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\ElecEncrypted\PGE\TOU non-res\NonRes TOU 2022\Final Files\"/>
    </mc:Choice>
  </mc:AlternateContent>
  <xr:revisionPtr revIDLastSave="0" documentId="13_ncr:1_{75C9BF86-578D-47EF-A54D-12C6CDE91A53}" xr6:coauthVersionLast="47" xr6:coauthVersionMax="47" xr10:uidLastSave="{00000000-0000-0000-0000-000000000000}"/>
  <bookViews>
    <workbookView xWindow="-33017" yWindow="-103" windowWidth="33120" windowHeight="1812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Data!$A$1:$FX$1345</definedName>
    <definedName name="_xlnm.Criteria">Lookups!$B$3:$F$4</definedName>
    <definedName name="data">Data!$A$1:$GG$3127</definedName>
    <definedName name="daytype">Table!$B$6</definedName>
    <definedName name="daytype_list">Lookups!$L$4:$L$5</definedName>
    <definedName name="Enrolled">Table!$G$3</definedName>
    <definedName name="lca">Table!$B$8</definedName>
    <definedName name="lca_list">Lookups!$M$4:$M$12</definedName>
    <definedName name="month">Table!$B$5</definedName>
    <definedName name="month_list">Lookups!$J$4:$J$7</definedName>
    <definedName name="Pass">Lookups!$C$1</definedName>
    <definedName name="_xlnm.Print_Area" localSheetId="0">Table!$A$2:$N$35</definedName>
    <definedName name="Program">Table!$B$3</definedName>
    <definedName name="Program_list">Lookups!$K$4:$K$13</definedName>
    <definedName name="Result_type">Table!$B$4</definedName>
    <definedName name="Result_type_list">Lookups!$I$4:$I$5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2" l="1"/>
  <c r="G38" i="2" s="1"/>
  <c r="B37" i="2"/>
  <c r="G37" i="2" s="1"/>
  <c r="B36" i="2"/>
  <c r="G36" i="2" s="1"/>
  <c r="B35" i="2"/>
  <c r="G35" i="2" s="1"/>
  <c r="B34" i="2"/>
  <c r="G34" i="2" s="1"/>
  <c r="F31" i="2"/>
  <c r="F30" i="2"/>
  <c r="F29" i="2"/>
  <c r="F28" i="2"/>
  <c r="F27" i="2"/>
  <c r="F26" i="2"/>
  <c r="G26" i="2" s="1"/>
  <c r="F25" i="2"/>
  <c r="F24" i="2"/>
  <c r="G24" i="2" s="1"/>
  <c r="F23" i="2"/>
  <c r="F22" i="2"/>
  <c r="G22" i="2" s="1"/>
  <c r="F21" i="2"/>
  <c r="G21" i="2" s="1"/>
  <c r="F20" i="2"/>
  <c r="G20" i="2" s="1"/>
  <c r="F19" i="2"/>
  <c r="F18" i="2"/>
  <c r="F17" i="2"/>
  <c r="F16" i="2"/>
  <c r="F15" i="2"/>
  <c r="G15" i="2" s="1"/>
  <c r="F14" i="2"/>
  <c r="G14" i="2" s="1"/>
  <c r="F13" i="2"/>
  <c r="F12" i="2"/>
  <c r="G12" i="2" s="1"/>
  <c r="F11" i="2"/>
  <c r="F10" i="2"/>
  <c r="G10" i="2" s="1"/>
  <c r="F9" i="2"/>
  <c r="G9" i="2" s="1"/>
  <c r="B9" i="2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F8" i="2"/>
  <c r="G8" i="2" s="1"/>
  <c r="Q6" i="2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G6" i="2"/>
  <c r="F6" i="2"/>
  <c r="F4" i="2"/>
  <c r="E4" i="2"/>
  <c r="D4" i="2"/>
  <c r="B9" i="4" s="1"/>
  <c r="C4" i="2"/>
  <c r="B4" i="2"/>
  <c r="C1" i="2"/>
  <c r="B11" i="4" s="1"/>
  <c r="J32" i="4"/>
  <c r="H32" i="4"/>
  <c r="G32" i="4"/>
  <c r="F32" i="4"/>
  <c r="J6" i="4"/>
  <c r="H5" i="4"/>
  <c r="G5" i="4"/>
  <c r="F5" i="4"/>
  <c r="G3" i="4"/>
  <c r="G27" i="2" l="1"/>
  <c r="J10" i="4"/>
  <c r="L11" i="4"/>
  <c r="F13" i="4"/>
  <c r="I14" i="4"/>
  <c r="C14" i="2" s="1"/>
  <c r="L15" i="4"/>
  <c r="F17" i="4"/>
  <c r="I18" i="4"/>
  <c r="C18" i="2" s="1"/>
  <c r="L19" i="4"/>
  <c r="F21" i="4"/>
  <c r="I22" i="4"/>
  <c r="C22" i="2" s="1"/>
  <c r="L23" i="4"/>
  <c r="F25" i="4"/>
  <c r="I26" i="4"/>
  <c r="C26" i="2" s="1"/>
  <c r="L27" i="4"/>
  <c r="F29" i="4"/>
  <c r="I30" i="4"/>
  <c r="C30" i="2" s="1"/>
  <c r="L31" i="4"/>
  <c r="G13" i="2"/>
  <c r="G25" i="2"/>
  <c r="G30" i="2"/>
  <c r="C35" i="2"/>
  <c r="C37" i="2"/>
  <c r="L9" i="4"/>
  <c r="N14" i="4"/>
  <c r="H20" i="4"/>
  <c r="K21" i="4"/>
  <c r="H24" i="4"/>
  <c r="N26" i="4"/>
  <c r="N30" i="4"/>
  <c r="F8" i="4"/>
  <c r="H9" i="4"/>
  <c r="K10" i="4"/>
  <c r="M11" i="4"/>
  <c r="J14" i="4"/>
  <c r="M15" i="4"/>
  <c r="J18" i="4"/>
  <c r="M19" i="4"/>
  <c r="J22" i="4"/>
  <c r="M23" i="4"/>
  <c r="J26" i="4"/>
  <c r="M27" i="4"/>
  <c r="J30" i="4"/>
  <c r="M31" i="4"/>
  <c r="G18" i="2"/>
  <c r="D35" i="2"/>
  <c r="D37" i="2"/>
  <c r="I9" i="4"/>
  <c r="C9" i="2" s="1"/>
  <c r="L10" i="4"/>
  <c r="N11" i="4"/>
  <c r="H13" i="4"/>
  <c r="G13" i="4" s="1"/>
  <c r="K14" i="4"/>
  <c r="N15" i="4"/>
  <c r="H17" i="4"/>
  <c r="G17" i="4" s="1"/>
  <c r="K18" i="4"/>
  <c r="N19" i="4"/>
  <c r="H21" i="4"/>
  <c r="G21" i="4" s="1"/>
  <c r="K22" i="4"/>
  <c r="N23" i="4"/>
  <c r="H25" i="4"/>
  <c r="G25" i="4" s="1"/>
  <c r="K26" i="4"/>
  <c r="N27" i="4"/>
  <c r="H29" i="4"/>
  <c r="G29" i="4" s="1"/>
  <c r="K30" i="4"/>
  <c r="N31" i="4"/>
  <c r="G11" i="2"/>
  <c r="G23" i="2"/>
  <c r="E35" i="2"/>
  <c r="E37" i="2"/>
  <c r="J8" i="4"/>
  <c r="H12" i="4"/>
  <c r="N18" i="4"/>
  <c r="H28" i="4"/>
  <c r="L12" i="4"/>
  <c r="F9" i="4"/>
  <c r="G9" i="4" s="1"/>
  <c r="K11" i="4"/>
  <c r="H14" i="4"/>
  <c r="N16" i="4"/>
  <c r="H18" i="4"/>
  <c r="N20" i="4"/>
  <c r="H22" i="4"/>
  <c r="K23" i="4"/>
  <c r="N24" i="4"/>
  <c r="H26" i="4"/>
  <c r="N28" i="4"/>
  <c r="H30" i="4"/>
  <c r="K31" i="4"/>
  <c r="H8" i="4"/>
  <c r="J9" i="4"/>
  <c r="M10" i="4"/>
  <c r="F12" i="4"/>
  <c r="I13" i="4"/>
  <c r="C13" i="2" s="1"/>
  <c r="L14" i="4"/>
  <c r="F16" i="4"/>
  <c r="I17" i="4"/>
  <c r="C17" i="2" s="1"/>
  <c r="L18" i="4"/>
  <c r="F20" i="4"/>
  <c r="G20" i="4" s="1"/>
  <c r="I21" i="4"/>
  <c r="C21" i="2" s="1"/>
  <c r="L22" i="4"/>
  <c r="F24" i="4"/>
  <c r="G24" i="4" s="1"/>
  <c r="I25" i="4"/>
  <c r="C25" i="2" s="1"/>
  <c r="L26" i="4"/>
  <c r="F28" i="4"/>
  <c r="I29" i="4"/>
  <c r="C29" i="2" s="1"/>
  <c r="L30" i="4"/>
  <c r="G16" i="2"/>
  <c r="G28" i="2"/>
  <c r="F35" i="2"/>
  <c r="F37" i="2"/>
  <c r="I15" i="4"/>
  <c r="C15" i="2" s="1"/>
  <c r="F22" i="4"/>
  <c r="I10" i="4"/>
  <c r="C10" i="2" s="1"/>
  <c r="N12" i="4"/>
  <c r="K15" i="4"/>
  <c r="K19" i="4"/>
  <c r="K27" i="4"/>
  <c r="I8" i="4"/>
  <c r="C8" i="2" s="1"/>
  <c r="K9" i="4"/>
  <c r="N10" i="4"/>
  <c r="G12" i="4"/>
  <c r="J13" i="4"/>
  <c r="M14" i="4"/>
  <c r="J17" i="4"/>
  <c r="M18" i="4"/>
  <c r="J21" i="4"/>
  <c r="M22" i="4"/>
  <c r="J25" i="4"/>
  <c r="M26" i="4"/>
  <c r="J29" i="4"/>
  <c r="M30" i="4"/>
  <c r="G31" i="2"/>
  <c r="H16" i="4"/>
  <c r="G16" i="4" s="1"/>
  <c r="K8" i="4"/>
  <c r="M9" i="4"/>
  <c r="F11" i="4"/>
  <c r="I12" i="4"/>
  <c r="C12" i="2" s="1"/>
  <c r="L13" i="4"/>
  <c r="F15" i="4"/>
  <c r="I16" i="4"/>
  <c r="C16" i="2" s="1"/>
  <c r="L17" i="4"/>
  <c r="F19" i="4"/>
  <c r="I20" i="4"/>
  <c r="C20" i="2" s="1"/>
  <c r="L21" i="4"/>
  <c r="F23" i="4"/>
  <c r="I24" i="4"/>
  <c r="C24" i="2" s="1"/>
  <c r="L25" i="4"/>
  <c r="F27" i="4"/>
  <c r="I28" i="4"/>
  <c r="C28" i="2" s="1"/>
  <c r="L29" i="4"/>
  <c r="F31" i="4"/>
  <c r="G19" i="2"/>
  <c r="C34" i="2"/>
  <c r="C36" i="2"/>
  <c r="C38" i="2"/>
  <c r="K13" i="4"/>
  <c r="K17" i="4"/>
  <c r="N22" i="4"/>
  <c r="K25" i="4"/>
  <c r="K29" i="4"/>
  <c r="L8" i="4"/>
  <c r="N9" i="4"/>
  <c r="J12" i="4"/>
  <c r="M13" i="4"/>
  <c r="J16" i="4"/>
  <c r="M17" i="4"/>
  <c r="J20" i="4"/>
  <c r="M21" i="4"/>
  <c r="J24" i="4"/>
  <c r="M25" i="4"/>
  <c r="J28" i="4"/>
  <c r="M29" i="4"/>
  <c r="D34" i="2"/>
  <c r="D36" i="2"/>
  <c r="D38" i="2"/>
  <c r="M8" i="4"/>
  <c r="F10" i="4"/>
  <c r="H11" i="4"/>
  <c r="K12" i="4"/>
  <c r="N13" i="4"/>
  <c r="H15" i="4"/>
  <c r="K16" i="4"/>
  <c r="N17" i="4"/>
  <c r="H19" i="4"/>
  <c r="G19" i="4" s="1"/>
  <c r="K20" i="4"/>
  <c r="N21" i="4"/>
  <c r="H23" i="4"/>
  <c r="K24" i="4"/>
  <c r="N25" i="4"/>
  <c r="H27" i="4"/>
  <c r="K28" i="4"/>
  <c r="N29" i="4"/>
  <c r="H31" i="4"/>
  <c r="G17" i="2"/>
  <c r="G29" i="2"/>
  <c r="E34" i="2"/>
  <c r="E36" i="2"/>
  <c r="E38" i="2"/>
  <c r="N8" i="4"/>
  <c r="I11" i="4"/>
  <c r="C11" i="2" s="1"/>
  <c r="F14" i="4"/>
  <c r="L16" i="4"/>
  <c r="F18" i="4"/>
  <c r="G18" i="4" s="1"/>
  <c r="I19" i="4"/>
  <c r="C19" i="2" s="1"/>
  <c r="L20" i="4"/>
  <c r="I23" i="4"/>
  <c r="C23" i="2" s="1"/>
  <c r="L24" i="4"/>
  <c r="F26" i="4"/>
  <c r="I27" i="4"/>
  <c r="C27" i="2" s="1"/>
  <c r="L28" i="4"/>
  <c r="F30" i="4"/>
  <c r="G30" i="4" s="1"/>
  <c r="I31" i="4"/>
  <c r="C31" i="2" s="1"/>
  <c r="F34" i="2"/>
  <c r="F36" i="2"/>
  <c r="F38" i="2"/>
  <c r="H10" i="4"/>
  <c r="J11" i="4"/>
  <c r="M12" i="4"/>
  <c r="G14" i="4"/>
  <c r="J15" i="4"/>
  <c r="M16" i="4"/>
  <c r="J19" i="4"/>
  <c r="M20" i="4"/>
  <c r="G22" i="4"/>
  <c r="J23" i="4"/>
  <c r="M24" i="4"/>
  <c r="J27" i="4"/>
  <c r="M28" i="4"/>
  <c r="J31" i="4"/>
  <c r="G15" i="4" l="1"/>
  <c r="G26" i="4"/>
  <c r="G27" i="4"/>
  <c r="G11" i="4"/>
  <c r="G23" i="4"/>
  <c r="G36" i="4" s="1"/>
  <c r="G28" i="4"/>
  <c r="G10" i="4"/>
  <c r="M37" i="4"/>
  <c r="L35" i="4"/>
  <c r="J34" i="4"/>
  <c r="N37" i="4"/>
  <c r="G31" i="4"/>
  <c r="I34" i="4"/>
  <c r="G8" i="4"/>
  <c r="K34" i="4"/>
  <c r="J36" i="4"/>
  <c r="L37" i="4"/>
  <c r="K36" i="4"/>
  <c r="L36" i="4"/>
  <c r="N35" i="4"/>
  <c r="I35" i="4"/>
  <c r="M36" i="4"/>
  <c r="J37" i="4"/>
  <c r="H37" i="4"/>
  <c r="K37" i="4"/>
  <c r="K35" i="4"/>
  <c r="J35" i="4"/>
  <c r="H35" i="4"/>
  <c r="N36" i="4"/>
  <c r="H36" i="4"/>
  <c r="H34" i="4"/>
  <c r="F34" i="4"/>
  <c r="F37" i="4"/>
  <c r="M35" i="4"/>
  <c r="M34" i="4"/>
  <c r="F36" i="4"/>
  <c r="L34" i="4"/>
  <c r="N34" i="4"/>
  <c r="I37" i="4"/>
  <c r="I36" i="4"/>
  <c r="F35" i="4"/>
  <c r="G37" i="4" l="1"/>
  <c r="G35" i="4"/>
  <c r="G34" i="4"/>
  <c r="O37" i="4"/>
  <c r="O36" i="4"/>
  <c r="O34" i="4"/>
  <c r="O35" i="4"/>
</calcChain>
</file>

<file path=xl/sharedStrings.xml><?xml version="1.0" encoding="utf-8"?>
<sst xmlns="http://schemas.openxmlformats.org/spreadsheetml/2006/main" count="9875" uniqueCount="260">
  <si>
    <t>Aggregate Impact</t>
  </si>
  <si>
    <t>Hour Ending</t>
  </si>
  <si>
    <t>Daily</t>
  </si>
  <si>
    <t>Utility:</t>
  </si>
  <si>
    <t>Type of Results: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</si>
  <si>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</si>
  <si>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</si>
  <si>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</si>
  <si>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</si>
  <si>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</si>
  <si>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</si>
  <si>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</si>
  <si>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</si>
  <si>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</si>
  <si>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</si>
  <si>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</si>
  <si>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</si>
  <si>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</si>
  <si>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</si>
  <si>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</si>
  <si>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</si>
  <si>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</si>
  <si>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</si>
  <si>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</si>
  <si>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</si>
  <si>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</si>
  <si>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</si>
  <si>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</si>
  <si>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</si>
  <si>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</si>
  <si>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</si>
  <si>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</si>
  <si>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</si>
  <si>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</si>
  <si>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</si>
  <si>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</si>
  <si>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</si>
  <si>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</si>
  <si>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</si>
  <si>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</si>
  <si>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</si>
  <si>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</si>
  <si>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</si>
  <si>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</si>
  <si>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</si>
  <si>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</si>
  <si>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</si>
  <si>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</si>
  <si>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</si>
  <si>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</si>
  <si>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</si>
  <si>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</si>
  <si>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</si>
  <si>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</si>
  <si>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</si>
  <si>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</si>
  <si>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</si>
  <si>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</si>
  <si>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</si>
  <si>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</si>
  <si>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</si>
  <si>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</si>
  <si>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</si>
  <si>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</si>
  <si>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</si>
  <si>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</si>
  <si>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</si>
  <si>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</si>
  <si>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</si>
  <si>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</si>
  <si>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</si>
  <si>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</si>
  <si>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</si>
  <si>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</si>
  <si>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</si>
  <si>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</si>
  <si>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</si>
  <si>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</si>
  <si>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</si>
  <si>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</si>
  <si>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</si>
  <si>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</si>
  <si>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</si>
  <si>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</si>
  <si>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</si>
  <si>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</si>
  <si>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</si>
  <si>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</si>
  <si>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</si>
  <si>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</si>
  <si>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</si>
  <si>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</si>
  <si>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</si>
  <si>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</si>
  <si>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</si>
  <si>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</si>
  <si>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</si>
  <si>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</si>
  <si>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</si>
  <si>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</si>
  <si>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</si>
  <si>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</si>
  <si>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</si>
  <si>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</si>
  <si>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</si>
  <si>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</si>
  <si>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</si>
  <si>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</si>
  <si>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</si>
  <si>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</si>
  <si>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</si>
  <si>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</si>
  <si>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</si>
  <si>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</si>
  <si>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</si>
  <si>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</si>
  <si>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</si>
  <si>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</si>
  <si>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</si>
  <si>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</si>
  <si>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</si>
  <si>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</si>
  <si>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</si>
  <si>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</si>
  <si>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</si>
  <si>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</si>
  <si>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</si>
  <si>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</si>
  <si>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</si>
  <si>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</si>
  <si>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</si>
  <si>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</si>
  <si>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</si>
  <si>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</si>
  <si>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</si>
  <si>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</si>
  <si>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</si>
  <si>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</si>
  <si>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</si>
  <si>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</si>
  <si>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</si>
  <si>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</si>
  <si>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</si>
  <si>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</si>
  <si>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</si>
  <si>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</si>
  <si>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</si>
  <si>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</si>
  <si>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</si>
  <si>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</si>
  <si>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</si>
  <si>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</si>
  <si>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</si>
  <si>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</si>
  <si>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</si>
  <si>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</si>
  <si>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</si>
  <si>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</si>
  <si>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</si>
  <si>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</si>
  <si>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</si>
  <si>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</si>
  <si>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</si>
  <si>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</si>
  <si>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</si>
  <si>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</si>
  <si>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</si>
  <si>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</si>
  <si>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</si>
  <si>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</si>
  <si>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</si>
  <si>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</si>
  <si>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</si>
  <si>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</si>
  <si>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</si>
  <si>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</si>
  <si>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</si>
  <si>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Results Type</t>
  </si>
  <si>
    <t>By Period:</t>
  </si>
  <si>
    <t xml:space="preserve"> Number of Accounts Enrolled:</t>
  </si>
  <si>
    <t>Average per Enrolled Customer</t>
  </si>
  <si>
    <t>stderr_evt_hr</t>
  </si>
  <si>
    <t>active results</t>
  </si>
  <si>
    <t>enrolled</t>
  </si>
  <si>
    <t>March</t>
  </si>
  <si>
    <t>April</t>
  </si>
  <si>
    <t>May</t>
  </si>
  <si>
    <t>June</t>
  </si>
  <si>
    <t>July</t>
  </si>
  <si>
    <t>August</t>
  </si>
  <si>
    <t>September</t>
  </si>
  <si>
    <t>Month:</t>
  </si>
  <si>
    <t>Daytype:</t>
  </si>
  <si>
    <t>Month</t>
  </si>
  <si>
    <t>Daytype</t>
  </si>
  <si>
    <t>peakday</t>
  </si>
  <si>
    <t>month</t>
  </si>
  <si>
    <t>Winter</t>
  </si>
  <si>
    <t>Summer</t>
  </si>
  <si>
    <t>Off-Peak</t>
  </si>
  <si>
    <t>Peak</t>
  </si>
  <si>
    <t>Current</t>
  </si>
  <si>
    <t>hour</t>
  </si>
  <si>
    <t>Utility</t>
  </si>
  <si>
    <t>Program</t>
  </si>
  <si>
    <t>ResultType</t>
  </si>
  <si>
    <t>10th %ile</t>
  </si>
  <si>
    <t>30th %ile</t>
  </si>
  <si>
    <t>50th %ile</t>
  </si>
  <si>
    <t>70th %ile</t>
  </si>
  <si>
    <t>90th %ile</t>
  </si>
  <si>
    <t>Average %</t>
  </si>
  <si>
    <t>Load Impact</t>
  </si>
  <si>
    <t>pass</t>
  </si>
  <si>
    <t>Pass</t>
  </si>
  <si>
    <t>January</t>
  </si>
  <si>
    <t>February</t>
  </si>
  <si>
    <t>October</t>
  </si>
  <si>
    <t>November</t>
  </si>
  <si>
    <t>December</t>
  </si>
  <si>
    <t>A6 to B6</t>
  </si>
  <si>
    <t>E19 to B19</t>
  </si>
  <si>
    <t>E20 to B20</t>
  </si>
  <si>
    <t>Spring</t>
  </si>
  <si>
    <t>Super Off-Peak</t>
  </si>
  <si>
    <t>to rate</t>
  </si>
  <si>
    <t>Partial-Peak</t>
  </si>
  <si>
    <t>Average Weekday</t>
  </si>
  <si>
    <t>lca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</si>
  <si>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</si>
  <si>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</si>
  <si>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</si>
  <si>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</si>
  <si>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</si>
  <si>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</si>
  <si>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</si>
  <si>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</si>
  <si>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LCA</t>
  </si>
  <si>
    <t>Local Capacity Area:</t>
  </si>
  <si>
    <t>sa_size_cls_desc</t>
  </si>
  <si>
    <t>largest</t>
  </si>
  <si>
    <t>All</t>
  </si>
  <si>
    <t>(0) UNDER 20KW</t>
  </si>
  <si>
    <t>(1) 20KW TO 199.99 KW</t>
  </si>
  <si>
    <t>(2) 200KW OR GREATER</t>
  </si>
  <si>
    <t>Size Group:</t>
  </si>
  <si>
    <t>num_in_model</t>
  </si>
  <si>
    <t>A10TOU to B10</t>
  </si>
  <si>
    <t>Average Weekend</t>
  </si>
  <si>
    <t>A1TOU to B1</t>
  </si>
  <si>
    <t>AG4A to AGA1</t>
  </si>
  <si>
    <t>AG4B to AGB</t>
  </si>
  <si>
    <t>AG5A to AGA2</t>
  </si>
  <si>
    <t>AG5B to AGC</t>
  </si>
  <si>
    <t>AG5C to AGC</t>
  </si>
  <si>
    <t>tot_kwh</t>
  </si>
  <si>
    <t>Summer TOU periods</t>
  </si>
  <si>
    <t>TOU Rate Change:</t>
  </si>
  <si>
    <t>Confidential content removed and blacked out</t>
  </si>
  <si>
    <t>Public Version. Redactions in “2022 Load Impact Evaluation of Pacific Gas and Electric Company’s Non-Residential Time-of-Use Rates” and appendices.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</si>
</sst>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#,##0.000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24418E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/>
      <top style="medium">
        <color indexed="56"/>
      </top>
      <bottom style="medium">
        <color indexed="9"/>
      </bottom>
      <diagonal/>
    </border>
    <border>
      <left style="medium">
        <color indexed="56"/>
      </left>
      <right/>
      <top/>
      <bottom/>
      <diagonal/>
    </border>
    <border>
      <left style="medium">
        <color indexed="56"/>
      </left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56"/>
      </top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thin">
        <color theme="0"/>
      </left>
      <right style="thin">
        <color theme="0"/>
      </right>
      <top style="medium">
        <color indexed="56"/>
      </top>
      <bottom style="medium">
        <color indexed="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9"/>
      </top>
      <bottom style="thin">
        <color indexed="56"/>
      </bottom>
      <diagonal/>
    </border>
    <border>
      <left/>
      <right/>
      <top style="medium">
        <color indexed="56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wrapText="1"/>
    </xf>
    <xf numFmtId="0" fontId="8" fillId="0" borderId="0" xfId="0" applyFont="1"/>
    <xf numFmtId="0" fontId="11" fillId="0" borderId="0" xfId="0" applyFont="1" applyAlignment="1">
      <alignment horizontal="left"/>
    </xf>
    <xf numFmtId="165" fontId="9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4" fillId="2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2" fontId="9" fillId="0" borderId="15" xfId="0" applyNumberFormat="1" applyFont="1" applyBorder="1" applyAlignment="1">
      <alignment horizontal="center" vertical="center"/>
    </xf>
    <xf numFmtId="0" fontId="8" fillId="0" borderId="0" xfId="0" quotePrefix="1" applyFont="1" applyAlignment="1">
      <alignment horizontal="left" vertical="center"/>
    </xf>
    <xf numFmtId="3" fontId="0" fillId="0" borderId="16" xfId="0" applyNumberFormat="1" applyBorder="1" applyAlignment="1">
      <alignment horizontal="center" vertical="center"/>
    </xf>
    <xf numFmtId="164" fontId="0" fillId="0" borderId="0" xfId="0" applyNumberFormat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3" fillId="0" borderId="0" xfId="0" applyFont="1"/>
    <xf numFmtId="164" fontId="4" fillId="0" borderId="0" xfId="0" applyNumberFormat="1" applyFont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quotePrefix="1" applyFont="1" applyAlignment="1">
      <alignment horizontal="left"/>
    </xf>
    <xf numFmtId="14" fontId="0" fillId="0" borderId="0" xfId="0" applyNumberFormat="1"/>
    <xf numFmtId="2" fontId="9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169" fontId="0" fillId="0" borderId="0" xfId="1" applyNumberFormat="1" applyFont="1"/>
    <xf numFmtId="169" fontId="0" fillId="0" borderId="0" xfId="0" applyNumberFormat="1"/>
    <xf numFmtId="166" fontId="10" fillId="0" borderId="17" xfId="1" applyNumberFormat="1" applyFont="1" applyBorder="1" applyAlignment="1">
      <alignment horizontal="center"/>
    </xf>
    <xf numFmtId="0" fontId="4" fillId="0" borderId="21" xfId="0" applyFont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" fontId="0" fillId="0" borderId="0" xfId="0" applyNumberFormat="1"/>
    <xf numFmtId="3" fontId="9" fillId="0" borderId="1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/>
    </xf>
    <xf numFmtId="0" fontId="6" fillId="3" borderId="9" xfId="0" applyFont="1" applyFill="1" applyBorder="1" applyAlignment="1">
      <alignment horizontal="centerContinuous"/>
    </xf>
    <xf numFmtId="0" fontId="7" fillId="3" borderId="10" xfId="0" applyFont="1" applyFill="1" applyBorder="1" applyAlignment="1">
      <alignment horizontal="centerContinuous"/>
    </xf>
    <xf numFmtId="0" fontId="7" fillId="3" borderId="11" xfId="0" applyFont="1" applyFill="1" applyBorder="1" applyAlignment="1">
      <alignment horizontal="centerContinuous"/>
    </xf>
    <xf numFmtId="0" fontId="5" fillId="3" borderId="12" xfId="0" applyFont="1" applyFill="1" applyBorder="1" applyAlignment="1">
      <alignment horizontal="centerContinuous"/>
    </xf>
    <xf numFmtId="0" fontId="5" fillId="3" borderId="13" xfId="0" applyFont="1" applyFill="1" applyBorder="1" applyAlignment="1">
      <alignment horizontal="centerContinuous"/>
    </xf>
    <xf numFmtId="0" fontId="5" fillId="3" borderId="14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/>
    </xf>
    <xf numFmtId="4" fontId="5" fillId="3" borderId="5" xfId="0" applyNumberFormat="1" applyFont="1" applyFill="1" applyBorder="1" applyAlignment="1">
      <alignment horizontal="centerContinuous"/>
    </xf>
    <xf numFmtId="0" fontId="5" fillId="3" borderId="20" xfId="0" applyFont="1" applyFill="1" applyBorder="1" applyAlignment="1">
      <alignment horizontal="centerContinuous"/>
    </xf>
    <xf numFmtId="0" fontId="5" fillId="3" borderId="0" xfId="0" applyFont="1" applyFill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 wrapText="1"/>
    </xf>
    <xf numFmtId="2" fontId="5" fillId="3" borderId="5" xfId="0" applyNumberFormat="1" applyFont="1" applyFill="1" applyBorder="1" applyAlignment="1">
      <alignment horizontal="center" wrapText="1"/>
    </xf>
    <xf numFmtId="2" fontId="5" fillId="3" borderId="2" xfId="0" applyNumberFormat="1" applyFont="1" applyFill="1" applyBorder="1" applyAlignment="1">
      <alignment horizontal="center" wrapText="1"/>
    </xf>
    <xf numFmtId="2" fontId="5" fillId="3" borderId="5" xfId="0" quotePrefix="1" applyNumberFormat="1" applyFont="1" applyFill="1" applyBorder="1" applyAlignment="1">
      <alignment horizontal="center" wrapText="1"/>
    </xf>
    <xf numFmtId="0" fontId="5" fillId="3" borderId="23" xfId="0" applyFont="1" applyFill="1" applyBorder="1" applyAlignment="1">
      <alignment horizontal="center" wrapText="1"/>
    </xf>
    <xf numFmtId="0" fontId="5" fillId="3" borderId="24" xfId="0" applyFont="1" applyFill="1" applyBorder="1" applyAlignment="1">
      <alignment horizontal="center" wrapText="1"/>
    </xf>
    <xf numFmtId="0" fontId="5" fillId="3" borderId="25" xfId="0" applyFont="1" applyFill="1" applyBorder="1" applyAlignment="1">
      <alignment horizontal="center" wrapText="1"/>
    </xf>
    <xf numFmtId="0" fontId="5" fillId="3" borderId="29" xfId="0" applyFont="1" applyFill="1" applyBorder="1" applyAlignment="1">
      <alignment horizontal="center" wrapText="1"/>
    </xf>
    <xf numFmtId="0" fontId="5" fillId="3" borderId="30" xfId="0" applyFont="1" applyFill="1" applyBorder="1" applyAlignment="1">
      <alignment horizontal="center" wrapText="1"/>
    </xf>
    <xf numFmtId="0" fontId="5" fillId="3" borderId="31" xfId="0" applyFont="1" applyFill="1" applyBorder="1" applyAlignment="1">
      <alignment horizontal="center" wrapText="1"/>
    </xf>
    <xf numFmtId="0" fontId="5" fillId="3" borderId="32" xfId="0" applyFont="1" applyFill="1" applyBorder="1" applyAlignment="1">
      <alignment horizontal="center" wrapText="1"/>
    </xf>
    <xf numFmtId="0" fontId="5" fillId="3" borderId="0" xfId="0" applyFont="1" applyFill="1" applyAlignment="1">
      <alignment horizontal="center" wrapText="1"/>
    </xf>
    <xf numFmtId="0" fontId="5" fillId="3" borderId="33" xfId="0" applyFont="1" applyFill="1" applyBorder="1" applyAlignment="1">
      <alignment horizontal="center" wrapText="1"/>
    </xf>
    <xf numFmtId="0" fontId="5" fillId="3" borderId="26" xfId="0" quotePrefix="1" applyFont="1" applyFill="1" applyBorder="1" applyAlignment="1">
      <alignment horizontal="center" wrapText="1"/>
    </xf>
    <xf numFmtId="0" fontId="5" fillId="3" borderId="27" xfId="0" applyFont="1" applyFill="1" applyBorder="1" applyAlignment="1">
      <alignment horizontal="center" wrapText="1"/>
    </xf>
    <xf numFmtId="0" fontId="5" fillId="3" borderId="28" xfId="0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11">
    <dxf>
      <fill>
        <patternFill>
          <bgColor theme="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0C27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4.8776288000000001</c:v>
                </c:pt>
                <c:pt idx="1">
                  <c:v>4.7246822999999996</c:v>
                </c:pt>
                <c:pt idx="2">
                  <c:v>4.6303622999999998</c:v>
                </c:pt>
                <c:pt idx="3">
                  <c:v>4.5598577000000002</c:v>
                </c:pt>
                <c:pt idx="4">
                  <c:v>4.6154732999999997</c:v>
                </c:pt>
                <c:pt idx="5">
                  <c:v>4.8667170999999998</c:v>
                </c:pt>
                <c:pt idx="6">
                  <c:v>5.1477097000000001</c:v>
                </c:pt>
                <c:pt idx="7">
                  <c:v>5.7373129</c:v>
                </c:pt>
                <c:pt idx="8">
                  <c:v>6.9282933</c:v>
                </c:pt>
                <c:pt idx="9">
                  <c:v>7.9577491</c:v>
                </c:pt>
                <c:pt idx="10">
                  <c:v>8.8412438000000009</c:v>
                </c:pt>
                <c:pt idx="11">
                  <c:v>9.5548781999999992</c:v>
                </c:pt>
                <c:pt idx="12">
                  <c:v>9.9804636999999996</c:v>
                </c:pt>
                <c:pt idx="13">
                  <c:v>10.366443</c:v>
                </c:pt>
                <c:pt idx="14">
                  <c:v>10.680885</c:v>
                </c:pt>
                <c:pt idx="15">
                  <c:v>10.747991000000001</c:v>
                </c:pt>
                <c:pt idx="16">
                  <c:v>10.269131</c:v>
                </c:pt>
                <c:pt idx="17">
                  <c:v>8.8782820000000005</c:v>
                </c:pt>
                <c:pt idx="18">
                  <c:v>7.6499912999999999</c:v>
                </c:pt>
                <c:pt idx="19">
                  <c:v>6.7996268000000004</c:v>
                </c:pt>
                <c:pt idx="20">
                  <c:v>6.5012879999999997</c:v>
                </c:pt>
                <c:pt idx="21">
                  <c:v>5.9122735000000004</c:v>
                </c:pt>
                <c:pt idx="22">
                  <c:v>5.4208829999999999</c:v>
                </c:pt>
                <c:pt idx="23">
                  <c:v>5.0701901999999999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BB-42A9-A5B0-A4C23948EEF8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4.64702093</c:v>
                </c:pt>
                <c:pt idx="1">
                  <c:v>4.5140034199999999</c:v>
                </c:pt>
                <c:pt idx="2">
                  <c:v>4.41911056</c:v>
                </c:pt>
                <c:pt idx="3">
                  <c:v>4.3761454100000003</c:v>
                </c:pt>
                <c:pt idx="4">
                  <c:v>4.4038525100000001</c:v>
                </c:pt>
                <c:pt idx="5">
                  <c:v>4.58849485</c:v>
                </c:pt>
                <c:pt idx="6">
                  <c:v>4.7974695199999999</c:v>
                </c:pt>
                <c:pt idx="7">
                  <c:v>5.3928285499999999</c:v>
                </c:pt>
                <c:pt idx="8">
                  <c:v>6.6828295899999999</c:v>
                </c:pt>
                <c:pt idx="9">
                  <c:v>7.8379525499999998</c:v>
                </c:pt>
                <c:pt idx="10">
                  <c:v>8.8028402400000001</c:v>
                </c:pt>
                <c:pt idx="11">
                  <c:v>9.4884864899999997</c:v>
                </c:pt>
                <c:pt idx="12">
                  <c:v>9.8828856099999989</c:v>
                </c:pt>
                <c:pt idx="13">
                  <c:v>10.322315270000001</c:v>
                </c:pt>
                <c:pt idx="14">
                  <c:v>10.66292541</c:v>
                </c:pt>
                <c:pt idx="15">
                  <c:v>10.647399200000001</c:v>
                </c:pt>
                <c:pt idx="16">
                  <c:v>10.10258827</c:v>
                </c:pt>
                <c:pt idx="17">
                  <c:v>8.6717907600000004</c:v>
                </c:pt>
                <c:pt idx="18">
                  <c:v>7.4105916199999999</c:v>
                </c:pt>
                <c:pt idx="19">
                  <c:v>6.6025323800000004</c:v>
                </c:pt>
                <c:pt idx="20">
                  <c:v>6.2564970799999999</c:v>
                </c:pt>
                <c:pt idx="21">
                  <c:v>5.6514424300000003</c:v>
                </c:pt>
                <c:pt idx="22">
                  <c:v>5.1649207700000002</c:v>
                </c:pt>
                <c:pt idx="23">
                  <c:v>4.8546795899999999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BB-42A9-A5B0-A4C23948E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32256"/>
        <c:axId val="875033376"/>
      </c:scatterChart>
      <c:valAx>
        <c:axId val="87503225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3376"/>
        <c:crosses val="autoZero"/>
        <c:crossBetween val="midCat"/>
        <c:majorUnit val="1"/>
      </c:valAx>
      <c:valAx>
        <c:axId val="87503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22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666748</xdr:colOff>
      <xdr:row>38</xdr:row>
      <xdr:rowOff>0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702469</xdr:colOff>
      <xdr:row>0</xdr:row>
      <xdr:rowOff>0</xdr:rowOff>
    </xdr:from>
    <xdr:to>
      <xdr:col>14</xdr:col>
      <xdr:colOff>16120</xdr:colOff>
      <xdr:row>3</xdr:row>
      <xdr:rowOff>129648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804CA-7B9B-4B1E-9A89-5746BDE1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94469" y="0"/>
          <a:ext cx="2647401" cy="772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41"/>
  <sheetViews>
    <sheetView tabSelected="1" zoomScale="80" zoomScaleNormal="80" workbookViewId="0">
      <selection activeCell="B8" sqref="B8"/>
    </sheetView>
  </sheetViews>
  <sheetFormatPr defaultRowHeight="12.45" x14ac:dyDescent="0.3"/>
  <cols>
    <col min="1" max="1" width="27" bestFit="1" customWidth="1"/>
    <col min="2" max="2" width="31.53515625" customWidth="1"/>
    <col min="3" max="3" width="24" customWidth="1"/>
    <col min="4" max="4" width="10.15234375" customWidth="1"/>
    <col min="5" max="9" width="15.53515625" customWidth="1"/>
    <col min="10" max="15" width="12.53515625" customWidth="1"/>
    <col min="16" max="16" width="9.15234375" customWidth="1"/>
  </cols>
  <sheetData>
    <row r="1" spans="1:17" ht="17.25" customHeight="1" thickBot="1" x14ac:dyDescent="0.45">
      <c r="A1" s="2"/>
      <c r="B1" s="2"/>
      <c r="C1" s="2"/>
      <c r="I1" s="3"/>
      <c r="J1" s="3"/>
      <c r="K1" s="28"/>
      <c r="L1" s="30"/>
    </row>
    <row r="2" spans="1:17" ht="17.25" customHeight="1" thickBot="1" x14ac:dyDescent="0.4">
      <c r="A2" s="22" t="s">
        <v>3</v>
      </c>
      <c r="B2" s="6" t="s">
        <v>174</v>
      </c>
      <c r="C2" s="5"/>
      <c r="D2" s="5"/>
      <c r="F2" s="4"/>
      <c r="G2" s="4"/>
      <c r="I2" s="27"/>
      <c r="J2" s="3"/>
      <c r="K2" s="28"/>
      <c r="L2" s="30"/>
    </row>
    <row r="3" spans="1:17" ht="17.25" customHeight="1" thickTop="1" thickBot="1" x14ac:dyDescent="0.4">
      <c r="A3" s="22" t="s">
        <v>257</v>
      </c>
      <c r="B3" s="21" t="s">
        <v>249</v>
      </c>
      <c r="C3" s="7"/>
      <c r="D3" s="5"/>
      <c r="F3" s="3" t="s">
        <v>179</v>
      </c>
      <c r="G3" s="23">
        <f>IF(ISERROR(DGET(data,"enrolled",_xlnm.Criteria))=TRUE,0,DGET(data,"enrolled",_xlnm.Criteria))</f>
        <v>4947</v>
      </c>
      <c r="I3" s="34"/>
      <c r="J3" s="35"/>
      <c r="K3" s="29"/>
    </row>
    <row r="4" spans="1:17" ht="17.25" customHeight="1" thickTop="1" thickBot="1" x14ac:dyDescent="0.35">
      <c r="A4" s="22" t="s">
        <v>4</v>
      </c>
      <c r="B4" s="6" t="s">
        <v>0</v>
      </c>
      <c r="C4" s="5"/>
      <c r="D4" s="5"/>
    </row>
    <row r="5" spans="1:17" ht="17.25" customHeight="1" thickBot="1" x14ac:dyDescent="0.45">
      <c r="A5" s="22" t="s">
        <v>191</v>
      </c>
      <c r="B5" s="10" t="s">
        <v>189</v>
      </c>
      <c r="C5" s="5"/>
      <c r="D5" s="5"/>
      <c r="E5" s="73" t="s">
        <v>1</v>
      </c>
      <c r="F5" s="76" t="str">
        <f>"Estimated Reference Load ("&amp;IF(Result_type="Aggregate impact","MWh","kWh")&amp;"/hour)"</f>
        <v>Estimated Reference Load (MWh/hour)</v>
      </c>
      <c r="G5" s="79" t="str">
        <f>"Observed Load ("&amp;IF(Result_type="Aggregate Impact","MWh/hour)","kWh/hour)")</f>
        <v>Observed Load (MWh/hour)</v>
      </c>
      <c r="H5" s="76" t="str">
        <f>"Estimated Load Impact ("&amp;IF(Result_type="Aggregate Impact","MWh/hour)","kWh/hour)")</f>
        <v>Estimated Load Impact (MWh/hour)</v>
      </c>
      <c r="I5" s="82" t="s">
        <v>149</v>
      </c>
      <c r="J5" s="56"/>
      <c r="K5" s="57"/>
      <c r="L5" s="57"/>
      <c r="M5" s="57"/>
      <c r="N5" s="58"/>
    </row>
    <row r="6" spans="1:17" ht="17.25" customHeight="1" thickBot="1" x14ac:dyDescent="0.4">
      <c r="A6" s="22" t="s">
        <v>192</v>
      </c>
      <c r="B6" s="37" t="s">
        <v>227</v>
      </c>
      <c r="C6" s="11"/>
      <c r="D6" s="5"/>
      <c r="E6" s="74"/>
      <c r="F6" s="77"/>
      <c r="G6" s="80"/>
      <c r="H6" s="77"/>
      <c r="I6" s="83"/>
      <c r="J6" s="59" t="str">
        <f>"Uncertainty Adjusted Impact ("&amp;IF(Result_type="Aggregate Impact","MWh/hr)- Percentiles","kWh/hr)- Percentiles")</f>
        <v>Uncertainty Adjusted Impact (MWh/hr)- Percentiles</v>
      </c>
      <c r="K6" s="60"/>
      <c r="L6" s="60"/>
      <c r="M6" s="60"/>
      <c r="N6" s="61"/>
    </row>
    <row r="7" spans="1:17" ht="39" customHeight="1" thickBot="1" x14ac:dyDescent="0.4">
      <c r="A7" s="5"/>
      <c r="B7" s="5"/>
      <c r="C7" s="5"/>
      <c r="D7" s="5"/>
      <c r="E7" s="75"/>
      <c r="F7" s="78"/>
      <c r="G7" s="81"/>
      <c r="H7" s="78"/>
      <c r="I7" s="84"/>
      <c r="J7" s="62" t="s">
        <v>206</v>
      </c>
      <c r="K7" s="62" t="s">
        <v>207</v>
      </c>
      <c r="L7" s="62" t="s">
        <v>208</v>
      </c>
      <c r="M7" s="62" t="s">
        <v>209</v>
      </c>
      <c r="N7" s="63" t="s">
        <v>210</v>
      </c>
    </row>
    <row r="8" spans="1:17" ht="17.25" customHeight="1" thickBot="1" x14ac:dyDescent="0.4">
      <c r="A8" s="22" t="s">
        <v>238</v>
      </c>
      <c r="B8" s="37" t="s">
        <v>241</v>
      </c>
      <c r="D8" s="7"/>
      <c r="E8" s="49">
        <v>1</v>
      </c>
      <c r="F8" s="50">
        <f>IF(Enrolled=0,"n/a",DGET(data,"Ref_hr1",_xlnm.Criteria))</f>
        <v>4.8776288000000001</v>
      </c>
      <c r="G8" s="50">
        <f t="shared" ref="G8:G31" si="0">IF(Enrolled=0,"n/a",F8-H8)</f>
        <v>4.64702093</v>
      </c>
      <c r="H8" s="50">
        <f>IF(Enrolled=0,"n/a",DGET(data,"Pctile50_hr1",_xlnm.Criteria))</f>
        <v>0.23060786999999999</v>
      </c>
      <c r="I8" s="50">
        <f>IF(Enrolled=0,"n/a",DGET(data,"Temp_hr1",_xlnm.Criteria))</f>
        <v>65.747559999999993</v>
      </c>
      <c r="J8" s="51">
        <f>IF(Enrolled=0,"n/a",DGET(data,"Pctile10_hr1",_xlnm.Criteria))</f>
        <v>-5.50403E-3</v>
      </c>
      <c r="K8" s="51">
        <f>IF(Enrolled=0,"n/a",DGET(data,"Pctile30_hr1",_xlnm.Criteria))</f>
        <v>0.13399295</v>
      </c>
      <c r="L8" s="51">
        <f>IF(Enrolled=0,"n/a",DGET(data,"Pctile50_hr1",_xlnm.Criteria))</f>
        <v>0.23060786999999999</v>
      </c>
      <c r="M8" s="51">
        <f>IF(Enrolled=0,"n/a",DGET(data,"Pctile70_hr1",_xlnm.Criteria))</f>
        <v>0.32722278999999999</v>
      </c>
      <c r="N8" s="51">
        <f>IF(Enrolled=0,"n/a",DGET(data,"Pctile90_hr1",_xlnm.Criteria))</f>
        <v>0.46671928000000001</v>
      </c>
      <c r="P8" s="46"/>
      <c r="Q8" s="47"/>
    </row>
    <row r="9" spans="1:17" ht="17.25" customHeight="1" thickBot="1" x14ac:dyDescent="0.4">
      <c r="A9" s="22" t="s">
        <v>245</v>
      </c>
      <c r="B9" s="54" t="str">
        <f>IF(ISERROR(DGET(data,"sa_size_cls_desc",_xlnm.Criteria)),"",DGET(data,"sa_size_cls_desc",_xlnm.Criteria))</f>
        <v>(0) UNDER 20KW</v>
      </c>
      <c r="C9" s="9"/>
      <c r="D9" s="9"/>
      <c r="E9" s="49">
        <v>2</v>
      </c>
      <c r="F9" s="50">
        <f>IF(Enrolled=0,"n/a",DGET(data,"Ref_hr2",_xlnm.Criteria))</f>
        <v>4.7246822999999996</v>
      </c>
      <c r="G9" s="50">
        <f t="shared" si="0"/>
        <v>4.5140034199999999</v>
      </c>
      <c r="H9" s="50">
        <f>IF(Enrolled=0,"n/a",DGET(data,"Pctile50_hr2",_xlnm.Criteria))</f>
        <v>0.21067888000000001</v>
      </c>
      <c r="I9" s="50">
        <f>IF(Enrolled=0,"n/a",DGET(data,"Temp_hr2",_xlnm.Criteria))</f>
        <v>64.753010000000003</v>
      </c>
      <c r="J9" s="51">
        <f>IF(Enrolled=0,"n/a",DGET(data,"Pctile10_hr2",_xlnm.Criteria))</f>
        <v>-1.8705099999999999E-2</v>
      </c>
      <c r="K9" s="51">
        <f>IF(Enrolled=0,"n/a",DGET(data,"Pctile30_hr2",_xlnm.Criteria))</f>
        <v>0.11681648</v>
      </c>
      <c r="L9" s="51">
        <f>IF(Enrolled=0,"n/a",DGET(data,"Pctile50_hr2",_xlnm.Criteria))</f>
        <v>0.21067888000000001</v>
      </c>
      <c r="M9" s="51">
        <f>IF(Enrolled=0,"n/a",DGET(data,"Pctile70_hr2",_xlnm.Criteria))</f>
        <v>0.30454078000000001</v>
      </c>
      <c r="N9" s="51">
        <f>IF(Enrolled=0,"n/a",DGET(data,"Pctile90_hr2",_xlnm.Criteria))</f>
        <v>0.44006235999999999</v>
      </c>
      <c r="P9" s="46"/>
      <c r="Q9" s="47"/>
    </row>
    <row r="10" spans="1:17" ht="17.25" customHeight="1" x14ac:dyDescent="0.35">
      <c r="D10" s="11"/>
      <c r="E10" s="49">
        <v>3</v>
      </c>
      <c r="F10" s="50">
        <f>IF(Enrolled=0,"n/a",DGET(data,"Ref_hr3",_xlnm.Criteria))</f>
        <v>4.6303622999999998</v>
      </c>
      <c r="G10" s="50">
        <f t="shared" si="0"/>
        <v>4.41911056</v>
      </c>
      <c r="H10" s="50">
        <f>IF(Enrolled=0,"n/a",DGET(data,"Pctile50_hr3",_xlnm.Criteria))</f>
        <v>0.21125173999999999</v>
      </c>
      <c r="I10" s="50">
        <f>IF(Enrolled=0,"n/a",DGET(data,"Temp_hr3",_xlnm.Criteria))</f>
        <v>63.882680000000001</v>
      </c>
      <c r="J10" s="51">
        <f>IF(Enrolled=0,"n/a",DGET(data,"Pctile10_hr3",_xlnm.Criteria))</f>
        <v>-1.244616E-2</v>
      </c>
      <c r="K10" s="51">
        <f>IF(Enrolled=0,"n/a",DGET(data,"Pctile30_hr3",_xlnm.Criteria))</f>
        <v>0.11971641</v>
      </c>
      <c r="L10" s="51">
        <f>IF(Enrolled=0,"n/a",DGET(data,"Pctile50_hr3",_xlnm.Criteria))</f>
        <v>0.21125173999999999</v>
      </c>
      <c r="M10" s="51">
        <f>IF(Enrolled=0,"n/a",DGET(data,"Pctile70_hr3",_xlnm.Criteria))</f>
        <v>0.30278658000000003</v>
      </c>
      <c r="N10" s="51">
        <f>IF(Enrolled=0,"n/a",DGET(data,"Pctile90_hr3",_xlnm.Criteria))</f>
        <v>0.43494914000000001</v>
      </c>
      <c r="P10" s="46"/>
      <c r="Q10" s="47"/>
    </row>
    <row r="11" spans="1:17" ht="17.25" customHeight="1" x14ac:dyDescent="0.35">
      <c r="A11" s="33"/>
      <c r="B11" s="52" t="str">
        <f>IF(ISERROR(Pass)=TRUE,"",IF(Pass=0,"Results are confidential for the selected customers",""))</f>
        <v/>
      </c>
      <c r="C11" s="12"/>
      <c r="D11" s="12"/>
      <c r="E11" s="49">
        <v>4</v>
      </c>
      <c r="F11" s="50">
        <f>IF(Enrolled=0,"n/a",DGET(data,"Ref_hr4",_xlnm.Criteria))</f>
        <v>4.5598577000000002</v>
      </c>
      <c r="G11" s="50">
        <f t="shared" si="0"/>
        <v>4.3761454100000003</v>
      </c>
      <c r="H11" s="50">
        <f>IF(Enrolled=0,"n/a",DGET(data,"Pctile50_hr4",_xlnm.Criteria))</f>
        <v>0.18371229</v>
      </c>
      <c r="I11" s="50">
        <f>IF(Enrolled=0,"n/a",DGET(data,"Temp_hr4",_xlnm.Criteria))</f>
        <v>63.219320000000003</v>
      </c>
      <c r="J11" s="51">
        <f>IF(Enrolled=0,"n/a",DGET(data,"Pctile10_hr4",_xlnm.Criteria))</f>
        <v>-3.6617690000000001E-2</v>
      </c>
      <c r="K11" s="51">
        <f>IF(Enrolled=0,"n/a",DGET(data,"Pctile30_hr4",_xlnm.Criteria))</f>
        <v>9.3555189999999996E-2</v>
      </c>
      <c r="L11" s="51">
        <f>IF(Enrolled=0,"n/a",DGET(data,"Pctile50_hr4",_xlnm.Criteria))</f>
        <v>0.18371229</v>
      </c>
      <c r="M11" s="51">
        <f>IF(Enrolled=0,"n/a",DGET(data,"Pctile70_hr4",_xlnm.Criteria))</f>
        <v>0.27386938</v>
      </c>
      <c r="N11" s="51">
        <f>IF(Enrolled=0,"n/a",DGET(data,"Pctile90_hr4",_xlnm.Criteria))</f>
        <v>0.40404226999999998</v>
      </c>
      <c r="P11" s="46"/>
      <c r="Q11" s="47"/>
    </row>
    <row r="12" spans="1:17" ht="17.25" customHeight="1" x14ac:dyDescent="0.35">
      <c r="C12" s="12"/>
      <c r="D12" s="12"/>
      <c r="E12" s="49">
        <v>5</v>
      </c>
      <c r="F12" s="50">
        <f>IF(Enrolled=0,"n/a",DGET(data,"Ref_hr5",_xlnm.Criteria))</f>
        <v>4.6154732999999997</v>
      </c>
      <c r="G12" s="50">
        <f t="shared" si="0"/>
        <v>4.4038525100000001</v>
      </c>
      <c r="H12" s="50">
        <f>IF(Enrolled=0,"n/a",DGET(data,"Pctile50_hr5",_xlnm.Criteria))</f>
        <v>0.21162079</v>
      </c>
      <c r="I12" s="50">
        <f>IF(Enrolled=0,"n/a",DGET(data,"Temp_hr5",_xlnm.Criteria))</f>
        <v>62.455370000000002</v>
      </c>
      <c r="J12" s="51">
        <f>IF(Enrolled=0,"n/a",DGET(data,"Pctile10_hr5",_xlnm.Criteria))</f>
        <v>-1.837712E-2</v>
      </c>
      <c r="K12" s="51">
        <f>IF(Enrolled=0,"n/a",DGET(data,"Pctile30_hr5",_xlnm.Criteria))</f>
        <v>0.11750758</v>
      </c>
      <c r="L12" s="51">
        <f>IF(Enrolled=0,"n/a",DGET(data,"Pctile50_hr5",_xlnm.Criteria))</f>
        <v>0.21162079</v>
      </c>
      <c r="M12" s="51">
        <f>IF(Enrolled=0,"n/a",DGET(data,"Pctile70_hr5",_xlnm.Criteria))</f>
        <v>0.30573400000000001</v>
      </c>
      <c r="N12" s="51">
        <f>IF(Enrolled=0,"n/a",DGET(data,"Pctile90_hr5",_xlnm.Criteria))</f>
        <v>0.44161868999999998</v>
      </c>
      <c r="P12" s="46"/>
      <c r="Q12" s="47"/>
    </row>
    <row r="13" spans="1:17" ht="17.25" customHeight="1" x14ac:dyDescent="0.3">
      <c r="D13" s="5"/>
      <c r="E13" s="49">
        <v>6</v>
      </c>
      <c r="F13" s="50">
        <f>IF(Enrolled=0,"n/a",DGET(data,"Ref_hr6",_xlnm.Criteria))</f>
        <v>4.8667170999999998</v>
      </c>
      <c r="G13" s="50">
        <f t="shared" si="0"/>
        <v>4.58849485</v>
      </c>
      <c r="H13" s="50">
        <f>IF(Enrolled=0,"n/a",DGET(data,"Pctile50_hr6",_xlnm.Criteria))</f>
        <v>0.27822225</v>
      </c>
      <c r="I13" s="50">
        <f>IF(Enrolled=0,"n/a",DGET(data,"Temp_hr6",_xlnm.Criteria))</f>
        <v>61.88232</v>
      </c>
      <c r="J13" s="51">
        <f>IF(Enrolled=0,"n/a",DGET(data,"Pctile10_hr6",_xlnm.Criteria))</f>
        <v>2.6607929999999998E-2</v>
      </c>
      <c r="K13" s="51">
        <f>IF(Enrolled=0,"n/a",DGET(data,"Pctile30_hr6",_xlnm.Criteria))</f>
        <v>0.1752638</v>
      </c>
      <c r="L13" s="51">
        <f>IF(Enrolled=0,"n/a",DGET(data,"Pctile50_hr6",_xlnm.Criteria))</f>
        <v>0.27822225</v>
      </c>
      <c r="M13" s="51">
        <f>IF(Enrolled=0,"n/a",DGET(data,"Pctile70_hr6",_xlnm.Criteria))</f>
        <v>0.38118020000000002</v>
      </c>
      <c r="N13" s="51">
        <f>IF(Enrolled=0,"n/a",DGET(data,"Pctile90_hr6",_xlnm.Criteria))</f>
        <v>0.52983606999999999</v>
      </c>
      <c r="P13" s="46"/>
      <c r="Q13" s="47"/>
    </row>
    <row r="14" spans="1:17" ht="14.15" x14ac:dyDescent="0.3">
      <c r="D14" s="5"/>
      <c r="E14" s="49">
        <v>7</v>
      </c>
      <c r="F14" s="50">
        <f>IF(Enrolled=0,"n/a",DGET(data,"Ref_hr7",_xlnm.Criteria))</f>
        <v>5.1477097000000001</v>
      </c>
      <c r="G14" s="50">
        <f t="shared" si="0"/>
        <v>4.7974695199999999</v>
      </c>
      <c r="H14" s="50">
        <f>IF(Enrolled=0,"n/a",DGET(data,"Pctile50_hr7",_xlnm.Criteria))</f>
        <v>0.35024018000000001</v>
      </c>
      <c r="I14" s="50">
        <f>IF(Enrolled=0,"n/a",DGET(data,"Temp_hr7",_xlnm.Criteria))</f>
        <v>61.578530000000001</v>
      </c>
      <c r="J14" s="51">
        <f>IF(Enrolled=0,"n/a",DGET(data,"Pctile10_hr7",_xlnm.Criteria))</f>
        <v>5.9820610000000003E-2</v>
      </c>
      <c r="K14" s="51">
        <f>IF(Enrolled=0,"n/a",DGET(data,"Pctile30_hr7",_xlnm.Criteria))</f>
        <v>0.23140284999999999</v>
      </c>
      <c r="L14" s="51">
        <f>IF(Enrolled=0,"n/a",DGET(data,"Pctile50_hr7",_xlnm.Criteria))</f>
        <v>0.35024018000000001</v>
      </c>
      <c r="M14" s="51">
        <f>IF(Enrolled=0,"n/a",DGET(data,"Pctile70_hr7",_xlnm.Criteria))</f>
        <v>0.46907750999999998</v>
      </c>
      <c r="N14" s="51">
        <f>IF(Enrolled=0,"n/a",DGET(data,"Pctile90_hr7",_xlnm.Criteria))</f>
        <v>0.64065974999999997</v>
      </c>
      <c r="P14" s="46"/>
      <c r="Q14" s="47"/>
    </row>
    <row r="15" spans="1:17" ht="14.15" x14ac:dyDescent="0.3">
      <c r="A15" s="8"/>
      <c r="C15" s="5"/>
      <c r="D15" s="5"/>
      <c r="E15" s="49">
        <v>8</v>
      </c>
      <c r="F15" s="50">
        <f>IF(Enrolled=0,"n/a",DGET(data,"Ref_hr8",_xlnm.Criteria))</f>
        <v>5.7373129</v>
      </c>
      <c r="G15" s="50">
        <f t="shared" si="0"/>
        <v>5.3928285499999999</v>
      </c>
      <c r="H15" s="50">
        <f>IF(Enrolled=0,"n/a",DGET(data,"Pctile50_hr8",_xlnm.Criteria))</f>
        <v>0.34448434999999999</v>
      </c>
      <c r="I15" s="50">
        <f>IF(Enrolled=0,"n/a",DGET(data,"Temp_hr8",_xlnm.Criteria))</f>
        <v>62.916609999999999</v>
      </c>
      <c r="J15" s="51">
        <f>IF(Enrolled=0,"n/a",DGET(data,"Pctile10_hr8",_xlnm.Criteria))</f>
        <v>2.129139E-2</v>
      </c>
      <c r="K15" s="51">
        <f>IF(Enrolled=0,"n/a",DGET(data,"Pctile30_hr8",_xlnm.Criteria))</f>
        <v>0.21223669000000001</v>
      </c>
      <c r="L15" s="51">
        <f>IF(Enrolled=0,"n/a",DGET(data,"Pctile50_hr8",_xlnm.Criteria))</f>
        <v>0.34448434999999999</v>
      </c>
      <c r="M15" s="51">
        <f>IF(Enrolled=0,"n/a",DGET(data,"Pctile70_hr8",_xlnm.Criteria))</f>
        <v>0.4767325</v>
      </c>
      <c r="N15" s="51">
        <f>IF(Enrolled=0,"n/a",DGET(data,"Pctile90_hr8",_xlnm.Criteria))</f>
        <v>0.66767730000000003</v>
      </c>
      <c r="P15" s="46"/>
      <c r="Q15" s="47"/>
    </row>
    <row r="16" spans="1:17" ht="14.15" x14ac:dyDescent="0.3">
      <c r="C16" s="5"/>
      <c r="D16" s="5"/>
      <c r="E16" s="49">
        <v>9</v>
      </c>
      <c r="F16" s="50">
        <f>IF(Enrolled=0,"n/a",DGET(data,"Ref_hr9",_xlnm.Criteria))</f>
        <v>6.9282933</v>
      </c>
      <c r="G16" s="50">
        <f t="shared" si="0"/>
        <v>6.6828295899999999</v>
      </c>
      <c r="H16" s="50">
        <f>IF(Enrolled=0,"n/a",DGET(data,"Pctile50_hr9",_xlnm.Criteria))</f>
        <v>0.24546371</v>
      </c>
      <c r="I16" s="50">
        <f>IF(Enrolled=0,"n/a",DGET(data,"Temp_hr9",_xlnm.Criteria))</f>
        <v>65.822839999999999</v>
      </c>
      <c r="J16" s="51">
        <f>IF(Enrolled=0,"n/a",DGET(data,"Pctile10_hr9",_xlnm.Criteria))</f>
        <v>-0.10500105999999999</v>
      </c>
      <c r="K16" s="51">
        <f>IF(Enrolled=0,"n/a",DGET(data,"Pctile30_hr9",_xlnm.Criteria))</f>
        <v>0.10205661000000001</v>
      </c>
      <c r="L16" s="51">
        <f>IF(Enrolled=0,"n/a",DGET(data,"Pctile50_hr9",_xlnm.Criteria))</f>
        <v>0.24546371</v>
      </c>
      <c r="M16" s="51">
        <f>IF(Enrolled=0,"n/a",DGET(data,"Pctile70_hr9",_xlnm.Criteria))</f>
        <v>0.38887081000000001</v>
      </c>
      <c r="N16" s="51">
        <f>IF(Enrolled=0,"n/a",DGET(data,"Pctile90_hr9",_xlnm.Criteria))</f>
        <v>0.59592847999999998</v>
      </c>
      <c r="P16" s="46"/>
      <c r="Q16" s="47"/>
    </row>
    <row r="17" spans="3:23" ht="14.15" x14ac:dyDescent="0.3">
      <c r="C17" s="5"/>
      <c r="D17" s="5"/>
      <c r="E17" s="49">
        <v>10</v>
      </c>
      <c r="F17" s="50">
        <f>IF(Enrolled=0,"n/a",DGET(data,"Ref_hr10",_xlnm.Criteria))</f>
        <v>7.9577491</v>
      </c>
      <c r="G17" s="50">
        <f t="shared" si="0"/>
        <v>7.8379525499999998</v>
      </c>
      <c r="H17" s="50">
        <f>IF(Enrolled=0,"n/a",DGET(data,"Pctile50_hr10",_xlnm.Criteria))</f>
        <v>0.11979655</v>
      </c>
      <c r="I17" s="50">
        <f>IF(Enrolled=0,"n/a",DGET(data,"Temp_hr10",_xlnm.Criteria))</f>
        <v>69.337540000000004</v>
      </c>
      <c r="J17" s="51">
        <f>IF(Enrolled=0,"n/a",DGET(data,"Pctile10_hr10",_xlnm.Criteria))</f>
        <v>-0.25896457000000001</v>
      </c>
      <c r="K17" s="51">
        <f>IF(Enrolled=0,"n/a",DGET(data,"Pctile30_hr10",_xlnm.Criteria))</f>
        <v>-3.5188999999999998E-2</v>
      </c>
      <c r="L17" s="51">
        <f>IF(Enrolled=0,"n/a",DGET(data,"Pctile50_hr10",_xlnm.Criteria))</f>
        <v>0.11979655</v>
      </c>
      <c r="M17" s="51">
        <f>IF(Enrolled=0,"n/a",DGET(data,"Pctile70_hr10",_xlnm.Criteria))</f>
        <v>0.27478259999999999</v>
      </c>
      <c r="N17" s="51">
        <f>IF(Enrolled=0,"n/a",DGET(data,"Pctile90_hr10",_xlnm.Criteria))</f>
        <v>0.49855767000000001</v>
      </c>
      <c r="P17" s="46"/>
      <c r="Q17" s="47"/>
    </row>
    <row r="18" spans="3:23" ht="14.15" x14ac:dyDescent="0.3">
      <c r="C18" s="5"/>
      <c r="D18" s="5"/>
      <c r="E18" s="49">
        <v>11</v>
      </c>
      <c r="F18" s="50">
        <f>IF(Enrolled=0,"n/a",DGET(data,"Ref_hr11",_xlnm.Criteria))</f>
        <v>8.8412438000000009</v>
      </c>
      <c r="G18" s="50">
        <f t="shared" si="0"/>
        <v>8.8028402400000001</v>
      </c>
      <c r="H18" s="50">
        <f>IF(Enrolled=0,"n/a",DGET(data,"Pctile50_hr11",_xlnm.Criteria))</f>
        <v>3.8403560000000003E-2</v>
      </c>
      <c r="I18" s="50">
        <f>IF(Enrolled=0,"n/a",DGET(data,"Temp_hr11",_xlnm.Criteria))</f>
        <v>73.091070000000002</v>
      </c>
      <c r="J18" s="51">
        <f>IF(Enrolled=0,"n/a",DGET(data,"Pctile10_hr11",_xlnm.Criteria))</f>
        <v>-0.37417623999999999</v>
      </c>
      <c r="K18" s="51">
        <f>IF(Enrolled=0,"n/a",DGET(data,"Pctile30_hr11",_xlnm.Criteria))</f>
        <v>-0.13042073000000001</v>
      </c>
      <c r="L18" s="51">
        <f>IF(Enrolled=0,"n/a",DGET(data,"Pctile50_hr11",_xlnm.Criteria))</f>
        <v>3.8403560000000003E-2</v>
      </c>
      <c r="M18" s="51">
        <f>IF(Enrolled=0,"n/a",DGET(data,"Pctile70_hr11",_xlnm.Criteria))</f>
        <v>0.20722784999999999</v>
      </c>
      <c r="N18" s="51">
        <f>IF(Enrolled=0,"n/a",DGET(data,"Pctile90_hr11",_xlnm.Criteria))</f>
        <v>0.45098336</v>
      </c>
      <c r="P18" s="46"/>
      <c r="Q18" s="47"/>
      <c r="S18" s="24"/>
      <c r="T18" s="24"/>
      <c r="U18" s="24"/>
      <c r="V18" s="24"/>
      <c r="W18" s="24"/>
    </row>
    <row r="19" spans="3:23" ht="14.15" x14ac:dyDescent="0.3">
      <c r="C19" s="5"/>
      <c r="D19" s="5"/>
      <c r="E19" s="49">
        <v>12</v>
      </c>
      <c r="F19" s="50">
        <f>IF(Enrolled=0,"n/a",DGET(data,"Ref_hr12",_xlnm.Criteria))</f>
        <v>9.5548781999999992</v>
      </c>
      <c r="G19" s="50">
        <f t="shared" si="0"/>
        <v>9.4884864899999997</v>
      </c>
      <c r="H19" s="50">
        <f>IF(Enrolled=0,"n/a",DGET(data,"Pctile50_hr12",_xlnm.Criteria))</f>
        <v>6.6391710000000007E-2</v>
      </c>
      <c r="I19" s="50">
        <f>IF(Enrolled=0,"n/a",DGET(data,"Temp_hr12",_xlnm.Criteria))</f>
        <v>76.627799999999993</v>
      </c>
      <c r="J19" s="51">
        <f>IF(Enrolled=0,"n/a",DGET(data,"Pctile10_hr12",_xlnm.Criteria))</f>
        <v>-0.37528930999999999</v>
      </c>
      <c r="K19" s="51">
        <f>IF(Enrolled=0,"n/a",DGET(data,"Pctile30_hr12",_xlnm.Criteria))</f>
        <v>-0.11434051000000001</v>
      </c>
      <c r="L19" s="51">
        <f>IF(Enrolled=0,"n/a",DGET(data,"Pctile50_hr12",_xlnm.Criteria))</f>
        <v>6.6391710000000007E-2</v>
      </c>
      <c r="M19" s="51">
        <f>IF(Enrolled=0,"n/a",DGET(data,"Pctile70_hr12",_xlnm.Criteria))</f>
        <v>0.24712442000000001</v>
      </c>
      <c r="N19" s="51">
        <f>IF(Enrolled=0,"n/a",DGET(data,"Pctile90_hr12",_xlnm.Criteria))</f>
        <v>0.50807323000000004</v>
      </c>
      <c r="P19" s="46"/>
      <c r="Q19" s="47"/>
      <c r="S19" s="24"/>
      <c r="T19" s="24"/>
      <c r="U19" s="24"/>
      <c r="V19" s="24"/>
      <c r="W19" s="24"/>
    </row>
    <row r="20" spans="3:23" ht="14.15" x14ac:dyDescent="0.3">
      <c r="C20" s="5"/>
      <c r="D20" s="5"/>
      <c r="E20" s="49">
        <v>13</v>
      </c>
      <c r="F20" s="50">
        <f>IF(Enrolled=0,"n/a",DGET(data,"Ref_hr13",_xlnm.Criteria))</f>
        <v>9.9804636999999996</v>
      </c>
      <c r="G20" s="50">
        <f t="shared" si="0"/>
        <v>9.8828856099999989</v>
      </c>
      <c r="H20" s="50">
        <f>IF(Enrolled=0,"n/a",DGET(data,"Pctile50_hr13",_xlnm.Criteria))</f>
        <v>9.7578090000000006E-2</v>
      </c>
      <c r="I20" s="50">
        <f>IF(Enrolled=0,"n/a",DGET(data,"Temp_hr13",_xlnm.Criteria))</f>
        <v>79.582669999999993</v>
      </c>
      <c r="J20" s="51">
        <f>IF(Enrolled=0,"n/a",DGET(data,"Pctile10_hr13",_xlnm.Criteria))</f>
        <v>-0.36374202999999999</v>
      </c>
      <c r="K20" s="51">
        <f>IF(Enrolled=0,"n/a",DGET(data,"Pctile30_hr13",_xlnm.Criteria))</f>
        <v>-9.1190030000000005E-2</v>
      </c>
      <c r="L20" s="51">
        <f>IF(Enrolled=0,"n/a",DGET(data,"Pctile50_hr13",_xlnm.Criteria))</f>
        <v>9.7578090000000006E-2</v>
      </c>
      <c r="M20" s="51">
        <f>IF(Enrolled=0,"n/a",DGET(data,"Pctile70_hr13",_xlnm.Criteria))</f>
        <v>0.28634671</v>
      </c>
      <c r="N20" s="51">
        <f>IF(Enrolled=0,"n/a",DGET(data,"Pctile90_hr13",_xlnm.Criteria))</f>
        <v>0.55889869999999997</v>
      </c>
      <c r="P20" s="46"/>
      <c r="Q20" s="47"/>
      <c r="S20" s="24"/>
      <c r="T20" s="24"/>
      <c r="U20" s="24"/>
      <c r="V20" s="24"/>
      <c r="W20" s="24"/>
    </row>
    <row r="21" spans="3:23" ht="14.15" x14ac:dyDescent="0.3">
      <c r="C21" s="5"/>
      <c r="D21" s="5"/>
      <c r="E21" s="49">
        <v>14</v>
      </c>
      <c r="F21" s="50">
        <f>IF(Enrolled=0,"n/a",DGET(data,"Ref_hr14",_xlnm.Criteria))</f>
        <v>10.366443</v>
      </c>
      <c r="G21" s="50">
        <f t="shared" si="0"/>
        <v>10.322315270000001</v>
      </c>
      <c r="H21" s="50">
        <f>IF(Enrolled=0,"n/a",DGET(data,"Pctile50_hr14",_xlnm.Criteria))</f>
        <v>4.4127729999999997E-2</v>
      </c>
      <c r="I21" s="50">
        <f>IF(Enrolled=0,"n/a",DGET(data,"Temp_hr14",_xlnm.Criteria))</f>
        <v>81.946219999999997</v>
      </c>
      <c r="J21" s="51">
        <f>IF(Enrolled=0,"n/a",DGET(data,"Pctile10_hr14",_xlnm.Criteria))</f>
        <v>-0.42771366</v>
      </c>
      <c r="K21" s="51">
        <f>IF(Enrolled=0,"n/a",DGET(data,"Pctile30_hr14",_xlnm.Criteria))</f>
        <v>-0.14894576000000001</v>
      </c>
      <c r="L21" s="51">
        <f>IF(Enrolled=0,"n/a",DGET(data,"Pctile50_hr14",_xlnm.Criteria))</f>
        <v>4.4127729999999997E-2</v>
      </c>
      <c r="M21" s="51">
        <f>IF(Enrolled=0,"n/a",DGET(data,"Pctile70_hr14",_xlnm.Criteria))</f>
        <v>0.23720172</v>
      </c>
      <c r="N21" s="51">
        <f>IF(Enrolled=0,"n/a",DGET(data,"Pctile90_hr14",_xlnm.Criteria))</f>
        <v>0.51596962999999996</v>
      </c>
      <c r="P21" s="46"/>
      <c r="Q21" s="47"/>
      <c r="S21" s="24"/>
      <c r="T21" s="24"/>
      <c r="U21" s="24"/>
      <c r="V21" s="24"/>
      <c r="W21" s="24"/>
    </row>
    <row r="22" spans="3:23" ht="14.15" x14ac:dyDescent="0.3">
      <c r="C22" s="5"/>
      <c r="D22" s="5"/>
      <c r="E22" s="49">
        <v>15</v>
      </c>
      <c r="F22" s="50">
        <f>IF(Enrolled=0,"n/a",DGET(data,"Ref_hr15",_xlnm.Criteria))</f>
        <v>10.680885</v>
      </c>
      <c r="G22" s="50">
        <f t="shared" si="0"/>
        <v>10.66292541</v>
      </c>
      <c r="H22" s="50">
        <f>IF(Enrolled=0,"n/a",DGET(data,"Pctile50_hr15",_xlnm.Criteria))</f>
        <v>1.7959590000000001E-2</v>
      </c>
      <c r="I22" s="50">
        <f>IF(Enrolled=0,"n/a",DGET(data,"Temp_hr15",_xlnm.Criteria))</f>
        <v>83.364689999999996</v>
      </c>
      <c r="J22" s="51">
        <f>IF(Enrolled=0,"n/a",DGET(data,"Pctile10_hr15",_xlnm.Criteria))</f>
        <v>-0.45956640999999998</v>
      </c>
      <c r="K22" s="51">
        <f>IF(Enrolled=0,"n/a",DGET(data,"Pctile30_hr15",_xlnm.Criteria))</f>
        <v>-0.17743998999999999</v>
      </c>
      <c r="L22" s="51">
        <f>IF(Enrolled=0,"n/a",DGET(data,"Pctile50_hr15",_xlnm.Criteria))</f>
        <v>1.7959590000000001E-2</v>
      </c>
      <c r="M22" s="51">
        <f>IF(Enrolled=0,"n/a",DGET(data,"Pctile70_hr15",_xlnm.Criteria))</f>
        <v>0.21335915999999999</v>
      </c>
      <c r="N22" s="51">
        <f>IF(Enrolled=0,"n/a",DGET(data,"Pctile90_hr15",_xlnm.Criteria))</f>
        <v>0.49548557999999998</v>
      </c>
      <c r="P22" s="46"/>
      <c r="Q22" s="47"/>
      <c r="S22" s="24"/>
      <c r="T22" s="24"/>
      <c r="U22" s="24"/>
      <c r="V22" s="24"/>
      <c r="W22" s="24"/>
    </row>
    <row r="23" spans="3:23" ht="14.15" x14ac:dyDescent="0.3">
      <c r="C23" s="5"/>
      <c r="D23" s="5"/>
      <c r="E23" s="49">
        <v>16</v>
      </c>
      <c r="F23" s="50">
        <f>IF(Enrolled=0,"n/a",DGET(data,"Ref_hr16",_xlnm.Criteria))</f>
        <v>10.747991000000001</v>
      </c>
      <c r="G23" s="50">
        <f t="shared" si="0"/>
        <v>10.647399200000001</v>
      </c>
      <c r="H23" s="50">
        <f>IF(Enrolled=0,"n/a",DGET(data,"Pctile50_hr16",_xlnm.Criteria))</f>
        <v>0.1005918</v>
      </c>
      <c r="I23" s="50">
        <f>IF(Enrolled=0,"n/a",DGET(data,"Temp_hr16",_xlnm.Criteria))</f>
        <v>83.914410000000004</v>
      </c>
      <c r="J23" s="51">
        <f>IF(Enrolled=0,"n/a",DGET(data,"Pctile10_hr16",_xlnm.Criteria))</f>
        <v>-0.39260926000000002</v>
      </c>
      <c r="K23" s="51">
        <f>IF(Enrolled=0,"n/a",DGET(data,"Pctile30_hr16",_xlnm.Criteria))</f>
        <v>-0.10122204999999999</v>
      </c>
      <c r="L23" s="51">
        <f>IF(Enrolled=0,"n/a",DGET(data,"Pctile50_hr16",_xlnm.Criteria))</f>
        <v>0.1005918</v>
      </c>
      <c r="M23" s="51">
        <f>IF(Enrolled=0,"n/a",DGET(data,"Pctile70_hr16",_xlnm.Criteria))</f>
        <v>0.30240566000000002</v>
      </c>
      <c r="N23" s="51">
        <f>IF(Enrolled=0,"n/a",DGET(data,"Pctile90_hr16",_xlnm.Criteria))</f>
        <v>0.59379336000000005</v>
      </c>
      <c r="P23" s="46"/>
      <c r="Q23" s="47"/>
      <c r="S23" s="24"/>
      <c r="T23" s="24"/>
      <c r="U23" s="24"/>
      <c r="V23" s="24"/>
      <c r="W23" s="24"/>
    </row>
    <row r="24" spans="3:23" ht="14.15" x14ac:dyDescent="0.3">
      <c r="C24" s="5"/>
      <c r="D24" s="5"/>
      <c r="E24" s="49">
        <v>17</v>
      </c>
      <c r="F24" s="50">
        <f>IF(Enrolled=0,"n/a",DGET(data,"Ref_hr17",_xlnm.Criteria))</f>
        <v>10.269131</v>
      </c>
      <c r="G24" s="50">
        <f t="shared" si="0"/>
        <v>10.10258827</v>
      </c>
      <c r="H24" s="50">
        <f>IF(Enrolled=0,"n/a",DGET(data,"Pctile50_hr17",_xlnm.Criteria))</f>
        <v>0.16654273</v>
      </c>
      <c r="I24" s="50">
        <f>IF(Enrolled=0,"n/a",DGET(data,"Temp_hr17",_xlnm.Criteria))</f>
        <v>83.595650000000006</v>
      </c>
      <c r="J24" s="51">
        <f>IF(Enrolled=0,"n/a",DGET(data,"Pctile10_hr17",_xlnm.Criteria))</f>
        <v>-0.32379648999999999</v>
      </c>
      <c r="K24" s="51">
        <f>IF(Enrolled=0,"n/a",DGET(data,"Pctile30_hr17",_xlnm.Criteria))</f>
        <v>-3.4100169999999999E-2</v>
      </c>
      <c r="L24" s="51">
        <f>IF(Enrolled=0,"n/a",DGET(data,"Pctile50_hr17",_xlnm.Criteria))</f>
        <v>0.16654273</v>
      </c>
      <c r="M24" s="51">
        <f>IF(Enrolled=0,"n/a",DGET(data,"Pctile70_hr17",_xlnm.Criteria))</f>
        <v>0.36718562999999999</v>
      </c>
      <c r="N24" s="51">
        <f>IF(Enrolled=0,"n/a",DGET(data,"Pctile90_hr17",_xlnm.Criteria))</f>
        <v>0.65688195000000005</v>
      </c>
      <c r="P24" s="46"/>
      <c r="Q24" s="47"/>
      <c r="S24" s="24"/>
      <c r="T24" s="24"/>
      <c r="U24" s="24"/>
      <c r="V24" s="24"/>
      <c r="W24" s="24"/>
    </row>
    <row r="25" spans="3:23" ht="14.15" x14ac:dyDescent="0.3">
      <c r="C25" s="5"/>
      <c r="D25" s="5"/>
      <c r="E25" s="49">
        <v>18</v>
      </c>
      <c r="F25" s="50">
        <f>IF(Enrolled=0,"n/a",DGET(data,"Ref_hr18",_xlnm.Criteria))</f>
        <v>8.8782820000000005</v>
      </c>
      <c r="G25" s="50">
        <f t="shared" si="0"/>
        <v>8.6717907600000004</v>
      </c>
      <c r="H25" s="50">
        <f>IF(Enrolled=0,"n/a",DGET(data,"Pctile50_hr18",_xlnm.Criteria))</f>
        <v>0.20649123999999999</v>
      </c>
      <c r="I25" s="50">
        <f>IF(Enrolled=0,"n/a",DGET(data,"Temp_hr18",_xlnm.Criteria))</f>
        <v>82.246189999999999</v>
      </c>
      <c r="J25" s="51">
        <f>IF(Enrolled=0,"n/a",DGET(data,"Pctile10_hr18",_xlnm.Criteria))</f>
        <v>-0.23559593000000001</v>
      </c>
      <c r="K25" s="51">
        <f>IF(Enrolled=0,"n/a",DGET(data,"Pctile30_hr18",_xlnm.Criteria))</f>
        <v>2.5592810000000001E-2</v>
      </c>
      <c r="L25" s="51">
        <f>IF(Enrolled=0,"n/a",DGET(data,"Pctile50_hr18",_xlnm.Criteria))</f>
        <v>0.20649123999999999</v>
      </c>
      <c r="M25" s="51">
        <f>IF(Enrolled=0,"n/a",DGET(data,"Pctile70_hr18",_xlnm.Criteria))</f>
        <v>0.38739016999999998</v>
      </c>
      <c r="N25" s="51">
        <f>IF(Enrolled=0,"n/a",DGET(data,"Pctile90_hr18",_xlnm.Criteria))</f>
        <v>0.64857891000000001</v>
      </c>
      <c r="P25" s="46"/>
      <c r="Q25" s="47"/>
      <c r="S25" s="24"/>
      <c r="T25" s="24"/>
      <c r="U25" s="24"/>
      <c r="V25" s="24"/>
      <c r="W25" s="24"/>
    </row>
    <row r="26" spans="3:23" ht="14.15" x14ac:dyDescent="0.3">
      <c r="C26" s="5"/>
      <c r="D26" s="5"/>
      <c r="E26" s="49">
        <v>19</v>
      </c>
      <c r="F26" s="50">
        <f>IF(Enrolled=0,"n/a",DGET(data,"Ref_hr19",_xlnm.Criteria))</f>
        <v>7.6499912999999999</v>
      </c>
      <c r="G26" s="50">
        <f t="shared" si="0"/>
        <v>7.4105916199999999</v>
      </c>
      <c r="H26" s="50">
        <f>IF(Enrolled=0,"n/a",DGET(data,"Pctile50_hr19",_xlnm.Criteria))</f>
        <v>0.23939968</v>
      </c>
      <c r="I26" s="50">
        <f>IF(Enrolled=0,"n/a",DGET(data,"Temp_hr19",_xlnm.Criteria))</f>
        <v>79.701800000000006</v>
      </c>
      <c r="J26" s="51">
        <f>IF(Enrolled=0,"n/a",DGET(data,"Pctile10_hr19",_xlnm.Criteria))</f>
        <v>-0.16561616000000001</v>
      </c>
      <c r="K26" s="51">
        <f>IF(Enrolled=0,"n/a",DGET(data,"Pctile30_hr19",_xlnm.Criteria))</f>
        <v>7.3670230000000003E-2</v>
      </c>
      <c r="L26" s="51">
        <f>IF(Enrolled=0,"n/a",DGET(data,"Pctile50_hr19",_xlnm.Criteria))</f>
        <v>0.23939968</v>
      </c>
      <c r="M26" s="51">
        <f>IF(Enrolled=0,"n/a",DGET(data,"Pctile70_hr19",_xlnm.Criteria))</f>
        <v>0.40512862999999999</v>
      </c>
      <c r="N26" s="51">
        <f>IF(Enrolled=0,"n/a",DGET(data,"Pctile90_hr19",_xlnm.Criteria))</f>
        <v>0.64441501999999995</v>
      </c>
      <c r="P26" s="46"/>
      <c r="Q26" s="47"/>
      <c r="S26" s="24"/>
      <c r="T26" s="24"/>
      <c r="U26" s="24"/>
      <c r="V26" s="24"/>
      <c r="W26" s="24"/>
    </row>
    <row r="27" spans="3:23" ht="14.15" x14ac:dyDescent="0.3">
      <c r="C27" s="5"/>
      <c r="D27" s="5"/>
      <c r="E27" s="49">
        <v>20</v>
      </c>
      <c r="F27" s="50">
        <f>IF(Enrolled=0,"n/a",DGET(data,"Ref_hr20",_xlnm.Criteria))</f>
        <v>6.7996268000000004</v>
      </c>
      <c r="G27" s="50">
        <f t="shared" si="0"/>
        <v>6.6025323800000004</v>
      </c>
      <c r="H27" s="50">
        <f>IF(Enrolled=0,"n/a",DGET(data,"Pctile50_hr20",_xlnm.Criteria))</f>
        <v>0.19709441999999999</v>
      </c>
      <c r="I27" s="50">
        <f>IF(Enrolled=0,"n/a",DGET(data,"Temp_hr20",_xlnm.Criteria))</f>
        <v>76.108959999999996</v>
      </c>
      <c r="J27" s="51">
        <f>IF(Enrolled=0,"n/a",DGET(data,"Pctile10_hr20",_xlnm.Criteria))</f>
        <v>-0.16215029</v>
      </c>
      <c r="K27" s="51">
        <f>IF(Enrolled=0,"n/a",DGET(data,"Pctile30_hr20",_xlnm.Criteria))</f>
        <v>5.0094310000000003E-2</v>
      </c>
      <c r="L27" s="51">
        <f>IF(Enrolled=0,"n/a",DGET(data,"Pctile50_hr20",_xlnm.Criteria))</f>
        <v>0.19709441999999999</v>
      </c>
      <c r="M27" s="51">
        <f>IF(Enrolled=0,"n/a",DGET(data,"Pctile70_hr20",_xlnm.Criteria))</f>
        <v>0.34409452000000001</v>
      </c>
      <c r="N27" s="51">
        <f>IF(Enrolled=0,"n/a",DGET(data,"Pctile90_hr20",_xlnm.Criteria))</f>
        <v>0.55633913000000002</v>
      </c>
      <c r="P27" s="46"/>
      <c r="Q27" s="47"/>
      <c r="S27" s="24"/>
      <c r="T27" s="24"/>
      <c r="U27" s="24"/>
      <c r="V27" s="24"/>
      <c r="W27" s="24"/>
    </row>
    <row r="28" spans="3:23" ht="14.15" x14ac:dyDescent="0.3">
      <c r="C28" s="5"/>
      <c r="D28" s="5"/>
      <c r="E28" s="49">
        <v>21</v>
      </c>
      <c r="F28" s="50">
        <f>IF(Enrolled=0,"n/a",DGET(data,"Ref_hr21",_xlnm.Criteria))</f>
        <v>6.5012879999999997</v>
      </c>
      <c r="G28" s="50">
        <f t="shared" si="0"/>
        <v>6.2564970799999999</v>
      </c>
      <c r="H28" s="50">
        <f>IF(Enrolled=0,"n/a",DGET(data,"Pctile50_hr21",_xlnm.Criteria))</f>
        <v>0.24479092</v>
      </c>
      <c r="I28" s="50">
        <f>IF(Enrolled=0,"n/a",DGET(data,"Temp_hr21",_xlnm.Criteria))</f>
        <v>72.563670000000002</v>
      </c>
      <c r="J28" s="51">
        <f>IF(Enrolled=0,"n/a",DGET(data,"Pctile10_hr21",_xlnm.Criteria))</f>
        <v>-7.3850789999999999E-2</v>
      </c>
      <c r="K28" s="51">
        <f>IF(Enrolled=0,"n/a",DGET(data,"Pctile30_hr21",_xlnm.Criteria))</f>
        <v>0.11440531</v>
      </c>
      <c r="L28" s="51">
        <f>IF(Enrolled=0,"n/a",DGET(data,"Pctile50_hr21",_xlnm.Criteria))</f>
        <v>0.24479092</v>
      </c>
      <c r="M28" s="51">
        <f>IF(Enrolled=0,"n/a",DGET(data,"Pctile70_hr21",_xlnm.Criteria))</f>
        <v>0.37517652000000001</v>
      </c>
      <c r="N28" s="51">
        <f>IF(Enrolled=0,"n/a",DGET(data,"Pctile90_hr21",_xlnm.Criteria))</f>
        <v>0.56343312000000001</v>
      </c>
      <c r="P28" s="46"/>
      <c r="Q28" s="47"/>
      <c r="S28" s="24"/>
      <c r="T28" s="24"/>
      <c r="U28" s="24"/>
      <c r="V28" s="24"/>
      <c r="W28" s="24"/>
    </row>
    <row r="29" spans="3:23" ht="14.15" x14ac:dyDescent="0.3">
      <c r="C29" s="5"/>
      <c r="D29" s="5"/>
      <c r="E29" s="49">
        <v>22</v>
      </c>
      <c r="F29" s="50">
        <f>IF(Enrolled=0,"n/a",DGET(data,"Ref_hr22",_xlnm.Criteria))</f>
        <v>5.9122735000000004</v>
      </c>
      <c r="G29" s="50">
        <f t="shared" si="0"/>
        <v>5.6514424300000003</v>
      </c>
      <c r="H29" s="50">
        <f>IF(Enrolled=0,"n/a",DGET(data,"Pctile50_hr22",_xlnm.Criteria))</f>
        <v>0.26083107</v>
      </c>
      <c r="I29" s="50">
        <f>IF(Enrolled=0,"n/a",DGET(data,"Temp_hr22",_xlnm.Criteria))</f>
        <v>70.328639999999993</v>
      </c>
      <c r="J29" s="51">
        <f>IF(Enrolled=0,"n/a",DGET(data,"Pctile10_hr22",_xlnm.Criteria))</f>
        <v>-3.2459250000000002E-2</v>
      </c>
      <c r="K29" s="51">
        <f>IF(Enrolled=0,"n/a",DGET(data,"Pctile30_hr22",_xlnm.Criteria))</f>
        <v>0.14081883000000001</v>
      </c>
      <c r="L29" s="51">
        <f>IF(Enrolled=0,"n/a",DGET(data,"Pctile50_hr22",_xlnm.Criteria))</f>
        <v>0.26083107</v>
      </c>
      <c r="M29" s="51">
        <f>IF(Enrolled=0,"n/a",DGET(data,"Pctile70_hr22",_xlnm.Criteria))</f>
        <v>0.38084282000000003</v>
      </c>
      <c r="N29" s="51">
        <f>IF(Enrolled=0,"n/a",DGET(data,"Pctile90_hr22",_xlnm.Criteria))</f>
        <v>0.55412088999999998</v>
      </c>
      <c r="P29" s="46"/>
      <c r="Q29" s="47"/>
    </row>
    <row r="30" spans="3:23" ht="14.15" x14ac:dyDescent="0.3">
      <c r="C30" s="5"/>
      <c r="D30" s="5"/>
      <c r="E30" s="49">
        <v>23</v>
      </c>
      <c r="F30" s="50">
        <f>IF(Enrolled=0,"n/a",DGET(data,"Ref_hr23",_xlnm.Criteria))</f>
        <v>5.4208829999999999</v>
      </c>
      <c r="G30" s="50">
        <f t="shared" si="0"/>
        <v>5.1649207700000002</v>
      </c>
      <c r="H30" s="50">
        <f>IF(Enrolled=0,"n/a",DGET(data,"Pctile50_hr23",_xlnm.Criteria))</f>
        <v>0.25596223000000001</v>
      </c>
      <c r="I30" s="50">
        <f>IF(Enrolled=0,"n/a",DGET(data,"Temp_hr23",_xlnm.Criteria))</f>
        <v>68.578000000000003</v>
      </c>
      <c r="J30" s="51">
        <f>IF(Enrolled=0,"n/a",DGET(data,"Pctile10_hr23",_xlnm.Criteria))</f>
        <v>-1.9654430000000001E-2</v>
      </c>
      <c r="K30" s="51">
        <f>IF(Enrolled=0,"n/a",DGET(data,"Pctile30_hr23",_xlnm.Criteria))</f>
        <v>0.14318201</v>
      </c>
      <c r="L30" s="51">
        <f>IF(Enrolled=0,"n/a",DGET(data,"Pctile50_hr23",_xlnm.Criteria))</f>
        <v>0.25596223000000001</v>
      </c>
      <c r="M30" s="51">
        <f>IF(Enrolled=0,"n/a",DGET(data,"Pctile70_hr23",_xlnm.Criteria))</f>
        <v>0.36874195999999998</v>
      </c>
      <c r="N30" s="51">
        <f>IF(Enrolled=0,"n/a",DGET(data,"Pctile90_hr23",_xlnm.Criteria))</f>
        <v>0.53157889999999997</v>
      </c>
      <c r="P30" s="46"/>
      <c r="Q30" s="47"/>
    </row>
    <row r="31" spans="3:23" ht="14.15" x14ac:dyDescent="0.3">
      <c r="C31" s="5"/>
      <c r="D31" s="5"/>
      <c r="E31" s="49">
        <v>24</v>
      </c>
      <c r="F31" s="50">
        <f>IF(Enrolled=0,"n/a",DGET(data,"Ref_hr24",_xlnm.Criteria))</f>
        <v>5.0701901999999999</v>
      </c>
      <c r="G31" s="50">
        <f t="shared" si="0"/>
        <v>4.8546795899999999</v>
      </c>
      <c r="H31" s="50">
        <f>IF(Enrolled=0,"n/a",DGET(data,"Pctile50_hr24",_xlnm.Criteria))</f>
        <v>0.21551060999999999</v>
      </c>
      <c r="I31" s="50">
        <f>IF(Enrolled=0,"n/a",DGET(data,"Temp_hr24",_xlnm.Criteria))</f>
        <v>67.179050000000004</v>
      </c>
      <c r="J31" s="51">
        <f>IF(Enrolled=0,"n/a",DGET(data,"Pctile10_hr24",_xlnm.Criteria))</f>
        <v>-3.6885330000000001E-2</v>
      </c>
      <c r="K31" s="51">
        <f>IF(Enrolled=0,"n/a",DGET(data,"Pctile30_hr24",_xlnm.Criteria))</f>
        <v>0.11223209000000001</v>
      </c>
      <c r="L31" s="51">
        <f>IF(Enrolled=0,"n/a",DGET(data,"Pctile50_hr24",_xlnm.Criteria))</f>
        <v>0.21551060999999999</v>
      </c>
      <c r="M31" s="51">
        <f>IF(Enrolled=0,"n/a",DGET(data,"Pctile70_hr24",_xlnm.Criteria))</f>
        <v>0.31878864000000001</v>
      </c>
      <c r="N31" s="51">
        <f>IF(Enrolled=0,"n/a",DGET(data,"Pctile90_hr24",_xlnm.Criteria))</f>
        <v>0.46790606000000001</v>
      </c>
      <c r="P31" s="46"/>
      <c r="Q31" s="47"/>
    </row>
    <row r="32" spans="3:23" ht="49.5" customHeight="1" thickBot="1" x14ac:dyDescent="0.4">
      <c r="C32" s="5"/>
      <c r="D32" s="5"/>
      <c r="E32" s="64"/>
      <c r="F32" s="70" t="str">
        <f>"Estimated Reference
Energy Use
("&amp;IF(Result_type="Aggregate Impact","MWh)","kWh)")</f>
        <v>Estimated Reference
Energy Use
(MWh)</v>
      </c>
      <c r="G32" s="70" t="str">
        <f>"Observed 
Event Day Energy Use ("&amp;IF(Result_type="Aggregate Impact","MWh)","kWh)")</f>
        <v>Observed 
Event Day Energy Use (MWh)</v>
      </c>
      <c r="H32" s="70" t="str">
        <f>"Estimated 
Change in Energy Use ("&amp;IF(Result_type="Aggregate Impact","MWh)","kWh)")</f>
        <v>Estimated 
Change in Energy Use (MWh)</v>
      </c>
      <c r="I32" s="72" t="s">
        <v>175</v>
      </c>
      <c r="J32" s="65" t="str">
        <f>"Uncertainty Adjusted Impact ("&amp;IF(Result_type="Aggregate Impact","MWh/hour) - Percentiles","kWh/hour) - Percentiles")</f>
        <v>Uncertainty Adjusted Impact (MWh/hour) - Percentiles</v>
      </c>
      <c r="K32" s="65"/>
      <c r="L32" s="65"/>
      <c r="M32" s="65"/>
      <c r="N32" s="66"/>
      <c r="O32" s="67" t="s">
        <v>211</v>
      </c>
    </row>
    <row r="33" spans="1:15" ht="14.15" x14ac:dyDescent="0.35">
      <c r="C33" s="5"/>
      <c r="D33" s="5"/>
      <c r="E33" s="68" t="s">
        <v>178</v>
      </c>
      <c r="F33" s="71"/>
      <c r="G33" s="71"/>
      <c r="H33" s="71"/>
      <c r="I33" s="71"/>
      <c r="J33" s="62" t="s">
        <v>206</v>
      </c>
      <c r="K33" s="62" t="s">
        <v>207</v>
      </c>
      <c r="L33" s="62" t="s">
        <v>208</v>
      </c>
      <c r="M33" s="62" t="s">
        <v>209</v>
      </c>
      <c r="N33" s="62" t="s">
        <v>210</v>
      </c>
      <c r="O33" s="69" t="s">
        <v>212</v>
      </c>
    </row>
    <row r="34" spans="1:15" ht="14.6" thickBot="1" x14ac:dyDescent="0.4">
      <c r="C34" s="5"/>
      <c r="D34" s="5"/>
      <c r="E34" s="13" t="s">
        <v>2</v>
      </c>
      <c r="F34" s="14">
        <f>IF(Enrolled=0,"n/a",SUM(F8:F31))</f>
        <v>170.71935700000003</v>
      </c>
      <c r="G34" s="15">
        <f>IF(Enrolled=0,"n/a",SUM(G8:G31))</f>
        <v>166.18160301</v>
      </c>
      <c r="H34" s="15">
        <f>IF(Enrolled=0,"n/a",SUM(H8:H31))</f>
        <v>4.5377539899999997</v>
      </c>
      <c r="I34" s="16">
        <f>IF(Enrolled=0,"n/a",SUM(Lookups!C8:C31))</f>
        <v>52.08838999999999</v>
      </c>
      <c r="J34" s="15">
        <f>IF(Enrolled=0,"n/a",SUM(J8:J31))</f>
        <v>-3.79100138</v>
      </c>
      <c r="K34" s="15">
        <f>IF(Enrolled=0,"n/a",SUM(K8:K31))</f>
        <v>1.1296959100000001</v>
      </c>
      <c r="L34" s="15">
        <f>IF(Enrolled=0,"n/a",SUM(L8:L31))</f>
        <v>4.5377539899999997</v>
      </c>
      <c r="M34" s="15">
        <f>IF(Enrolled=0,"n/a",SUM(M8:M31))</f>
        <v>7.9458115599999983</v>
      </c>
      <c r="N34" s="55">
        <f>IF(Enrolled=0,"n/a",SUM(N8:N31))</f>
        <v>12.866508850000002</v>
      </c>
      <c r="O34" s="48">
        <f>IF(Enrolled=0,"n/a",IFERROR(H34/F34,0))</f>
        <v>2.6580196116835181E-2</v>
      </c>
    </row>
    <row r="35" spans="1:15" ht="14.6" thickBot="1" x14ac:dyDescent="0.4">
      <c r="E35" s="13" t="s">
        <v>200</v>
      </c>
      <c r="F35" s="45">
        <f ca="1">IF(Enrolled=0,"n/a",IFERROR(AVERAGEIF(Lookups!$G$8:$G$31,$E35,F$8:F$31),0))</f>
        <v>8.0196638200000017</v>
      </c>
      <c r="G35" s="43">
        <f ca="1">IF(Enrolled=0,"n/a",IFERROR(AVERAGEIF(Lookups!$G$8:$G$31,$E35,G$8:G$31),0))</f>
        <v>7.8088000219999998</v>
      </c>
      <c r="H35" s="43">
        <f ca="1">IF(Enrolled=0,"n/a",IFERROR(AVERAGEIF(Lookups!$G$8:$G$31,$E35,H$8:H$31),0))</f>
        <v>0.21086379800000002</v>
      </c>
      <c r="I35" s="16">
        <f ca="1">IF(Enrolled=0,"n/a",SUMIF(Lookups!$G$8:$G$31,$E35,Lookups!$C$8:$C$31))</f>
        <v>21.652600000000007</v>
      </c>
      <c r="J35" s="43">
        <f ca="1">IF(Enrolled=0,"n/a",IFERROR(AVERAGEIF(Lookups!$G$8:$G$31,$E35,J$8:J$31),0))</f>
        <v>-0.19220193199999999</v>
      </c>
      <c r="K35" s="43">
        <f ca="1">IF(Enrolled=0,"n/a",IFERROR(AVERAGEIF(Lookups!$G$8:$G$31,$E35,K$8:K$31),0))</f>
        <v>4.5932498000000002E-2</v>
      </c>
      <c r="L35" s="43">
        <f ca="1">IF(Enrolled=0,"n/a",IFERROR(AVERAGEIF(Lookups!$G$8:$G$31,$E35,L$8:L$31),0))</f>
        <v>0.21086379800000002</v>
      </c>
      <c r="M35" s="43">
        <f ca="1">IF(Enrolled=0,"n/a",IFERROR(AVERAGEIF(Lookups!$G$8:$G$31,$E35,M$8:M$31),0))</f>
        <v>0.37579509400000005</v>
      </c>
      <c r="N35" s="44">
        <f ca="1">IF(Enrolled=0,"n/a",IFERROR(AVERAGEIF(Lookups!$G$8:$G$31,$E35,N$8:N$31),0))</f>
        <v>0.61392962600000001</v>
      </c>
      <c r="O35" s="48">
        <f ca="1">IF(Enrolled=0,"n/a",IFERROR(H35/F35,0))</f>
        <v>2.6293346296403727E-2</v>
      </c>
    </row>
    <row r="36" spans="1:15" ht="14.6" thickBot="1" x14ac:dyDescent="0.4">
      <c r="E36" s="13" t="s">
        <v>226</v>
      </c>
      <c r="F36" s="45">
        <f ca="1">IF(Enrolled=0,"n/a",IFERROR(AVERAGEIF(Lookups!$G$8:$G$31,$E36,F$8:F$31),0))</f>
        <v>8.1905081250000009</v>
      </c>
      <c r="G36" s="43">
        <f ca="1">IF(Enrolled=0,"n/a",IFERROR(AVERAGEIF(Lookups!$G$8:$G$31,$E36,G$8:G$31),0))</f>
        <v>8.0316719525</v>
      </c>
      <c r="H36" s="43">
        <f ca="1">IF(Enrolled=0,"n/a",IFERROR(AVERAGEIF(Lookups!$G$8:$G$31,$E36,H$8:H$31),0))</f>
        <v>0.15883617249999998</v>
      </c>
      <c r="I36" s="16">
        <f ca="1">IF(Enrolled=0,"n/a",SUMIF(Lookups!$G$8:$G$31,$E36,Lookups!$C$8:$C$31))</f>
        <v>17.2791</v>
      </c>
      <c r="J36" s="43">
        <f ca="1">IF(Enrolled=0,"n/a",IFERROR(AVERAGEIF(Lookups!$G$8:$G$31,$E36,J$8:J$31),0))</f>
        <v>-0.22607233750000003</v>
      </c>
      <c r="K36" s="43">
        <f ca="1">IF(Enrolled=0,"n/a",IFERROR(AVERAGEIF(Lookups!$G$8:$G$31,$E36,K$8:K$31),0))</f>
        <v>1.3347000000000012E-3</v>
      </c>
      <c r="L36" s="43">
        <f ca="1">IF(Enrolled=0,"n/a",IFERROR(AVERAGEIF(Lookups!$G$8:$G$31,$E36,L$8:L$31),0))</f>
        <v>0.15883617249999998</v>
      </c>
      <c r="M36" s="43">
        <f ca="1">IF(Enrolled=0,"n/a",IFERROR(AVERAGEIF(Lookups!$G$8:$G$31,$E36,M$8:M$31),0))</f>
        <v>0.31633739999999999</v>
      </c>
      <c r="N36" s="44">
        <f ca="1">IF(Enrolled=0,"n/a",IFERROR(AVERAGEIF(Lookups!$G$8:$G$31,$E36,N$8:N$31),0))</f>
        <v>0.54374468249999997</v>
      </c>
      <c r="O36" s="48">
        <f ca="1">IF(Enrolled=0,"n/a",IFERROR(H36/F36,0))</f>
        <v>1.9392712891057654E-2</v>
      </c>
    </row>
    <row r="37" spans="1:15" ht="14.6" thickBot="1" x14ac:dyDescent="0.4">
      <c r="E37" s="13" t="s">
        <v>199</v>
      </c>
      <c r="F37" s="45">
        <f ca="1">IF(Enrolled=0,"n/a",IFERROR(AVERAGEIF(Lookups!$G$8:$G$31,$E37,F$8:F$31),0))</f>
        <v>6.5239336933333334</v>
      </c>
      <c r="G37" s="43">
        <f ca="1">IF(Enrolled=0,"n/a",IFERROR(AVERAGEIF(Lookups!$G$8:$G$31,$E37,G$8:G$31),0))</f>
        <v>6.3340610060000007</v>
      </c>
      <c r="H37" s="43">
        <f ca="1">IF(Enrolled=0,"n/a",IFERROR(AVERAGEIF(Lookups!$G$8:$G$31,$E37,H$8:H$31),0))</f>
        <v>0.18987268733333332</v>
      </c>
      <c r="I37" s="16">
        <f ca="1">IF(Enrolled=0,"n/a",SUMIF(Lookups!$G$8:$G$31,$E37,Lookups!$C$8:$C$31))</f>
        <v>13.156689999999983</v>
      </c>
      <c r="J37" s="43">
        <f ca="1">IF(Enrolled=0,"n/a",IFERROR(AVERAGEIF(Lookups!$G$8:$G$31,$E37,J$8:J$31),0))</f>
        <v>-0.12838015799999999</v>
      </c>
      <c r="K37" s="43">
        <f ca="1">IF(Enrolled=0,"n/a",IFERROR(AVERAGEIF(Lookups!$G$8:$G$31,$E37,K$8:K$31),0))</f>
        <v>5.9646308000000009E-2</v>
      </c>
      <c r="L37" s="43">
        <f ca="1">IF(Enrolled=0,"n/a",IFERROR(AVERAGEIF(Lookups!$G$8:$G$31,$E37,L$8:L$31),0))</f>
        <v>0.18987268733333332</v>
      </c>
      <c r="M37" s="43">
        <f ca="1">IF(Enrolled=0,"n/a",IFERROR(AVERAGEIF(Lookups!$G$8:$G$31,$E37,M$8:M$31),0))</f>
        <v>0.3200990993333333</v>
      </c>
      <c r="N37" s="44">
        <f ca="1">IF(Enrolled=0,"n/a",IFERROR(AVERAGEIF(Lookups!$G$8:$G$31,$E37,N$8:N$31),0))</f>
        <v>0.50812546600000008</v>
      </c>
      <c r="O37" s="48">
        <f ca="1">IF(Enrolled=0,"n/a",IFERROR(H37/F37,0))</f>
        <v>2.9104018565878454E-2</v>
      </c>
    </row>
    <row r="39" spans="1:15" ht="14.15" x14ac:dyDescent="0.35">
      <c r="E39" s="17"/>
      <c r="F39" s="24"/>
      <c r="G39" s="38"/>
      <c r="H39" s="39"/>
    </row>
    <row r="40" spans="1:15" x14ac:dyDescent="0.3">
      <c r="A40" s="26" t="s">
        <v>259</v>
      </c>
    </row>
    <row r="41" spans="1:15" x14ac:dyDescent="0.3">
      <c r="A41" s="25" t="s">
        <v>258</v>
      </c>
      <c r="E41" s="17"/>
      <c r="F41" s="24"/>
      <c r="G41" s="24"/>
      <c r="H41" s="24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10" priority="50" stopIfTrue="1">
      <formula>$A$1&lt;&gt;""</formula>
    </cfRule>
  </conditionalFormatting>
  <conditionalFormatting sqref="C2">
    <cfRule type="expression" dxfId="9" priority="42">
      <formula>size_lca_flag=1</formula>
    </cfRule>
  </conditionalFormatting>
  <conditionalFormatting sqref="B3">
    <cfRule type="expression" dxfId="8" priority="32">
      <formula>Two_way_tab_flag=1</formula>
    </cfRule>
    <cfRule type="expression" dxfId="7" priority="33">
      <formula>size_lca_flag=1</formula>
    </cfRule>
  </conditionalFormatting>
  <conditionalFormatting sqref="C1">
    <cfRule type="expression" dxfId="6" priority="31" stopIfTrue="1">
      <formula>$A$1&lt;&gt;""</formula>
    </cfRule>
  </conditionalFormatting>
  <conditionalFormatting sqref="F34:O37">
    <cfRule type="expression" dxfId="5" priority="6">
      <formula>Pass=0</formula>
    </cfRule>
  </conditionalFormatting>
  <conditionalFormatting sqref="F8:N31">
    <cfRule type="expression" dxfId="4" priority="2">
      <formula>Pass=0</formula>
    </cfRule>
  </conditionalFormatting>
  <dataValidations count="5">
    <dataValidation type="list" allowBlank="1" showInputMessage="1" showErrorMessage="1" sqref="B6" xr:uid="{00000000-0002-0000-0000-000000000000}">
      <formula1>daytype_list</formula1>
    </dataValidation>
    <dataValidation type="list" allowBlank="1" showInputMessage="1" showErrorMessage="1" sqref="B3" xr:uid="{00000000-0002-0000-0000-000001000000}">
      <formula1>Program_list</formula1>
    </dataValidation>
    <dataValidation type="list" allowBlank="1" showInputMessage="1" showErrorMessage="1" sqref="B5" xr:uid="{00000000-0002-0000-0000-000002000000}">
      <formula1>month_list</formula1>
    </dataValidation>
    <dataValidation type="list" allowBlank="1" showInputMessage="1" showErrorMessage="1" sqref="B4" xr:uid="{00000000-0002-0000-0000-000003000000}">
      <formula1>Result_type_list</formula1>
    </dataValidation>
    <dataValidation type="list" allowBlank="1" showInputMessage="1" showErrorMessage="1" sqref="B8" xr:uid="{00000000-0002-0000-0000-000004000000}">
      <formula1>lca_list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3AD0DE-5996-4014-B9F0-F341EBF3E849}">
            <xm:f>Lookups!$G8="Peak"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5" id="{05A5A794-D281-4902-83E7-A2E48D2E8118}">
            <xm:f>Lookups!$G8="Partial-Peak"</xm:f>
            <x14:dxf>
              <fill>
                <patternFill>
                  <bgColor theme="3" tint="0.79998168889431442"/>
                </patternFill>
              </fill>
            </x14:dxf>
          </x14:cfRule>
          <x14:cfRule type="expression" priority="51" id="{348F3414-7822-41B1-86B5-03B8AF01D3A4}">
            <xm:f>Lookups!$G8="Super Off-Peak"</xm:f>
            <x14:dxf>
              <fill>
                <patternFill>
                  <bgColor theme="4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48"/>
  <sheetViews>
    <sheetView topLeftCell="H1" workbookViewId="0">
      <selection activeCell="L6" sqref="L6"/>
    </sheetView>
  </sheetViews>
  <sheetFormatPr defaultRowHeight="12.45" x14ac:dyDescent="0.3"/>
  <cols>
    <col min="1" max="7" width="15.53515625" customWidth="1"/>
    <col min="9" max="9" width="25.53515625" bestFit="1" customWidth="1"/>
    <col min="10" max="10" width="16" bestFit="1" customWidth="1"/>
    <col min="11" max="11" width="15.53515625" bestFit="1" customWidth="1"/>
    <col min="12" max="12" width="13.3828125" bestFit="1" customWidth="1"/>
    <col min="13" max="13" width="13.53515625" customWidth="1"/>
    <col min="17" max="17" width="3" bestFit="1" customWidth="1"/>
    <col min="18" max="18" width="12" bestFit="1" customWidth="1"/>
    <col min="19" max="19" width="8.3046875" bestFit="1" customWidth="1"/>
    <col min="20" max="20" width="14.15234375" bestFit="1" customWidth="1"/>
    <col min="21" max="22" width="10.3046875" bestFit="1" customWidth="1"/>
    <col min="23" max="23" width="13.84375" bestFit="1" customWidth="1"/>
    <col min="24" max="24" width="12.69140625" bestFit="1" customWidth="1"/>
    <col min="25" max="25" width="13.84375" bestFit="1" customWidth="1"/>
    <col min="26" max="27" width="12.69140625" bestFit="1" customWidth="1"/>
  </cols>
  <sheetData>
    <row r="1" spans="1:27" ht="12.75" customHeight="1" x14ac:dyDescent="0.3">
      <c r="B1" s="25" t="s">
        <v>214</v>
      </c>
      <c r="C1">
        <f>DGET(data,"pass",_xlnm.Criteria)</f>
        <v>1</v>
      </c>
      <c r="F1" s="1"/>
      <c r="G1" s="1"/>
    </row>
    <row r="2" spans="1:27" ht="12.75" customHeight="1" x14ac:dyDescent="0.3"/>
    <row r="3" spans="1:27" ht="12.75" customHeight="1" x14ac:dyDescent="0.4">
      <c r="A3" s="19"/>
      <c r="B3" s="18" t="s">
        <v>196</v>
      </c>
      <c r="C3" s="18" t="s">
        <v>205</v>
      </c>
      <c r="D3" s="18" t="s">
        <v>204</v>
      </c>
      <c r="E3" s="18" t="s">
        <v>237</v>
      </c>
      <c r="F3" s="18" t="s">
        <v>195</v>
      </c>
      <c r="I3" s="2" t="s">
        <v>177</v>
      </c>
      <c r="J3" s="8" t="s">
        <v>193</v>
      </c>
      <c r="K3" s="8" t="s">
        <v>204</v>
      </c>
      <c r="L3" s="8" t="s">
        <v>194</v>
      </c>
      <c r="M3" s="8" t="s">
        <v>237</v>
      </c>
      <c r="R3" t="s">
        <v>256</v>
      </c>
    </row>
    <row r="4" spans="1:27" ht="12.75" customHeight="1" x14ac:dyDescent="0.3">
      <c r="B4" s="36" t="str">
        <f>month</f>
        <v>August</v>
      </c>
      <c r="C4" t="str">
        <f>Result_type</f>
        <v>Aggregate Impact</v>
      </c>
      <c r="D4" s="5" t="str">
        <f>Program</f>
        <v>A1TOU to B1</v>
      </c>
      <c r="E4" t="str">
        <f>lca</f>
        <v>All</v>
      </c>
      <c r="F4" s="5" t="str">
        <f>daytype</f>
        <v>Average Weekday</v>
      </c>
      <c r="I4" t="s">
        <v>0</v>
      </c>
      <c r="J4" s="25" t="s">
        <v>187</v>
      </c>
      <c r="K4" t="s">
        <v>249</v>
      </c>
      <c r="L4" s="25" t="s">
        <v>227</v>
      </c>
      <c r="M4" t="s">
        <v>241</v>
      </c>
      <c r="N4" s="36"/>
      <c r="O4" s="25" t="s">
        <v>215</v>
      </c>
      <c r="R4" t="s">
        <v>249</v>
      </c>
      <c r="S4" t="s">
        <v>220</v>
      </c>
      <c r="T4" t="s">
        <v>247</v>
      </c>
      <c r="U4" t="s">
        <v>221</v>
      </c>
      <c r="V4" t="s">
        <v>222</v>
      </c>
      <c r="W4" t="s">
        <v>250</v>
      </c>
      <c r="X4" t="s">
        <v>251</v>
      </c>
      <c r="Y4" t="s">
        <v>252</v>
      </c>
      <c r="Z4" t="s">
        <v>253</v>
      </c>
      <c r="AA4" t="s">
        <v>254</v>
      </c>
    </row>
    <row r="5" spans="1:27" ht="12.75" customHeight="1" x14ac:dyDescent="0.4">
      <c r="A5" s="19"/>
      <c r="B5" s="19"/>
      <c r="C5" s="19"/>
      <c r="E5" s="19"/>
      <c r="F5" s="20"/>
      <c r="G5" s="20"/>
      <c r="I5" s="26" t="s">
        <v>180</v>
      </c>
      <c r="J5" s="25" t="s">
        <v>188</v>
      </c>
      <c r="K5" t="s">
        <v>220</v>
      </c>
      <c r="L5" s="26" t="s">
        <v>248</v>
      </c>
      <c r="M5" t="s">
        <v>229</v>
      </c>
      <c r="N5" s="36"/>
      <c r="O5" s="25" t="s">
        <v>216</v>
      </c>
      <c r="Q5">
        <v>1</v>
      </c>
      <c r="R5" t="s">
        <v>199</v>
      </c>
      <c r="S5" t="s">
        <v>199</v>
      </c>
      <c r="T5" t="s">
        <v>199</v>
      </c>
      <c r="U5" t="s">
        <v>199</v>
      </c>
      <c r="V5" t="s">
        <v>199</v>
      </c>
      <c r="W5" t="s">
        <v>199</v>
      </c>
      <c r="X5" t="s">
        <v>199</v>
      </c>
      <c r="Y5" t="s">
        <v>199</v>
      </c>
      <c r="Z5" t="s">
        <v>199</v>
      </c>
      <c r="AA5" t="s">
        <v>199</v>
      </c>
    </row>
    <row r="6" spans="1:27" ht="12.75" customHeight="1" x14ac:dyDescent="0.4">
      <c r="D6" s="19"/>
      <c r="E6" s="42" t="s">
        <v>225</v>
      </c>
      <c r="F6" s="42">
        <f>VLOOKUP(Program,Data!$B$2:$GE$2689,185,FALSE)</f>
        <v>0</v>
      </c>
      <c r="G6">
        <f>MATCH(month,O4:O15,0)</f>
        <v>8</v>
      </c>
      <c r="J6" s="25" t="s">
        <v>189</v>
      </c>
      <c r="K6" t="s">
        <v>247</v>
      </c>
      <c r="M6" t="s">
        <v>230</v>
      </c>
      <c r="N6" s="36"/>
      <c r="O6" s="25" t="s">
        <v>184</v>
      </c>
      <c r="Q6">
        <f>Q5+1</f>
        <v>2</v>
      </c>
      <c r="R6" t="s">
        <v>199</v>
      </c>
      <c r="S6" t="s">
        <v>199</v>
      </c>
      <c r="T6" t="s">
        <v>199</v>
      </c>
      <c r="U6" t="s">
        <v>199</v>
      </c>
      <c r="V6" t="s">
        <v>199</v>
      </c>
      <c r="W6" t="s">
        <v>199</v>
      </c>
      <c r="X6" t="s">
        <v>199</v>
      </c>
      <c r="Y6" t="s">
        <v>199</v>
      </c>
      <c r="Z6" t="s">
        <v>199</v>
      </c>
      <c r="AA6" t="s">
        <v>199</v>
      </c>
    </row>
    <row r="7" spans="1:27" ht="12.75" customHeight="1" x14ac:dyDescent="0.4">
      <c r="A7" s="19"/>
      <c r="B7" s="31" t="s">
        <v>202</v>
      </c>
      <c r="C7" s="31" t="s">
        <v>176</v>
      </c>
      <c r="D7" s="31" t="s">
        <v>197</v>
      </c>
      <c r="E7" s="31" t="s">
        <v>223</v>
      </c>
      <c r="F7" s="31" t="s">
        <v>198</v>
      </c>
      <c r="G7" s="31" t="s">
        <v>201</v>
      </c>
      <c r="J7" s="25" t="s">
        <v>190</v>
      </c>
      <c r="K7" t="s">
        <v>221</v>
      </c>
      <c r="M7" t="s">
        <v>231</v>
      </c>
      <c r="N7" s="36"/>
      <c r="O7" s="25" t="s">
        <v>185</v>
      </c>
      <c r="Q7">
        <f t="shared" ref="Q7:Q28" si="0">Q6+1</f>
        <v>3</v>
      </c>
      <c r="R7" t="s">
        <v>199</v>
      </c>
      <c r="S7" t="s">
        <v>199</v>
      </c>
      <c r="T7" t="s">
        <v>199</v>
      </c>
      <c r="U7" t="s">
        <v>199</v>
      </c>
      <c r="V7" t="s">
        <v>199</v>
      </c>
      <c r="W7" t="s">
        <v>199</v>
      </c>
      <c r="X7" t="s">
        <v>199</v>
      </c>
      <c r="Y7" t="s">
        <v>199</v>
      </c>
      <c r="Z7" t="s">
        <v>199</v>
      </c>
      <c r="AA7" t="s">
        <v>199</v>
      </c>
    </row>
    <row r="8" spans="1:27" ht="12.75" customHeight="1" x14ac:dyDescent="0.4">
      <c r="A8" s="20"/>
      <c r="B8">
        <v>1</v>
      </c>
      <c r="C8" s="32">
        <f>MAX(0,Table!I8-75)</f>
        <v>0</v>
      </c>
      <c r="D8" s="31" t="s">
        <v>199</v>
      </c>
      <c r="E8" s="31" t="s">
        <v>199</v>
      </c>
      <c r="F8" s="31" t="str">
        <f ca="1">OFFSET($Q5,0,MATCH(Program,Lookups!$R$4:$AA$4,0))</f>
        <v>Off-Peak</v>
      </c>
      <c r="G8" s="42" t="str">
        <f ca="1">IF(AND($G$6&gt;=6,$G$6&lt;=9),F8,IF(AND($G$6&gt;=3,$G$6&lt;=5),E8,D8))</f>
        <v>Off-Peak</v>
      </c>
      <c r="J8" s="25"/>
      <c r="K8" t="s">
        <v>222</v>
      </c>
      <c r="M8" t="s">
        <v>232</v>
      </c>
      <c r="N8" s="36"/>
      <c r="O8" s="25" t="s">
        <v>186</v>
      </c>
      <c r="Q8">
        <f t="shared" si="0"/>
        <v>4</v>
      </c>
      <c r="R8" t="s">
        <v>199</v>
      </c>
      <c r="S8" t="s">
        <v>199</v>
      </c>
      <c r="T8" t="s">
        <v>199</v>
      </c>
      <c r="U8" t="s">
        <v>199</v>
      </c>
      <c r="V8" t="s">
        <v>199</v>
      </c>
      <c r="W8" t="s">
        <v>199</v>
      </c>
      <c r="X8" t="s">
        <v>199</v>
      </c>
      <c r="Y8" t="s">
        <v>199</v>
      </c>
      <c r="Z8" t="s">
        <v>199</v>
      </c>
      <c r="AA8" t="s">
        <v>199</v>
      </c>
    </row>
    <row r="9" spans="1:27" ht="12.75" customHeight="1" x14ac:dyDescent="0.3">
      <c r="B9">
        <f>B8+1</f>
        <v>2</v>
      </c>
      <c r="C9" s="32">
        <f>MAX(0,Table!I9-75)</f>
        <v>0</v>
      </c>
      <c r="D9" s="31" t="s">
        <v>199</v>
      </c>
      <c r="E9" s="31" t="s">
        <v>199</v>
      </c>
      <c r="F9" s="31" t="str">
        <f ca="1">OFFSET($Q6,0,MATCH(Program,Lookups!$R$4:$AA$4,0))</f>
        <v>Off-Peak</v>
      </c>
      <c r="G9" s="42" t="str">
        <f t="shared" ref="G9:G31" ca="1" si="1">IF(AND($G$6&gt;=6,$G$6&lt;=9),F9,IF(AND($G$6&gt;=3,$G$6&lt;=5),E9,D9))</f>
        <v>Off-Peak</v>
      </c>
      <c r="J9" s="25"/>
      <c r="K9" t="s">
        <v>250</v>
      </c>
      <c r="M9" t="s">
        <v>233</v>
      </c>
      <c r="N9" s="36"/>
      <c r="O9" s="25" t="s">
        <v>187</v>
      </c>
      <c r="Q9">
        <f t="shared" si="0"/>
        <v>5</v>
      </c>
      <c r="R9" t="s">
        <v>199</v>
      </c>
      <c r="S9" t="s">
        <v>199</v>
      </c>
      <c r="T9" t="s">
        <v>199</v>
      </c>
      <c r="U9" t="s">
        <v>199</v>
      </c>
      <c r="V9" t="s">
        <v>199</v>
      </c>
      <c r="W9" t="s">
        <v>199</v>
      </c>
      <c r="X9" t="s">
        <v>199</v>
      </c>
      <c r="Y9" t="s">
        <v>199</v>
      </c>
      <c r="Z9" t="s">
        <v>199</v>
      </c>
      <c r="AA9" t="s">
        <v>199</v>
      </c>
    </row>
    <row r="10" spans="1:27" ht="12.75" customHeight="1" x14ac:dyDescent="0.3">
      <c r="B10">
        <f t="shared" ref="B10:B31" si="2">B9+1</f>
        <v>3</v>
      </c>
      <c r="C10" s="32">
        <f>MAX(0,Table!I10-75)</f>
        <v>0</v>
      </c>
      <c r="D10" s="31" t="s">
        <v>199</v>
      </c>
      <c r="E10" s="31" t="s">
        <v>199</v>
      </c>
      <c r="F10" s="31" t="str">
        <f ca="1">OFFSET($Q7,0,MATCH(Program,Lookups!$R$4:$AA$4,0))</f>
        <v>Off-Peak</v>
      </c>
      <c r="G10" s="42" t="str">
        <f t="shared" ca="1" si="1"/>
        <v>Off-Peak</v>
      </c>
      <c r="J10" s="25"/>
      <c r="K10" t="s">
        <v>251</v>
      </c>
      <c r="M10" t="s">
        <v>234</v>
      </c>
      <c r="N10" s="36"/>
      <c r="O10" s="25" t="s">
        <v>188</v>
      </c>
      <c r="Q10">
        <f t="shared" si="0"/>
        <v>6</v>
      </c>
      <c r="R10" t="s">
        <v>199</v>
      </c>
      <c r="S10" t="s">
        <v>199</v>
      </c>
      <c r="T10" t="s">
        <v>199</v>
      </c>
      <c r="U10" t="s">
        <v>199</v>
      </c>
      <c r="V10" t="s">
        <v>199</v>
      </c>
      <c r="W10" t="s">
        <v>199</v>
      </c>
      <c r="X10" t="s">
        <v>199</v>
      </c>
      <c r="Y10" t="s">
        <v>199</v>
      </c>
      <c r="Z10" t="s">
        <v>199</v>
      </c>
      <c r="AA10" t="s">
        <v>199</v>
      </c>
    </row>
    <row r="11" spans="1:27" ht="12.75" customHeight="1" x14ac:dyDescent="0.3">
      <c r="B11">
        <f t="shared" si="2"/>
        <v>4</v>
      </c>
      <c r="C11" s="32">
        <f>MAX(0,Table!I11-75)</f>
        <v>0</v>
      </c>
      <c r="D11" s="31" t="s">
        <v>199</v>
      </c>
      <c r="E11" s="31" t="s">
        <v>199</v>
      </c>
      <c r="F11" s="31" t="str">
        <f ca="1">OFFSET($Q8,0,MATCH(Program,Lookups!$R$4:$AA$4,0))</f>
        <v>Off-Peak</v>
      </c>
      <c r="G11" s="42" t="str">
        <f t="shared" ca="1" si="1"/>
        <v>Off-Peak</v>
      </c>
      <c r="J11" s="25"/>
      <c r="K11" t="s">
        <v>252</v>
      </c>
      <c r="M11" t="s">
        <v>235</v>
      </c>
      <c r="N11" s="36"/>
      <c r="O11" s="25" t="s">
        <v>189</v>
      </c>
      <c r="Q11">
        <f t="shared" si="0"/>
        <v>7</v>
      </c>
      <c r="R11" t="s">
        <v>199</v>
      </c>
      <c r="S11" t="s">
        <v>199</v>
      </c>
      <c r="T11" t="s">
        <v>199</v>
      </c>
      <c r="U11" t="s">
        <v>199</v>
      </c>
      <c r="V11" t="s">
        <v>199</v>
      </c>
      <c r="W11" t="s">
        <v>199</v>
      </c>
      <c r="X11" t="s">
        <v>199</v>
      </c>
      <c r="Y11" t="s">
        <v>199</v>
      </c>
      <c r="Z11" t="s">
        <v>199</v>
      </c>
      <c r="AA11" t="s">
        <v>199</v>
      </c>
    </row>
    <row r="12" spans="1:27" ht="12.75" customHeight="1" x14ac:dyDescent="0.3">
      <c r="B12">
        <f t="shared" si="2"/>
        <v>5</v>
      </c>
      <c r="C12" s="32">
        <f>MAX(0,Table!I12-75)</f>
        <v>0</v>
      </c>
      <c r="D12" s="31" t="s">
        <v>199</v>
      </c>
      <c r="E12" s="31" t="s">
        <v>199</v>
      </c>
      <c r="F12" s="31" t="str">
        <f ca="1">OFFSET($Q9,0,MATCH(Program,Lookups!$R$4:$AA$4,0))</f>
        <v>Off-Peak</v>
      </c>
      <c r="G12" s="42" t="str">
        <f t="shared" ca="1" si="1"/>
        <v>Off-Peak</v>
      </c>
      <c r="J12" s="25"/>
      <c r="K12" t="s">
        <v>253</v>
      </c>
      <c r="M12" t="s">
        <v>236</v>
      </c>
      <c r="N12" s="36"/>
      <c r="O12" s="25" t="s">
        <v>190</v>
      </c>
      <c r="Q12">
        <f t="shared" si="0"/>
        <v>8</v>
      </c>
      <c r="R12" t="s">
        <v>199</v>
      </c>
      <c r="S12" t="s">
        <v>199</v>
      </c>
      <c r="T12" t="s">
        <v>199</v>
      </c>
      <c r="U12" t="s">
        <v>199</v>
      </c>
      <c r="V12" t="s">
        <v>199</v>
      </c>
      <c r="W12" t="s">
        <v>199</v>
      </c>
      <c r="X12" t="s">
        <v>199</v>
      </c>
      <c r="Y12" t="s">
        <v>199</v>
      </c>
      <c r="Z12" t="s">
        <v>199</v>
      </c>
      <c r="AA12" t="s">
        <v>199</v>
      </c>
    </row>
    <row r="13" spans="1:27" ht="12.75" customHeight="1" x14ac:dyDescent="0.3">
      <c r="B13">
        <f t="shared" si="2"/>
        <v>6</v>
      </c>
      <c r="C13" s="32">
        <f>MAX(0,Table!I13-75)</f>
        <v>0</v>
      </c>
      <c r="D13" s="31" t="s">
        <v>199</v>
      </c>
      <c r="E13" s="31" t="s">
        <v>199</v>
      </c>
      <c r="F13" s="31" t="str">
        <f ca="1">OFFSET($Q10,0,MATCH(Program,Lookups!$R$4:$AA$4,0))</f>
        <v>Off-Peak</v>
      </c>
      <c r="G13" s="42" t="str">
        <f t="shared" ca="1" si="1"/>
        <v>Off-Peak</v>
      </c>
      <c r="J13" s="25"/>
      <c r="K13" t="s">
        <v>254</v>
      </c>
      <c r="N13" s="36"/>
      <c r="O13" s="25" t="s">
        <v>217</v>
      </c>
      <c r="Q13">
        <f t="shared" si="0"/>
        <v>9</v>
      </c>
      <c r="R13" t="s">
        <v>199</v>
      </c>
      <c r="S13" t="s">
        <v>199</v>
      </c>
      <c r="T13" t="s">
        <v>199</v>
      </c>
      <c r="U13" t="s">
        <v>199</v>
      </c>
      <c r="V13" t="s">
        <v>199</v>
      </c>
      <c r="W13" t="s">
        <v>199</v>
      </c>
      <c r="X13" t="s">
        <v>199</v>
      </c>
      <c r="Y13" t="s">
        <v>199</v>
      </c>
      <c r="Z13" t="s">
        <v>199</v>
      </c>
      <c r="AA13" t="s">
        <v>199</v>
      </c>
    </row>
    <row r="14" spans="1:27" ht="12.75" customHeight="1" x14ac:dyDescent="0.3">
      <c r="B14">
        <f t="shared" si="2"/>
        <v>7</v>
      </c>
      <c r="C14" s="32">
        <f>MAX(0,Table!I14-75)</f>
        <v>0</v>
      </c>
      <c r="D14" s="31" t="s">
        <v>199</v>
      </c>
      <c r="E14" s="31" t="s">
        <v>199</v>
      </c>
      <c r="F14" s="31" t="str">
        <f ca="1">OFFSET($Q11,0,MATCH(Program,Lookups!$R$4:$AA$4,0))</f>
        <v>Off-Peak</v>
      </c>
      <c r="G14" s="42" t="str">
        <f t="shared" ca="1" si="1"/>
        <v>Off-Peak</v>
      </c>
      <c r="J14" s="25"/>
      <c r="N14" s="36"/>
      <c r="O14" s="25" t="s">
        <v>218</v>
      </c>
      <c r="Q14">
        <f t="shared" si="0"/>
        <v>10</v>
      </c>
      <c r="R14" t="s">
        <v>199</v>
      </c>
      <c r="S14" t="s">
        <v>199</v>
      </c>
      <c r="T14" t="s">
        <v>199</v>
      </c>
      <c r="U14" t="s">
        <v>199</v>
      </c>
      <c r="V14" t="s">
        <v>199</v>
      </c>
      <c r="W14" t="s">
        <v>199</v>
      </c>
      <c r="X14" t="s">
        <v>199</v>
      </c>
      <c r="Y14" t="s">
        <v>199</v>
      </c>
      <c r="Z14" t="s">
        <v>199</v>
      </c>
      <c r="AA14" t="s">
        <v>199</v>
      </c>
    </row>
    <row r="15" spans="1:27" ht="12.75" customHeight="1" x14ac:dyDescent="0.3">
      <c r="B15">
        <f t="shared" si="2"/>
        <v>8</v>
      </c>
      <c r="C15" s="32">
        <f>MAX(0,Table!I15-75)</f>
        <v>0</v>
      </c>
      <c r="D15" s="31" t="s">
        <v>199</v>
      </c>
      <c r="E15" s="31" t="s">
        <v>199</v>
      </c>
      <c r="F15" s="31" t="str">
        <f ca="1">OFFSET($Q12,0,MATCH(Program,Lookups!$R$4:$AA$4,0))</f>
        <v>Off-Peak</v>
      </c>
      <c r="G15" s="42" t="str">
        <f t="shared" ca="1" si="1"/>
        <v>Off-Peak</v>
      </c>
      <c r="J15" s="25"/>
      <c r="N15" s="36"/>
      <c r="O15" s="25" t="s">
        <v>219</v>
      </c>
      <c r="Q15">
        <f t="shared" si="0"/>
        <v>11</v>
      </c>
      <c r="R15" t="s">
        <v>199</v>
      </c>
      <c r="S15" t="s">
        <v>199</v>
      </c>
      <c r="T15" t="s">
        <v>199</v>
      </c>
      <c r="U15" t="s">
        <v>199</v>
      </c>
      <c r="V15" t="s">
        <v>199</v>
      </c>
      <c r="W15" t="s">
        <v>199</v>
      </c>
      <c r="X15" t="s">
        <v>199</v>
      </c>
      <c r="Y15" t="s">
        <v>199</v>
      </c>
      <c r="Z15" t="s">
        <v>199</v>
      </c>
      <c r="AA15" t="s">
        <v>199</v>
      </c>
    </row>
    <row r="16" spans="1:27" ht="12.75" customHeight="1" x14ac:dyDescent="0.3">
      <c r="B16">
        <f t="shared" si="2"/>
        <v>9</v>
      </c>
      <c r="C16" s="32">
        <f>MAX(0,Table!I16-75)</f>
        <v>0</v>
      </c>
      <c r="D16" s="31" t="s">
        <v>199</v>
      </c>
      <c r="E16" s="31" t="s">
        <v>199</v>
      </c>
      <c r="F16" s="31" t="str">
        <f ca="1">OFFSET($Q13,0,MATCH(Program,Lookups!$R$4:$AA$4,0))</f>
        <v>Off-Peak</v>
      </c>
      <c r="G16" s="42" t="str">
        <f t="shared" ca="1" si="1"/>
        <v>Off-Peak</v>
      </c>
      <c r="N16" s="36"/>
      <c r="Q16">
        <f t="shared" si="0"/>
        <v>12</v>
      </c>
      <c r="R16" t="s">
        <v>199</v>
      </c>
      <c r="S16" t="s">
        <v>199</v>
      </c>
      <c r="T16" t="s">
        <v>199</v>
      </c>
      <c r="U16" t="s">
        <v>199</v>
      </c>
      <c r="V16" t="s">
        <v>199</v>
      </c>
      <c r="W16" t="s">
        <v>199</v>
      </c>
      <c r="X16" t="s">
        <v>199</v>
      </c>
      <c r="Y16" t="s">
        <v>199</v>
      </c>
      <c r="Z16" t="s">
        <v>199</v>
      </c>
      <c r="AA16" t="s">
        <v>199</v>
      </c>
    </row>
    <row r="17" spans="2:27" ht="12.75" customHeight="1" x14ac:dyDescent="0.3">
      <c r="B17">
        <f t="shared" si="2"/>
        <v>10</v>
      </c>
      <c r="C17" s="32">
        <f>MAX(0,Table!I17-75)</f>
        <v>0</v>
      </c>
      <c r="D17" s="31" t="s">
        <v>199</v>
      </c>
      <c r="E17" s="31" t="s">
        <v>224</v>
      </c>
      <c r="F17" s="31" t="str">
        <f ca="1">OFFSET($Q14,0,MATCH(Program,Lookups!$R$4:$AA$4,0))</f>
        <v>Off-Peak</v>
      </c>
      <c r="G17" s="42" t="str">
        <f t="shared" ca="1" si="1"/>
        <v>Off-Peak</v>
      </c>
      <c r="N17" s="36"/>
      <c r="Q17">
        <f t="shared" si="0"/>
        <v>13</v>
      </c>
      <c r="R17" t="s">
        <v>199</v>
      </c>
      <c r="S17" t="s">
        <v>199</v>
      </c>
      <c r="T17" t="s">
        <v>199</v>
      </c>
      <c r="U17" t="s">
        <v>199</v>
      </c>
      <c r="V17" t="s">
        <v>199</v>
      </c>
      <c r="W17" t="s">
        <v>199</v>
      </c>
      <c r="X17" t="s">
        <v>199</v>
      </c>
      <c r="Y17" t="s">
        <v>199</v>
      </c>
      <c r="Z17" t="s">
        <v>199</v>
      </c>
      <c r="AA17" t="s">
        <v>199</v>
      </c>
    </row>
    <row r="18" spans="2:27" ht="12.75" customHeight="1" x14ac:dyDescent="0.3">
      <c r="B18">
        <f t="shared" si="2"/>
        <v>11</v>
      </c>
      <c r="C18" s="32">
        <f>MAX(0,Table!I18-75)</f>
        <v>0</v>
      </c>
      <c r="D18" s="31" t="s">
        <v>199</v>
      </c>
      <c r="E18" s="31" t="s">
        <v>224</v>
      </c>
      <c r="F18" s="31" t="str">
        <f ca="1">OFFSET($Q15,0,MATCH(Program,Lookups!$R$4:$AA$4,0))</f>
        <v>Off-Peak</v>
      </c>
      <c r="G18" s="42" t="str">
        <f t="shared" ca="1" si="1"/>
        <v>Off-Peak</v>
      </c>
      <c r="J18" s="36"/>
      <c r="N18" s="36"/>
      <c r="Q18">
        <f t="shared" si="0"/>
        <v>14</v>
      </c>
      <c r="R18" t="s">
        <v>199</v>
      </c>
      <c r="S18" t="s">
        <v>199</v>
      </c>
      <c r="T18" t="s">
        <v>199</v>
      </c>
      <c r="U18" t="s">
        <v>199</v>
      </c>
      <c r="V18" t="s">
        <v>199</v>
      </c>
      <c r="W18" t="s">
        <v>199</v>
      </c>
      <c r="X18" t="s">
        <v>199</v>
      </c>
      <c r="Y18" t="s">
        <v>199</v>
      </c>
      <c r="Z18" t="s">
        <v>199</v>
      </c>
      <c r="AA18" t="s">
        <v>199</v>
      </c>
    </row>
    <row r="19" spans="2:27" ht="12.75" customHeight="1" x14ac:dyDescent="0.3">
      <c r="B19">
        <f t="shared" si="2"/>
        <v>12</v>
      </c>
      <c r="C19" s="32">
        <f>MAX(0,Table!I19-75)</f>
        <v>1.6277999999999935</v>
      </c>
      <c r="D19" s="31" t="s">
        <v>199</v>
      </c>
      <c r="E19" s="31" t="s">
        <v>224</v>
      </c>
      <c r="F19" s="31" t="str">
        <f ca="1">OFFSET($Q16,0,MATCH(Program,Lookups!$R$4:$AA$4,0))</f>
        <v>Off-Peak</v>
      </c>
      <c r="G19" s="42" t="str">
        <f t="shared" ca="1" si="1"/>
        <v>Off-Peak</v>
      </c>
      <c r="Q19">
        <f t="shared" si="0"/>
        <v>15</v>
      </c>
      <c r="R19" t="s">
        <v>226</v>
      </c>
      <c r="S19" t="s">
        <v>199</v>
      </c>
      <c r="T19" t="s">
        <v>226</v>
      </c>
      <c r="U19" t="s">
        <v>226</v>
      </c>
      <c r="V19" t="s">
        <v>226</v>
      </c>
      <c r="W19" t="s">
        <v>199</v>
      </c>
      <c r="X19" t="s">
        <v>199</v>
      </c>
      <c r="Y19" t="s">
        <v>199</v>
      </c>
      <c r="Z19" t="s">
        <v>199</v>
      </c>
      <c r="AA19" t="s">
        <v>199</v>
      </c>
    </row>
    <row r="20" spans="2:27" ht="12.75" customHeight="1" x14ac:dyDescent="0.3">
      <c r="B20">
        <f t="shared" si="2"/>
        <v>13</v>
      </c>
      <c r="C20" s="32">
        <f>MAX(0,Table!I20-75)</f>
        <v>4.5826699999999931</v>
      </c>
      <c r="D20" s="31" t="s">
        <v>199</v>
      </c>
      <c r="E20" s="31" t="s">
        <v>224</v>
      </c>
      <c r="F20" s="31" t="str">
        <f ca="1">OFFSET($Q17,0,MATCH(Program,Lookups!$R$4:$AA$4,0))</f>
        <v>Off-Peak</v>
      </c>
      <c r="G20" s="42" t="str">
        <f t="shared" ca="1" si="1"/>
        <v>Off-Peak</v>
      </c>
      <c r="Q20">
        <f t="shared" si="0"/>
        <v>16</v>
      </c>
      <c r="R20" t="s">
        <v>226</v>
      </c>
      <c r="S20" t="s">
        <v>199</v>
      </c>
      <c r="T20" t="s">
        <v>226</v>
      </c>
      <c r="U20" t="s">
        <v>226</v>
      </c>
      <c r="V20" t="s">
        <v>226</v>
      </c>
      <c r="W20" t="s">
        <v>199</v>
      </c>
      <c r="X20" t="s">
        <v>199</v>
      </c>
      <c r="Y20" t="s">
        <v>199</v>
      </c>
      <c r="Z20" t="s">
        <v>199</v>
      </c>
      <c r="AA20" t="s">
        <v>199</v>
      </c>
    </row>
    <row r="21" spans="2:27" ht="12.75" customHeight="1" x14ac:dyDescent="0.3">
      <c r="B21">
        <f t="shared" si="2"/>
        <v>14</v>
      </c>
      <c r="C21" s="32">
        <f>MAX(0,Table!I21-75)</f>
        <v>6.9462199999999967</v>
      </c>
      <c r="D21" s="31" t="s">
        <v>199</v>
      </c>
      <c r="E21" s="31" t="s">
        <v>224</v>
      </c>
      <c r="F21" s="31" t="str">
        <f ca="1">OFFSET($Q18,0,MATCH(Program,Lookups!$R$4:$AA$4,0))</f>
        <v>Off-Peak</v>
      </c>
      <c r="G21" s="42" t="str">
        <f t="shared" ca="1" si="1"/>
        <v>Off-Peak</v>
      </c>
      <c r="Q21">
        <f t="shared" si="0"/>
        <v>17</v>
      </c>
      <c r="R21" t="s">
        <v>200</v>
      </c>
      <c r="S21" t="s">
        <v>200</v>
      </c>
      <c r="T21" t="s">
        <v>200</v>
      </c>
      <c r="U21" t="s">
        <v>200</v>
      </c>
      <c r="V21" t="s">
        <v>200</v>
      </c>
      <c r="W21" t="s">
        <v>199</v>
      </c>
      <c r="X21" t="s">
        <v>199</v>
      </c>
      <c r="Y21" t="s">
        <v>199</v>
      </c>
      <c r="Z21" t="s">
        <v>199</v>
      </c>
      <c r="AA21" t="s">
        <v>199</v>
      </c>
    </row>
    <row r="22" spans="2:27" ht="12.75" customHeight="1" x14ac:dyDescent="0.3">
      <c r="B22">
        <f t="shared" si="2"/>
        <v>15</v>
      </c>
      <c r="C22" s="32">
        <f>MAX(0,Table!I22-75)</f>
        <v>8.364689999999996</v>
      </c>
      <c r="D22" s="31" t="s">
        <v>199</v>
      </c>
      <c r="E22" s="31" t="s">
        <v>199</v>
      </c>
      <c r="F22" s="31" t="str">
        <f ca="1">OFFSET($Q19,0,MATCH(Program,Lookups!$R$4:$AA$4,0))</f>
        <v>Partial-Peak</v>
      </c>
      <c r="G22" s="42" t="str">
        <f t="shared" ca="1" si="1"/>
        <v>Partial-Peak</v>
      </c>
      <c r="Q22">
        <f t="shared" si="0"/>
        <v>18</v>
      </c>
      <c r="R22" t="s">
        <v>200</v>
      </c>
      <c r="S22" t="s">
        <v>200</v>
      </c>
      <c r="T22" t="s">
        <v>200</v>
      </c>
      <c r="U22" t="s">
        <v>200</v>
      </c>
      <c r="V22" t="s">
        <v>200</v>
      </c>
      <c r="W22" t="s">
        <v>200</v>
      </c>
      <c r="X22" t="s">
        <v>200</v>
      </c>
      <c r="Y22" t="s">
        <v>200</v>
      </c>
      <c r="Z22" t="s">
        <v>200</v>
      </c>
      <c r="AA22" t="s">
        <v>200</v>
      </c>
    </row>
    <row r="23" spans="2:27" ht="12.75" customHeight="1" x14ac:dyDescent="0.3">
      <c r="B23">
        <f t="shared" si="2"/>
        <v>16</v>
      </c>
      <c r="C23" s="32">
        <f>MAX(0,Table!I23-75)</f>
        <v>8.9144100000000037</v>
      </c>
      <c r="D23" s="31" t="s">
        <v>199</v>
      </c>
      <c r="E23" s="31" t="s">
        <v>199</v>
      </c>
      <c r="F23" s="31" t="str">
        <f ca="1">OFFSET($Q20,0,MATCH(Program,Lookups!$R$4:$AA$4,0))</f>
        <v>Partial-Peak</v>
      </c>
      <c r="G23" s="42" t="str">
        <f t="shared" ca="1" si="1"/>
        <v>Partial-Peak</v>
      </c>
      <c r="Q23">
        <f t="shared" si="0"/>
        <v>19</v>
      </c>
      <c r="R23" t="s">
        <v>200</v>
      </c>
      <c r="S23" t="s">
        <v>200</v>
      </c>
      <c r="T23" t="s">
        <v>200</v>
      </c>
      <c r="U23" t="s">
        <v>200</v>
      </c>
      <c r="V23" t="s">
        <v>200</v>
      </c>
      <c r="W23" t="s">
        <v>200</v>
      </c>
      <c r="X23" t="s">
        <v>200</v>
      </c>
      <c r="Y23" t="s">
        <v>200</v>
      </c>
      <c r="Z23" t="s">
        <v>200</v>
      </c>
      <c r="AA23" t="s">
        <v>200</v>
      </c>
    </row>
    <row r="24" spans="2:27" ht="12.75" customHeight="1" x14ac:dyDescent="0.3">
      <c r="B24">
        <f t="shared" si="2"/>
        <v>17</v>
      </c>
      <c r="C24" s="32">
        <f>MAX(0,Table!I24-75)</f>
        <v>8.5956500000000062</v>
      </c>
      <c r="D24" s="31" t="s">
        <v>200</v>
      </c>
      <c r="E24" s="31" t="s">
        <v>200</v>
      </c>
      <c r="F24" s="31" t="str">
        <f ca="1">OFFSET($Q21,0,MATCH(Program,Lookups!$R$4:$AA$4,0))</f>
        <v>Peak</v>
      </c>
      <c r="G24" s="42" t="str">
        <f t="shared" ca="1" si="1"/>
        <v>Peak</v>
      </c>
      <c r="Q24">
        <f t="shared" si="0"/>
        <v>20</v>
      </c>
      <c r="R24" t="s">
        <v>200</v>
      </c>
      <c r="S24" t="s">
        <v>200</v>
      </c>
      <c r="T24" t="s">
        <v>200</v>
      </c>
      <c r="U24" t="s">
        <v>200</v>
      </c>
      <c r="V24" t="s">
        <v>200</v>
      </c>
      <c r="W24" t="s">
        <v>200</v>
      </c>
      <c r="X24" t="s">
        <v>200</v>
      </c>
      <c r="Y24" t="s">
        <v>200</v>
      </c>
      <c r="Z24" t="s">
        <v>200</v>
      </c>
      <c r="AA24" t="s">
        <v>200</v>
      </c>
    </row>
    <row r="25" spans="2:27" ht="12.75" customHeight="1" x14ac:dyDescent="0.3">
      <c r="B25">
        <f t="shared" si="2"/>
        <v>18</v>
      </c>
      <c r="C25" s="32">
        <f>MAX(0,Table!I25-75)</f>
        <v>7.2461899999999986</v>
      </c>
      <c r="D25" s="31" t="s">
        <v>200</v>
      </c>
      <c r="E25" s="31" t="s">
        <v>200</v>
      </c>
      <c r="F25" s="31" t="str">
        <f ca="1">OFFSET($Q22,0,MATCH(Program,Lookups!$R$4:$AA$4,0))</f>
        <v>Peak</v>
      </c>
      <c r="G25" s="42" t="str">
        <f t="shared" ca="1" si="1"/>
        <v>Peak</v>
      </c>
      <c r="Q25">
        <f t="shared" si="0"/>
        <v>21</v>
      </c>
      <c r="R25" t="s">
        <v>200</v>
      </c>
      <c r="S25" t="s">
        <v>200</v>
      </c>
      <c r="T25" t="s">
        <v>200</v>
      </c>
      <c r="U25" t="s">
        <v>200</v>
      </c>
      <c r="V25" t="s">
        <v>200</v>
      </c>
      <c r="W25" t="s">
        <v>199</v>
      </c>
      <c r="X25" t="s">
        <v>199</v>
      </c>
      <c r="Y25" t="s">
        <v>199</v>
      </c>
      <c r="Z25" t="s">
        <v>199</v>
      </c>
      <c r="AA25" t="s">
        <v>199</v>
      </c>
    </row>
    <row r="26" spans="2:27" ht="12.75" customHeight="1" x14ac:dyDescent="0.3">
      <c r="B26">
        <f t="shared" si="2"/>
        <v>19</v>
      </c>
      <c r="C26" s="32">
        <f>MAX(0,Table!I26-75)</f>
        <v>4.7018000000000058</v>
      </c>
      <c r="D26" s="31" t="s">
        <v>200</v>
      </c>
      <c r="E26" s="31" t="s">
        <v>200</v>
      </c>
      <c r="F26" s="31" t="str">
        <f ca="1">OFFSET($Q23,0,MATCH(Program,Lookups!$R$4:$AA$4,0))</f>
        <v>Peak</v>
      </c>
      <c r="G26" s="42" t="str">
        <f t="shared" ca="1" si="1"/>
        <v>Peak</v>
      </c>
      <c r="Q26">
        <f t="shared" si="0"/>
        <v>22</v>
      </c>
      <c r="R26" t="s">
        <v>226</v>
      </c>
      <c r="S26" t="s">
        <v>199</v>
      </c>
      <c r="T26" t="s">
        <v>226</v>
      </c>
      <c r="U26" t="s">
        <v>226</v>
      </c>
      <c r="V26" t="s">
        <v>226</v>
      </c>
      <c r="W26" t="s">
        <v>199</v>
      </c>
      <c r="X26" t="s">
        <v>199</v>
      </c>
      <c r="Y26" t="s">
        <v>199</v>
      </c>
      <c r="Z26" t="s">
        <v>199</v>
      </c>
      <c r="AA26" t="s">
        <v>199</v>
      </c>
    </row>
    <row r="27" spans="2:27" ht="12.75" customHeight="1" x14ac:dyDescent="0.3">
      <c r="B27">
        <f t="shared" si="2"/>
        <v>20</v>
      </c>
      <c r="C27" s="32">
        <f>MAX(0,Table!I27-75)</f>
        <v>1.1089599999999962</v>
      </c>
      <c r="D27" s="31" t="s">
        <v>200</v>
      </c>
      <c r="E27" s="31" t="s">
        <v>200</v>
      </c>
      <c r="F27" s="31" t="str">
        <f ca="1">OFFSET($Q24,0,MATCH(Program,Lookups!$R$4:$AA$4,0))</f>
        <v>Peak</v>
      </c>
      <c r="G27" s="42" t="str">
        <f t="shared" ca="1" si="1"/>
        <v>Peak</v>
      </c>
      <c r="Q27">
        <f t="shared" si="0"/>
        <v>23</v>
      </c>
      <c r="R27" t="s">
        <v>226</v>
      </c>
      <c r="S27" t="s">
        <v>199</v>
      </c>
      <c r="T27" t="s">
        <v>226</v>
      </c>
      <c r="U27" t="s">
        <v>226</v>
      </c>
      <c r="V27" t="s">
        <v>226</v>
      </c>
      <c r="W27" t="s">
        <v>199</v>
      </c>
      <c r="X27" t="s">
        <v>199</v>
      </c>
      <c r="Y27" t="s">
        <v>199</v>
      </c>
      <c r="Z27" t="s">
        <v>199</v>
      </c>
      <c r="AA27" t="s">
        <v>199</v>
      </c>
    </row>
    <row r="28" spans="2:27" ht="12.75" customHeight="1" x14ac:dyDescent="0.3">
      <c r="B28">
        <f t="shared" si="2"/>
        <v>21</v>
      </c>
      <c r="C28" s="32">
        <f>MAX(0,Table!I28-75)</f>
        <v>0</v>
      </c>
      <c r="D28" s="31" t="s">
        <v>200</v>
      </c>
      <c r="E28" s="31" t="s">
        <v>200</v>
      </c>
      <c r="F28" s="31" t="str">
        <f ca="1">OFFSET($Q25,0,MATCH(Program,Lookups!$R$4:$AA$4,0))</f>
        <v>Peak</v>
      </c>
      <c r="G28" s="42" t="str">
        <f t="shared" ca="1" si="1"/>
        <v>Peak</v>
      </c>
      <c r="Q28">
        <f t="shared" si="0"/>
        <v>24</v>
      </c>
      <c r="R28" t="s">
        <v>199</v>
      </c>
      <c r="S28" t="s">
        <v>199</v>
      </c>
      <c r="T28" t="s">
        <v>199</v>
      </c>
      <c r="U28" t="s">
        <v>199</v>
      </c>
      <c r="V28" t="s">
        <v>199</v>
      </c>
      <c r="W28" t="s">
        <v>199</v>
      </c>
      <c r="X28" t="s">
        <v>199</v>
      </c>
      <c r="Y28" t="s">
        <v>199</v>
      </c>
      <c r="Z28" t="s">
        <v>199</v>
      </c>
      <c r="AA28" t="s">
        <v>199</v>
      </c>
    </row>
    <row r="29" spans="2:27" ht="12.75" customHeight="1" x14ac:dyDescent="0.3">
      <c r="B29">
        <f t="shared" si="2"/>
        <v>22</v>
      </c>
      <c r="C29" s="32">
        <f>MAX(0,Table!I29-75)</f>
        <v>0</v>
      </c>
      <c r="D29" s="31" t="s">
        <v>199</v>
      </c>
      <c r="E29" s="31" t="s">
        <v>199</v>
      </c>
      <c r="F29" s="31" t="str">
        <f ca="1">OFFSET($Q26,0,MATCH(Program,Lookups!$R$4:$AA$4,0))</f>
        <v>Partial-Peak</v>
      </c>
      <c r="G29" s="42" t="str">
        <f t="shared" ca="1" si="1"/>
        <v>Partial-Peak</v>
      </c>
    </row>
    <row r="30" spans="2:27" ht="12.75" customHeight="1" x14ac:dyDescent="0.3">
      <c r="B30">
        <f t="shared" si="2"/>
        <v>23</v>
      </c>
      <c r="C30" s="32">
        <f>MAX(0,Table!I30-75)</f>
        <v>0</v>
      </c>
      <c r="D30" s="31" t="s">
        <v>199</v>
      </c>
      <c r="E30" s="31" t="s">
        <v>199</v>
      </c>
      <c r="F30" s="31" t="str">
        <f ca="1">OFFSET($Q27,0,MATCH(Program,Lookups!$R$4:$AA$4,0))</f>
        <v>Partial-Peak</v>
      </c>
      <c r="G30" s="42" t="str">
        <f t="shared" ca="1" si="1"/>
        <v>Partial-Peak</v>
      </c>
    </row>
    <row r="31" spans="2:27" ht="12.75" customHeight="1" x14ac:dyDescent="0.3">
      <c r="B31">
        <f t="shared" si="2"/>
        <v>24</v>
      </c>
      <c r="C31" s="32">
        <f>MAX(0,Table!I31-75)</f>
        <v>0</v>
      </c>
      <c r="D31" s="31" t="s">
        <v>199</v>
      </c>
      <c r="E31" s="31" t="s">
        <v>199</v>
      </c>
      <c r="F31" s="31" t="str">
        <f ca="1">OFFSET($Q28,0,MATCH(Program,Lookups!$R$4:$AA$4,0))</f>
        <v>Off-Peak</v>
      </c>
      <c r="G31" s="42" t="str">
        <f t="shared" ca="1" si="1"/>
        <v>Off-Peak</v>
      </c>
      <c r="H31" s="25"/>
      <c r="I31" s="25"/>
      <c r="J31" s="25"/>
      <c r="K31" s="25"/>
    </row>
    <row r="32" spans="2:27" ht="12.75" customHeight="1" x14ac:dyDescent="0.3">
      <c r="K32" s="24"/>
    </row>
    <row r="33" spans="1:7" ht="12.75" customHeight="1" x14ac:dyDescent="0.3">
      <c r="A33" s="25" t="s">
        <v>182</v>
      </c>
      <c r="B33" t="s">
        <v>181</v>
      </c>
      <c r="C33">
        <v>0.1</v>
      </c>
      <c r="D33">
        <v>0.3</v>
      </c>
      <c r="E33">
        <v>0.5</v>
      </c>
      <c r="F33">
        <v>0.7</v>
      </c>
      <c r="G33">
        <v>0.9</v>
      </c>
    </row>
    <row r="34" spans="1:7" ht="12.75" customHeight="1" x14ac:dyDescent="0.3">
      <c r="A34" s="25" t="s">
        <v>2</v>
      </c>
      <c r="B34" s="41" t="e">
        <f>DGET(data,"stderr_daily",_xlnm.Criteria)</f>
        <v>#VALUE!</v>
      </c>
      <c r="C34" s="40" t="e">
        <f>IF($B34=0,"n/a",NORMINV(C$33,Table!$H34,$B34))</f>
        <v>#VALUE!</v>
      </c>
      <c r="D34" s="40" t="e">
        <f>IF($B34=0,"n/a",NORMINV(D$33,Table!$H34,$B34))</f>
        <v>#VALUE!</v>
      </c>
      <c r="E34" s="40" t="e">
        <f>IF($B34=0,"n/a",NORMINV(E$33,Table!$H34,$B34))</f>
        <v>#VALUE!</v>
      </c>
      <c r="F34" s="40" t="e">
        <f>IF($B34=0,"n/a",NORMINV(F$33,Table!$H34,$B34))</f>
        <v>#VALUE!</v>
      </c>
      <c r="G34" s="40" t="e">
        <f>IF($B34=0,"n/a",NORMINV(G$33,Table!$H34,$B34))</f>
        <v>#VALUE!</v>
      </c>
    </row>
    <row r="35" spans="1:7" ht="12.75" customHeight="1" x14ac:dyDescent="0.3">
      <c r="A35" t="s">
        <v>200</v>
      </c>
      <c r="B35" s="41" t="e">
        <f>DGET(data,"stderr_peak",_xlnm.Criteria)</f>
        <v>#VALUE!</v>
      </c>
      <c r="C35" s="40" t="e">
        <f>IF($B35=0,"n/a",NORMINV(C$33,Table!$H35,$B35))</f>
        <v>#VALUE!</v>
      </c>
      <c r="D35" s="40" t="e">
        <f>IF($B35=0,"n/a",NORMINV(D$33,Table!$H35,$B35))</f>
        <v>#VALUE!</v>
      </c>
      <c r="E35" s="40" t="e">
        <f>IF($B35=0,"n/a",NORMINV(E$33,Table!$H35,$B35))</f>
        <v>#VALUE!</v>
      </c>
      <c r="F35" s="40" t="e">
        <f>IF($B35=0,"n/a",NORMINV(F$33,Table!$H35,$B35))</f>
        <v>#VALUE!</v>
      </c>
      <c r="G35" s="40" t="e">
        <f>IF($B35=0,"n/a",NORMINV(G$33,Table!$H35,$B35))</f>
        <v>#VALUE!</v>
      </c>
    </row>
    <row r="36" spans="1:7" ht="12.75" customHeight="1" x14ac:dyDescent="0.3">
      <c r="A36" t="s">
        <v>226</v>
      </c>
      <c r="B36" s="41" t="e">
        <f>DGET(data,"stderr_partpeak",_xlnm.Criteria)</f>
        <v>#VALUE!</v>
      </c>
      <c r="C36" s="40" t="e">
        <f>IF($B36=0,"n/a",NORMINV(C$33,Table!$H36,$B36))</f>
        <v>#VALUE!</v>
      </c>
      <c r="D36" s="40" t="e">
        <f>IF($B36=0,"n/a",NORMINV(D$33,Table!$H36,$B36))</f>
        <v>#VALUE!</v>
      </c>
      <c r="E36" s="40" t="e">
        <f>IF($B36=0,"n/a",NORMINV(E$33,Table!$H36,$B36))</f>
        <v>#VALUE!</v>
      </c>
      <c r="F36" s="40" t="e">
        <f>IF($B36=0,"n/a",NORMINV(F$33,Table!$H36,$B36))</f>
        <v>#VALUE!</v>
      </c>
      <c r="G36" s="40" t="e">
        <f>IF($B36=0,"n/a",NORMINV(G$33,Table!$H36,$B36))</f>
        <v>#VALUE!</v>
      </c>
    </row>
    <row r="37" spans="1:7" ht="12.75" customHeight="1" x14ac:dyDescent="0.3">
      <c r="A37" s="26" t="s">
        <v>199</v>
      </c>
      <c r="B37" s="41" t="e">
        <f>DGET(data,"stderr_offpeak",_xlnm.Criteria)</f>
        <v>#VALUE!</v>
      </c>
      <c r="C37" s="40" t="e">
        <f>IF($B37=0,"n/a",NORMINV(C$33,Table!$H37,$B37))</f>
        <v>#VALUE!</v>
      </c>
      <c r="D37" s="40" t="e">
        <f>IF($B37=0,"n/a",NORMINV(D$33,Table!$H37,$B37))</f>
        <v>#VALUE!</v>
      </c>
      <c r="E37" s="40" t="e">
        <f>IF($B37=0,"n/a",NORMINV(E$33,Table!$H37,$B37))</f>
        <v>#VALUE!</v>
      </c>
      <c r="F37" s="40" t="e">
        <f>IF($B37=0,"n/a",NORMINV(F$33,Table!$H37,$B37))</f>
        <v>#VALUE!</v>
      </c>
      <c r="G37" s="40" t="e">
        <f>IF($B37=0,"n/a",NORMINV(G$33,Table!$H37,$B37))</f>
        <v>#VALUE!</v>
      </c>
    </row>
    <row r="38" spans="1:7" ht="12.75" customHeight="1" x14ac:dyDescent="0.3">
      <c r="A38" s="26" t="s">
        <v>224</v>
      </c>
      <c r="B38" s="41" t="e">
        <f>DGET(data,"stderr_superoffpeak",_xlnm.Criteria)</f>
        <v>#VALUE!</v>
      </c>
      <c r="C38" s="40" t="e">
        <f>IF($B38=0,"n/a",NORMINV(C$33,Table!$H38,$B38))</f>
        <v>#VALUE!</v>
      </c>
      <c r="D38" s="40" t="e">
        <f>IF($B38=0,"n/a",NORMINV(D$33,Table!$H38,$B38))</f>
        <v>#VALUE!</v>
      </c>
      <c r="E38" s="40" t="e">
        <f>IF($B38=0,"n/a",NORMINV(E$33,Table!$H38,$B38))</f>
        <v>#VALUE!</v>
      </c>
      <c r="F38" s="40" t="e">
        <f>IF($B38=0,"n/a",NORMINV(F$33,Table!$H38,$B38))</f>
        <v>#VALUE!</v>
      </c>
      <c r="G38" s="40" t="e">
        <f>IF($B38=0,"n/a",NORMINV(G$33,Table!$H38,$B38))</f>
        <v>#VALUE!</v>
      </c>
    </row>
    <row r="39" spans="1:7" x14ac:dyDescent="0.3">
      <c r="B39" s="25"/>
    </row>
    <row r="40" spans="1:7" x14ac:dyDescent="0.3">
      <c r="A40" s="25"/>
      <c r="B40" s="41"/>
    </row>
    <row r="41" spans="1:7" x14ac:dyDescent="0.3">
      <c r="B41" s="41"/>
    </row>
    <row r="42" spans="1:7" x14ac:dyDescent="0.3">
      <c r="B42" s="41"/>
    </row>
    <row r="43" spans="1:7" x14ac:dyDescent="0.3">
      <c r="A43" s="26"/>
      <c r="B43" s="41"/>
    </row>
    <row r="44" spans="1:7" x14ac:dyDescent="0.3">
      <c r="B44" s="25"/>
    </row>
    <row r="45" spans="1:7" x14ac:dyDescent="0.3">
      <c r="A45" s="25"/>
      <c r="B45" s="41"/>
    </row>
    <row r="46" spans="1:7" x14ac:dyDescent="0.3">
      <c r="B46" s="41"/>
    </row>
    <row r="47" spans="1:7" x14ac:dyDescent="0.3">
      <c r="B47" s="41"/>
    </row>
    <row r="48" spans="1:7" x14ac:dyDescent="0.3">
      <c r="A48" s="26"/>
      <c r="B48" s="41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1329"/>
  <sheetViews>
    <sheetView zoomScaleNormal="100" workbookViewId="0">
      <pane xSplit="8" ySplit="1" topLeftCell="I2" activePane="bottomRight" state="frozen"/>
      <selection pane="topRight"/>
      <selection pane="bottomLeft"/>
      <selection pane="bottomRight" activeCell="D11" sqref="D11"/>
    </sheetView>
  </sheetViews>
  <sheetFormatPr defaultRowHeight="12.45" x14ac:dyDescent="0.3"/>
  <cols>
    <col min="1" max="1" width="19.53515625" bestFit="1" customWidth="1"/>
    <col min="2" max="2" width="14.15234375" bestFit="1" customWidth="1"/>
    <col min="3" max="3" width="27.15234375" bestFit="1" customWidth="1"/>
    <col min="4" max="4" width="16.15234375" bestFit="1" customWidth="1"/>
    <col min="5" max="5" width="10" bestFit="1" customWidth="1"/>
    <col min="6" max="6" width="15.53515625" bestFit="1" customWidth="1"/>
    <col min="7" max="7" width="23" bestFit="1" customWidth="1"/>
    <col min="8" max="8" width="8" bestFit="1" customWidth="1"/>
    <col min="9" max="17" width="7.3046875" bestFit="1" customWidth="1"/>
    <col min="18" max="32" width="8.3046875" bestFit="1" customWidth="1"/>
    <col min="33" max="41" width="12.84375" bestFit="1" customWidth="1"/>
    <col min="42" max="56" width="14" bestFit="1" customWidth="1"/>
    <col min="57" max="65" width="12.84375" bestFit="1" customWidth="1"/>
    <col min="66" max="80" width="14" bestFit="1" customWidth="1"/>
    <col min="81" max="89" width="12.84375" bestFit="1" customWidth="1"/>
    <col min="90" max="104" width="14" bestFit="1" customWidth="1"/>
    <col min="105" max="113" width="12.84375" bestFit="1" customWidth="1"/>
    <col min="114" max="128" width="14" bestFit="1" customWidth="1"/>
    <col min="129" max="137" width="12.84375" bestFit="1" customWidth="1"/>
    <col min="138" max="152" width="14" bestFit="1" customWidth="1"/>
    <col min="153" max="161" width="8.69140625" bestFit="1" customWidth="1"/>
    <col min="162" max="176" width="9.69140625" bestFit="1" customWidth="1"/>
    <col min="177" max="177" width="13.15234375" bestFit="1" customWidth="1"/>
    <col min="178" max="189" width="10.53515625" customWidth="1"/>
    <col min="190" max="190" width="12" bestFit="1" customWidth="1"/>
    <col min="191" max="191" width="9.15234375" customWidth="1"/>
    <col min="192" max="194" width="10.15234375" bestFit="1" customWidth="1"/>
  </cols>
  <sheetData>
    <row r="1" spans="1:180" x14ac:dyDescent="0.3">
      <c r="A1" t="s">
        <v>203</v>
      </c>
      <c r="B1" t="s">
        <v>204</v>
      </c>
      <c r="C1" t="s">
        <v>205</v>
      </c>
      <c r="D1" t="s">
        <v>195</v>
      </c>
      <c r="E1" t="s">
        <v>196</v>
      </c>
      <c r="F1" t="s">
        <v>228</v>
      </c>
      <c r="G1" t="s">
        <v>239</v>
      </c>
      <c r="H1" t="s">
        <v>183</v>
      </c>
      <c r="I1" t="s">
        <v>150</v>
      </c>
      <c r="J1" t="s">
        <v>151</v>
      </c>
      <c r="K1" t="s">
        <v>152</v>
      </c>
      <c r="L1" t="s">
        <v>153</v>
      </c>
      <c r="M1" t="s">
        <v>154</v>
      </c>
      <c r="N1" t="s">
        <v>155</v>
      </c>
      <c r="O1" t="s">
        <v>156</v>
      </c>
      <c r="P1" t="s">
        <v>157</v>
      </c>
      <c r="Q1" t="s">
        <v>158</v>
      </c>
      <c r="R1" t="s">
        <v>159</v>
      </c>
      <c r="S1" t="s">
        <v>160</v>
      </c>
      <c r="T1" t="s">
        <v>161</v>
      </c>
      <c r="U1" t="s">
        <v>162</v>
      </c>
      <c r="V1" t="s">
        <v>163</v>
      </c>
      <c r="W1" t="s">
        <v>164</v>
      </c>
      <c r="X1" t="s">
        <v>165</v>
      </c>
      <c r="Y1" t="s">
        <v>166</v>
      </c>
      <c r="Z1" t="s">
        <v>167</v>
      </c>
      <c r="AA1" t="s">
        <v>168</v>
      </c>
      <c r="AB1" t="s">
        <v>169</v>
      </c>
      <c r="AC1" t="s">
        <v>170</v>
      </c>
      <c r="AD1" t="s">
        <v>171</v>
      </c>
      <c r="AE1" t="s">
        <v>172</v>
      </c>
      <c r="AF1" t="s">
        <v>173</v>
      </c>
      <c r="AG1" t="s">
        <v>5</v>
      </c>
      <c r="AH1" t="s">
        <v>6</v>
      </c>
      <c r="AI1" t="s">
        <v>7</v>
      </c>
      <c r="AJ1" t="s">
        <v>8</v>
      </c>
      <c r="AK1" t="s">
        <v>9</v>
      </c>
      <c r="AL1" t="s">
        <v>10</v>
      </c>
      <c r="AM1" t="s">
        <v>11</v>
      </c>
      <c r="AN1" t="s">
        <v>12</v>
      </c>
      <c r="AO1" t="s">
        <v>13</v>
      </c>
      <c r="AP1" t="s">
        <v>14</v>
      </c>
      <c r="AQ1" t="s">
        <v>15</v>
      </c>
      <c r="AR1" t="s">
        <v>16</v>
      </c>
      <c r="AS1" t="s">
        <v>17</v>
      </c>
      <c r="AT1" t="s">
        <v>18</v>
      </c>
      <c r="AU1" t="s">
        <v>19</v>
      </c>
      <c r="AV1" t="s">
        <v>20</v>
      </c>
      <c r="AW1" t="s">
        <v>21</v>
      </c>
      <c r="AX1" t="s">
        <v>22</v>
      </c>
      <c r="AY1" t="s">
        <v>23</v>
      </c>
      <c r="AZ1" t="s">
        <v>24</v>
      </c>
      <c r="BA1" t="s">
        <v>25</v>
      </c>
      <c r="BB1" t="s">
        <v>26</v>
      </c>
      <c r="BC1" t="s">
        <v>27</v>
      </c>
      <c r="BD1" t="s">
        <v>28</v>
      </c>
      <c r="BE1" t="s">
        <v>29</v>
      </c>
      <c r="BF1" t="s">
        <v>30</v>
      </c>
      <c r="BG1" t="s">
        <v>31</v>
      </c>
      <c r="BH1" t="s">
        <v>32</v>
      </c>
      <c r="BI1" t="s">
        <v>33</v>
      </c>
      <c r="BJ1" t="s">
        <v>34</v>
      </c>
      <c r="BK1" t="s">
        <v>35</v>
      </c>
      <c r="BL1" t="s">
        <v>36</v>
      </c>
      <c r="BM1" t="s">
        <v>37</v>
      </c>
      <c r="BN1" t="s">
        <v>38</v>
      </c>
      <c r="BO1" t="s">
        <v>39</v>
      </c>
      <c r="BP1" t="s">
        <v>40</v>
      </c>
      <c r="BQ1" t="s">
        <v>41</v>
      </c>
      <c r="BR1" t="s">
        <v>42</v>
      </c>
      <c r="BS1" t="s">
        <v>43</v>
      </c>
      <c r="BT1" t="s">
        <v>44</v>
      </c>
      <c r="BU1" t="s">
        <v>45</v>
      </c>
      <c r="BV1" t="s">
        <v>46</v>
      </c>
      <c r="BW1" t="s">
        <v>47</v>
      </c>
      <c r="BX1" t="s">
        <v>48</v>
      </c>
      <c r="BY1" t="s">
        <v>49</v>
      </c>
      <c r="BZ1" t="s">
        <v>50</v>
      </c>
      <c r="CA1" t="s">
        <v>51</v>
      </c>
      <c r="CB1" t="s">
        <v>52</v>
      </c>
      <c r="CC1" t="s">
        <v>53</v>
      </c>
      <c r="CD1" t="s">
        <v>54</v>
      </c>
      <c r="CE1" t="s">
        <v>55</v>
      </c>
      <c r="CF1" t="s">
        <v>56</v>
      </c>
      <c r="CG1" t="s">
        <v>57</v>
      </c>
      <c r="CH1" t="s">
        <v>58</v>
      </c>
      <c r="CI1" t="s">
        <v>59</v>
      </c>
      <c r="CJ1" t="s">
        <v>60</v>
      </c>
      <c r="CK1" t="s">
        <v>61</v>
      </c>
      <c r="CL1" t="s">
        <v>62</v>
      </c>
      <c r="CM1" t="s">
        <v>63</v>
      </c>
      <c r="CN1" t="s">
        <v>64</v>
      </c>
      <c r="CO1" t="s">
        <v>65</v>
      </c>
      <c r="CP1" t="s">
        <v>66</v>
      </c>
      <c r="CQ1" t="s">
        <v>67</v>
      </c>
      <c r="CR1" t="s">
        <v>68</v>
      </c>
      <c r="CS1" t="s">
        <v>69</v>
      </c>
      <c r="CT1" t="s">
        <v>70</v>
      </c>
      <c r="CU1" t="s">
        <v>71</v>
      </c>
      <c r="CV1" t="s">
        <v>72</v>
      </c>
      <c r="CW1" t="s">
        <v>73</v>
      </c>
      <c r="CX1" t="s">
        <v>74</v>
      </c>
      <c r="CY1" t="s">
        <v>75</v>
      </c>
      <c r="CZ1" t="s">
        <v>76</v>
      </c>
      <c r="DA1" t="s">
        <v>77</v>
      </c>
      <c r="DB1" t="s">
        <v>78</v>
      </c>
      <c r="DC1" t="s">
        <v>79</v>
      </c>
      <c r="DD1" t="s">
        <v>80</v>
      </c>
      <c r="DE1" t="s">
        <v>81</v>
      </c>
      <c r="DF1" t="s">
        <v>82</v>
      </c>
      <c r="DG1" t="s">
        <v>83</v>
      </c>
      <c r="DH1" t="s">
        <v>84</v>
      </c>
      <c r="DI1" t="s">
        <v>85</v>
      </c>
      <c r="DJ1" t="s">
        <v>86</v>
      </c>
      <c r="DK1" t="s">
        <v>87</v>
      </c>
      <c r="DL1" t="s">
        <v>88</v>
      </c>
      <c r="DM1" t="s">
        <v>89</v>
      </c>
      <c r="DN1" t="s">
        <v>90</v>
      </c>
      <c r="DO1" t="s">
        <v>91</v>
      </c>
      <c r="DP1" t="s">
        <v>92</v>
      </c>
      <c r="DQ1" t="s">
        <v>93</v>
      </c>
      <c r="DR1" t="s">
        <v>94</v>
      </c>
      <c r="DS1" t="s">
        <v>95</v>
      </c>
      <c r="DT1" t="s">
        <v>96</v>
      </c>
      <c r="DU1" t="s">
        <v>97</v>
      </c>
      <c r="DV1" t="s">
        <v>98</v>
      </c>
      <c r="DW1" t="s">
        <v>99</v>
      </c>
      <c r="DX1" t="s">
        <v>100</v>
      </c>
      <c r="DY1" t="s">
        <v>101</v>
      </c>
      <c r="DZ1" t="s">
        <v>102</v>
      </c>
      <c r="EA1" t="s">
        <v>103</v>
      </c>
      <c r="EB1" t="s">
        <v>104</v>
      </c>
      <c r="EC1" t="s">
        <v>105</v>
      </c>
      <c r="ED1" t="s">
        <v>106</v>
      </c>
      <c r="EE1" t="s">
        <v>107</v>
      </c>
      <c r="EF1" t="s">
        <v>108</v>
      </c>
      <c r="EG1" t="s">
        <v>109</v>
      </c>
      <c r="EH1" t="s">
        <v>110</v>
      </c>
      <c r="EI1" t="s">
        <v>111</v>
      </c>
      <c r="EJ1" t="s">
        <v>112</v>
      </c>
      <c r="EK1" t="s">
        <v>113</v>
      </c>
      <c r="EL1" t="s">
        <v>114</v>
      </c>
      <c r="EM1" t="s">
        <v>115</v>
      </c>
      <c r="EN1" t="s">
        <v>116</v>
      </c>
      <c r="EO1" t="s">
        <v>117</v>
      </c>
      <c r="EP1" t="s">
        <v>118</v>
      </c>
      <c r="EQ1" t="s">
        <v>119</v>
      </c>
      <c r="ER1" t="s">
        <v>120</v>
      </c>
      <c r="ES1" t="s">
        <v>121</v>
      </c>
      <c r="ET1" t="s">
        <v>122</v>
      </c>
      <c r="EU1" t="s">
        <v>123</v>
      </c>
      <c r="EV1" t="s">
        <v>124</v>
      </c>
      <c r="EW1" t="s">
        <v>125</v>
      </c>
      <c r="EX1" t="s">
        <v>126</v>
      </c>
      <c r="EY1" t="s">
        <v>127</v>
      </c>
      <c r="EZ1" t="s">
        <v>128</v>
      </c>
      <c r="FA1" t="s">
        <v>129</v>
      </c>
      <c r="FB1" t="s">
        <v>130</v>
      </c>
      <c r="FC1" t="s">
        <v>131</v>
      </c>
      <c r="FD1" t="s">
        <v>132</v>
      </c>
      <c r="FE1" t="s">
        <v>133</v>
      </c>
      <c r="FF1" t="s">
        <v>134</v>
      </c>
      <c r="FG1" t="s">
        <v>135</v>
      </c>
      <c r="FH1" t="s">
        <v>136</v>
      </c>
      <c r="FI1" t="s">
        <v>137</v>
      </c>
      <c r="FJ1" t="s">
        <v>138</v>
      </c>
      <c r="FK1" t="s">
        <v>139</v>
      </c>
      <c r="FL1" t="s">
        <v>140</v>
      </c>
      <c r="FM1" t="s">
        <v>141</v>
      </c>
      <c r="FN1" t="s">
        <v>142</v>
      </c>
      <c r="FO1" t="s">
        <v>143</v>
      </c>
      <c r="FP1" t="s">
        <v>144</v>
      </c>
      <c r="FQ1" t="s">
        <v>145</v>
      </c>
      <c r="FR1" t="s">
        <v>146</v>
      </c>
      <c r="FS1" t="s">
        <v>147</v>
      </c>
      <c r="FT1" t="s">
        <v>148</v>
      </c>
      <c r="FU1" t="s">
        <v>246</v>
      </c>
      <c r="FV1" t="s">
        <v>255</v>
      </c>
      <c r="FW1" t="s">
        <v>240</v>
      </c>
      <c r="FX1" t="s">
        <v>213</v>
      </c>
    </row>
    <row r="2" spans="1:180" x14ac:dyDescent="0.3">
      <c r="A2" t="s">
        <v>174</v>
      </c>
      <c r="B2" t="s">
        <v>247</v>
      </c>
      <c r="C2" t="s">
        <v>180</v>
      </c>
      <c r="D2" t="s">
        <v>248</v>
      </c>
      <c r="E2" t="s">
        <v>189</v>
      </c>
      <c r="F2" t="s">
        <v>241</v>
      </c>
      <c r="G2" t="s">
        <v>243</v>
      </c>
      <c r="H2" s="53">
        <v>615</v>
      </c>
      <c r="I2" s="53">
        <v>15.11754</v>
      </c>
      <c r="J2" s="53">
        <v>14.67642</v>
      </c>
      <c r="K2" s="53">
        <v>14.30987</v>
      </c>
      <c r="L2" s="53">
        <v>14.167350000000001</v>
      </c>
      <c r="M2" s="53">
        <v>14.310370000000001</v>
      </c>
      <c r="N2" s="53">
        <v>14.913349999999999</v>
      </c>
      <c r="O2" s="53">
        <v>15.37546</v>
      </c>
      <c r="P2" s="53">
        <v>16.25657</v>
      </c>
      <c r="Q2" s="53">
        <v>18.060500000000001</v>
      </c>
      <c r="R2" s="53">
        <v>20.28801</v>
      </c>
      <c r="S2" s="53">
        <v>22.140350000000002</v>
      </c>
      <c r="T2" s="53">
        <v>23.71847</v>
      </c>
      <c r="U2" s="53">
        <v>24.697970000000002</v>
      </c>
      <c r="V2" s="53">
        <v>25.45316</v>
      </c>
      <c r="W2" s="53">
        <v>25.885919999999999</v>
      </c>
      <c r="X2" s="53">
        <v>26.182079999999999</v>
      </c>
      <c r="Y2" s="53">
        <v>25.881779999999999</v>
      </c>
      <c r="Z2" s="53">
        <v>25.064119999999999</v>
      </c>
      <c r="AA2" s="53">
        <v>23.519680000000001</v>
      </c>
      <c r="AB2" s="53">
        <v>22.138059999999999</v>
      </c>
      <c r="AC2" s="53">
        <v>20.5852</v>
      </c>
      <c r="AD2" s="53">
        <v>18.86711</v>
      </c>
      <c r="AE2" s="53">
        <v>17.069179999999999</v>
      </c>
      <c r="AF2" s="53">
        <v>15.893560000000001</v>
      </c>
      <c r="AG2" s="53">
        <v>-1.020259</v>
      </c>
      <c r="AH2" s="53">
        <v>-0.75053579999999998</v>
      </c>
      <c r="AI2" s="53">
        <v>-0.68204719999999996</v>
      </c>
      <c r="AJ2" s="53">
        <v>-0.61922060000000001</v>
      </c>
      <c r="AK2" s="53">
        <v>-0.60314369999999995</v>
      </c>
      <c r="AL2" s="53">
        <v>-0.63501370000000001</v>
      </c>
      <c r="AM2" s="53">
        <v>-0.98196660000000002</v>
      </c>
      <c r="AN2" s="53">
        <v>-1.111796</v>
      </c>
      <c r="AO2" s="53">
        <v>-1.0966309999999999</v>
      </c>
      <c r="AP2" s="53">
        <v>-0.9586363</v>
      </c>
      <c r="AQ2" s="53">
        <v>-1.1616059999999999</v>
      </c>
      <c r="AR2" s="53">
        <v>-1.1555200000000001</v>
      </c>
      <c r="AS2" s="53">
        <v>-1.4313530000000001</v>
      </c>
      <c r="AT2" s="53">
        <v>-1.704061</v>
      </c>
      <c r="AU2" s="53">
        <v>-1.987414</v>
      </c>
      <c r="AV2" s="53">
        <v>-2.0571959999999998</v>
      </c>
      <c r="AW2" s="53">
        <v>-2.0760010000000002</v>
      </c>
      <c r="AX2" s="53">
        <v>-1.989851</v>
      </c>
      <c r="AY2" s="53">
        <v>-2.0885349999999998</v>
      </c>
      <c r="AZ2" s="53">
        <v>-1.697247</v>
      </c>
      <c r="BA2" s="53">
        <v>-1.6238729999999999</v>
      </c>
      <c r="BB2" s="53">
        <v>-1.4417549999999999</v>
      </c>
      <c r="BC2" s="53">
        <v>-1.175508</v>
      </c>
      <c r="BD2" s="53">
        <v>-0.86794020000000005</v>
      </c>
      <c r="BE2" s="53">
        <v>-0.33838310999999999</v>
      </c>
      <c r="BF2" s="53">
        <v>-7.5058100000000003E-2</v>
      </c>
      <c r="BG2" s="53">
        <v>2.6459999999999998E-4</v>
      </c>
      <c r="BH2" s="53">
        <v>5.8895700000000002E-2</v>
      </c>
      <c r="BI2" s="53">
        <v>6.7151600000000006E-2</v>
      </c>
      <c r="BJ2" s="53">
        <v>4.40539E-2</v>
      </c>
      <c r="BK2" s="53">
        <v>-0.25536969999999998</v>
      </c>
      <c r="BL2" s="53">
        <v>-0.26440960000000002</v>
      </c>
      <c r="BM2" s="53">
        <v>-0.2097937</v>
      </c>
      <c r="BN2" s="53">
        <v>2.32377E-2</v>
      </c>
      <c r="BO2" s="53">
        <v>-9.6542600000000006E-2</v>
      </c>
      <c r="BP2" s="53">
        <v>-7.9463199999999998E-2</v>
      </c>
      <c r="BQ2" s="53">
        <v>-0.32005400000000001</v>
      </c>
      <c r="BR2" s="53">
        <v>-0.57316140000000004</v>
      </c>
      <c r="BS2" s="53">
        <v>-0.81398320000000002</v>
      </c>
      <c r="BT2" s="53">
        <v>-0.86419029999999997</v>
      </c>
      <c r="BU2" s="53">
        <v>-0.97164550000000005</v>
      </c>
      <c r="BV2" s="53">
        <v>-0.89504689999999998</v>
      </c>
      <c r="BW2" s="53">
        <v>-0.99878679999999997</v>
      </c>
      <c r="BX2" s="53">
        <v>-0.67889489999999997</v>
      </c>
      <c r="BY2" s="53">
        <v>-0.80020119999999995</v>
      </c>
      <c r="BZ2" s="53">
        <v>-0.6628484</v>
      </c>
      <c r="CA2" s="53">
        <v>-0.46648129999999999</v>
      </c>
      <c r="CB2" s="53">
        <v>-0.18652260000000001</v>
      </c>
      <c r="CC2" s="53">
        <v>0.1338819</v>
      </c>
      <c r="CD2" s="53">
        <v>0.39277570000000001</v>
      </c>
      <c r="CE2" s="53">
        <v>0.47283160000000002</v>
      </c>
      <c r="CF2" s="53">
        <v>0.52855700000000005</v>
      </c>
      <c r="CG2" s="53">
        <v>0.53139599999999998</v>
      </c>
      <c r="CH2" s="53">
        <v>0.5143742</v>
      </c>
      <c r="CI2" s="53">
        <v>0.24786900000000001</v>
      </c>
      <c r="CJ2" s="53">
        <v>0.322488</v>
      </c>
      <c r="CK2" s="53">
        <v>0.40442709999999998</v>
      </c>
      <c r="CL2" s="53">
        <v>0.70328069999999998</v>
      </c>
      <c r="CM2" s="53">
        <v>0.64111700000000005</v>
      </c>
      <c r="CN2" s="53">
        <v>0.66581029999999997</v>
      </c>
      <c r="CO2" s="53">
        <v>0.44962809999999998</v>
      </c>
      <c r="CP2" s="53">
        <v>0.21009639999999999</v>
      </c>
      <c r="CQ2" s="53">
        <v>-1.2685999999999999E-3</v>
      </c>
      <c r="CR2" s="53">
        <v>-3.7918100000000003E-2</v>
      </c>
      <c r="CS2" s="53">
        <v>-0.2067725</v>
      </c>
      <c r="CT2" s="53">
        <v>-0.13678860000000001</v>
      </c>
      <c r="CU2" s="53">
        <v>-0.24403040000000001</v>
      </c>
      <c r="CV2" s="53">
        <v>2.64128E-2</v>
      </c>
      <c r="CW2" s="53">
        <v>-0.2297285</v>
      </c>
      <c r="CX2" s="53">
        <v>-0.1233803</v>
      </c>
      <c r="CY2" s="53">
        <v>2.45884E-2</v>
      </c>
      <c r="CZ2" s="53">
        <v>0.28542519999999999</v>
      </c>
      <c r="DA2" s="53">
        <v>0.60614681000000004</v>
      </c>
      <c r="DB2" s="53">
        <v>0.86060950000000003</v>
      </c>
      <c r="DC2" s="53">
        <v>0.94539870000000004</v>
      </c>
      <c r="DD2" s="53">
        <v>0.9982183</v>
      </c>
      <c r="DE2" s="53">
        <v>0.99564050000000004</v>
      </c>
      <c r="DF2" s="53">
        <v>0.98469439999999997</v>
      </c>
      <c r="DG2" s="53">
        <v>0.75110779999999999</v>
      </c>
      <c r="DH2" s="53">
        <v>0.90938549999999996</v>
      </c>
      <c r="DI2" s="53">
        <v>1.018648</v>
      </c>
      <c r="DJ2" s="53">
        <v>1.383324</v>
      </c>
      <c r="DK2" s="53">
        <v>1.3787769999999999</v>
      </c>
      <c r="DL2" s="53">
        <v>1.411084</v>
      </c>
      <c r="DM2" s="53">
        <v>1.2193099999999999</v>
      </c>
      <c r="DN2" s="53">
        <v>0.99335419999999996</v>
      </c>
      <c r="DO2" s="53">
        <v>0.811446</v>
      </c>
      <c r="DP2" s="53">
        <v>0.7883542</v>
      </c>
      <c r="DQ2" s="53">
        <v>0.5581005</v>
      </c>
      <c r="DR2" s="53">
        <v>0.62146970000000001</v>
      </c>
      <c r="DS2" s="53">
        <v>0.51072600000000001</v>
      </c>
      <c r="DT2" s="53">
        <v>0.7317205</v>
      </c>
      <c r="DU2" s="53">
        <v>0.3407444</v>
      </c>
      <c r="DV2" s="53">
        <v>0.4160877</v>
      </c>
      <c r="DW2" s="53">
        <v>0.51565819999999996</v>
      </c>
      <c r="DX2" s="53">
        <v>0.75737290000000002</v>
      </c>
      <c r="DY2" s="53">
        <v>1.288022</v>
      </c>
      <c r="DZ2" s="53">
        <v>1.536087</v>
      </c>
      <c r="EA2" s="53">
        <v>1.62771</v>
      </c>
      <c r="EB2" s="53">
        <v>1.6763349999999999</v>
      </c>
      <c r="EC2" s="53">
        <v>1.6659360000000001</v>
      </c>
      <c r="ED2" s="53">
        <v>1.663762</v>
      </c>
      <c r="EE2" s="53">
        <v>1.477705</v>
      </c>
      <c r="EF2" s="53">
        <v>1.756772</v>
      </c>
      <c r="EG2" s="53">
        <v>1.9054850000000001</v>
      </c>
      <c r="EH2" s="53">
        <v>2.3651979999999999</v>
      </c>
      <c r="EI2" s="53">
        <v>2.4438399999999998</v>
      </c>
      <c r="EJ2" s="53">
        <v>2.4871400000000001</v>
      </c>
      <c r="EK2" s="53">
        <v>2.3306089999999999</v>
      </c>
      <c r="EL2" s="53">
        <v>2.1242540000000001</v>
      </c>
      <c r="EM2" s="53">
        <v>1.984877</v>
      </c>
      <c r="EN2" s="53">
        <v>1.98136</v>
      </c>
      <c r="EO2" s="53">
        <v>1.6624559999999999</v>
      </c>
      <c r="EP2" s="53">
        <v>1.7162740000000001</v>
      </c>
      <c r="EQ2" s="53">
        <v>1.600474</v>
      </c>
      <c r="ER2" s="53">
        <v>1.750073</v>
      </c>
      <c r="ES2" s="53">
        <v>1.1644159999999999</v>
      </c>
      <c r="ET2" s="53">
        <v>1.1949939999999999</v>
      </c>
      <c r="EU2" s="53">
        <v>1.224685</v>
      </c>
      <c r="EV2" s="53">
        <v>1.4387909999999999</v>
      </c>
      <c r="EW2" s="53">
        <v>68.288700000000006</v>
      </c>
      <c r="EX2" s="53">
        <v>67.229770000000002</v>
      </c>
      <c r="EY2" s="53">
        <v>66.191299999999998</v>
      </c>
      <c r="EZ2" s="53">
        <v>65.275419999999997</v>
      </c>
      <c r="FA2" s="53">
        <v>64.553179999999998</v>
      </c>
      <c r="FB2" s="53">
        <v>63.700159999999997</v>
      </c>
      <c r="FC2" s="53">
        <v>63.250210000000003</v>
      </c>
      <c r="FD2" s="53">
        <v>64.480609999999999</v>
      </c>
      <c r="FE2" s="53">
        <v>67.576580000000007</v>
      </c>
      <c r="FF2" s="53">
        <v>71.200280000000006</v>
      </c>
      <c r="FG2" s="53">
        <v>75.220179999999999</v>
      </c>
      <c r="FH2" s="53">
        <v>78.907589999999999</v>
      </c>
      <c r="FI2" s="53">
        <v>82.091170000000005</v>
      </c>
      <c r="FJ2" s="53">
        <v>84.501410000000007</v>
      </c>
      <c r="FK2" s="53">
        <v>86.238929999999996</v>
      </c>
      <c r="FL2" s="53">
        <v>87.077969999999993</v>
      </c>
      <c r="FM2" s="53">
        <v>86.912700000000001</v>
      </c>
      <c r="FN2" s="53">
        <v>85.342240000000004</v>
      </c>
      <c r="FO2" s="53">
        <v>82.869789999999995</v>
      </c>
      <c r="FP2" s="53">
        <v>79.280339999999995</v>
      </c>
      <c r="FQ2" s="53">
        <v>75.537899999999993</v>
      </c>
      <c r="FR2" s="53">
        <v>72.740399999999994</v>
      </c>
      <c r="FS2" s="53">
        <v>70.717160000000007</v>
      </c>
      <c r="FT2" s="53">
        <v>68.962630000000004</v>
      </c>
      <c r="FU2" s="53">
        <v>3510.9029999999998</v>
      </c>
      <c r="FV2" s="53">
        <v>84055.43</v>
      </c>
      <c r="FW2" s="53">
        <v>349.01499999999999</v>
      </c>
      <c r="FX2" s="53">
        <v>1</v>
      </c>
    </row>
    <row r="3" spans="1:180" x14ac:dyDescent="0.3">
      <c r="A3" t="s">
        <v>174</v>
      </c>
      <c r="B3" t="s">
        <v>247</v>
      </c>
      <c r="C3" t="s">
        <v>180</v>
      </c>
      <c r="D3" t="s">
        <v>227</v>
      </c>
      <c r="E3" t="s">
        <v>187</v>
      </c>
      <c r="F3" t="s">
        <v>241</v>
      </c>
      <c r="G3" t="s">
        <v>243</v>
      </c>
      <c r="H3" s="53">
        <v>615</v>
      </c>
      <c r="I3" s="53">
        <v>14.89241</v>
      </c>
      <c r="J3" s="53">
        <v>14.349299999999999</v>
      </c>
      <c r="K3" s="53">
        <v>14.035819999999999</v>
      </c>
      <c r="L3" s="53">
        <v>14.21236</v>
      </c>
      <c r="M3" s="53">
        <v>15.167299999999999</v>
      </c>
      <c r="N3" s="53">
        <v>17.073589999999999</v>
      </c>
      <c r="O3" s="53">
        <v>19.126930000000002</v>
      </c>
      <c r="P3" s="53">
        <v>22.597519999999999</v>
      </c>
      <c r="Q3" s="53">
        <v>26.137910000000002</v>
      </c>
      <c r="R3" s="53">
        <v>28.795059999999999</v>
      </c>
      <c r="S3" s="53">
        <v>30.76651</v>
      </c>
      <c r="T3" s="53">
        <v>31.96378</v>
      </c>
      <c r="U3" s="53">
        <v>32.738399999999999</v>
      </c>
      <c r="V3" s="53">
        <v>33.632289999999998</v>
      </c>
      <c r="W3" s="53">
        <v>33.989150000000002</v>
      </c>
      <c r="X3" s="53">
        <v>33.573990000000002</v>
      </c>
      <c r="Y3" s="53">
        <v>31.894580000000001</v>
      </c>
      <c r="Z3" s="53">
        <v>28.820060000000002</v>
      </c>
      <c r="AA3" s="53">
        <v>25.886220000000002</v>
      </c>
      <c r="AB3" s="53">
        <v>23.861360000000001</v>
      </c>
      <c r="AC3" s="53">
        <v>21.354810000000001</v>
      </c>
      <c r="AD3" s="53">
        <v>19.526669999999999</v>
      </c>
      <c r="AE3" s="53">
        <v>17.219080000000002</v>
      </c>
      <c r="AF3" s="53">
        <v>15.835330000000001</v>
      </c>
      <c r="AG3" s="53">
        <v>-0.45187508999999998</v>
      </c>
      <c r="AH3" s="53">
        <v>-0.48765730000000002</v>
      </c>
      <c r="AI3" s="53">
        <v>-0.50158139999999996</v>
      </c>
      <c r="AJ3" s="53">
        <v>-0.35931930000000001</v>
      </c>
      <c r="AK3" s="53">
        <v>-0.2353777</v>
      </c>
      <c r="AL3" s="53">
        <v>-0.25383260000000002</v>
      </c>
      <c r="AM3" s="53">
        <v>-0.53034720000000002</v>
      </c>
      <c r="AN3" s="53">
        <v>-0.3243666</v>
      </c>
      <c r="AO3" s="53">
        <v>-0.26638899999999999</v>
      </c>
      <c r="AP3" s="53">
        <v>-0.1374978</v>
      </c>
      <c r="AQ3" s="53">
        <v>-0.1147654</v>
      </c>
      <c r="AR3" s="53">
        <v>-0.521011</v>
      </c>
      <c r="AS3" s="53">
        <v>-0.74973529999999999</v>
      </c>
      <c r="AT3" s="53">
        <v>-0.78504180000000001</v>
      </c>
      <c r="AU3" s="53">
        <v>-0.86731999999999998</v>
      </c>
      <c r="AV3" s="53">
        <v>-0.84995639999999995</v>
      </c>
      <c r="AW3" s="53">
        <v>-1.0529900000000001</v>
      </c>
      <c r="AX3" s="53">
        <v>-1.4051739999999999</v>
      </c>
      <c r="AY3" s="53">
        <v>-1.2445790000000001</v>
      </c>
      <c r="AZ3" s="53">
        <v>-0.91782319999999995</v>
      </c>
      <c r="BA3" s="53">
        <v>-1.3436239999999999</v>
      </c>
      <c r="BB3" s="53">
        <v>-1.112744</v>
      </c>
      <c r="BC3" s="53">
        <v>-1.036635</v>
      </c>
      <c r="BD3" s="53">
        <v>-0.76632420000000001</v>
      </c>
      <c r="BE3" s="53">
        <v>0.13112180000000001</v>
      </c>
      <c r="BF3" s="53">
        <v>0.10004</v>
      </c>
      <c r="BG3" s="53">
        <v>8.0545599999999995E-2</v>
      </c>
      <c r="BH3" s="53">
        <v>0.21969739999999999</v>
      </c>
      <c r="BI3" s="53">
        <v>0.43141020000000002</v>
      </c>
      <c r="BJ3" s="53">
        <v>0.63409179999999998</v>
      </c>
      <c r="BK3" s="53">
        <v>0.35501379999999999</v>
      </c>
      <c r="BL3" s="53">
        <v>0.68367259999999996</v>
      </c>
      <c r="BM3" s="53">
        <v>0.88630629999999999</v>
      </c>
      <c r="BN3" s="53">
        <v>1.086389</v>
      </c>
      <c r="BO3" s="53">
        <v>1.1453169999999999</v>
      </c>
      <c r="BP3" s="53">
        <v>0.77901109999999996</v>
      </c>
      <c r="BQ3" s="53">
        <v>0.55350169999999999</v>
      </c>
      <c r="BR3" s="53">
        <v>0.52699300000000004</v>
      </c>
      <c r="BS3" s="53">
        <v>0.472138</v>
      </c>
      <c r="BT3" s="53">
        <v>0.49292029999999998</v>
      </c>
      <c r="BU3" s="53">
        <v>0.2113351</v>
      </c>
      <c r="BV3" s="53">
        <v>-0.25474170000000002</v>
      </c>
      <c r="BW3" s="53">
        <v>-0.22287670000000001</v>
      </c>
      <c r="BX3" s="53">
        <v>8.3380800000000005E-2</v>
      </c>
      <c r="BY3" s="53">
        <v>-0.55742290000000005</v>
      </c>
      <c r="BZ3" s="53">
        <v>-0.41280319999999998</v>
      </c>
      <c r="CA3" s="53">
        <v>-0.39580389999999999</v>
      </c>
      <c r="CB3" s="53">
        <v>-0.1420498</v>
      </c>
      <c r="CC3" s="53">
        <v>0.53490358999999998</v>
      </c>
      <c r="CD3" s="53">
        <v>0.50707740000000001</v>
      </c>
      <c r="CE3" s="53">
        <v>0.48372490000000001</v>
      </c>
      <c r="CF3" s="53">
        <v>0.62072269999999996</v>
      </c>
      <c r="CG3" s="53">
        <v>0.89322539999999995</v>
      </c>
      <c r="CH3" s="53">
        <v>1.2490650000000001</v>
      </c>
      <c r="CI3" s="53">
        <v>0.96821219999999997</v>
      </c>
      <c r="CJ3" s="53">
        <v>1.381837</v>
      </c>
      <c r="CK3" s="53">
        <v>1.6846589999999999</v>
      </c>
      <c r="CL3" s="53">
        <v>1.9340489999999999</v>
      </c>
      <c r="CM3" s="53">
        <v>2.0180470000000001</v>
      </c>
      <c r="CN3" s="53">
        <v>1.6794020000000001</v>
      </c>
      <c r="CO3" s="53">
        <v>1.4561200000000001</v>
      </c>
      <c r="CP3" s="53">
        <v>1.4357040000000001</v>
      </c>
      <c r="CQ3" s="53">
        <v>1.3998429999999999</v>
      </c>
      <c r="CR3" s="53">
        <v>1.422993</v>
      </c>
      <c r="CS3" s="53">
        <v>1.0870029999999999</v>
      </c>
      <c r="CT3" s="53">
        <v>0.54204419999999998</v>
      </c>
      <c r="CU3" s="53">
        <v>0.4847514</v>
      </c>
      <c r="CV3" s="53">
        <v>0.77681169999999999</v>
      </c>
      <c r="CW3" s="53">
        <v>-1.2902500000000001E-2</v>
      </c>
      <c r="CX3" s="53">
        <v>7.1973800000000004E-2</v>
      </c>
      <c r="CY3" s="53">
        <v>4.8033600000000003E-2</v>
      </c>
      <c r="CZ3" s="53">
        <v>0.29032069999999999</v>
      </c>
      <c r="DA3" s="53">
        <v>0.93868541999999999</v>
      </c>
      <c r="DB3" s="53">
        <v>0.91411480000000001</v>
      </c>
      <c r="DC3" s="53">
        <v>0.88690429999999998</v>
      </c>
      <c r="DD3" s="53">
        <v>1.0217480000000001</v>
      </c>
      <c r="DE3" s="53">
        <v>1.3550409999999999</v>
      </c>
      <c r="DF3" s="53">
        <v>1.864039</v>
      </c>
      <c r="DG3" s="53">
        <v>1.5814109999999999</v>
      </c>
      <c r="DH3" s="53">
        <v>2.0800019999999999</v>
      </c>
      <c r="DI3" s="53">
        <v>2.4830130000000001</v>
      </c>
      <c r="DJ3" s="53">
        <v>2.7817090000000002</v>
      </c>
      <c r="DK3" s="53">
        <v>2.8907769999999999</v>
      </c>
      <c r="DL3" s="53">
        <v>2.5797940000000001</v>
      </c>
      <c r="DM3" s="53">
        <v>2.3587379999999998</v>
      </c>
      <c r="DN3" s="53">
        <v>2.3444159999999998</v>
      </c>
      <c r="DO3" s="53">
        <v>2.327547</v>
      </c>
      <c r="DP3" s="53">
        <v>2.353065</v>
      </c>
      <c r="DQ3" s="53">
        <v>1.9626699999999999</v>
      </c>
      <c r="DR3" s="53">
        <v>1.33883</v>
      </c>
      <c r="DS3" s="53">
        <v>1.1923790000000001</v>
      </c>
      <c r="DT3" s="53">
        <v>1.470243</v>
      </c>
      <c r="DU3" s="53">
        <v>0.53161789999999998</v>
      </c>
      <c r="DV3" s="53">
        <v>0.55675079999999999</v>
      </c>
      <c r="DW3" s="53">
        <v>0.49187120000000001</v>
      </c>
      <c r="DX3" s="53">
        <v>0.72269110000000003</v>
      </c>
      <c r="DY3" s="53">
        <v>1.521682</v>
      </c>
      <c r="DZ3" s="53">
        <v>1.5018119999999999</v>
      </c>
      <c r="EA3" s="53">
        <v>1.469031</v>
      </c>
      <c r="EB3" s="53">
        <v>1.600765</v>
      </c>
      <c r="EC3" s="53">
        <v>2.0218289999999999</v>
      </c>
      <c r="ED3" s="53">
        <v>2.7519640000000001</v>
      </c>
      <c r="EE3" s="53">
        <v>2.4667720000000002</v>
      </c>
      <c r="EF3" s="53">
        <v>3.0880420000000002</v>
      </c>
      <c r="EG3" s="53">
        <v>3.6357080000000002</v>
      </c>
      <c r="EH3" s="53">
        <v>4.0055949999999996</v>
      </c>
      <c r="EI3" s="53">
        <v>4.1508589999999996</v>
      </c>
      <c r="EJ3" s="53">
        <v>3.8798159999999999</v>
      </c>
      <c r="EK3" s="53">
        <v>3.661975</v>
      </c>
      <c r="EL3" s="53">
        <v>3.6564510000000001</v>
      </c>
      <c r="EM3" s="53">
        <v>3.6670050000000001</v>
      </c>
      <c r="EN3" s="53">
        <v>3.6959420000000001</v>
      </c>
      <c r="EO3" s="53">
        <v>3.2269950000000001</v>
      </c>
      <c r="EP3" s="53">
        <v>2.4892629999999998</v>
      </c>
      <c r="EQ3" s="53">
        <v>2.2140819999999999</v>
      </c>
      <c r="ER3" s="53">
        <v>2.4714469999999999</v>
      </c>
      <c r="ES3" s="53">
        <v>1.3178190000000001</v>
      </c>
      <c r="ET3" s="53">
        <v>1.2566919999999999</v>
      </c>
      <c r="EU3" s="53">
        <v>1.1327020000000001</v>
      </c>
      <c r="EV3" s="53">
        <v>1.346965</v>
      </c>
      <c r="EW3" s="53">
        <v>64.897999999999996</v>
      </c>
      <c r="EX3" s="53">
        <v>63.759039999999999</v>
      </c>
      <c r="EY3" s="53">
        <v>62.702390000000001</v>
      </c>
      <c r="EZ3" s="53">
        <v>61.880270000000003</v>
      </c>
      <c r="FA3" s="53">
        <v>61.260330000000003</v>
      </c>
      <c r="FB3" s="53">
        <v>60.504620000000003</v>
      </c>
      <c r="FC3" s="53">
        <v>60.934640000000002</v>
      </c>
      <c r="FD3" s="53">
        <v>63.477809999999998</v>
      </c>
      <c r="FE3" s="53">
        <v>66.639780000000002</v>
      </c>
      <c r="FF3" s="53">
        <v>70.004360000000005</v>
      </c>
      <c r="FG3" s="53">
        <v>73.294290000000004</v>
      </c>
      <c r="FH3" s="53">
        <v>76.283249999999995</v>
      </c>
      <c r="FI3" s="53">
        <v>78.909480000000002</v>
      </c>
      <c r="FJ3" s="53">
        <v>80.910129999999995</v>
      </c>
      <c r="FK3" s="53">
        <v>82.214870000000005</v>
      </c>
      <c r="FL3" s="53">
        <v>82.884680000000003</v>
      </c>
      <c r="FM3" s="53">
        <v>82.679259999999999</v>
      </c>
      <c r="FN3" s="53">
        <v>81.758089999999996</v>
      </c>
      <c r="FO3" s="53">
        <v>79.859089999999995</v>
      </c>
      <c r="FP3" s="53">
        <v>76.968680000000006</v>
      </c>
      <c r="FQ3" s="53">
        <v>73.137479999999996</v>
      </c>
      <c r="FR3" s="53">
        <v>70.109440000000006</v>
      </c>
      <c r="FS3" s="53">
        <v>68.008949999999999</v>
      </c>
      <c r="FT3" s="53">
        <v>66.342619999999997</v>
      </c>
      <c r="FU3" s="53">
        <v>3511</v>
      </c>
      <c r="FV3" s="53">
        <v>80947.98</v>
      </c>
      <c r="FW3" s="53">
        <v>128.93610000000001</v>
      </c>
      <c r="FX3" s="53">
        <v>1</v>
      </c>
    </row>
    <row r="4" spans="1:180" x14ac:dyDescent="0.3">
      <c r="A4" t="s">
        <v>174</v>
      </c>
      <c r="B4" t="s">
        <v>247</v>
      </c>
      <c r="C4" t="s">
        <v>180</v>
      </c>
      <c r="D4" t="s">
        <v>227</v>
      </c>
      <c r="E4" t="s">
        <v>189</v>
      </c>
      <c r="F4" t="s">
        <v>241</v>
      </c>
      <c r="G4" t="s">
        <v>243</v>
      </c>
      <c r="H4" s="53">
        <v>615</v>
      </c>
      <c r="I4" s="53">
        <v>15.154260000000001</v>
      </c>
      <c r="J4" s="53">
        <v>14.68675</v>
      </c>
      <c r="K4" s="53">
        <v>14.361940000000001</v>
      </c>
      <c r="L4" s="53">
        <v>14.473789999999999</v>
      </c>
      <c r="M4" s="53">
        <v>15.4109</v>
      </c>
      <c r="N4" s="53">
        <v>17.441980000000001</v>
      </c>
      <c r="O4" s="53">
        <v>19.56429</v>
      </c>
      <c r="P4" s="53">
        <v>22.782139999999998</v>
      </c>
      <c r="Q4" s="53">
        <v>26.936319999999998</v>
      </c>
      <c r="R4" s="53">
        <v>29.88167</v>
      </c>
      <c r="S4" s="53">
        <v>32.193939999999998</v>
      </c>
      <c r="T4" s="53">
        <v>33.912709999999997</v>
      </c>
      <c r="U4" s="53">
        <v>35.168970000000002</v>
      </c>
      <c r="V4" s="53">
        <v>36.513800000000003</v>
      </c>
      <c r="W4" s="53">
        <v>37.112279999999998</v>
      </c>
      <c r="X4" s="53">
        <v>36.198039999999999</v>
      </c>
      <c r="Y4" s="53">
        <v>34.380490000000002</v>
      </c>
      <c r="Z4" s="53">
        <v>30.538060000000002</v>
      </c>
      <c r="AA4" s="53">
        <v>27.227309999999999</v>
      </c>
      <c r="AB4" s="53">
        <v>24.81399</v>
      </c>
      <c r="AC4" s="53">
        <v>22.479379999999999</v>
      </c>
      <c r="AD4" s="53">
        <v>20.101230000000001</v>
      </c>
      <c r="AE4" s="53">
        <v>17.727589999999999</v>
      </c>
      <c r="AF4" s="53">
        <v>16.140899999999998</v>
      </c>
      <c r="AG4" s="53">
        <v>-0.72862291000000001</v>
      </c>
      <c r="AH4" s="53">
        <v>-0.58725859999999996</v>
      </c>
      <c r="AI4" s="53">
        <v>-0.58833760000000002</v>
      </c>
      <c r="AJ4" s="53">
        <v>-0.47349869999999999</v>
      </c>
      <c r="AK4" s="53">
        <v>-0.32116030000000001</v>
      </c>
      <c r="AL4" s="53">
        <v>-0.18728700000000001</v>
      </c>
      <c r="AM4" s="53">
        <v>-0.6635527</v>
      </c>
      <c r="AN4" s="53">
        <v>-0.59412759999999998</v>
      </c>
      <c r="AO4" s="53">
        <v>-0.206821</v>
      </c>
      <c r="AP4" s="53">
        <v>-9.3527700000000005E-2</v>
      </c>
      <c r="AQ4" s="53">
        <v>-0.22076380000000001</v>
      </c>
      <c r="AR4" s="53">
        <v>-0.4198752</v>
      </c>
      <c r="AS4" s="53">
        <v>-0.62268389999999996</v>
      </c>
      <c r="AT4" s="53">
        <v>-0.79988689999999996</v>
      </c>
      <c r="AU4" s="53">
        <v>-0.896536</v>
      </c>
      <c r="AV4" s="53">
        <v>-1.0285470000000001</v>
      </c>
      <c r="AW4" s="53">
        <v>-0.82874139999999996</v>
      </c>
      <c r="AX4" s="53">
        <v>-1.5683229999999999</v>
      </c>
      <c r="AY4" s="53">
        <v>-1.330022</v>
      </c>
      <c r="AZ4" s="53">
        <v>-1.175054</v>
      </c>
      <c r="BA4" s="53">
        <v>-1.4316789999999999</v>
      </c>
      <c r="BB4" s="53">
        <v>-1.281601</v>
      </c>
      <c r="BC4" s="53">
        <v>-1.107021</v>
      </c>
      <c r="BD4" s="53">
        <v>-0.92807830000000002</v>
      </c>
      <c r="BE4" s="53">
        <v>-0.1015345</v>
      </c>
      <c r="BF4" s="53">
        <v>3.3102199999999998E-2</v>
      </c>
      <c r="BG4" s="53">
        <v>2.5017899999999999E-2</v>
      </c>
      <c r="BH4" s="53">
        <v>0.1240544</v>
      </c>
      <c r="BI4" s="53">
        <v>0.3357946</v>
      </c>
      <c r="BJ4" s="53">
        <v>0.54188570000000003</v>
      </c>
      <c r="BK4" s="53">
        <v>6.9421899999999995E-2</v>
      </c>
      <c r="BL4" s="53">
        <v>0.30172490000000002</v>
      </c>
      <c r="BM4" s="53">
        <v>0.90027520000000005</v>
      </c>
      <c r="BN4" s="53">
        <v>1.111939</v>
      </c>
      <c r="BO4" s="53">
        <v>1.0782119999999999</v>
      </c>
      <c r="BP4" s="53">
        <v>0.8930167</v>
      </c>
      <c r="BQ4" s="53">
        <v>0.71701079999999995</v>
      </c>
      <c r="BR4" s="53">
        <v>0.62240269999999998</v>
      </c>
      <c r="BS4" s="53">
        <v>0.58839129999999995</v>
      </c>
      <c r="BT4" s="53">
        <v>0.33827010000000002</v>
      </c>
      <c r="BU4" s="53">
        <v>0.42865310000000001</v>
      </c>
      <c r="BV4" s="53">
        <v>-0.36998730000000002</v>
      </c>
      <c r="BW4" s="53">
        <v>-0.20478940000000001</v>
      </c>
      <c r="BX4" s="53">
        <v>-8.4754999999999997E-2</v>
      </c>
      <c r="BY4" s="53">
        <v>-0.53534700000000002</v>
      </c>
      <c r="BZ4" s="53">
        <v>-0.4929444</v>
      </c>
      <c r="CA4" s="53">
        <v>-0.3901713</v>
      </c>
      <c r="CB4" s="53">
        <v>-0.25867830000000003</v>
      </c>
      <c r="CC4" s="53">
        <v>0.33278500999999999</v>
      </c>
      <c r="CD4" s="53">
        <v>0.46276220000000001</v>
      </c>
      <c r="CE4" s="53">
        <v>0.44982610000000001</v>
      </c>
      <c r="CF4" s="53">
        <v>0.5379178</v>
      </c>
      <c r="CG4" s="53">
        <v>0.79079949999999999</v>
      </c>
      <c r="CH4" s="53">
        <v>1.0469079999999999</v>
      </c>
      <c r="CI4" s="53">
        <v>0.57707779999999997</v>
      </c>
      <c r="CJ4" s="53">
        <v>0.92218960000000005</v>
      </c>
      <c r="CK4" s="53">
        <v>1.6670469999999999</v>
      </c>
      <c r="CL4" s="53">
        <v>1.946842</v>
      </c>
      <c r="CM4" s="53">
        <v>1.9778789999999999</v>
      </c>
      <c r="CN4" s="53">
        <v>1.802322</v>
      </c>
      <c r="CO4" s="53">
        <v>1.644879</v>
      </c>
      <c r="CP4" s="53">
        <v>1.6074759999999999</v>
      </c>
      <c r="CQ4" s="53">
        <v>1.6168480000000001</v>
      </c>
      <c r="CR4" s="53">
        <v>1.284923</v>
      </c>
      <c r="CS4" s="53">
        <v>1.2995209999999999</v>
      </c>
      <c r="CT4" s="53">
        <v>0.45997650000000001</v>
      </c>
      <c r="CU4" s="53">
        <v>0.57454300000000003</v>
      </c>
      <c r="CV4" s="53">
        <v>0.67038279999999995</v>
      </c>
      <c r="CW4" s="53">
        <v>8.5449700000000003E-2</v>
      </c>
      <c r="CX4" s="53">
        <v>5.3276499999999997E-2</v>
      </c>
      <c r="CY4" s="53">
        <v>0.1063168</v>
      </c>
      <c r="CZ4" s="53">
        <v>0.20494609999999999</v>
      </c>
      <c r="DA4" s="53">
        <v>0.76710451000000002</v>
      </c>
      <c r="DB4" s="53">
        <v>0.89242220000000005</v>
      </c>
      <c r="DC4" s="53">
        <v>0.87463429999999998</v>
      </c>
      <c r="DD4" s="53">
        <v>0.95178130000000005</v>
      </c>
      <c r="DE4" s="53">
        <v>1.2458039999999999</v>
      </c>
      <c r="DF4" s="53">
        <v>1.5519309999999999</v>
      </c>
      <c r="DG4" s="53">
        <v>1.0847340000000001</v>
      </c>
      <c r="DH4" s="53">
        <v>1.542654</v>
      </c>
      <c r="DI4" s="53">
        <v>2.433818</v>
      </c>
      <c r="DJ4" s="53">
        <v>2.7817449999999999</v>
      </c>
      <c r="DK4" s="53">
        <v>2.8775460000000002</v>
      </c>
      <c r="DL4" s="53">
        <v>2.711627</v>
      </c>
      <c r="DM4" s="53">
        <v>2.5727479999999998</v>
      </c>
      <c r="DN4" s="53">
        <v>2.5925500000000001</v>
      </c>
      <c r="DO4" s="53">
        <v>2.6453039999999999</v>
      </c>
      <c r="DP4" s="53">
        <v>2.2315770000000001</v>
      </c>
      <c r="DQ4" s="53">
        <v>2.170388</v>
      </c>
      <c r="DR4" s="53">
        <v>1.2899400000000001</v>
      </c>
      <c r="DS4" s="53">
        <v>1.3538760000000001</v>
      </c>
      <c r="DT4" s="53">
        <v>1.4255199999999999</v>
      </c>
      <c r="DU4" s="53">
        <v>0.7062465</v>
      </c>
      <c r="DV4" s="53">
        <v>0.59949739999999996</v>
      </c>
      <c r="DW4" s="53">
        <v>0.60280480000000003</v>
      </c>
      <c r="DX4" s="53">
        <v>0.66857049999999996</v>
      </c>
      <c r="DY4" s="53">
        <v>1.3941931000000001</v>
      </c>
      <c r="DZ4" s="53">
        <v>1.512783</v>
      </c>
      <c r="EA4" s="53">
        <v>1.4879899999999999</v>
      </c>
      <c r="EB4" s="53">
        <v>1.549334</v>
      </c>
      <c r="EC4" s="53">
        <v>1.9027590000000001</v>
      </c>
      <c r="ED4" s="53">
        <v>2.281104</v>
      </c>
      <c r="EE4" s="53">
        <v>1.8177080000000001</v>
      </c>
      <c r="EF4" s="53">
        <v>2.438507</v>
      </c>
      <c r="EG4" s="53">
        <v>3.540915</v>
      </c>
      <c r="EH4" s="53">
        <v>3.987212</v>
      </c>
      <c r="EI4" s="53">
        <v>4.1765220000000003</v>
      </c>
      <c r="EJ4" s="53">
        <v>4.0245189999999997</v>
      </c>
      <c r="EK4" s="53">
        <v>3.912442</v>
      </c>
      <c r="EL4" s="53">
        <v>4.0148390000000003</v>
      </c>
      <c r="EM4" s="53">
        <v>4.1302310000000002</v>
      </c>
      <c r="EN4" s="53">
        <v>3.5983939999999999</v>
      </c>
      <c r="EO4" s="53">
        <v>3.4277829999999998</v>
      </c>
      <c r="EP4" s="53">
        <v>2.4882759999999999</v>
      </c>
      <c r="EQ4" s="53">
        <v>2.4791080000000001</v>
      </c>
      <c r="ER4" s="53">
        <v>2.515819</v>
      </c>
      <c r="ES4" s="53">
        <v>1.6025780000000001</v>
      </c>
      <c r="ET4" s="53">
        <v>1.3881540000000001</v>
      </c>
      <c r="EU4" s="53">
        <v>1.319655</v>
      </c>
      <c r="EV4" s="53">
        <v>1.337971</v>
      </c>
      <c r="EW4" s="53">
        <v>67.027959999999993</v>
      </c>
      <c r="EX4" s="53">
        <v>65.885050000000007</v>
      </c>
      <c r="EY4" s="53">
        <v>64.928280000000001</v>
      </c>
      <c r="EZ4" s="53">
        <v>64.177639999999997</v>
      </c>
      <c r="FA4" s="53">
        <v>63.45823</v>
      </c>
      <c r="FB4" s="53">
        <v>62.721319999999999</v>
      </c>
      <c r="FC4" s="53">
        <v>62.446680000000001</v>
      </c>
      <c r="FD4" s="53">
        <v>63.777900000000002</v>
      </c>
      <c r="FE4" s="53">
        <v>66.761629999999997</v>
      </c>
      <c r="FF4" s="53">
        <v>70.378270000000001</v>
      </c>
      <c r="FG4" s="53">
        <v>74.195629999999994</v>
      </c>
      <c r="FH4" s="53">
        <v>77.753749999999997</v>
      </c>
      <c r="FI4" s="53">
        <v>80.818719999999999</v>
      </c>
      <c r="FJ4" s="53">
        <v>83.347729999999999</v>
      </c>
      <c r="FK4" s="53">
        <v>84.992099999999994</v>
      </c>
      <c r="FL4" s="53">
        <v>85.739249999999998</v>
      </c>
      <c r="FM4" s="53">
        <v>85.781360000000006</v>
      </c>
      <c r="FN4" s="53">
        <v>84.563339999999997</v>
      </c>
      <c r="FO4" s="53">
        <v>82.257099999999994</v>
      </c>
      <c r="FP4" s="53">
        <v>78.730879999999999</v>
      </c>
      <c r="FQ4" s="53">
        <v>75.015609999999995</v>
      </c>
      <c r="FR4" s="53">
        <v>72.326689999999999</v>
      </c>
      <c r="FS4" s="53">
        <v>70.263810000000007</v>
      </c>
      <c r="FT4" s="53">
        <v>68.589200000000005</v>
      </c>
      <c r="FU4" s="53">
        <v>3510.9029999999998</v>
      </c>
      <c r="FV4" s="53">
        <v>84055.43</v>
      </c>
      <c r="FW4" s="53">
        <v>349.01499999999999</v>
      </c>
      <c r="FX4" s="53">
        <v>1</v>
      </c>
    </row>
    <row r="5" spans="1:180" x14ac:dyDescent="0.3">
      <c r="A5" t="s">
        <v>174</v>
      </c>
      <c r="B5" t="s">
        <v>247</v>
      </c>
      <c r="C5" t="s">
        <v>180</v>
      </c>
      <c r="D5" t="s">
        <v>248</v>
      </c>
      <c r="E5" t="s">
        <v>188</v>
      </c>
      <c r="F5" t="s">
        <v>241</v>
      </c>
      <c r="G5" t="s">
        <v>243</v>
      </c>
      <c r="H5" s="53">
        <v>615</v>
      </c>
      <c r="I5" s="53">
        <v>15.35899</v>
      </c>
      <c r="J5" s="53">
        <v>14.83877</v>
      </c>
      <c r="K5" s="53">
        <v>14.36847</v>
      </c>
      <c r="L5" s="53">
        <v>14.1968</v>
      </c>
      <c r="M5" s="53">
        <v>14.34768</v>
      </c>
      <c r="N5" s="53">
        <v>15.07498</v>
      </c>
      <c r="O5" s="53">
        <v>15.64372</v>
      </c>
      <c r="P5" s="53">
        <v>16.891670000000001</v>
      </c>
      <c r="Q5" s="53">
        <v>18.694210000000002</v>
      </c>
      <c r="R5" s="53">
        <v>20.76951</v>
      </c>
      <c r="S5" s="53">
        <v>22.450790000000001</v>
      </c>
      <c r="T5" s="53">
        <v>23.821819999999999</v>
      </c>
      <c r="U5" s="53">
        <v>24.62276</v>
      </c>
      <c r="V5" s="53">
        <v>25.4268</v>
      </c>
      <c r="W5" s="53">
        <v>25.724530000000001</v>
      </c>
      <c r="X5" s="53">
        <v>25.959309999999999</v>
      </c>
      <c r="Y5" s="53">
        <v>25.914480000000001</v>
      </c>
      <c r="Z5" s="53">
        <v>25.25177</v>
      </c>
      <c r="AA5" s="53">
        <v>23.878530000000001</v>
      </c>
      <c r="AB5" s="53">
        <v>22.466999999999999</v>
      </c>
      <c r="AC5" s="53">
        <v>20.673469999999998</v>
      </c>
      <c r="AD5" s="53">
        <v>19.124500000000001</v>
      </c>
      <c r="AE5" s="53">
        <v>17.243210000000001</v>
      </c>
      <c r="AF5" s="53">
        <v>16.008610000000001</v>
      </c>
      <c r="AG5" s="53">
        <v>-1.318459</v>
      </c>
      <c r="AH5" s="53">
        <v>-1.0550870000000001</v>
      </c>
      <c r="AI5" s="53">
        <v>-1.0251030000000001</v>
      </c>
      <c r="AJ5" s="53">
        <v>-0.97888330000000001</v>
      </c>
      <c r="AK5" s="53">
        <v>-0.96997100000000003</v>
      </c>
      <c r="AL5" s="53">
        <v>-0.90235489999999996</v>
      </c>
      <c r="AM5" s="53">
        <v>-1.0972280000000001</v>
      </c>
      <c r="AN5" s="53">
        <v>-1.25484</v>
      </c>
      <c r="AO5" s="53">
        <v>-1.454976</v>
      </c>
      <c r="AP5" s="53">
        <v>-1.5167189999999999</v>
      </c>
      <c r="AQ5" s="53">
        <v>-1.8786590000000001</v>
      </c>
      <c r="AR5" s="53">
        <v>-2.1376219999999999</v>
      </c>
      <c r="AS5" s="53">
        <v>-2.6530800000000001</v>
      </c>
      <c r="AT5" s="53">
        <v>-2.847261</v>
      </c>
      <c r="AU5" s="53">
        <v>-3.0139399999999998</v>
      </c>
      <c r="AV5" s="53">
        <v>-2.9738259999999999</v>
      </c>
      <c r="AW5" s="53">
        <v>-2.7631999999999999</v>
      </c>
      <c r="AX5" s="53">
        <v>-2.535965</v>
      </c>
      <c r="AY5" s="53">
        <v>-2.4712529999999999</v>
      </c>
      <c r="AZ5" s="53">
        <v>-2.1228379999999998</v>
      </c>
      <c r="BA5" s="53">
        <v>-2.2735120000000002</v>
      </c>
      <c r="BB5" s="53">
        <v>-1.976081</v>
      </c>
      <c r="BC5" s="53">
        <v>-1.6842349999999999</v>
      </c>
      <c r="BD5" s="53">
        <v>-1.3167139999999999</v>
      </c>
      <c r="BE5" s="53">
        <v>-0.49191421000000002</v>
      </c>
      <c r="BF5" s="53">
        <v>-0.25445830000000003</v>
      </c>
      <c r="BG5" s="53">
        <v>-0.24827179999999999</v>
      </c>
      <c r="BH5" s="53">
        <v>-0.20503669999999999</v>
      </c>
      <c r="BI5" s="53">
        <v>-0.20094770000000001</v>
      </c>
      <c r="BJ5" s="53">
        <v>-0.1077731</v>
      </c>
      <c r="BK5" s="53">
        <v>-0.2032902</v>
      </c>
      <c r="BL5" s="53">
        <v>-0.27832630000000003</v>
      </c>
      <c r="BM5" s="53">
        <v>-0.42169440000000002</v>
      </c>
      <c r="BN5" s="53">
        <v>-0.34701920000000003</v>
      </c>
      <c r="BO5" s="53">
        <v>-0.58196380000000003</v>
      </c>
      <c r="BP5" s="53">
        <v>-0.77297709999999997</v>
      </c>
      <c r="BQ5" s="53">
        <v>-1.2152609999999999</v>
      </c>
      <c r="BR5" s="53">
        <v>-1.385195</v>
      </c>
      <c r="BS5" s="53">
        <v>-1.617202</v>
      </c>
      <c r="BT5" s="53">
        <v>-1.64375</v>
      </c>
      <c r="BU5" s="53">
        <v>-1.4873080000000001</v>
      </c>
      <c r="BV5" s="53">
        <v>-1.29183</v>
      </c>
      <c r="BW5" s="53">
        <v>-1.268481</v>
      </c>
      <c r="BX5" s="53">
        <v>-0.99109119999999995</v>
      </c>
      <c r="BY5" s="53">
        <v>-1.2502789999999999</v>
      </c>
      <c r="BZ5" s="53">
        <v>-1.0574460000000001</v>
      </c>
      <c r="CA5" s="53">
        <v>-0.83665619999999996</v>
      </c>
      <c r="CB5" s="53">
        <v>-0.50770269999999995</v>
      </c>
      <c r="CC5" s="53">
        <v>8.0548599999999998E-2</v>
      </c>
      <c r="CD5" s="53">
        <v>0.3000544</v>
      </c>
      <c r="CE5" s="53">
        <v>0.28975879999999998</v>
      </c>
      <c r="CF5" s="53">
        <v>0.33092719999999998</v>
      </c>
      <c r="CG5" s="53">
        <v>0.33167540000000001</v>
      </c>
      <c r="CH5" s="53">
        <v>0.4425518</v>
      </c>
      <c r="CI5" s="53">
        <v>0.41584850000000001</v>
      </c>
      <c r="CJ5" s="53">
        <v>0.39800439999999998</v>
      </c>
      <c r="CK5" s="53">
        <v>0.29395329999999997</v>
      </c>
      <c r="CL5" s="53">
        <v>0.46311160000000001</v>
      </c>
      <c r="CM5" s="53">
        <v>0.3161234</v>
      </c>
      <c r="CN5" s="53">
        <v>0.1721714</v>
      </c>
      <c r="CO5" s="53">
        <v>-0.21943180000000001</v>
      </c>
      <c r="CP5" s="53">
        <v>-0.3725716</v>
      </c>
      <c r="CQ5" s="53">
        <v>-0.64982600000000001</v>
      </c>
      <c r="CR5" s="53">
        <v>-0.72254359999999995</v>
      </c>
      <c r="CS5" s="53">
        <v>-0.60362899999999997</v>
      </c>
      <c r="CT5" s="53">
        <v>-0.43014560000000002</v>
      </c>
      <c r="CU5" s="53">
        <v>-0.43544539999999998</v>
      </c>
      <c r="CV5" s="53">
        <v>-0.2072466</v>
      </c>
      <c r="CW5" s="53">
        <v>-0.54159029999999997</v>
      </c>
      <c r="CX5" s="53">
        <v>-0.42120220000000003</v>
      </c>
      <c r="CY5" s="53">
        <v>-0.2496255</v>
      </c>
      <c r="CZ5" s="53">
        <v>5.2615700000000001E-2</v>
      </c>
      <c r="DA5" s="53">
        <v>0.65301138000000003</v>
      </c>
      <c r="DB5" s="53">
        <v>0.85456719999999997</v>
      </c>
      <c r="DC5" s="53">
        <v>0.82778929999999995</v>
      </c>
      <c r="DD5" s="53">
        <v>0.86689099999999997</v>
      </c>
      <c r="DE5" s="53">
        <v>0.86429869999999998</v>
      </c>
      <c r="DF5" s="53">
        <v>0.99287669999999995</v>
      </c>
      <c r="DG5" s="53">
        <v>1.0349870000000001</v>
      </c>
      <c r="DH5" s="53">
        <v>1.074335</v>
      </c>
      <c r="DI5" s="53">
        <v>1.009601</v>
      </c>
      <c r="DJ5" s="53">
        <v>1.273242</v>
      </c>
      <c r="DK5" s="53">
        <v>1.21421</v>
      </c>
      <c r="DL5" s="53">
        <v>1.1173200000000001</v>
      </c>
      <c r="DM5" s="53">
        <v>0.77639740000000002</v>
      </c>
      <c r="DN5" s="53">
        <v>0.64005140000000005</v>
      </c>
      <c r="DO5" s="53">
        <v>0.31755030000000001</v>
      </c>
      <c r="DP5" s="53">
        <v>0.1986627</v>
      </c>
      <c r="DQ5" s="53">
        <v>0.28004980000000002</v>
      </c>
      <c r="DR5" s="53">
        <v>0.4315387</v>
      </c>
      <c r="DS5" s="53">
        <v>0.39759050000000001</v>
      </c>
      <c r="DT5" s="53">
        <v>0.5765981</v>
      </c>
      <c r="DU5" s="53">
        <v>0.1670981</v>
      </c>
      <c r="DV5" s="53">
        <v>0.2150417</v>
      </c>
      <c r="DW5" s="53">
        <v>0.33740510000000001</v>
      </c>
      <c r="DX5" s="53">
        <v>0.61293419999999998</v>
      </c>
      <c r="DY5" s="53">
        <v>1.479557</v>
      </c>
      <c r="DZ5" s="53">
        <v>1.6551959999999999</v>
      </c>
      <c r="EA5" s="53">
        <v>1.6046199999999999</v>
      </c>
      <c r="EB5" s="53">
        <v>1.640738</v>
      </c>
      <c r="EC5" s="53">
        <v>1.6333219999999999</v>
      </c>
      <c r="ED5" s="53">
        <v>1.7874589999999999</v>
      </c>
      <c r="EE5" s="53">
        <v>1.928925</v>
      </c>
      <c r="EF5" s="53">
        <v>2.0508489999999999</v>
      </c>
      <c r="EG5" s="53">
        <v>2.0428820000000001</v>
      </c>
      <c r="EH5" s="53">
        <v>2.4429419999999999</v>
      </c>
      <c r="EI5" s="53">
        <v>2.5109059999999999</v>
      </c>
      <c r="EJ5" s="53">
        <v>2.4819640000000001</v>
      </c>
      <c r="EK5" s="53">
        <v>2.2142170000000001</v>
      </c>
      <c r="EL5" s="53">
        <v>2.1021179999999999</v>
      </c>
      <c r="EM5" s="53">
        <v>1.714288</v>
      </c>
      <c r="EN5" s="53">
        <v>1.5287379999999999</v>
      </c>
      <c r="EO5" s="53">
        <v>1.5559419999999999</v>
      </c>
      <c r="EP5" s="53">
        <v>1.6756740000000001</v>
      </c>
      <c r="EQ5" s="53">
        <v>1.6003620000000001</v>
      </c>
      <c r="ER5" s="53">
        <v>1.708345</v>
      </c>
      <c r="ES5" s="53">
        <v>1.1903319999999999</v>
      </c>
      <c r="ET5" s="53">
        <v>1.133677</v>
      </c>
      <c r="EU5" s="53">
        <v>1.184984</v>
      </c>
      <c r="EV5" s="53">
        <v>1.421945</v>
      </c>
      <c r="EW5" s="53">
        <v>69.039789999999996</v>
      </c>
      <c r="EX5" s="53">
        <v>67.706329999999994</v>
      </c>
      <c r="EY5" s="53">
        <v>66.511080000000007</v>
      </c>
      <c r="EZ5" s="53">
        <v>65.568569999999994</v>
      </c>
      <c r="FA5" s="53">
        <v>64.816109999999995</v>
      </c>
      <c r="FB5" s="53">
        <v>63.972839999999998</v>
      </c>
      <c r="FC5" s="53">
        <v>64.014259999999993</v>
      </c>
      <c r="FD5" s="53">
        <v>65.957819999999998</v>
      </c>
      <c r="FE5" s="53">
        <v>69.201160000000002</v>
      </c>
      <c r="FF5" s="53">
        <v>72.843890000000002</v>
      </c>
      <c r="FG5" s="53">
        <v>76.653090000000006</v>
      </c>
      <c r="FH5" s="53">
        <v>80.202010000000001</v>
      </c>
      <c r="FI5" s="53">
        <v>83.34639</v>
      </c>
      <c r="FJ5" s="53">
        <v>85.672700000000006</v>
      </c>
      <c r="FK5" s="53">
        <v>87.35069</v>
      </c>
      <c r="FL5" s="53">
        <v>88.379329999999996</v>
      </c>
      <c r="FM5" s="53">
        <v>88.259540000000001</v>
      </c>
      <c r="FN5" s="53">
        <v>87.12567</v>
      </c>
      <c r="FO5" s="53">
        <v>84.945769999999996</v>
      </c>
      <c r="FP5" s="53">
        <v>81.728999999999999</v>
      </c>
      <c r="FQ5" s="53">
        <v>77.683719999999994</v>
      </c>
      <c r="FR5" s="53">
        <v>74.449550000000002</v>
      </c>
      <c r="FS5" s="53">
        <v>72.049059999999997</v>
      </c>
      <c r="FT5" s="53">
        <v>70.151750000000007</v>
      </c>
      <c r="FU5" s="53">
        <v>3511</v>
      </c>
      <c r="FV5" s="53">
        <v>85465.96</v>
      </c>
      <c r="FW5" s="53">
        <v>145.44210000000001</v>
      </c>
      <c r="FX5" s="53">
        <v>1</v>
      </c>
    </row>
    <row r="6" spans="1:180" x14ac:dyDescent="0.3">
      <c r="A6" t="s">
        <v>174</v>
      </c>
      <c r="B6" t="s">
        <v>247</v>
      </c>
      <c r="C6" t="s">
        <v>180</v>
      </c>
      <c r="D6" t="s">
        <v>248</v>
      </c>
      <c r="E6" t="s">
        <v>190</v>
      </c>
      <c r="F6" t="s">
        <v>241</v>
      </c>
      <c r="G6" t="s">
        <v>243</v>
      </c>
      <c r="H6" s="53">
        <v>615</v>
      </c>
      <c r="I6" s="53">
        <v>14.211029999999999</v>
      </c>
      <c r="J6" s="53">
        <v>13.6989</v>
      </c>
      <c r="K6" s="53">
        <v>13.451549999999999</v>
      </c>
      <c r="L6" s="53">
        <v>13.313000000000001</v>
      </c>
      <c r="M6" s="53">
        <v>13.619960000000001</v>
      </c>
      <c r="N6" s="53">
        <v>14.361940000000001</v>
      </c>
      <c r="O6" s="53">
        <v>15.175549999999999</v>
      </c>
      <c r="P6" s="53">
        <v>15.775169999999999</v>
      </c>
      <c r="Q6" s="53">
        <v>17.502230000000001</v>
      </c>
      <c r="R6" s="53">
        <v>19.33192</v>
      </c>
      <c r="S6" s="53">
        <v>21.171399999999998</v>
      </c>
      <c r="T6" s="53">
        <v>22.275970000000001</v>
      </c>
      <c r="U6" s="53">
        <v>23.357890000000001</v>
      </c>
      <c r="V6" s="53">
        <v>24.140509999999999</v>
      </c>
      <c r="W6" s="53">
        <v>24.5686</v>
      </c>
      <c r="X6" s="53">
        <v>24.5975</v>
      </c>
      <c r="Y6" s="53">
        <v>24.279820000000001</v>
      </c>
      <c r="Z6" s="53">
        <v>23.524280000000001</v>
      </c>
      <c r="AA6" s="53">
        <v>22.164059999999999</v>
      </c>
      <c r="AB6" s="53">
        <v>21.272459999999999</v>
      </c>
      <c r="AC6" s="53">
        <v>19.562349999999999</v>
      </c>
      <c r="AD6" s="53">
        <v>17.887229999999999</v>
      </c>
      <c r="AE6" s="53">
        <v>15.99737</v>
      </c>
      <c r="AF6" s="53">
        <v>14.79209</v>
      </c>
      <c r="AG6" s="53">
        <v>-0.85232991000000002</v>
      </c>
      <c r="AH6" s="53">
        <v>-0.76003849999999995</v>
      </c>
      <c r="AI6" s="53">
        <v>-0.60288779999999997</v>
      </c>
      <c r="AJ6" s="53">
        <v>-0.60619060000000002</v>
      </c>
      <c r="AK6" s="53">
        <v>-0.51407639999999999</v>
      </c>
      <c r="AL6" s="53">
        <v>-0.49797259999999999</v>
      </c>
      <c r="AM6" s="53">
        <v>-0.75920019999999999</v>
      </c>
      <c r="AN6" s="53">
        <v>-0.69565220000000005</v>
      </c>
      <c r="AO6" s="53">
        <v>-0.55124169999999995</v>
      </c>
      <c r="AP6" s="53">
        <v>-0.56087969999999998</v>
      </c>
      <c r="AQ6" s="53">
        <v>-0.57056600000000002</v>
      </c>
      <c r="AR6" s="53">
        <v>-0.95019030000000004</v>
      </c>
      <c r="AS6" s="53">
        <v>-1.043363</v>
      </c>
      <c r="AT6" s="53">
        <v>-1.296187</v>
      </c>
      <c r="AU6" s="53">
        <v>-1.4727920000000001</v>
      </c>
      <c r="AV6" s="53">
        <v>-1.736227</v>
      </c>
      <c r="AW6" s="53">
        <v>-1.8825400000000001</v>
      </c>
      <c r="AX6" s="53">
        <v>-1.601631</v>
      </c>
      <c r="AY6" s="53">
        <v>-1.3417250000000001</v>
      </c>
      <c r="AZ6" s="53">
        <v>-0.92071040000000004</v>
      </c>
      <c r="BA6" s="53">
        <v>-1.055472</v>
      </c>
      <c r="BB6" s="53">
        <v>-0.91750010000000004</v>
      </c>
      <c r="BC6" s="53">
        <v>-0.97457130000000003</v>
      </c>
      <c r="BD6" s="53">
        <v>-0.83959110000000003</v>
      </c>
      <c r="BE6" s="53">
        <v>-0.23761360000000001</v>
      </c>
      <c r="BF6" s="53">
        <v>-0.1534787</v>
      </c>
      <c r="BG6" s="53">
        <v>-1.56507E-2</v>
      </c>
      <c r="BH6" s="53">
        <v>-2.24584E-2</v>
      </c>
      <c r="BI6" s="53">
        <v>7.4051000000000006E-2</v>
      </c>
      <c r="BJ6" s="53">
        <v>0.1226689</v>
      </c>
      <c r="BK6" s="53">
        <v>-4.8261900000000003E-2</v>
      </c>
      <c r="BL6" s="53">
        <v>8.0771000000000003E-3</v>
      </c>
      <c r="BM6" s="53">
        <v>0.18911339999999999</v>
      </c>
      <c r="BN6" s="53">
        <v>0.2428091</v>
      </c>
      <c r="BO6" s="53">
        <v>0.33274749999999997</v>
      </c>
      <c r="BP6" s="53">
        <v>-1.5086499999999999E-2</v>
      </c>
      <c r="BQ6" s="53">
        <v>-7.9216700000000001E-2</v>
      </c>
      <c r="BR6" s="53">
        <v>-0.30900539999999999</v>
      </c>
      <c r="BS6" s="53">
        <v>-0.47796179999999999</v>
      </c>
      <c r="BT6" s="53">
        <v>-0.72196020000000005</v>
      </c>
      <c r="BU6" s="53">
        <v>-0.85391859999999997</v>
      </c>
      <c r="BV6" s="53">
        <v>-0.63377159999999999</v>
      </c>
      <c r="BW6" s="53">
        <v>-0.46678550000000002</v>
      </c>
      <c r="BX6" s="53">
        <v>-6.6535999999999998E-2</v>
      </c>
      <c r="BY6" s="53">
        <v>-0.28815740000000001</v>
      </c>
      <c r="BZ6" s="53">
        <v>-0.20887900000000001</v>
      </c>
      <c r="CA6" s="53">
        <v>-0.33898010000000001</v>
      </c>
      <c r="CB6" s="53">
        <v>-0.22776650000000001</v>
      </c>
      <c r="CC6" s="53">
        <v>0.1881371</v>
      </c>
      <c r="CD6" s="53">
        <v>0.26662269999999999</v>
      </c>
      <c r="CE6" s="53">
        <v>0.39106800000000003</v>
      </c>
      <c r="CF6" s="53">
        <v>0.38183270000000002</v>
      </c>
      <c r="CG6" s="53">
        <v>0.48138619999999999</v>
      </c>
      <c r="CH6" s="53">
        <v>0.5525234</v>
      </c>
      <c r="CI6" s="53">
        <v>0.44413190000000002</v>
      </c>
      <c r="CJ6" s="53">
        <v>0.49547790000000003</v>
      </c>
      <c r="CK6" s="53">
        <v>0.70188110000000004</v>
      </c>
      <c r="CL6" s="53">
        <v>0.79944139999999997</v>
      </c>
      <c r="CM6" s="53">
        <v>0.95837950000000005</v>
      </c>
      <c r="CN6" s="53">
        <v>0.63256349999999995</v>
      </c>
      <c r="CO6" s="53">
        <v>0.58854779999999995</v>
      </c>
      <c r="CP6" s="53">
        <v>0.37471339999999997</v>
      </c>
      <c r="CQ6" s="53">
        <v>0.21105489999999999</v>
      </c>
      <c r="CR6" s="53">
        <v>-1.9481700000000001E-2</v>
      </c>
      <c r="CS6" s="53">
        <v>-0.14149870000000001</v>
      </c>
      <c r="CT6" s="53">
        <v>3.6564699999999999E-2</v>
      </c>
      <c r="CU6" s="53">
        <v>0.13919529999999999</v>
      </c>
      <c r="CV6" s="53">
        <v>0.52506269999999999</v>
      </c>
      <c r="CW6" s="53">
        <v>0.24328279999999999</v>
      </c>
      <c r="CX6" s="53">
        <v>0.28190989999999999</v>
      </c>
      <c r="CY6" s="53">
        <v>0.1012285</v>
      </c>
      <c r="CZ6" s="53">
        <v>0.19598119999999999</v>
      </c>
      <c r="DA6" s="53">
        <v>0.61388779000000004</v>
      </c>
      <c r="DB6" s="53">
        <v>0.68672409999999995</v>
      </c>
      <c r="DC6" s="53">
        <v>0.79778669999999996</v>
      </c>
      <c r="DD6" s="53">
        <v>0.78612380000000004</v>
      </c>
      <c r="DE6" s="53">
        <v>0.88872139999999999</v>
      </c>
      <c r="DF6" s="53">
        <v>0.98237779999999997</v>
      </c>
      <c r="DG6" s="53">
        <v>0.93652559999999996</v>
      </c>
      <c r="DH6" s="53">
        <v>0.98287869999999999</v>
      </c>
      <c r="DI6" s="53">
        <v>1.2146490000000001</v>
      </c>
      <c r="DJ6" s="53">
        <v>1.356074</v>
      </c>
      <c r="DK6" s="53">
        <v>1.584012</v>
      </c>
      <c r="DL6" s="53">
        <v>1.280214</v>
      </c>
      <c r="DM6" s="53">
        <v>1.2563120000000001</v>
      </c>
      <c r="DN6" s="53">
        <v>1.058432</v>
      </c>
      <c r="DO6" s="53">
        <v>0.90007159999999997</v>
      </c>
      <c r="DP6" s="53">
        <v>0.68299670000000001</v>
      </c>
      <c r="DQ6" s="53">
        <v>0.57092120000000002</v>
      </c>
      <c r="DR6" s="53">
        <v>0.70690090000000005</v>
      </c>
      <c r="DS6" s="53">
        <v>0.74517610000000001</v>
      </c>
      <c r="DT6" s="53">
        <v>1.1166609999999999</v>
      </c>
      <c r="DU6" s="53">
        <v>0.77472280000000004</v>
      </c>
      <c r="DV6" s="53">
        <v>0.77269869999999996</v>
      </c>
      <c r="DW6" s="53">
        <v>0.5414371</v>
      </c>
      <c r="DX6" s="53">
        <v>0.61972910000000003</v>
      </c>
      <c r="DY6" s="53">
        <v>1.228604</v>
      </c>
      <c r="DZ6" s="53">
        <v>1.2932840000000001</v>
      </c>
      <c r="EA6" s="53">
        <v>1.385024</v>
      </c>
      <c r="EB6" s="53">
        <v>1.369856</v>
      </c>
      <c r="EC6" s="53">
        <v>1.4768490000000001</v>
      </c>
      <c r="ED6" s="53">
        <v>1.603019</v>
      </c>
      <c r="EE6" s="53">
        <v>1.647464</v>
      </c>
      <c r="EF6" s="53">
        <v>1.6866080000000001</v>
      </c>
      <c r="EG6" s="53">
        <v>1.955004</v>
      </c>
      <c r="EH6" s="53">
        <v>2.1597620000000002</v>
      </c>
      <c r="EI6" s="53">
        <v>2.4873249999999998</v>
      </c>
      <c r="EJ6" s="53">
        <v>2.2153170000000002</v>
      </c>
      <c r="EK6" s="53">
        <v>2.2204579999999998</v>
      </c>
      <c r="EL6" s="53">
        <v>2.0456129999999999</v>
      </c>
      <c r="EM6" s="53">
        <v>1.8949020000000001</v>
      </c>
      <c r="EN6" s="53">
        <v>1.6972640000000001</v>
      </c>
      <c r="EO6" s="53">
        <v>1.599542</v>
      </c>
      <c r="EP6" s="53">
        <v>1.67476</v>
      </c>
      <c r="EQ6" s="53">
        <v>1.6201159999999999</v>
      </c>
      <c r="ER6" s="53">
        <v>1.970836</v>
      </c>
      <c r="ES6" s="53">
        <v>1.542038</v>
      </c>
      <c r="ET6" s="53">
        <v>1.48132</v>
      </c>
      <c r="EU6" s="53">
        <v>1.177028</v>
      </c>
      <c r="EV6" s="53">
        <v>1.231554</v>
      </c>
      <c r="EW6" s="53">
        <v>64.682400000000001</v>
      </c>
      <c r="EX6" s="53">
        <v>63.650849999999998</v>
      </c>
      <c r="EY6" s="53">
        <v>62.66939</v>
      </c>
      <c r="EZ6" s="53">
        <v>61.903399999999998</v>
      </c>
      <c r="FA6" s="53">
        <v>61.297310000000003</v>
      </c>
      <c r="FB6" s="53">
        <v>60.50291</v>
      </c>
      <c r="FC6" s="53">
        <v>59.85528</v>
      </c>
      <c r="FD6" s="53">
        <v>60.727559999999997</v>
      </c>
      <c r="FE6" s="53">
        <v>63.977110000000003</v>
      </c>
      <c r="FF6" s="53">
        <v>67.87415</v>
      </c>
      <c r="FG6" s="53">
        <v>71.914090000000002</v>
      </c>
      <c r="FH6" s="53">
        <v>75.731120000000004</v>
      </c>
      <c r="FI6" s="53">
        <v>79.051509999999993</v>
      </c>
      <c r="FJ6" s="53">
        <v>81.711569999999995</v>
      </c>
      <c r="FK6" s="53">
        <v>83.434420000000003</v>
      </c>
      <c r="FL6" s="53">
        <v>84.003360000000001</v>
      </c>
      <c r="FM6" s="53">
        <v>83.647009999999995</v>
      </c>
      <c r="FN6" s="53">
        <v>82.040289999999999</v>
      </c>
      <c r="FO6" s="53">
        <v>79.035600000000002</v>
      </c>
      <c r="FP6" s="53">
        <v>75.114710000000002</v>
      </c>
      <c r="FQ6" s="53">
        <v>72.127660000000006</v>
      </c>
      <c r="FR6" s="53">
        <v>69.930710000000005</v>
      </c>
      <c r="FS6" s="53">
        <v>68.263300000000001</v>
      </c>
      <c r="FT6" s="53">
        <v>66.736840000000001</v>
      </c>
      <c r="FU6" s="53">
        <v>3510.6329999999998</v>
      </c>
      <c r="FV6" s="53">
        <v>79278.67</v>
      </c>
      <c r="FW6" s="53">
        <v>174.40110000000001</v>
      </c>
      <c r="FX6" s="53">
        <v>1</v>
      </c>
    </row>
    <row r="7" spans="1:180" x14ac:dyDescent="0.3">
      <c r="A7" t="s">
        <v>174</v>
      </c>
      <c r="B7" t="s">
        <v>247</v>
      </c>
      <c r="C7" t="s">
        <v>180</v>
      </c>
      <c r="D7" t="s">
        <v>227</v>
      </c>
      <c r="E7" t="s">
        <v>188</v>
      </c>
      <c r="F7" t="s">
        <v>241</v>
      </c>
      <c r="G7" t="s">
        <v>243</v>
      </c>
      <c r="H7" s="53">
        <v>615</v>
      </c>
      <c r="I7" s="53">
        <v>15.54867</v>
      </c>
      <c r="J7" s="53">
        <v>14.9838</v>
      </c>
      <c r="K7" s="53">
        <v>14.656940000000001</v>
      </c>
      <c r="L7" s="53">
        <v>14.80838</v>
      </c>
      <c r="M7" s="53">
        <v>15.65559</v>
      </c>
      <c r="N7" s="53">
        <v>17.925840000000001</v>
      </c>
      <c r="O7" s="53">
        <v>20.174630000000001</v>
      </c>
      <c r="P7" s="53">
        <v>23.207180000000001</v>
      </c>
      <c r="Q7" s="53">
        <v>26.626380000000001</v>
      </c>
      <c r="R7" s="53">
        <v>29.515910000000002</v>
      </c>
      <c r="S7" s="53">
        <v>31.54861</v>
      </c>
      <c r="T7" s="53">
        <v>33.241880000000002</v>
      </c>
      <c r="U7" s="53">
        <v>34.300609999999999</v>
      </c>
      <c r="V7" s="53">
        <v>35.394469999999998</v>
      </c>
      <c r="W7" s="53">
        <v>35.722270000000002</v>
      </c>
      <c r="X7" s="53">
        <v>35.564929999999997</v>
      </c>
      <c r="Y7" s="53">
        <v>33.917630000000003</v>
      </c>
      <c r="Z7" s="53">
        <v>30.674219999999998</v>
      </c>
      <c r="AA7" s="53">
        <v>27.56748</v>
      </c>
      <c r="AB7" s="53">
        <v>25.29271</v>
      </c>
      <c r="AC7" s="53">
        <v>22.86589</v>
      </c>
      <c r="AD7" s="53">
        <v>20.575109999999999</v>
      </c>
      <c r="AE7" s="53">
        <v>18.21611</v>
      </c>
      <c r="AF7" s="53">
        <v>16.759699999999999</v>
      </c>
      <c r="AG7" s="53">
        <v>-0.59500182000000001</v>
      </c>
      <c r="AH7" s="53">
        <v>-0.52567900000000001</v>
      </c>
      <c r="AI7" s="53">
        <v>-0.4917029</v>
      </c>
      <c r="AJ7" s="53">
        <v>-0.30520510000000001</v>
      </c>
      <c r="AK7" s="53">
        <v>-0.3537225</v>
      </c>
      <c r="AL7" s="53">
        <v>-0.17123169999999999</v>
      </c>
      <c r="AM7" s="53">
        <v>-0.35679529999999998</v>
      </c>
      <c r="AN7" s="53">
        <v>-0.35553249999999997</v>
      </c>
      <c r="AO7" s="53">
        <v>-0.2008354</v>
      </c>
      <c r="AP7" s="53">
        <v>-8.0663200000000004E-2</v>
      </c>
      <c r="AQ7" s="53">
        <v>-0.32065660000000001</v>
      </c>
      <c r="AR7" s="53">
        <v>-0.51902519999999996</v>
      </c>
      <c r="AS7" s="53">
        <v>-0.79069750000000005</v>
      </c>
      <c r="AT7" s="53">
        <v>-0.97561980000000004</v>
      </c>
      <c r="AU7" s="53">
        <v>-1.259287</v>
      </c>
      <c r="AV7" s="53">
        <v>-1.1656759999999999</v>
      </c>
      <c r="AW7" s="53">
        <v>-1.4382900000000001</v>
      </c>
      <c r="AX7" s="53">
        <v>-1.8051330000000001</v>
      </c>
      <c r="AY7" s="53">
        <v>-1.4843930000000001</v>
      </c>
      <c r="AZ7" s="53">
        <v>-1.163643</v>
      </c>
      <c r="BA7" s="53">
        <v>-1.4340919999999999</v>
      </c>
      <c r="BB7" s="53">
        <v>-1.4110720000000001</v>
      </c>
      <c r="BC7" s="53">
        <v>-1.111389</v>
      </c>
      <c r="BD7" s="53">
        <v>-0.75057819999999997</v>
      </c>
      <c r="BE7" s="53">
        <v>3.6582900000000002E-2</v>
      </c>
      <c r="BF7" s="53">
        <v>9.9084199999999997E-2</v>
      </c>
      <c r="BG7" s="53">
        <v>0.1223646</v>
      </c>
      <c r="BH7" s="53">
        <v>0.28785060000000001</v>
      </c>
      <c r="BI7" s="53">
        <v>0.34790860000000001</v>
      </c>
      <c r="BJ7" s="53">
        <v>0.74496779999999996</v>
      </c>
      <c r="BK7" s="53">
        <v>0.60151080000000001</v>
      </c>
      <c r="BL7" s="53">
        <v>0.6479068</v>
      </c>
      <c r="BM7" s="53">
        <v>0.84045400000000003</v>
      </c>
      <c r="BN7" s="53">
        <v>1.0758570000000001</v>
      </c>
      <c r="BO7" s="53">
        <v>0.89972770000000002</v>
      </c>
      <c r="BP7" s="53">
        <v>0.76508770000000004</v>
      </c>
      <c r="BQ7" s="53">
        <v>0.54684049999999995</v>
      </c>
      <c r="BR7" s="53">
        <v>0.4261414</v>
      </c>
      <c r="BS7" s="53">
        <v>0.16690769999999999</v>
      </c>
      <c r="BT7" s="53">
        <v>0.29787089999999999</v>
      </c>
      <c r="BU7" s="53">
        <v>-5.3116299999999998E-2</v>
      </c>
      <c r="BV7" s="53">
        <v>-0.5533439</v>
      </c>
      <c r="BW7" s="53">
        <v>-0.37732450000000001</v>
      </c>
      <c r="BX7" s="53">
        <v>-0.10726719999999999</v>
      </c>
      <c r="BY7" s="53">
        <v>-0.53919170000000005</v>
      </c>
      <c r="BZ7" s="53">
        <v>-0.62915370000000004</v>
      </c>
      <c r="CA7" s="53">
        <v>-0.41180090000000003</v>
      </c>
      <c r="CB7" s="53">
        <v>-7.4211600000000003E-2</v>
      </c>
      <c r="CC7" s="53">
        <v>0.47401661</v>
      </c>
      <c r="CD7" s="53">
        <v>0.53179319999999997</v>
      </c>
      <c r="CE7" s="53">
        <v>0.54766579999999998</v>
      </c>
      <c r="CF7" s="53">
        <v>0.69859910000000003</v>
      </c>
      <c r="CG7" s="53">
        <v>0.83385609999999999</v>
      </c>
      <c r="CH7" s="53">
        <v>1.3795249999999999</v>
      </c>
      <c r="CI7" s="53">
        <v>1.265231</v>
      </c>
      <c r="CJ7" s="53">
        <v>1.342886</v>
      </c>
      <c r="CK7" s="53">
        <v>1.5616479999999999</v>
      </c>
      <c r="CL7" s="53">
        <v>1.8768590000000001</v>
      </c>
      <c r="CM7" s="53">
        <v>1.7449619999999999</v>
      </c>
      <c r="CN7" s="53">
        <v>1.65446</v>
      </c>
      <c r="CO7" s="53">
        <v>1.4732149999999999</v>
      </c>
      <c r="CP7" s="53">
        <v>1.396997</v>
      </c>
      <c r="CQ7" s="53">
        <v>1.1546860000000001</v>
      </c>
      <c r="CR7" s="53">
        <v>1.3115190000000001</v>
      </c>
      <c r="CS7" s="53">
        <v>0.90625109999999998</v>
      </c>
      <c r="CT7" s="53">
        <v>0.31364160000000002</v>
      </c>
      <c r="CU7" s="53">
        <v>0.389428</v>
      </c>
      <c r="CV7" s="53">
        <v>0.62437529999999997</v>
      </c>
      <c r="CW7" s="53">
        <v>8.0613699999999996E-2</v>
      </c>
      <c r="CX7" s="53">
        <v>-8.7599399999999994E-2</v>
      </c>
      <c r="CY7" s="53">
        <v>7.2731400000000002E-2</v>
      </c>
      <c r="CZ7" s="53">
        <v>0.39423789999999997</v>
      </c>
      <c r="DA7" s="53">
        <v>0.91145032999999998</v>
      </c>
      <c r="DB7" s="53">
        <v>0.96450219999999998</v>
      </c>
      <c r="DC7" s="53">
        <v>0.97296709999999997</v>
      </c>
      <c r="DD7" s="53">
        <v>1.109348</v>
      </c>
      <c r="DE7" s="53">
        <v>1.319804</v>
      </c>
      <c r="DF7" s="53">
        <v>2.0140820000000001</v>
      </c>
      <c r="DG7" s="53">
        <v>1.9289510000000001</v>
      </c>
      <c r="DH7" s="53">
        <v>2.037865</v>
      </c>
      <c r="DI7" s="53">
        <v>2.282842</v>
      </c>
      <c r="DJ7" s="53">
        <v>2.677861</v>
      </c>
      <c r="DK7" s="53">
        <v>2.5901960000000002</v>
      </c>
      <c r="DL7" s="53">
        <v>2.5438329999999998</v>
      </c>
      <c r="DM7" s="53">
        <v>2.3995899999999999</v>
      </c>
      <c r="DN7" s="53">
        <v>2.3678520000000001</v>
      </c>
      <c r="DO7" s="53">
        <v>2.1424639999999999</v>
      </c>
      <c r="DP7" s="53">
        <v>2.3251680000000001</v>
      </c>
      <c r="DQ7" s="53">
        <v>1.865618</v>
      </c>
      <c r="DR7" s="53">
        <v>1.1806270000000001</v>
      </c>
      <c r="DS7" s="53">
        <v>1.1561809999999999</v>
      </c>
      <c r="DT7" s="53">
        <v>1.3560179999999999</v>
      </c>
      <c r="DU7" s="53">
        <v>0.70041920000000002</v>
      </c>
      <c r="DV7" s="53">
        <v>0.45395479999999999</v>
      </c>
      <c r="DW7" s="53">
        <v>0.55726370000000003</v>
      </c>
      <c r="DX7" s="53">
        <v>0.86268739999999999</v>
      </c>
      <c r="DY7" s="53">
        <v>1.5430349999999999</v>
      </c>
      <c r="DZ7" s="53">
        <v>1.5892649999999999</v>
      </c>
      <c r="EA7" s="53">
        <v>1.587035</v>
      </c>
      <c r="EB7" s="53">
        <v>1.7024030000000001</v>
      </c>
      <c r="EC7" s="53">
        <v>2.0214349999999999</v>
      </c>
      <c r="ED7" s="53">
        <v>2.9302809999999999</v>
      </c>
      <c r="EE7" s="53">
        <v>2.887257</v>
      </c>
      <c r="EF7" s="53">
        <v>3.0413039999999998</v>
      </c>
      <c r="EG7" s="53">
        <v>3.3241309999999999</v>
      </c>
      <c r="EH7" s="53">
        <v>3.8343799999999999</v>
      </c>
      <c r="EI7" s="53">
        <v>3.810581</v>
      </c>
      <c r="EJ7" s="53">
        <v>3.8279459999999998</v>
      </c>
      <c r="EK7" s="53">
        <v>3.7371279999999998</v>
      </c>
      <c r="EL7" s="53">
        <v>3.7696139999999998</v>
      </c>
      <c r="EM7" s="53">
        <v>3.5686589999999998</v>
      </c>
      <c r="EN7" s="53">
        <v>3.7887149999999998</v>
      </c>
      <c r="EO7" s="53">
        <v>3.2507929999999998</v>
      </c>
      <c r="EP7" s="53">
        <v>2.4324159999999999</v>
      </c>
      <c r="EQ7" s="53">
        <v>2.2632490000000001</v>
      </c>
      <c r="ER7" s="53">
        <v>2.4123929999999998</v>
      </c>
      <c r="ES7" s="53">
        <v>1.5953200000000001</v>
      </c>
      <c r="ET7" s="53">
        <v>1.235873</v>
      </c>
      <c r="EU7" s="53">
        <v>1.2568509999999999</v>
      </c>
      <c r="EV7" s="53">
        <v>1.5390539999999999</v>
      </c>
      <c r="EW7" s="53">
        <v>67.632159999999999</v>
      </c>
      <c r="EX7" s="53">
        <v>66.474930000000001</v>
      </c>
      <c r="EY7" s="53">
        <v>65.42568</v>
      </c>
      <c r="EZ7" s="53">
        <v>64.706630000000004</v>
      </c>
      <c r="FA7" s="53">
        <v>64.254040000000003</v>
      </c>
      <c r="FB7" s="53">
        <v>63.480559999999997</v>
      </c>
      <c r="FC7" s="53">
        <v>63.492579999999997</v>
      </c>
      <c r="FD7" s="53">
        <v>65.29992</v>
      </c>
      <c r="FE7" s="53">
        <v>68.438940000000002</v>
      </c>
      <c r="FF7" s="53">
        <v>71.999319999999997</v>
      </c>
      <c r="FG7" s="53">
        <v>75.675640000000001</v>
      </c>
      <c r="FH7" s="53">
        <v>79.106970000000004</v>
      </c>
      <c r="FI7" s="53">
        <v>82.080280000000002</v>
      </c>
      <c r="FJ7" s="53">
        <v>84.374949999999998</v>
      </c>
      <c r="FK7" s="53">
        <v>86.135210000000001</v>
      </c>
      <c r="FL7" s="53">
        <v>87.070179999999993</v>
      </c>
      <c r="FM7" s="53">
        <v>87.132549999999995</v>
      </c>
      <c r="FN7" s="53">
        <v>86.214550000000003</v>
      </c>
      <c r="FO7" s="53">
        <v>84.096810000000005</v>
      </c>
      <c r="FP7" s="53">
        <v>80.855220000000003</v>
      </c>
      <c r="FQ7" s="53">
        <v>76.771770000000004</v>
      </c>
      <c r="FR7" s="53">
        <v>73.532920000000004</v>
      </c>
      <c r="FS7" s="53">
        <v>71.201139999999995</v>
      </c>
      <c r="FT7" s="53">
        <v>69.305940000000007</v>
      </c>
      <c r="FU7" s="53">
        <v>3511</v>
      </c>
      <c r="FV7" s="53">
        <v>85465.96</v>
      </c>
      <c r="FW7" s="53">
        <v>145.44210000000001</v>
      </c>
      <c r="FX7" s="53">
        <v>1</v>
      </c>
    </row>
    <row r="8" spans="1:180" x14ac:dyDescent="0.3">
      <c r="A8" t="s">
        <v>174</v>
      </c>
      <c r="B8" t="s">
        <v>247</v>
      </c>
      <c r="C8" t="s">
        <v>180</v>
      </c>
      <c r="D8" t="s">
        <v>227</v>
      </c>
      <c r="E8" t="s">
        <v>190</v>
      </c>
      <c r="F8" t="s">
        <v>241</v>
      </c>
      <c r="G8" t="s">
        <v>243</v>
      </c>
      <c r="H8" s="53">
        <v>615</v>
      </c>
      <c r="I8" s="53">
        <v>14.52112</v>
      </c>
      <c r="J8" s="53">
        <v>14.08658</v>
      </c>
      <c r="K8" s="53">
        <v>13.8368</v>
      </c>
      <c r="L8" s="53">
        <v>13.90321</v>
      </c>
      <c r="M8" s="53">
        <v>14.700369999999999</v>
      </c>
      <c r="N8" s="53">
        <v>16.881350000000001</v>
      </c>
      <c r="O8" s="53">
        <v>19.093589999999999</v>
      </c>
      <c r="P8" s="53">
        <v>22.054670000000002</v>
      </c>
      <c r="Q8" s="53">
        <v>26.229220000000002</v>
      </c>
      <c r="R8" s="53">
        <v>29.06738</v>
      </c>
      <c r="S8" s="53">
        <v>31.56466</v>
      </c>
      <c r="T8" s="53">
        <v>33.322699999999998</v>
      </c>
      <c r="U8" s="53">
        <v>34.571629999999999</v>
      </c>
      <c r="V8" s="53">
        <v>35.882330000000003</v>
      </c>
      <c r="W8" s="53">
        <v>36.351210000000002</v>
      </c>
      <c r="X8" s="53">
        <v>35.058570000000003</v>
      </c>
      <c r="Y8" s="53">
        <v>33.065840000000001</v>
      </c>
      <c r="Z8" s="53">
        <v>29.61214</v>
      </c>
      <c r="AA8" s="53">
        <v>26.22841</v>
      </c>
      <c r="AB8" s="53">
        <v>23.993980000000001</v>
      </c>
      <c r="AC8" s="53">
        <v>21.47645</v>
      </c>
      <c r="AD8" s="53">
        <v>19.17764</v>
      </c>
      <c r="AE8" s="53">
        <v>17.091670000000001</v>
      </c>
      <c r="AF8" s="53">
        <v>15.56739</v>
      </c>
      <c r="AG8" s="53">
        <v>-0.63902139999999996</v>
      </c>
      <c r="AH8" s="53">
        <v>-0.548037</v>
      </c>
      <c r="AI8" s="53">
        <v>-0.47944579999999998</v>
      </c>
      <c r="AJ8" s="53">
        <v>-0.46706259999999999</v>
      </c>
      <c r="AK8" s="53">
        <v>-0.3955418</v>
      </c>
      <c r="AL8" s="53">
        <v>-0.2203447</v>
      </c>
      <c r="AM8" s="53">
        <v>-0.80296239999999997</v>
      </c>
      <c r="AN8" s="53">
        <v>-0.72600359999999997</v>
      </c>
      <c r="AO8" s="53">
        <v>-0.55338900000000002</v>
      </c>
      <c r="AP8" s="53">
        <v>-0.4053987</v>
      </c>
      <c r="AQ8" s="53">
        <v>-0.32142759999999998</v>
      </c>
      <c r="AR8" s="53">
        <v>-0.50927429999999996</v>
      </c>
      <c r="AS8" s="53">
        <v>-0.64374799999999999</v>
      </c>
      <c r="AT8" s="53">
        <v>-0.81201469999999998</v>
      </c>
      <c r="AU8" s="53">
        <v>-0.9681554</v>
      </c>
      <c r="AV8" s="53">
        <v>-1.247422</v>
      </c>
      <c r="AW8" s="53">
        <v>-0.8520337</v>
      </c>
      <c r="AX8" s="53">
        <v>-0.87231020000000004</v>
      </c>
      <c r="AY8" s="53">
        <v>-0.61625350000000001</v>
      </c>
      <c r="AZ8" s="53">
        <v>-0.77054029999999996</v>
      </c>
      <c r="BA8" s="53">
        <v>-1.140773</v>
      </c>
      <c r="BB8" s="53">
        <v>-0.95144260000000003</v>
      </c>
      <c r="BC8" s="53">
        <v>-0.72276750000000001</v>
      </c>
      <c r="BD8" s="53">
        <v>-0.6373761</v>
      </c>
      <c r="BE8" s="53">
        <v>-8.3796099999999998E-2</v>
      </c>
      <c r="BF8" s="53">
        <v>1.6540599999999999E-2</v>
      </c>
      <c r="BG8" s="53">
        <v>7.0992700000000006E-2</v>
      </c>
      <c r="BH8" s="53">
        <v>7.9721200000000006E-2</v>
      </c>
      <c r="BI8" s="53">
        <v>0.178977</v>
      </c>
      <c r="BJ8" s="53">
        <v>0.4764581</v>
      </c>
      <c r="BK8" s="53">
        <v>-4.3328400000000003E-2</v>
      </c>
      <c r="BL8" s="53">
        <v>0.19077720000000001</v>
      </c>
      <c r="BM8" s="53">
        <v>0.69134490000000004</v>
      </c>
      <c r="BN8" s="53">
        <v>0.90096719999999997</v>
      </c>
      <c r="BO8" s="53">
        <v>1.124501</v>
      </c>
      <c r="BP8" s="53">
        <v>0.97999879999999995</v>
      </c>
      <c r="BQ8" s="53">
        <v>0.88648360000000004</v>
      </c>
      <c r="BR8" s="53">
        <v>0.77312650000000005</v>
      </c>
      <c r="BS8" s="53">
        <v>0.64523410000000003</v>
      </c>
      <c r="BT8" s="53">
        <v>0.20692679999999999</v>
      </c>
      <c r="BU8" s="53">
        <v>0.39747440000000001</v>
      </c>
      <c r="BV8" s="53">
        <v>0.22207830000000001</v>
      </c>
      <c r="BW8" s="53">
        <v>0.36394739999999998</v>
      </c>
      <c r="BX8" s="53">
        <v>0.1708403</v>
      </c>
      <c r="BY8" s="53">
        <v>-0.29518100000000003</v>
      </c>
      <c r="BZ8" s="53">
        <v>-0.2291995</v>
      </c>
      <c r="CA8" s="53">
        <v>-6.1838200000000003E-2</v>
      </c>
      <c r="CB8" s="53">
        <v>-1.7080399999999999E-2</v>
      </c>
      <c r="CC8" s="53">
        <v>0.30075120999999999</v>
      </c>
      <c r="CD8" s="53">
        <v>0.40756530000000002</v>
      </c>
      <c r="CE8" s="53">
        <v>0.45222469999999998</v>
      </c>
      <c r="CF8" s="53">
        <v>0.45842189999999999</v>
      </c>
      <c r="CG8" s="53">
        <v>0.57688700000000004</v>
      </c>
      <c r="CH8" s="53">
        <v>0.95906170000000002</v>
      </c>
      <c r="CI8" s="53">
        <v>0.48279179999999999</v>
      </c>
      <c r="CJ8" s="53">
        <v>0.82573680000000005</v>
      </c>
      <c r="CK8" s="53">
        <v>1.553444</v>
      </c>
      <c r="CL8" s="53">
        <v>1.805752</v>
      </c>
      <c r="CM8" s="53">
        <v>2.125947</v>
      </c>
      <c r="CN8" s="53">
        <v>2.0114649999999998</v>
      </c>
      <c r="CO8" s="53">
        <v>1.9463170000000001</v>
      </c>
      <c r="CP8" s="53">
        <v>1.8709899999999999</v>
      </c>
      <c r="CQ8" s="53">
        <v>1.7626630000000001</v>
      </c>
      <c r="CR8" s="53">
        <v>1.2142040000000001</v>
      </c>
      <c r="CS8" s="53">
        <v>1.26288</v>
      </c>
      <c r="CT8" s="53">
        <v>0.98004860000000005</v>
      </c>
      <c r="CU8" s="53">
        <v>1.042832</v>
      </c>
      <c r="CV8" s="53">
        <v>0.82283759999999995</v>
      </c>
      <c r="CW8" s="53">
        <v>0.2904738</v>
      </c>
      <c r="CX8" s="53">
        <v>0.27102379999999998</v>
      </c>
      <c r="CY8" s="53">
        <v>0.39591939999999998</v>
      </c>
      <c r="CZ8" s="53">
        <v>0.41253450000000003</v>
      </c>
      <c r="DA8" s="53">
        <v>0.68529850000000003</v>
      </c>
      <c r="DB8" s="53">
        <v>0.79859000000000002</v>
      </c>
      <c r="DC8" s="53">
        <v>0.83345670000000005</v>
      </c>
      <c r="DD8" s="53">
        <v>0.8371227</v>
      </c>
      <c r="DE8" s="53">
        <v>0.97479689999999997</v>
      </c>
      <c r="DF8" s="53">
        <v>1.441665</v>
      </c>
      <c r="DG8" s="53">
        <v>1.008912</v>
      </c>
      <c r="DH8" s="53">
        <v>1.460696</v>
      </c>
      <c r="DI8" s="53">
        <v>2.415543</v>
      </c>
      <c r="DJ8" s="53">
        <v>2.710537</v>
      </c>
      <c r="DK8" s="53">
        <v>3.1273930000000001</v>
      </c>
      <c r="DL8" s="53">
        <v>3.0429309999999998</v>
      </c>
      <c r="DM8" s="53">
        <v>3.006151</v>
      </c>
      <c r="DN8" s="53">
        <v>2.968855</v>
      </c>
      <c r="DO8" s="53">
        <v>2.8800910000000002</v>
      </c>
      <c r="DP8" s="53">
        <v>2.221482</v>
      </c>
      <c r="DQ8" s="53">
        <v>2.1282860000000001</v>
      </c>
      <c r="DR8" s="53">
        <v>1.738019</v>
      </c>
      <c r="DS8" s="53">
        <v>1.721716</v>
      </c>
      <c r="DT8" s="53">
        <v>1.4748349999999999</v>
      </c>
      <c r="DU8" s="53">
        <v>0.87612840000000003</v>
      </c>
      <c r="DV8" s="53">
        <v>0.77124709999999996</v>
      </c>
      <c r="DW8" s="53">
        <v>0.85367700000000002</v>
      </c>
      <c r="DX8" s="53">
        <v>0.8421495</v>
      </c>
      <c r="DY8" s="53">
        <v>1.2405241</v>
      </c>
      <c r="DZ8" s="53">
        <v>1.3631679999999999</v>
      </c>
      <c r="EA8" s="53">
        <v>1.3838950000000001</v>
      </c>
      <c r="EB8" s="53">
        <v>1.3839060000000001</v>
      </c>
      <c r="EC8" s="53">
        <v>1.5493159999999999</v>
      </c>
      <c r="ED8" s="53">
        <v>2.138468</v>
      </c>
      <c r="EE8" s="53">
        <v>1.768546</v>
      </c>
      <c r="EF8" s="53">
        <v>2.3774769999999998</v>
      </c>
      <c r="EG8" s="53">
        <v>3.6602769999999998</v>
      </c>
      <c r="EH8" s="53">
        <v>4.0169030000000001</v>
      </c>
      <c r="EI8" s="53">
        <v>4.573321</v>
      </c>
      <c r="EJ8" s="53">
        <v>4.5322040000000001</v>
      </c>
      <c r="EK8" s="53">
        <v>4.5363829999999998</v>
      </c>
      <c r="EL8" s="53">
        <v>4.5539959999999997</v>
      </c>
      <c r="EM8" s="53">
        <v>4.4934810000000001</v>
      </c>
      <c r="EN8" s="53">
        <v>3.6758299999999999</v>
      </c>
      <c r="EO8" s="53">
        <v>3.3777940000000002</v>
      </c>
      <c r="EP8" s="53">
        <v>2.8324069999999999</v>
      </c>
      <c r="EQ8" s="53">
        <v>2.7019169999999999</v>
      </c>
      <c r="ER8" s="53">
        <v>2.4162149999999998</v>
      </c>
      <c r="ES8" s="53">
        <v>1.7217210000000001</v>
      </c>
      <c r="ET8" s="53">
        <v>1.49349</v>
      </c>
      <c r="EU8" s="53">
        <v>1.5146059999999999</v>
      </c>
      <c r="EV8" s="53">
        <v>1.462445</v>
      </c>
      <c r="EW8" s="53">
        <v>65.089089999999999</v>
      </c>
      <c r="EX8" s="53">
        <v>63.892209999999999</v>
      </c>
      <c r="EY8" s="53">
        <v>62.843859999999999</v>
      </c>
      <c r="EZ8" s="53">
        <v>61.913269999999997</v>
      </c>
      <c r="FA8" s="53">
        <v>61.216619999999999</v>
      </c>
      <c r="FB8" s="53">
        <v>60.498390000000001</v>
      </c>
      <c r="FC8" s="53">
        <v>60.036090000000002</v>
      </c>
      <c r="FD8" s="53">
        <v>60.909730000000003</v>
      </c>
      <c r="FE8" s="53">
        <v>64.304220000000001</v>
      </c>
      <c r="FF8" s="53">
        <v>68.448880000000003</v>
      </c>
      <c r="FG8" s="53">
        <v>72.498549999999994</v>
      </c>
      <c r="FH8" s="53">
        <v>76.148929999999993</v>
      </c>
      <c r="FI8" s="53">
        <v>79.235929999999996</v>
      </c>
      <c r="FJ8" s="53">
        <v>81.646280000000004</v>
      </c>
      <c r="FK8" s="53">
        <v>83.237719999999996</v>
      </c>
      <c r="FL8" s="53">
        <v>83.893060000000006</v>
      </c>
      <c r="FM8" s="53">
        <v>83.514669999999995</v>
      </c>
      <c r="FN8" s="53">
        <v>81.834140000000005</v>
      </c>
      <c r="FO8" s="53">
        <v>78.743690000000001</v>
      </c>
      <c r="FP8" s="53">
        <v>74.738190000000003</v>
      </c>
      <c r="FQ8" s="53">
        <v>71.744540000000001</v>
      </c>
      <c r="FR8" s="53">
        <v>69.348050000000001</v>
      </c>
      <c r="FS8" s="53">
        <v>67.464340000000007</v>
      </c>
      <c r="FT8" s="53">
        <v>65.911330000000007</v>
      </c>
      <c r="FU8" s="53">
        <v>3510.6329999999998</v>
      </c>
      <c r="FV8" s="53">
        <v>79278.67</v>
      </c>
      <c r="FW8" s="53">
        <v>174.40110000000001</v>
      </c>
      <c r="FX8" s="53">
        <v>1</v>
      </c>
    </row>
    <row r="9" spans="1:180" x14ac:dyDescent="0.3">
      <c r="A9" t="s">
        <v>174</v>
      </c>
      <c r="B9" t="s">
        <v>247</v>
      </c>
      <c r="C9" t="s">
        <v>180</v>
      </c>
      <c r="D9" t="s">
        <v>248</v>
      </c>
      <c r="E9" t="s">
        <v>187</v>
      </c>
      <c r="F9" t="s">
        <v>241</v>
      </c>
      <c r="G9" t="s">
        <v>243</v>
      </c>
      <c r="H9" s="53">
        <v>615</v>
      </c>
      <c r="I9" s="53">
        <v>15.144489999999999</v>
      </c>
      <c r="J9" s="53">
        <v>14.477779999999999</v>
      </c>
      <c r="K9" s="53">
        <v>13.95993</v>
      </c>
      <c r="L9" s="53">
        <v>13.880050000000001</v>
      </c>
      <c r="M9" s="53">
        <v>14.04304</v>
      </c>
      <c r="N9" s="53">
        <v>14.65423</v>
      </c>
      <c r="O9" s="53">
        <v>15.144450000000001</v>
      </c>
      <c r="P9" s="53">
        <v>16.392289999999999</v>
      </c>
      <c r="Q9" s="53">
        <v>18.327629999999999</v>
      </c>
      <c r="R9" s="53">
        <v>20.251899999999999</v>
      </c>
      <c r="S9" s="53">
        <v>22.07694</v>
      </c>
      <c r="T9" s="53">
        <v>23.420210000000001</v>
      </c>
      <c r="U9" s="53">
        <v>24.40231</v>
      </c>
      <c r="V9" s="53">
        <v>24.94229</v>
      </c>
      <c r="W9" s="53">
        <v>25.252849999999999</v>
      </c>
      <c r="X9" s="53">
        <v>25.395569999999999</v>
      </c>
      <c r="Y9" s="53">
        <v>25.225919999999999</v>
      </c>
      <c r="Z9" s="53">
        <v>24.638570000000001</v>
      </c>
      <c r="AA9" s="53">
        <v>23.45711</v>
      </c>
      <c r="AB9" s="53">
        <v>22.04222</v>
      </c>
      <c r="AC9" s="53">
        <v>20.325810000000001</v>
      </c>
      <c r="AD9" s="53">
        <v>18.879940000000001</v>
      </c>
      <c r="AE9" s="53">
        <v>16.85209</v>
      </c>
      <c r="AF9" s="53">
        <v>15.761049999999999</v>
      </c>
      <c r="AG9" s="53">
        <v>-0.65729331999999996</v>
      </c>
      <c r="AH9" s="53">
        <v>-0.65295479999999995</v>
      </c>
      <c r="AI9" s="53">
        <v>-0.71403079999999997</v>
      </c>
      <c r="AJ9" s="53">
        <v>-0.57121940000000004</v>
      </c>
      <c r="AK9" s="53">
        <v>-0.60177170000000002</v>
      </c>
      <c r="AL9" s="53">
        <v>-0.51872229999999997</v>
      </c>
      <c r="AM9" s="53">
        <v>-0.77579849999999995</v>
      </c>
      <c r="AN9" s="53">
        <v>-0.88116810000000001</v>
      </c>
      <c r="AO9" s="53">
        <v>-0.8823993</v>
      </c>
      <c r="AP9" s="53">
        <v>-0.94593309999999997</v>
      </c>
      <c r="AQ9" s="53">
        <v>-0.94301069999999998</v>
      </c>
      <c r="AR9" s="53">
        <v>-0.98893960000000003</v>
      </c>
      <c r="AS9" s="53">
        <v>-1.088497</v>
      </c>
      <c r="AT9" s="53">
        <v>-1.354582</v>
      </c>
      <c r="AU9" s="53">
        <v>-1.5689550000000001</v>
      </c>
      <c r="AV9" s="53">
        <v>-1.6545609999999999</v>
      </c>
      <c r="AW9" s="53">
        <v>-1.6988160000000001</v>
      </c>
      <c r="AX9" s="53">
        <v>-1.5255030000000001</v>
      </c>
      <c r="AY9" s="53">
        <v>-1.4239280000000001</v>
      </c>
      <c r="AZ9" s="53">
        <v>-1.1926639999999999</v>
      </c>
      <c r="BA9" s="53">
        <v>-1.2983229999999999</v>
      </c>
      <c r="BB9" s="53">
        <v>-1.077126</v>
      </c>
      <c r="BC9" s="53">
        <v>-1.1256969999999999</v>
      </c>
      <c r="BD9" s="53">
        <v>-0.71268390000000004</v>
      </c>
      <c r="BE9" s="53">
        <v>-2.4090899999999998E-2</v>
      </c>
      <c r="BF9" s="53">
        <v>-2.5855599999999999E-2</v>
      </c>
      <c r="BG9" s="53">
        <v>-8.9141899999999996E-2</v>
      </c>
      <c r="BH9" s="53">
        <v>3.2984300000000001E-2</v>
      </c>
      <c r="BI9" s="53">
        <v>2.56832E-2</v>
      </c>
      <c r="BJ9" s="53">
        <v>0.1572885</v>
      </c>
      <c r="BK9" s="53">
        <v>1.22303E-2</v>
      </c>
      <c r="BL9" s="53">
        <v>-8.4741399999999995E-2</v>
      </c>
      <c r="BM9" s="53">
        <v>-7.6999999999999999E-2</v>
      </c>
      <c r="BN9" s="53">
        <v>-9.6846199999999993E-2</v>
      </c>
      <c r="BO9" s="53">
        <v>-3.5401599999999998E-2</v>
      </c>
      <c r="BP9" s="53">
        <v>-4.9193399999999998E-2</v>
      </c>
      <c r="BQ9" s="53">
        <v>-9.3499600000000002E-2</v>
      </c>
      <c r="BR9" s="53">
        <v>-0.35070580000000001</v>
      </c>
      <c r="BS9" s="53">
        <v>-0.55547049999999998</v>
      </c>
      <c r="BT9" s="53">
        <v>-0.66742889999999999</v>
      </c>
      <c r="BU9" s="53">
        <v>-0.68965180000000004</v>
      </c>
      <c r="BV9" s="53">
        <v>-0.55526149999999996</v>
      </c>
      <c r="BW9" s="53">
        <v>-0.52088029999999996</v>
      </c>
      <c r="BX9" s="53">
        <v>-0.36026409999999998</v>
      </c>
      <c r="BY9" s="53">
        <v>-0.57177690000000003</v>
      </c>
      <c r="BZ9" s="53">
        <v>-0.413495</v>
      </c>
      <c r="CA9" s="53">
        <v>-0.47783819999999999</v>
      </c>
      <c r="CB9" s="53">
        <v>-7.1940799999999999E-2</v>
      </c>
      <c r="CC9" s="53">
        <v>0.41446309999999997</v>
      </c>
      <c r="CD9" s="53">
        <v>0.40847139999999998</v>
      </c>
      <c r="CE9" s="53">
        <v>0.34365430000000002</v>
      </c>
      <c r="CF9" s="53">
        <v>0.45145400000000002</v>
      </c>
      <c r="CG9" s="53">
        <v>0.46025670000000002</v>
      </c>
      <c r="CH9" s="53">
        <v>0.62549149999999998</v>
      </c>
      <c r="CI9" s="53">
        <v>0.55801659999999997</v>
      </c>
      <c r="CJ9" s="53">
        <v>0.46686119999999998</v>
      </c>
      <c r="CK9" s="53">
        <v>0.4808171</v>
      </c>
      <c r="CL9" s="53">
        <v>0.49122880000000002</v>
      </c>
      <c r="CM9" s="53">
        <v>0.59320580000000001</v>
      </c>
      <c r="CN9" s="53">
        <v>0.60167179999999998</v>
      </c>
      <c r="CO9" s="53">
        <v>0.59563279999999996</v>
      </c>
      <c r="CP9" s="53">
        <v>0.34457599999999999</v>
      </c>
      <c r="CQ9" s="53">
        <v>0.1464656</v>
      </c>
      <c r="CR9" s="53">
        <v>1.6255599999999999E-2</v>
      </c>
      <c r="CS9" s="53">
        <v>9.2925999999999998E-3</v>
      </c>
      <c r="CT9" s="53">
        <v>0.11672449999999999</v>
      </c>
      <c r="CU9" s="53">
        <v>0.10456749999999999</v>
      </c>
      <c r="CV9" s="53">
        <v>0.21625369999999999</v>
      </c>
      <c r="CW9" s="53">
        <v>-6.8573099999999998E-2</v>
      </c>
      <c r="CX9" s="53">
        <v>4.6134099999999997E-2</v>
      </c>
      <c r="CY9" s="53">
        <v>-2.9133099999999999E-2</v>
      </c>
      <c r="CZ9" s="53">
        <v>0.3718359</v>
      </c>
      <c r="DA9" s="53">
        <v>0.85301720999999997</v>
      </c>
      <c r="DB9" s="53">
        <v>0.84279839999999995</v>
      </c>
      <c r="DC9" s="53">
        <v>0.77645039999999999</v>
      </c>
      <c r="DD9" s="53">
        <v>0.86992360000000002</v>
      </c>
      <c r="DE9" s="53">
        <v>0.89483009999999996</v>
      </c>
      <c r="DF9" s="53">
        <v>1.0936939999999999</v>
      </c>
      <c r="DG9" s="53">
        <v>1.1038030000000001</v>
      </c>
      <c r="DH9" s="53">
        <v>1.018464</v>
      </c>
      <c r="DI9" s="53">
        <v>1.0386340000000001</v>
      </c>
      <c r="DJ9" s="53">
        <v>1.079304</v>
      </c>
      <c r="DK9" s="53">
        <v>1.221813</v>
      </c>
      <c r="DL9" s="53">
        <v>1.252537</v>
      </c>
      <c r="DM9" s="53">
        <v>1.2847649999999999</v>
      </c>
      <c r="DN9" s="53">
        <v>1.0398579999999999</v>
      </c>
      <c r="DO9" s="53">
        <v>0.84840170000000004</v>
      </c>
      <c r="DP9" s="53">
        <v>0.69994020000000001</v>
      </c>
      <c r="DQ9" s="53">
        <v>0.70823700000000001</v>
      </c>
      <c r="DR9" s="53">
        <v>0.78871049999999998</v>
      </c>
      <c r="DS9" s="53">
        <v>0.73001539999999998</v>
      </c>
      <c r="DT9" s="53">
        <v>0.79277160000000002</v>
      </c>
      <c r="DU9" s="53">
        <v>0.43463089999999999</v>
      </c>
      <c r="DV9" s="53">
        <v>0.50576319999999997</v>
      </c>
      <c r="DW9" s="53">
        <v>0.41957179999999999</v>
      </c>
      <c r="DX9" s="53">
        <v>0.81561260000000002</v>
      </c>
      <c r="DY9" s="53">
        <v>1.4862200000000001</v>
      </c>
      <c r="DZ9" s="53">
        <v>1.4698979999999999</v>
      </c>
      <c r="EA9" s="53">
        <v>1.4013389999999999</v>
      </c>
      <c r="EB9" s="53">
        <v>1.474127</v>
      </c>
      <c r="EC9" s="53">
        <v>1.5222850000000001</v>
      </c>
      <c r="ED9" s="53">
        <v>1.7697050000000001</v>
      </c>
      <c r="EE9" s="53">
        <v>1.891832</v>
      </c>
      <c r="EF9" s="53">
        <v>1.814891</v>
      </c>
      <c r="EG9" s="53">
        <v>1.844034</v>
      </c>
      <c r="EH9" s="53">
        <v>1.928391</v>
      </c>
      <c r="EI9" s="53">
        <v>2.1294219999999999</v>
      </c>
      <c r="EJ9" s="53">
        <v>2.1922830000000002</v>
      </c>
      <c r="EK9" s="53">
        <v>2.279763</v>
      </c>
      <c r="EL9" s="53">
        <v>2.0437340000000002</v>
      </c>
      <c r="EM9" s="53">
        <v>1.8618859999999999</v>
      </c>
      <c r="EN9" s="53">
        <v>1.6870719999999999</v>
      </c>
      <c r="EO9" s="53">
        <v>1.7174020000000001</v>
      </c>
      <c r="EP9" s="53">
        <v>1.7589520000000001</v>
      </c>
      <c r="EQ9" s="53">
        <v>1.6330629999999999</v>
      </c>
      <c r="ER9" s="53">
        <v>1.6251720000000001</v>
      </c>
      <c r="ES9" s="53">
        <v>1.1611769999999999</v>
      </c>
      <c r="ET9" s="53">
        <v>1.169395</v>
      </c>
      <c r="EU9" s="53">
        <v>1.067431</v>
      </c>
      <c r="EV9" s="53">
        <v>1.456356</v>
      </c>
      <c r="EW9" s="53">
        <v>67.057580000000002</v>
      </c>
      <c r="EX9" s="53">
        <v>65.860500000000002</v>
      </c>
      <c r="EY9" s="53">
        <v>64.803399999999996</v>
      </c>
      <c r="EZ9" s="53">
        <v>63.897280000000002</v>
      </c>
      <c r="FA9" s="53">
        <v>63.077910000000003</v>
      </c>
      <c r="FB9" s="53">
        <v>62.38729</v>
      </c>
      <c r="FC9" s="53">
        <v>62.89293</v>
      </c>
      <c r="FD9" s="53">
        <v>65.434139999999999</v>
      </c>
      <c r="FE9" s="53">
        <v>68.760919999999999</v>
      </c>
      <c r="FF9" s="53">
        <v>72.339519999999993</v>
      </c>
      <c r="FG9" s="53">
        <v>75.755769999999998</v>
      </c>
      <c r="FH9" s="53">
        <v>78.914569999999998</v>
      </c>
      <c r="FI9" s="53">
        <v>81.539519999999996</v>
      </c>
      <c r="FJ9" s="53">
        <v>83.629570000000001</v>
      </c>
      <c r="FK9" s="53">
        <v>85.084019999999995</v>
      </c>
      <c r="FL9" s="53">
        <v>85.702860000000001</v>
      </c>
      <c r="FM9" s="53">
        <v>85.592169999999996</v>
      </c>
      <c r="FN9" s="53">
        <v>84.494510000000005</v>
      </c>
      <c r="FO9" s="53">
        <v>82.122919999999993</v>
      </c>
      <c r="FP9" s="53">
        <v>79.132739999999998</v>
      </c>
      <c r="FQ9" s="53">
        <v>75.235119999999995</v>
      </c>
      <c r="FR9" s="53">
        <v>72.078800000000001</v>
      </c>
      <c r="FS9" s="53">
        <v>69.813739999999996</v>
      </c>
      <c r="FT9" s="53">
        <v>67.917509999999993</v>
      </c>
      <c r="FU9" s="53">
        <v>3511</v>
      </c>
      <c r="FV9" s="53">
        <v>80947.98</v>
      </c>
      <c r="FW9" s="53">
        <v>128.93610000000001</v>
      </c>
      <c r="FX9" s="53">
        <v>1</v>
      </c>
    </row>
    <row r="10" spans="1:180" x14ac:dyDescent="0.3">
      <c r="A10" t="s">
        <v>174</v>
      </c>
      <c r="B10" t="s">
        <v>247</v>
      </c>
      <c r="C10" t="s">
        <v>180</v>
      </c>
      <c r="D10" t="s">
        <v>227</v>
      </c>
      <c r="E10" t="s">
        <v>187</v>
      </c>
      <c r="F10" t="s">
        <v>229</v>
      </c>
      <c r="G10" t="s">
        <v>243</v>
      </c>
      <c r="H10" s="53">
        <v>322</v>
      </c>
      <c r="I10" s="53">
        <v>15.123570000000001</v>
      </c>
      <c r="J10" s="53">
        <v>14.74222</v>
      </c>
      <c r="K10" s="53">
        <v>14.55537</v>
      </c>
      <c r="L10" s="53">
        <v>14.87092</v>
      </c>
      <c r="M10" s="53">
        <v>15.70138</v>
      </c>
      <c r="N10" s="53">
        <v>17.036239999999999</v>
      </c>
      <c r="O10" s="53">
        <v>19.237030000000001</v>
      </c>
      <c r="P10" s="53">
        <v>22.492599999999999</v>
      </c>
      <c r="Q10" s="53">
        <v>26.046410000000002</v>
      </c>
      <c r="R10" s="53">
        <v>28.83821</v>
      </c>
      <c r="S10" s="53">
        <v>30.700959999999998</v>
      </c>
      <c r="T10" s="53">
        <v>31.70515</v>
      </c>
      <c r="U10" s="53">
        <v>32.640120000000003</v>
      </c>
      <c r="V10" s="53">
        <v>33.302909999999997</v>
      </c>
      <c r="W10" s="53">
        <v>33.238709999999998</v>
      </c>
      <c r="X10" s="53">
        <v>32.697049999999997</v>
      </c>
      <c r="Y10" s="53">
        <v>31.360720000000001</v>
      </c>
      <c r="Z10" s="53">
        <v>28.25507</v>
      </c>
      <c r="AA10" s="53">
        <v>25.133040000000001</v>
      </c>
      <c r="AB10" s="53">
        <v>22.892969999999998</v>
      </c>
      <c r="AC10" s="53">
        <v>20.468579999999999</v>
      </c>
      <c r="AD10" s="53">
        <v>18.913530000000002</v>
      </c>
      <c r="AE10" s="53">
        <v>16.920159999999999</v>
      </c>
      <c r="AF10" s="53">
        <v>15.8185</v>
      </c>
      <c r="AG10" s="53">
        <v>0.38862618999999998</v>
      </c>
      <c r="AH10" s="53">
        <v>0.3595701</v>
      </c>
      <c r="AI10" s="53">
        <v>0.34926020000000002</v>
      </c>
      <c r="AJ10" s="53">
        <v>0.53414329999999999</v>
      </c>
      <c r="AK10" s="53">
        <v>0.63939699999999999</v>
      </c>
      <c r="AL10" s="53">
        <v>0.4113906</v>
      </c>
      <c r="AM10" s="53">
        <v>0.32006309999999999</v>
      </c>
      <c r="AN10" s="53">
        <v>0.5847194</v>
      </c>
      <c r="AO10" s="53">
        <v>0.97141960000000005</v>
      </c>
      <c r="AP10" s="53">
        <v>1.397408</v>
      </c>
      <c r="AQ10" s="53">
        <v>1.4354739999999999</v>
      </c>
      <c r="AR10" s="53">
        <v>1.011368</v>
      </c>
      <c r="AS10" s="53">
        <v>1.1537740000000001</v>
      </c>
      <c r="AT10" s="53">
        <v>1.118738</v>
      </c>
      <c r="AU10" s="53">
        <v>0.82954059999999996</v>
      </c>
      <c r="AV10" s="53">
        <v>0.81771139999999998</v>
      </c>
      <c r="AW10" s="53">
        <v>0.84982970000000002</v>
      </c>
      <c r="AX10" s="53">
        <v>0.2003123</v>
      </c>
      <c r="AY10" s="53">
        <v>0.15119050000000001</v>
      </c>
      <c r="AZ10" s="53">
        <v>0.3831833</v>
      </c>
      <c r="BA10" s="53">
        <v>-5.96193E-2</v>
      </c>
      <c r="BB10" s="53">
        <v>4.8400899999999997E-2</v>
      </c>
      <c r="BC10" s="53">
        <v>-5.96299E-2</v>
      </c>
      <c r="BD10" s="53">
        <v>0.115465</v>
      </c>
      <c r="BE10" s="53">
        <v>0.84839951999999996</v>
      </c>
      <c r="BF10" s="53">
        <v>0.83406000000000002</v>
      </c>
      <c r="BG10" s="53">
        <v>0.81659579999999998</v>
      </c>
      <c r="BH10" s="53">
        <v>0.99309219999999998</v>
      </c>
      <c r="BI10" s="53">
        <v>1.103648</v>
      </c>
      <c r="BJ10" s="53">
        <v>0.9071032</v>
      </c>
      <c r="BK10" s="53">
        <v>0.85460080000000005</v>
      </c>
      <c r="BL10" s="53">
        <v>1.1964410000000001</v>
      </c>
      <c r="BM10" s="53">
        <v>1.662873</v>
      </c>
      <c r="BN10" s="53">
        <v>2.1091299999999999</v>
      </c>
      <c r="BO10" s="53">
        <v>2.200815</v>
      </c>
      <c r="BP10" s="53">
        <v>1.776959</v>
      </c>
      <c r="BQ10" s="53">
        <v>1.9193089999999999</v>
      </c>
      <c r="BR10" s="53">
        <v>1.8997710000000001</v>
      </c>
      <c r="BS10" s="53">
        <v>1.603529</v>
      </c>
      <c r="BT10" s="53">
        <v>1.564036</v>
      </c>
      <c r="BU10" s="53">
        <v>1.5729839999999999</v>
      </c>
      <c r="BV10" s="53">
        <v>0.89325259999999995</v>
      </c>
      <c r="BW10" s="53">
        <v>0.80936589999999997</v>
      </c>
      <c r="BX10" s="53">
        <v>1.050554</v>
      </c>
      <c r="BY10" s="53">
        <v>0.48158970000000001</v>
      </c>
      <c r="BZ10" s="53">
        <v>0.56076230000000005</v>
      </c>
      <c r="CA10" s="53">
        <v>0.43823630000000002</v>
      </c>
      <c r="CB10" s="53">
        <v>0.59488909999999995</v>
      </c>
      <c r="CC10" s="53">
        <v>1.1668369999999999</v>
      </c>
      <c r="CD10" s="53">
        <v>1.16269</v>
      </c>
      <c r="CE10" s="53">
        <v>1.140271</v>
      </c>
      <c r="CF10" s="53">
        <v>1.310959</v>
      </c>
      <c r="CG10" s="53">
        <v>1.4251860000000001</v>
      </c>
      <c r="CH10" s="53">
        <v>1.250432</v>
      </c>
      <c r="CI10" s="53">
        <v>1.22482</v>
      </c>
      <c r="CJ10" s="53">
        <v>1.620117</v>
      </c>
      <c r="CK10" s="53">
        <v>2.1417709999999999</v>
      </c>
      <c r="CL10" s="53">
        <v>2.6020669999999999</v>
      </c>
      <c r="CM10" s="53">
        <v>2.7308889999999999</v>
      </c>
      <c r="CN10" s="53">
        <v>2.3072050000000002</v>
      </c>
      <c r="CO10" s="53">
        <v>2.449516</v>
      </c>
      <c r="CP10" s="53">
        <v>2.4407130000000001</v>
      </c>
      <c r="CQ10" s="53">
        <v>2.1395909999999998</v>
      </c>
      <c r="CR10" s="53">
        <v>2.0809380000000002</v>
      </c>
      <c r="CS10" s="53">
        <v>2.0738379999999998</v>
      </c>
      <c r="CT10" s="53">
        <v>1.373181</v>
      </c>
      <c r="CU10" s="53">
        <v>1.2652159999999999</v>
      </c>
      <c r="CV10" s="53">
        <v>1.512772</v>
      </c>
      <c r="CW10" s="53">
        <v>0.85642949999999995</v>
      </c>
      <c r="CX10" s="53">
        <v>0.9156223</v>
      </c>
      <c r="CY10" s="53">
        <v>0.78305689999999994</v>
      </c>
      <c r="CZ10" s="53">
        <v>0.92693680000000001</v>
      </c>
      <c r="DA10" s="53">
        <v>1.4852749999999999</v>
      </c>
      <c r="DB10" s="53">
        <v>1.49132</v>
      </c>
      <c r="DC10" s="53">
        <v>1.463946</v>
      </c>
      <c r="DD10" s="53">
        <v>1.6288260000000001</v>
      </c>
      <c r="DE10" s="53">
        <v>1.7467239999999999</v>
      </c>
      <c r="DF10" s="53">
        <v>1.593761</v>
      </c>
      <c r="DG10" s="53">
        <v>1.5950390000000001</v>
      </c>
      <c r="DH10" s="53">
        <v>2.043793</v>
      </c>
      <c r="DI10" s="53">
        <v>2.6206700000000001</v>
      </c>
      <c r="DJ10" s="53">
        <v>3.0950030000000002</v>
      </c>
      <c r="DK10" s="53">
        <v>3.2609620000000001</v>
      </c>
      <c r="DL10" s="53">
        <v>2.8374510000000002</v>
      </c>
      <c r="DM10" s="53">
        <v>2.9797229999999999</v>
      </c>
      <c r="DN10" s="53">
        <v>2.9816539999999998</v>
      </c>
      <c r="DO10" s="53">
        <v>2.6756530000000001</v>
      </c>
      <c r="DP10" s="53">
        <v>2.5978400000000001</v>
      </c>
      <c r="DQ10" s="53">
        <v>2.5746920000000002</v>
      </c>
      <c r="DR10" s="53">
        <v>1.8531089999999999</v>
      </c>
      <c r="DS10" s="53">
        <v>1.7210669999999999</v>
      </c>
      <c r="DT10" s="53">
        <v>1.9749909999999999</v>
      </c>
      <c r="DU10" s="53">
        <v>1.2312689999999999</v>
      </c>
      <c r="DV10" s="53">
        <v>1.2704819999999999</v>
      </c>
      <c r="DW10" s="53">
        <v>1.127877</v>
      </c>
      <c r="DX10" s="53">
        <v>1.2589840000000001</v>
      </c>
      <c r="DY10" s="53">
        <v>1.9450480000000001</v>
      </c>
      <c r="DZ10" s="53">
        <v>1.9658100000000001</v>
      </c>
      <c r="EA10" s="53">
        <v>1.9312819999999999</v>
      </c>
      <c r="EB10" s="53">
        <v>2.0877750000000002</v>
      </c>
      <c r="EC10" s="53">
        <v>2.2109749999999999</v>
      </c>
      <c r="ED10" s="53">
        <v>2.0894740000000001</v>
      </c>
      <c r="EE10" s="53">
        <v>2.1295769999999998</v>
      </c>
      <c r="EF10" s="53">
        <v>2.6555140000000002</v>
      </c>
      <c r="EG10" s="53">
        <v>3.3121230000000002</v>
      </c>
      <c r="EH10" s="53">
        <v>3.8067250000000001</v>
      </c>
      <c r="EI10" s="53">
        <v>4.0263039999999997</v>
      </c>
      <c r="EJ10" s="53">
        <v>3.6030419999999999</v>
      </c>
      <c r="EK10" s="53">
        <v>3.7452589999999999</v>
      </c>
      <c r="EL10" s="53">
        <v>3.7626870000000001</v>
      </c>
      <c r="EM10" s="53">
        <v>3.4496410000000002</v>
      </c>
      <c r="EN10" s="53">
        <v>3.3441649999999998</v>
      </c>
      <c r="EO10" s="53">
        <v>3.297847</v>
      </c>
      <c r="EP10" s="53">
        <v>2.5460500000000001</v>
      </c>
      <c r="EQ10" s="53">
        <v>2.3792420000000001</v>
      </c>
      <c r="ER10" s="53">
        <v>2.6423619999999999</v>
      </c>
      <c r="ES10" s="53">
        <v>1.772478</v>
      </c>
      <c r="ET10" s="53">
        <v>1.7828440000000001</v>
      </c>
      <c r="EU10" s="53">
        <v>1.6257440000000001</v>
      </c>
      <c r="EV10" s="53">
        <v>1.7384090000000001</v>
      </c>
      <c r="EW10" s="53">
        <v>60.390349999999998</v>
      </c>
      <c r="EX10" s="53">
        <v>59.745989999999999</v>
      </c>
      <c r="EY10" s="53">
        <v>59.145209999999999</v>
      </c>
      <c r="EZ10" s="53">
        <v>58.584690000000002</v>
      </c>
      <c r="FA10" s="53">
        <v>58.081699999999998</v>
      </c>
      <c r="FB10" s="53">
        <v>57.756360000000001</v>
      </c>
      <c r="FC10" s="53">
        <v>58.389310000000002</v>
      </c>
      <c r="FD10" s="53">
        <v>60.812840000000001</v>
      </c>
      <c r="FE10" s="53">
        <v>63.641300000000001</v>
      </c>
      <c r="FF10" s="53">
        <v>66.565610000000007</v>
      </c>
      <c r="FG10" s="53">
        <v>69.546199999999999</v>
      </c>
      <c r="FH10" s="53">
        <v>72.271389999999997</v>
      </c>
      <c r="FI10" s="53">
        <v>74.585880000000003</v>
      </c>
      <c r="FJ10" s="53">
        <v>76.153559999999999</v>
      </c>
      <c r="FK10" s="53">
        <v>77.009900000000002</v>
      </c>
      <c r="FL10" s="53">
        <v>77.104830000000007</v>
      </c>
      <c r="FM10" s="53">
        <v>76.283000000000001</v>
      </c>
      <c r="FN10" s="53">
        <v>74.673360000000002</v>
      </c>
      <c r="FO10" s="53">
        <v>72.336330000000004</v>
      </c>
      <c r="FP10" s="53">
        <v>69.197739999999996</v>
      </c>
      <c r="FQ10" s="53">
        <v>65.727900000000005</v>
      </c>
      <c r="FR10" s="53">
        <v>63.557980000000001</v>
      </c>
      <c r="FS10" s="53">
        <v>62.301200000000001</v>
      </c>
      <c r="FT10" s="53">
        <v>61.387340000000002</v>
      </c>
      <c r="FU10" s="53">
        <v>1700</v>
      </c>
      <c r="FV10" s="53">
        <v>36122.959999999999</v>
      </c>
      <c r="FW10" s="53">
        <v>126.07559999999999</v>
      </c>
      <c r="FX10" s="53">
        <v>1</v>
      </c>
    </row>
    <row r="11" spans="1:180" x14ac:dyDescent="0.3">
      <c r="A11" t="s">
        <v>174</v>
      </c>
      <c r="B11" t="s">
        <v>247</v>
      </c>
      <c r="C11" t="s">
        <v>180</v>
      </c>
      <c r="D11" t="s">
        <v>248</v>
      </c>
      <c r="E11" t="s">
        <v>187</v>
      </c>
      <c r="F11" t="s">
        <v>229</v>
      </c>
      <c r="G11" t="s">
        <v>243</v>
      </c>
      <c r="H11" s="53">
        <v>322</v>
      </c>
      <c r="I11" s="53">
        <v>15.10229</v>
      </c>
      <c r="J11" s="53">
        <v>14.63569</v>
      </c>
      <c r="K11" s="53">
        <v>14.142849999999999</v>
      </c>
      <c r="L11" s="53">
        <v>14.28534</v>
      </c>
      <c r="M11" s="53">
        <v>14.5281</v>
      </c>
      <c r="N11" s="53">
        <v>15.06406</v>
      </c>
      <c r="O11" s="53">
        <v>15.33089</v>
      </c>
      <c r="P11" s="53">
        <v>16.317959999999999</v>
      </c>
      <c r="Q11" s="53">
        <v>17.735250000000001</v>
      </c>
      <c r="R11" s="53">
        <v>19.647739999999999</v>
      </c>
      <c r="S11" s="53">
        <v>21.161300000000001</v>
      </c>
      <c r="T11" s="53">
        <v>22.20025</v>
      </c>
      <c r="U11" s="53">
        <v>22.994399999999999</v>
      </c>
      <c r="V11" s="53">
        <v>23.27769</v>
      </c>
      <c r="W11" s="53">
        <v>23.31315</v>
      </c>
      <c r="X11" s="53">
        <v>23.306370000000001</v>
      </c>
      <c r="Y11" s="53">
        <v>23.13815</v>
      </c>
      <c r="Z11" s="53">
        <v>22.57075</v>
      </c>
      <c r="AA11" s="53">
        <v>21.493189999999998</v>
      </c>
      <c r="AB11" s="53">
        <v>20.516529999999999</v>
      </c>
      <c r="AC11" s="53">
        <v>19.088259999999998</v>
      </c>
      <c r="AD11" s="53">
        <v>17.760480000000001</v>
      </c>
      <c r="AE11" s="53">
        <v>16.213190000000001</v>
      </c>
      <c r="AF11" s="53">
        <v>15.39034</v>
      </c>
      <c r="AG11" s="53">
        <v>0.20015299</v>
      </c>
      <c r="AH11" s="53">
        <v>0.19785820000000001</v>
      </c>
      <c r="AI11" s="53">
        <v>6.5502699999999997E-2</v>
      </c>
      <c r="AJ11" s="53">
        <v>0.29283350000000002</v>
      </c>
      <c r="AK11" s="53">
        <v>0.344109</v>
      </c>
      <c r="AL11" s="53">
        <v>0.3484332</v>
      </c>
      <c r="AM11" s="53">
        <v>6.2423199999999998E-2</v>
      </c>
      <c r="AN11" s="53">
        <v>-0.1139956</v>
      </c>
      <c r="AO11" s="53">
        <v>-0.1650375</v>
      </c>
      <c r="AP11" s="53">
        <v>2.08004E-2</v>
      </c>
      <c r="AQ11" s="53">
        <v>-3.9591800000000003E-2</v>
      </c>
      <c r="AR11" s="53">
        <v>-7.2614499999999998E-2</v>
      </c>
      <c r="AS11" s="53">
        <v>-3.75915E-2</v>
      </c>
      <c r="AT11" s="53">
        <v>-0.2666637</v>
      </c>
      <c r="AU11" s="53">
        <v>-0.48409950000000002</v>
      </c>
      <c r="AV11" s="53">
        <v>-0.50980840000000005</v>
      </c>
      <c r="AW11" s="53">
        <v>-0.44666359999999999</v>
      </c>
      <c r="AX11" s="53">
        <v>-0.19536249999999999</v>
      </c>
      <c r="AY11" s="53">
        <v>-0.1597847</v>
      </c>
      <c r="AZ11" s="53">
        <v>0.21245559999999999</v>
      </c>
      <c r="BA11" s="53">
        <v>0.11639049999999999</v>
      </c>
      <c r="BB11" s="53">
        <v>3.3498199999999999E-2</v>
      </c>
      <c r="BC11" s="53">
        <v>-6.0408799999999999E-2</v>
      </c>
      <c r="BD11" s="53">
        <v>0.2137281</v>
      </c>
      <c r="BE11" s="53">
        <v>0.66876100999999999</v>
      </c>
      <c r="BF11" s="53">
        <v>0.67380119999999999</v>
      </c>
      <c r="BG11" s="53">
        <v>0.53273250000000005</v>
      </c>
      <c r="BH11" s="53">
        <v>0.74476350000000002</v>
      </c>
      <c r="BI11" s="53">
        <v>0.78674580000000005</v>
      </c>
      <c r="BJ11" s="53">
        <v>0.80100530000000003</v>
      </c>
      <c r="BK11" s="53">
        <v>0.526362</v>
      </c>
      <c r="BL11" s="53">
        <v>0.37006729999999999</v>
      </c>
      <c r="BM11" s="53">
        <v>0.3329896</v>
      </c>
      <c r="BN11" s="53">
        <v>0.58688910000000005</v>
      </c>
      <c r="BO11" s="53">
        <v>0.57036189999999998</v>
      </c>
      <c r="BP11" s="53">
        <v>0.54757270000000002</v>
      </c>
      <c r="BQ11" s="53">
        <v>0.60410430000000004</v>
      </c>
      <c r="BR11" s="53">
        <v>0.37301519999999999</v>
      </c>
      <c r="BS11" s="53">
        <v>0.14295669999999999</v>
      </c>
      <c r="BT11" s="53">
        <v>0.1088983</v>
      </c>
      <c r="BU11" s="53">
        <v>0.19851940000000001</v>
      </c>
      <c r="BV11" s="53">
        <v>0.40905370000000002</v>
      </c>
      <c r="BW11" s="53">
        <v>0.45361360000000001</v>
      </c>
      <c r="BX11" s="53">
        <v>0.81522819999999996</v>
      </c>
      <c r="BY11" s="53">
        <v>0.64879330000000002</v>
      </c>
      <c r="BZ11" s="53">
        <v>0.51159220000000005</v>
      </c>
      <c r="CA11" s="53">
        <v>0.4087964</v>
      </c>
      <c r="CB11" s="53">
        <v>0.66951660000000002</v>
      </c>
      <c r="CC11" s="53">
        <v>0.99331742999999995</v>
      </c>
      <c r="CD11" s="53">
        <v>1.0034380000000001</v>
      </c>
      <c r="CE11" s="53">
        <v>0.85633440000000005</v>
      </c>
      <c r="CF11" s="53">
        <v>1.057769</v>
      </c>
      <c r="CG11" s="53">
        <v>1.093315</v>
      </c>
      <c r="CH11" s="53">
        <v>1.114455</v>
      </c>
      <c r="CI11" s="53">
        <v>0.84768460000000001</v>
      </c>
      <c r="CJ11" s="53">
        <v>0.70532779999999995</v>
      </c>
      <c r="CK11" s="53">
        <v>0.67792160000000001</v>
      </c>
      <c r="CL11" s="53">
        <v>0.97896050000000001</v>
      </c>
      <c r="CM11" s="53">
        <v>0.99281399999999997</v>
      </c>
      <c r="CN11" s="53">
        <v>0.97711250000000005</v>
      </c>
      <c r="CO11" s="53">
        <v>1.0485409999999999</v>
      </c>
      <c r="CP11" s="53">
        <v>0.81605490000000003</v>
      </c>
      <c r="CQ11" s="53">
        <v>0.57725389999999999</v>
      </c>
      <c r="CR11" s="53">
        <v>0.53741269999999997</v>
      </c>
      <c r="CS11" s="53">
        <v>0.64537120000000003</v>
      </c>
      <c r="CT11" s="53">
        <v>0.82767060000000003</v>
      </c>
      <c r="CU11" s="53">
        <v>0.87845150000000005</v>
      </c>
      <c r="CV11" s="53">
        <v>1.232707</v>
      </c>
      <c r="CW11" s="53">
        <v>1.0175339999999999</v>
      </c>
      <c r="CX11" s="53">
        <v>0.84271870000000004</v>
      </c>
      <c r="CY11" s="53">
        <v>0.73376649999999999</v>
      </c>
      <c r="CZ11" s="53">
        <v>0.98519420000000002</v>
      </c>
      <c r="DA11" s="53">
        <v>1.317874</v>
      </c>
      <c r="DB11" s="53">
        <v>1.333075</v>
      </c>
      <c r="DC11" s="53">
        <v>1.1799360000000001</v>
      </c>
      <c r="DD11" s="53">
        <v>1.3707739999999999</v>
      </c>
      <c r="DE11" s="53">
        <v>1.3998839999999999</v>
      </c>
      <c r="DF11" s="53">
        <v>1.427905</v>
      </c>
      <c r="DG11" s="53">
        <v>1.1690069999999999</v>
      </c>
      <c r="DH11" s="53">
        <v>1.0405880000000001</v>
      </c>
      <c r="DI11" s="53">
        <v>1.0228539999999999</v>
      </c>
      <c r="DJ11" s="53">
        <v>1.371032</v>
      </c>
      <c r="DK11" s="53">
        <v>1.4152659999999999</v>
      </c>
      <c r="DL11" s="53">
        <v>1.406652</v>
      </c>
      <c r="DM11" s="53">
        <v>1.492977</v>
      </c>
      <c r="DN11" s="53">
        <v>1.2590939999999999</v>
      </c>
      <c r="DO11" s="53">
        <v>1.0115510000000001</v>
      </c>
      <c r="DP11" s="53">
        <v>0.96592710000000004</v>
      </c>
      <c r="DQ11" s="53">
        <v>1.0922229999999999</v>
      </c>
      <c r="DR11" s="53">
        <v>1.2462869999999999</v>
      </c>
      <c r="DS11" s="53">
        <v>1.3032889999999999</v>
      </c>
      <c r="DT11" s="53">
        <v>1.650185</v>
      </c>
      <c r="DU11" s="53">
        <v>1.386274</v>
      </c>
      <c r="DV11" s="53">
        <v>1.173845</v>
      </c>
      <c r="DW11" s="53">
        <v>1.058737</v>
      </c>
      <c r="DX11" s="53">
        <v>1.300872</v>
      </c>
      <c r="DY11" s="53">
        <v>1.7864819999999999</v>
      </c>
      <c r="DZ11" s="53">
        <v>1.809018</v>
      </c>
      <c r="EA11" s="53">
        <v>1.6471659999999999</v>
      </c>
      <c r="EB11" s="53">
        <v>1.8227040000000001</v>
      </c>
      <c r="EC11" s="53">
        <v>1.8425199999999999</v>
      </c>
      <c r="ED11" s="53">
        <v>1.8804780000000001</v>
      </c>
      <c r="EE11" s="53">
        <v>1.632946</v>
      </c>
      <c r="EF11" s="53">
        <v>1.524651</v>
      </c>
      <c r="EG11" s="53">
        <v>1.5208809999999999</v>
      </c>
      <c r="EH11" s="53">
        <v>1.9371210000000001</v>
      </c>
      <c r="EI11" s="53">
        <v>2.02522</v>
      </c>
      <c r="EJ11" s="53">
        <v>2.0268389999999998</v>
      </c>
      <c r="EK11" s="53">
        <v>2.1346729999999998</v>
      </c>
      <c r="EL11" s="53">
        <v>1.898773</v>
      </c>
      <c r="EM11" s="53">
        <v>1.6386069999999999</v>
      </c>
      <c r="EN11" s="53">
        <v>1.5846340000000001</v>
      </c>
      <c r="EO11" s="53">
        <v>1.737406</v>
      </c>
      <c r="EP11" s="53">
        <v>1.8507039999999999</v>
      </c>
      <c r="EQ11" s="53">
        <v>1.9166879999999999</v>
      </c>
      <c r="ER11" s="53">
        <v>2.252958</v>
      </c>
      <c r="ES11" s="53">
        <v>1.918677</v>
      </c>
      <c r="ET11" s="53">
        <v>1.651939</v>
      </c>
      <c r="EU11" s="53">
        <v>1.5279419999999999</v>
      </c>
      <c r="EV11" s="53">
        <v>1.7566600000000001</v>
      </c>
      <c r="EW11" s="53">
        <v>61.243859999999998</v>
      </c>
      <c r="EX11" s="53">
        <v>60.449959999999997</v>
      </c>
      <c r="EY11" s="53">
        <v>59.951439999999998</v>
      </c>
      <c r="EZ11" s="53">
        <v>59.506100000000004</v>
      </c>
      <c r="FA11" s="53">
        <v>59.089190000000002</v>
      </c>
      <c r="FB11" s="53">
        <v>58.761029999999998</v>
      </c>
      <c r="FC11" s="53">
        <v>59.273090000000003</v>
      </c>
      <c r="FD11" s="53">
        <v>61.231400000000001</v>
      </c>
      <c r="FE11" s="53">
        <v>63.942239999999998</v>
      </c>
      <c r="FF11" s="53">
        <v>67.09084</v>
      </c>
      <c r="FG11" s="53">
        <v>70.130070000000003</v>
      </c>
      <c r="FH11" s="53">
        <v>72.939260000000004</v>
      </c>
      <c r="FI11" s="53">
        <v>75.120189999999994</v>
      </c>
      <c r="FJ11" s="53">
        <v>76.717280000000002</v>
      </c>
      <c r="FK11" s="53">
        <v>77.542649999999995</v>
      </c>
      <c r="FL11" s="53">
        <v>77.422650000000004</v>
      </c>
      <c r="FM11" s="53">
        <v>76.759600000000006</v>
      </c>
      <c r="FN11" s="53">
        <v>75.065770000000001</v>
      </c>
      <c r="FO11" s="53">
        <v>72.40522</v>
      </c>
      <c r="FP11" s="53">
        <v>69.261949999999999</v>
      </c>
      <c r="FQ11" s="53">
        <v>65.82235</v>
      </c>
      <c r="FR11" s="53">
        <v>63.723790000000001</v>
      </c>
      <c r="FS11" s="53">
        <v>62.454410000000003</v>
      </c>
      <c r="FT11" s="53">
        <v>61.454340000000002</v>
      </c>
      <c r="FU11" s="53">
        <v>1700</v>
      </c>
      <c r="FV11" s="53">
        <v>36122.959999999999</v>
      </c>
      <c r="FW11" s="53">
        <v>126.07559999999999</v>
      </c>
      <c r="FX11" s="53">
        <v>1</v>
      </c>
    </row>
    <row r="12" spans="1:180" x14ac:dyDescent="0.3">
      <c r="A12" t="s">
        <v>174</v>
      </c>
      <c r="B12" t="s">
        <v>247</v>
      </c>
      <c r="C12" t="s">
        <v>180</v>
      </c>
      <c r="D12" t="s">
        <v>227</v>
      </c>
      <c r="E12" t="s">
        <v>190</v>
      </c>
      <c r="F12" t="s">
        <v>229</v>
      </c>
      <c r="G12" t="s">
        <v>243</v>
      </c>
      <c r="H12" s="53">
        <v>322</v>
      </c>
      <c r="I12" s="53">
        <v>14.64767</v>
      </c>
      <c r="J12" s="53">
        <v>14.368550000000001</v>
      </c>
      <c r="K12" s="53">
        <v>14.30026</v>
      </c>
      <c r="L12" s="53">
        <v>14.456759999999999</v>
      </c>
      <c r="M12" s="53">
        <v>15.219099999999999</v>
      </c>
      <c r="N12" s="53">
        <v>16.97871</v>
      </c>
      <c r="O12" s="53">
        <v>19.4697</v>
      </c>
      <c r="P12" s="53">
        <v>22.407250000000001</v>
      </c>
      <c r="Q12" s="53">
        <v>26.754930000000002</v>
      </c>
      <c r="R12" s="53">
        <v>29.709669999999999</v>
      </c>
      <c r="S12" s="53">
        <v>32.134659999999997</v>
      </c>
      <c r="T12" s="53">
        <v>33.750700000000002</v>
      </c>
      <c r="U12" s="53">
        <v>34.773940000000003</v>
      </c>
      <c r="V12" s="53">
        <v>35.821370000000002</v>
      </c>
      <c r="W12" s="53">
        <v>36.201610000000002</v>
      </c>
      <c r="X12" s="53">
        <v>35.156140000000001</v>
      </c>
      <c r="Y12" s="53">
        <v>33.602890000000002</v>
      </c>
      <c r="Z12" s="53">
        <v>29.846910000000001</v>
      </c>
      <c r="AA12" s="53">
        <v>26.104500000000002</v>
      </c>
      <c r="AB12" s="53">
        <v>23.539370000000002</v>
      </c>
      <c r="AC12" s="53">
        <v>20.91376</v>
      </c>
      <c r="AD12" s="53">
        <v>18.34281</v>
      </c>
      <c r="AE12" s="53">
        <v>16.54617</v>
      </c>
      <c r="AF12" s="53">
        <v>15.305149999999999</v>
      </c>
      <c r="AG12" s="53">
        <v>6.6348599999999994E-2</v>
      </c>
      <c r="AH12" s="53">
        <v>0.19320019999999999</v>
      </c>
      <c r="AI12" s="53">
        <v>0.30532599999999999</v>
      </c>
      <c r="AJ12" s="53">
        <v>0.33575319999999997</v>
      </c>
      <c r="AK12" s="53">
        <v>0.33521600000000001</v>
      </c>
      <c r="AL12" s="53">
        <v>0.38165389999999999</v>
      </c>
      <c r="AM12" s="53">
        <v>-2.9652399999999999E-2</v>
      </c>
      <c r="AN12" s="53">
        <v>4.6449999999999998E-2</v>
      </c>
      <c r="AO12" s="53">
        <v>0.70811990000000002</v>
      </c>
      <c r="AP12" s="53">
        <v>0.8751544</v>
      </c>
      <c r="AQ12" s="53">
        <v>1.078014</v>
      </c>
      <c r="AR12" s="53">
        <v>0.89779319999999996</v>
      </c>
      <c r="AS12" s="53">
        <v>0.79251760000000004</v>
      </c>
      <c r="AT12" s="53">
        <v>0.68857310000000005</v>
      </c>
      <c r="AU12" s="53">
        <v>0.61236840000000003</v>
      </c>
      <c r="AV12" s="53">
        <v>0.46153359999999999</v>
      </c>
      <c r="AW12" s="53">
        <v>0.88945110000000005</v>
      </c>
      <c r="AX12" s="53">
        <v>0.7330508</v>
      </c>
      <c r="AY12" s="53">
        <v>0.7660226</v>
      </c>
      <c r="AZ12" s="53">
        <v>0.34211190000000002</v>
      </c>
      <c r="BA12" s="53">
        <v>-0.17964749999999999</v>
      </c>
      <c r="BB12" s="53">
        <v>-0.54835650000000002</v>
      </c>
      <c r="BC12" s="53">
        <v>-0.31971169999999999</v>
      </c>
      <c r="BD12" s="53">
        <v>-0.1550416</v>
      </c>
      <c r="BE12" s="53">
        <v>0.38673109</v>
      </c>
      <c r="BF12" s="53">
        <v>0.53302879999999997</v>
      </c>
      <c r="BG12" s="53">
        <v>0.63665989999999995</v>
      </c>
      <c r="BH12" s="53">
        <v>0.66220159999999995</v>
      </c>
      <c r="BI12" s="53">
        <v>0.67728100000000002</v>
      </c>
      <c r="BJ12" s="53">
        <v>0.77147949999999998</v>
      </c>
      <c r="BK12" s="53">
        <v>0.41173290000000001</v>
      </c>
      <c r="BL12" s="53">
        <v>0.58330870000000001</v>
      </c>
      <c r="BM12" s="53">
        <v>1.4103049999999999</v>
      </c>
      <c r="BN12" s="53">
        <v>1.6692739999999999</v>
      </c>
      <c r="BO12" s="53">
        <v>1.9618530000000001</v>
      </c>
      <c r="BP12" s="53">
        <v>1.8092569999999999</v>
      </c>
      <c r="BQ12" s="53">
        <v>1.7038679999999999</v>
      </c>
      <c r="BR12" s="53">
        <v>1.608463</v>
      </c>
      <c r="BS12" s="53">
        <v>1.517334</v>
      </c>
      <c r="BT12" s="53">
        <v>1.278173</v>
      </c>
      <c r="BU12" s="53">
        <v>1.708135</v>
      </c>
      <c r="BV12" s="53">
        <v>1.2998339999999999</v>
      </c>
      <c r="BW12" s="53">
        <v>1.311723</v>
      </c>
      <c r="BX12" s="53">
        <v>0.92150989999999999</v>
      </c>
      <c r="BY12" s="53">
        <v>0.32033679999999998</v>
      </c>
      <c r="BZ12" s="53">
        <v>-0.110458</v>
      </c>
      <c r="CA12" s="53">
        <v>7.5442800000000004E-2</v>
      </c>
      <c r="CB12" s="53">
        <v>0.1982611</v>
      </c>
      <c r="CC12" s="53">
        <v>0.60862707999999999</v>
      </c>
      <c r="CD12" s="53">
        <v>0.76839299999999999</v>
      </c>
      <c r="CE12" s="53">
        <v>0.86614080000000004</v>
      </c>
      <c r="CF12" s="53">
        <v>0.8882987</v>
      </c>
      <c r="CG12" s="53">
        <v>0.91419419999999996</v>
      </c>
      <c r="CH12" s="53">
        <v>1.041471</v>
      </c>
      <c r="CI12" s="53">
        <v>0.71743509999999999</v>
      </c>
      <c r="CJ12" s="53">
        <v>0.95513550000000003</v>
      </c>
      <c r="CK12" s="53">
        <v>1.896636</v>
      </c>
      <c r="CL12" s="53">
        <v>2.2192789999999998</v>
      </c>
      <c r="CM12" s="53">
        <v>2.573998</v>
      </c>
      <c r="CN12" s="53">
        <v>2.440534</v>
      </c>
      <c r="CO12" s="53">
        <v>2.3350659999999999</v>
      </c>
      <c r="CP12" s="53">
        <v>2.2455759999999998</v>
      </c>
      <c r="CQ12" s="53">
        <v>2.14411</v>
      </c>
      <c r="CR12" s="53">
        <v>1.8437760000000001</v>
      </c>
      <c r="CS12" s="53">
        <v>2.275153</v>
      </c>
      <c r="CT12" s="53">
        <v>1.6923870000000001</v>
      </c>
      <c r="CU12" s="53">
        <v>1.689673</v>
      </c>
      <c r="CV12" s="53">
        <v>1.3227990000000001</v>
      </c>
      <c r="CW12" s="53">
        <v>0.66662429999999995</v>
      </c>
      <c r="CX12" s="53">
        <v>0.1928291</v>
      </c>
      <c r="CY12" s="53">
        <v>0.34912559999999998</v>
      </c>
      <c r="CZ12" s="53">
        <v>0.4429574</v>
      </c>
      <c r="DA12" s="53">
        <v>0.83052307000000003</v>
      </c>
      <c r="DB12" s="53">
        <v>1.003757</v>
      </c>
      <c r="DC12" s="53">
        <v>1.0956220000000001</v>
      </c>
      <c r="DD12" s="53">
        <v>1.1143959999999999</v>
      </c>
      <c r="DE12" s="53">
        <v>1.1511070000000001</v>
      </c>
      <c r="DF12" s="53">
        <v>1.311463</v>
      </c>
      <c r="DG12" s="53">
        <v>1.023137</v>
      </c>
      <c r="DH12" s="53">
        <v>1.326962</v>
      </c>
      <c r="DI12" s="53">
        <v>2.3829669999999998</v>
      </c>
      <c r="DJ12" s="53">
        <v>2.7692830000000002</v>
      </c>
      <c r="DK12" s="53">
        <v>3.1861419999999998</v>
      </c>
      <c r="DL12" s="53">
        <v>3.0718109999999998</v>
      </c>
      <c r="DM12" s="53">
        <v>2.9662649999999999</v>
      </c>
      <c r="DN12" s="53">
        <v>2.8826890000000001</v>
      </c>
      <c r="DO12" s="53">
        <v>2.770886</v>
      </c>
      <c r="DP12" s="53">
        <v>2.4093779999999998</v>
      </c>
      <c r="DQ12" s="53">
        <v>2.8421720000000001</v>
      </c>
      <c r="DR12" s="53">
        <v>2.08494</v>
      </c>
      <c r="DS12" s="53">
        <v>2.0676230000000002</v>
      </c>
      <c r="DT12" s="53">
        <v>1.724089</v>
      </c>
      <c r="DU12" s="53">
        <v>1.012912</v>
      </c>
      <c r="DV12" s="53">
        <v>0.49611630000000001</v>
      </c>
      <c r="DW12" s="53">
        <v>0.62280840000000004</v>
      </c>
      <c r="DX12" s="53">
        <v>0.68765370000000003</v>
      </c>
      <c r="DY12" s="53">
        <v>1.150906</v>
      </c>
      <c r="DZ12" s="53">
        <v>1.3435859999999999</v>
      </c>
      <c r="EA12" s="53">
        <v>1.4269559999999999</v>
      </c>
      <c r="EB12" s="53">
        <v>1.440844</v>
      </c>
      <c r="EC12" s="53">
        <v>1.4931719999999999</v>
      </c>
      <c r="ED12" s="53">
        <v>1.7012890000000001</v>
      </c>
      <c r="EE12" s="53">
        <v>1.4645220000000001</v>
      </c>
      <c r="EF12" s="53">
        <v>1.8638209999999999</v>
      </c>
      <c r="EG12" s="53">
        <v>3.0851519999999999</v>
      </c>
      <c r="EH12" s="53">
        <v>3.5634030000000001</v>
      </c>
      <c r="EI12" s="53">
        <v>4.0699820000000004</v>
      </c>
      <c r="EJ12" s="53">
        <v>3.9832749999999999</v>
      </c>
      <c r="EK12" s="53">
        <v>3.877615</v>
      </c>
      <c r="EL12" s="53">
        <v>3.8025790000000002</v>
      </c>
      <c r="EM12" s="53">
        <v>3.6758519999999999</v>
      </c>
      <c r="EN12" s="53">
        <v>3.2260179999999998</v>
      </c>
      <c r="EO12" s="53">
        <v>3.6608559999999999</v>
      </c>
      <c r="EP12" s="53">
        <v>2.6517230000000001</v>
      </c>
      <c r="EQ12" s="53">
        <v>2.6133229999999998</v>
      </c>
      <c r="ER12" s="53">
        <v>2.3034870000000001</v>
      </c>
      <c r="ES12" s="53">
        <v>1.512896</v>
      </c>
      <c r="ET12" s="53">
        <v>0.93401469999999998</v>
      </c>
      <c r="EU12" s="53">
        <v>1.017963</v>
      </c>
      <c r="EV12" s="53">
        <v>1.040956</v>
      </c>
      <c r="EW12" s="53">
        <v>61.448889999999999</v>
      </c>
      <c r="EX12" s="53">
        <v>60.657150000000001</v>
      </c>
      <c r="EY12" s="53">
        <v>59.879260000000002</v>
      </c>
      <c r="EZ12" s="53">
        <v>59.19567</v>
      </c>
      <c r="FA12" s="53">
        <v>58.735840000000003</v>
      </c>
      <c r="FB12" s="53">
        <v>58.354480000000002</v>
      </c>
      <c r="FC12" s="53">
        <v>58.086460000000002</v>
      </c>
      <c r="FD12" s="53">
        <v>59.011490000000002</v>
      </c>
      <c r="FE12" s="53">
        <v>62.34375</v>
      </c>
      <c r="FF12" s="53">
        <v>66.085899999999995</v>
      </c>
      <c r="FG12" s="53">
        <v>69.782219999999995</v>
      </c>
      <c r="FH12" s="53">
        <v>73.108760000000004</v>
      </c>
      <c r="FI12" s="53">
        <v>75.932649999999995</v>
      </c>
      <c r="FJ12" s="53">
        <v>77.911619999999999</v>
      </c>
      <c r="FK12" s="53">
        <v>79.069950000000006</v>
      </c>
      <c r="FL12" s="53">
        <v>79.358080000000001</v>
      </c>
      <c r="FM12" s="53">
        <v>78.509919999999994</v>
      </c>
      <c r="FN12" s="53">
        <v>76.166240000000002</v>
      </c>
      <c r="FO12" s="53">
        <v>72.470010000000002</v>
      </c>
      <c r="FP12" s="53">
        <v>68.475189999999998</v>
      </c>
      <c r="FQ12" s="53">
        <v>65.90343</v>
      </c>
      <c r="FR12" s="53">
        <v>64.248009999999994</v>
      </c>
      <c r="FS12" s="53">
        <v>62.962969999999999</v>
      </c>
      <c r="FT12" s="53">
        <v>61.96611</v>
      </c>
      <c r="FU12" s="53">
        <v>1699.6669999999999</v>
      </c>
      <c r="FV12" s="53">
        <v>36805.57</v>
      </c>
      <c r="FW12" s="53">
        <v>127.602</v>
      </c>
      <c r="FX12" s="53">
        <v>1</v>
      </c>
    </row>
    <row r="13" spans="1:180" x14ac:dyDescent="0.3">
      <c r="A13" t="s">
        <v>174</v>
      </c>
      <c r="B13" t="s">
        <v>247</v>
      </c>
      <c r="C13" t="s">
        <v>180</v>
      </c>
      <c r="D13" t="s">
        <v>248</v>
      </c>
      <c r="E13" t="s">
        <v>189</v>
      </c>
      <c r="F13" t="s">
        <v>229</v>
      </c>
      <c r="G13" t="s">
        <v>243</v>
      </c>
      <c r="H13" s="53">
        <v>322</v>
      </c>
      <c r="I13" s="53">
        <v>15.0467</v>
      </c>
      <c r="J13" s="53">
        <v>14.77891</v>
      </c>
      <c r="K13" s="53">
        <v>14.47331</v>
      </c>
      <c r="L13" s="53">
        <v>14.476900000000001</v>
      </c>
      <c r="M13" s="53">
        <v>14.61642</v>
      </c>
      <c r="N13" s="53">
        <v>15.025029999999999</v>
      </c>
      <c r="O13" s="53">
        <v>15.504799999999999</v>
      </c>
      <c r="P13" s="53">
        <v>16.363009999999999</v>
      </c>
      <c r="Q13" s="53">
        <v>17.938659999999999</v>
      </c>
      <c r="R13" s="53">
        <v>20.071909999999999</v>
      </c>
      <c r="S13" s="53">
        <v>22.056419999999999</v>
      </c>
      <c r="T13" s="53">
        <v>23.65831</v>
      </c>
      <c r="U13" s="53">
        <v>24.31758</v>
      </c>
      <c r="V13" s="53">
        <v>24.826440000000002</v>
      </c>
      <c r="W13" s="53">
        <v>25.210809999999999</v>
      </c>
      <c r="X13" s="53">
        <v>25.285509999999999</v>
      </c>
      <c r="Y13" s="53">
        <v>24.899470000000001</v>
      </c>
      <c r="Z13" s="53">
        <v>23.92483</v>
      </c>
      <c r="AA13" s="53">
        <v>22.507280000000002</v>
      </c>
      <c r="AB13" s="53">
        <v>21.08182</v>
      </c>
      <c r="AC13" s="53">
        <v>19.184819999999998</v>
      </c>
      <c r="AD13" s="53">
        <v>17.535699999999999</v>
      </c>
      <c r="AE13" s="53">
        <v>16.033069999999999</v>
      </c>
      <c r="AF13" s="53">
        <v>15.21555</v>
      </c>
      <c r="AG13" s="53">
        <v>9.0815599999999996E-2</v>
      </c>
      <c r="AH13" s="53">
        <v>0.28876629999999998</v>
      </c>
      <c r="AI13" s="53">
        <v>0.27942889999999998</v>
      </c>
      <c r="AJ13" s="53">
        <v>0.35661530000000002</v>
      </c>
      <c r="AK13" s="53">
        <v>0.42644890000000002</v>
      </c>
      <c r="AL13" s="53">
        <v>0.32483380000000001</v>
      </c>
      <c r="AM13" s="53">
        <v>-1.5539000000000001E-2</v>
      </c>
      <c r="AN13" s="53">
        <v>4.0270899999999998E-2</v>
      </c>
      <c r="AO13" s="53">
        <v>0.1366491</v>
      </c>
      <c r="AP13" s="53">
        <v>0.3905054</v>
      </c>
      <c r="AQ13" s="53">
        <v>0.576623</v>
      </c>
      <c r="AR13" s="53">
        <v>0.81664530000000002</v>
      </c>
      <c r="AS13" s="53">
        <v>0.45927669999999998</v>
      </c>
      <c r="AT13" s="53">
        <v>0.2323867</v>
      </c>
      <c r="AU13" s="53">
        <v>0.2432656</v>
      </c>
      <c r="AV13" s="53">
        <v>0.19609270000000001</v>
      </c>
      <c r="AW13" s="53">
        <v>7.7060400000000001E-2</v>
      </c>
      <c r="AX13" s="53">
        <v>0.15059220000000001</v>
      </c>
      <c r="AY13" s="53">
        <v>7.4174999999999996E-3</v>
      </c>
      <c r="AZ13" s="53">
        <v>7.7138499999999999E-2</v>
      </c>
      <c r="BA13" s="53">
        <v>-0.39636300000000002</v>
      </c>
      <c r="BB13" s="53">
        <v>-0.4874946</v>
      </c>
      <c r="BC13" s="53">
        <v>-0.41943130000000001</v>
      </c>
      <c r="BD13" s="53">
        <v>-0.10777100000000001</v>
      </c>
      <c r="BE13" s="53">
        <v>0.42800709999999997</v>
      </c>
      <c r="BF13" s="53">
        <v>0.66474489999999997</v>
      </c>
      <c r="BG13" s="53">
        <v>0.67880819999999997</v>
      </c>
      <c r="BH13" s="53">
        <v>0.76492380000000004</v>
      </c>
      <c r="BI13" s="53">
        <v>0.78955839999999999</v>
      </c>
      <c r="BJ13" s="53">
        <v>0.6688828</v>
      </c>
      <c r="BK13" s="53">
        <v>0.33208019999999999</v>
      </c>
      <c r="BL13" s="53">
        <v>0.39720430000000001</v>
      </c>
      <c r="BM13" s="53">
        <v>0.53181990000000001</v>
      </c>
      <c r="BN13" s="53">
        <v>0.94264369999999997</v>
      </c>
      <c r="BO13" s="53">
        <v>1.2113659999999999</v>
      </c>
      <c r="BP13" s="53">
        <v>1.4783710000000001</v>
      </c>
      <c r="BQ13" s="53">
        <v>1.1274109999999999</v>
      </c>
      <c r="BR13" s="53">
        <v>0.90955589999999997</v>
      </c>
      <c r="BS13" s="53">
        <v>0.93066159999999998</v>
      </c>
      <c r="BT13" s="53">
        <v>0.87049259999999995</v>
      </c>
      <c r="BU13" s="53">
        <v>0.7176342</v>
      </c>
      <c r="BV13" s="53">
        <v>0.72913649999999997</v>
      </c>
      <c r="BW13" s="53">
        <v>0.64426349999999999</v>
      </c>
      <c r="BX13" s="53">
        <v>0.74569269999999999</v>
      </c>
      <c r="BY13" s="53">
        <v>5.4289299999999999E-2</v>
      </c>
      <c r="BZ13" s="53">
        <v>-6.6846299999999997E-2</v>
      </c>
      <c r="CA13" s="53">
        <v>-3.9811699999999998E-2</v>
      </c>
      <c r="CB13" s="53">
        <v>0.24413689999999999</v>
      </c>
      <c r="CC13" s="53">
        <v>0.66154491999999998</v>
      </c>
      <c r="CD13" s="53">
        <v>0.92514660000000004</v>
      </c>
      <c r="CE13" s="53">
        <v>0.95541699999999996</v>
      </c>
      <c r="CF13" s="53">
        <v>1.047717</v>
      </c>
      <c r="CG13" s="53">
        <v>1.0410470000000001</v>
      </c>
      <c r="CH13" s="53">
        <v>0.90717009999999998</v>
      </c>
      <c r="CI13" s="53">
        <v>0.57284020000000002</v>
      </c>
      <c r="CJ13" s="53">
        <v>0.64441530000000002</v>
      </c>
      <c r="CK13" s="53">
        <v>0.8055139</v>
      </c>
      <c r="CL13" s="53">
        <v>1.325053</v>
      </c>
      <c r="CM13" s="53">
        <v>1.650987</v>
      </c>
      <c r="CN13" s="53">
        <v>1.93668</v>
      </c>
      <c r="CO13" s="53">
        <v>1.590158</v>
      </c>
      <c r="CP13" s="53">
        <v>1.3785609999999999</v>
      </c>
      <c r="CQ13" s="53">
        <v>1.4067499999999999</v>
      </c>
      <c r="CR13" s="53">
        <v>1.33758</v>
      </c>
      <c r="CS13" s="53">
        <v>1.161294</v>
      </c>
      <c r="CT13" s="53">
        <v>1.129834</v>
      </c>
      <c r="CU13" s="53">
        <v>1.0853409999999999</v>
      </c>
      <c r="CV13" s="53">
        <v>1.208731</v>
      </c>
      <c r="CW13" s="53">
        <v>0.3664097</v>
      </c>
      <c r="CX13" s="53">
        <v>0.22449340000000001</v>
      </c>
      <c r="CY13" s="53">
        <v>0.2231117</v>
      </c>
      <c r="CZ13" s="53">
        <v>0.4878671</v>
      </c>
      <c r="DA13" s="53">
        <v>0.89508270999999995</v>
      </c>
      <c r="DB13" s="53">
        <v>1.185548</v>
      </c>
      <c r="DC13" s="53">
        <v>1.2320260000000001</v>
      </c>
      <c r="DD13" s="53">
        <v>1.3305100000000001</v>
      </c>
      <c r="DE13" s="53">
        <v>1.292535</v>
      </c>
      <c r="DF13" s="53">
        <v>1.1454569999999999</v>
      </c>
      <c r="DG13" s="53">
        <v>0.8136002</v>
      </c>
      <c r="DH13" s="53">
        <v>0.89162620000000004</v>
      </c>
      <c r="DI13" s="53">
        <v>1.0792079999999999</v>
      </c>
      <c r="DJ13" s="53">
        <v>1.707462</v>
      </c>
      <c r="DK13" s="53">
        <v>2.0906069999999999</v>
      </c>
      <c r="DL13" s="53">
        <v>2.3949889999999998</v>
      </c>
      <c r="DM13" s="53">
        <v>2.0529060000000001</v>
      </c>
      <c r="DN13" s="53">
        <v>1.847567</v>
      </c>
      <c r="DO13" s="53">
        <v>1.882838</v>
      </c>
      <c r="DP13" s="53">
        <v>1.804667</v>
      </c>
      <c r="DQ13" s="53">
        <v>1.6049530000000001</v>
      </c>
      <c r="DR13" s="53">
        <v>1.530532</v>
      </c>
      <c r="DS13" s="53">
        <v>1.526419</v>
      </c>
      <c r="DT13" s="53">
        <v>1.67177</v>
      </c>
      <c r="DU13" s="53">
        <v>0.67853019999999997</v>
      </c>
      <c r="DV13" s="53">
        <v>0.51583319999999999</v>
      </c>
      <c r="DW13" s="53">
        <v>0.48603499999999999</v>
      </c>
      <c r="DX13" s="53">
        <v>0.73159739999999995</v>
      </c>
      <c r="DY13" s="53">
        <v>1.2322740999999999</v>
      </c>
      <c r="DZ13" s="53">
        <v>1.5615270000000001</v>
      </c>
      <c r="EA13" s="53">
        <v>1.631405</v>
      </c>
      <c r="EB13" s="53">
        <v>1.7388189999999999</v>
      </c>
      <c r="EC13" s="53">
        <v>1.655645</v>
      </c>
      <c r="ED13" s="53">
        <v>1.489506</v>
      </c>
      <c r="EE13" s="53">
        <v>1.161219</v>
      </c>
      <c r="EF13" s="53">
        <v>1.2485599999999999</v>
      </c>
      <c r="EG13" s="53">
        <v>1.4743790000000001</v>
      </c>
      <c r="EH13" s="53">
        <v>2.259601</v>
      </c>
      <c r="EI13" s="53">
        <v>2.7253500000000002</v>
      </c>
      <c r="EJ13" s="53">
        <v>3.0567139999999999</v>
      </c>
      <c r="EK13" s="53">
        <v>2.7210399999999999</v>
      </c>
      <c r="EL13" s="53">
        <v>2.5247359999999999</v>
      </c>
      <c r="EM13" s="53">
        <v>2.5702340000000001</v>
      </c>
      <c r="EN13" s="53">
        <v>2.4790670000000001</v>
      </c>
      <c r="EO13" s="53">
        <v>2.2455270000000001</v>
      </c>
      <c r="EP13" s="53">
        <v>2.109076</v>
      </c>
      <c r="EQ13" s="53">
        <v>2.163265</v>
      </c>
      <c r="ER13" s="53">
        <v>2.3403239999999998</v>
      </c>
      <c r="ES13" s="53">
        <v>1.1291819999999999</v>
      </c>
      <c r="ET13" s="53">
        <v>0.93648149999999997</v>
      </c>
      <c r="EU13" s="53">
        <v>0.86565460000000005</v>
      </c>
      <c r="EV13" s="53">
        <v>1.0835049999999999</v>
      </c>
      <c r="EW13" s="53">
        <v>63.512740000000001</v>
      </c>
      <c r="EX13" s="53">
        <v>62.782879999999999</v>
      </c>
      <c r="EY13" s="53">
        <v>62.127580000000002</v>
      </c>
      <c r="EZ13" s="53">
        <v>61.552619999999997</v>
      </c>
      <c r="FA13" s="53">
        <v>61.057749999999999</v>
      </c>
      <c r="FB13" s="53">
        <v>60.59225</v>
      </c>
      <c r="FC13" s="53">
        <v>60.337710000000001</v>
      </c>
      <c r="FD13" s="53">
        <v>61.504800000000003</v>
      </c>
      <c r="FE13" s="53">
        <v>63.99689</v>
      </c>
      <c r="FF13" s="53">
        <v>67.206379999999996</v>
      </c>
      <c r="FG13" s="53">
        <v>70.830590000000001</v>
      </c>
      <c r="FH13" s="53">
        <v>74.004940000000005</v>
      </c>
      <c r="FI13" s="53">
        <v>76.914569999999998</v>
      </c>
      <c r="FJ13" s="53">
        <v>79.132710000000003</v>
      </c>
      <c r="FK13" s="53">
        <v>80.333759999999998</v>
      </c>
      <c r="FL13" s="53">
        <v>80.58981</v>
      </c>
      <c r="FM13" s="53">
        <v>79.797740000000005</v>
      </c>
      <c r="FN13" s="53">
        <v>77.593100000000007</v>
      </c>
      <c r="FO13" s="53">
        <v>74.484250000000003</v>
      </c>
      <c r="FP13" s="53">
        <v>70.421400000000006</v>
      </c>
      <c r="FQ13" s="53">
        <v>67.12294</v>
      </c>
      <c r="FR13" s="53">
        <v>65.274640000000005</v>
      </c>
      <c r="FS13" s="53">
        <v>64.040260000000004</v>
      </c>
      <c r="FT13" s="53">
        <v>63.036769999999997</v>
      </c>
      <c r="FU13" s="53">
        <v>1700</v>
      </c>
      <c r="FV13" s="53">
        <v>37594.480000000003</v>
      </c>
      <c r="FW13" s="53">
        <v>124.35680000000001</v>
      </c>
      <c r="FX13" s="53">
        <v>1</v>
      </c>
    </row>
    <row r="14" spans="1:180" x14ac:dyDescent="0.3">
      <c r="A14" t="s">
        <v>174</v>
      </c>
      <c r="B14" t="s">
        <v>247</v>
      </c>
      <c r="C14" t="s">
        <v>180</v>
      </c>
      <c r="D14" t="s">
        <v>227</v>
      </c>
      <c r="E14" t="s">
        <v>188</v>
      </c>
      <c r="F14" t="s">
        <v>229</v>
      </c>
      <c r="G14" t="s">
        <v>243</v>
      </c>
      <c r="H14" s="53">
        <v>322</v>
      </c>
      <c r="I14" s="53">
        <v>15.152950000000001</v>
      </c>
      <c r="J14" s="53">
        <v>14.80644</v>
      </c>
      <c r="K14" s="53">
        <v>14.524509999999999</v>
      </c>
      <c r="L14" s="53">
        <v>14.87674</v>
      </c>
      <c r="M14" s="53">
        <v>15.667759999999999</v>
      </c>
      <c r="N14" s="53">
        <v>17.34676</v>
      </c>
      <c r="O14" s="53">
        <v>19.760449999999999</v>
      </c>
      <c r="P14" s="53">
        <v>22.728020000000001</v>
      </c>
      <c r="Q14" s="53">
        <v>26.02862</v>
      </c>
      <c r="R14" s="53">
        <v>28.827680000000001</v>
      </c>
      <c r="S14" s="53">
        <v>30.986419999999999</v>
      </c>
      <c r="T14" s="53">
        <v>32.262520000000002</v>
      </c>
      <c r="U14" s="53">
        <v>33.316369999999999</v>
      </c>
      <c r="V14" s="53">
        <v>34.281559999999999</v>
      </c>
      <c r="W14" s="53">
        <v>34.44755</v>
      </c>
      <c r="X14" s="53">
        <v>33.999839999999999</v>
      </c>
      <c r="Y14" s="53">
        <v>32.607779999999998</v>
      </c>
      <c r="Z14" s="53">
        <v>29.30687</v>
      </c>
      <c r="AA14" s="53">
        <v>26.213349999999998</v>
      </c>
      <c r="AB14" s="53">
        <v>23.748709999999999</v>
      </c>
      <c r="AC14" s="53">
        <v>21.23338</v>
      </c>
      <c r="AD14" s="53">
        <v>19.065439999999999</v>
      </c>
      <c r="AE14" s="53">
        <v>16.978120000000001</v>
      </c>
      <c r="AF14" s="53">
        <v>15.84728</v>
      </c>
      <c r="AG14" s="53">
        <v>0.33010051000000001</v>
      </c>
      <c r="AH14" s="53">
        <v>0.40154590000000001</v>
      </c>
      <c r="AI14" s="53">
        <v>0.31734190000000001</v>
      </c>
      <c r="AJ14" s="53">
        <v>0.55038189999999998</v>
      </c>
      <c r="AK14" s="53">
        <v>0.58992739999999999</v>
      </c>
      <c r="AL14" s="53">
        <v>0.64114950000000004</v>
      </c>
      <c r="AM14" s="53">
        <v>0.66486979999999996</v>
      </c>
      <c r="AN14" s="53">
        <v>0.83379040000000004</v>
      </c>
      <c r="AO14" s="53">
        <v>1.068581</v>
      </c>
      <c r="AP14" s="53">
        <v>1.305013</v>
      </c>
      <c r="AQ14" s="53">
        <v>1.405124</v>
      </c>
      <c r="AR14" s="53">
        <v>1.13639</v>
      </c>
      <c r="AS14" s="53">
        <v>1.165232</v>
      </c>
      <c r="AT14" s="53">
        <v>1.2752300000000001</v>
      </c>
      <c r="AU14" s="53">
        <v>1.0122279999999999</v>
      </c>
      <c r="AV14" s="53">
        <v>0.95997759999999999</v>
      </c>
      <c r="AW14" s="53">
        <v>0.85936460000000003</v>
      </c>
      <c r="AX14" s="53">
        <v>0.26127929999999999</v>
      </c>
      <c r="AY14" s="53">
        <v>0.54776639999999999</v>
      </c>
      <c r="AZ14" s="53">
        <v>0.66366879999999995</v>
      </c>
      <c r="BA14" s="53">
        <v>0.15367720000000001</v>
      </c>
      <c r="BB14" s="53">
        <v>-0.14180889999999999</v>
      </c>
      <c r="BC14" s="53">
        <v>-0.17587130000000001</v>
      </c>
      <c r="BD14" s="53">
        <v>3.5622300000000003E-2</v>
      </c>
      <c r="BE14" s="53">
        <v>0.75176072000000005</v>
      </c>
      <c r="BF14" s="53">
        <v>0.8192258</v>
      </c>
      <c r="BG14" s="53">
        <v>0.72718050000000001</v>
      </c>
      <c r="BH14" s="53">
        <v>0.95250009999999996</v>
      </c>
      <c r="BI14" s="53">
        <v>1.006675</v>
      </c>
      <c r="BJ14" s="53">
        <v>1.0796429999999999</v>
      </c>
      <c r="BK14" s="53">
        <v>1.169959</v>
      </c>
      <c r="BL14" s="53">
        <v>1.4219919999999999</v>
      </c>
      <c r="BM14" s="53">
        <v>1.735662</v>
      </c>
      <c r="BN14" s="53">
        <v>2.0425179999999998</v>
      </c>
      <c r="BO14" s="53">
        <v>2.1942569999999999</v>
      </c>
      <c r="BP14" s="53">
        <v>1.9165749999999999</v>
      </c>
      <c r="BQ14" s="53">
        <v>1.9437260000000001</v>
      </c>
      <c r="BR14" s="53">
        <v>2.0571990000000002</v>
      </c>
      <c r="BS14" s="53">
        <v>1.80758</v>
      </c>
      <c r="BT14" s="53">
        <v>1.7532049999999999</v>
      </c>
      <c r="BU14" s="53">
        <v>1.629232</v>
      </c>
      <c r="BV14" s="53">
        <v>0.92248450000000004</v>
      </c>
      <c r="BW14" s="53">
        <v>1.1889970000000001</v>
      </c>
      <c r="BX14" s="53">
        <v>1.3430359999999999</v>
      </c>
      <c r="BY14" s="53">
        <v>0.70622119999999999</v>
      </c>
      <c r="BZ14" s="53">
        <v>0.33093669999999997</v>
      </c>
      <c r="CA14" s="53">
        <v>0.27849230000000003</v>
      </c>
      <c r="CB14" s="53">
        <v>0.47187580000000001</v>
      </c>
      <c r="CC14" s="53">
        <v>1.043801</v>
      </c>
      <c r="CD14" s="53">
        <v>1.1085100000000001</v>
      </c>
      <c r="CE14" s="53">
        <v>1.0110330000000001</v>
      </c>
      <c r="CF14" s="53">
        <v>1.231006</v>
      </c>
      <c r="CG14" s="53">
        <v>1.2953129999999999</v>
      </c>
      <c r="CH14" s="53">
        <v>1.3833420000000001</v>
      </c>
      <c r="CI14" s="53">
        <v>1.519782</v>
      </c>
      <c r="CJ14" s="53">
        <v>1.8293779999999999</v>
      </c>
      <c r="CK14" s="53">
        <v>2.1976800000000001</v>
      </c>
      <c r="CL14" s="53">
        <v>2.5533109999999999</v>
      </c>
      <c r="CM14" s="53">
        <v>2.7408070000000002</v>
      </c>
      <c r="CN14" s="53">
        <v>2.456928</v>
      </c>
      <c r="CO14" s="53">
        <v>2.4829080000000001</v>
      </c>
      <c r="CP14" s="53">
        <v>2.5987879999999999</v>
      </c>
      <c r="CQ14" s="53">
        <v>2.3584390000000002</v>
      </c>
      <c r="CR14" s="53">
        <v>2.3025920000000002</v>
      </c>
      <c r="CS14" s="53">
        <v>2.1624400000000001</v>
      </c>
      <c r="CT14" s="53">
        <v>1.380433</v>
      </c>
      <c r="CU14" s="53">
        <v>1.6331119999999999</v>
      </c>
      <c r="CV14" s="53">
        <v>1.813564</v>
      </c>
      <c r="CW14" s="53">
        <v>1.0889120000000001</v>
      </c>
      <c r="CX14" s="53">
        <v>0.65835889999999997</v>
      </c>
      <c r="CY14" s="53">
        <v>0.59318320000000002</v>
      </c>
      <c r="CZ14" s="53">
        <v>0.77402369999999998</v>
      </c>
      <c r="DA14" s="53">
        <v>1.335842</v>
      </c>
      <c r="DB14" s="53">
        <v>1.397794</v>
      </c>
      <c r="DC14" s="53">
        <v>1.294886</v>
      </c>
      <c r="DD14" s="53">
        <v>1.509512</v>
      </c>
      <c r="DE14" s="53">
        <v>1.5839510000000001</v>
      </c>
      <c r="DF14" s="53">
        <v>1.687041</v>
      </c>
      <c r="DG14" s="53">
        <v>1.869605</v>
      </c>
      <c r="DH14" s="53">
        <v>2.236764</v>
      </c>
      <c r="DI14" s="53">
        <v>2.6596989999999998</v>
      </c>
      <c r="DJ14" s="53">
        <v>3.0641039999999999</v>
      </c>
      <c r="DK14" s="53">
        <v>3.2873579999999998</v>
      </c>
      <c r="DL14" s="53">
        <v>2.9972819999999998</v>
      </c>
      <c r="DM14" s="53">
        <v>3.0220889999999998</v>
      </c>
      <c r="DN14" s="53">
        <v>3.1403780000000001</v>
      </c>
      <c r="DO14" s="53">
        <v>2.909297</v>
      </c>
      <c r="DP14" s="53">
        <v>2.8519779999999999</v>
      </c>
      <c r="DQ14" s="53">
        <v>2.6956479999999998</v>
      </c>
      <c r="DR14" s="53">
        <v>1.838382</v>
      </c>
      <c r="DS14" s="53">
        <v>2.0772270000000002</v>
      </c>
      <c r="DT14" s="53">
        <v>2.2840919999999998</v>
      </c>
      <c r="DU14" s="53">
        <v>1.4716020000000001</v>
      </c>
      <c r="DV14" s="53">
        <v>0.98578100000000002</v>
      </c>
      <c r="DW14" s="53">
        <v>0.90787399999999996</v>
      </c>
      <c r="DX14" s="53">
        <v>1.0761719999999999</v>
      </c>
      <c r="DY14" s="53">
        <v>1.7575019999999999</v>
      </c>
      <c r="DZ14" s="53">
        <v>1.815474</v>
      </c>
      <c r="EA14" s="53">
        <v>1.704725</v>
      </c>
      <c r="EB14" s="53">
        <v>1.9116299999999999</v>
      </c>
      <c r="EC14" s="53">
        <v>2.000699</v>
      </c>
      <c r="ED14" s="53">
        <v>2.1255350000000002</v>
      </c>
      <c r="EE14" s="53">
        <v>2.3746939999999999</v>
      </c>
      <c r="EF14" s="53">
        <v>2.8249650000000002</v>
      </c>
      <c r="EG14" s="53">
        <v>3.3267799999999998</v>
      </c>
      <c r="EH14" s="53">
        <v>3.801609</v>
      </c>
      <c r="EI14" s="53">
        <v>4.0764909999999999</v>
      </c>
      <c r="EJ14" s="53">
        <v>3.777466</v>
      </c>
      <c r="EK14" s="53">
        <v>3.800583</v>
      </c>
      <c r="EL14" s="53">
        <v>3.9223469999999998</v>
      </c>
      <c r="EM14" s="53">
        <v>3.70465</v>
      </c>
      <c r="EN14" s="53">
        <v>3.6452049999999998</v>
      </c>
      <c r="EO14" s="53">
        <v>3.4655149999999999</v>
      </c>
      <c r="EP14" s="53">
        <v>2.499587</v>
      </c>
      <c r="EQ14" s="53">
        <v>2.718458</v>
      </c>
      <c r="ER14" s="53">
        <v>2.96346</v>
      </c>
      <c r="ES14" s="53">
        <v>2.024146</v>
      </c>
      <c r="ET14" s="53">
        <v>1.4585269999999999</v>
      </c>
      <c r="EU14" s="53">
        <v>1.3622380000000001</v>
      </c>
      <c r="EV14" s="53">
        <v>1.5124249999999999</v>
      </c>
      <c r="EW14" s="53">
        <v>60.762099999999997</v>
      </c>
      <c r="EX14" s="53">
        <v>60.268940000000001</v>
      </c>
      <c r="EY14" s="53">
        <v>59.743879999999997</v>
      </c>
      <c r="EZ14" s="53">
        <v>59.297409999999999</v>
      </c>
      <c r="FA14" s="53">
        <v>58.972369999999998</v>
      </c>
      <c r="FB14" s="53">
        <v>58.691580000000002</v>
      </c>
      <c r="FC14" s="53">
        <v>58.911639999999998</v>
      </c>
      <c r="FD14" s="53">
        <v>60.568359999999998</v>
      </c>
      <c r="FE14" s="53">
        <v>63.124690000000001</v>
      </c>
      <c r="FF14" s="53">
        <v>66.348500000000001</v>
      </c>
      <c r="FG14" s="53">
        <v>69.650490000000005</v>
      </c>
      <c r="FH14" s="53">
        <v>72.671490000000006</v>
      </c>
      <c r="FI14" s="53">
        <v>75.249679999999998</v>
      </c>
      <c r="FJ14" s="53">
        <v>77.11721</v>
      </c>
      <c r="FK14" s="53">
        <v>78.473910000000004</v>
      </c>
      <c r="FL14" s="53">
        <v>78.897980000000004</v>
      </c>
      <c r="FM14" s="53">
        <v>78.308909999999997</v>
      </c>
      <c r="FN14" s="53">
        <v>76.709559999999996</v>
      </c>
      <c r="FO14" s="53">
        <v>73.888220000000004</v>
      </c>
      <c r="FP14" s="53">
        <v>70.317449999999994</v>
      </c>
      <c r="FQ14" s="53">
        <v>66.569050000000004</v>
      </c>
      <c r="FR14" s="53">
        <v>64.131690000000006</v>
      </c>
      <c r="FS14" s="53">
        <v>62.679209999999998</v>
      </c>
      <c r="FT14" s="53">
        <v>61.656350000000003</v>
      </c>
      <c r="FU14" s="53">
        <v>1700</v>
      </c>
      <c r="FV14" s="53">
        <v>36889.06</v>
      </c>
      <c r="FW14" s="53">
        <v>129.22479999999999</v>
      </c>
      <c r="FX14" s="53">
        <v>1</v>
      </c>
    </row>
    <row r="15" spans="1:180" x14ac:dyDescent="0.3">
      <c r="A15" t="s">
        <v>174</v>
      </c>
      <c r="B15" t="s">
        <v>247</v>
      </c>
      <c r="C15" t="s">
        <v>180</v>
      </c>
      <c r="D15" t="s">
        <v>248</v>
      </c>
      <c r="E15" t="s">
        <v>190</v>
      </c>
      <c r="F15" t="s">
        <v>229</v>
      </c>
      <c r="G15" t="s">
        <v>243</v>
      </c>
      <c r="H15" s="53">
        <v>322</v>
      </c>
      <c r="I15" s="53">
        <v>14.238490000000001</v>
      </c>
      <c r="J15" s="53">
        <v>13.852309999999999</v>
      </c>
      <c r="K15" s="53">
        <v>13.681789999999999</v>
      </c>
      <c r="L15" s="53">
        <v>13.69211</v>
      </c>
      <c r="M15" s="53">
        <v>14.06005</v>
      </c>
      <c r="N15" s="53">
        <v>14.70007</v>
      </c>
      <c r="O15" s="53">
        <v>15.288069999999999</v>
      </c>
      <c r="P15" s="53">
        <v>16.012899999999998</v>
      </c>
      <c r="Q15" s="53">
        <v>17.58445</v>
      </c>
      <c r="R15" s="53">
        <v>19.327529999999999</v>
      </c>
      <c r="S15" s="53">
        <v>21.236370000000001</v>
      </c>
      <c r="T15" s="53">
        <v>22.346800000000002</v>
      </c>
      <c r="U15" s="53">
        <v>23.075769999999999</v>
      </c>
      <c r="V15" s="53">
        <v>23.748200000000001</v>
      </c>
      <c r="W15" s="53">
        <v>24.06662</v>
      </c>
      <c r="X15" s="53">
        <v>23.806190000000001</v>
      </c>
      <c r="Y15" s="53">
        <v>23.589210000000001</v>
      </c>
      <c r="Z15" s="53">
        <v>22.67144</v>
      </c>
      <c r="AA15" s="53">
        <v>21.41142</v>
      </c>
      <c r="AB15" s="53">
        <v>20.648710000000001</v>
      </c>
      <c r="AC15" s="53">
        <v>19.013670000000001</v>
      </c>
      <c r="AD15" s="53">
        <v>17.333210000000001</v>
      </c>
      <c r="AE15" s="53">
        <v>15.663970000000001</v>
      </c>
      <c r="AF15" s="53">
        <v>14.55381</v>
      </c>
      <c r="AG15" s="53">
        <v>-0.17489840000000001</v>
      </c>
      <c r="AH15" s="53">
        <v>-9.4982700000000003E-2</v>
      </c>
      <c r="AI15" s="53">
        <v>5.1897100000000002E-2</v>
      </c>
      <c r="AJ15" s="53">
        <v>0.1079876</v>
      </c>
      <c r="AK15" s="53">
        <v>0.2532625</v>
      </c>
      <c r="AL15" s="53">
        <v>0.29036070000000003</v>
      </c>
      <c r="AM15" s="53">
        <v>-0.15033669999999999</v>
      </c>
      <c r="AN15" s="53">
        <v>-5.8672700000000001E-2</v>
      </c>
      <c r="AO15" s="53">
        <v>0.26042860000000001</v>
      </c>
      <c r="AP15" s="53">
        <v>0.33610699999999999</v>
      </c>
      <c r="AQ15" s="53">
        <v>0.58690880000000001</v>
      </c>
      <c r="AR15" s="53">
        <v>0.50333300000000003</v>
      </c>
      <c r="AS15" s="53">
        <v>0.27869060000000001</v>
      </c>
      <c r="AT15" s="53">
        <v>0.1487388</v>
      </c>
      <c r="AU15" s="53">
        <v>6.9328500000000001E-2</v>
      </c>
      <c r="AV15" s="53">
        <v>-0.32270460000000001</v>
      </c>
      <c r="AW15" s="53">
        <v>-0.27679860000000001</v>
      </c>
      <c r="AX15" s="53">
        <v>-0.19761429999999999</v>
      </c>
      <c r="AY15" s="53">
        <v>-5.4919500000000003E-2</v>
      </c>
      <c r="AZ15" s="53">
        <v>0.3205325</v>
      </c>
      <c r="BA15" s="53">
        <v>6.2277100000000002E-2</v>
      </c>
      <c r="BB15" s="53">
        <v>-5.4748699999999997E-2</v>
      </c>
      <c r="BC15" s="53">
        <v>-0.28874</v>
      </c>
      <c r="BD15" s="53">
        <v>-0.34792329999999999</v>
      </c>
      <c r="BE15" s="53">
        <v>0.1858957</v>
      </c>
      <c r="BF15" s="53">
        <v>0.2650207</v>
      </c>
      <c r="BG15" s="53">
        <v>0.38981260000000001</v>
      </c>
      <c r="BH15" s="53">
        <v>0.44532270000000002</v>
      </c>
      <c r="BI15" s="53">
        <v>0.58526829999999996</v>
      </c>
      <c r="BJ15" s="53">
        <v>0.63489700000000004</v>
      </c>
      <c r="BK15" s="53">
        <v>0.21069170000000001</v>
      </c>
      <c r="BL15" s="53">
        <v>0.31409880000000001</v>
      </c>
      <c r="BM15" s="53">
        <v>0.64253519999999997</v>
      </c>
      <c r="BN15" s="53">
        <v>0.80667469999999997</v>
      </c>
      <c r="BO15" s="53">
        <v>1.158517</v>
      </c>
      <c r="BP15" s="53">
        <v>1.0508040000000001</v>
      </c>
      <c r="BQ15" s="53">
        <v>0.83982970000000001</v>
      </c>
      <c r="BR15" s="53">
        <v>0.71996190000000004</v>
      </c>
      <c r="BS15" s="53">
        <v>0.64447589999999999</v>
      </c>
      <c r="BT15" s="53">
        <v>0.27025369999999999</v>
      </c>
      <c r="BU15" s="53">
        <v>0.2970469</v>
      </c>
      <c r="BV15" s="53">
        <v>0.32219759999999997</v>
      </c>
      <c r="BW15" s="53">
        <v>0.4677559</v>
      </c>
      <c r="BX15" s="53">
        <v>0.86873730000000005</v>
      </c>
      <c r="BY15" s="53">
        <v>0.53162279999999995</v>
      </c>
      <c r="BZ15" s="53">
        <v>0.3582457</v>
      </c>
      <c r="CA15" s="53">
        <v>8.8331800000000002E-2</v>
      </c>
      <c r="CB15" s="53">
        <v>2.73481E-2</v>
      </c>
      <c r="CC15" s="53">
        <v>0.43578050000000002</v>
      </c>
      <c r="CD15" s="53">
        <v>0.51435790000000003</v>
      </c>
      <c r="CE15" s="53">
        <v>0.62385199999999996</v>
      </c>
      <c r="CF15" s="53">
        <v>0.67896000000000001</v>
      </c>
      <c r="CG15" s="53">
        <v>0.81521449999999995</v>
      </c>
      <c r="CH15" s="53">
        <v>0.87352169999999996</v>
      </c>
      <c r="CI15" s="53">
        <v>0.46073890000000001</v>
      </c>
      <c r="CJ15" s="53">
        <v>0.57227930000000005</v>
      </c>
      <c r="CK15" s="53">
        <v>0.90718109999999996</v>
      </c>
      <c r="CL15" s="53">
        <v>1.1325879999999999</v>
      </c>
      <c r="CM15" s="53">
        <v>1.554411</v>
      </c>
      <c r="CN15" s="53">
        <v>1.42998</v>
      </c>
      <c r="CO15" s="53">
        <v>1.2284729999999999</v>
      </c>
      <c r="CP15" s="53">
        <v>1.1155889999999999</v>
      </c>
      <c r="CQ15" s="53">
        <v>1.042821</v>
      </c>
      <c r="CR15" s="53">
        <v>0.6809347</v>
      </c>
      <c r="CS15" s="53">
        <v>0.69449059999999996</v>
      </c>
      <c r="CT15" s="53">
        <v>0.68221779999999999</v>
      </c>
      <c r="CU15" s="53">
        <v>0.82975929999999998</v>
      </c>
      <c r="CV15" s="53">
        <v>1.2484219999999999</v>
      </c>
      <c r="CW15" s="53">
        <v>0.85669030000000002</v>
      </c>
      <c r="CX15" s="53">
        <v>0.64428439999999998</v>
      </c>
      <c r="CY15" s="53">
        <v>0.34949049999999998</v>
      </c>
      <c r="CZ15" s="53">
        <v>0.28725980000000001</v>
      </c>
      <c r="DA15" s="53">
        <v>0.68566543000000002</v>
      </c>
      <c r="DB15" s="53">
        <v>0.76369520000000002</v>
      </c>
      <c r="DC15" s="53">
        <v>0.85789130000000002</v>
      </c>
      <c r="DD15" s="53">
        <v>0.9125972</v>
      </c>
      <c r="DE15" s="53">
        <v>1.045161</v>
      </c>
      <c r="DF15" s="53">
        <v>1.1121460000000001</v>
      </c>
      <c r="DG15" s="53">
        <v>0.71078609999999998</v>
      </c>
      <c r="DH15" s="53">
        <v>0.83045970000000002</v>
      </c>
      <c r="DI15" s="53">
        <v>1.171827</v>
      </c>
      <c r="DJ15" s="53">
        <v>1.458502</v>
      </c>
      <c r="DK15" s="53">
        <v>1.950305</v>
      </c>
      <c r="DL15" s="53">
        <v>1.8091569999999999</v>
      </c>
      <c r="DM15" s="53">
        <v>1.617116</v>
      </c>
      <c r="DN15" s="53">
        <v>1.511217</v>
      </c>
      <c r="DO15" s="53">
        <v>1.4411670000000001</v>
      </c>
      <c r="DP15" s="53">
        <v>1.0916159999999999</v>
      </c>
      <c r="DQ15" s="53">
        <v>1.091934</v>
      </c>
      <c r="DR15" s="53">
        <v>1.042238</v>
      </c>
      <c r="DS15" s="53">
        <v>1.1917629999999999</v>
      </c>
      <c r="DT15" s="53">
        <v>1.628107</v>
      </c>
      <c r="DU15" s="53">
        <v>1.1817580000000001</v>
      </c>
      <c r="DV15" s="53">
        <v>0.93032300000000001</v>
      </c>
      <c r="DW15" s="53">
        <v>0.61064929999999995</v>
      </c>
      <c r="DX15" s="53">
        <v>0.54717170000000004</v>
      </c>
      <c r="DY15" s="53">
        <v>1.046459</v>
      </c>
      <c r="DZ15" s="53">
        <v>1.123699</v>
      </c>
      <c r="EA15" s="53">
        <v>1.1958070000000001</v>
      </c>
      <c r="EB15" s="53">
        <v>1.249932</v>
      </c>
      <c r="EC15" s="53">
        <v>1.3771659999999999</v>
      </c>
      <c r="ED15" s="53">
        <v>1.456683</v>
      </c>
      <c r="EE15" s="53">
        <v>1.071815</v>
      </c>
      <c r="EF15" s="53">
        <v>1.2032309999999999</v>
      </c>
      <c r="EG15" s="53">
        <v>1.5539339999999999</v>
      </c>
      <c r="EH15" s="53">
        <v>1.9290700000000001</v>
      </c>
      <c r="EI15" s="53">
        <v>2.5219130000000001</v>
      </c>
      <c r="EJ15" s="53">
        <v>2.356627</v>
      </c>
      <c r="EK15" s="53">
        <v>2.1782550000000001</v>
      </c>
      <c r="EL15" s="53">
        <v>2.0824400000000001</v>
      </c>
      <c r="EM15" s="53">
        <v>2.0163139999999999</v>
      </c>
      <c r="EN15" s="53">
        <v>1.684574</v>
      </c>
      <c r="EO15" s="53">
        <v>1.66578</v>
      </c>
      <c r="EP15" s="53">
        <v>1.5620499999999999</v>
      </c>
      <c r="EQ15" s="53">
        <v>1.7144379999999999</v>
      </c>
      <c r="ER15" s="53">
        <v>2.1763119999999998</v>
      </c>
      <c r="ES15" s="53">
        <v>1.651103</v>
      </c>
      <c r="ET15" s="53">
        <v>1.3433170000000001</v>
      </c>
      <c r="EU15" s="53">
        <v>0.98772099999999996</v>
      </c>
      <c r="EV15" s="53">
        <v>0.92244300000000001</v>
      </c>
      <c r="EW15" s="53">
        <v>60.76108</v>
      </c>
      <c r="EX15" s="53">
        <v>60.1492</v>
      </c>
      <c r="EY15" s="53">
        <v>59.45431</v>
      </c>
      <c r="EZ15" s="53">
        <v>58.891849999999998</v>
      </c>
      <c r="FA15" s="53">
        <v>58.477379999999997</v>
      </c>
      <c r="FB15" s="53">
        <v>58.009970000000003</v>
      </c>
      <c r="FC15" s="53">
        <v>57.60586</v>
      </c>
      <c r="FD15" s="53">
        <v>58.585140000000003</v>
      </c>
      <c r="FE15" s="53">
        <v>61.643250000000002</v>
      </c>
      <c r="FF15" s="53">
        <v>65.192509999999999</v>
      </c>
      <c r="FG15" s="53">
        <v>68.792029999999997</v>
      </c>
      <c r="FH15" s="53">
        <v>72.342039999999997</v>
      </c>
      <c r="FI15" s="53">
        <v>75.276730000000001</v>
      </c>
      <c r="FJ15" s="53">
        <v>77.710220000000007</v>
      </c>
      <c r="FK15" s="53">
        <v>79.082759999999993</v>
      </c>
      <c r="FL15" s="53">
        <v>79.368840000000006</v>
      </c>
      <c r="FM15" s="53">
        <v>78.572329999999994</v>
      </c>
      <c r="FN15" s="53">
        <v>76.409829999999999</v>
      </c>
      <c r="FO15" s="53">
        <v>72.885670000000005</v>
      </c>
      <c r="FP15" s="53">
        <v>68.858739999999997</v>
      </c>
      <c r="FQ15" s="53">
        <v>66.287189999999995</v>
      </c>
      <c r="FR15" s="53">
        <v>64.754050000000007</v>
      </c>
      <c r="FS15" s="53">
        <v>63.603769999999997</v>
      </c>
      <c r="FT15" s="53">
        <v>62.652009999999997</v>
      </c>
      <c r="FU15" s="53">
        <v>1699.6669999999999</v>
      </c>
      <c r="FV15" s="53">
        <v>36805.57</v>
      </c>
      <c r="FW15" s="53">
        <v>127.602</v>
      </c>
      <c r="FX15" s="53">
        <v>1</v>
      </c>
    </row>
    <row r="16" spans="1:180" x14ac:dyDescent="0.3">
      <c r="A16" t="s">
        <v>174</v>
      </c>
      <c r="B16" t="s">
        <v>247</v>
      </c>
      <c r="C16" t="s">
        <v>180</v>
      </c>
      <c r="D16" t="s">
        <v>248</v>
      </c>
      <c r="E16" t="s">
        <v>188</v>
      </c>
      <c r="F16" t="s">
        <v>229</v>
      </c>
      <c r="G16" t="s">
        <v>243</v>
      </c>
      <c r="H16" s="53">
        <v>322</v>
      </c>
      <c r="I16" s="53">
        <v>15.042450000000001</v>
      </c>
      <c r="J16" s="53">
        <v>14.82868</v>
      </c>
      <c r="K16" s="53">
        <v>14.433949999999999</v>
      </c>
      <c r="L16" s="53">
        <v>14.41155</v>
      </c>
      <c r="M16" s="53">
        <v>14.60388</v>
      </c>
      <c r="N16" s="53">
        <v>15.121</v>
      </c>
      <c r="O16" s="53">
        <v>15.67764</v>
      </c>
      <c r="P16" s="53">
        <v>16.877420000000001</v>
      </c>
      <c r="Q16" s="53">
        <v>18.509209999999999</v>
      </c>
      <c r="R16" s="53">
        <v>20.425049999999999</v>
      </c>
      <c r="S16" s="53">
        <v>22.189550000000001</v>
      </c>
      <c r="T16" s="53">
        <v>23.253129999999999</v>
      </c>
      <c r="U16" s="53">
        <v>23.96856</v>
      </c>
      <c r="V16" s="53">
        <v>24.544229999999999</v>
      </c>
      <c r="W16" s="53">
        <v>24.456910000000001</v>
      </c>
      <c r="X16" s="53">
        <v>24.412469999999999</v>
      </c>
      <c r="Y16" s="53">
        <v>24.328659999999999</v>
      </c>
      <c r="Z16" s="53">
        <v>23.677700000000002</v>
      </c>
      <c r="AA16" s="53">
        <v>22.31643</v>
      </c>
      <c r="AB16" s="53">
        <v>21.111699999999999</v>
      </c>
      <c r="AC16" s="53">
        <v>19.434049999999999</v>
      </c>
      <c r="AD16" s="53">
        <v>18.015509999999999</v>
      </c>
      <c r="AE16" s="53">
        <v>16.36178</v>
      </c>
      <c r="AF16" s="53">
        <v>15.353960000000001</v>
      </c>
      <c r="AG16" s="53">
        <v>0.1149849</v>
      </c>
      <c r="AH16" s="53">
        <v>0.4348069</v>
      </c>
      <c r="AI16" s="53">
        <v>0.35137980000000002</v>
      </c>
      <c r="AJ16" s="53">
        <v>0.39392840000000001</v>
      </c>
      <c r="AK16" s="53">
        <v>0.40194200000000002</v>
      </c>
      <c r="AL16" s="53">
        <v>0.31373329999999999</v>
      </c>
      <c r="AM16" s="53">
        <v>0.20410800000000001</v>
      </c>
      <c r="AN16" s="53">
        <v>0.3264358</v>
      </c>
      <c r="AO16" s="53">
        <v>0.4592233</v>
      </c>
      <c r="AP16" s="53">
        <v>0.59513139999999998</v>
      </c>
      <c r="AQ16" s="53">
        <v>0.71571320000000005</v>
      </c>
      <c r="AR16" s="53">
        <v>0.60105240000000004</v>
      </c>
      <c r="AS16" s="53">
        <v>0.371836</v>
      </c>
      <c r="AT16" s="53">
        <v>0.20757400000000001</v>
      </c>
      <c r="AU16" s="53">
        <v>-0.1646531</v>
      </c>
      <c r="AV16" s="53">
        <v>-0.31134669999999998</v>
      </c>
      <c r="AW16" s="53">
        <v>-0.139954</v>
      </c>
      <c r="AX16" s="53">
        <v>0.1028464</v>
      </c>
      <c r="AY16" s="53">
        <v>5.7234699999999999E-2</v>
      </c>
      <c r="AZ16" s="53">
        <v>0.33275060000000001</v>
      </c>
      <c r="BA16" s="53">
        <v>7.7403399999999997E-2</v>
      </c>
      <c r="BB16" s="53">
        <v>-2.0275999999999999E-2</v>
      </c>
      <c r="BC16" s="53">
        <v>-0.10910640000000001</v>
      </c>
      <c r="BD16" s="53">
        <v>-4.9274000000000002E-3</v>
      </c>
      <c r="BE16" s="53">
        <v>0.56293451999999999</v>
      </c>
      <c r="BF16" s="53">
        <v>0.86059269999999999</v>
      </c>
      <c r="BG16" s="53">
        <v>0.77211770000000002</v>
      </c>
      <c r="BH16" s="53">
        <v>0.81518780000000002</v>
      </c>
      <c r="BI16" s="53">
        <v>0.82658100000000001</v>
      </c>
      <c r="BJ16" s="53">
        <v>0.74208200000000002</v>
      </c>
      <c r="BK16" s="53">
        <v>0.64002619999999999</v>
      </c>
      <c r="BL16" s="53">
        <v>0.77570890000000003</v>
      </c>
      <c r="BM16" s="53">
        <v>0.93746439999999998</v>
      </c>
      <c r="BN16" s="53">
        <v>1.157214</v>
      </c>
      <c r="BO16" s="53">
        <v>1.339969</v>
      </c>
      <c r="BP16" s="53">
        <v>1.2334689999999999</v>
      </c>
      <c r="BQ16" s="53">
        <v>1.0196799999999999</v>
      </c>
      <c r="BR16" s="53">
        <v>0.87495650000000003</v>
      </c>
      <c r="BS16" s="53">
        <v>0.47460560000000002</v>
      </c>
      <c r="BT16" s="53">
        <v>0.32489810000000002</v>
      </c>
      <c r="BU16" s="53">
        <v>0.49623919999999999</v>
      </c>
      <c r="BV16" s="53">
        <v>0.72488960000000002</v>
      </c>
      <c r="BW16" s="53">
        <v>0.69543049999999995</v>
      </c>
      <c r="BX16" s="53">
        <v>0.97761629999999999</v>
      </c>
      <c r="BY16" s="53">
        <v>0.60939739999999998</v>
      </c>
      <c r="BZ16" s="53">
        <v>0.46718029999999999</v>
      </c>
      <c r="CA16" s="53">
        <v>0.35984110000000002</v>
      </c>
      <c r="CB16" s="53">
        <v>0.46246389999999998</v>
      </c>
      <c r="CC16" s="53">
        <v>0.87318300999999998</v>
      </c>
      <c r="CD16" s="53">
        <v>1.155491</v>
      </c>
      <c r="CE16" s="53">
        <v>1.0635190000000001</v>
      </c>
      <c r="CF16" s="53">
        <v>1.106951</v>
      </c>
      <c r="CG16" s="53">
        <v>1.1206849999999999</v>
      </c>
      <c r="CH16" s="53">
        <v>1.0387550000000001</v>
      </c>
      <c r="CI16" s="53">
        <v>0.9419419</v>
      </c>
      <c r="CJ16" s="53">
        <v>1.0868739999999999</v>
      </c>
      <c r="CK16" s="53">
        <v>1.2686930000000001</v>
      </c>
      <c r="CL16" s="53">
        <v>1.546511</v>
      </c>
      <c r="CM16" s="53">
        <v>1.772327</v>
      </c>
      <c r="CN16" s="53">
        <v>1.6714789999999999</v>
      </c>
      <c r="CO16" s="53">
        <v>1.4683740000000001</v>
      </c>
      <c r="CP16" s="53">
        <v>1.3371839999999999</v>
      </c>
      <c r="CQ16" s="53">
        <v>0.91735420000000001</v>
      </c>
      <c r="CR16" s="53">
        <v>0.76555930000000005</v>
      </c>
      <c r="CS16" s="53">
        <v>0.93686460000000005</v>
      </c>
      <c r="CT16" s="53">
        <v>1.155715</v>
      </c>
      <c r="CU16" s="53">
        <v>1.137443</v>
      </c>
      <c r="CV16" s="53">
        <v>1.424248</v>
      </c>
      <c r="CW16" s="53">
        <v>0.97785469999999997</v>
      </c>
      <c r="CX16" s="53">
        <v>0.80479109999999998</v>
      </c>
      <c r="CY16" s="53">
        <v>0.68463280000000004</v>
      </c>
      <c r="CZ16" s="53">
        <v>0.78617760000000003</v>
      </c>
      <c r="DA16" s="53">
        <v>1.183432</v>
      </c>
      <c r="DB16" s="53">
        <v>1.4503889999999999</v>
      </c>
      <c r="DC16" s="53">
        <v>1.354921</v>
      </c>
      <c r="DD16" s="53">
        <v>1.398714</v>
      </c>
      <c r="DE16" s="53">
        <v>1.4147879999999999</v>
      </c>
      <c r="DF16" s="53">
        <v>1.3354280000000001</v>
      </c>
      <c r="DG16" s="53">
        <v>1.2438579999999999</v>
      </c>
      <c r="DH16" s="53">
        <v>1.398039</v>
      </c>
      <c r="DI16" s="53">
        <v>1.5999209999999999</v>
      </c>
      <c r="DJ16" s="53">
        <v>1.935808</v>
      </c>
      <c r="DK16" s="53">
        <v>2.2046839999999999</v>
      </c>
      <c r="DL16" s="53">
        <v>2.1094879999999998</v>
      </c>
      <c r="DM16" s="53">
        <v>1.9170689999999999</v>
      </c>
      <c r="DN16" s="53">
        <v>1.7994110000000001</v>
      </c>
      <c r="DO16" s="53">
        <v>1.3601030000000001</v>
      </c>
      <c r="DP16" s="53">
        <v>1.206221</v>
      </c>
      <c r="DQ16" s="53">
        <v>1.3774900000000001</v>
      </c>
      <c r="DR16" s="53">
        <v>1.5865400000000001</v>
      </c>
      <c r="DS16" s="53">
        <v>1.579456</v>
      </c>
      <c r="DT16" s="53">
        <v>1.8708800000000001</v>
      </c>
      <c r="DU16" s="53">
        <v>1.346312</v>
      </c>
      <c r="DV16" s="53">
        <v>1.1424019999999999</v>
      </c>
      <c r="DW16" s="53">
        <v>1.0094240000000001</v>
      </c>
      <c r="DX16" s="53">
        <v>1.109891</v>
      </c>
      <c r="DY16" s="53">
        <v>1.631381</v>
      </c>
      <c r="DZ16" s="53">
        <v>1.876174</v>
      </c>
      <c r="EA16" s="53">
        <v>1.7756590000000001</v>
      </c>
      <c r="EB16" s="53">
        <v>1.8199730000000001</v>
      </c>
      <c r="EC16" s="53">
        <v>1.8394280000000001</v>
      </c>
      <c r="ED16" s="53">
        <v>1.7637769999999999</v>
      </c>
      <c r="EE16" s="53">
        <v>1.6797759999999999</v>
      </c>
      <c r="EF16" s="53">
        <v>1.8473120000000001</v>
      </c>
      <c r="EG16" s="53">
        <v>2.0781619999999998</v>
      </c>
      <c r="EH16" s="53">
        <v>2.4978899999999999</v>
      </c>
      <c r="EI16" s="53">
        <v>2.8289399999999998</v>
      </c>
      <c r="EJ16" s="53">
        <v>2.741905</v>
      </c>
      <c r="EK16" s="53">
        <v>2.5649130000000002</v>
      </c>
      <c r="EL16" s="53">
        <v>2.466793</v>
      </c>
      <c r="EM16" s="53">
        <v>1.9993620000000001</v>
      </c>
      <c r="EN16" s="53">
        <v>1.842465</v>
      </c>
      <c r="EO16" s="53">
        <v>2.0136829999999999</v>
      </c>
      <c r="EP16" s="53">
        <v>2.208583</v>
      </c>
      <c r="EQ16" s="53">
        <v>2.217651</v>
      </c>
      <c r="ER16" s="53">
        <v>2.515746</v>
      </c>
      <c r="ES16" s="53">
        <v>1.878306</v>
      </c>
      <c r="ET16" s="53">
        <v>1.629858</v>
      </c>
      <c r="EU16" s="53">
        <v>1.478372</v>
      </c>
      <c r="EV16" s="53">
        <v>1.577283</v>
      </c>
      <c r="EW16" s="53">
        <v>61.590440000000001</v>
      </c>
      <c r="EX16" s="53">
        <v>60.926560000000002</v>
      </c>
      <c r="EY16" s="53">
        <v>60.329059999999998</v>
      </c>
      <c r="EZ16" s="53">
        <v>59.848179999999999</v>
      </c>
      <c r="FA16" s="53">
        <v>59.337760000000003</v>
      </c>
      <c r="FB16" s="53">
        <v>59.067909999999998</v>
      </c>
      <c r="FC16" s="53">
        <v>59.080300000000001</v>
      </c>
      <c r="FD16" s="53">
        <v>60.701239999999999</v>
      </c>
      <c r="FE16" s="53">
        <v>63.353879999999997</v>
      </c>
      <c r="FF16" s="53">
        <v>66.732259999999997</v>
      </c>
      <c r="FG16" s="53">
        <v>70.144679999999994</v>
      </c>
      <c r="FH16" s="53">
        <v>73.256259999999997</v>
      </c>
      <c r="FI16" s="53">
        <v>75.989170000000001</v>
      </c>
      <c r="FJ16" s="53">
        <v>77.91771</v>
      </c>
      <c r="FK16" s="53">
        <v>79.102620000000002</v>
      </c>
      <c r="FL16" s="53">
        <v>79.709180000000003</v>
      </c>
      <c r="FM16" s="53">
        <v>79.052760000000006</v>
      </c>
      <c r="FN16" s="53">
        <v>77.253680000000003</v>
      </c>
      <c r="FO16" s="53">
        <v>74.611530000000002</v>
      </c>
      <c r="FP16" s="53">
        <v>71.082700000000003</v>
      </c>
      <c r="FQ16" s="53">
        <v>67.344859999999997</v>
      </c>
      <c r="FR16" s="53">
        <v>64.87697</v>
      </c>
      <c r="FS16" s="53">
        <v>63.30706</v>
      </c>
      <c r="FT16" s="53">
        <v>62.224379999999996</v>
      </c>
      <c r="FU16" s="53">
        <v>1700</v>
      </c>
      <c r="FV16" s="53">
        <v>36889.06</v>
      </c>
      <c r="FW16" s="53">
        <v>129.22479999999999</v>
      </c>
      <c r="FX16" s="53">
        <v>1</v>
      </c>
    </row>
    <row r="17" spans="1:180" x14ac:dyDescent="0.3">
      <c r="A17" t="s">
        <v>174</v>
      </c>
      <c r="B17" t="s">
        <v>247</v>
      </c>
      <c r="C17" t="s">
        <v>180</v>
      </c>
      <c r="D17" t="s">
        <v>227</v>
      </c>
      <c r="E17" t="s">
        <v>189</v>
      </c>
      <c r="F17" t="s">
        <v>229</v>
      </c>
      <c r="G17" t="s">
        <v>243</v>
      </c>
      <c r="H17" s="53">
        <v>322</v>
      </c>
      <c r="I17" s="53">
        <v>14.82701</v>
      </c>
      <c r="J17" s="53">
        <v>14.50361</v>
      </c>
      <c r="K17" s="53">
        <v>14.28453</v>
      </c>
      <c r="L17" s="53">
        <v>14.5619</v>
      </c>
      <c r="M17" s="53">
        <v>15.427350000000001</v>
      </c>
      <c r="N17" s="53">
        <v>17.31166</v>
      </c>
      <c r="O17" s="53">
        <v>19.7254</v>
      </c>
      <c r="P17" s="53">
        <v>22.606349999999999</v>
      </c>
      <c r="Q17" s="53">
        <v>26.476199999999999</v>
      </c>
      <c r="R17" s="53">
        <v>29.609159999999999</v>
      </c>
      <c r="S17" s="53">
        <v>31.892800000000001</v>
      </c>
      <c r="T17" s="53">
        <v>33.406410000000001</v>
      </c>
      <c r="U17" s="53">
        <v>34.50517</v>
      </c>
      <c r="V17" s="53">
        <v>35.688070000000003</v>
      </c>
      <c r="W17" s="53">
        <v>36.139719999999997</v>
      </c>
      <c r="X17" s="53">
        <v>35.315649999999998</v>
      </c>
      <c r="Y17" s="53">
        <v>34.16751</v>
      </c>
      <c r="Z17" s="53">
        <v>29.914719999999999</v>
      </c>
      <c r="AA17" s="53">
        <v>26.587230000000002</v>
      </c>
      <c r="AB17" s="53">
        <v>23.82985</v>
      </c>
      <c r="AC17" s="53">
        <v>21.31842</v>
      </c>
      <c r="AD17" s="53">
        <v>18.887540000000001</v>
      </c>
      <c r="AE17" s="53">
        <v>16.793410000000002</v>
      </c>
      <c r="AF17" s="53">
        <v>15.554029999999999</v>
      </c>
      <c r="AG17" s="53">
        <v>5.07255E-2</v>
      </c>
      <c r="AH17" s="53">
        <v>0.1301842</v>
      </c>
      <c r="AI17" s="53">
        <v>8.6405499999999996E-2</v>
      </c>
      <c r="AJ17" s="53">
        <v>0.26297379999999998</v>
      </c>
      <c r="AK17" s="53">
        <v>0.36437389999999997</v>
      </c>
      <c r="AL17" s="53">
        <v>0.56071970000000004</v>
      </c>
      <c r="AM17" s="53">
        <v>0.31108740000000001</v>
      </c>
      <c r="AN17" s="53">
        <v>0.27997129999999998</v>
      </c>
      <c r="AO17" s="53">
        <v>0.71099330000000005</v>
      </c>
      <c r="AP17" s="53">
        <v>1.1143609999999999</v>
      </c>
      <c r="AQ17" s="53">
        <v>1.1376740000000001</v>
      </c>
      <c r="AR17" s="53">
        <v>0.94645900000000005</v>
      </c>
      <c r="AS17" s="53">
        <v>0.83578410000000003</v>
      </c>
      <c r="AT17" s="53">
        <v>0.87317069999999997</v>
      </c>
      <c r="AU17" s="53">
        <v>0.83331560000000005</v>
      </c>
      <c r="AV17" s="53">
        <v>0.75879169999999996</v>
      </c>
      <c r="AW17" s="53">
        <v>1.2196359999999999</v>
      </c>
      <c r="AX17" s="53">
        <v>0.26857750000000002</v>
      </c>
      <c r="AY17" s="53">
        <v>0.56070229999999999</v>
      </c>
      <c r="AZ17" s="53">
        <v>0.3640775</v>
      </c>
      <c r="BA17" s="53">
        <v>-0.1659775</v>
      </c>
      <c r="BB17" s="53">
        <v>-0.39434819999999998</v>
      </c>
      <c r="BC17" s="53">
        <v>-0.41034490000000001</v>
      </c>
      <c r="BD17" s="53">
        <v>-0.23877229999999999</v>
      </c>
      <c r="BE17" s="53">
        <v>0.41067761000000003</v>
      </c>
      <c r="BF17" s="53">
        <v>0.50178920000000005</v>
      </c>
      <c r="BG17" s="53">
        <v>0.45467770000000002</v>
      </c>
      <c r="BH17" s="53">
        <v>0.62149399999999999</v>
      </c>
      <c r="BI17" s="53">
        <v>0.75531099999999995</v>
      </c>
      <c r="BJ17" s="53">
        <v>1.0095540000000001</v>
      </c>
      <c r="BK17" s="53">
        <v>0.79105150000000002</v>
      </c>
      <c r="BL17" s="53">
        <v>0.83381369999999999</v>
      </c>
      <c r="BM17" s="53">
        <v>1.4014040000000001</v>
      </c>
      <c r="BN17" s="53">
        <v>1.887148</v>
      </c>
      <c r="BO17" s="53">
        <v>2.0119530000000001</v>
      </c>
      <c r="BP17" s="53">
        <v>1.791506</v>
      </c>
      <c r="BQ17" s="53">
        <v>1.6665719999999999</v>
      </c>
      <c r="BR17" s="53">
        <v>1.722604</v>
      </c>
      <c r="BS17" s="53">
        <v>1.6982919999999999</v>
      </c>
      <c r="BT17" s="53">
        <v>1.5537460000000001</v>
      </c>
      <c r="BU17" s="53">
        <v>2.0749439999999999</v>
      </c>
      <c r="BV17" s="53">
        <v>0.91744669999999995</v>
      </c>
      <c r="BW17" s="53">
        <v>1.194142</v>
      </c>
      <c r="BX17" s="53">
        <v>1.073537</v>
      </c>
      <c r="BY17" s="53">
        <v>0.38688090000000003</v>
      </c>
      <c r="BZ17" s="53">
        <v>7.2780600000000001E-2</v>
      </c>
      <c r="CA17" s="53">
        <v>2.4151499999999999E-2</v>
      </c>
      <c r="CB17" s="53">
        <v>0.1575202</v>
      </c>
      <c r="CC17" s="53">
        <v>0.65997927999999995</v>
      </c>
      <c r="CD17" s="53">
        <v>0.75916170000000005</v>
      </c>
      <c r="CE17" s="53">
        <v>0.70974199999999998</v>
      </c>
      <c r="CF17" s="53">
        <v>0.86980400000000002</v>
      </c>
      <c r="CG17" s="53">
        <v>1.026073</v>
      </c>
      <c r="CH17" s="53">
        <v>1.320416</v>
      </c>
      <c r="CI17" s="53">
        <v>1.1234729999999999</v>
      </c>
      <c r="CJ17" s="53">
        <v>1.217403</v>
      </c>
      <c r="CK17" s="53">
        <v>1.87958</v>
      </c>
      <c r="CL17" s="53">
        <v>2.422377</v>
      </c>
      <c r="CM17" s="53">
        <v>2.6174750000000002</v>
      </c>
      <c r="CN17" s="53">
        <v>2.3767830000000001</v>
      </c>
      <c r="CO17" s="53">
        <v>2.2419739999999999</v>
      </c>
      <c r="CP17" s="53">
        <v>2.3109199999999999</v>
      </c>
      <c r="CQ17" s="53">
        <v>2.2973720000000002</v>
      </c>
      <c r="CR17" s="53">
        <v>2.10433</v>
      </c>
      <c r="CS17" s="53">
        <v>2.6673269999999998</v>
      </c>
      <c r="CT17" s="53">
        <v>1.366852</v>
      </c>
      <c r="CU17" s="53">
        <v>1.6328609999999999</v>
      </c>
      <c r="CV17" s="53">
        <v>1.5649059999999999</v>
      </c>
      <c r="CW17" s="53">
        <v>0.76978899999999995</v>
      </c>
      <c r="CX17" s="53">
        <v>0.39631270000000002</v>
      </c>
      <c r="CY17" s="53">
        <v>0.3250825</v>
      </c>
      <c r="CZ17" s="53">
        <v>0.43199120000000002</v>
      </c>
      <c r="DA17" s="53">
        <v>0.90928102</v>
      </c>
      <c r="DB17" s="53">
        <v>1.016534</v>
      </c>
      <c r="DC17" s="53">
        <v>0.9648061</v>
      </c>
      <c r="DD17" s="53">
        <v>1.1181140000000001</v>
      </c>
      <c r="DE17" s="53">
        <v>1.296835</v>
      </c>
      <c r="DF17" s="53">
        <v>1.6312770000000001</v>
      </c>
      <c r="DG17" s="53">
        <v>1.4558949999999999</v>
      </c>
      <c r="DH17" s="53">
        <v>1.6009930000000001</v>
      </c>
      <c r="DI17" s="53">
        <v>2.3577560000000002</v>
      </c>
      <c r="DJ17" s="53">
        <v>2.9576069999999999</v>
      </c>
      <c r="DK17" s="53">
        <v>3.2229969999999999</v>
      </c>
      <c r="DL17" s="53">
        <v>2.9620600000000001</v>
      </c>
      <c r="DM17" s="53">
        <v>2.8173750000000002</v>
      </c>
      <c r="DN17" s="53">
        <v>2.899235</v>
      </c>
      <c r="DO17" s="53">
        <v>2.896452</v>
      </c>
      <c r="DP17" s="53">
        <v>2.6549130000000001</v>
      </c>
      <c r="DQ17" s="53">
        <v>3.2597109999999998</v>
      </c>
      <c r="DR17" s="53">
        <v>1.8162560000000001</v>
      </c>
      <c r="DS17" s="53">
        <v>2.07158</v>
      </c>
      <c r="DT17" s="53">
        <v>2.0562749999999999</v>
      </c>
      <c r="DU17" s="53">
        <v>1.1526970000000001</v>
      </c>
      <c r="DV17" s="53">
        <v>0.7198447</v>
      </c>
      <c r="DW17" s="53">
        <v>0.62601329999999999</v>
      </c>
      <c r="DX17" s="53">
        <v>0.70646209999999998</v>
      </c>
      <c r="DY17" s="53">
        <v>1.2692330000000001</v>
      </c>
      <c r="DZ17" s="53">
        <v>1.388139</v>
      </c>
      <c r="EA17" s="53">
        <v>1.333078</v>
      </c>
      <c r="EB17" s="53">
        <v>1.476634</v>
      </c>
      <c r="EC17" s="53">
        <v>1.687772</v>
      </c>
      <c r="ED17" s="53">
        <v>2.0801120000000002</v>
      </c>
      <c r="EE17" s="53">
        <v>1.935859</v>
      </c>
      <c r="EF17" s="53">
        <v>2.1548349999999998</v>
      </c>
      <c r="EG17" s="53">
        <v>3.0481660000000002</v>
      </c>
      <c r="EH17" s="53">
        <v>3.730394</v>
      </c>
      <c r="EI17" s="53">
        <v>4.0972759999999999</v>
      </c>
      <c r="EJ17" s="53">
        <v>3.8071069999999998</v>
      </c>
      <c r="EK17" s="53">
        <v>3.648164</v>
      </c>
      <c r="EL17" s="53">
        <v>3.7486679999999999</v>
      </c>
      <c r="EM17" s="53">
        <v>3.7614290000000001</v>
      </c>
      <c r="EN17" s="53">
        <v>3.4498669999999998</v>
      </c>
      <c r="EO17" s="53">
        <v>4.1150190000000002</v>
      </c>
      <c r="EP17" s="53">
        <v>2.4651260000000002</v>
      </c>
      <c r="EQ17" s="53">
        <v>2.7050200000000002</v>
      </c>
      <c r="ER17" s="53">
        <v>2.7657340000000001</v>
      </c>
      <c r="ES17" s="53">
        <v>1.7055549999999999</v>
      </c>
      <c r="ET17" s="53">
        <v>1.186974</v>
      </c>
      <c r="EU17" s="53">
        <v>1.0605100000000001</v>
      </c>
      <c r="EV17" s="53">
        <v>1.1027549999999999</v>
      </c>
      <c r="EW17" s="53">
        <v>61.562429999999999</v>
      </c>
      <c r="EX17" s="53">
        <v>60.91348</v>
      </c>
      <c r="EY17" s="53">
        <v>60.395580000000002</v>
      </c>
      <c r="EZ17" s="53">
        <v>60.034680000000002</v>
      </c>
      <c r="FA17" s="53">
        <v>59.661270000000002</v>
      </c>
      <c r="FB17" s="53">
        <v>59.468769999999999</v>
      </c>
      <c r="FC17" s="53">
        <v>59.385669999999998</v>
      </c>
      <c r="FD17" s="53">
        <v>60.539639999999999</v>
      </c>
      <c r="FE17" s="53">
        <v>63.104230000000001</v>
      </c>
      <c r="FF17" s="53">
        <v>66.269260000000003</v>
      </c>
      <c r="FG17" s="53">
        <v>69.673209999999997</v>
      </c>
      <c r="FH17" s="53">
        <v>72.914240000000007</v>
      </c>
      <c r="FI17" s="53">
        <v>75.688869999999994</v>
      </c>
      <c r="FJ17" s="53">
        <v>77.919489999999996</v>
      </c>
      <c r="FK17" s="53">
        <v>79.084339999999997</v>
      </c>
      <c r="FL17" s="53">
        <v>79.302149999999997</v>
      </c>
      <c r="FM17" s="53">
        <v>78.65361</v>
      </c>
      <c r="FN17" s="53">
        <v>76.809640000000002</v>
      </c>
      <c r="FO17" s="53">
        <v>73.975629999999995</v>
      </c>
      <c r="FP17" s="53">
        <v>70.297129999999996</v>
      </c>
      <c r="FQ17" s="53">
        <v>67.013170000000002</v>
      </c>
      <c r="FR17" s="53">
        <v>65.090699999999998</v>
      </c>
      <c r="FS17" s="53">
        <v>63.756590000000003</v>
      </c>
      <c r="FT17" s="53">
        <v>62.813189999999999</v>
      </c>
      <c r="FU17" s="53">
        <v>1700</v>
      </c>
      <c r="FV17" s="53">
        <v>37594.480000000003</v>
      </c>
      <c r="FW17" s="53">
        <v>124.35680000000001</v>
      </c>
      <c r="FX17" s="53">
        <v>1</v>
      </c>
    </row>
    <row r="18" spans="1:180" x14ac:dyDescent="0.3">
      <c r="A18" t="s">
        <v>174</v>
      </c>
      <c r="B18" t="s">
        <v>247</v>
      </c>
      <c r="C18" t="s">
        <v>180</v>
      </c>
      <c r="D18" t="s">
        <v>227</v>
      </c>
      <c r="E18" t="s">
        <v>187</v>
      </c>
      <c r="F18" t="s">
        <v>230</v>
      </c>
      <c r="G18" t="s">
        <v>243</v>
      </c>
      <c r="H18" s="53">
        <v>71</v>
      </c>
      <c r="I18" s="53">
        <v>14.449070000000001</v>
      </c>
      <c r="J18" s="53">
        <v>13.72174</v>
      </c>
      <c r="K18" s="53">
        <v>13.35661</v>
      </c>
      <c r="L18" s="53">
        <v>13.32464</v>
      </c>
      <c r="M18" s="53">
        <v>14.67182</v>
      </c>
      <c r="N18" s="53">
        <v>16.77582</v>
      </c>
      <c r="O18" s="53">
        <v>17.58156</v>
      </c>
      <c r="P18" s="53">
        <v>21.493289999999998</v>
      </c>
      <c r="Q18" s="53">
        <v>25.52327</v>
      </c>
      <c r="R18" s="53">
        <v>28.47345</v>
      </c>
      <c r="S18" s="53">
        <v>30.635750000000002</v>
      </c>
      <c r="T18" s="53">
        <v>32.37518</v>
      </c>
      <c r="U18" s="53">
        <v>33.292479999999998</v>
      </c>
      <c r="V18" s="53">
        <v>34.323929999999997</v>
      </c>
      <c r="W18" s="53">
        <v>34.955379999999998</v>
      </c>
      <c r="X18" s="53">
        <v>34.94408</v>
      </c>
      <c r="Y18" s="53">
        <v>34.845399999999998</v>
      </c>
      <c r="Z18" s="53">
        <v>31.048369999999998</v>
      </c>
      <c r="AA18" s="53">
        <v>28.68009</v>
      </c>
      <c r="AB18" s="53">
        <v>27.578410000000002</v>
      </c>
      <c r="AC18" s="53">
        <v>25.046420000000001</v>
      </c>
      <c r="AD18" s="53">
        <v>22.431889999999999</v>
      </c>
      <c r="AE18" s="53">
        <v>18.497520000000002</v>
      </c>
      <c r="AF18" s="53">
        <v>16.226009999999999</v>
      </c>
      <c r="AG18" s="53">
        <v>-0.82908762000000003</v>
      </c>
      <c r="AH18" s="53">
        <v>-0.85675230000000002</v>
      </c>
      <c r="AI18" s="53">
        <v>-0.71667530000000002</v>
      </c>
      <c r="AJ18" s="53">
        <v>-0.64511759999999996</v>
      </c>
      <c r="AK18" s="53">
        <v>-0.28131099999999998</v>
      </c>
      <c r="AL18" s="53">
        <v>-0.20236309999999999</v>
      </c>
      <c r="AM18" s="53">
        <v>-1.060408</v>
      </c>
      <c r="AN18" s="53">
        <v>-0.75024440000000003</v>
      </c>
      <c r="AO18" s="53">
        <v>-0.79781999999999997</v>
      </c>
      <c r="AP18" s="53">
        <v>-0.63325010000000004</v>
      </c>
      <c r="AQ18" s="53">
        <v>-0.54800870000000002</v>
      </c>
      <c r="AR18" s="53">
        <v>-0.47419739999999999</v>
      </c>
      <c r="AS18" s="53">
        <v>-0.82152990000000004</v>
      </c>
      <c r="AT18" s="53">
        <v>-0.91213029999999995</v>
      </c>
      <c r="AU18" s="53">
        <v>-1.0861689999999999</v>
      </c>
      <c r="AV18" s="53">
        <v>-1.2327049999999999</v>
      </c>
      <c r="AW18" s="53">
        <v>-1.027468</v>
      </c>
      <c r="AX18" s="53">
        <v>-1.5604690000000001</v>
      </c>
      <c r="AY18" s="53">
        <v>-0.6966926</v>
      </c>
      <c r="AZ18" s="53">
        <v>0.1086688</v>
      </c>
      <c r="BA18" s="53">
        <v>-0.33429429999999999</v>
      </c>
      <c r="BB18" s="53">
        <v>-0.30351640000000002</v>
      </c>
      <c r="BC18" s="53">
        <v>-0.95206950000000001</v>
      </c>
      <c r="BD18" s="53">
        <v>-0.73185549999999999</v>
      </c>
      <c r="BE18" s="53">
        <v>-0.45531589</v>
      </c>
      <c r="BF18" s="53">
        <v>-0.49895010000000001</v>
      </c>
      <c r="BG18" s="53">
        <v>-0.38335409999999998</v>
      </c>
      <c r="BH18" s="53">
        <v>-0.31305379999999999</v>
      </c>
      <c r="BI18" s="53">
        <v>0.34167340000000002</v>
      </c>
      <c r="BJ18" s="53">
        <v>0.99491569999999996</v>
      </c>
      <c r="BK18" s="53">
        <v>-7.2155999999999998E-2</v>
      </c>
      <c r="BL18" s="53">
        <v>0.25363429999999998</v>
      </c>
      <c r="BM18" s="53">
        <v>0.41951100000000002</v>
      </c>
      <c r="BN18" s="53">
        <v>0.67559749999999996</v>
      </c>
      <c r="BO18" s="53">
        <v>0.82119039999999999</v>
      </c>
      <c r="BP18" s="53">
        <v>0.91899370000000002</v>
      </c>
      <c r="BQ18" s="53">
        <v>0.57424679999999995</v>
      </c>
      <c r="BR18" s="53">
        <v>0.49533860000000002</v>
      </c>
      <c r="BS18" s="53">
        <v>0.29473700000000003</v>
      </c>
      <c r="BT18" s="53">
        <v>0.1174917</v>
      </c>
      <c r="BU18" s="53">
        <v>0.6183864</v>
      </c>
      <c r="BV18" s="53">
        <v>-0.31795109999999999</v>
      </c>
      <c r="BW18" s="53">
        <v>0.2150871</v>
      </c>
      <c r="BX18" s="53">
        <v>1.1331180000000001</v>
      </c>
      <c r="BY18" s="53">
        <v>0.3594329</v>
      </c>
      <c r="BZ18" s="53">
        <v>0.24941340000000001</v>
      </c>
      <c r="CA18" s="53">
        <v>-0.44359569999999998</v>
      </c>
      <c r="CB18" s="53">
        <v>-0.3024713</v>
      </c>
      <c r="CC18" s="53">
        <v>-0.1964428</v>
      </c>
      <c r="CD18" s="53">
        <v>-0.25113740000000001</v>
      </c>
      <c r="CE18" s="53">
        <v>-0.15249689999999999</v>
      </c>
      <c r="CF18" s="53">
        <v>-8.30674E-2</v>
      </c>
      <c r="CG18" s="53">
        <v>0.77315060000000002</v>
      </c>
      <c r="CH18" s="53">
        <v>1.824147</v>
      </c>
      <c r="CI18" s="53">
        <v>0.61230419999999997</v>
      </c>
      <c r="CJ18" s="53">
        <v>0.94891760000000003</v>
      </c>
      <c r="CK18" s="53">
        <v>1.2626310000000001</v>
      </c>
      <c r="CL18" s="53">
        <v>1.582101</v>
      </c>
      <c r="CM18" s="53">
        <v>1.7694939999999999</v>
      </c>
      <c r="CN18" s="53">
        <v>1.8839140000000001</v>
      </c>
      <c r="CO18" s="53">
        <v>1.5409569999999999</v>
      </c>
      <c r="CP18" s="53">
        <v>1.4701470000000001</v>
      </c>
      <c r="CQ18" s="53">
        <v>1.2511479999999999</v>
      </c>
      <c r="CR18" s="53">
        <v>1.0526340000000001</v>
      </c>
      <c r="CS18" s="53">
        <v>1.7583</v>
      </c>
      <c r="CT18" s="53">
        <v>0.54261329999999997</v>
      </c>
      <c r="CU18" s="53">
        <v>0.84658290000000003</v>
      </c>
      <c r="CV18" s="53">
        <v>1.8426480000000001</v>
      </c>
      <c r="CW18" s="53">
        <v>0.83990620000000005</v>
      </c>
      <c r="CX18" s="53">
        <v>0.63237089999999996</v>
      </c>
      <c r="CY18" s="53">
        <v>-9.1428400000000007E-2</v>
      </c>
      <c r="CZ18" s="53">
        <v>-5.0810999999999999E-3</v>
      </c>
      <c r="DA18" s="53">
        <v>6.2430300000000001E-2</v>
      </c>
      <c r="DB18" s="53">
        <v>-3.3246999999999999E-3</v>
      </c>
      <c r="DC18" s="53">
        <v>7.8360299999999994E-2</v>
      </c>
      <c r="DD18" s="53">
        <v>0.14691899999999999</v>
      </c>
      <c r="DE18" s="53">
        <v>1.204628</v>
      </c>
      <c r="DF18" s="53">
        <v>2.6533790000000002</v>
      </c>
      <c r="DG18" s="53">
        <v>1.296764</v>
      </c>
      <c r="DH18" s="53">
        <v>1.644201</v>
      </c>
      <c r="DI18" s="53">
        <v>2.10575</v>
      </c>
      <c r="DJ18" s="53">
        <v>2.4886050000000002</v>
      </c>
      <c r="DK18" s="53">
        <v>2.717797</v>
      </c>
      <c r="DL18" s="53">
        <v>2.8488340000000001</v>
      </c>
      <c r="DM18" s="53">
        <v>2.5076679999999998</v>
      </c>
      <c r="DN18" s="53">
        <v>2.4449559999999999</v>
      </c>
      <c r="DO18" s="53">
        <v>2.2075589999999998</v>
      </c>
      <c r="DP18" s="53">
        <v>1.987776</v>
      </c>
      <c r="DQ18" s="53">
        <v>2.8982139999999998</v>
      </c>
      <c r="DR18" s="53">
        <v>1.403178</v>
      </c>
      <c r="DS18" s="53">
        <v>1.4780789999999999</v>
      </c>
      <c r="DT18" s="53">
        <v>2.5521780000000001</v>
      </c>
      <c r="DU18" s="53">
        <v>1.320379</v>
      </c>
      <c r="DV18" s="53">
        <v>1.015328</v>
      </c>
      <c r="DW18" s="53">
        <v>0.260739</v>
      </c>
      <c r="DX18" s="53">
        <v>0.29230909999999999</v>
      </c>
      <c r="DY18" s="53">
        <v>0.43620189999999998</v>
      </c>
      <c r="DZ18" s="53">
        <v>0.3544775</v>
      </c>
      <c r="EA18" s="53">
        <v>0.41168149999999998</v>
      </c>
      <c r="EB18" s="53">
        <v>0.47898279999999999</v>
      </c>
      <c r="EC18" s="53">
        <v>1.827612</v>
      </c>
      <c r="ED18" s="53">
        <v>3.8506580000000001</v>
      </c>
      <c r="EE18" s="53">
        <v>2.2850160000000002</v>
      </c>
      <c r="EF18" s="53">
        <v>2.6480800000000002</v>
      </c>
      <c r="EG18" s="53">
        <v>3.3230810000000002</v>
      </c>
      <c r="EH18" s="53">
        <v>3.797453</v>
      </c>
      <c r="EI18" s="53">
        <v>4.0869960000000001</v>
      </c>
      <c r="EJ18" s="53">
        <v>4.2420239999999998</v>
      </c>
      <c r="EK18" s="53">
        <v>3.9034450000000001</v>
      </c>
      <c r="EL18" s="53">
        <v>3.8524250000000002</v>
      </c>
      <c r="EM18" s="53">
        <v>3.5884649999999998</v>
      </c>
      <c r="EN18" s="53">
        <v>3.3379720000000002</v>
      </c>
      <c r="EO18" s="53">
        <v>4.5440680000000002</v>
      </c>
      <c r="EP18" s="53">
        <v>2.645696</v>
      </c>
      <c r="EQ18" s="53">
        <v>2.3898579999999998</v>
      </c>
      <c r="ER18" s="53">
        <v>3.5766260000000001</v>
      </c>
      <c r="ES18" s="53">
        <v>2.0141070000000001</v>
      </c>
      <c r="ET18" s="53">
        <v>1.5682579999999999</v>
      </c>
      <c r="EU18" s="53">
        <v>0.76921280000000003</v>
      </c>
      <c r="EV18" s="53">
        <v>0.72169329999999998</v>
      </c>
      <c r="EW18" s="53">
        <v>75.975359999999995</v>
      </c>
      <c r="EX18" s="53">
        <v>74.040469999999999</v>
      </c>
      <c r="EY18" s="53">
        <v>72.193290000000005</v>
      </c>
      <c r="EZ18" s="53">
        <v>70.821579999999997</v>
      </c>
      <c r="FA18" s="53">
        <v>69.548540000000003</v>
      </c>
      <c r="FB18" s="53">
        <v>68.081249999999997</v>
      </c>
      <c r="FC18" s="53">
        <v>67.546250000000001</v>
      </c>
      <c r="FD18" s="53">
        <v>69.874470000000002</v>
      </c>
      <c r="FE18" s="53">
        <v>73.405590000000004</v>
      </c>
      <c r="FF18" s="53">
        <v>77.532340000000005</v>
      </c>
      <c r="FG18" s="53">
        <v>81.171940000000006</v>
      </c>
      <c r="FH18" s="53">
        <v>84.456879999999998</v>
      </c>
      <c r="FI18" s="53">
        <v>87.492249999999999</v>
      </c>
      <c r="FJ18" s="53">
        <v>89.99485</v>
      </c>
      <c r="FK18" s="53">
        <v>91.934579999999997</v>
      </c>
      <c r="FL18" s="53">
        <v>93.317700000000002</v>
      </c>
      <c r="FM18" s="53">
        <v>94.246279999999999</v>
      </c>
      <c r="FN18" s="53">
        <v>94.102540000000005</v>
      </c>
      <c r="FO18" s="53">
        <v>92.546409999999995</v>
      </c>
      <c r="FP18" s="53">
        <v>90.608959999999996</v>
      </c>
      <c r="FQ18" s="53">
        <v>87.597859999999997</v>
      </c>
      <c r="FR18" s="53">
        <v>84.236189999999993</v>
      </c>
      <c r="FS18" s="53">
        <v>81.216920000000002</v>
      </c>
      <c r="FT18" s="53">
        <v>78.402770000000004</v>
      </c>
      <c r="FU18" s="53">
        <v>428</v>
      </c>
      <c r="FV18" s="53">
        <v>11082.3</v>
      </c>
      <c r="FW18" s="53">
        <v>118.5896</v>
      </c>
      <c r="FX18" s="53">
        <v>1</v>
      </c>
    </row>
    <row r="19" spans="1:180" x14ac:dyDescent="0.3">
      <c r="A19" t="s">
        <v>174</v>
      </c>
      <c r="B19" t="s">
        <v>247</v>
      </c>
      <c r="C19" t="s">
        <v>180</v>
      </c>
      <c r="D19" t="s">
        <v>227</v>
      </c>
      <c r="E19" t="s">
        <v>188</v>
      </c>
      <c r="F19" t="s">
        <v>230</v>
      </c>
      <c r="G19" t="s">
        <v>243</v>
      </c>
      <c r="H19" s="53">
        <v>71</v>
      </c>
      <c r="I19" s="53">
        <v>16.875209999999999</v>
      </c>
      <c r="J19" s="53">
        <v>16.168330000000001</v>
      </c>
      <c r="K19" s="53">
        <v>15.89086</v>
      </c>
      <c r="L19" s="53">
        <v>15.829079999999999</v>
      </c>
      <c r="M19" s="53">
        <v>17.526070000000001</v>
      </c>
      <c r="N19" s="53">
        <v>20.57687</v>
      </c>
      <c r="O19" s="53">
        <v>21.739830000000001</v>
      </c>
      <c r="P19" s="53">
        <v>25.425360000000001</v>
      </c>
      <c r="Q19" s="53">
        <v>28.729520000000001</v>
      </c>
      <c r="R19" s="53">
        <v>32.12659</v>
      </c>
      <c r="S19" s="53">
        <v>34.760779999999997</v>
      </c>
      <c r="T19" s="53">
        <v>36.804830000000003</v>
      </c>
      <c r="U19" s="53">
        <v>38.185200000000002</v>
      </c>
      <c r="V19" s="53">
        <v>39.456800000000001</v>
      </c>
      <c r="W19" s="53">
        <v>40.132159999999999</v>
      </c>
      <c r="X19" s="53">
        <v>40.842010000000002</v>
      </c>
      <c r="Y19" s="53">
        <v>40.060519999999997</v>
      </c>
      <c r="Z19" s="53">
        <v>35.928809999999999</v>
      </c>
      <c r="AA19" s="53">
        <v>32.588320000000003</v>
      </c>
      <c r="AB19" s="53">
        <v>30.626629999999999</v>
      </c>
      <c r="AC19" s="53">
        <v>28.223749999999999</v>
      </c>
      <c r="AD19" s="53">
        <v>25.026769999999999</v>
      </c>
      <c r="AE19" s="53">
        <v>21.055879999999998</v>
      </c>
      <c r="AF19" s="53">
        <v>18.612870000000001</v>
      </c>
      <c r="AG19" s="53">
        <v>-0.69581503</v>
      </c>
      <c r="AH19" s="53">
        <v>-0.34115620000000002</v>
      </c>
      <c r="AI19" s="53">
        <v>4.9803600000000003E-2</v>
      </c>
      <c r="AJ19" s="53">
        <v>0.20297809999999999</v>
      </c>
      <c r="AK19" s="53">
        <v>0.25912469999999999</v>
      </c>
      <c r="AL19" s="53">
        <v>0.61879499999999998</v>
      </c>
      <c r="AM19" s="53">
        <v>-9.8862500000000006E-2</v>
      </c>
      <c r="AN19" s="53">
        <v>0.19519790000000001</v>
      </c>
      <c r="AO19" s="53">
        <v>-0.37673289999999998</v>
      </c>
      <c r="AP19" s="53">
        <v>-9.8887900000000001E-2</v>
      </c>
      <c r="AQ19" s="53">
        <v>-8.9329500000000006E-2</v>
      </c>
      <c r="AR19" s="53">
        <v>-0.44787110000000002</v>
      </c>
      <c r="AS19" s="53">
        <v>-0.60020720000000005</v>
      </c>
      <c r="AT19" s="53">
        <v>-1.0196780000000001</v>
      </c>
      <c r="AU19" s="53">
        <v>-1.1953229999999999</v>
      </c>
      <c r="AV19" s="53">
        <v>-1.006138</v>
      </c>
      <c r="AW19" s="53">
        <v>-1.3538870000000001</v>
      </c>
      <c r="AX19" s="53">
        <v>-1.450528</v>
      </c>
      <c r="AY19" s="53">
        <v>-0.73917500000000003</v>
      </c>
      <c r="AZ19" s="53">
        <v>-0.45546750000000003</v>
      </c>
      <c r="BA19" s="53">
        <v>-0.53099470000000004</v>
      </c>
      <c r="BB19" s="53">
        <v>-0.7659492</v>
      </c>
      <c r="BC19" s="53">
        <v>-1.1004860000000001</v>
      </c>
      <c r="BD19" s="53">
        <v>-0.71095169999999996</v>
      </c>
      <c r="BE19" s="53">
        <v>-1.2346899999999999E-2</v>
      </c>
      <c r="BF19" s="53">
        <v>0.30608540000000001</v>
      </c>
      <c r="BG19" s="53">
        <v>0.6753711</v>
      </c>
      <c r="BH19" s="53">
        <v>0.82238350000000005</v>
      </c>
      <c r="BI19" s="53">
        <v>1.4740949999999999</v>
      </c>
      <c r="BJ19" s="53">
        <v>2.5184880000000001</v>
      </c>
      <c r="BK19" s="53">
        <v>1.638469</v>
      </c>
      <c r="BL19" s="53">
        <v>1.8180799999999999</v>
      </c>
      <c r="BM19" s="53">
        <v>1.2632060000000001</v>
      </c>
      <c r="BN19" s="53">
        <v>1.6622220000000001</v>
      </c>
      <c r="BO19" s="53">
        <v>1.809955</v>
      </c>
      <c r="BP19" s="53">
        <v>1.6479250000000001</v>
      </c>
      <c r="BQ19" s="53">
        <v>1.5551550000000001</v>
      </c>
      <c r="BR19" s="53">
        <v>1.250723</v>
      </c>
      <c r="BS19" s="53">
        <v>1.0702970000000001</v>
      </c>
      <c r="BT19" s="53">
        <v>1.414811</v>
      </c>
      <c r="BU19" s="53">
        <v>1.1761969999999999</v>
      </c>
      <c r="BV19" s="53">
        <v>0.33549499999999999</v>
      </c>
      <c r="BW19" s="53">
        <v>0.40464929999999999</v>
      </c>
      <c r="BX19" s="53">
        <v>0.79739939999999998</v>
      </c>
      <c r="BY19" s="53">
        <v>0.45747320000000002</v>
      </c>
      <c r="BZ19" s="53">
        <v>1.0430999999999999E-2</v>
      </c>
      <c r="CA19" s="53">
        <v>-0.34081790000000001</v>
      </c>
      <c r="CB19" s="53">
        <v>-4.3361999999999998E-2</v>
      </c>
      <c r="CC19" s="53">
        <v>0.46102101000000001</v>
      </c>
      <c r="CD19" s="53">
        <v>0.75436309999999995</v>
      </c>
      <c r="CE19" s="53">
        <v>1.1086370000000001</v>
      </c>
      <c r="CF19" s="53">
        <v>1.251382</v>
      </c>
      <c r="CG19" s="53">
        <v>2.3155800000000002</v>
      </c>
      <c r="CH19" s="53">
        <v>3.834209</v>
      </c>
      <c r="CI19" s="53">
        <v>2.8417400000000002</v>
      </c>
      <c r="CJ19" s="53">
        <v>2.9420829999999998</v>
      </c>
      <c r="CK19" s="53">
        <v>2.3990230000000001</v>
      </c>
      <c r="CL19" s="53">
        <v>2.8819620000000001</v>
      </c>
      <c r="CM19" s="53">
        <v>3.125394</v>
      </c>
      <c r="CN19" s="53">
        <v>3.0994670000000002</v>
      </c>
      <c r="CO19" s="53">
        <v>3.0479530000000001</v>
      </c>
      <c r="CP19" s="53">
        <v>2.8231959999999998</v>
      </c>
      <c r="CQ19" s="53">
        <v>2.639459</v>
      </c>
      <c r="CR19" s="53">
        <v>3.0915539999999999</v>
      </c>
      <c r="CS19" s="53">
        <v>2.928525</v>
      </c>
      <c r="CT19" s="53">
        <v>1.572489</v>
      </c>
      <c r="CU19" s="53">
        <v>1.196858</v>
      </c>
      <c r="CV19" s="53">
        <v>1.6651309999999999</v>
      </c>
      <c r="CW19" s="53">
        <v>1.142083</v>
      </c>
      <c r="CX19" s="53">
        <v>0.54814949999999996</v>
      </c>
      <c r="CY19" s="53">
        <v>0.1853263</v>
      </c>
      <c r="CZ19" s="53">
        <v>0.41900860000000001</v>
      </c>
      <c r="DA19" s="53">
        <v>0.93438887999999998</v>
      </c>
      <c r="DB19" s="53">
        <v>1.2026410000000001</v>
      </c>
      <c r="DC19" s="53">
        <v>1.541903</v>
      </c>
      <c r="DD19" s="53">
        <v>1.68038</v>
      </c>
      <c r="DE19" s="53">
        <v>3.1570649999999998</v>
      </c>
      <c r="DF19" s="53">
        <v>5.1499309999999996</v>
      </c>
      <c r="DG19" s="53">
        <v>4.0450109999999997</v>
      </c>
      <c r="DH19" s="53">
        <v>4.0660869999999996</v>
      </c>
      <c r="DI19" s="53">
        <v>3.53484</v>
      </c>
      <c r="DJ19" s="53">
        <v>4.1017010000000003</v>
      </c>
      <c r="DK19" s="53">
        <v>4.4408329999999996</v>
      </c>
      <c r="DL19" s="53">
        <v>4.5510089999999996</v>
      </c>
      <c r="DM19" s="53">
        <v>4.5407510000000002</v>
      </c>
      <c r="DN19" s="53">
        <v>4.3956689999999998</v>
      </c>
      <c r="DO19" s="53">
        <v>4.2086199999999998</v>
      </c>
      <c r="DP19" s="53">
        <v>4.7682960000000003</v>
      </c>
      <c r="DQ19" s="53">
        <v>4.6808529999999999</v>
      </c>
      <c r="DR19" s="53">
        <v>2.8094830000000002</v>
      </c>
      <c r="DS19" s="53">
        <v>1.9890680000000001</v>
      </c>
      <c r="DT19" s="53">
        <v>2.5328629999999999</v>
      </c>
      <c r="DU19" s="53">
        <v>1.8266929999999999</v>
      </c>
      <c r="DV19" s="53">
        <v>1.0858680000000001</v>
      </c>
      <c r="DW19" s="53">
        <v>0.71147039999999995</v>
      </c>
      <c r="DX19" s="53">
        <v>0.88137920000000003</v>
      </c>
      <c r="DY19" s="53">
        <v>1.6178570000000001</v>
      </c>
      <c r="DZ19" s="53">
        <v>1.849882</v>
      </c>
      <c r="EA19" s="53">
        <v>2.1674709999999999</v>
      </c>
      <c r="EB19" s="53">
        <v>2.299785</v>
      </c>
      <c r="EC19" s="53">
        <v>4.3720350000000003</v>
      </c>
      <c r="ED19" s="53">
        <v>7.0496239999999997</v>
      </c>
      <c r="EE19" s="53">
        <v>5.7823419999999999</v>
      </c>
      <c r="EF19" s="53">
        <v>5.6889690000000002</v>
      </c>
      <c r="EG19" s="53">
        <v>5.174779</v>
      </c>
      <c r="EH19" s="53">
        <v>5.8628109999999998</v>
      </c>
      <c r="EI19" s="53">
        <v>6.3401180000000004</v>
      </c>
      <c r="EJ19" s="53">
        <v>6.6468049999999996</v>
      </c>
      <c r="EK19" s="53">
        <v>6.6961130000000004</v>
      </c>
      <c r="EL19" s="53">
        <v>6.6660709999999996</v>
      </c>
      <c r="EM19" s="53">
        <v>6.47424</v>
      </c>
      <c r="EN19" s="53">
        <v>7.1892459999999998</v>
      </c>
      <c r="EO19" s="53">
        <v>7.2109379999999996</v>
      </c>
      <c r="EP19" s="53">
        <v>4.5955050000000002</v>
      </c>
      <c r="EQ19" s="53">
        <v>3.132892</v>
      </c>
      <c r="ER19" s="53">
        <v>3.78573</v>
      </c>
      <c r="ES19" s="53">
        <v>2.8151609999999998</v>
      </c>
      <c r="ET19" s="53">
        <v>1.8622479999999999</v>
      </c>
      <c r="EU19" s="53">
        <v>1.471139</v>
      </c>
      <c r="EV19" s="53">
        <v>1.548969</v>
      </c>
      <c r="EW19" s="53">
        <v>82.605699999999999</v>
      </c>
      <c r="EX19" s="53">
        <v>80.511240000000001</v>
      </c>
      <c r="EY19" s="53">
        <v>78.845849999999999</v>
      </c>
      <c r="EZ19" s="53">
        <v>77.459670000000003</v>
      </c>
      <c r="FA19" s="53">
        <v>75.960499999999996</v>
      </c>
      <c r="FB19" s="53">
        <v>74.817760000000007</v>
      </c>
      <c r="FC19" s="53">
        <v>74.287660000000002</v>
      </c>
      <c r="FD19" s="53">
        <v>76.102580000000003</v>
      </c>
      <c r="FE19" s="53">
        <v>79.779979999999995</v>
      </c>
      <c r="FF19" s="53">
        <v>83.849689999999995</v>
      </c>
      <c r="FG19" s="53">
        <v>87.602029999999999</v>
      </c>
      <c r="FH19" s="53">
        <v>91.193870000000004</v>
      </c>
      <c r="FI19" s="53">
        <v>94.361869999999996</v>
      </c>
      <c r="FJ19" s="53">
        <v>96.92062</v>
      </c>
      <c r="FK19" s="53">
        <v>99.062420000000003</v>
      </c>
      <c r="FL19" s="53">
        <v>100.69840000000001</v>
      </c>
      <c r="FM19" s="53">
        <v>101.6486</v>
      </c>
      <c r="FN19" s="53">
        <v>101.55</v>
      </c>
      <c r="FO19" s="53">
        <v>100.0658</v>
      </c>
      <c r="FP19" s="53">
        <v>97.621600000000001</v>
      </c>
      <c r="FQ19" s="53">
        <v>94.18047</v>
      </c>
      <c r="FR19" s="53">
        <v>91.295950000000005</v>
      </c>
      <c r="FS19" s="53">
        <v>88.467119999999994</v>
      </c>
      <c r="FT19" s="53">
        <v>85.502330000000001</v>
      </c>
      <c r="FU19" s="53">
        <v>428</v>
      </c>
      <c r="FV19" s="53">
        <v>12199.08</v>
      </c>
      <c r="FW19" s="53">
        <v>134.99350000000001</v>
      </c>
      <c r="FX19" s="53">
        <v>1</v>
      </c>
    </row>
    <row r="20" spans="1:180" x14ac:dyDescent="0.3">
      <c r="A20" t="s">
        <v>174</v>
      </c>
      <c r="B20" t="s">
        <v>247</v>
      </c>
      <c r="C20" t="s">
        <v>180</v>
      </c>
      <c r="D20" t="s">
        <v>248</v>
      </c>
      <c r="E20" t="s">
        <v>189</v>
      </c>
      <c r="F20" t="s">
        <v>230</v>
      </c>
      <c r="G20" t="s">
        <v>243</v>
      </c>
      <c r="H20" s="53">
        <v>71</v>
      </c>
      <c r="I20" s="53">
        <v>14.95885</v>
      </c>
      <c r="J20" s="53">
        <v>14.39649</v>
      </c>
      <c r="K20" s="53">
        <v>14.13283</v>
      </c>
      <c r="L20" s="53">
        <v>13.90151</v>
      </c>
      <c r="M20" s="53">
        <v>14.2827</v>
      </c>
      <c r="N20" s="53">
        <v>15.139390000000001</v>
      </c>
      <c r="O20" s="53">
        <v>15.07582</v>
      </c>
      <c r="P20" s="53">
        <v>18.02946</v>
      </c>
      <c r="Q20" s="53">
        <v>20.882200000000001</v>
      </c>
      <c r="R20" s="53">
        <v>24.313009999999998</v>
      </c>
      <c r="S20" s="53">
        <v>25.519950000000001</v>
      </c>
      <c r="T20" s="53">
        <v>27.447030000000002</v>
      </c>
      <c r="U20" s="53">
        <v>29.026289999999999</v>
      </c>
      <c r="V20" s="53">
        <v>29.490079999999999</v>
      </c>
      <c r="W20" s="53">
        <v>29.642119999999998</v>
      </c>
      <c r="X20" s="53">
        <v>30.28565</v>
      </c>
      <c r="Y20" s="53">
        <v>28.871030000000001</v>
      </c>
      <c r="Z20" s="53">
        <v>27.80199</v>
      </c>
      <c r="AA20" s="53">
        <v>25.894819999999999</v>
      </c>
      <c r="AB20" s="53">
        <v>25.308229999999998</v>
      </c>
      <c r="AC20" s="53">
        <v>24.005130000000001</v>
      </c>
      <c r="AD20" s="53">
        <v>21.517099999999999</v>
      </c>
      <c r="AE20" s="53">
        <v>18.293040000000001</v>
      </c>
      <c r="AF20" s="53">
        <v>16.205729999999999</v>
      </c>
      <c r="AG20" s="53">
        <v>-1.0309649999999999</v>
      </c>
      <c r="AH20" s="53">
        <v>-0.59975299999999998</v>
      </c>
      <c r="AI20" s="53">
        <v>-0.1301583</v>
      </c>
      <c r="AJ20" s="53">
        <v>4.7248499999999999E-2</v>
      </c>
      <c r="AK20" s="53">
        <v>0.290188</v>
      </c>
      <c r="AL20" s="53">
        <v>0.66208999999999996</v>
      </c>
      <c r="AM20" s="53">
        <v>0.12356640000000001</v>
      </c>
      <c r="AN20" s="53">
        <v>0.86853639999999999</v>
      </c>
      <c r="AO20" s="53">
        <v>1.346956</v>
      </c>
      <c r="AP20" s="53">
        <v>2.0825119999999999</v>
      </c>
      <c r="AQ20" s="53">
        <v>0.86984850000000002</v>
      </c>
      <c r="AR20" s="53">
        <v>0.80084849999999996</v>
      </c>
      <c r="AS20" s="53">
        <v>0.78881420000000002</v>
      </c>
      <c r="AT20" s="53">
        <v>3.5054000000000001E-3</v>
      </c>
      <c r="AU20" s="53">
        <v>-1.013137</v>
      </c>
      <c r="AV20" s="53">
        <v>-0.99130929999999995</v>
      </c>
      <c r="AW20" s="53">
        <v>-1.5533189999999999</v>
      </c>
      <c r="AX20" s="53">
        <v>-1.738872</v>
      </c>
      <c r="AY20" s="53">
        <v>-2.2512590000000001</v>
      </c>
      <c r="AZ20" s="53">
        <v>-1.0959209999999999</v>
      </c>
      <c r="BA20" s="53">
        <v>-0.70709630000000001</v>
      </c>
      <c r="BB20" s="53">
        <v>-0.66579909999999998</v>
      </c>
      <c r="BC20" s="53">
        <v>-1.0509230000000001</v>
      </c>
      <c r="BD20" s="53">
        <v>-1.051185</v>
      </c>
      <c r="BE20" s="53">
        <v>-0.59465568999999996</v>
      </c>
      <c r="BF20" s="53">
        <v>-0.20533750000000001</v>
      </c>
      <c r="BG20" s="53">
        <v>0.27265719999999999</v>
      </c>
      <c r="BH20" s="53">
        <v>0.44756760000000001</v>
      </c>
      <c r="BI20" s="53">
        <v>0.68131560000000002</v>
      </c>
      <c r="BJ20" s="53">
        <v>1.0658639999999999</v>
      </c>
      <c r="BK20" s="53">
        <v>0.55730310000000005</v>
      </c>
      <c r="BL20" s="53">
        <v>1.877122</v>
      </c>
      <c r="BM20" s="53">
        <v>2.3207689999999999</v>
      </c>
      <c r="BN20" s="53">
        <v>3.1158290000000002</v>
      </c>
      <c r="BO20" s="53">
        <v>2.024114</v>
      </c>
      <c r="BP20" s="53">
        <v>2.0783260000000001</v>
      </c>
      <c r="BQ20" s="53">
        <v>2.141492</v>
      </c>
      <c r="BR20" s="53">
        <v>1.1823729999999999</v>
      </c>
      <c r="BS20" s="53">
        <v>0.1659061</v>
      </c>
      <c r="BT20" s="53">
        <v>0.2239669</v>
      </c>
      <c r="BU20" s="53">
        <v>-0.86881770000000003</v>
      </c>
      <c r="BV20" s="53">
        <v>-1.0812360000000001</v>
      </c>
      <c r="BW20" s="53">
        <v>-1.562522</v>
      </c>
      <c r="BX20" s="53">
        <v>-0.44796429999999998</v>
      </c>
      <c r="BY20" s="53">
        <v>-0.15844569999999999</v>
      </c>
      <c r="BZ20" s="53">
        <v>-0.13964499999999999</v>
      </c>
      <c r="CA20" s="53">
        <v>-0.54009609999999997</v>
      </c>
      <c r="CB20" s="53">
        <v>-0.59490430000000005</v>
      </c>
      <c r="CC20" s="53">
        <v>-0.29246940999999999</v>
      </c>
      <c r="CD20" s="53">
        <v>6.7833599999999994E-2</v>
      </c>
      <c r="CE20" s="53">
        <v>0.55164590000000002</v>
      </c>
      <c r="CF20" s="53">
        <v>0.72482740000000001</v>
      </c>
      <c r="CG20" s="53">
        <v>0.95220939999999998</v>
      </c>
      <c r="CH20" s="53">
        <v>1.3455159999999999</v>
      </c>
      <c r="CI20" s="53">
        <v>0.85770789999999997</v>
      </c>
      <c r="CJ20" s="53">
        <v>2.5756649999999999</v>
      </c>
      <c r="CK20" s="53">
        <v>2.9952290000000001</v>
      </c>
      <c r="CL20" s="53">
        <v>3.8315000000000001</v>
      </c>
      <c r="CM20" s="53">
        <v>2.8235549999999998</v>
      </c>
      <c r="CN20" s="53">
        <v>2.963104</v>
      </c>
      <c r="CO20" s="53">
        <v>3.0783529999999999</v>
      </c>
      <c r="CP20" s="53">
        <v>1.998853</v>
      </c>
      <c r="CQ20" s="53">
        <v>0.98250789999999999</v>
      </c>
      <c r="CR20" s="53">
        <v>1.0656639999999999</v>
      </c>
      <c r="CS20" s="53">
        <v>-0.39473380000000002</v>
      </c>
      <c r="CT20" s="53">
        <v>-0.62575979999999998</v>
      </c>
      <c r="CU20" s="53">
        <v>-1.085504</v>
      </c>
      <c r="CV20" s="53">
        <v>8.0880000000000004E-4</v>
      </c>
      <c r="CW20" s="53">
        <v>0.22154799999999999</v>
      </c>
      <c r="CX20" s="53">
        <v>0.22476769999999999</v>
      </c>
      <c r="CY20" s="53">
        <v>-0.1862991</v>
      </c>
      <c r="CZ20" s="53">
        <v>-0.27888560000000001</v>
      </c>
      <c r="DA20" s="53">
        <v>9.7169000000000005E-3</v>
      </c>
      <c r="DB20" s="53">
        <v>0.34100459999999999</v>
      </c>
      <c r="DC20" s="53">
        <v>0.8306346</v>
      </c>
      <c r="DD20" s="53">
        <v>1.002087</v>
      </c>
      <c r="DE20" s="53">
        <v>1.2231030000000001</v>
      </c>
      <c r="DF20" s="53">
        <v>1.6251690000000001</v>
      </c>
      <c r="DG20" s="53">
        <v>1.1581129999999999</v>
      </c>
      <c r="DH20" s="53">
        <v>3.2742079999999998</v>
      </c>
      <c r="DI20" s="53">
        <v>3.6696879999999998</v>
      </c>
      <c r="DJ20" s="53">
        <v>4.5471719999999998</v>
      </c>
      <c r="DK20" s="53">
        <v>3.6229960000000001</v>
      </c>
      <c r="DL20" s="53">
        <v>3.8478810000000001</v>
      </c>
      <c r="DM20" s="53">
        <v>4.0152130000000001</v>
      </c>
      <c r="DN20" s="53">
        <v>2.8153329999999999</v>
      </c>
      <c r="DO20" s="53">
        <v>1.79911</v>
      </c>
      <c r="DP20" s="53">
        <v>1.9073599999999999</v>
      </c>
      <c r="DQ20" s="53">
        <v>7.9350100000000007E-2</v>
      </c>
      <c r="DR20" s="53">
        <v>-0.1702834</v>
      </c>
      <c r="DS20" s="53">
        <v>-0.60848659999999999</v>
      </c>
      <c r="DT20" s="53">
        <v>0.44958179999999998</v>
      </c>
      <c r="DU20" s="53">
        <v>0.60154180000000002</v>
      </c>
      <c r="DV20" s="53">
        <v>0.5891805</v>
      </c>
      <c r="DW20" s="53">
        <v>0.16749790000000001</v>
      </c>
      <c r="DX20" s="53">
        <v>3.7132999999999999E-2</v>
      </c>
      <c r="DY20" s="53">
        <v>0.44602578999999998</v>
      </c>
      <c r="DZ20" s="53">
        <v>0.73542010000000002</v>
      </c>
      <c r="EA20" s="53">
        <v>1.2334499999999999</v>
      </c>
      <c r="EB20" s="53">
        <v>1.402406</v>
      </c>
      <c r="EC20" s="53">
        <v>1.614231</v>
      </c>
      <c r="ED20" s="53">
        <v>2.0289429999999999</v>
      </c>
      <c r="EE20" s="53">
        <v>1.5918490000000001</v>
      </c>
      <c r="EF20" s="53">
        <v>4.282794</v>
      </c>
      <c r="EG20" s="53">
        <v>4.6435009999999997</v>
      </c>
      <c r="EH20" s="53">
        <v>5.5804879999999999</v>
      </c>
      <c r="EI20" s="53">
        <v>4.7772610000000002</v>
      </c>
      <c r="EJ20" s="53">
        <v>5.1253590000000004</v>
      </c>
      <c r="EK20" s="53">
        <v>5.3678910000000002</v>
      </c>
      <c r="EL20" s="53">
        <v>3.9942009999999999</v>
      </c>
      <c r="EM20" s="53">
        <v>2.9781529999999998</v>
      </c>
      <c r="EN20" s="53">
        <v>3.1226370000000001</v>
      </c>
      <c r="EO20" s="53">
        <v>0.76385190000000003</v>
      </c>
      <c r="EP20" s="53">
        <v>0.48735220000000001</v>
      </c>
      <c r="EQ20" s="53">
        <v>8.0251100000000006E-2</v>
      </c>
      <c r="ER20" s="53">
        <v>1.097539</v>
      </c>
      <c r="ES20" s="53">
        <v>1.1501920000000001</v>
      </c>
      <c r="ET20" s="53">
        <v>1.115335</v>
      </c>
      <c r="EU20" s="53">
        <v>0.6783247</v>
      </c>
      <c r="EV20" s="53">
        <v>0.49341370000000001</v>
      </c>
      <c r="EW20" s="53">
        <v>79.547259999999994</v>
      </c>
      <c r="EX20" s="53">
        <v>78.217349999999996</v>
      </c>
      <c r="EY20" s="53">
        <v>76.598550000000003</v>
      </c>
      <c r="EZ20" s="53">
        <v>74.844849999999994</v>
      </c>
      <c r="FA20" s="53">
        <v>73.234610000000004</v>
      </c>
      <c r="FB20" s="53">
        <v>71.505709999999993</v>
      </c>
      <c r="FC20" s="53">
        <v>70.408720000000002</v>
      </c>
      <c r="FD20" s="53">
        <v>71.384190000000004</v>
      </c>
      <c r="FE20" s="53">
        <v>74.877690000000001</v>
      </c>
      <c r="FF20" s="53">
        <v>79.268630000000002</v>
      </c>
      <c r="FG20" s="53">
        <v>83.534540000000007</v>
      </c>
      <c r="FH20" s="53">
        <v>87.506879999999995</v>
      </c>
      <c r="FI20" s="53">
        <v>91.08699</v>
      </c>
      <c r="FJ20" s="53">
        <v>93.850040000000007</v>
      </c>
      <c r="FK20" s="53">
        <v>96.497540000000001</v>
      </c>
      <c r="FL20" s="53">
        <v>98.450010000000006</v>
      </c>
      <c r="FM20" s="53">
        <v>99.364710000000002</v>
      </c>
      <c r="FN20" s="53">
        <v>98.780190000000005</v>
      </c>
      <c r="FO20" s="53">
        <v>97.130359999999996</v>
      </c>
      <c r="FP20" s="53">
        <v>94.813029999999998</v>
      </c>
      <c r="FQ20" s="53">
        <v>91.573490000000007</v>
      </c>
      <c r="FR20" s="53">
        <v>88.506619999999998</v>
      </c>
      <c r="FS20" s="53">
        <v>85.772009999999995</v>
      </c>
      <c r="FT20" s="53">
        <v>83.04804</v>
      </c>
      <c r="FU20" s="53">
        <v>427.93549999999999</v>
      </c>
      <c r="FV20" s="53">
        <v>11384.59</v>
      </c>
      <c r="FW20" s="53">
        <v>119.113</v>
      </c>
      <c r="FX20" s="53">
        <v>1</v>
      </c>
    </row>
    <row r="21" spans="1:180" x14ac:dyDescent="0.3">
      <c r="A21" t="s">
        <v>174</v>
      </c>
      <c r="B21" t="s">
        <v>247</v>
      </c>
      <c r="C21" t="s">
        <v>180</v>
      </c>
      <c r="D21" t="s">
        <v>248</v>
      </c>
      <c r="E21" t="s">
        <v>190</v>
      </c>
      <c r="F21" t="s">
        <v>230</v>
      </c>
      <c r="G21" t="s">
        <v>243</v>
      </c>
      <c r="H21" s="53">
        <v>71</v>
      </c>
      <c r="I21" s="53">
        <v>14.347</v>
      </c>
      <c r="J21" s="53">
        <v>13.740539999999999</v>
      </c>
      <c r="K21" s="53">
        <v>13.3918</v>
      </c>
      <c r="L21" s="53">
        <v>13.188499999999999</v>
      </c>
      <c r="M21" s="53">
        <v>13.302300000000001</v>
      </c>
      <c r="N21" s="53">
        <v>14.129799999999999</v>
      </c>
      <c r="O21" s="53">
        <v>14.33751</v>
      </c>
      <c r="P21" s="53">
        <v>15.45058</v>
      </c>
      <c r="Q21" s="53">
        <v>18.13062</v>
      </c>
      <c r="R21" s="53">
        <v>20.894649999999999</v>
      </c>
      <c r="S21" s="53">
        <v>22.603719999999999</v>
      </c>
      <c r="T21" s="53">
        <v>24.196439999999999</v>
      </c>
      <c r="U21" s="53">
        <v>25.48846</v>
      </c>
      <c r="V21" s="53">
        <v>26.041889999999999</v>
      </c>
      <c r="W21" s="53">
        <v>26.330580000000001</v>
      </c>
      <c r="X21" s="53">
        <v>26.702030000000001</v>
      </c>
      <c r="Y21" s="53">
        <v>26.141439999999999</v>
      </c>
      <c r="Z21" s="53">
        <v>25.38738</v>
      </c>
      <c r="AA21" s="53">
        <v>24.360890000000001</v>
      </c>
      <c r="AB21" s="53">
        <v>23.625250000000001</v>
      </c>
      <c r="AC21" s="53">
        <v>21.690480000000001</v>
      </c>
      <c r="AD21" s="53">
        <v>19.68421</v>
      </c>
      <c r="AE21" s="53">
        <v>16.87228</v>
      </c>
      <c r="AF21" s="53">
        <v>15.14607</v>
      </c>
      <c r="AG21" s="53">
        <v>-0.26865229000000002</v>
      </c>
      <c r="AH21" s="53">
        <v>-5.8026599999999998E-2</v>
      </c>
      <c r="AI21" s="53">
        <v>0.2144363</v>
      </c>
      <c r="AJ21" s="53">
        <v>0.27274340000000002</v>
      </c>
      <c r="AK21" s="53">
        <v>0.22851340000000001</v>
      </c>
      <c r="AL21" s="53">
        <v>0.39950229999999998</v>
      </c>
      <c r="AM21" s="53">
        <v>-2.4030300000000001E-2</v>
      </c>
      <c r="AN21" s="53">
        <v>0.31262190000000001</v>
      </c>
      <c r="AO21" s="53">
        <v>0.69498510000000002</v>
      </c>
      <c r="AP21" s="53">
        <v>1.030518</v>
      </c>
      <c r="AQ21" s="53">
        <v>0.63124499999999995</v>
      </c>
      <c r="AR21" s="53">
        <v>0.46914850000000002</v>
      </c>
      <c r="AS21" s="53">
        <v>0.44327070000000002</v>
      </c>
      <c r="AT21" s="53">
        <v>-8.9888700000000002E-2</v>
      </c>
      <c r="AU21" s="53">
        <v>-0.64267399999999997</v>
      </c>
      <c r="AV21" s="53">
        <v>-0.6336463</v>
      </c>
      <c r="AW21" s="53">
        <v>-1.22048</v>
      </c>
      <c r="AX21" s="53">
        <v>-0.96539660000000005</v>
      </c>
      <c r="AY21" s="53">
        <v>-0.50177620000000001</v>
      </c>
      <c r="AZ21" s="53">
        <v>-1.31004E-2</v>
      </c>
      <c r="BA21" s="53">
        <v>-0.1000983</v>
      </c>
      <c r="BB21" s="53">
        <v>-3.3766E-3</v>
      </c>
      <c r="BC21" s="53">
        <v>-0.41775420000000002</v>
      </c>
      <c r="BD21" s="53">
        <v>-0.29282449999999999</v>
      </c>
      <c r="BE21" s="53">
        <v>0.13860869000000001</v>
      </c>
      <c r="BF21" s="53">
        <v>0.33846300000000001</v>
      </c>
      <c r="BG21" s="53">
        <v>0.59806749999999997</v>
      </c>
      <c r="BH21" s="53">
        <v>0.68778130000000004</v>
      </c>
      <c r="BI21" s="53">
        <v>0.67008000000000001</v>
      </c>
      <c r="BJ21" s="53">
        <v>0.8566378</v>
      </c>
      <c r="BK21" s="53">
        <v>0.48279670000000002</v>
      </c>
      <c r="BL21" s="53">
        <v>0.84583609999999998</v>
      </c>
      <c r="BM21" s="53">
        <v>1.3326899999999999</v>
      </c>
      <c r="BN21" s="53">
        <v>1.748526</v>
      </c>
      <c r="BO21" s="53">
        <v>1.4405239999999999</v>
      </c>
      <c r="BP21" s="53">
        <v>1.329709</v>
      </c>
      <c r="BQ21" s="53">
        <v>1.275201</v>
      </c>
      <c r="BR21" s="53">
        <v>0.57525219999999999</v>
      </c>
      <c r="BS21" s="53">
        <v>6.9830000000000001E-4</v>
      </c>
      <c r="BT21" s="53">
        <v>-3.5824099999999998E-2</v>
      </c>
      <c r="BU21" s="53">
        <v>-0.60386649999999997</v>
      </c>
      <c r="BV21" s="53">
        <v>-0.32738420000000001</v>
      </c>
      <c r="BW21" s="53">
        <v>5.22747E-2</v>
      </c>
      <c r="BX21" s="53">
        <v>0.59764879999999998</v>
      </c>
      <c r="BY21" s="53">
        <v>0.43038110000000002</v>
      </c>
      <c r="BZ21" s="53">
        <v>0.5105054</v>
      </c>
      <c r="CA21" s="53">
        <v>6.9751400000000005E-2</v>
      </c>
      <c r="CB21" s="53">
        <v>0.15143619999999999</v>
      </c>
      <c r="CC21" s="53">
        <v>0.42067650000000001</v>
      </c>
      <c r="CD21" s="53">
        <v>0.61307049999999996</v>
      </c>
      <c r="CE21" s="53">
        <v>0.86376920000000001</v>
      </c>
      <c r="CF21" s="53">
        <v>0.97523530000000003</v>
      </c>
      <c r="CG21" s="53">
        <v>0.97590770000000004</v>
      </c>
      <c r="CH21" s="53">
        <v>1.173249</v>
      </c>
      <c r="CI21" s="53">
        <v>0.83382339999999999</v>
      </c>
      <c r="CJ21" s="53">
        <v>1.215139</v>
      </c>
      <c r="CK21" s="53">
        <v>1.774362</v>
      </c>
      <c r="CL21" s="53">
        <v>2.2458170000000002</v>
      </c>
      <c r="CM21" s="53">
        <v>2.0010289999999999</v>
      </c>
      <c r="CN21" s="53">
        <v>1.9257310000000001</v>
      </c>
      <c r="CO21" s="53">
        <v>1.8513930000000001</v>
      </c>
      <c r="CP21" s="53">
        <v>1.035927</v>
      </c>
      <c r="CQ21" s="53">
        <v>0.44629600000000003</v>
      </c>
      <c r="CR21" s="53">
        <v>0.3782257</v>
      </c>
      <c r="CS21" s="53">
        <v>-0.17680170000000001</v>
      </c>
      <c r="CT21" s="53">
        <v>0.1145013</v>
      </c>
      <c r="CU21" s="53">
        <v>0.43600860000000002</v>
      </c>
      <c r="CV21" s="53">
        <v>1.0206519999999999</v>
      </c>
      <c r="CW21" s="53">
        <v>0.79778950000000004</v>
      </c>
      <c r="CX21" s="53">
        <v>0.86641849999999998</v>
      </c>
      <c r="CY21" s="53">
        <v>0.40739629999999999</v>
      </c>
      <c r="CZ21" s="53">
        <v>0.45912969999999997</v>
      </c>
      <c r="DA21" s="53">
        <v>0.70274418999999999</v>
      </c>
      <c r="DB21" s="53">
        <v>0.88767810000000003</v>
      </c>
      <c r="DC21" s="53">
        <v>1.1294709999999999</v>
      </c>
      <c r="DD21" s="53">
        <v>1.262689</v>
      </c>
      <c r="DE21" s="53">
        <v>1.2817350000000001</v>
      </c>
      <c r="DF21" s="53">
        <v>1.489859</v>
      </c>
      <c r="DG21" s="53">
        <v>1.18485</v>
      </c>
      <c r="DH21" s="53">
        <v>1.584441</v>
      </c>
      <c r="DI21" s="53">
        <v>2.2160340000000001</v>
      </c>
      <c r="DJ21" s="53">
        <v>2.7431079999999999</v>
      </c>
      <c r="DK21" s="53">
        <v>2.5615329999999998</v>
      </c>
      <c r="DL21" s="53">
        <v>2.5217520000000002</v>
      </c>
      <c r="DM21" s="53">
        <v>2.4275850000000001</v>
      </c>
      <c r="DN21" s="53">
        <v>1.4966010000000001</v>
      </c>
      <c r="DO21" s="53">
        <v>0.89189370000000001</v>
      </c>
      <c r="DP21" s="53">
        <v>0.79227550000000002</v>
      </c>
      <c r="DQ21" s="53">
        <v>0.25026320000000002</v>
      </c>
      <c r="DR21" s="53">
        <v>0.55638679999999996</v>
      </c>
      <c r="DS21" s="53">
        <v>0.81974259999999999</v>
      </c>
      <c r="DT21" s="53">
        <v>1.4436549999999999</v>
      </c>
      <c r="DU21" s="53">
        <v>1.165198</v>
      </c>
      <c r="DV21" s="53">
        <v>1.222332</v>
      </c>
      <c r="DW21" s="53">
        <v>0.74504119999999996</v>
      </c>
      <c r="DX21" s="53">
        <v>0.76682320000000004</v>
      </c>
      <c r="DY21" s="53">
        <v>1.1100049999999999</v>
      </c>
      <c r="DZ21" s="53">
        <v>1.284168</v>
      </c>
      <c r="EA21" s="53">
        <v>1.5131019999999999</v>
      </c>
      <c r="EB21" s="53">
        <v>1.677727</v>
      </c>
      <c r="EC21" s="53">
        <v>1.7233019999999999</v>
      </c>
      <c r="ED21" s="53">
        <v>1.946995</v>
      </c>
      <c r="EE21" s="53">
        <v>1.6916770000000001</v>
      </c>
      <c r="EF21" s="53">
        <v>2.1176560000000002</v>
      </c>
      <c r="EG21" s="53">
        <v>2.853739</v>
      </c>
      <c r="EH21" s="53">
        <v>3.4611170000000002</v>
      </c>
      <c r="EI21" s="53">
        <v>3.3708130000000001</v>
      </c>
      <c r="EJ21" s="53">
        <v>3.3823129999999999</v>
      </c>
      <c r="EK21" s="53">
        <v>3.2595149999999999</v>
      </c>
      <c r="EL21" s="53">
        <v>2.1617419999999998</v>
      </c>
      <c r="EM21" s="53">
        <v>1.535266</v>
      </c>
      <c r="EN21" s="53">
        <v>1.3900980000000001</v>
      </c>
      <c r="EO21" s="53">
        <v>0.86687689999999995</v>
      </c>
      <c r="EP21" s="53">
        <v>1.194399</v>
      </c>
      <c r="EQ21" s="53">
        <v>1.373793</v>
      </c>
      <c r="ER21" s="53">
        <v>2.0544039999999999</v>
      </c>
      <c r="ES21" s="53">
        <v>1.6956770000000001</v>
      </c>
      <c r="ET21" s="53">
        <v>1.7362139999999999</v>
      </c>
      <c r="EU21" s="53">
        <v>1.2325470000000001</v>
      </c>
      <c r="EV21" s="53">
        <v>1.211084</v>
      </c>
      <c r="EW21" s="53">
        <v>75.618380000000002</v>
      </c>
      <c r="EX21" s="53">
        <v>73.550619999999995</v>
      </c>
      <c r="EY21" s="53">
        <v>71.747919999999993</v>
      </c>
      <c r="EZ21" s="53">
        <v>70.623050000000006</v>
      </c>
      <c r="FA21" s="53">
        <v>69.59787</v>
      </c>
      <c r="FB21" s="53">
        <v>68.114230000000006</v>
      </c>
      <c r="FC21" s="53">
        <v>66.648750000000007</v>
      </c>
      <c r="FD21" s="53">
        <v>66.927570000000003</v>
      </c>
      <c r="FE21" s="53">
        <v>70.045820000000006</v>
      </c>
      <c r="FF21" s="53">
        <v>74.876170000000002</v>
      </c>
      <c r="FG21" s="53">
        <v>79.450159999999997</v>
      </c>
      <c r="FH21" s="53">
        <v>83.241169999999997</v>
      </c>
      <c r="FI21" s="53">
        <v>86.76285</v>
      </c>
      <c r="FJ21" s="53">
        <v>89.580089999999998</v>
      </c>
      <c r="FK21" s="53">
        <v>91.763890000000004</v>
      </c>
      <c r="FL21" s="53">
        <v>92.601510000000005</v>
      </c>
      <c r="FM21" s="53">
        <v>92.817890000000006</v>
      </c>
      <c r="FN21" s="53">
        <v>92.008309999999994</v>
      </c>
      <c r="FO21" s="53">
        <v>90.365139999999997</v>
      </c>
      <c r="FP21" s="53">
        <v>87.70496</v>
      </c>
      <c r="FQ21" s="53">
        <v>84.887590000000003</v>
      </c>
      <c r="FR21" s="53">
        <v>82.421729999999997</v>
      </c>
      <c r="FS21" s="53">
        <v>80.179000000000002</v>
      </c>
      <c r="FT21" s="53">
        <v>77.949640000000002</v>
      </c>
      <c r="FU21" s="53">
        <v>428</v>
      </c>
      <c r="FV21" s="53">
        <v>10096.530000000001</v>
      </c>
      <c r="FW21" s="53">
        <v>119.45650000000001</v>
      </c>
      <c r="FX21" s="53">
        <v>1</v>
      </c>
    </row>
    <row r="22" spans="1:180" x14ac:dyDescent="0.3">
      <c r="A22" t="s">
        <v>174</v>
      </c>
      <c r="B22" t="s">
        <v>247</v>
      </c>
      <c r="C22" t="s">
        <v>180</v>
      </c>
      <c r="D22" t="s">
        <v>248</v>
      </c>
      <c r="E22" t="s">
        <v>188</v>
      </c>
      <c r="F22" t="s">
        <v>230</v>
      </c>
      <c r="G22" t="s">
        <v>243</v>
      </c>
      <c r="H22" s="53">
        <v>71</v>
      </c>
      <c r="I22" s="53">
        <v>17.683920000000001</v>
      </c>
      <c r="J22" s="53">
        <v>16.912459999999999</v>
      </c>
      <c r="K22" s="53">
        <v>16.278179999999999</v>
      </c>
      <c r="L22" s="53">
        <v>15.73521</v>
      </c>
      <c r="M22" s="53">
        <v>16.154350000000001</v>
      </c>
      <c r="N22" s="53">
        <v>16.94135</v>
      </c>
      <c r="O22" s="53">
        <v>16.92295</v>
      </c>
      <c r="P22" s="53">
        <v>19.760929999999998</v>
      </c>
      <c r="Q22" s="53">
        <v>22.671600000000002</v>
      </c>
      <c r="R22" s="53">
        <v>25.67184</v>
      </c>
      <c r="S22" s="53">
        <v>27.549330000000001</v>
      </c>
      <c r="T22" s="53">
        <v>29.645679999999999</v>
      </c>
      <c r="U22" s="53">
        <v>30.6601</v>
      </c>
      <c r="V22" s="53">
        <v>31.13851</v>
      </c>
      <c r="W22" s="53">
        <v>31.50508</v>
      </c>
      <c r="X22" s="53">
        <v>31.795960000000001</v>
      </c>
      <c r="Y22" s="53">
        <v>31.564419999999998</v>
      </c>
      <c r="Z22" s="53">
        <v>30.40727</v>
      </c>
      <c r="AA22" s="53">
        <v>29.379529999999999</v>
      </c>
      <c r="AB22" s="53">
        <v>27.973960000000002</v>
      </c>
      <c r="AC22" s="53">
        <v>26.12388</v>
      </c>
      <c r="AD22" s="53">
        <v>23.818750000000001</v>
      </c>
      <c r="AE22" s="53">
        <v>20.494230000000002</v>
      </c>
      <c r="AF22" s="53">
        <v>18.431380000000001</v>
      </c>
      <c r="AG22" s="53">
        <v>-0.48310310000000001</v>
      </c>
      <c r="AH22" s="53">
        <v>-0.1189202</v>
      </c>
      <c r="AI22" s="53">
        <v>0.15931600000000001</v>
      </c>
      <c r="AJ22" s="53">
        <v>9.8313700000000004E-2</v>
      </c>
      <c r="AK22" s="53">
        <v>0.40271509999999999</v>
      </c>
      <c r="AL22" s="53">
        <v>0.79069610000000001</v>
      </c>
      <c r="AM22" s="53">
        <v>0.28232550000000001</v>
      </c>
      <c r="AN22" s="53">
        <v>0.69618060000000004</v>
      </c>
      <c r="AO22" s="53">
        <v>0.70684880000000005</v>
      </c>
      <c r="AP22" s="53">
        <v>1.03199</v>
      </c>
      <c r="AQ22" s="53">
        <v>0.48794510000000002</v>
      </c>
      <c r="AR22" s="53">
        <v>0.62585060000000003</v>
      </c>
      <c r="AS22" s="53">
        <v>0.15933929999999999</v>
      </c>
      <c r="AT22" s="53">
        <v>-0.73204849999999999</v>
      </c>
      <c r="AU22" s="53">
        <v>-1.325418</v>
      </c>
      <c r="AV22" s="53">
        <v>-1.5058940000000001</v>
      </c>
      <c r="AW22" s="53">
        <v>-1.5146310000000001</v>
      </c>
      <c r="AX22" s="53">
        <v>-1.7797190000000001</v>
      </c>
      <c r="AY22" s="53">
        <v>-1.4951509999999999</v>
      </c>
      <c r="AZ22" s="53">
        <v>-1.152555</v>
      </c>
      <c r="BA22" s="53">
        <v>-0.99895520000000004</v>
      </c>
      <c r="BB22" s="53">
        <v>-0.83570840000000002</v>
      </c>
      <c r="BC22" s="53">
        <v>-1.110357</v>
      </c>
      <c r="BD22" s="53">
        <v>-0.79587439999999998</v>
      </c>
      <c r="BE22" s="53">
        <v>0.28866058999999999</v>
      </c>
      <c r="BF22" s="53">
        <v>0.63492570000000004</v>
      </c>
      <c r="BG22" s="53">
        <v>0.85578759999999998</v>
      </c>
      <c r="BH22" s="53">
        <v>0.77294359999999995</v>
      </c>
      <c r="BI22" s="53">
        <v>1.1087579999999999</v>
      </c>
      <c r="BJ22" s="53">
        <v>1.5344949999999999</v>
      </c>
      <c r="BK22" s="53">
        <v>1.0112950000000001</v>
      </c>
      <c r="BL22" s="53">
        <v>1.642336</v>
      </c>
      <c r="BM22" s="53">
        <v>1.718286</v>
      </c>
      <c r="BN22" s="53">
        <v>2.1609590000000001</v>
      </c>
      <c r="BO22" s="53">
        <v>1.727131</v>
      </c>
      <c r="BP22" s="53">
        <v>1.990944</v>
      </c>
      <c r="BQ22" s="53">
        <v>1.53399</v>
      </c>
      <c r="BR22" s="53">
        <v>0.61813309999999999</v>
      </c>
      <c r="BS22" s="53">
        <v>8.6482600000000007E-2</v>
      </c>
      <c r="BT22" s="53">
        <v>-9.0548600000000007E-2</v>
      </c>
      <c r="BU22" s="53">
        <v>-0.24255979999999999</v>
      </c>
      <c r="BV22" s="53">
        <v>-0.58070809999999995</v>
      </c>
      <c r="BW22" s="53">
        <v>-0.31721260000000001</v>
      </c>
      <c r="BX22" s="53">
        <v>2.1764200000000001E-2</v>
      </c>
      <c r="BY22" s="53">
        <v>4.5865499999999997E-2</v>
      </c>
      <c r="BZ22" s="53">
        <v>8.7777499999999994E-2</v>
      </c>
      <c r="CA22" s="53">
        <v>-0.2182655</v>
      </c>
      <c r="CB22" s="53">
        <v>3.2293099999999998E-2</v>
      </c>
      <c r="CC22" s="53">
        <v>0.82318168999999997</v>
      </c>
      <c r="CD22" s="53">
        <v>1.1570370000000001</v>
      </c>
      <c r="CE22" s="53">
        <v>1.3381620000000001</v>
      </c>
      <c r="CF22" s="53">
        <v>1.2401899999999999</v>
      </c>
      <c r="CG22" s="53">
        <v>1.5977619999999999</v>
      </c>
      <c r="CH22" s="53">
        <v>2.0496479999999999</v>
      </c>
      <c r="CI22" s="53">
        <v>1.5161770000000001</v>
      </c>
      <c r="CJ22" s="53">
        <v>2.2976399999999999</v>
      </c>
      <c r="CK22" s="53">
        <v>2.4188040000000002</v>
      </c>
      <c r="CL22" s="53">
        <v>2.9428800000000002</v>
      </c>
      <c r="CM22" s="53">
        <v>2.585388</v>
      </c>
      <c r="CN22" s="53">
        <v>2.9364029999999999</v>
      </c>
      <c r="CO22" s="53">
        <v>2.4860679999999999</v>
      </c>
      <c r="CP22" s="53">
        <v>1.5532649999999999</v>
      </c>
      <c r="CQ22" s="53">
        <v>1.06436</v>
      </c>
      <c r="CR22" s="53">
        <v>0.88971540000000005</v>
      </c>
      <c r="CS22" s="53">
        <v>0.63847319999999996</v>
      </c>
      <c r="CT22" s="53">
        <v>0.2497231</v>
      </c>
      <c r="CU22" s="53">
        <v>0.4986237</v>
      </c>
      <c r="CV22" s="53">
        <v>0.83509409999999995</v>
      </c>
      <c r="CW22" s="53">
        <v>0.76950510000000005</v>
      </c>
      <c r="CX22" s="53">
        <v>0.7273809</v>
      </c>
      <c r="CY22" s="53">
        <v>0.39959440000000002</v>
      </c>
      <c r="CZ22" s="53">
        <v>0.60587939999999996</v>
      </c>
      <c r="DA22" s="53">
        <v>1.3577030000000001</v>
      </c>
      <c r="DB22" s="53">
        <v>1.6791480000000001</v>
      </c>
      <c r="DC22" s="53">
        <v>1.8205359999999999</v>
      </c>
      <c r="DD22" s="53">
        <v>1.7074370000000001</v>
      </c>
      <c r="DE22" s="53">
        <v>2.0867650000000002</v>
      </c>
      <c r="DF22" s="53">
        <v>2.5648010000000001</v>
      </c>
      <c r="DG22" s="53">
        <v>2.0210590000000002</v>
      </c>
      <c r="DH22" s="53">
        <v>2.952944</v>
      </c>
      <c r="DI22" s="53">
        <v>3.1193219999999999</v>
      </c>
      <c r="DJ22" s="53">
        <v>3.7248009999999998</v>
      </c>
      <c r="DK22" s="53">
        <v>3.4436450000000001</v>
      </c>
      <c r="DL22" s="53">
        <v>3.8818619999999999</v>
      </c>
      <c r="DM22" s="53">
        <v>3.4381469999999998</v>
      </c>
      <c r="DN22" s="53">
        <v>2.488397</v>
      </c>
      <c r="DO22" s="53">
        <v>2.0422380000000002</v>
      </c>
      <c r="DP22" s="53">
        <v>1.8699790000000001</v>
      </c>
      <c r="DQ22" s="53">
        <v>1.519506</v>
      </c>
      <c r="DR22" s="53">
        <v>1.0801540000000001</v>
      </c>
      <c r="DS22" s="53">
        <v>1.31446</v>
      </c>
      <c r="DT22" s="53">
        <v>1.6484239999999999</v>
      </c>
      <c r="DU22" s="53">
        <v>1.4931449999999999</v>
      </c>
      <c r="DV22" s="53">
        <v>1.366984</v>
      </c>
      <c r="DW22" s="53">
        <v>1.0174540000000001</v>
      </c>
      <c r="DX22" s="53">
        <v>1.1794659999999999</v>
      </c>
      <c r="DY22" s="53">
        <v>2.129467</v>
      </c>
      <c r="DZ22" s="53">
        <v>2.4329939999999999</v>
      </c>
      <c r="EA22" s="53">
        <v>2.517007</v>
      </c>
      <c r="EB22" s="53">
        <v>2.3820670000000002</v>
      </c>
      <c r="EC22" s="53">
        <v>2.792808</v>
      </c>
      <c r="ED22" s="53">
        <v>3.3086000000000002</v>
      </c>
      <c r="EE22" s="53">
        <v>2.7500279999999999</v>
      </c>
      <c r="EF22" s="53">
        <v>3.8990990000000001</v>
      </c>
      <c r="EG22" s="53">
        <v>4.1307590000000003</v>
      </c>
      <c r="EH22" s="53">
        <v>4.8537710000000001</v>
      </c>
      <c r="EI22" s="53">
        <v>4.6828310000000002</v>
      </c>
      <c r="EJ22" s="53">
        <v>5.2469549999999998</v>
      </c>
      <c r="EK22" s="53">
        <v>4.8127979999999999</v>
      </c>
      <c r="EL22" s="53">
        <v>3.838578</v>
      </c>
      <c r="EM22" s="53">
        <v>3.4541390000000001</v>
      </c>
      <c r="EN22" s="53">
        <v>3.2853249999999998</v>
      </c>
      <c r="EO22" s="53">
        <v>2.7915779999999999</v>
      </c>
      <c r="EP22" s="53">
        <v>2.2791649999999999</v>
      </c>
      <c r="EQ22" s="53">
        <v>2.4923980000000001</v>
      </c>
      <c r="ER22" s="53">
        <v>2.822743</v>
      </c>
      <c r="ES22" s="53">
        <v>2.5379659999999999</v>
      </c>
      <c r="ET22" s="53">
        <v>2.29047</v>
      </c>
      <c r="EU22" s="53">
        <v>1.909546</v>
      </c>
      <c r="EV22" s="53">
        <v>2.0076329999999998</v>
      </c>
      <c r="EW22" s="53">
        <v>84.49042</v>
      </c>
      <c r="EX22" s="53">
        <v>82.154319999999998</v>
      </c>
      <c r="EY22" s="53">
        <v>80.050820000000002</v>
      </c>
      <c r="EZ22" s="53">
        <v>78.452920000000006</v>
      </c>
      <c r="FA22" s="53">
        <v>76.973370000000003</v>
      </c>
      <c r="FB22" s="53">
        <v>75.616709999999998</v>
      </c>
      <c r="FC22" s="53">
        <v>75.259810000000002</v>
      </c>
      <c r="FD22" s="53">
        <v>77.186099999999996</v>
      </c>
      <c r="FE22" s="53">
        <v>80.385980000000004</v>
      </c>
      <c r="FF22" s="53">
        <v>83.785979999999995</v>
      </c>
      <c r="FG22" s="53">
        <v>87.506540000000001</v>
      </c>
      <c r="FH22" s="53">
        <v>91.485050000000001</v>
      </c>
      <c r="FI22" s="53">
        <v>95.187029999999993</v>
      </c>
      <c r="FJ22" s="53">
        <v>97.717759999999998</v>
      </c>
      <c r="FK22" s="53">
        <v>99.592290000000006</v>
      </c>
      <c r="FL22" s="53">
        <v>101.31399999999999</v>
      </c>
      <c r="FM22" s="53">
        <v>101.8116</v>
      </c>
      <c r="FN22" s="53">
        <v>101.3674</v>
      </c>
      <c r="FO22" s="53">
        <v>100.06019999999999</v>
      </c>
      <c r="FP22" s="53">
        <v>98.074070000000006</v>
      </c>
      <c r="FQ22" s="53">
        <v>94.983879999999999</v>
      </c>
      <c r="FR22" s="53">
        <v>92.24521</v>
      </c>
      <c r="FS22" s="53">
        <v>88.806780000000003</v>
      </c>
      <c r="FT22" s="53">
        <v>85.832949999999997</v>
      </c>
      <c r="FU22" s="53">
        <v>428</v>
      </c>
      <c r="FV22" s="53">
        <v>12199.08</v>
      </c>
      <c r="FW22" s="53">
        <v>134.99350000000001</v>
      </c>
      <c r="FX22" s="53">
        <v>1</v>
      </c>
    </row>
    <row r="23" spans="1:180" x14ac:dyDescent="0.3">
      <c r="A23" t="s">
        <v>174</v>
      </c>
      <c r="B23" t="s">
        <v>247</v>
      </c>
      <c r="C23" t="s">
        <v>180</v>
      </c>
      <c r="D23" t="s">
        <v>227</v>
      </c>
      <c r="E23" t="s">
        <v>190</v>
      </c>
      <c r="F23" t="s">
        <v>230</v>
      </c>
      <c r="G23" t="s">
        <v>243</v>
      </c>
      <c r="H23" s="53">
        <v>71</v>
      </c>
      <c r="I23" s="53">
        <v>14.30471</v>
      </c>
      <c r="J23" s="53">
        <v>13.64232</v>
      </c>
      <c r="K23" s="53">
        <v>13.37374</v>
      </c>
      <c r="L23" s="53">
        <v>13.392250000000001</v>
      </c>
      <c r="M23" s="53">
        <v>14.210129999999999</v>
      </c>
      <c r="N23" s="53">
        <v>16.428699999999999</v>
      </c>
      <c r="O23" s="53">
        <v>17.9009</v>
      </c>
      <c r="P23" s="53">
        <v>20.888809999999999</v>
      </c>
      <c r="Q23" s="53">
        <v>24.726179999999999</v>
      </c>
      <c r="R23" s="53">
        <v>26.984960000000001</v>
      </c>
      <c r="S23" s="53">
        <v>29.427679999999999</v>
      </c>
      <c r="T23" s="53">
        <v>31.479780000000002</v>
      </c>
      <c r="U23" s="53">
        <v>32.679639999999999</v>
      </c>
      <c r="V23" s="53">
        <v>33.887770000000003</v>
      </c>
      <c r="W23" s="53">
        <v>34.485430000000001</v>
      </c>
      <c r="X23" s="53">
        <v>34.164020000000001</v>
      </c>
      <c r="Y23" s="53">
        <v>32.973439999999997</v>
      </c>
      <c r="Z23" s="53">
        <v>30.126909999999999</v>
      </c>
      <c r="AA23" s="53">
        <v>27.971730000000001</v>
      </c>
      <c r="AB23" s="53">
        <v>26.554210000000001</v>
      </c>
      <c r="AC23" s="53">
        <v>24.071390000000001</v>
      </c>
      <c r="AD23" s="53">
        <v>21.21181</v>
      </c>
      <c r="AE23" s="53">
        <v>17.512820000000001</v>
      </c>
      <c r="AF23" s="53">
        <v>15.59309</v>
      </c>
      <c r="AG23" s="53">
        <v>-0.1133311</v>
      </c>
      <c r="AH23" s="53">
        <v>-3.1380900000000003E-2</v>
      </c>
      <c r="AI23" s="53">
        <v>0.13572980000000001</v>
      </c>
      <c r="AJ23" s="53">
        <v>0.22790279999999999</v>
      </c>
      <c r="AK23" s="53">
        <v>0.3999936</v>
      </c>
      <c r="AL23" s="53">
        <v>0.41978169999999998</v>
      </c>
      <c r="AM23" s="53">
        <v>-4.4180700000000003E-2</v>
      </c>
      <c r="AN23" s="53">
        <v>0.31729600000000002</v>
      </c>
      <c r="AO23" s="53">
        <v>0.22455130000000001</v>
      </c>
      <c r="AP23" s="53">
        <v>0.21977079999999999</v>
      </c>
      <c r="AQ23" s="53">
        <v>0.14711389999999999</v>
      </c>
      <c r="AR23" s="53">
        <v>0.22631760000000001</v>
      </c>
      <c r="AS23" s="53">
        <v>1.9077199999999999E-2</v>
      </c>
      <c r="AT23" s="53">
        <v>-0.2025083</v>
      </c>
      <c r="AU23" s="53">
        <v>-0.55682129999999996</v>
      </c>
      <c r="AV23" s="53">
        <v>-0.85384990000000005</v>
      </c>
      <c r="AW23" s="53">
        <v>-0.42751240000000001</v>
      </c>
      <c r="AX23" s="53">
        <v>-0.26521739999999999</v>
      </c>
      <c r="AY23" s="53">
        <v>0.79065090000000005</v>
      </c>
      <c r="AZ23" s="53">
        <v>1.183743</v>
      </c>
      <c r="BA23" s="53">
        <v>0.88586679999999995</v>
      </c>
      <c r="BB23" s="53">
        <v>0.51055229999999996</v>
      </c>
      <c r="BC23" s="53">
        <v>-0.33170169999999999</v>
      </c>
      <c r="BD23" s="53">
        <v>-0.14582890000000001</v>
      </c>
      <c r="BE23" s="53">
        <v>0.32551848999999999</v>
      </c>
      <c r="BF23" s="53">
        <v>0.40883799999999998</v>
      </c>
      <c r="BG23" s="53">
        <v>0.55204739999999997</v>
      </c>
      <c r="BH23" s="53">
        <v>0.6648018</v>
      </c>
      <c r="BI23" s="53">
        <v>0.89827409999999996</v>
      </c>
      <c r="BJ23" s="53">
        <v>1.185209</v>
      </c>
      <c r="BK23" s="53">
        <v>0.80960370000000004</v>
      </c>
      <c r="BL23" s="53">
        <v>1.3465450000000001</v>
      </c>
      <c r="BM23" s="53">
        <v>1.4357409999999999</v>
      </c>
      <c r="BN23" s="53">
        <v>1.245576</v>
      </c>
      <c r="BO23" s="53">
        <v>1.363707</v>
      </c>
      <c r="BP23" s="53">
        <v>1.488364</v>
      </c>
      <c r="BQ23" s="53">
        <v>1.2485729999999999</v>
      </c>
      <c r="BR23" s="53">
        <v>0.88311759999999995</v>
      </c>
      <c r="BS23" s="53">
        <v>0.57630210000000004</v>
      </c>
      <c r="BT23" s="53">
        <v>0.2335653</v>
      </c>
      <c r="BU23" s="53">
        <v>0.47862009999999999</v>
      </c>
      <c r="BV23" s="53">
        <v>0.64741150000000003</v>
      </c>
      <c r="BW23" s="53">
        <v>1.5786290000000001</v>
      </c>
      <c r="BX23" s="53">
        <v>1.9475739999999999</v>
      </c>
      <c r="BY23" s="53">
        <v>1.4951049999999999</v>
      </c>
      <c r="BZ23" s="53">
        <v>1.053471</v>
      </c>
      <c r="CA23" s="53">
        <v>0.19936590000000001</v>
      </c>
      <c r="CB23" s="53">
        <v>0.32870769999999999</v>
      </c>
      <c r="CC23" s="53">
        <v>0.62946438999999998</v>
      </c>
      <c r="CD23" s="53">
        <v>0.71373240000000004</v>
      </c>
      <c r="CE23" s="53">
        <v>0.84038780000000002</v>
      </c>
      <c r="CF23" s="53">
        <v>0.9673967</v>
      </c>
      <c r="CG23" s="53">
        <v>1.243382</v>
      </c>
      <c r="CH23" s="53">
        <v>1.7153419999999999</v>
      </c>
      <c r="CI23" s="53">
        <v>1.4009320000000001</v>
      </c>
      <c r="CJ23" s="53">
        <v>2.0594000000000001</v>
      </c>
      <c r="CK23" s="53">
        <v>2.274607</v>
      </c>
      <c r="CL23" s="53">
        <v>1.956045</v>
      </c>
      <c r="CM23" s="53">
        <v>2.2063160000000002</v>
      </c>
      <c r="CN23" s="53">
        <v>2.3624540000000001</v>
      </c>
      <c r="CO23" s="53">
        <v>2.1001180000000002</v>
      </c>
      <c r="CP23" s="53">
        <v>1.635019</v>
      </c>
      <c r="CQ23" s="53">
        <v>1.3611</v>
      </c>
      <c r="CR23" s="53">
        <v>0.98670579999999997</v>
      </c>
      <c r="CS23" s="53">
        <v>1.1062050000000001</v>
      </c>
      <c r="CT23" s="53">
        <v>1.279495</v>
      </c>
      <c r="CU23" s="53">
        <v>2.1243799999999999</v>
      </c>
      <c r="CV23" s="53">
        <v>2.4766010000000001</v>
      </c>
      <c r="CW23" s="53">
        <v>1.9170609999999999</v>
      </c>
      <c r="CX23" s="53">
        <v>1.429494</v>
      </c>
      <c r="CY23" s="53">
        <v>0.56718159999999995</v>
      </c>
      <c r="CZ23" s="53">
        <v>0.65737029999999996</v>
      </c>
      <c r="DA23" s="53">
        <v>0.93341041000000002</v>
      </c>
      <c r="DB23" s="53">
        <v>1.0186269999999999</v>
      </c>
      <c r="DC23" s="53">
        <v>1.128728</v>
      </c>
      <c r="DD23" s="53">
        <v>1.269992</v>
      </c>
      <c r="DE23" s="53">
        <v>1.588489</v>
      </c>
      <c r="DF23" s="53">
        <v>2.2454749999999999</v>
      </c>
      <c r="DG23" s="53">
        <v>1.9922610000000001</v>
      </c>
      <c r="DH23" s="53">
        <v>2.7722549999999999</v>
      </c>
      <c r="DI23" s="53">
        <v>3.1134740000000001</v>
      </c>
      <c r="DJ23" s="53">
        <v>2.666515</v>
      </c>
      <c r="DK23" s="53">
        <v>3.0489250000000001</v>
      </c>
      <c r="DL23" s="53">
        <v>3.2365439999999999</v>
      </c>
      <c r="DM23" s="53">
        <v>2.9516629999999999</v>
      </c>
      <c r="DN23" s="53">
        <v>2.3869199999999999</v>
      </c>
      <c r="DO23" s="53">
        <v>2.1458979999999999</v>
      </c>
      <c r="DP23" s="53">
        <v>1.739846</v>
      </c>
      <c r="DQ23" s="53">
        <v>1.733789</v>
      </c>
      <c r="DR23" s="53">
        <v>1.9115789999999999</v>
      </c>
      <c r="DS23" s="53">
        <v>2.670131</v>
      </c>
      <c r="DT23" s="53">
        <v>3.0056280000000002</v>
      </c>
      <c r="DU23" s="53">
        <v>2.3390179999999998</v>
      </c>
      <c r="DV23" s="53">
        <v>1.805518</v>
      </c>
      <c r="DW23" s="53">
        <v>0.93499739999999998</v>
      </c>
      <c r="DX23" s="53">
        <v>0.98603300000000005</v>
      </c>
      <c r="DY23" s="53">
        <v>1.37226</v>
      </c>
      <c r="DZ23" s="53">
        <v>1.4588460000000001</v>
      </c>
      <c r="EA23" s="53">
        <v>1.5450459999999999</v>
      </c>
      <c r="EB23" s="53">
        <v>1.7068909999999999</v>
      </c>
      <c r="EC23" s="53">
        <v>2.08677</v>
      </c>
      <c r="ED23" s="53">
        <v>3.0109020000000002</v>
      </c>
      <c r="EE23" s="53">
        <v>2.8460450000000002</v>
      </c>
      <c r="EF23" s="53">
        <v>3.801504</v>
      </c>
      <c r="EG23" s="53">
        <v>4.3246640000000003</v>
      </c>
      <c r="EH23" s="53">
        <v>3.69232</v>
      </c>
      <c r="EI23" s="53">
        <v>4.2655180000000001</v>
      </c>
      <c r="EJ23" s="53">
        <v>4.4985910000000002</v>
      </c>
      <c r="EK23" s="53">
        <v>4.1811590000000001</v>
      </c>
      <c r="EL23" s="53">
        <v>3.4725459999999999</v>
      </c>
      <c r="EM23" s="53">
        <v>3.2790210000000002</v>
      </c>
      <c r="EN23" s="53">
        <v>2.827261</v>
      </c>
      <c r="EO23" s="53">
        <v>2.6399219999999999</v>
      </c>
      <c r="EP23" s="53">
        <v>2.8242080000000001</v>
      </c>
      <c r="EQ23" s="53">
        <v>3.4581089999999999</v>
      </c>
      <c r="ER23" s="53">
        <v>3.76946</v>
      </c>
      <c r="ES23" s="53">
        <v>2.9482560000000002</v>
      </c>
      <c r="ET23" s="53">
        <v>2.348436</v>
      </c>
      <c r="EU23" s="53">
        <v>1.466065</v>
      </c>
      <c r="EV23" s="53">
        <v>1.4605699999999999</v>
      </c>
      <c r="EW23" s="53">
        <v>75.040499999999994</v>
      </c>
      <c r="EX23" s="53">
        <v>73.092449999999999</v>
      </c>
      <c r="EY23" s="53">
        <v>71.133960000000002</v>
      </c>
      <c r="EZ23" s="53">
        <v>69.316419999999994</v>
      </c>
      <c r="FA23" s="53">
        <v>67.974969999999999</v>
      </c>
      <c r="FB23" s="53">
        <v>66.900980000000004</v>
      </c>
      <c r="FC23" s="53">
        <v>65.925569999999993</v>
      </c>
      <c r="FD23" s="53">
        <v>66.452380000000005</v>
      </c>
      <c r="FE23" s="53">
        <v>69.519970000000001</v>
      </c>
      <c r="FF23" s="53">
        <v>74.014520000000005</v>
      </c>
      <c r="FG23" s="53">
        <v>78.487930000000006</v>
      </c>
      <c r="FH23" s="53">
        <v>82.406760000000006</v>
      </c>
      <c r="FI23" s="53">
        <v>85.77431</v>
      </c>
      <c r="FJ23" s="53">
        <v>88.839510000000004</v>
      </c>
      <c r="FK23" s="53">
        <v>90.946650000000005</v>
      </c>
      <c r="FL23" s="53">
        <v>92.416780000000003</v>
      </c>
      <c r="FM23" s="53">
        <v>93.101969999999994</v>
      </c>
      <c r="FN23" s="53">
        <v>92.440250000000006</v>
      </c>
      <c r="FO23" s="53">
        <v>90.503500000000003</v>
      </c>
      <c r="FP23" s="53">
        <v>87.219629999999995</v>
      </c>
      <c r="FQ23" s="53">
        <v>84.450040000000001</v>
      </c>
      <c r="FR23" s="53">
        <v>81.944429999999997</v>
      </c>
      <c r="FS23" s="53">
        <v>79.316980000000001</v>
      </c>
      <c r="FT23" s="53">
        <v>76.78828</v>
      </c>
      <c r="FU23" s="53">
        <v>428</v>
      </c>
      <c r="FV23" s="53">
        <v>10096.530000000001</v>
      </c>
      <c r="FW23" s="53">
        <v>119.45650000000001</v>
      </c>
      <c r="FX23" s="53">
        <v>1</v>
      </c>
    </row>
    <row r="24" spans="1:180" x14ac:dyDescent="0.3">
      <c r="A24" t="s">
        <v>174</v>
      </c>
      <c r="B24" t="s">
        <v>247</v>
      </c>
      <c r="C24" t="s">
        <v>180</v>
      </c>
      <c r="D24" t="s">
        <v>227</v>
      </c>
      <c r="E24" t="s">
        <v>189</v>
      </c>
      <c r="F24" t="s">
        <v>230</v>
      </c>
      <c r="G24" t="s">
        <v>243</v>
      </c>
      <c r="H24" s="53">
        <v>71</v>
      </c>
      <c r="I24" s="53">
        <v>15.09877</v>
      </c>
      <c r="J24" s="53">
        <v>14.54759</v>
      </c>
      <c r="K24" s="53">
        <v>14.37022</v>
      </c>
      <c r="L24" s="53">
        <v>14.46598</v>
      </c>
      <c r="M24" s="53">
        <v>15.506180000000001</v>
      </c>
      <c r="N24" s="53">
        <v>17.192080000000001</v>
      </c>
      <c r="O24" s="53">
        <v>18.480910000000002</v>
      </c>
      <c r="P24" s="53">
        <v>22.01934</v>
      </c>
      <c r="Q24" s="53">
        <v>26.442540000000001</v>
      </c>
      <c r="R24" s="53">
        <v>29.530750000000001</v>
      </c>
      <c r="S24" s="53">
        <v>31.915890000000001</v>
      </c>
      <c r="T24" s="53">
        <v>33.834449999999997</v>
      </c>
      <c r="U24" s="53">
        <v>35.186889999999998</v>
      </c>
      <c r="V24" s="53">
        <v>36.539290000000001</v>
      </c>
      <c r="W24" s="53">
        <v>37.151670000000003</v>
      </c>
      <c r="X24" s="53">
        <v>37.11036</v>
      </c>
      <c r="Y24" s="53">
        <v>36.019939999999998</v>
      </c>
      <c r="Z24" s="53">
        <v>32.761270000000003</v>
      </c>
      <c r="AA24" s="53">
        <v>29.680820000000001</v>
      </c>
      <c r="AB24" s="53">
        <v>28.170380000000002</v>
      </c>
      <c r="AC24" s="53">
        <v>26.240220000000001</v>
      </c>
      <c r="AD24" s="53">
        <v>22.876470000000001</v>
      </c>
      <c r="AE24" s="53">
        <v>18.79325</v>
      </c>
      <c r="AF24" s="53">
        <v>16.427859999999999</v>
      </c>
      <c r="AG24" s="53">
        <v>-0.90001511999999995</v>
      </c>
      <c r="AH24" s="53">
        <v>-0.63325160000000003</v>
      </c>
      <c r="AI24" s="53">
        <v>-0.27332200000000001</v>
      </c>
      <c r="AJ24" s="53">
        <v>3.05759E-2</v>
      </c>
      <c r="AK24" s="53">
        <v>0.29205589999999998</v>
      </c>
      <c r="AL24" s="53">
        <v>0.23849770000000001</v>
      </c>
      <c r="AM24" s="53">
        <v>-0.47412179999999998</v>
      </c>
      <c r="AN24" s="53">
        <v>-0.50759350000000003</v>
      </c>
      <c r="AO24" s="53">
        <v>-5.7175700000000003E-2</v>
      </c>
      <c r="AP24" s="53">
        <v>-3.5105400000000002E-2</v>
      </c>
      <c r="AQ24" s="53">
        <v>-0.26555380000000001</v>
      </c>
      <c r="AR24" s="53">
        <v>-0.59888149999999996</v>
      </c>
      <c r="AS24" s="53">
        <v>-0.8542786</v>
      </c>
      <c r="AT24" s="53">
        <v>-1.0471140000000001</v>
      </c>
      <c r="AU24" s="53">
        <v>-1.1975519999999999</v>
      </c>
      <c r="AV24" s="53">
        <v>-1.365791</v>
      </c>
      <c r="AW24" s="53">
        <v>-0.82040009999999997</v>
      </c>
      <c r="AX24" s="53">
        <v>-0.86000120000000002</v>
      </c>
      <c r="AY24" s="53">
        <v>-0.86905160000000004</v>
      </c>
      <c r="AZ24" s="53">
        <v>-0.2484305</v>
      </c>
      <c r="BA24" s="53">
        <v>0.1184055</v>
      </c>
      <c r="BB24" s="53">
        <v>-0.38644630000000002</v>
      </c>
      <c r="BC24" s="53">
        <v>-1.1091</v>
      </c>
      <c r="BD24" s="53">
        <v>-0.96314379999999999</v>
      </c>
      <c r="BE24" s="53">
        <v>-0.48964890999999999</v>
      </c>
      <c r="BF24" s="53">
        <v>-0.2485955</v>
      </c>
      <c r="BG24" s="53">
        <v>0.1400921</v>
      </c>
      <c r="BH24" s="53">
        <v>0.44154130000000003</v>
      </c>
      <c r="BI24" s="53">
        <v>0.80330820000000003</v>
      </c>
      <c r="BJ24" s="53">
        <v>0.85412719999999998</v>
      </c>
      <c r="BK24" s="53">
        <v>0.1489087</v>
      </c>
      <c r="BL24" s="53">
        <v>0.32885330000000002</v>
      </c>
      <c r="BM24" s="53">
        <v>0.86065950000000002</v>
      </c>
      <c r="BN24" s="53">
        <v>0.94054850000000001</v>
      </c>
      <c r="BO24" s="53">
        <v>0.7673529</v>
      </c>
      <c r="BP24" s="53">
        <v>0.56827970000000005</v>
      </c>
      <c r="BQ24" s="53">
        <v>0.30961260000000002</v>
      </c>
      <c r="BR24" s="53">
        <v>9.1770900000000002E-2</v>
      </c>
      <c r="BS24" s="53">
        <v>-9.67306E-2</v>
      </c>
      <c r="BT24" s="53">
        <v>-0.29043160000000001</v>
      </c>
      <c r="BU24" s="53">
        <v>6.5699499999999994E-2</v>
      </c>
      <c r="BV24" s="53">
        <v>-9.1323399999999999E-2</v>
      </c>
      <c r="BW24" s="53">
        <v>-0.1008878</v>
      </c>
      <c r="BX24" s="53">
        <v>0.66500340000000002</v>
      </c>
      <c r="BY24" s="53">
        <v>0.69564309999999996</v>
      </c>
      <c r="BZ24" s="53">
        <v>0.13170470000000001</v>
      </c>
      <c r="CA24" s="53">
        <v>-0.60302389999999995</v>
      </c>
      <c r="CB24" s="53">
        <v>-0.51682600000000001</v>
      </c>
      <c r="CC24" s="53">
        <v>-0.20543040000000001</v>
      </c>
      <c r="CD24" s="53">
        <v>1.7816100000000001E-2</v>
      </c>
      <c r="CE24" s="53">
        <v>0.42642150000000001</v>
      </c>
      <c r="CF24" s="53">
        <v>0.72617469999999995</v>
      </c>
      <c r="CG24" s="53">
        <v>1.1574</v>
      </c>
      <c r="CH24" s="53">
        <v>1.28051</v>
      </c>
      <c r="CI24" s="53">
        <v>0.58041779999999998</v>
      </c>
      <c r="CJ24" s="53">
        <v>0.90817380000000003</v>
      </c>
      <c r="CK24" s="53">
        <v>1.4963489999999999</v>
      </c>
      <c r="CL24" s="53">
        <v>1.6162840000000001</v>
      </c>
      <c r="CM24" s="53">
        <v>1.4827410000000001</v>
      </c>
      <c r="CN24" s="53">
        <v>1.376652</v>
      </c>
      <c r="CO24" s="53">
        <v>1.11572</v>
      </c>
      <c r="CP24" s="53">
        <v>0.88055899999999998</v>
      </c>
      <c r="CQ24" s="53">
        <v>0.66569509999999998</v>
      </c>
      <c r="CR24" s="53">
        <v>0.45435880000000001</v>
      </c>
      <c r="CS24" s="53">
        <v>0.67940929999999999</v>
      </c>
      <c r="CT24" s="53">
        <v>0.44106050000000002</v>
      </c>
      <c r="CU24" s="53">
        <v>0.43114010000000003</v>
      </c>
      <c r="CV24" s="53">
        <v>1.2976449999999999</v>
      </c>
      <c r="CW24" s="53">
        <v>1.0954360000000001</v>
      </c>
      <c r="CX24" s="53">
        <v>0.49057440000000002</v>
      </c>
      <c r="CY24" s="53">
        <v>-0.2525174</v>
      </c>
      <c r="CZ24" s="53">
        <v>-0.2077077</v>
      </c>
      <c r="DA24" s="53">
        <v>7.8787999999999997E-2</v>
      </c>
      <c r="DB24" s="53">
        <v>0.28422779999999997</v>
      </c>
      <c r="DC24" s="53">
        <v>0.71275080000000002</v>
      </c>
      <c r="DD24" s="53">
        <v>1.0108079999999999</v>
      </c>
      <c r="DE24" s="53">
        <v>1.5114920000000001</v>
      </c>
      <c r="DF24" s="53">
        <v>1.7068939999999999</v>
      </c>
      <c r="DG24" s="53">
        <v>1.011927</v>
      </c>
      <c r="DH24" s="53">
        <v>1.4874940000000001</v>
      </c>
      <c r="DI24" s="53">
        <v>2.1320389999999998</v>
      </c>
      <c r="DJ24" s="53">
        <v>2.2920180000000001</v>
      </c>
      <c r="DK24" s="53">
        <v>2.1981290000000002</v>
      </c>
      <c r="DL24" s="53">
        <v>2.1850239999999999</v>
      </c>
      <c r="DM24" s="53">
        <v>1.9218280000000001</v>
      </c>
      <c r="DN24" s="53">
        <v>1.6693469999999999</v>
      </c>
      <c r="DO24" s="53">
        <v>1.428121</v>
      </c>
      <c r="DP24" s="53">
        <v>1.199149</v>
      </c>
      <c r="DQ24" s="53">
        <v>1.2931189999999999</v>
      </c>
      <c r="DR24" s="53">
        <v>0.97344439999999999</v>
      </c>
      <c r="DS24" s="53">
        <v>0.96316800000000002</v>
      </c>
      <c r="DT24" s="53">
        <v>1.9302870000000001</v>
      </c>
      <c r="DU24" s="53">
        <v>1.4952289999999999</v>
      </c>
      <c r="DV24" s="53">
        <v>0.84944419999999998</v>
      </c>
      <c r="DW24" s="53">
        <v>9.7989199999999999E-2</v>
      </c>
      <c r="DX24" s="53">
        <v>0.1014106</v>
      </c>
      <c r="DY24" s="53">
        <v>0.48915418999999999</v>
      </c>
      <c r="DZ24" s="53">
        <v>0.66888389999999998</v>
      </c>
      <c r="EA24" s="53">
        <v>1.1261650000000001</v>
      </c>
      <c r="EB24" s="53">
        <v>1.4217740000000001</v>
      </c>
      <c r="EC24" s="53">
        <v>2.0227439999999999</v>
      </c>
      <c r="ED24" s="53">
        <v>2.3225229999999999</v>
      </c>
      <c r="EE24" s="53">
        <v>1.634957</v>
      </c>
      <c r="EF24" s="53">
        <v>2.323941</v>
      </c>
      <c r="EG24" s="53">
        <v>3.0498750000000001</v>
      </c>
      <c r="EH24" s="53">
        <v>3.2676729999999998</v>
      </c>
      <c r="EI24" s="53">
        <v>3.231036</v>
      </c>
      <c r="EJ24" s="53">
        <v>3.352185</v>
      </c>
      <c r="EK24" s="53">
        <v>3.0857190000000001</v>
      </c>
      <c r="EL24" s="53">
        <v>2.8082319999999998</v>
      </c>
      <c r="EM24" s="53">
        <v>2.5289419999999998</v>
      </c>
      <c r="EN24" s="53">
        <v>2.274508</v>
      </c>
      <c r="EO24" s="53">
        <v>2.1792189999999998</v>
      </c>
      <c r="EP24" s="53">
        <v>1.7421219999999999</v>
      </c>
      <c r="EQ24" s="53">
        <v>1.7313320000000001</v>
      </c>
      <c r="ER24" s="53">
        <v>2.8437199999999998</v>
      </c>
      <c r="ES24" s="53">
        <v>2.0724670000000001</v>
      </c>
      <c r="ET24" s="53">
        <v>1.3675949999999999</v>
      </c>
      <c r="EU24" s="53">
        <v>0.60406490000000002</v>
      </c>
      <c r="EV24" s="53">
        <v>0.5477284</v>
      </c>
      <c r="EW24" s="53">
        <v>80.140460000000004</v>
      </c>
      <c r="EX24" s="53">
        <v>77.999520000000004</v>
      </c>
      <c r="EY24" s="53">
        <v>76.351780000000005</v>
      </c>
      <c r="EZ24" s="53">
        <v>74.99342</v>
      </c>
      <c r="FA24" s="53">
        <v>73.237920000000003</v>
      </c>
      <c r="FB24" s="53">
        <v>71.704409999999996</v>
      </c>
      <c r="FC24" s="53">
        <v>70.944980000000001</v>
      </c>
      <c r="FD24" s="53">
        <v>72.438980000000001</v>
      </c>
      <c r="FE24" s="53">
        <v>75.890339999999995</v>
      </c>
      <c r="FF24" s="53">
        <v>80.028360000000006</v>
      </c>
      <c r="FG24" s="53">
        <v>84.266229999999993</v>
      </c>
      <c r="FH24" s="53">
        <v>87.857039999999998</v>
      </c>
      <c r="FI24" s="53">
        <v>91.267340000000004</v>
      </c>
      <c r="FJ24" s="53">
        <v>94.278229999999994</v>
      </c>
      <c r="FK24" s="53">
        <v>96.331440000000001</v>
      </c>
      <c r="FL24" s="53">
        <v>97.919229999999999</v>
      </c>
      <c r="FM24" s="53">
        <v>98.734200000000001</v>
      </c>
      <c r="FN24" s="53">
        <v>98.265159999999995</v>
      </c>
      <c r="FO24" s="53">
        <v>96.428939999999997</v>
      </c>
      <c r="FP24" s="53">
        <v>93.635419999999996</v>
      </c>
      <c r="FQ24" s="53">
        <v>90.373339999999999</v>
      </c>
      <c r="FR24" s="53">
        <v>87.597719999999995</v>
      </c>
      <c r="FS24" s="53">
        <v>84.662189999999995</v>
      </c>
      <c r="FT24" s="53">
        <v>82.080029999999994</v>
      </c>
      <c r="FU24" s="53">
        <v>427.93549999999999</v>
      </c>
      <c r="FV24" s="53">
        <v>11384.59</v>
      </c>
      <c r="FW24" s="53">
        <v>119.113</v>
      </c>
      <c r="FX24" s="53">
        <v>1</v>
      </c>
    </row>
    <row r="25" spans="1:180" x14ac:dyDescent="0.3">
      <c r="A25" t="s">
        <v>174</v>
      </c>
      <c r="B25" t="s">
        <v>247</v>
      </c>
      <c r="C25" t="s">
        <v>180</v>
      </c>
      <c r="D25" t="s">
        <v>248</v>
      </c>
      <c r="E25" t="s">
        <v>187</v>
      </c>
      <c r="F25" t="s">
        <v>230</v>
      </c>
      <c r="G25" t="s">
        <v>243</v>
      </c>
      <c r="H25" s="53">
        <v>71</v>
      </c>
      <c r="I25" s="53">
        <v>15.49854</v>
      </c>
      <c r="J25" s="53">
        <v>14.67963</v>
      </c>
      <c r="K25" s="53">
        <v>14.13917</v>
      </c>
      <c r="L25" s="53">
        <v>13.8278</v>
      </c>
      <c r="M25" s="53">
        <v>14.126379999999999</v>
      </c>
      <c r="N25" s="53">
        <v>14.864850000000001</v>
      </c>
      <c r="O25" s="53">
        <v>15.112730000000001</v>
      </c>
      <c r="P25" s="53">
        <v>18.227879999999999</v>
      </c>
      <c r="Q25" s="53">
        <v>21.370290000000001</v>
      </c>
      <c r="R25" s="53">
        <v>23.5518</v>
      </c>
      <c r="S25" s="53">
        <v>26.34947</v>
      </c>
      <c r="T25" s="53">
        <v>27.557220000000001</v>
      </c>
      <c r="U25" s="53">
        <v>28.70241</v>
      </c>
      <c r="V25" s="53">
        <v>28.952960000000001</v>
      </c>
      <c r="W25" s="53">
        <v>28.989100000000001</v>
      </c>
      <c r="X25" s="53">
        <v>29.013030000000001</v>
      </c>
      <c r="Y25" s="53">
        <v>28.560130000000001</v>
      </c>
      <c r="Z25" s="53">
        <v>27.752109999999998</v>
      </c>
      <c r="AA25" s="53">
        <v>26.944569999999999</v>
      </c>
      <c r="AB25" s="53">
        <v>25.412759999999999</v>
      </c>
      <c r="AC25" s="53">
        <v>23.92248</v>
      </c>
      <c r="AD25" s="53">
        <v>21.693739999999998</v>
      </c>
      <c r="AE25" s="53">
        <v>18.357500000000002</v>
      </c>
      <c r="AF25" s="53">
        <v>16.672899999999998</v>
      </c>
      <c r="AG25" s="53">
        <v>-0.82684736999999997</v>
      </c>
      <c r="AH25" s="53">
        <v>-0.55974939999999995</v>
      </c>
      <c r="AI25" s="53">
        <v>-0.32766089999999998</v>
      </c>
      <c r="AJ25" s="53">
        <v>-0.1476806</v>
      </c>
      <c r="AK25" s="53">
        <v>-3.3016499999999997E-2</v>
      </c>
      <c r="AL25" s="53">
        <v>0.3618731</v>
      </c>
      <c r="AM25" s="53">
        <v>-0.1554461</v>
      </c>
      <c r="AN25" s="53">
        <v>0.55109600000000003</v>
      </c>
      <c r="AO25" s="53">
        <v>0.66600000000000004</v>
      </c>
      <c r="AP25" s="53">
        <v>0.41681020000000002</v>
      </c>
      <c r="AQ25" s="53">
        <v>1.0810820000000001</v>
      </c>
      <c r="AR25" s="53">
        <v>0.72389159999999997</v>
      </c>
      <c r="AS25" s="53">
        <v>0.44338119999999998</v>
      </c>
      <c r="AT25" s="53">
        <v>-0.29479810000000001</v>
      </c>
      <c r="AU25" s="53">
        <v>-1.0691930000000001</v>
      </c>
      <c r="AV25" s="53">
        <v>-1.746359</v>
      </c>
      <c r="AW25" s="53">
        <v>-2.0428630000000001</v>
      </c>
      <c r="AX25" s="53">
        <v>-2.0617939999999999</v>
      </c>
      <c r="AY25" s="53">
        <v>-1.520497</v>
      </c>
      <c r="AZ25" s="53">
        <v>-1.504643</v>
      </c>
      <c r="BA25" s="53">
        <v>-1.1261479999999999</v>
      </c>
      <c r="BB25" s="53">
        <v>-1.120153</v>
      </c>
      <c r="BC25" s="53">
        <v>-1.3943700000000001</v>
      </c>
      <c r="BD25" s="53">
        <v>-0.91516010000000003</v>
      </c>
      <c r="BE25" s="53">
        <v>-0.35148798999999997</v>
      </c>
      <c r="BF25" s="53">
        <v>-0.1492848</v>
      </c>
      <c r="BG25" s="53">
        <v>3.3634699999999997E-2</v>
      </c>
      <c r="BH25" s="53">
        <v>0.18847659999999999</v>
      </c>
      <c r="BI25" s="53">
        <v>0.36507400000000001</v>
      </c>
      <c r="BJ25" s="53">
        <v>0.90868599999999999</v>
      </c>
      <c r="BK25" s="53">
        <v>0.43117539999999999</v>
      </c>
      <c r="BL25" s="53">
        <v>1.241598</v>
      </c>
      <c r="BM25" s="53">
        <v>1.476847</v>
      </c>
      <c r="BN25" s="53">
        <v>1.1969749999999999</v>
      </c>
      <c r="BO25" s="53">
        <v>1.99658</v>
      </c>
      <c r="BP25" s="53">
        <v>1.62896</v>
      </c>
      <c r="BQ25" s="53">
        <v>1.4023140000000001</v>
      </c>
      <c r="BR25" s="53">
        <v>0.51707789999999998</v>
      </c>
      <c r="BS25" s="53">
        <v>-0.29495359999999998</v>
      </c>
      <c r="BT25" s="53">
        <v>-0.92386219999999997</v>
      </c>
      <c r="BU25" s="53">
        <v>-1.326776</v>
      </c>
      <c r="BV25" s="53">
        <v>-1.4089849999999999</v>
      </c>
      <c r="BW25" s="53">
        <v>-0.86128970000000005</v>
      </c>
      <c r="BX25" s="53">
        <v>-0.8377867</v>
      </c>
      <c r="BY25" s="53">
        <v>-0.56327870000000002</v>
      </c>
      <c r="BZ25" s="53">
        <v>-0.5400741</v>
      </c>
      <c r="CA25" s="53">
        <v>-0.87136599999999997</v>
      </c>
      <c r="CB25" s="53">
        <v>-0.40149109999999999</v>
      </c>
      <c r="CC25" s="53">
        <v>-2.2255500000000001E-2</v>
      </c>
      <c r="CD25" s="53">
        <v>0.1350017</v>
      </c>
      <c r="CE25" s="53">
        <v>0.28386689999999998</v>
      </c>
      <c r="CF25" s="53">
        <v>0.42129800000000001</v>
      </c>
      <c r="CG25" s="53">
        <v>0.64079030000000003</v>
      </c>
      <c r="CH25" s="53">
        <v>1.287407</v>
      </c>
      <c r="CI25" s="53">
        <v>0.83746770000000004</v>
      </c>
      <c r="CJ25" s="53">
        <v>1.719838</v>
      </c>
      <c r="CK25" s="53">
        <v>2.0384370000000001</v>
      </c>
      <c r="CL25" s="53">
        <v>1.7373149999999999</v>
      </c>
      <c r="CM25" s="53">
        <v>2.6306500000000002</v>
      </c>
      <c r="CN25" s="53">
        <v>2.255808</v>
      </c>
      <c r="CO25" s="53">
        <v>2.0664690000000001</v>
      </c>
      <c r="CP25" s="53">
        <v>1.0793809999999999</v>
      </c>
      <c r="CQ25" s="53">
        <v>0.24128240000000001</v>
      </c>
      <c r="CR25" s="53">
        <v>-0.3542033</v>
      </c>
      <c r="CS25" s="53">
        <v>-0.8308162</v>
      </c>
      <c r="CT25" s="53">
        <v>-0.95685180000000003</v>
      </c>
      <c r="CU25" s="53">
        <v>-0.4047249</v>
      </c>
      <c r="CV25" s="53">
        <v>-0.37592379999999997</v>
      </c>
      <c r="CW25" s="53">
        <v>-0.17343739999999999</v>
      </c>
      <c r="CX25" s="53">
        <v>-0.13831289999999999</v>
      </c>
      <c r="CY25" s="53">
        <v>-0.509135</v>
      </c>
      <c r="CZ25" s="53">
        <v>-4.5725500000000002E-2</v>
      </c>
      <c r="DA25" s="53">
        <v>0.30697690999999999</v>
      </c>
      <c r="DB25" s="53">
        <v>0.4192883</v>
      </c>
      <c r="DC25" s="53">
        <v>0.5340992</v>
      </c>
      <c r="DD25" s="53">
        <v>0.65411940000000002</v>
      </c>
      <c r="DE25" s="53">
        <v>0.91650659999999995</v>
      </c>
      <c r="DF25" s="53">
        <v>1.6661280000000001</v>
      </c>
      <c r="DG25" s="53">
        <v>1.24376</v>
      </c>
      <c r="DH25" s="53">
        <v>2.1980770000000001</v>
      </c>
      <c r="DI25" s="53">
        <v>2.600028</v>
      </c>
      <c r="DJ25" s="53">
        <v>2.2776550000000002</v>
      </c>
      <c r="DK25" s="53">
        <v>3.2647210000000002</v>
      </c>
      <c r="DL25" s="53">
        <v>2.8826559999999999</v>
      </c>
      <c r="DM25" s="53">
        <v>2.730623</v>
      </c>
      <c r="DN25" s="53">
        <v>1.6416839999999999</v>
      </c>
      <c r="DO25" s="53">
        <v>0.7775185</v>
      </c>
      <c r="DP25" s="53">
        <v>0.2154557</v>
      </c>
      <c r="DQ25" s="53">
        <v>-0.3348563</v>
      </c>
      <c r="DR25" s="53">
        <v>-0.50471860000000002</v>
      </c>
      <c r="DS25" s="53">
        <v>5.1839900000000001E-2</v>
      </c>
      <c r="DT25" s="53">
        <v>8.5939000000000002E-2</v>
      </c>
      <c r="DU25" s="53">
        <v>0.21640380000000001</v>
      </c>
      <c r="DV25" s="53">
        <v>0.26344820000000002</v>
      </c>
      <c r="DW25" s="53">
        <v>-0.14690400000000001</v>
      </c>
      <c r="DX25" s="53">
        <v>0.31004009999999999</v>
      </c>
      <c r="DY25" s="53">
        <v>0.78233640999999998</v>
      </c>
      <c r="DZ25" s="53">
        <v>0.82975290000000002</v>
      </c>
      <c r="EA25" s="53">
        <v>0.89539469999999999</v>
      </c>
      <c r="EB25" s="53">
        <v>0.9902765</v>
      </c>
      <c r="EC25" s="53">
        <v>1.314597</v>
      </c>
      <c r="ED25" s="53">
        <v>2.2129409999999998</v>
      </c>
      <c r="EE25" s="53">
        <v>1.830382</v>
      </c>
      <c r="EF25" s="53">
        <v>2.888579</v>
      </c>
      <c r="EG25" s="53">
        <v>3.4108749999999999</v>
      </c>
      <c r="EH25" s="53">
        <v>3.05782</v>
      </c>
      <c r="EI25" s="53">
        <v>4.1802190000000001</v>
      </c>
      <c r="EJ25" s="53">
        <v>3.7877239999999999</v>
      </c>
      <c r="EK25" s="53">
        <v>3.6895560000000001</v>
      </c>
      <c r="EL25" s="53">
        <v>2.45356</v>
      </c>
      <c r="EM25" s="53">
        <v>1.551758</v>
      </c>
      <c r="EN25" s="53">
        <v>1.0379529999999999</v>
      </c>
      <c r="EO25" s="53">
        <v>0.38123099999999999</v>
      </c>
      <c r="EP25" s="53">
        <v>0.1480899</v>
      </c>
      <c r="EQ25" s="53">
        <v>0.71104710000000004</v>
      </c>
      <c r="ER25" s="53">
        <v>0.75279560000000001</v>
      </c>
      <c r="ES25" s="53">
        <v>0.77927270000000004</v>
      </c>
      <c r="ET25" s="53">
        <v>0.84352740000000004</v>
      </c>
      <c r="EU25" s="53">
        <v>0.37609989999999999</v>
      </c>
      <c r="EV25" s="53">
        <v>0.82370909999999997</v>
      </c>
      <c r="EW25" s="53">
        <v>80.850319999999996</v>
      </c>
      <c r="EX25" s="53">
        <v>78.780820000000006</v>
      </c>
      <c r="EY25" s="53">
        <v>76.703410000000005</v>
      </c>
      <c r="EZ25" s="53">
        <v>74.805049999999994</v>
      </c>
      <c r="FA25" s="53">
        <v>73.523799999999994</v>
      </c>
      <c r="FB25" s="53">
        <v>72.368579999999994</v>
      </c>
      <c r="FC25" s="53">
        <v>72.318489999999997</v>
      </c>
      <c r="FD25" s="53">
        <v>74.795419999999993</v>
      </c>
      <c r="FE25" s="53">
        <v>78.411510000000007</v>
      </c>
      <c r="FF25" s="53">
        <v>82.175820000000002</v>
      </c>
      <c r="FG25" s="53">
        <v>85.823009999999996</v>
      </c>
      <c r="FH25" s="53">
        <v>88.982039999999998</v>
      </c>
      <c r="FI25" s="53">
        <v>91.997669999999999</v>
      </c>
      <c r="FJ25" s="53">
        <v>94.849739999999997</v>
      </c>
      <c r="FK25" s="53">
        <v>97.051109999999994</v>
      </c>
      <c r="FL25" s="53">
        <v>98.596670000000003</v>
      </c>
      <c r="FM25" s="53">
        <v>99.27628</v>
      </c>
      <c r="FN25" s="53">
        <v>98.788409999999999</v>
      </c>
      <c r="FO25" s="53">
        <v>96.613320000000002</v>
      </c>
      <c r="FP25" s="53">
        <v>94.698890000000006</v>
      </c>
      <c r="FQ25" s="53">
        <v>91.953860000000006</v>
      </c>
      <c r="FR25" s="53">
        <v>88.389169999999993</v>
      </c>
      <c r="FS25" s="53">
        <v>84.899540000000002</v>
      </c>
      <c r="FT25" s="53">
        <v>81.690420000000003</v>
      </c>
      <c r="FU25" s="53">
        <v>428</v>
      </c>
      <c r="FV25" s="53">
        <v>11082.3</v>
      </c>
      <c r="FW25" s="53">
        <v>118.5896</v>
      </c>
      <c r="FX25" s="53">
        <v>1</v>
      </c>
    </row>
    <row r="26" spans="1:180" x14ac:dyDescent="0.3">
      <c r="A26" t="s">
        <v>174</v>
      </c>
      <c r="B26" t="s">
        <v>247</v>
      </c>
      <c r="C26" t="s">
        <v>180</v>
      </c>
      <c r="D26" t="s">
        <v>248</v>
      </c>
      <c r="E26" t="s">
        <v>190</v>
      </c>
      <c r="F26" t="s">
        <v>231</v>
      </c>
      <c r="G26" t="s">
        <v>243</v>
      </c>
      <c r="H26" s="53">
        <v>8</v>
      </c>
      <c r="I26" s="53">
        <v>11.07124</v>
      </c>
      <c r="J26" s="53">
        <v>10.634069999999999</v>
      </c>
      <c r="K26" s="53">
        <v>10.93638</v>
      </c>
      <c r="L26" s="53">
        <v>10.98569</v>
      </c>
      <c r="M26" s="53">
        <v>11.751049999999999</v>
      </c>
      <c r="N26" s="53">
        <v>13.06405</v>
      </c>
      <c r="O26" s="53">
        <v>14.17409</v>
      </c>
      <c r="P26" s="53">
        <v>13.74274</v>
      </c>
      <c r="Q26" s="53">
        <v>14.72354</v>
      </c>
      <c r="R26" s="53">
        <v>16.476900000000001</v>
      </c>
      <c r="S26" s="53">
        <v>20.438230000000001</v>
      </c>
      <c r="T26" s="53">
        <v>21.813659999999999</v>
      </c>
      <c r="U26" s="53">
        <v>20.373069999999998</v>
      </c>
      <c r="V26" s="53">
        <v>20.26642</v>
      </c>
      <c r="W26" s="53">
        <v>20.159790000000001</v>
      </c>
      <c r="X26" s="53">
        <v>19.917200000000001</v>
      </c>
      <c r="Y26" s="53">
        <v>18.791820000000001</v>
      </c>
      <c r="Z26" s="53">
        <v>18.730319999999999</v>
      </c>
      <c r="AA26" s="53">
        <v>17.592449999999999</v>
      </c>
      <c r="AB26" s="53">
        <v>17.304259999999999</v>
      </c>
      <c r="AC26" s="53">
        <v>15.778499999999999</v>
      </c>
      <c r="AD26" s="53">
        <v>17.00544</v>
      </c>
      <c r="AE26" s="53">
        <v>14.63949</v>
      </c>
      <c r="AF26" s="53">
        <v>13.344810000000001</v>
      </c>
      <c r="AG26" s="53">
        <v>-3.4625629999999998</v>
      </c>
      <c r="AH26" s="53">
        <v>-3.5550959999999998</v>
      </c>
      <c r="AI26" s="53">
        <v>-3.2902040000000001</v>
      </c>
      <c r="AJ26" s="53">
        <v>-2.8331599999999999</v>
      </c>
      <c r="AK26" s="53">
        <v>-1.9294500000000001</v>
      </c>
      <c r="AL26" s="53">
        <v>-1.573801</v>
      </c>
      <c r="AM26" s="53">
        <v>-1.960388</v>
      </c>
      <c r="AN26" s="53">
        <v>-2.4308190000000001</v>
      </c>
      <c r="AO26" s="53">
        <v>-2.351172</v>
      </c>
      <c r="AP26" s="53">
        <v>-1.2374019999999999</v>
      </c>
      <c r="AQ26" s="53">
        <v>-0.51372130000000005</v>
      </c>
      <c r="AR26" s="53">
        <v>0.62244619999999995</v>
      </c>
      <c r="AS26" s="53">
        <v>0.21597189999999999</v>
      </c>
      <c r="AT26" s="53">
        <v>0.80488649999999995</v>
      </c>
      <c r="AU26" s="53">
        <v>0.95410010000000001</v>
      </c>
      <c r="AV26" s="53">
        <v>0.13820499999999999</v>
      </c>
      <c r="AW26" s="53">
        <v>-0.88894720000000005</v>
      </c>
      <c r="AX26" s="53">
        <v>-1.1000509999999999</v>
      </c>
      <c r="AY26" s="53">
        <v>-1.294638</v>
      </c>
      <c r="AZ26" s="53">
        <v>-1.1416820000000001</v>
      </c>
      <c r="BA26" s="53">
        <v>-4.4398350000000004</v>
      </c>
      <c r="BB26" s="53">
        <v>-1.8741909999999999</v>
      </c>
      <c r="BC26" s="53">
        <v>-1.9925740000000001</v>
      </c>
      <c r="BD26" s="53">
        <v>-1.9202760000000001</v>
      </c>
      <c r="BE26" s="53">
        <v>-2.2373080000000001</v>
      </c>
      <c r="BF26" s="53">
        <v>-2.276221</v>
      </c>
      <c r="BG26" s="53">
        <v>-1.9467730000000001</v>
      </c>
      <c r="BH26" s="53">
        <v>-1.648998</v>
      </c>
      <c r="BI26" s="53">
        <v>-0.77880890000000003</v>
      </c>
      <c r="BJ26" s="53">
        <v>-0.30485420000000002</v>
      </c>
      <c r="BK26" s="53">
        <v>-0.85226100000000005</v>
      </c>
      <c r="BL26" s="53">
        <v>-1.295744</v>
      </c>
      <c r="BM26" s="53">
        <v>-1.1316219999999999</v>
      </c>
      <c r="BN26" s="53">
        <v>-0.11799709999999999</v>
      </c>
      <c r="BO26" s="53">
        <v>1.5282309999999999</v>
      </c>
      <c r="BP26" s="53">
        <v>2.7946620000000002</v>
      </c>
      <c r="BQ26" s="53">
        <v>1.895878</v>
      </c>
      <c r="BR26" s="53">
        <v>2.1377269999999999</v>
      </c>
      <c r="BS26" s="53">
        <v>2.1777449999999998</v>
      </c>
      <c r="BT26" s="53">
        <v>1.4752289999999999</v>
      </c>
      <c r="BU26" s="53">
        <v>0.72487829999999998</v>
      </c>
      <c r="BV26" s="53">
        <v>0.70575019999999999</v>
      </c>
      <c r="BW26" s="53">
        <v>0.109401</v>
      </c>
      <c r="BX26" s="53">
        <v>-1.1858799999999999E-2</v>
      </c>
      <c r="BY26" s="53">
        <v>-2.544089</v>
      </c>
      <c r="BZ26" s="53">
        <v>0.16944809999999999</v>
      </c>
      <c r="CA26" s="53">
        <v>-0.38683440000000002</v>
      </c>
      <c r="CB26" s="53">
        <v>-0.60781300000000005</v>
      </c>
      <c r="CC26" s="53">
        <v>-1.3887</v>
      </c>
      <c r="CD26" s="53">
        <v>-1.390477</v>
      </c>
      <c r="CE26" s="53">
        <v>-1.0163169999999999</v>
      </c>
      <c r="CF26" s="53">
        <v>-0.8288508</v>
      </c>
      <c r="CG26" s="53">
        <v>1.8121600000000002E-2</v>
      </c>
      <c r="CH26" s="53">
        <v>0.57401469999999999</v>
      </c>
      <c r="CI26" s="53">
        <v>-8.4775600000000007E-2</v>
      </c>
      <c r="CJ26" s="53">
        <v>-0.50959529999999997</v>
      </c>
      <c r="CK26" s="53">
        <v>-0.28696480000000002</v>
      </c>
      <c r="CL26" s="53">
        <v>0.65729939999999998</v>
      </c>
      <c r="CM26" s="53">
        <v>2.9424800000000002</v>
      </c>
      <c r="CN26" s="53">
        <v>4.299131</v>
      </c>
      <c r="CO26" s="53">
        <v>3.0593750000000002</v>
      </c>
      <c r="CP26" s="53">
        <v>3.0608490000000002</v>
      </c>
      <c r="CQ26" s="53">
        <v>3.0252379999999999</v>
      </c>
      <c r="CR26" s="53">
        <v>2.4012479999999998</v>
      </c>
      <c r="CS26" s="53">
        <v>1.8426089999999999</v>
      </c>
      <c r="CT26" s="53">
        <v>1.956442</v>
      </c>
      <c r="CU26" s="53">
        <v>1.081834</v>
      </c>
      <c r="CV26" s="53">
        <v>0.77065320000000004</v>
      </c>
      <c r="CW26" s="53">
        <v>-1.2311000000000001</v>
      </c>
      <c r="CX26" s="53">
        <v>1.584867</v>
      </c>
      <c r="CY26" s="53">
        <v>0.72529600000000005</v>
      </c>
      <c r="CZ26" s="53">
        <v>0.30119459999999998</v>
      </c>
      <c r="DA26" s="53">
        <v>-0.54009253000000002</v>
      </c>
      <c r="DB26" s="53">
        <v>-0.50473210000000002</v>
      </c>
      <c r="DC26" s="53">
        <v>-8.5860300000000001E-2</v>
      </c>
      <c r="DD26" s="53">
        <v>-8.7037E-3</v>
      </c>
      <c r="DE26" s="53">
        <v>0.8150522</v>
      </c>
      <c r="DF26" s="53">
        <v>1.4528840000000001</v>
      </c>
      <c r="DG26" s="53">
        <v>0.68270989999999998</v>
      </c>
      <c r="DH26" s="53">
        <v>0.27655360000000001</v>
      </c>
      <c r="DI26" s="53">
        <v>0.55769210000000002</v>
      </c>
      <c r="DJ26" s="53">
        <v>1.432596</v>
      </c>
      <c r="DK26" s="53">
        <v>4.3567299999999998</v>
      </c>
      <c r="DL26" s="53">
        <v>5.8036009999999996</v>
      </c>
      <c r="DM26" s="53">
        <v>4.2228729999999999</v>
      </c>
      <c r="DN26" s="53">
        <v>3.9839699999999998</v>
      </c>
      <c r="DO26" s="53">
        <v>3.8727309999999999</v>
      </c>
      <c r="DP26" s="53">
        <v>3.3272659999999998</v>
      </c>
      <c r="DQ26" s="53">
        <v>2.9603389999999998</v>
      </c>
      <c r="DR26" s="53">
        <v>3.2071339999999999</v>
      </c>
      <c r="DS26" s="53">
        <v>2.0542669999999998</v>
      </c>
      <c r="DT26" s="53">
        <v>1.5531649999999999</v>
      </c>
      <c r="DU26" s="53">
        <v>8.1887799999999997E-2</v>
      </c>
      <c r="DV26" s="53">
        <v>3.0002849999999999</v>
      </c>
      <c r="DW26" s="53">
        <v>1.837426</v>
      </c>
      <c r="DX26" s="53">
        <v>1.210202</v>
      </c>
      <c r="DY26" s="53">
        <v>0.68516219</v>
      </c>
      <c r="DZ26" s="53">
        <v>0.77414240000000001</v>
      </c>
      <c r="EA26" s="53">
        <v>1.257571</v>
      </c>
      <c r="EB26" s="53">
        <v>1.175459</v>
      </c>
      <c r="EC26" s="53">
        <v>1.9656929999999999</v>
      </c>
      <c r="ED26" s="53">
        <v>2.7218309999999999</v>
      </c>
      <c r="EE26" s="53">
        <v>1.790837</v>
      </c>
      <c r="EF26" s="53">
        <v>1.4116280000000001</v>
      </c>
      <c r="EG26" s="53">
        <v>1.7772429999999999</v>
      </c>
      <c r="EH26" s="53">
        <v>2.5520010000000002</v>
      </c>
      <c r="EI26" s="53">
        <v>6.398682</v>
      </c>
      <c r="EJ26" s="53">
        <v>7.9758170000000002</v>
      </c>
      <c r="EK26" s="53">
        <v>5.9027789999999998</v>
      </c>
      <c r="EL26" s="53">
        <v>5.3168110000000004</v>
      </c>
      <c r="EM26" s="53">
        <v>5.0963760000000002</v>
      </c>
      <c r="EN26" s="53">
        <v>4.6642900000000003</v>
      </c>
      <c r="EO26" s="53">
        <v>4.5741649999999998</v>
      </c>
      <c r="EP26" s="53">
        <v>5.0129359999999998</v>
      </c>
      <c r="EQ26" s="53">
        <v>3.4583059999999999</v>
      </c>
      <c r="ER26" s="53">
        <v>2.6829879999999999</v>
      </c>
      <c r="ES26" s="53">
        <v>1.9776339999999999</v>
      </c>
      <c r="ET26" s="53">
        <v>5.0439239999999996</v>
      </c>
      <c r="EU26" s="53">
        <v>3.4431660000000002</v>
      </c>
      <c r="EV26" s="53">
        <v>2.5226649999999999</v>
      </c>
      <c r="EW26" s="53">
        <v>54.685180000000003</v>
      </c>
      <c r="EX26" s="53">
        <v>54.48518</v>
      </c>
      <c r="EY26" s="53">
        <v>54.466670000000001</v>
      </c>
      <c r="EZ26" s="53">
        <v>54.377780000000001</v>
      </c>
      <c r="FA26" s="53">
        <v>54.355559999999997</v>
      </c>
      <c r="FB26" s="53">
        <v>54.692590000000003</v>
      </c>
      <c r="FC26" s="53">
        <v>54.51482</v>
      </c>
      <c r="FD26" s="53">
        <v>54.72963</v>
      </c>
      <c r="FE26" s="53">
        <v>55.45185</v>
      </c>
      <c r="FF26" s="53">
        <v>56.95185</v>
      </c>
      <c r="FG26" s="53">
        <v>59.04074</v>
      </c>
      <c r="FH26" s="53">
        <v>61.725929999999998</v>
      </c>
      <c r="FI26" s="53">
        <v>63.570369999999997</v>
      </c>
      <c r="FJ26" s="53">
        <v>64.759259999999998</v>
      </c>
      <c r="FK26" s="53">
        <v>65.648150000000001</v>
      </c>
      <c r="FL26" s="53">
        <v>65.814809999999994</v>
      </c>
      <c r="FM26" s="53">
        <v>65.177779999999998</v>
      </c>
      <c r="FN26" s="53">
        <v>63.581479999999999</v>
      </c>
      <c r="FO26" s="53">
        <v>61.981479999999998</v>
      </c>
      <c r="FP26" s="53">
        <v>59.974080000000001</v>
      </c>
      <c r="FQ26" s="53">
        <v>58.559260000000002</v>
      </c>
      <c r="FR26" s="53">
        <v>57.151850000000003</v>
      </c>
      <c r="FS26" s="53">
        <v>56.27778</v>
      </c>
      <c r="FT26" s="53">
        <v>55.611109999999996</v>
      </c>
      <c r="FU26" s="53">
        <v>30</v>
      </c>
      <c r="FV26" s="53">
        <v>539.58540000000005</v>
      </c>
      <c r="FW26" s="53">
        <v>68.508799999999994</v>
      </c>
      <c r="FX26" s="53">
        <v>1</v>
      </c>
    </row>
    <row r="27" spans="1:180" x14ac:dyDescent="0.3">
      <c r="A27" t="s">
        <v>174</v>
      </c>
      <c r="B27" t="s">
        <v>247</v>
      </c>
      <c r="C27" t="s">
        <v>180</v>
      </c>
      <c r="D27" t="s">
        <v>227</v>
      </c>
      <c r="E27" t="s">
        <v>187</v>
      </c>
      <c r="F27" t="s">
        <v>231</v>
      </c>
      <c r="G27" t="s">
        <v>243</v>
      </c>
      <c r="H27" s="53">
        <v>8</v>
      </c>
      <c r="I27" s="53">
        <v>12.78303</v>
      </c>
      <c r="J27" s="53">
        <v>12.84206</v>
      </c>
      <c r="K27" s="53">
        <v>12.444559999999999</v>
      </c>
      <c r="L27" s="53">
        <v>12.434430000000001</v>
      </c>
      <c r="M27" s="53">
        <v>12.317030000000001</v>
      </c>
      <c r="N27" s="53">
        <v>13.798389999999999</v>
      </c>
      <c r="O27" s="53">
        <v>18.777239999999999</v>
      </c>
      <c r="P27" s="53">
        <v>22.233920000000001</v>
      </c>
      <c r="Q27" s="53">
        <v>26.90654</v>
      </c>
      <c r="R27" s="53">
        <v>29.330210000000001</v>
      </c>
      <c r="S27" s="53">
        <v>29.863399999999999</v>
      </c>
      <c r="T27" s="53">
        <v>30.252279999999999</v>
      </c>
      <c r="U27" s="53">
        <v>28.524290000000001</v>
      </c>
      <c r="V27" s="53">
        <v>29.414650000000002</v>
      </c>
      <c r="W27" s="53">
        <v>29.669450000000001</v>
      </c>
      <c r="X27" s="53">
        <v>27.117100000000001</v>
      </c>
      <c r="Y27" s="53">
        <v>23.573340000000002</v>
      </c>
      <c r="Z27" s="53">
        <v>18.845330000000001</v>
      </c>
      <c r="AA27" s="53">
        <v>16.331150000000001</v>
      </c>
      <c r="AB27" s="53">
        <v>15.37288</v>
      </c>
      <c r="AC27" s="53">
        <v>12.857229999999999</v>
      </c>
      <c r="AD27" s="53">
        <v>12.86059</v>
      </c>
      <c r="AE27" s="53">
        <v>12.864839999999999</v>
      </c>
      <c r="AF27" s="53">
        <v>12.997299999999999</v>
      </c>
      <c r="AG27" s="53">
        <v>-3.0020918999999999</v>
      </c>
      <c r="AH27" s="53">
        <v>-2.427953</v>
      </c>
      <c r="AI27" s="53">
        <v>-2.6063390000000002</v>
      </c>
      <c r="AJ27" s="53">
        <v>-2.1079870000000001</v>
      </c>
      <c r="AK27" s="53">
        <v>-2.0227629999999999</v>
      </c>
      <c r="AL27" s="53">
        <v>-2.7067869999999998</v>
      </c>
      <c r="AM27" s="53">
        <v>-4.6366670000000001</v>
      </c>
      <c r="AN27" s="53">
        <v>-5.9451409999999996</v>
      </c>
      <c r="AO27" s="53">
        <v>-5.4742870000000003</v>
      </c>
      <c r="AP27" s="53">
        <v>-4.8757609999999998</v>
      </c>
      <c r="AQ27" s="53">
        <v>-5.1195529999999998</v>
      </c>
      <c r="AR27" s="53">
        <v>-7.253978</v>
      </c>
      <c r="AS27" s="53">
        <v>-9.245317</v>
      </c>
      <c r="AT27" s="53">
        <v>-9.2224050000000002</v>
      </c>
      <c r="AU27" s="53">
        <v>-7.8835389999999999</v>
      </c>
      <c r="AV27" s="53">
        <v>-8.2926359999999999</v>
      </c>
      <c r="AW27" s="53">
        <v>-10.166790000000001</v>
      </c>
      <c r="AX27" s="53">
        <v>-9.4137889999999995</v>
      </c>
      <c r="AY27" s="53">
        <v>-9.0187860000000004</v>
      </c>
      <c r="AZ27" s="53">
        <v>-9.0857740000000007</v>
      </c>
      <c r="BA27" s="53">
        <v>-11.1709</v>
      </c>
      <c r="BB27" s="53">
        <v>-8.2858300000000007</v>
      </c>
      <c r="BC27" s="53">
        <v>-5.4626669999999997</v>
      </c>
      <c r="BD27" s="53">
        <v>-3.885173</v>
      </c>
      <c r="BE27" s="53">
        <v>-1.4250309000000001</v>
      </c>
      <c r="BF27" s="53">
        <v>-0.91054650000000004</v>
      </c>
      <c r="BG27" s="53">
        <v>-1.193154</v>
      </c>
      <c r="BH27" s="53">
        <v>-0.61470480000000005</v>
      </c>
      <c r="BI27" s="53">
        <v>-0.7512392</v>
      </c>
      <c r="BJ27" s="53">
        <v>-1.2906599999999999</v>
      </c>
      <c r="BK27" s="53">
        <v>-2.865351</v>
      </c>
      <c r="BL27" s="53">
        <v>-3.5562209999999999</v>
      </c>
      <c r="BM27" s="53">
        <v>-2.3910670000000001</v>
      </c>
      <c r="BN27" s="53">
        <v>-1.687203</v>
      </c>
      <c r="BO27" s="53">
        <v>-2.4895320000000001</v>
      </c>
      <c r="BP27" s="53">
        <v>-3.42292</v>
      </c>
      <c r="BQ27" s="53">
        <v>-4.8005149999999999</v>
      </c>
      <c r="BR27" s="53">
        <v>-4.8115069999999998</v>
      </c>
      <c r="BS27" s="53">
        <v>-3.8845540000000001</v>
      </c>
      <c r="BT27" s="53">
        <v>-4.2342510000000004</v>
      </c>
      <c r="BU27" s="53">
        <v>-5.6040830000000001</v>
      </c>
      <c r="BV27" s="53">
        <v>-5.3793329999999999</v>
      </c>
      <c r="BW27" s="53">
        <v>-5.3081940000000003</v>
      </c>
      <c r="BX27" s="53">
        <v>-5.457884</v>
      </c>
      <c r="BY27" s="53">
        <v>-7.545096</v>
      </c>
      <c r="BZ27" s="53">
        <v>-5.1818330000000001</v>
      </c>
      <c r="CA27" s="53">
        <v>-3.3428369999999998</v>
      </c>
      <c r="CB27" s="53">
        <v>-2.1217350000000001</v>
      </c>
      <c r="CC27" s="53">
        <v>-0.33276260000000002</v>
      </c>
      <c r="CD27" s="53">
        <v>0.14040430000000001</v>
      </c>
      <c r="CE27" s="53">
        <v>-0.2143873</v>
      </c>
      <c r="CF27" s="53">
        <v>0.41953810000000002</v>
      </c>
      <c r="CG27" s="53">
        <v>0.1294139</v>
      </c>
      <c r="CH27" s="53">
        <v>-0.30985550000000001</v>
      </c>
      <c r="CI27" s="53">
        <v>-1.6385430000000001</v>
      </c>
      <c r="CJ27" s="53">
        <v>-1.9016630000000001</v>
      </c>
      <c r="CK27" s="53">
        <v>-0.2556387</v>
      </c>
      <c r="CL27" s="53">
        <v>0.52118299999999995</v>
      </c>
      <c r="CM27" s="53">
        <v>-0.66798729999999995</v>
      </c>
      <c r="CN27" s="53">
        <v>-0.76954080000000002</v>
      </c>
      <c r="CO27" s="53">
        <v>-1.722059</v>
      </c>
      <c r="CP27" s="53">
        <v>-1.756532</v>
      </c>
      <c r="CQ27" s="53">
        <v>-1.1148690000000001</v>
      </c>
      <c r="CR27" s="53">
        <v>-1.423427</v>
      </c>
      <c r="CS27" s="53">
        <v>-2.4439649999999999</v>
      </c>
      <c r="CT27" s="53">
        <v>-2.5850819999999999</v>
      </c>
      <c r="CU27" s="53">
        <v>-2.738248</v>
      </c>
      <c r="CV27" s="53">
        <v>-2.9452189999999998</v>
      </c>
      <c r="CW27" s="53">
        <v>-5.033874</v>
      </c>
      <c r="CX27" s="53">
        <v>-3.0320130000000001</v>
      </c>
      <c r="CY27" s="53">
        <v>-1.8746499999999999</v>
      </c>
      <c r="CZ27" s="53">
        <v>-0.90038280000000004</v>
      </c>
      <c r="DA27" s="53">
        <v>0.75950550999999999</v>
      </c>
      <c r="DB27" s="53">
        <v>1.1913549999999999</v>
      </c>
      <c r="DC27" s="53">
        <v>0.76437980000000005</v>
      </c>
      <c r="DD27" s="53">
        <v>1.453781</v>
      </c>
      <c r="DE27" s="53">
        <v>1.010067</v>
      </c>
      <c r="DF27" s="53">
        <v>0.67094929999999997</v>
      </c>
      <c r="DG27" s="53">
        <v>-0.41173549999999998</v>
      </c>
      <c r="DH27" s="53">
        <v>-0.2471053</v>
      </c>
      <c r="DI27" s="53">
        <v>1.8797900000000001</v>
      </c>
      <c r="DJ27" s="53">
        <v>2.7295690000000001</v>
      </c>
      <c r="DK27" s="53">
        <v>1.1535569999999999</v>
      </c>
      <c r="DL27" s="53">
        <v>1.8838379999999999</v>
      </c>
      <c r="DM27" s="53">
        <v>1.3563970000000001</v>
      </c>
      <c r="DN27" s="53">
        <v>1.298443</v>
      </c>
      <c r="DO27" s="53">
        <v>1.6548160000000001</v>
      </c>
      <c r="DP27" s="53">
        <v>1.3873979999999999</v>
      </c>
      <c r="DQ27" s="53">
        <v>0.71615280000000003</v>
      </c>
      <c r="DR27" s="53">
        <v>0.20916899999999999</v>
      </c>
      <c r="DS27" s="53">
        <v>-0.16830220000000001</v>
      </c>
      <c r="DT27" s="53">
        <v>-0.43255270000000001</v>
      </c>
      <c r="DU27" s="53">
        <v>-2.5226510000000002</v>
      </c>
      <c r="DV27" s="53">
        <v>-0.88219369999999997</v>
      </c>
      <c r="DW27" s="53">
        <v>-0.4064625</v>
      </c>
      <c r="DX27" s="53">
        <v>0.32096930000000001</v>
      </c>
      <c r="DY27" s="53">
        <v>2.3365668999999998</v>
      </c>
      <c r="DZ27" s="53">
        <v>2.708761</v>
      </c>
      <c r="EA27" s="53">
        <v>2.1775639999999998</v>
      </c>
      <c r="EB27" s="53">
        <v>2.9470640000000001</v>
      </c>
      <c r="EC27" s="53">
        <v>2.28159</v>
      </c>
      <c r="ED27" s="53">
        <v>2.0870760000000002</v>
      </c>
      <c r="EE27" s="53">
        <v>1.35958</v>
      </c>
      <c r="EF27" s="53">
        <v>2.1418140000000001</v>
      </c>
      <c r="EG27" s="53">
        <v>4.9630099999999997</v>
      </c>
      <c r="EH27" s="53">
        <v>5.9181270000000001</v>
      </c>
      <c r="EI27" s="53">
        <v>3.7835779999999999</v>
      </c>
      <c r="EJ27" s="53">
        <v>5.7148960000000004</v>
      </c>
      <c r="EK27" s="53">
        <v>5.8011980000000003</v>
      </c>
      <c r="EL27" s="53">
        <v>5.7093420000000004</v>
      </c>
      <c r="EM27" s="53">
        <v>5.6538009999999996</v>
      </c>
      <c r="EN27" s="53">
        <v>5.4457820000000003</v>
      </c>
      <c r="EO27" s="53">
        <v>5.2788620000000002</v>
      </c>
      <c r="EP27" s="53">
        <v>4.2436239999999996</v>
      </c>
      <c r="EQ27" s="53">
        <v>3.5422910000000001</v>
      </c>
      <c r="ER27" s="53">
        <v>3.195338</v>
      </c>
      <c r="ES27" s="53">
        <v>1.1031550000000001</v>
      </c>
      <c r="ET27" s="53">
        <v>2.2218040000000001</v>
      </c>
      <c r="EU27" s="53">
        <v>1.7133670000000001</v>
      </c>
      <c r="EV27" s="53">
        <v>2.0844079999999998</v>
      </c>
      <c r="EW27" s="53">
        <v>54.712119999999999</v>
      </c>
      <c r="EX27" s="53">
        <v>54.363639999999997</v>
      </c>
      <c r="EY27" s="53">
        <v>53.925759999999997</v>
      </c>
      <c r="EZ27" s="53">
        <v>53.63485</v>
      </c>
      <c r="FA27" s="53">
        <v>53.265149999999998</v>
      </c>
      <c r="FB27" s="53">
        <v>52.827269999999999</v>
      </c>
      <c r="FC27" s="53">
        <v>52.945450000000001</v>
      </c>
      <c r="FD27" s="53">
        <v>54.35</v>
      </c>
      <c r="FE27" s="53">
        <v>56.456060000000001</v>
      </c>
      <c r="FF27" s="53">
        <v>58.721209999999999</v>
      </c>
      <c r="FG27" s="53">
        <v>60.795459999999999</v>
      </c>
      <c r="FH27" s="53">
        <v>62.91818</v>
      </c>
      <c r="FI27" s="53">
        <v>64.592420000000004</v>
      </c>
      <c r="FJ27" s="53">
        <v>65.530299999999997</v>
      </c>
      <c r="FK27" s="53">
        <v>65.49091</v>
      </c>
      <c r="FL27" s="53">
        <v>64.927269999999993</v>
      </c>
      <c r="FM27" s="53">
        <v>64.2697</v>
      </c>
      <c r="FN27" s="53">
        <v>63.11515</v>
      </c>
      <c r="FO27" s="53">
        <v>61.763640000000002</v>
      </c>
      <c r="FP27" s="53">
        <v>60.645449999999997</v>
      </c>
      <c r="FQ27" s="53">
        <v>58.893940000000001</v>
      </c>
      <c r="FR27" s="53">
        <v>57.507579999999997</v>
      </c>
      <c r="FS27" s="53">
        <v>56.506059999999998</v>
      </c>
      <c r="FT27" s="53">
        <v>55.663640000000001</v>
      </c>
      <c r="FU27" s="53">
        <v>30</v>
      </c>
      <c r="FV27" s="53">
        <v>543.60389999999995</v>
      </c>
      <c r="FW27" s="53">
        <v>69.640529999999998</v>
      </c>
      <c r="FX27" s="53">
        <v>1</v>
      </c>
    </row>
    <row r="28" spans="1:180" x14ac:dyDescent="0.3">
      <c r="A28" t="s">
        <v>174</v>
      </c>
      <c r="B28" t="s">
        <v>247</v>
      </c>
      <c r="C28" t="s">
        <v>180</v>
      </c>
      <c r="D28" t="s">
        <v>248</v>
      </c>
      <c r="E28" t="s">
        <v>188</v>
      </c>
      <c r="F28" t="s">
        <v>231</v>
      </c>
      <c r="G28" t="s">
        <v>243</v>
      </c>
      <c r="H28" s="53">
        <v>8</v>
      </c>
      <c r="I28" s="53">
        <v>11.56019</v>
      </c>
      <c r="J28" s="53">
        <v>11.714650000000001</v>
      </c>
      <c r="K28" s="53">
        <v>10.916840000000001</v>
      </c>
      <c r="L28" s="53">
        <v>11.365919999999999</v>
      </c>
      <c r="M28" s="53">
        <v>11.539770000000001</v>
      </c>
      <c r="N28" s="53">
        <v>11.50906</v>
      </c>
      <c r="O28" s="53">
        <v>12.083880000000001</v>
      </c>
      <c r="P28" s="53">
        <v>11.15704</v>
      </c>
      <c r="Q28" s="53">
        <v>12.27402</v>
      </c>
      <c r="R28" s="53">
        <v>10.63194</v>
      </c>
      <c r="S28" s="53">
        <v>10.5611</v>
      </c>
      <c r="T28" s="53">
        <v>12.23198</v>
      </c>
      <c r="U28" s="53">
        <v>13.464040000000001</v>
      </c>
      <c r="V28" s="53">
        <v>15.0944</v>
      </c>
      <c r="W28" s="53">
        <v>17.47287</v>
      </c>
      <c r="X28" s="53">
        <v>18.946249999999999</v>
      </c>
      <c r="Y28" s="53">
        <v>19.65767</v>
      </c>
      <c r="Z28" s="53">
        <v>18.33952</v>
      </c>
      <c r="AA28" s="53">
        <v>18.877739999999999</v>
      </c>
      <c r="AB28" s="53">
        <v>18.13</v>
      </c>
      <c r="AC28" s="53">
        <v>14.536350000000001</v>
      </c>
      <c r="AD28" s="53">
        <v>13.343489999999999</v>
      </c>
      <c r="AE28" s="53">
        <v>10.691660000000001</v>
      </c>
      <c r="AF28" s="53">
        <v>9.6425350000000005</v>
      </c>
      <c r="AG28" s="53">
        <v>-4.7299050999999999</v>
      </c>
      <c r="AH28" s="53">
        <v>-3.5829399999999998</v>
      </c>
      <c r="AI28" s="53">
        <v>-4.3106119999999999</v>
      </c>
      <c r="AJ28" s="53">
        <v>-3.4166949999999998</v>
      </c>
      <c r="AK28" s="53">
        <v>-3.068295</v>
      </c>
      <c r="AL28" s="53">
        <v>-4.0304130000000002</v>
      </c>
      <c r="AM28" s="53">
        <v>-5.3223469999999997</v>
      </c>
      <c r="AN28" s="53">
        <v>-6.7274839999999996</v>
      </c>
      <c r="AO28" s="53">
        <v>-6.9071879999999997</v>
      </c>
      <c r="AP28" s="53">
        <v>-11.86673</v>
      </c>
      <c r="AQ28" s="53">
        <v>-14.863989999999999</v>
      </c>
      <c r="AR28" s="53">
        <v>-13.137980000000001</v>
      </c>
      <c r="AS28" s="53">
        <v>-11.147550000000001</v>
      </c>
      <c r="AT28" s="53">
        <v>-8.8560300000000005</v>
      </c>
      <c r="AU28" s="53">
        <v>-4.9010680000000004</v>
      </c>
      <c r="AV28" s="53">
        <v>-2.795458</v>
      </c>
      <c r="AW28" s="53">
        <v>-1.8546830000000001</v>
      </c>
      <c r="AX28" s="53">
        <v>-2.0920550000000002</v>
      </c>
      <c r="AY28" s="53">
        <v>-1.1096090000000001</v>
      </c>
      <c r="AZ28" s="53">
        <v>-1.7641070000000001</v>
      </c>
      <c r="BA28" s="53">
        <v>-6.0326040000000001</v>
      </c>
      <c r="BB28" s="53">
        <v>-5.7045240000000002</v>
      </c>
      <c r="BC28" s="53">
        <v>-8.1127260000000003</v>
      </c>
      <c r="BD28" s="53">
        <v>-8.6913649999999993</v>
      </c>
      <c r="BE28" s="53">
        <v>-3.0336671000000002</v>
      </c>
      <c r="BF28" s="53">
        <v>-2.2274389999999999</v>
      </c>
      <c r="BG28" s="53">
        <v>-2.9194089999999999</v>
      </c>
      <c r="BH28" s="53">
        <v>-1.9181349999999999</v>
      </c>
      <c r="BI28" s="53">
        <v>-1.5486329999999999</v>
      </c>
      <c r="BJ28" s="53">
        <v>-2.418158</v>
      </c>
      <c r="BK28" s="53">
        <v>-3.4352450000000001</v>
      </c>
      <c r="BL28" s="53">
        <v>-4.6196250000000001</v>
      </c>
      <c r="BM28" s="53">
        <v>-4.7365599999999999</v>
      </c>
      <c r="BN28" s="53">
        <v>-8.2037320000000005</v>
      </c>
      <c r="BO28" s="53">
        <v>-10.201890000000001</v>
      </c>
      <c r="BP28" s="53">
        <v>-8.8434860000000004</v>
      </c>
      <c r="BQ28" s="53">
        <v>-7.2202400000000004</v>
      </c>
      <c r="BR28" s="53">
        <v>-5.3356180000000002</v>
      </c>
      <c r="BS28" s="53">
        <v>-2.162423</v>
      </c>
      <c r="BT28" s="53">
        <v>-0.51568510000000001</v>
      </c>
      <c r="BU28" s="53">
        <v>0.33777960000000001</v>
      </c>
      <c r="BV28" s="53">
        <v>-0.41645959999999999</v>
      </c>
      <c r="BW28" s="53">
        <v>0.50583929999999999</v>
      </c>
      <c r="BX28" s="53">
        <v>-0.1825994</v>
      </c>
      <c r="BY28" s="53">
        <v>-3.9314480000000001</v>
      </c>
      <c r="BZ28" s="53">
        <v>-3.5594429999999999</v>
      </c>
      <c r="CA28" s="53">
        <v>-5.506793</v>
      </c>
      <c r="CB28" s="53">
        <v>-5.9222539999999997</v>
      </c>
      <c r="CC28" s="53">
        <v>-1.8588579999999999</v>
      </c>
      <c r="CD28" s="53">
        <v>-1.2886230000000001</v>
      </c>
      <c r="CE28" s="53">
        <v>-1.9558660000000001</v>
      </c>
      <c r="CF28" s="53">
        <v>-0.88023720000000005</v>
      </c>
      <c r="CG28" s="53">
        <v>-0.49612060000000002</v>
      </c>
      <c r="CH28" s="53">
        <v>-1.3015159999999999</v>
      </c>
      <c r="CI28" s="53">
        <v>-2.1282429999999999</v>
      </c>
      <c r="CJ28" s="53">
        <v>-3.1597279999999999</v>
      </c>
      <c r="CK28" s="53">
        <v>-3.23319</v>
      </c>
      <c r="CL28" s="53">
        <v>-5.6667519999999998</v>
      </c>
      <c r="CM28" s="53">
        <v>-6.972931</v>
      </c>
      <c r="CN28" s="53">
        <v>-5.8691310000000003</v>
      </c>
      <c r="CO28" s="53">
        <v>-4.5001959999999999</v>
      </c>
      <c r="CP28" s="53">
        <v>-2.897392</v>
      </c>
      <c r="CQ28" s="53">
        <v>-0.26564500000000002</v>
      </c>
      <c r="CR28" s="53">
        <v>1.0632779999999999</v>
      </c>
      <c r="CS28" s="53">
        <v>1.8562719999999999</v>
      </c>
      <c r="CT28" s="53">
        <v>0.74405279999999996</v>
      </c>
      <c r="CU28" s="53">
        <v>1.6246940000000001</v>
      </c>
      <c r="CV28" s="53">
        <v>0.91274829999999996</v>
      </c>
      <c r="CW28" s="53">
        <v>-2.4761929999999999</v>
      </c>
      <c r="CX28" s="53">
        <v>-2.073766</v>
      </c>
      <c r="CY28" s="53">
        <v>-3.7019319999999998</v>
      </c>
      <c r="CZ28" s="53">
        <v>-4.0043749999999996</v>
      </c>
      <c r="DA28" s="53">
        <v>-0.68404830000000005</v>
      </c>
      <c r="DB28" s="53">
        <v>-0.34980640000000002</v>
      </c>
      <c r="DC28" s="53">
        <v>-0.99232330000000002</v>
      </c>
      <c r="DD28" s="53">
        <v>0.15766069999999999</v>
      </c>
      <c r="DE28" s="53">
        <v>0.5563922</v>
      </c>
      <c r="DF28" s="53">
        <v>-0.18487310000000001</v>
      </c>
      <c r="DG28" s="53">
        <v>-0.82124229999999998</v>
      </c>
      <c r="DH28" s="53">
        <v>-1.699832</v>
      </c>
      <c r="DI28" s="53">
        <v>-1.7298199999999999</v>
      </c>
      <c r="DJ28" s="53">
        <v>-3.1297709999999999</v>
      </c>
      <c r="DK28" s="53">
        <v>-3.743976</v>
      </c>
      <c r="DL28" s="53">
        <v>-2.8947769999999999</v>
      </c>
      <c r="DM28" s="53">
        <v>-1.780151</v>
      </c>
      <c r="DN28" s="53">
        <v>-0.45916469999999998</v>
      </c>
      <c r="DO28" s="53">
        <v>1.6311329999999999</v>
      </c>
      <c r="DP28" s="53">
        <v>2.642242</v>
      </c>
      <c r="DQ28" s="53">
        <v>3.374765</v>
      </c>
      <c r="DR28" s="53">
        <v>1.9045650000000001</v>
      </c>
      <c r="DS28" s="53">
        <v>2.7435489999999998</v>
      </c>
      <c r="DT28" s="53">
        <v>2.0080960000000001</v>
      </c>
      <c r="DU28" s="53">
        <v>-1.020939</v>
      </c>
      <c r="DV28" s="53">
        <v>-0.58808950000000004</v>
      </c>
      <c r="DW28" s="53">
        <v>-1.89707</v>
      </c>
      <c r="DX28" s="53">
        <v>-2.0864959999999999</v>
      </c>
      <c r="DY28" s="53">
        <v>1.0121899999999999</v>
      </c>
      <c r="DZ28" s="53">
        <v>1.005695</v>
      </c>
      <c r="EA28" s="53">
        <v>0.3988795</v>
      </c>
      <c r="EB28" s="53">
        <v>1.65622</v>
      </c>
      <c r="EC28" s="53">
        <v>2.0760540000000001</v>
      </c>
      <c r="ED28" s="53">
        <v>1.427381</v>
      </c>
      <c r="EE28" s="53">
        <v>1.06586</v>
      </c>
      <c r="EF28" s="53">
        <v>0.40802709999999998</v>
      </c>
      <c r="EG28" s="53">
        <v>0.44080760000000002</v>
      </c>
      <c r="EH28" s="53">
        <v>0.53322510000000001</v>
      </c>
      <c r="EI28" s="53">
        <v>0.91812369999999999</v>
      </c>
      <c r="EJ28" s="53">
        <v>1.3997189999999999</v>
      </c>
      <c r="EK28" s="53">
        <v>2.1471610000000001</v>
      </c>
      <c r="EL28" s="53">
        <v>3.061248</v>
      </c>
      <c r="EM28" s="53">
        <v>4.3697780000000002</v>
      </c>
      <c r="EN28" s="53">
        <v>4.922015</v>
      </c>
      <c r="EO28" s="53">
        <v>5.5672269999999999</v>
      </c>
      <c r="EP28" s="53">
        <v>3.5801609999999999</v>
      </c>
      <c r="EQ28" s="53">
        <v>4.3589979999999997</v>
      </c>
      <c r="ER28" s="53">
        <v>3.589604</v>
      </c>
      <c r="ES28" s="53">
        <v>1.0802179999999999</v>
      </c>
      <c r="ET28" s="53">
        <v>1.556991</v>
      </c>
      <c r="EU28" s="53">
        <v>0.70886309999999997</v>
      </c>
      <c r="EV28" s="53">
        <v>0.68261579999999999</v>
      </c>
      <c r="EW28" s="53">
        <v>55.886670000000002</v>
      </c>
      <c r="EX28" s="53">
        <v>55.516669999999998</v>
      </c>
      <c r="EY28" s="53">
        <v>55.026670000000003</v>
      </c>
      <c r="EZ28" s="53">
        <v>54.753329999999998</v>
      </c>
      <c r="FA28" s="53">
        <v>54.39667</v>
      </c>
      <c r="FB28" s="53">
        <v>54.07667</v>
      </c>
      <c r="FC28" s="53">
        <v>53.85333</v>
      </c>
      <c r="FD28" s="53">
        <v>54.236669999999997</v>
      </c>
      <c r="FE28" s="53">
        <v>55.626669999999997</v>
      </c>
      <c r="FF28" s="53">
        <v>57.903329999999997</v>
      </c>
      <c r="FG28" s="53">
        <v>60.613329999999998</v>
      </c>
      <c r="FH28" s="53">
        <v>63.513330000000003</v>
      </c>
      <c r="FI28" s="53">
        <v>65.363330000000005</v>
      </c>
      <c r="FJ28" s="53">
        <v>67.446659999999994</v>
      </c>
      <c r="FK28" s="53">
        <v>67.456670000000003</v>
      </c>
      <c r="FL28" s="53">
        <v>66.573329999999999</v>
      </c>
      <c r="FM28" s="53">
        <v>65.150000000000006</v>
      </c>
      <c r="FN28" s="53">
        <v>63.3</v>
      </c>
      <c r="FO28" s="53">
        <v>60.9</v>
      </c>
      <c r="FP28" s="53">
        <v>59.323329999999999</v>
      </c>
      <c r="FQ28" s="53">
        <v>57.92</v>
      </c>
      <c r="FR28" s="53">
        <v>57.22</v>
      </c>
      <c r="FS28" s="53">
        <v>56.763330000000003</v>
      </c>
      <c r="FT28" s="53">
        <v>56.336669999999998</v>
      </c>
      <c r="FU28" s="53">
        <v>30</v>
      </c>
      <c r="FV28" s="53">
        <v>537.42160000000001</v>
      </c>
      <c r="FW28" s="53">
        <v>66.246709999999993</v>
      </c>
      <c r="FX28" s="53">
        <v>1</v>
      </c>
    </row>
    <row r="29" spans="1:180" x14ac:dyDescent="0.3">
      <c r="A29" t="s">
        <v>174</v>
      </c>
      <c r="B29" t="s">
        <v>247</v>
      </c>
      <c r="C29" t="s">
        <v>180</v>
      </c>
      <c r="D29" t="s">
        <v>227</v>
      </c>
      <c r="E29" t="s">
        <v>190</v>
      </c>
      <c r="F29" t="s">
        <v>231</v>
      </c>
      <c r="G29" t="s">
        <v>243</v>
      </c>
      <c r="H29" s="53">
        <v>8</v>
      </c>
      <c r="I29" s="53">
        <v>10.178380000000001</v>
      </c>
      <c r="J29" s="53">
        <v>9.8720689999999998</v>
      </c>
      <c r="K29" s="53">
        <v>9.8523680000000002</v>
      </c>
      <c r="L29" s="53">
        <v>9.86693</v>
      </c>
      <c r="M29" s="53">
        <v>10.82558</v>
      </c>
      <c r="N29" s="53">
        <v>13.753170000000001</v>
      </c>
      <c r="O29" s="53">
        <v>19.132899999999999</v>
      </c>
      <c r="P29" s="53">
        <v>23.193380000000001</v>
      </c>
      <c r="Q29" s="53">
        <v>27.834669999999999</v>
      </c>
      <c r="R29" s="53">
        <v>30.57375</v>
      </c>
      <c r="S29" s="53">
        <v>31.7074</v>
      </c>
      <c r="T29" s="53">
        <v>32.287779999999998</v>
      </c>
      <c r="U29" s="53">
        <v>32.761330000000001</v>
      </c>
      <c r="V29" s="53">
        <v>33.734900000000003</v>
      </c>
      <c r="W29" s="53">
        <v>33.215600000000002</v>
      </c>
      <c r="X29" s="53">
        <v>28.710709999999999</v>
      </c>
      <c r="Y29" s="53">
        <v>21.83531</v>
      </c>
      <c r="Z29" s="53">
        <v>16.679500000000001</v>
      </c>
      <c r="AA29" s="53">
        <v>12.522629999999999</v>
      </c>
      <c r="AB29" s="53">
        <v>11.98807</v>
      </c>
      <c r="AC29" s="53">
        <v>10.92933</v>
      </c>
      <c r="AD29" s="53">
        <v>13.991910000000001</v>
      </c>
      <c r="AE29" s="53">
        <v>12.9262</v>
      </c>
      <c r="AF29" s="53">
        <v>12.060029999999999</v>
      </c>
      <c r="AG29" s="53">
        <v>-4.7782111</v>
      </c>
      <c r="AH29" s="53">
        <v>-4.5219420000000001</v>
      </c>
      <c r="AI29" s="53">
        <v>-4.4303990000000004</v>
      </c>
      <c r="AJ29" s="53">
        <v>-4.2382559999999998</v>
      </c>
      <c r="AK29" s="53">
        <v>-3.2767390000000001</v>
      </c>
      <c r="AL29" s="53">
        <v>-3.0358170000000002</v>
      </c>
      <c r="AM29" s="53">
        <v>-4.0142369999999996</v>
      </c>
      <c r="AN29" s="53">
        <v>-5.7589670000000002</v>
      </c>
      <c r="AO29" s="53">
        <v>-4.9575719999999999</v>
      </c>
      <c r="AP29" s="53">
        <v>-3.4580519999999999</v>
      </c>
      <c r="AQ29" s="53">
        <v>-3.914533</v>
      </c>
      <c r="AR29" s="53">
        <v>-3.7479140000000002</v>
      </c>
      <c r="AS29" s="53">
        <v>-4.571091</v>
      </c>
      <c r="AT29" s="53">
        <v>-4.231236</v>
      </c>
      <c r="AU29" s="53">
        <v>-4.2735760000000003</v>
      </c>
      <c r="AV29" s="53">
        <v>-5.8758090000000003</v>
      </c>
      <c r="AW29" s="53">
        <v>-12.19013</v>
      </c>
      <c r="AX29" s="53">
        <v>-12.94342</v>
      </c>
      <c r="AY29" s="53">
        <v>-14.44013</v>
      </c>
      <c r="AZ29" s="53">
        <v>-13.88997</v>
      </c>
      <c r="BA29" s="53">
        <v>-14.183909999999999</v>
      </c>
      <c r="BB29" s="53">
        <v>-4.4422860000000002</v>
      </c>
      <c r="BC29" s="53">
        <v>-3.9728720000000002</v>
      </c>
      <c r="BD29" s="53">
        <v>-3.6889799999999999</v>
      </c>
      <c r="BE29" s="53">
        <v>-3.2958390999999998</v>
      </c>
      <c r="BF29" s="53">
        <v>-3.1618759999999999</v>
      </c>
      <c r="BG29" s="53">
        <v>-3.1164770000000002</v>
      </c>
      <c r="BH29" s="53">
        <v>-2.9596360000000002</v>
      </c>
      <c r="BI29" s="53">
        <v>-2.123329</v>
      </c>
      <c r="BJ29" s="53">
        <v>-1.8847529999999999</v>
      </c>
      <c r="BK29" s="53">
        <v>-2.4590719999999999</v>
      </c>
      <c r="BL29" s="53">
        <v>-2.7764289999999998</v>
      </c>
      <c r="BM29" s="53">
        <v>-1.338484</v>
      </c>
      <c r="BN29" s="53">
        <v>3.02282E-2</v>
      </c>
      <c r="BO29" s="53">
        <v>-0.69082809999999994</v>
      </c>
      <c r="BP29" s="53">
        <v>-0.42426259999999999</v>
      </c>
      <c r="BQ29" s="53">
        <v>-0.53230949999999999</v>
      </c>
      <c r="BR29" s="53">
        <v>0.1022062</v>
      </c>
      <c r="BS29" s="53">
        <v>8.4552299999999997E-2</v>
      </c>
      <c r="BT29" s="53">
        <v>-1.8659730000000001</v>
      </c>
      <c r="BU29" s="53">
        <v>-7.2570119999999996</v>
      </c>
      <c r="BV29" s="53">
        <v>-8.1325459999999996</v>
      </c>
      <c r="BW29" s="53">
        <v>-9.9489459999999994</v>
      </c>
      <c r="BX29" s="53">
        <v>-9.5148109999999999</v>
      </c>
      <c r="BY29" s="53">
        <v>-10.061870000000001</v>
      </c>
      <c r="BZ29" s="53">
        <v>-2.8703210000000001</v>
      </c>
      <c r="CA29" s="53">
        <v>-2.544117</v>
      </c>
      <c r="CB29" s="53">
        <v>-2.244923</v>
      </c>
      <c r="CC29" s="53">
        <v>-2.2691519000000002</v>
      </c>
      <c r="CD29" s="53">
        <v>-2.2198980000000001</v>
      </c>
      <c r="CE29" s="53">
        <v>-2.2064590000000002</v>
      </c>
      <c r="CF29" s="53">
        <v>-2.0740690000000002</v>
      </c>
      <c r="CG29" s="53">
        <v>-1.324481</v>
      </c>
      <c r="CH29" s="53">
        <v>-1.0875300000000001</v>
      </c>
      <c r="CI29" s="53">
        <v>-1.3819699999999999</v>
      </c>
      <c r="CJ29" s="53">
        <v>-0.71073189999999997</v>
      </c>
      <c r="CK29" s="53">
        <v>1.168086</v>
      </c>
      <c r="CL29" s="53">
        <v>2.4462009999999998</v>
      </c>
      <c r="CM29" s="53">
        <v>1.5419</v>
      </c>
      <c r="CN29" s="53">
        <v>1.877688</v>
      </c>
      <c r="CO29" s="53">
        <v>2.2649379999999999</v>
      </c>
      <c r="CP29" s="53">
        <v>3.1035349999999999</v>
      </c>
      <c r="CQ29" s="53">
        <v>3.1029789999999999</v>
      </c>
      <c r="CR29" s="53">
        <v>0.9112268</v>
      </c>
      <c r="CS29" s="53">
        <v>-3.8403499999999999</v>
      </c>
      <c r="CT29" s="53">
        <v>-4.8005469999999999</v>
      </c>
      <c r="CU29" s="53">
        <v>-6.838368</v>
      </c>
      <c r="CV29" s="53">
        <v>-6.4845860000000002</v>
      </c>
      <c r="CW29" s="53">
        <v>-7.2069510000000001</v>
      </c>
      <c r="CX29" s="53">
        <v>-1.7815829999999999</v>
      </c>
      <c r="CY29" s="53">
        <v>-1.5545659999999999</v>
      </c>
      <c r="CZ29" s="53">
        <v>-1.244774</v>
      </c>
      <c r="DA29" s="53">
        <v>-1.2424660000000001</v>
      </c>
      <c r="DB29" s="53">
        <v>-1.2779199999999999</v>
      </c>
      <c r="DC29" s="53">
        <v>-1.296441</v>
      </c>
      <c r="DD29" s="53">
        <v>-1.188501</v>
      </c>
      <c r="DE29" s="53">
        <v>-0.52563269999999995</v>
      </c>
      <c r="DF29" s="53">
        <v>-0.29030669999999997</v>
      </c>
      <c r="DG29" s="53">
        <v>-0.3048672</v>
      </c>
      <c r="DH29" s="53">
        <v>1.354965</v>
      </c>
      <c r="DI29" s="53">
        <v>3.6746560000000001</v>
      </c>
      <c r="DJ29" s="53">
        <v>4.8621730000000003</v>
      </c>
      <c r="DK29" s="53">
        <v>3.7746279999999999</v>
      </c>
      <c r="DL29" s="53">
        <v>4.1796389999999999</v>
      </c>
      <c r="DM29" s="53">
        <v>5.0621859999999996</v>
      </c>
      <c r="DN29" s="53">
        <v>6.1048640000000001</v>
      </c>
      <c r="DO29" s="53">
        <v>6.1214050000000002</v>
      </c>
      <c r="DP29" s="53">
        <v>3.6884269999999999</v>
      </c>
      <c r="DQ29" s="53">
        <v>-0.42368860000000003</v>
      </c>
      <c r="DR29" s="53">
        <v>-1.468548</v>
      </c>
      <c r="DS29" s="53">
        <v>-3.7277900000000002</v>
      </c>
      <c r="DT29" s="53">
        <v>-3.454361</v>
      </c>
      <c r="DU29" s="53">
        <v>-4.3520349999999999</v>
      </c>
      <c r="DV29" s="53">
        <v>-0.69284509999999999</v>
      </c>
      <c r="DW29" s="53">
        <v>-0.56501480000000004</v>
      </c>
      <c r="DX29" s="53">
        <v>-0.2446248</v>
      </c>
      <c r="DY29" s="53">
        <v>0.2399057</v>
      </c>
      <c r="DZ29" s="53">
        <v>8.2146300000000005E-2</v>
      </c>
      <c r="EA29" s="53">
        <v>1.7480599999999999E-2</v>
      </c>
      <c r="EB29" s="53">
        <v>9.0118199999999996E-2</v>
      </c>
      <c r="EC29" s="53">
        <v>0.62777749999999999</v>
      </c>
      <c r="ED29" s="53">
        <v>0.86075710000000005</v>
      </c>
      <c r="EE29" s="53">
        <v>1.2502979999999999</v>
      </c>
      <c r="EF29" s="53">
        <v>4.3375029999999999</v>
      </c>
      <c r="EG29" s="53">
        <v>7.2937450000000004</v>
      </c>
      <c r="EH29" s="53">
        <v>8.3504529999999999</v>
      </c>
      <c r="EI29" s="53">
        <v>6.9983329999999997</v>
      </c>
      <c r="EJ29" s="53">
        <v>7.5032899999999998</v>
      </c>
      <c r="EK29" s="53">
        <v>9.1009670000000007</v>
      </c>
      <c r="EL29" s="53">
        <v>10.43831</v>
      </c>
      <c r="EM29" s="53">
        <v>10.47953</v>
      </c>
      <c r="EN29" s="53">
        <v>7.6982629999999999</v>
      </c>
      <c r="EO29" s="53">
        <v>4.5094279999999998</v>
      </c>
      <c r="EP29" s="53">
        <v>3.3423289999999999</v>
      </c>
      <c r="EQ29" s="53">
        <v>0.76339159999999995</v>
      </c>
      <c r="ER29" s="53">
        <v>0.92080200000000001</v>
      </c>
      <c r="ES29" s="53">
        <v>-0.22998979999999999</v>
      </c>
      <c r="ET29" s="53">
        <v>0.8791196</v>
      </c>
      <c r="EU29" s="53">
        <v>0.8637397</v>
      </c>
      <c r="EV29" s="53">
        <v>1.1994320000000001</v>
      </c>
      <c r="EW29" s="53">
        <v>53.663490000000003</v>
      </c>
      <c r="EX29" s="53">
        <v>53.171430000000001</v>
      </c>
      <c r="EY29" s="53">
        <v>52.70476</v>
      </c>
      <c r="EZ29" s="53">
        <v>52.20476</v>
      </c>
      <c r="FA29" s="53">
        <v>52.052379999999999</v>
      </c>
      <c r="FB29" s="53">
        <v>51.638100000000001</v>
      </c>
      <c r="FC29" s="53">
        <v>51.420639999999999</v>
      </c>
      <c r="FD29" s="53">
        <v>51.804760000000002</v>
      </c>
      <c r="FE29" s="53">
        <v>53.734920000000002</v>
      </c>
      <c r="FF29" s="53">
        <v>56.558729999999997</v>
      </c>
      <c r="FG29" s="53">
        <v>59.8127</v>
      </c>
      <c r="FH29" s="53">
        <v>63.00159</v>
      </c>
      <c r="FI29" s="53">
        <v>64.819050000000004</v>
      </c>
      <c r="FJ29" s="53">
        <v>65.131739999999994</v>
      </c>
      <c r="FK29" s="53">
        <v>65.406350000000003</v>
      </c>
      <c r="FL29" s="53">
        <v>65.395240000000001</v>
      </c>
      <c r="FM29" s="53">
        <v>64.903180000000006</v>
      </c>
      <c r="FN29" s="53">
        <v>63.549210000000002</v>
      </c>
      <c r="FO29" s="53">
        <v>61.663490000000003</v>
      </c>
      <c r="FP29" s="53">
        <v>59.303170000000001</v>
      </c>
      <c r="FQ29" s="53">
        <v>57.476190000000003</v>
      </c>
      <c r="FR29" s="53">
        <v>56.007939999999998</v>
      </c>
      <c r="FS29" s="53">
        <v>55.049210000000002</v>
      </c>
      <c r="FT29" s="53">
        <v>54.157139999999998</v>
      </c>
      <c r="FU29" s="53">
        <v>30</v>
      </c>
      <c r="FV29" s="53">
        <v>539.58540000000005</v>
      </c>
      <c r="FW29" s="53">
        <v>68.508799999999994</v>
      </c>
      <c r="FX29" s="53">
        <v>1</v>
      </c>
    </row>
    <row r="30" spans="1:180" x14ac:dyDescent="0.3">
      <c r="A30" t="s">
        <v>174</v>
      </c>
      <c r="B30" t="s">
        <v>247</v>
      </c>
      <c r="C30" t="s">
        <v>180</v>
      </c>
      <c r="D30" t="s">
        <v>248</v>
      </c>
      <c r="E30" t="s">
        <v>189</v>
      </c>
      <c r="F30" t="s">
        <v>231</v>
      </c>
      <c r="G30" t="s">
        <v>243</v>
      </c>
      <c r="H30" s="53">
        <v>8</v>
      </c>
      <c r="I30" s="53">
        <v>11.424530000000001</v>
      </c>
      <c r="J30" s="53">
        <v>11.343170000000001</v>
      </c>
      <c r="K30" s="53">
        <v>10.86619</v>
      </c>
      <c r="L30" s="53">
        <v>11.179360000000001</v>
      </c>
      <c r="M30" s="53">
        <v>11.529949999999999</v>
      </c>
      <c r="N30" s="53">
        <v>12.248419999999999</v>
      </c>
      <c r="O30" s="53">
        <v>12.52759</v>
      </c>
      <c r="P30" s="53">
        <v>12.47925</v>
      </c>
      <c r="Q30" s="53">
        <v>12.74498</v>
      </c>
      <c r="R30" s="53">
        <v>12.33081</v>
      </c>
      <c r="S30" s="53">
        <v>13.63903</v>
      </c>
      <c r="T30" s="53">
        <v>17.44107</v>
      </c>
      <c r="U30" s="53">
        <v>18.98133</v>
      </c>
      <c r="V30" s="53">
        <v>21.393429999999999</v>
      </c>
      <c r="W30" s="53">
        <v>22.146059999999999</v>
      </c>
      <c r="X30" s="53">
        <v>23.93242</v>
      </c>
      <c r="Y30" s="53">
        <v>24.567499999999999</v>
      </c>
      <c r="Z30" s="53">
        <v>25.22954</v>
      </c>
      <c r="AA30" s="53">
        <v>23.76426</v>
      </c>
      <c r="AB30" s="53">
        <v>23.55782</v>
      </c>
      <c r="AC30" s="53">
        <v>18.89584</v>
      </c>
      <c r="AD30" s="53">
        <v>17.33616</v>
      </c>
      <c r="AE30" s="53">
        <v>13.48879</v>
      </c>
      <c r="AF30" s="53">
        <v>12.46449</v>
      </c>
      <c r="AG30" s="53">
        <v>-3.8676778999999999</v>
      </c>
      <c r="AH30" s="53">
        <v>-3.4605679999999999</v>
      </c>
      <c r="AI30" s="53">
        <v>-3.7005759999999999</v>
      </c>
      <c r="AJ30" s="53">
        <v>-3.2289629999999998</v>
      </c>
      <c r="AK30" s="53">
        <v>-2.7425890000000002</v>
      </c>
      <c r="AL30" s="53">
        <v>-2.5489799999999998</v>
      </c>
      <c r="AM30" s="53">
        <v>-4.2482889999999998</v>
      </c>
      <c r="AN30" s="53">
        <v>-5.1047669999999998</v>
      </c>
      <c r="AO30" s="53">
        <v>-5.8691839999999997</v>
      </c>
      <c r="AP30" s="53">
        <v>-8.8023279999999993</v>
      </c>
      <c r="AQ30" s="53">
        <v>-9.3851139999999997</v>
      </c>
      <c r="AR30" s="53">
        <v>-4.9502649999999999</v>
      </c>
      <c r="AS30" s="53">
        <v>-3.9690259999999999</v>
      </c>
      <c r="AT30" s="53">
        <v>-2.4988570000000001</v>
      </c>
      <c r="AU30" s="53">
        <v>-2.8420640000000001</v>
      </c>
      <c r="AV30" s="53">
        <v>-1.9322429999999999</v>
      </c>
      <c r="AW30" s="53">
        <v>-1.5772250000000001</v>
      </c>
      <c r="AX30" s="53">
        <v>-1.449279</v>
      </c>
      <c r="AY30" s="53">
        <v>-2.5659019999999999</v>
      </c>
      <c r="AZ30" s="53">
        <v>-2.4824649999999999</v>
      </c>
      <c r="BA30" s="53">
        <v>-4.7974439999999996</v>
      </c>
      <c r="BB30" s="53">
        <v>-2.670493</v>
      </c>
      <c r="BC30" s="53">
        <v>-3.008076</v>
      </c>
      <c r="BD30" s="53">
        <v>-2.9881790000000001</v>
      </c>
      <c r="BE30" s="53">
        <v>-2.4922390000000001</v>
      </c>
      <c r="BF30" s="53">
        <v>-2.1066699999999998</v>
      </c>
      <c r="BG30" s="53">
        <v>-2.3777439999999999</v>
      </c>
      <c r="BH30" s="53">
        <v>-1.981943</v>
      </c>
      <c r="BI30" s="53">
        <v>-1.575561</v>
      </c>
      <c r="BJ30" s="53">
        <v>-1.4874780000000001</v>
      </c>
      <c r="BK30" s="53">
        <v>-2.8978860000000002</v>
      </c>
      <c r="BL30" s="53">
        <v>-3.5757910000000002</v>
      </c>
      <c r="BM30" s="53">
        <v>-4.2830680000000001</v>
      </c>
      <c r="BN30" s="53">
        <v>-6.5080910000000003</v>
      </c>
      <c r="BO30" s="53">
        <v>-7.1904979999999998</v>
      </c>
      <c r="BP30" s="53">
        <v>-3.2448980000000001</v>
      </c>
      <c r="BQ30" s="53">
        <v>-1.826738</v>
      </c>
      <c r="BR30" s="53">
        <v>0.20711399999999999</v>
      </c>
      <c r="BS30" s="53">
        <v>0.52667799999999998</v>
      </c>
      <c r="BT30" s="53">
        <v>1.9549879999999999</v>
      </c>
      <c r="BU30" s="53">
        <v>2.8512339999999998</v>
      </c>
      <c r="BV30" s="53">
        <v>3.4384220000000001</v>
      </c>
      <c r="BW30" s="53">
        <v>2.331502</v>
      </c>
      <c r="BX30" s="53">
        <v>2.3600159999999999</v>
      </c>
      <c r="BY30" s="53">
        <v>-1.3444910000000001</v>
      </c>
      <c r="BZ30" s="53">
        <v>-6.7383499999999999E-2</v>
      </c>
      <c r="CA30" s="53">
        <v>-1.6824840000000001</v>
      </c>
      <c r="CB30" s="53">
        <v>-1.7129000000000001</v>
      </c>
      <c r="CC30" s="53">
        <v>-1.539614</v>
      </c>
      <c r="CD30" s="53">
        <v>-1.1689639999999999</v>
      </c>
      <c r="CE30" s="53">
        <v>-1.4615549999999999</v>
      </c>
      <c r="CF30" s="53">
        <v>-1.1182609999999999</v>
      </c>
      <c r="CG30" s="53">
        <v>-0.76728010000000002</v>
      </c>
      <c r="CH30" s="53">
        <v>-0.75228510000000004</v>
      </c>
      <c r="CI30" s="53">
        <v>-1.962601</v>
      </c>
      <c r="CJ30" s="53">
        <v>-2.5168270000000001</v>
      </c>
      <c r="CK30" s="53">
        <v>-3.1845279999999998</v>
      </c>
      <c r="CL30" s="53">
        <v>-4.9191099999999999</v>
      </c>
      <c r="CM30" s="53">
        <v>-5.6705139999999998</v>
      </c>
      <c r="CN30" s="53">
        <v>-2.0637660000000002</v>
      </c>
      <c r="CO30" s="53">
        <v>-0.34299629999999998</v>
      </c>
      <c r="CP30" s="53">
        <v>2.081261</v>
      </c>
      <c r="CQ30" s="53">
        <v>2.859858</v>
      </c>
      <c r="CR30" s="53">
        <v>4.6472720000000001</v>
      </c>
      <c r="CS30" s="53">
        <v>5.9183719999999997</v>
      </c>
      <c r="CT30" s="53">
        <v>6.8236280000000002</v>
      </c>
      <c r="CU30" s="53">
        <v>5.7234290000000003</v>
      </c>
      <c r="CV30" s="53">
        <v>5.7139040000000003</v>
      </c>
      <c r="CW30" s="53">
        <v>1.047015</v>
      </c>
      <c r="CX30" s="53">
        <v>1.735522</v>
      </c>
      <c r="CY30" s="53">
        <v>-0.76438240000000002</v>
      </c>
      <c r="CZ30" s="53">
        <v>-0.82964519999999997</v>
      </c>
      <c r="DA30" s="53">
        <v>-0.58698881000000003</v>
      </c>
      <c r="DB30" s="53">
        <v>-0.2312582</v>
      </c>
      <c r="DC30" s="53">
        <v>-0.54536560000000001</v>
      </c>
      <c r="DD30" s="53">
        <v>-0.25457970000000002</v>
      </c>
      <c r="DE30" s="53">
        <v>4.1000500000000002E-2</v>
      </c>
      <c r="DF30" s="53">
        <v>-1.7092400000000001E-2</v>
      </c>
      <c r="DG30" s="53">
        <v>-1.0273159999999999</v>
      </c>
      <c r="DH30" s="53">
        <v>-1.457862</v>
      </c>
      <c r="DI30" s="53">
        <v>-2.085988</v>
      </c>
      <c r="DJ30" s="53">
        <v>-3.3301280000000002</v>
      </c>
      <c r="DK30" s="53">
        <v>-4.1505289999999997</v>
      </c>
      <c r="DL30" s="53">
        <v>-0.88263309999999995</v>
      </c>
      <c r="DM30" s="53">
        <v>1.140746</v>
      </c>
      <c r="DN30" s="53">
        <v>3.955409</v>
      </c>
      <c r="DO30" s="53">
        <v>5.1930379999999996</v>
      </c>
      <c r="DP30" s="53">
        <v>7.339556</v>
      </c>
      <c r="DQ30" s="53">
        <v>8.9855090000000004</v>
      </c>
      <c r="DR30" s="53">
        <v>10.20884</v>
      </c>
      <c r="DS30" s="53">
        <v>9.1153560000000002</v>
      </c>
      <c r="DT30" s="53">
        <v>9.0677920000000007</v>
      </c>
      <c r="DU30" s="53">
        <v>3.43852</v>
      </c>
      <c r="DV30" s="53">
        <v>3.5384280000000001</v>
      </c>
      <c r="DW30" s="53">
        <v>0.15371889999999999</v>
      </c>
      <c r="DX30" s="53">
        <v>5.3609499999999997E-2</v>
      </c>
      <c r="DY30" s="53">
        <v>0.7884506</v>
      </c>
      <c r="DZ30" s="53">
        <v>1.1226400000000001</v>
      </c>
      <c r="EA30" s="53">
        <v>0.7774664</v>
      </c>
      <c r="EB30" s="53">
        <v>0.99243970000000004</v>
      </c>
      <c r="EC30" s="53">
        <v>1.208029</v>
      </c>
      <c r="ED30" s="53">
        <v>1.0444089999999999</v>
      </c>
      <c r="EE30" s="53">
        <v>0.32308629999999999</v>
      </c>
      <c r="EF30" s="53">
        <v>7.1113399999999993E-2</v>
      </c>
      <c r="EG30" s="53">
        <v>-0.49987130000000002</v>
      </c>
      <c r="EH30" s="53">
        <v>-1.035892</v>
      </c>
      <c r="EI30" s="53">
        <v>-1.9559139999999999</v>
      </c>
      <c r="EJ30" s="53">
        <v>0.82273450000000004</v>
      </c>
      <c r="EK30" s="53">
        <v>3.2830330000000001</v>
      </c>
      <c r="EL30" s="53">
        <v>6.6613800000000003</v>
      </c>
      <c r="EM30" s="53">
        <v>8.5617800000000006</v>
      </c>
      <c r="EN30" s="53">
        <v>11.226789999999999</v>
      </c>
      <c r="EO30" s="53">
        <v>13.413970000000001</v>
      </c>
      <c r="EP30" s="53">
        <v>15.096539999999999</v>
      </c>
      <c r="EQ30" s="53">
        <v>14.01276</v>
      </c>
      <c r="ER30" s="53">
        <v>13.910270000000001</v>
      </c>
      <c r="ES30" s="53">
        <v>6.8914730000000004</v>
      </c>
      <c r="ET30" s="53">
        <v>6.1415369999999996</v>
      </c>
      <c r="EU30" s="53">
        <v>1.479311</v>
      </c>
      <c r="EV30" s="53">
        <v>1.328889</v>
      </c>
      <c r="EW30" s="53">
        <v>57.788890000000002</v>
      </c>
      <c r="EX30" s="53">
        <v>57.096290000000003</v>
      </c>
      <c r="EY30" s="53">
        <v>56.45926</v>
      </c>
      <c r="EZ30" s="53">
        <v>55.940739999999998</v>
      </c>
      <c r="FA30" s="53">
        <v>55.340739999999997</v>
      </c>
      <c r="FB30" s="53">
        <v>55.181480000000001</v>
      </c>
      <c r="FC30" s="53">
        <v>54.874070000000003</v>
      </c>
      <c r="FD30" s="53">
        <v>55.27778</v>
      </c>
      <c r="FE30" s="53">
        <v>56.840739999999997</v>
      </c>
      <c r="FF30" s="53">
        <v>58.774070000000002</v>
      </c>
      <c r="FG30" s="53">
        <v>61.533329999999999</v>
      </c>
      <c r="FH30" s="53">
        <v>64.240740000000002</v>
      </c>
      <c r="FI30" s="53">
        <v>65.788889999999995</v>
      </c>
      <c r="FJ30" s="53">
        <v>66.48518</v>
      </c>
      <c r="FK30" s="53">
        <v>67.218519999999998</v>
      </c>
      <c r="FL30" s="53">
        <v>66.918520000000001</v>
      </c>
      <c r="FM30" s="53">
        <v>65.655559999999994</v>
      </c>
      <c r="FN30" s="53">
        <v>64.78519</v>
      </c>
      <c r="FO30" s="53">
        <v>63.71481</v>
      </c>
      <c r="FP30" s="53">
        <v>61.585189999999997</v>
      </c>
      <c r="FQ30" s="53">
        <v>59.733330000000002</v>
      </c>
      <c r="FR30" s="53">
        <v>58.407409999999999</v>
      </c>
      <c r="FS30" s="53">
        <v>57.711109999999998</v>
      </c>
      <c r="FT30" s="53">
        <v>57.085189999999997</v>
      </c>
      <c r="FU30" s="53">
        <v>30</v>
      </c>
      <c r="FV30" s="53">
        <v>548.65170000000001</v>
      </c>
      <c r="FW30" s="53">
        <v>74.659099999999995</v>
      </c>
      <c r="FX30" s="53">
        <v>1</v>
      </c>
    </row>
    <row r="31" spans="1:180" x14ac:dyDescent="0.3">
      <c r="A31" t="s">
        <v>174</v>
      </c>
      <c r="B31" t="s">
        <v>247</v>
      </c>
      <c r="C31" t="s">
        <v>180</v>
      </c>
      <c r="D31" t="s">
        <v>227</v>
      </c>
      <c r="E31" t="s">
        <v>189</v>
      </c>
      <c r="F31" t="s">
        <v>231</v>
      </c>
      <c r="G31" t="s">
        <v>243</v>
      </c>
      <c r="H31" s="53">
        <v>8</v>
      </c>
      <c r="I31" s="53">
        <v>10.919919999999999</v>
      </c>
      <c r="J31" s="53">
        <v>10.818530000000001</v>
      </c>
      <c r="K31" s="53">
        <v>10.24949</v>
      </c>
      <c r="L31" s="53">
        <v>10.38411</v>
      </c>
      <c r="M31" s="53">
        <v>10.94844</v>
      </c>
      <c r="N31" s="53">
        <v>13.68304</v>
      </c>
      <c r="O31" s="53">
        <v>18.43468</v>
      </c>
      <c r="P31" s="53">
        <v>19.72794</v>
      </c>
      <c r="Q31" s="53">
        <v>23.901759999999999</v>
      </c>
      <c r="R31" s="53">
        <v>27.055530000000001</v>
      </c>
      <c r="S31" s="53">
        <v>25.903289999999998</v>
      </c>
      <c r="T31" s="53">
        <v>27.00797</v>
      </c>
      <c r="U31" s="53">
        <v>26.51613</v>
      </c>
      <c r="V31" s="53">
        <v>27.87059</v>
      </c>
      <c r="W31" s="53">
        <v>28.36477</v>
      </c>
      <c r="X31" s="53">
        <v>26.678280000000001</v>
      </c>
      <c r="Y31" s="53">
        <v>24.57516</v>
      </c>
      <c r="Z31" s="53">
        <v>21.011959999999998</v>
      </c>
      <c r="AA31" s="53">
        <v>19.538959999999999</v>
      </c>
      <c r="AB31" s="53">
        <v>18.506509999999999</v>
      </c>
      <c r="AC31" s="53">
        <v>16.578520000000001</v>
      </c>
      <c r="AD31" s="53">
        <v>15.274089999999999</v>
      </c>
      <c r="AE31" s="53">
        <v>12.88949</v>
      </c>
      <c r="AF31" s="53">
        <v>11.738490000000001</v>
      </c>
      <c r="AG31" s="53">
        <v>-3.8805570999999999</v>
      </c>
      <c r="AH31" s="53">
        <v>-3.5642320000000001</v>
      </c>
      <c r="AI31" s="53">
        <v>-4.008953</v>
      </c>
      <c r="AJ31" s="53">
        <v>-3.7403780000000002</v>
      </c>
      <c r="AK31" s="53">
        <v>-3.0915119999999998</v>
      </c>
      <c r="AL31" s="53">
        <v>-2.793336</v>
      </c>
      <c r="AM31" s="53">
        <v>-4.1279389999999996</v>
      </c>
      <c r="AN31" s="53">
        <v>-6.415025</v>
      </c>
      <c r="AO31" s="53">
        <v>-5.1163080000000001</v>
      </c>
      <c r="AP31" s="53">
        <v>-7.3105000000000002</v>
      </c>
      <c r="AQ31" s="53">
        <v>-10.491960000000001</v>
      </c>
      <c r="AR31" s="53">
        <v>-9.7475229999999993</v>
      </c>
      <c r="AS31" s="53">
        <v>-10.579980000000001</v>
      </c>
      <c r="AT31" s="53">
        <v>-9.6858219999999999</v>
      </c>
      <c r="AU31" s="53">
        <v>-8.0482929999999993</v>
      </c>
      <c r="AV31" s="53">
        <v>-6.9529259999999997</v>
      </c>
      <c r="AW31" s="53">
        <v>-7.1020380000000003</v>
      </c>
      <c r="AX31" s="53">
        <v>-3.7521499999999999</v>
      </c>
      <c r="AY31" s="53">
        <v>-2.7161460000000002</v>
      </c>
      <c r="AZ31" s="53">
        <v>-2.8292929999999998</v>
      </c>
      <c r="BA31" s="53">
        <v>-5.3766550000000004</v>
      </c>
      <c r="BB31" s="53">
        <v>-3.3374459999999999</v>
      </c>
      <c r="BC31" s="53">
        <v>-3.7869609999999998</v>
      </c>
      <c r="BD31" s="53">
        <v>-3.9347240000000001</v>
      </c>
      <c r="BE31" s="53">
        <v>-2.7160338999999998</v>
      </c>
      <c r="BF31" s="53">
        <v>-2.4069289999999999</v>
      </c>
      <c r="BG31" s="53">
        <v>-2.89012</v>
      </c>
      <c r="BH31" s="53">
        <v>-2.679802</v>
      </c>
      <c r="BI31" s="53">
        <v>-2.181235</v>
      </c>
      <c r="BJ31" s="53">
        <v>-1.8922159999999999</v>
      </c>
      <c r="BK31" s="53">
        <v>-2.8742909999999999</v>
      </c>
      <c r="BL31" s="53">
        <v>-4.9030849999999999</v>
      </c>
      <c r="BM31" s="53">
        <v>-3.6631079999999998</v>
      </c>
      <c r="BN31" s="53">
        <v>-3.9269430000000001</v>
      </c>
      <c r="BO31" s="53">
        <v>-7.3054199999999998</v>
      </c>
      <c r="BP31" s="53">
        <v>-6.5726079999999998</v>
      </c>
      <c r="BQ31" s="53">
        <v>-7.2119460000000002</v>
      </c>
      <c r="BR31" s="53">
        <v>-6.3311640000000002</v>
      </c>
      <c r="BS31" s="53">
        <v>-4.9677569999999998</v>
      </c>
      <c r="BT31" s="53">
        <v>-3.9034749999999998</v>
      </c>
      <c r="BU31" s="53">
        <v>-3.6233610000000001</v>
      </c>
      <c r="BV31" s="53">
        <v>-1.800476</v>
      </c>
      <c r="BW31" s="53">
        <v>-0.96907399999999999</v>
      </c>
      <c r="BX31" s="53">
        <v>-1.076438</v>
      </c>
      <c r="BY31" s="53">
        <v>-3.0897230000000002</v>
      </c>
      <c r="BZ31" s="53">
        <v>-1.643502</v>
      </c>
      <c r="CA31" s="53">
        <v>-2.3668830000000001</v>
      </c>
      <c r="CB31" s="53">
        <v>-2.6485850000000002</v>
      </c>
      <c r="CC31" s="53">
        <v>-1.9094899999999999</v>
      </c>
      <c r="CD31" s="53">
        <v>-1.6053839999999999</v>
      </c>
      <c r="CE31" s="53">
        <v>-2.1152199999999999</v>
      </c>
      <c r="CF31" s="53">
        <v>-1.9452499999999999</v>
      </c>
      <c r="CG31" s="53">
        <v>-1.550781</v>
      </c>
      <c r="CH31" s="53">
        <v>-1.268103</v>
      </c>
      <c r="CI31" s="53">
        <v>-2.0060180000000001</v>
      </c>
      <c r="CJ31" s="53">
        <v>-3.8559190000000001</v>
      </c>
      <c r="CK31" s="53">
        <v>-2.6566260000000002</v>
      </c>
      <c r="CL31" s="53">
        <v>-1.583501</v>
      </c>
      <c r="CM31" s="53">
        <v>-5.0984299999999996</v>
      </c>
      <c r="CN31" s="53">
        <v>-4.373672</v>
      </c>
      <c r="CO31" s="53">
        <v>-4.8792530000000003</v>
      </c>
      <c r="CP31" s="53">
        <v>-4.0077389999999999</v>
      </c>
      <c r="CQ31" s="53">
        <v>-2.8341880000000002</v>
      </c>
      <c r="CR31" s="53">
        <v>-1.7914350000000001</v>
      </c>
      <c r="CS31" s="53">
        <v>-1.21404</v>
      </c>
      <c r="CT31" s="53">
        <v>-0.44875300000000001</v>
      </c>
      <c r="CU31" s="53">
        <v>0.24094260000000001</v>
      </c>
      <c r="CV31" s="53">
        <v>0.13758500000000001</v>
      </c>
      <c r="CW31" s="53">
        <v>-1.5058009999999999</v>
      </c>
      <c r="CX31" s="53">
        <v>-0.47028189999999997</v>
      </c>
      <c r="CY31" s="53">
        <v>-1.38334</v>
      </c>
      <c r="CZ31" s="53">
        <v>-1.757809</v>
      </c>
      <c r="DA31" s="53">
        <v>-1.1029450000000001</v>
      </c>
      <c r="DB31" s="53">
        <v>-0.80383859999999996</v>
      </c>
      <c r="DC31" s="53">
        <v>-1.34032</v>
      </c>
      <c r="DD31" s="53">
        <v>-1.210699</v>
      </c>
      <c r="DE31" s="53">
        <v>-0.92032610000000004</v>
      </c>
      <c r="DF31" s="53">
        <v>-0.64398999999999995</v>
      </c>
      <c r="DG31" s="53">
        <v>-1.1377459999999999</v>
      </c>
      <c r="DH31" s="53">
        <v>-2.808754</v>
      </c>
      <c r="DI31" s="53">
        <v>-1.6501429999999999</v>
      </c>
      <c r="DJ31" s="53">
        <v>0.75994010000000001</v>
      </c>
      <c r="DK31" s="53">
        <v>-2.8914390000000001</v>
      </c>
      <c r="DL31" s="53">
        <v>-2.1747359999999998</v>
      </c>
      <c r="DM31" s="53">
        <v>-2.5465599999999999</v>
      </c>
      <c r="DN31" s="53">
        <v>-1.6843140000000001</v>
      </c>
      <c r="DO31" s="53">
        <v>-0.70061770000000001</v>
      </c>
      <c r="DP31" s="53">
        <v>0.32060539999999998</v>
      </c>
      <c r="DQ31" s="53">
        <v>1.195281</v>
      </c>
      <c r="DR31" s="53">
        <v>0.90297039999999995</v>
      </c>
      <c r="DS31" s="53">
        <v>1.4509590000000001</v>
      </c>
      <c r="DT31" s="53">
        <v>1.3516079999999999</v>
      </c>
      <c r="DU31" s="53">
        <v>7.8120599999999998E-2</v>
      </c>
      <c r="DV31" s="53">
        <v>0.70293839999999996</v>
      </c>
      <c r="DW31" s="53">
        <v>-0.3997985</v>
      </c>
      <c r="DX31" s="53">
        <v>-0.86703249999999998</v>
      </c>
      <c r="DY31" s="53">
        <v>6.15775E-2</v>
      </c>
      <c r="DZ31" s="53">
        <v>0.35346509999999998</v>
      </c>
      <c r="EA31" s="53">
        <v>-0.2214882</v>
      </c>
      <c r="EB31" s="53">
        <v>-0.15012300000000001</v>
      </c>
      <c r="EC31" s="53">
        <v>-1.0049799999999999E-2</v>
      </c>
      <c r="ED31" s="53">
        <v>0.25713009999999997</v>
      </c>
      <c r="EE31" s="53">
        <v>0.1159024</v>
      </c>
      <c r="EF31" s="53">
        <v>-1.296813</v>
      </c>
      <c r="EG31" s="53">
        <v>-0.1969427</v>
      </c>
      <c r="EH31" s="53">
        <v>4.143497</v>
      </c>
      <c r="EI31" s="53">
        <v>0.29510399999999998</v>
      </c>
      <c r="EJ31" s="53">
        <v>1.0001800000000001</v>
      </c>
      <c r="EK31" s="53">
        <v>0.82147890000000001</v>
      </c>
      <c r="EL31" s="53">
        <v>1.6703440000000001</v>
      </c>
      <c r="EM31" s="53">
        <v>2.379918</v>
      </c>
      <c r="EN31" s="53">
        <v>3.3700559999999999</v>
      </c>
      <c r="EO31" s="53">
        <v>4.6739579999999998</v>
      </c>
      <c r="EP31" s="53">
        <v>2.854644</v>
      </c>
      <c r="EQ31" s="53">
        <v>3.1980309999999998</v>
      </c>
      <c r="ER31" s="53">
        <v>3.104463</v>
      </c>
      <c r="ES31" s="53">
        <v>2.3650519999999999</v>
      </c>
      <c r="ET31" s="53">
        <v>2.3968820000000002</v>
      </c>
      <c r="EU31" s="53">
        <v>1.0202800000000001</v>
      </c>
      <c r="EV31" s="53">
        <v>0.41910700000000001</v>
      </c>
      <c r="EW31" s="53">
        <v>55.653030000000001</v>
      </c>
      <c r="EX31" s="53">
        <v>55.343940000000003</v>
      </c>
      <c r="EY31" s="53">
        <v>54.86515</v>
      </c>
      <c r="EZ31" s="53">
        <v>54.590910000000001</v>
      </c>
      <c r="FA31" s="53">
        <v>54.136360000000003</v>
      </c>
      <c r="FB31" s="53">
        <v>53.734850000000002</v>
      </c>
      <c r="FC31" s="53">
        <v>53.58182</v>
      </c>
      <c r="FD31" s="53">
        <v>53.936360000000001</v>
      </c>
      <c r="FE31" s="53">
        <v>55.545459999999999</v>
      </c>
      <c r="FF31" s="53">
        <v>57.962119999999999</v>
      </c>
      <c r="FG31" s="53">
        <v>60.971209999999999</v>
      </c>
      <c r="FH31" s="53">
        <v>63.895449999999997</v>
      </c>
      <c r="FI31" s="53">
        <v>65.834850000000003</v>
      </c>
      <c r="FJ31" s="53">
        <v>66.507580000000004</v>
      </c>
      <c r="FK31" s="53">
        <v>67.292429999999996</v>
      </c>
      <c r="FL31" s="53">
        <v>67.501519999999999</v>
      </c>
      <c r="FM31" s="53">
        <v>66.825760000000002</v>
      </c>
      <c r="FN31" s="53">
        <v>65.61515</v>
      </c>
      <c r="FO31" s="53">
        <v>63.863639999999997</v>
      </c>
      <c r="FP31" s="53">
        <v>61.265149999999998</v>
      </c>
      <c r="FQ31" s="53">
        <v>59.212119999999999</v>
      </c>
      <c r="FR31" s="53">
        <v>58.065150000000003</v>
      </c>
      <c r="FS31" s="53">
        <v>57.209090000000003</v>
      </c>
      <c r="FT31" s="53">
        <v>56.507579999999997</v>
      </c>
      <c r="FU31" s="53">
        <v>30</v>
      </c>
      <c r="FV31" s="53">
        <v>548.65170000000001</v>
      </c>
      <c r="FW31" s="53">
        <v>74.659099999999995</v>
      </c>
      <c r="FX31" s="53">
        <v>1</v>
      </c>
    </row>
    <row r="32" spans="1:180" x14ac:dyDescent="0.3">
      <c r="A32" t="s">
        <v>174</v>
      </c>
      <c r="B32" t="s">
        <v>247</v>
      </c>
      <c r="C32" t="s">
        <v>180</v>
      </c>
      <c r="D32" t="s">
        <v>248</v>
      </c>
      <c r="E32" t="s">
        <v>187</v>
      </c>
      <c r="F32" t="s">
        <v>231</v>
      </c>
      <c r="G32" t="s">
        <v>243</v>
      </c>
      <c r="H32" s="53">
        <v>8</v>
      </c>
      <c r="I32" s="53">
        <v>11.57321</v>
      </c>
      <c r="J32" s="53">
        <v>12.291729999999999</v>
      </c>
      <c r="K32" s="53">
        <v>12.032920000000001</v>
      </c>
      <c r="L32" s="53">
        <v>11.877750000000001</v>
      </c>
      <c r="M32" s="53">
        <v>11.282120000000001</v>
      </c>
      <c r="N32" s="53">
        <v>11.32978</v>
      </c>
      <c r="O32" s="53">
        <v>11.621320000000001</v>
      </c>
      <c r="P32" s="53">
        <v>11.21635</v>
      </c>
      <c r="Q32" s="53">
        <v>11.65362</v>
      </c>
      <c r="R32" s="53">
        <v>9.7885600000000004</v>
      </c>
      <c r="S32" s="53">
        <v>10.37041</v>
      </c>
      <c r="T32" s="53">
        <v>14.486090000000001</v>
      </c>
      <c r="U32" s="53">
        <v>15.73954</v>
      </c>
      <c r="V32" s="53">
        <v>18.484539999999999</v>
      </c>
      <c r="W32" s="53">
        <v>20.819980000000001</v>
      </c>
      <c r="X32" s="53">
        <v>21.15081</v>
      </c>
      <c r="Y32" s="53">
        <v>19.714220000000001</v>
      </c>
      <c r="Z32" s="53">
        <v>19.628150000000002</v>
      </c>
      <c r="AA32" s="53">
        <v>20.067779999999999</v>
      </c>
      <c r="AB32" s="53">
        <v>20.010719999999999</v>
      </c>
      <c r="AC32" s="53">
        <v>14.496029999999999</v>
      </c>
      <c r="AD32" s="53">
        <v>13.173999999999999</v>
      </c>
      <c r="AE32" s="53">
        <v>10.26219</v>
      </c>
      <c r="AF32" s="53">
        <v>10.01079</v>
      </c>
      <c r="AG32" s="53">
        <v>-4.2814411999999997</v>
      </c>
      <c r="AH32" s="53">
        <v>-3.0415489999999998</v>
      </c>
      <c r="AI32" s="53">
        <v>-3.239913</v>
      </c>
      <c r="AJ32" s="53">
        <v>-2.7566459999999999</v>
      </c>
      <c r="AK32" s="53">
        <v>-3.013954</v>
      </c>
      <c r="AL32" s="53">
        <v>-3.4796849999999999</v>
      </c>
      <c r="AM32" s="53">
        <v>-5.1378570000000003</v>
      </c>
      <c r="AN32" s="53">
        <v>-6.2395110000000003</v>
      </c>
      <c r="AO32" s="53">
        <v>-7.120241</v>
      </c>
      <c r="AP32" s="53">
        <v>-10.683210000000001</v>
      </c>
      <c r="AQ32" s="53">
        <v>-13.612579999999999</v>
      </c>
      <c r="AR32" s="53">
        <v>-8.0587479999999996</v>
      </c>
      <c r="AS32" s="53">
        <v>-4.9381810000000002</v>
      </c>
      <c r="AT32" s="53">
        <v>-1.875621</v>
      </c>
      <c r="AU32" s="53">
        <v>0.20713909999999999</v>
      </c>
      <c r="AV32" s="53">
        <v>0.16709189999999999</v>
      </c>
      <c r="AW32" s="53">
        <v>-1.7865070000000001</v>
      </c>
      <c r="AX32" s="53">
        <v>-2.2601369999999998</v>
      </c>
      <c r="AY32" s="53">
        <v>-1.7164410000000001</v>
      </c>
      <c r="AZ32" s="53">
        <v>-1.282996</v>
      </c>
      <c r="BA32" s="53">
        <v>-6.6894220000000004</v>
      </c>
      <c r="BB32" s="53">
        <v>-5.9137389999999996</v>
      </c>
      <c r="BC32" s="53">
        <v>-8.4141049999999993</v>
      </c>
      <c r="BD32" s="53">
        <v>-8.0077189999999998</v>
      </c>
      <c r="BE32" s="53">
        <v>-2.8599709999999998</v>
      </c>
      <c r="BF32" s="53">
        <v>-1.8014399999999999</v>
      </c>
      <c r="BG32" s="53">
        <v>-1.99472</v>
      </c>
      <c r="BH32" s="53">
        <v>-1.4164760000000001</v>
      </c>
      <c r="BI32" s="53">
        <v>-1.8745700000000001</v>
      </c>
      <c r="BJ32" s="53">
        <v>-2.1760000000000002</v>
      </c>
      <c r="BK32" s="53">
        <v>-3.5427330000000001</v>
      </c>
      <c r="BL32" s="53">
        <v>-4.3724259999999999</v>
      </c>
      <c r="BM32" s="53">
        <v>-5.2023210000000004</v>
      </c>
      <c r="BN32" s="53">
        <v>-7.8028209999999998</v>
      </c>
      <c r="BO32" s="53">
        <v>-9.7674059999999994</v>
      </c>
      <c r="BP32" s="53">
        <v>-5.0983390000000002</v>
      </c>
      <c r="BQ32" s="53">
        <v>-3.0379619999999998</v>
      </c>
      <c r="BR32" s="53">
        <v>-0.39196259999999999</v>
      </c>
      <c r="BS32" s="53">
        <v>1.880789</v>
      </c>
      <c r="BT32" s="53">
        <v>1.941907</v>
      </c>
      <c r="BU32" s="53">
        <v>0.28355599999999997</v>
      </c>
      <c r="BV32" s="53">
        <v>0.19708429999999999</v>
      </c>
      <c r="BW32" s="53">
        <v>0.79343739999999996</v>
      </c>
      <c r="BX32" s="53">
        <v>0.99456359999999999</v>
      </c>
      <c r="BY32" s="53">
        <v>-4.2274149999999997</v>
      </c>
      <c r="BZ32" s="53">
        <v>-3.7206830000000002</v>
      </c>
      <c r="CA32" s="53">
        <v>-5.7955860000000001</v>
      </c>
      <c r="CB32" s="53">
        <v>-5.4337600000000004</v>
      </c>
      <c r="CC32" s="53">
        <v>-1.8754649999999999</v>
      </c>
      <c r="CD32" s="53">
        <v>-0.94254479999999996</v>
      </c>
      <c r="CE32" s="53">
        <v>-1.1323019999999999</v>
      </c>
      <c r="CF32" s="53">
        <v>-0.48827890000000002</v>
      </c>
      <c r="CG32" s="53">
        <v>-1.0854349999999999</v>
      </c>
      <c r="CH32" s="53">
        <v>-1.2730710000000001</v>
      </c>
      <c r="CI32" s="53">
        <v>-2.4379550000000001</v>
      </c>
      <c r="CJ32" s="53">
        <v>-3.0792890000000002</v>
      </c>
      <c r="CK32" s="53">
        <v>-3.873974</v>
      </c>
      <c r="CL32" s="53">
        <v>-5.8078729999999998</v>
      </c>
      <c r="CM32" s="53">
        <v>-7.1042500000000004</v>
      </c>
      <c r="CN32" s="53">
        <v>-3.047968</v>
      </c>
      <c r="CO32" s="53">
        <v>-1.721876</v>
      </c>
      <c r="CP32" s="53">
        <v>0.63561460000000003</v>
      </c>
      <c r="CQ32" s="53">
        <v>3.0399539999999998</v>
      </c>
      <c r="CR32" s="53">
        <v>3.1711390000000002</v>
      </c>
      <c r="CS32" s="53">
        <v>1.7172750000000001</v>
      </c>
      <c r="CT32" s="53">
        <v>1.8989480000000001</v>
      </c>
      <c r="CU32" s="53">
        <v>2.5317720000000001</v>
      </c>
      <c r="CV32" s="53">
        <v>2.5719949999999998</v>
      </c>
      <c r="CW32" s="53">
        <v>-2.5222359999999999</v>
      </c>
      <c r="CX32" s="53">
        <v>-2.2017799999999998</v>
      </c>
      <c r="CY32" s="53">
        <v>-3.9820069999999999</v>
      </c>
      <c r="CZ32" s="53">
        <v>-3.6510440000000002</v>
      </c>
      <c r="DA32" s="53">
        <v>-0.89095879</v>
      </c>
      <c r="DB32" s="53">
        <v>-8.3649399999999999E-2</v>
      </c>
      <c r="DC32" s="53">
        <v>-0.26988519999999999</v>
      </c>
      <c r="DD32" s="53">
        <v>0.43991859999999999</v>
      </c>
      <c r="DE32" s="53">
        <v>-0.29630109999999998</v>
      </c>
      <c r="DF32" s="53">
        <v>-0.3701429</v>
      </c>
      <c r="DG32" s="53">
        <v>-1.3331770000000001</v>
      </c>
      <c r="DH32" s="53">
        <v>-1.786151</v>
      </c>
      <c r="DI32" s="53">
        <v>-2.5456279999999998</v>
      </c>
      <c r="DJ32" s="53">
        <v>-3.812926</v>
      </c>
      <c r="DK32" s="53">
        <v>-4.4410949999999998</v>
      </c>
      <c r="DL32" s="53">
        <v>-0.99759799999999998</v>
      </c>
      <c r="DM32" s="53">
        <v>-0.4057904</v>
      </c>
      <c r="DN32" s="53">
        <v>1.663192</v>
      </c>
      <c r="DO32" s="53">
        <v>4.1991189999999996</v>
      </c>
      <c r="DP32" s="53">
        <v>4.4003709999999998</v>
      </c>
      <c r="DQ32" s="53">
        <v>3.150995</v>
      </c>
      <c r="DR32" s="53">
        <v>3.6008119999999999</v>
      </c>
      <c r="DS32" s="53">
        <v>4.2701060000000002</v>
      </c>
      <c r="DT32" s="53">
        <v>4.1494260000000001</v>
      </c>
      <c r="DU32" s="53">
        <v>-0.81705729999999999</v>
      </c>
      <c r="DV32" s="53">
        <v>-0.68287629999999999</v>
      </c>
      <c r="DW32" s="53">
        <v>-2.168428</v>
      </c>
      <c r="DX32" s="53">
        <v>-1.8683270000000001</v>
      </c>
      <c r="DY32" s="53">
        <v>0.53051137999999998</v>
      </c>
      <c r="DZ32" s="53">
        <v>1.1564589999999999</v>
      </c>
      <c r="EA32" s="53">
        <v>0.97530819999999996</v>
      </c>
      <c r="EB32" s="53">
        <v>1.7800879999999999</v>
      </c>
      <c r="EC32" s="53">
        <v>0.84308340000000004</v>
      </c>
      <c r="ED32" s="53">
        <v>0.93354239999999999</v>
      </c>
      <c r="EE32" s="53">
        <v>0.26194719999999999</v>
      </c>
      <c r="EF32" s="53">
        <v>8.0933500000000005E-2</v>
      </c>
      <c r="EG32" s="53">
        <v>-0.62770680000000001</v>
      </c>
      <c r="EH32" s="53">
        <v>-0.93253770000000002</v>
      </c>
      <c r="EI32" s="53">
        <v>-0.59592160000000005</v>
      </c>
      <c r="EJ32" s="53">
        <v>1.9628110000000001</v>
      </c>
      <c r="EK32" s="53">
        <v>1.494429</v>
      </c>
      <c r="EL32" s="53">
        <v>3.1468500000000001</v>
      </c>
      <c r="EM32" s="53">
        <v>5.8727689999999999</v>
      </c>
      <c r="EN32" s="53">
        <v>6.1751860000000001</v>
      </c>
      <c r="EO32" s="53">
        <v>5.2210570000000001</v>
      </c>
      <c r="EP32" s="53">
        <v>6.058033</v>
      </c>
      <c r="EQ32" s="53">
        <v>6.7799839999999998</v>
      </c>
      <c r="ER32" s="53">
        <v>6.4269850000000002</v>
      </c>
      <c r="ES32" s="53">
        <v>1.6449499999999999</v>
      </c>
      <c r="ET32" s="53">
        <v>1.5101789999999999</v>
      </c>
      <c r="EU32" s="53">
        <v>0.45009139999999997</v>
      </c>
      <c r="EV32" s="53">
        <v>0.70563169999999997</v>
      </c>
      <c r="EW32" s="53">
        <v>56.462499999999999</v>
      </c>
      <c r="EX32" s="53">
        <v>55.991660000000003</v>
      </c>
      <c r="EY32" s="53">
        <v>55.354170000000003</v>
      </c>
      <c r="EZ32" s="53">
        <v>54.966670000000001</v>
      </c>
      <c r="FA32" s="53">
        <v>54.279170000000001</v>
      </c>
      <c r="FB32" s="53">
        <v>53.887500000000003</v>
      </c>
      <c r="FC32" s="53">
        <v>53.895829999999997</v>
      </c>
      <c r="FD32" s="53">
        <v>55.433329999999998</v>
      </c>
      <c r="FE32" s="53">
        <v>58.108330000000002</v>
      </c>
      <c r="FF32" s="53">
        <v>61.004170000000002</v>
      </c>
      <c r="FG32" s="53">
        <v>63.445839999999997</v>
      </c>
      <c r="FH32" s="53">
        <v>65.129170000000002</v>
      </c>
      <c r="FI32" s="53">
        <v>65.033330000000007</v>
      </c>
      <c r="FJ32" s="53">
        <v>65.770840000000007</v>
      </c>
      <c r="FK32" s="53">
        <v>67.395840000000007</v>
      </c>
      <c r="FL32" s="53">
        <v>67.620829999999998</v>
      </c>
      <c r="FM32" s="53">
        <v>67</v>
      </c>
      <c r="FN32" s="53">
        <v>65.900000000000006</v>
      </c>
      <c r="FO32" s="53">
        <v>64.466669999999993</v>
      </c>
      <c r="FP32" s="53">
        <v>62.254170000000002</v>
      </c>
      <c r="FQ32" s="53">
        <v>60.191670000000002</v>
      </c>
      <c r="FR32" s="53">
        <v>58.654170000000001</v>
      </c>
      <c r="FS32" s="53">
        <v>57.983330000000002</v>
      </c>
      <c r="FT32" s="53">
        <v>57.387500000000003</v>
      </c>
      <c r="FU32" s="53">
        <v>30</v>
      </c>
      <c r="FV32" s="53">
        <v>543.60389999999995</v>
      </c>
      <c r="FW32" s="53">
        <v>69.640529999999998</v>
      </c>
      <c r="FX32" s="53">
        <v>1</v>
      </c>
    </row>
    <row r="33" spans="1:180" x14ac:dyDescent="0.3">
      <c r="A33" t="s">
        <v>174</v>
      </c>
      <c r="B33" t="s">
        <v>247</v>
      </c>
      <c r="C33" t="s">
        <v>180</v>
      </c>
      <c r="D33" t="s">
        <v>227</v>
      </c>
      <c r="E33" t="s">
        <v>188</v>
      </c>
      <c r="F33" t="s">
        <v>231</v>
      </c>
      <c r="G33" t="s">
        <v>243</v>
      </c>
      <c r="H33" s="53">
        <v>8</v>
      </c>
      <c r="I33" s="53">
        <v>11.727969999999999</v>
      </c>
      <c r="J33" s="53">
        <v>11.41615</v>
      </c>
      <c r="K33" s="53">
        <v>11.2585</v>
      </c>
      <c r="L33" s="53">
        <v>11.710470000000001</v>
      </c>
      <c r="M33" s="53">
        <v>11.63757</v>
      </c>
      <c r="N33" s="53">
        <v>13.23554</v>
      </c>
      <c r="O33" s="53">
        <v>17.482009999999999</v>
      </c>
      <c r="P33" s="53">
        <v>19.3093</v>
      </c>
      <c r="Q33" s="53">
        <v>23.591909999999999</v>
      </c>
      <c r="R33" s="53">
        <v>24.577549999999999</v>
      </c>
      <c r="S33" s="53">
        <v>25.096209999999999</v>
      </c>
      <c r="T33" s="53">
        <v>26.27495</v>
      </c>
      <c r="U33" s="53">
        <v>24.934760000000001</v>
      </c>
      <c r="V33" s="53">
        <v>25.273109999999999</v>
      </c>
      <c r="W33" s="53">
        <v>25.132090000000002</v>
      </c>
      <c r="X33" s="53">
        <v>23.27891</v>
      </c>
      <c r="Y33" s="53">
        <v>21.95402</v>
      </c>
      <c r="Z33" s="53">
        <v>16.697479999999999</v>
      </c>
      <c r="AA33" s="53">
        <v>13.925990000000001</v>
      </c>
      <c r="AB33" s="53">
        <v>14.30653</v>
      </c>
      <c r="AC33" s="53">
        <v>13.70255</v>
      </c>
      <c r="AD33" s="53">
        <v>13.237159999999999</v>
      </c>
      <c r="AE33" s="53">
        <v>12.93497</v>
      </c>
      <c r="AF33" s="53">
        <v>12.058160000000001</v>
      </c>
      <c r="AG33" s="53">
        <v>-3.7026441000000001</v>
      </c>
      <c r="AH33" s="53">
        <v>-3.4514369999999999</v>
      </c>
      <c r="AI33" s="53">
        <v>-3.4553690000000001</v>
      </c>
      <c r="AJ33" s="53">
        <v>-2.5854509999999999</v>
      </c>
      <c r="AK33" s="53">
        <v>-2.5371380000000001</v>
      </c>
      <c r="AL33" s="53">
        <v>-3.3036159999999999</v>
      </c>
      <c r="AM33" s="53">
        <v>-4.8785119999999997</v>
      </c>
      <c r="AN33" s="53">
        <v>-6.4458200000000003</v>
      </c>
      <c r="AO33" s="53">
        <v>-6.7179010000000003</v>
      </c>
      <c r="AP33" s="53">
        <v>-11.094709999999999</v>
      </c>
      <c r="AQ33" s="53">
        <v>-11.982239999999999</v>
      </c>
      <c r="AR33" s="53">
        <v>-11.94801</v>
      </c>
      <c r="AS33" s="53">
        <v>-13.0701</v>
      </c>
      <c r="AT33" s="53">
        <v>-12.65522</v>
      </c>
      <c r="AU33" s="53">
        <v>-11.09674</v>
      </c>
      <c r="AV33" s="53">
        <v>-10.37452</v>
      </c>
      <c r="AW33" s="53">
        <v>-10.3842</v>
      </c>
      <c r="AX33" s="53">
        <v>-10.53435</v>
      </c>
      <c r="AY33" s="53">
        <v>-10.63767</v>
      </c>
      <c r="AZ33" s="53">
        <v>-8.2069080000000003</v>
      </c>
      <c r="BA33" s="53">
        <v>-8.2989230000000003</v>
      </c>
      <c r="BB33" s="53">
        <v>-6.484248</v>
      </c>
      <c r="BC33" s="53">
        <v>-4.7961799999999997</v>
      </c>
      <c r="BD33" s="53">
        <v>-4.7457669999999998</v>
      </c>
      <c r="BE33" s="53">
        <v>-2.3537419000000002</v>
      </c>
      <c r="BF33" s="53">
        <v>-2.148304</v>
      </c>
      <c r="BG33" s="53">
        <v>-2.1063809999999998</v>
      </c>
      <c r="BH33" s="53">
        <v>-1.2010639999999999</v>
      </c>
      <c r="BI33" s="53">
        <v>-1.2404219999999999</v>
      </c>
      <c r="BJ33" s="53">
        <v>-1.9316409999999999</v>
      </c>
      <c r="BK33" s="53">
        <v>-3.2564769999999998</v>
      </c>
      <c r="BL33" s="53">
        <v>-4.7903779999999996</v>
      </c>
      <c r="BM33" s="53">
        <v>-4.7916369999999997</v>
      </c>
      <c r="BN33" s="53">
        <v>-6.7232700000000003</v>
      </c>
      <c r="BO33" s="53">
        <v>-8.0327800000000007</v>
      </c>
      <c r="BP33" s="53">
        <v>-7.7148079999999997</v>
      </c>
      <c r="BQ33" s="53">
        <v>-8.4456030000000002</v>
      </c>
      <c r="BR33" s="53">
        <v>-8.6388839999999991</v>
      </c>
      <c r="BS33" s="53">
        <v>-7.6564750000000004</v>
      </c>
      <c r="BT33" s="53">
        <v>-6.9053500000000003</v>
      </c>
      <c r="BU33" s="53">
        <v>-6.3451700000000004</v>
      </c>
      <c r="BV33" s="53">
        <v>-6.8708999999999998</v>
      </c>
      <c r="BW33" s="53">
        <v>-7.4052569999999998</v>
      </c>
      <c r="BX33" s="53">
        <v>-5.7968469999999996</v>
      </c>
      <c r="BY33" s="53">
        <v>-5.6937600000000002</v>
      </c>
      <c r="BZ33" s="53">
        <v>-4.1893349999999998</v>
      </c>
      <c r="CA33" s="53">
        <v>-2.9688340000000002</v>
      </c>
      <c r="CB33" s="53">
        <v>-3.06182</v>
      </c>
      <c r="CC33" s="53">
        <v>-1.419497</v>
      </c>
      <c r="CD33" s="53">
        <v>-1.2457579999999999</v>
      </c>
      <c r="CE33" s="53">
        <v>-1.1720759999999999</v>
      </c>
      <c r="CF33" s="53">
        <v>-0.2422425</v>
      </c>
      <c r="CG33" s="53">
        <v>-0.34232030000000002</v>
      </c>
      <c r="CH33" s="53">
        <v>-0.98141460000000003</v>
      </c>
      <c r="CI33" s="53">
        <v>-2.1330610000000001</v>
      </c>
      <c r="CJ33" s="53">
        <v>-3.6438229999999998</v>
      </c>
      <c r="CK33" s="53">
        <v>-3.4575119999999999</v>
      </c>
      <c r="CL33" s="53">
        <v>-3.6956229999999999</v>
      </c>
      <c r="CM33" s="53">
        <v>-5.2973920000000003</v>
      </c>
      <c r="CN33" s="53">
        <v>-4.7829030000000001</v>
      </c>
      <c r="CO33" s="53">
        <v>-5.2426890000000004</v>
      </c>
      <c r="CP33" s="53">
        <v>-5.857183</v>
      </c>
      <c r="CQ33" s="53">
        <v>-5.2737550000000004</v>
      </c>
      <c r="CR33" s="53">
        <v>-4.5026130000000002</v>
      </c>
      <c r="CS33" s="53">
        <v>-3.5477530000000002</v>
      </c>
      <c r="CT33" s="53">
        <v>-4.3336079999999999</v>
      </c>
      <c r="CU33" s="53">
        <v>-5.1665010000000002</v>
      </c>
      <c r="CV33" s="53">
        <v>-4.1276469999999996</v>
      </c>
      <c r="CW33" s="53">
        <v>-3.8894329999999999</v>
      </c>
      <c r="CX33" s="53">
        <v>-2.5998860000000001</v>
      </c>
      <c r="CY33" s="53">
        <v>-1.70322</v>
      </c>
      <c r="CZ33" s="53">
        <v>-1.8955230000000001</v>
      </c>
      <c r="DA33" s="53">
        <v>-0.48525181000000001</v>
      </c>
      <c r="DB33" s="53">
        <v>-0.34321160000000001</v>
      </c>
      <c r="DC33" s="53">
        <v>-0.23777129999999999</v>
      </c>
      <c r="DD33" s="53">
        <v>0.71657939999999998</v>
      </c>
      <c r="DE33" s="53">
        <v>0.55578119999999998</v>
      </c>
      <c r="DF33" s="53">
        <v>-3.1188500000000001E-2</v>
      </c>
      <c r="DG33" s="53">
        <v>-1.0096449999999999</v>
      </c>
      <c r="DH33" s="53">
        <v>-2.4972690000000002</v>
      </c>
      <c r="DI33" s="53">
        <v>-2.1233879999999998</v>
      </c>
      <c r="DJ33" s="53">
        <v>-0.66797530000000005</v>
      </c>
      <c r="DK33" s="53">
        <v>-2.5620039999999999</v>
      </c>
      <c r="DL33" s="53">
        <v>-1.8509979999999999</v>
      </c>
      <c r="DM33" s="53">
        <v>-2.039774</v>
      </c>
      <c r="DN33" s="53">
        <v>-3.0754830000000002</v>
      </c>
      <c r="DO33" s="53">
        <v>-2.8910339999999999</v>
      </c>
      <c r="DP33" s="53">
        <v>-2.0998760000000001</v>
      </c>
      <c r="DQ33" s="53">
        <v>-0.75033589999999994</v>
      </c>
      <c r="DR33" s="53">
        <v>-1.796316</v>
      </c>
      <c r="DS33" s="53">
        <v>-2.9277440000000001</v>
      </c>
      <c r="DT33" s="53">
        <v>-2.4584459999999999</v>
      </c>
      <c r="DU33" s="53">
        <v>-2.085105</v>
      </c>
      <c r="DV33" s="53">
        <v>-1.0104359999999999</v>
      </c>
      <c r="DW33" s="53">
        <v>-0.4376061</v>
      </c>
      <c r="DX33" s="53">
        <v>-0.72922600000000004</v>
      </c>
      <c r="DY33" s="53">
        <v>0.86365002000000002</v>
      </c>
      <c r="DZ33" s="53">
        <v>0.95992140000000004</v>
      </c>
      <c r="EA33" s="53">
        <v>1.1112169999999999</v>
      </c>
      <c r="EB33" s="53">
        <v>2.1009660000000001</v>
      </c>
      <c r="EC33" s="53">
        <v>1.8524970000000001</v>
      </c>
      <c r="ED33" s="53">
        <v>1.340787</v>
      </c>
      <c r="EE33" s="53">
        <v>0.61238999999999999</v>
      </c>
      <c r="EF33" s="53">
        <v>-0.84182659999999998</v>
      </c>
      <c r="EG33" s="53">
        <v>-0.19712350000000001</v>
      </c>
      <c r="EH33" s="53">
        <v>3.7034669999999998</v>
      </c>
      <c r="EI33" s="53">
        <v>1.3874610000000001</v>
      </c>
      <c r="EJ33" s="53">
        <v>2.382206</v>
      </c>
      <c r="EK33" s="53">
        <v>2.5847259999999999</v>
      </c>
      <c r="EL33" s="53">
        <v>0.94084970000000001</v>
      </c>
      <c r="EM33" s="53">
        <v>0.54923580000000005</v>
      </c>
      <c r="EN33" s="53">
        <v>1.3692949999999999</v>
      </c>
      <c r="EO33" s="53">
        <v>3.2886899999999999</v>
      </c>
      <c r="EP33" s="53">
        <v>1.86713</v>
      </c>
      <c r="EQ33" s="53">
        <v>0.30466559999999998</v>
      </c>
      <c r="ER33" s="53">
        <v>-4.8385699999999997E-2</v>
      </c>
      <c r="ES33" s="53">
        <v>0.5200572</v>
      </c>
      <c r="ET33" s="53">
        <v>1.284476</v>
      </c>
      <c r="EU33" s="53">
        <v>1.38974</v>
      </c>
      <c r="EV33" s="53">
        <v>0.95472129999999999</v>
      </c>
      <c r="EW33" s="53">
        <v>55.72222</v>
      </c>
      <c r="EX33" s="53">
        <v>55.428570000000001</v>
      </c>
      <c r="EY33" s="53">
        <v>55.163490000000003</v>
      </c>
      <c r="EZ33" s="53">
        <v>54.938099999999999</v>
      </c>
      <c r="FA33" s="53">
        <v>54.492060000000002</v>
      </c>
      <c r="FB33" s="53">
        <v>54.207940000000001</v>
      </c>
      <c r="FC33" s="53">
        <v>54.209519999999998</v>
      </c>
      <c r="FD33" s="53">
        <v>54.874600000000001</v>
      </c>
      <c r="FE33" s="53">
        <v>56.020629999999997</v>
      </c>
      <c r="FF33" s="53">
        <v>57.614280000000001</v>
      </c>
      <c r="FG33" s="53">
        <v>59.825400000000002</v>
      </c>
      <c r="FH33" s="53">
        <v>62.074599999999997</v>
      </c>
      <c r="FI33" s="53">
        <v>63.822220000000002</v>
      </c>
      <c r="FJ33" s="53">
        <v>65.371430000000004</v>
      </c>
      <c r="FK33" s="53">
        <v>65.884119999999996</v>
      </c>
      <c r="FL33" s="53">
        <v>65.371430000000004</v>
      </c>
      <c r="FM33" s="53">
        <v>64.350790000000003</v>
      </c>
      <c r="FN33" s="53">
        <v>62.949210000000001</v>
      </c>
      <c r="FO33" s="53">
        <v>61.487299999999998</v>
      </c>
      <c r="FP33" s="53">
        <v>60.144440000000003</v>
      </c>
      <c r="FQ33" s="53">
        <v>58.609520000000003</v>
      </c>
      <c r="FR33" s="53">
        <v>57.22381</v>
      </c>
      <c r="FS33" s="53">
        <v>56.657139999999998</v>
      </c>
      <c r="FT33" s="53">
        <v>56.050789999999999</v>
      </c>
      <c r="FU33" s="53">
        <v>30</v>
      </c>
      <c r="FV33" s="53">
        <v>537.42160000000001</v>
      </c>
      <c r="FW33" s="53">
        <v>66.246709999999993</v>
      </c>
      <c r="FX33" s="53">
        <v>1</v>
      </c>
    </row>
    <row r="34" spans="1:180" x14ac:dyDescent="0.3">
      <c r="A34" t="s">
        <v>174</v>
      </c>
      <c r="B34" t="s">
        <v>247</v>
      </c>
      <c r="C34" t="s">
        <v>180</v>
      </c>
      <c r="D34" t="s">
        <v>227</v>
      </c>
      <c r="E34" t="s">
        <v>190</v>
      </c>
      <c r="F34" t="s">
        <v>232</v>
      </c>
      <c r="G34" t="s">
        <v>243</v>
      </c>
      <c r="H34" s="53">
        <v>30</v>
      </c>
      <c r="I34" s="53">
        <v>15.8978</v>
      </c>
      <c r="J34" s="53">
        <v>14.933439999999999</v>
      </c>
      <c r="K34" s="53">
        <v>14.178660000000001</v>
      </c>
      <c r="L34" s="53">
        <v>14.438890000000001</v>
      </c>
      <c r="M34" s="53">
        <v>15.73024</v>
      </c>
      <c r="N34" s="53">
        <v>18.70683</v>
      </c>
      <c r="O34" s="53">
        <v>21.703410000000002</v>
      </c>
      <c r="P34" s="53">
        <v>24.756620000000002</v>
      </c>
      <c r="Q34" s="53">
        <v>30.343599999999999</v>
      </c>
      <c r="R34" s="53">
        <v>33.742649999999998</v>
      </c>
      <c r="S34" s="53">
        <v>36.803440000000002</v>
      </c>
      <c r="T34" s="53">
        <v>38.663260000000001</v>
      </c>
      <c r="U34" s="53">
        <v>39.955829999999999</v>
      </c>
      <c r="V34" s="53">
        <v>41.839979999999997</v>
      </c>
      <c r="W34" s="53">
        <v>41.79034</v>
      </c>
      <c r="X34" s="53">
        <v>40.833680000000001</v>
      </c>
      <c r="Y34" s="53">
        <v>37.593359999999997</v>
      </c>
      <c r="Z34" s="53">
        <v>34.090470000000003</v>
      </c>
      <c r="AA34" s="53">
        <v>30.78567</v>
      </c>
      <c r="AB34" s="53">
        <v>28.829830000000001</v>
      </c>
      <c r="AC34" s="53">
        <v>25.668620000000001</v>
      </c>
      <c r="AD34" s="53">
        <v>23.098790000000001</v>
      </c>
      <c r="AE34" s="53">
        <v>20.0472</v>
      </c>
      <c r="AF34" s="53">
        <v>17.927299999999999</v>
      </c>
      <c r="AG34" s="53">
        <v>-2.9900041000000002</v>
      </c>
      <c r="AH34" s="53">
        <v>-2.6851639999999999</v>
      </c>
      <c r="AI34" s="53">
        <v>-2.8243809999999998</v>
      </c>
      <c r="AJ34" s="53">
        <v>-2.928563</v>
      </c>
      <c r="AK34" s="53">
        <v>-2.3035670000000001</v>
      </c>
      <c r="AL34" s="53">
        <v>-1.6393310000000001</v>
      </c>
      <c r="AM34" s="53">
        <v>-1.844592</v>
      </c>
      <c r="AN34" s="53">
        <v>-1.1327020000000001</v>
      </c>
      <c r="AO34" s="53">
        <v>-1.28251</v>
      </c>
      <c r="AP34" s="53">
        <v>-1.4175390000000001</v>
      </c>
      <c r="AQ34" s="53">
        <v>-1.590578</v>
      </c>
      <c r="AR34" s="53">
        <v>-1.4083540000000001</v>
      </c>
      <c r="AS34" s="53">
        <v>-2.2253020000000001</v>
      </c>
      <c r="AT34" s="53">
        <v>-2.1534879999999998</v>
      </c>
      <c r="AU34" s="53">
        <v>-1.7051879999999999</v>
      </c>
      <c r="AV34" s="53">
        <v>-1.860646</v>
      </c>
      <c r="AW34" s="53">
        <v>-2.4989159999999999</v>
      </c>
      <c r="AX34" s="53">
        <v>-3.055167</v>
      </c>
      <c r="AY34" s="53">
        <v>-2.2859600000000002</v>
      </c>
      <c r="AZ34" s="53">
        <v>-2.797507</v>
      </c>
      <c r="BA34" s="53">
        <v>-3.3323079999999998</v>
      </c>
      <c r="BB34" s="53">
        <v>-2.8049740000000001</v>
      </c>
      <c r="BC34" s="53">
        <v>-2.4082210000000002</v>
      </c>
      <c r="BD34" s="53">
        <v>-2.4761410000000001</v>
      </c>
      <c r="BE34" s="53">
        <v>-2.2336990999999999</v>
      </c>
      <c r="BF34" s="53">
        <v>-1.969943</v>
      </c>
      <c r="BG34" s="53">
        <v>-2.1349770000000001</v>
      </c>
      <c r="BH34" s="53">
        <v>-2.1735139999999999</v>
      </c>
      <c r="BI34" s="53">
        <v>-1.523369</v>
      </c>
      <c r="BJ34" s="53">
        <v>-0.82466519999999999</v>
      </c>
      <c r="BK34" s="53">
        <v>-0.95831480000000002</v>
      </c>
      <c r="BL34" s="53">
        <v>6.4887700000000006E-2</v>
      </c>
      <c r="BM34" s="53">
        <v>1.523612</v>
      </c>
      <c r="BN34" s="53">
        <v>1.691343</v>
      </c>
      <c r="BO34" s="53">
        <v>1.9115759999999999</v>
      </c>
      <c r="BP34" s="53">
        <v>1.8207899999999999</v>
      </c>
      <c r="BQ34" s="53">
        <v>1.3941730000000001</v>
      </c>
      <c r="BR34" s="53">
        <v>1.8710850000000001</v>
      </c>
      <c r="BS34" s="53">
        <v>1.968496</v>
      </c>
      <c r="BT34" s="53">
        <v>1.6662570000000001</v>
      </c>
      <c r="BU34" s="53">
        <v>0.2597139</v>
      </c>
      <c r="BV34" s="53">
        <v>-0.3714614</v>
      </c>
      <c r="BW34" s="53">
        <v>-0.38855250000000002</v>
      </c>
      <c r="BX34" s="53">
        <v>-0.95549609999999996</v>
      </c>
      <c r="BY34" s="53">
        <v>-1.951514</v>
      </c>
      <c r="BZ34" s="53">
        <v>-1.70983</v>
      </c>
      <c r="CA34" s="53">
        <v>-1.504645</v>
      </c>
      <c r="CB34" s="53">
        <v>-1.6423179999999999</v>
      </c>
      <c r="CC34" s="53">
        <v>-1.7098850000000001</v>
      </c>
      <c r="CD34" s="53">
        <v>-1.474583</v>
      </c>
      <c r="CE34" s="53">
        <v>-1.657497</v>
      </c>
      <c r="CF34" s="53">
        <v>-1.650569</v>
      </c>
      <c r="CG34" s="53">
        <v>-0.98300520000000002</v>
      </c>
      <c r="CH34" s="53">
        <v>-0.26042989999999999</v>
      </c>
      <c r="CI34" s="53">
        <v>-0.34448190000000001</v>
      </c>
      <c r="CJ34" s="53">
        <v>0.89433439999999997</v>
      </c>
      <c r="CK34" s="53">
        <v>3.467123</v>
      </c>
      <c r="CL34" s="53">
        <v>3.8445450000000001</v>
      </c>
      <c r="CM34" s="53">
        <v>4.3371570000000004</v>
      </c>
      <c r="CN34" s="53">
        <v>4.0572850000000003</v>
      </c>
      <c r="CO34" s="53">
        <v>3.9010099999999999</v>
      </c>
      <c r="CP34" s="53">
        <v>4.6584919999999999</v>
      </c>
      <c r="CQ34" s="53">
        <v>4.5128769999999996</v>
      </c>
      <c r="CR34" s="53">
        <v>4.1089789999999997</v>
      </c>
      <c r="CS34" s="53">
        <v>2.1703329999999998</v>
      </c>
      <c r="CT34" s="53">
        <v>1.4872650000000001</v>
      </c>
      <c r="CU34" s="53">
        <v>0.92558600000000002</v>
      </c>
      <c r="CV34" s="53">
        <v>0.32027470000000002</v>
      </c>
      <c r="CW34" s="53">
        <v>-0.99518070000000003</v>
      </c>
      <c r="CX34" s="53">
        <v>-0.95133659999999998</v>
      </c>
      <c r="CY34" s="53">
        <v>-0.8788321</v>
      </c>
      <c r="CZ34" s="53">
        <v>-1.0648150000000001</v>
      </c>
      <c r="DA34" s="53">
        <v>-1.1860710000000001</v>
      </c>
      <c r="DB34" s="53">
        <v>-0.97922279999999995</v>
      </c>
      <c r="DC34" s="53">
        <v>-1.180018</v>
      </c>
      <c r="DD34" s="53">
        <v>-1.127624</v>
      </c>
      <c r="DE34" s="53">
        <v>-0.44264189999999998</v>
      </c>
      <c r="DF34" s="53">
        <v>0.3038054</v>
      </c>
      <c r="DG34" s="53">
        <v>0.26935100000000001</v>
      </c>
      <c r="DH34" s="53">
        <v>1.723781</v>
      </c>
      <c r="DI34" s="53">
        <v>5.4106339999999999</v>
      </c>
      <c r="DJ34" s="53">
        <v>5.9977470000000004</v>
      </c>
      <c r="DK34" s="53">
        <v>6.7627379999999997</v>
      </c>
      <c r="DL34" s="53">
        <v>6.2937799999999999</v>
      </c>
      <c r="DM34" s="53">
        <v>6.4078470000000003</v>
      </c>
      <c r="DN34" s="53">
        <v>7.4458989999999998</v>
      </c>
      <c r="DO34" s="53">
        <v>7.0572600000000003</v>
      </c>
      <c r="DP34" s="53">
        <v>6.5517019999999997</v>
      </c>
      <c r="DQ34" s="53">
        <v>4.0809519999999999</v>
      </c>
      <c r="DR34" s="53">
        <v>3.3459910000000002</v>
      </c>
      <c r="DS34" s="53">
        <v>2.2397239999999998</v>
      </c>
      <c r="DT34" s="53">
        <v>1.5960460000000001</v>
      </c>
      <c r="DU34" s="53">
        <v>-3.8847E-2</v>
      </c>
      <c r="DV34" s="53">
        <v>-0.19284319999999999</v>
      </c>
      <c r="DW34" s="53">
        <v>-0.25301869999999999</v>
      </c>
      <c r="DX34" s="53">
        <v>-0.48731150000000001</v>
      </c>
      <c r="DY34" s="53">
        <v>-0.42976701</v>
      </c>
      <c r="DZ34" s="53">
        <v>-0.2640014</v>
      </c>
      <c r="EA34" s="53">
        <v>-0.49061310000000002</v>
      </c>
      <c r="EB34" s="53">
        <v>-0.37257499999999999</v>
      </c>
      <c r="EC34" s="53">
        <v>0.337557</v>
      </c>
      <c r="ED34" s="53">
        <v>1.1184719999999999</v>
      </c>
      <c r="EE34" s="53">
        <v>1.1556280000000001</v>
      </c>
      <c r="EF34" s="53">
        <v>2.9213710000000002</v>
      </c>
      <c r="EG34" s="53">
        <v>8.2167560000000002</v>
      </c>
      <c r="EH34" s="53">
        <v>9.1066280000000006</v>
      </c>
      <c r="EI34" s="53">
        <v>10.264889999999999</v>
      </c>
      <c r="EJ34" s="53">
        <v>9.5229239999999997</v>
      </c>
      <c r="EK34" s="53">
        <v>10.02732</v>
      </c>
      <c r="EL34" s="53">
        <v>11.470470000000001</v>
      </c>
      <c r="EM34" s="53">
        <v>10.73094</v>
      </c>
      <c r="EN34" s="53">
        <v>10.0786</v>
      </c>
      <c r="EO34" s="53">
        <v>6.8395809999999999</v>
      </c>
      <c r="EP34" s="53">
        <v>6.0296969999999996</v>
      </c>
      <c r="EQ34" s="53">
        <v>4.1371320000000003</v>
      </c>
      <c r="ER34" s="53">
        <v>3.438056</v>
      </c>
      <c r="ES34" s="53">
        <v>1.341947</v>
      </c>
      <c r="ET34" s="53">
        <v>0.90230080000000001</v>
      </c>
      <c r="EU34" s="53">
        <v>0.65055640000000003</v>
      </c>
      <c r="EV34" s="53">
        <v>0.34651169999999998</v>
      </c>
      <c r="EW34" s="53">
        <v>76.333340000000007</v>
      </c>
      <c r="EX34" s="53">
        <v>74.785709999999995</v>
      </c>
      <c r="EY34" s="53">
        <v>73.238100000000003</v>
      </c>
      <c r="EZ34" s="53">
        <v>71.738100000000003</v>
      </c>
      <c r="FA34" s="53">
        <v>70.047619999999995</v>
      </c>
      <c r="FB34" s="53">
        <v>68.809520000000006</v>
      </c>
      <c r="FC34" s="53">
        <v>68.023809999999997</v>
      </c>
      <c r="FD34" s="53">
        <v>69.261899999999997</v>
      </c>
      <c r="FE34" s="53">
        <v>72.761899999999997</v>
      </c>
      <c r="FF34" s="53">
        <v>76.690479999999994</v>
      </c>
      <c r="FG34" s="53">
        <v>80.380949999999999</v>
      </c>
      <c r="FH34" s="53">
        <v>83.738100000000003</v>
      </c>
      <c r="FI34" s="53">
        <v>86.690479999999994</v>
      </c>
      <c r="FJ34" s="53">
        <v>89.333340000000007</v>
      </c>
      <c r="FK34" s="53">
        <v>91.404759999999996</v>
      </c>
      <c r="FL34" s="53">
        <v>92.833340000000007</v>
      </c>
      <c r="FM34" s="53">
        <v>93.238100000000003</v>
      </c>
      <c r="FN34" s="53">
        <v>92.833340000000007</v>
      </c>
      <c r="FO34" s="53">
        <v>91.119050000000001</v>
      </c>
      <c r="FP34" s="53">
        <v>88.357140000000001</v>
      </c>
      <c r="FQ34" s="53">
        <v>85.309520000000006</v>
      </c>
      <c r="FR34" s="53">
        <v>82.357140000000001</v>
      </c>
      <c r="FS34" s="53">
        <v>79.857140000000001</v>
      </c>
      <c r="FT34" s="53">
        <v>77.476190000000003</v>
      </c>
      <c r="FU34" s="53">
        <v>171</v>
      </c>
      <c r="FV34" s="53">
        <v>4674.4560000000001</v>
      </c>
      <c r="FW34" s="53">
        <v>118.2317</v>
      </c>
      <c r="FX34" s="53">
        <v>1</v>
      </c>
    </row>
    <row r="35" spans="1:180" x14ac:dyDescent="0.3">
      <c r="A35" t="s">
        <v>174</v>
      </c>
      <c r="B35" t="s">
        <v>247</v>
      </c>
      <c r="C35" t="s">
        <v>180</v>
      </c>
      <c r="D35" t="s">
        <v>227</v>
      </c>
      <c r="E35" t="s">
        <v>187</v>
      </c>
      <c r="F35" t="s">
        <v>232</v>
      </c>
      <c r="G35" t="s">
        <v>243</v>
      </c>
      <c r="H35" s="53">
        <v>30</v>
      </c>
      <c r="I35" s="53">
        <v>17.493490000000001</v>
      </c>
      <c r="J35" s="53">
        <v>16.289359999999999</v>
      </c>
      <c r="K35" s="53">
        <v>15.37956</v>
      </c>
      <c r="L35" s="53">
        <v>15.04876</v>
      </c>
      <c r="M35" s="53">
        <v>15.60928</v>
      </c>
      <c r="N35" s="53">
        <v>19.690349999999999</v>
      </c>
      <c r="O35" s="53">
        <v>23.23845</v>
      </c>
      <c r="P35" s="53">
        <v>26.99239</v>
      </c>
      <c r="Q35" s="53">
        <v>32.130749999999999</v>
      </c>
      <c r="R35" s="53">
        <v>35.382899999999999</v>
      </c>
      <c r="S35" s="53">
        <v>38.915619999999997</v>
      </c>
      <c r="T35" s="53">
        <v>40.890560000000001</v>
      </c>
      <c r="U35" s="53">
        <v>41.359409999999997</v>
      </c>
      <c r="V35" s="53">
        <v>42.45919</v>
      </c>
      <c r="W35" s="53">
        <v>42.859650000000002</v>
      </c>
      <c r="X35" s="53">
        <v>40.856490000000001</v>
      </c>
      <c r="Y35" s="53">
        <v>39.698889999999999</v>
      </c>
      <c r="Z35" s="53">
        <v>36.259779999999999</v>
      </c>
      <c r="AA35" s="53">
        <v>34.12688</v>
      </c>
      <c r="AB35" s="53">
        <v>29.82311</v>
      </c>
      <c r="AC35" s="53">
        <v>27.281500000000001</v>
      </c>
      <c r="AD35" s="53">
        <v>24.627050000000001</v>
      </c>
      <c r="AE35" s="53">
        <v>21.692399999999999</v>
      </c>
      <c r="AF35" s="53">
        <v>19.518149999999999</v>
      </c>
      <c r="AG35" s="53">
        <v>-2.4997489000000002</v>
      </c>
      <c r="AH35" s="53">
        <v>-2.140034</v>
      </c>
      <c r="AI35" s="53">
        <v>-2.1729189999999998</v>
      </c>
      <c r="AJ35" s="53">
        <v>-2.6025390000000002</v>
      </c>
      <c r="AK35" s="53">
        <v>-2.9848979999999998</v>
      </c>
      <c r="AL35" s="53">
        <v>-1.891119</v>
      </c>
      <c r="AM35" s="53">
        <v>-2.5578259999999999</v>
      </c>
      <c r="AN35" s="53">
        <v>-2.8929390000000001</v>
      </c>
      <c r="AO35" s="53">
        <v>-2.242855</v>
      </c>
      <c r="AP35" s="53">
        <v>-2.4046080000000001</v>
      </c>
      <c r="AQ35" s="53">
        <v>-1.85023</v>
      </c>
      <c r="AR35" s="53">
        <v>-2.17889</v>
      </c>
      <c r="AS35" s="53">
        <v>-2.862803</v>
      </c>
      <c r="AT35" s="53">
        <v>-2.9292989999999999</v>
      </c>
      <c r="AU35" s="53">
        <v>-2.9088799999999999</v>
      </c>
      <c r="AV35" s="53">
        <v>-2.8301219999999998</v>
      </c>
      <c r="AW35" s="53">
        <v>-2.267366</v>
      </c>
      <c r="AX35" s="53">
        <v>-2.5256660000000002</v>
      </c>
      <c r="AY35" s="53">
        <v>-1.7320880000000001</v>
      </c>
      <c r="AZ35" s="53">
        <v>-2.7350509999999999</v>
      </c>
      <c r="BA35" s="53">
        <v>-3.3519030000000001</v>
      </c>
      <c r="BB35" s="53">
        <v>-3.186623</v>
      </c>
      <c r="BC35" s="53">
        <v>-2.8096760000000001</v>
      </c>
      <c r="BD35" s="53">
        <v>-2.7703259999999998</v>
      </c>
      <c r="BE35" s="53">
        <v>-1.7331449999999999</v>
      </c>
      <c r="BF35" s="53">
        <v>-1.504934</v>
      </c>
      <c r="BG35" s="53">
        <v>-1.6305210000000001</v>
      </c>
      <c r="BH35" s="53">
        <v>-2.0290029999999999</v>
      </c>
      <c r="BI35" s="53">
        <v>-2.3036099999999999</v>
      </c>
      <c r="BJ35" s="53">
        <v>-0.53910080000000005</v>
      </c>
      <c r="BK35" s="53">
        <v>-0.60493490000000005</v>
      </c>
      <c r="BL35" s="53">
        <v>-0.57284159999999995</v>
      </c>
      <c r="BM35" s="53">
        <v>0.86150720000000003</v>
      </c>
      <c r="BN35" s="53">
        <v>1.023488</v>
      </c>
      <c r="BO35" s="53">
        <v>2.020194</v>
      </c>
      <c r="BP35" s="53">
        <v>1.9954350000000001</v>
      </c>
      <c r="BQ35" s="53">
        <v>1.2759990000000001</v>
      </c>
      <c r="BR35" s="53">
        <v>1.290816</v>
      </c>
      <c r="BS35" s="53">
        <v>1.26092</v>
      </c>
      <c r="BT35" s="53">
        <v>0.52535359999999998</v>
      </c>
      <c r="BU35" s="53">
        <v>0.81069199999999997</v>
      </c>
      <c r="BV35" s="53">
        <v>-2.4019599999999999E-2</v>
      </c>
      <c r="BW35" s="53">
        <v>0.51167739999999995</v>
      </c>
      <c r="BX35" s="53">
        <v>-1.0243439999999999</v>
      </c>
      <c r="BY35" s="53">
        <v>-2.160174</v>
      </c>
      <c r="BZ35" s="53">
        <v>-2.3078280000000002</v>
      </c>
      <c r="CA35" s="53">
        <v>-1.983174</v>
      </c>
      <c r="CB35" s="53">
        <v>-1.8829050000000001</v>
      </c>
      <c r="CC35" s="53">
        <v>-1.2021980000000001</v>
      </c>
      <c r="CD35" s="53">
        <v>-1.0650649999999999</v>
      </c>
      <c r="CE35" s="53">
        <v>-1.2548569999999999</v>
      </c>
      <c r="CF35" s="53">
        <v>-1.6317740000000001</v>
      </c>
      <c r="CG35" s="53">
        <v>-1.831752</v>
      </c>
      <c r="CH35" s="53">
        <v>0.39730310000000002</v>
      </c>
      <c r="CI35" s="53">
        <v>0.74763179999999996</v>
      </c>
      <c r="CJ35" s="53">
        <v>1.0340510000000001</v>
      </c>
      <c r="CK35" s="53">
        <v>3.0115789999999998</v>
      </c>
      <c r="CL35" s="53">
        <v>3.3977759999999999</v>
      </c>
      <c r="CM35" s="53">
        <v>4.7008369999999999</v>
      </c>
      <c r="CN35" s="53">
        <v>4.8865600000000002</v>
      </c>
      <c r="CO35" s="53">
        <v>4.1425210000000003</v>
      </c>
      <c r="CP35" s="53">
        <v>4.2136550000000002</v>
      </c>
      <c r="CQ35" s="53">
        <v>4.148911</v>
      </c>
      <c r="CR35" s="53">
        <v>2.8493460000000002</v>
      </c>
      <c r="CS35" s="53">
        <v>2.9425460000000001</v>
      </c>
      <c r="CT35" s="53">
        <v>1.7086129999999999</v>
      </c>
      <c r="CU35" s="53">
        <v>2.0657030000000001</v>
      </c>
      <c r="CV35" s="53">
        <v>0.16048680000000001</v>
      </c>
      <c r="CW35" s="53">
        <v>-1.334786</v>
      </c>
      <c r="CX35" s="53">
        <v>-1.6991769999999999</v>
      </c>
      <c r="CY35" s="53">
        <v>-1.4107419999999999</v>
      </c>
      <c r="CZ35" s="53">
        <v>-1.2682800000000001</v>
      </c>
      <c r="DA35" s="53">
        <v>-0.67125051999999996</v>
      </c>
      <c r="DB35" s="53">
        <v>-0.62519610000000003</v>
      </c>
      <c r="DC35" s="53">
        <v>-0.87919329999999996</v>
      </c>
      <c r="DD35" s="53">
        <v>-1.2345440000000001</v>
      </c>
      <c r="DE35" s="53">
        <v>-1.3598939999999999</v>
      </c>
      <c r="DF35" s="53">
        <v>1.333707</v>
      </c>
      <c r="DG35" s="53">
        <v>2.1001989999999999</v>
      </c>
      <c r="DH35" s="53">
        <v>2.640943</v>
      </c>
      <c r="DI35" s="53">
        <v>5.161651</v>
      </c>
      <c r="DJ35" s="53">
        <v>5.7720649999999996</v>
      </c>
      <c r="DK35" s="53">
        <v>7.381481</v>
      </c>
      <c r="DL35" s="53">
        <v>7.777685</v>
      </c>
      <c r="DM35" s="53">
        <v>7.0090430000000001</v>
      </c>
      <c r="DN35" s="53">
        <v>7.1364939999999999</v>
      </c>
      <c r="DO35" s="53">
        <v>7.0369020000000004</v>
      </c>
      <c r="DP35" s="53">
        <v>5.1733380000000002</v>
      </c>
      <c r="DQ35" s="53">
        <v>5.0743999999999998</v>
      </c>
      <c r="DR35" s="53">
        <v>3.441246</v>
      </c>
      <c r="DS35" s="53">
        <v>3.6197279999999998</v>
      </c>
      <c r="DT35" s="53">
        <v>1.3453170000000001</v>
      </c>
      <c r="DU35" s="53">
        <v>-0.50939730000000005</v>
      </c>
      <c r="DV35" s="53">
        <v>-1.0905260000000001</v>
      </c>
      <c r="DW35" s="53">
        <v>-0.83830950000000004</v>
      </c>
      <c r="DX35" s="53">
        <v>-0.65365519999999999</v>
      </c>
      <c r="DY35" s="53">
        <v>9.5353300000000002E-2</v>
      </c>
      <c r="DZ35" s="53">
        <v>9.9045000000000001E-3</v>
      </c>
      <c r="EA35" s="53">
        <v>-0.3367947</v>
      </c>
      <c r="EB35" s="53">
        <v>-0.66100829999999999</v>
      </c>
      <c r="EC35" s="53">
        <v>-0.67860569999999998</v>
      </c>
      <c r="ED35" s="53">
        <v>2.6857250000000001</v>
      </c>
      <c r="EE35" s="53">
        <v>4.0530900000000001</v>
      </c>
      <c r="EF35" s="53">
        <v>4.9610399999999997</v>
      </c>
      <c r="EG35" s="53">
        <v>8.2660140000000002</v>
      </c>
      <c r="EH35" s="53">
        <v>9.2001600000000003</v>
      </c>
      <c r="EI35" s="53">
        <v>11.251899999999999</v>
      </c>
      <c r="EJ35" s="53">
        <v>11.95201</v>
      </c>
      <c r="EK35" s="53">
        <v>11.14785</v>
      </c>
      <c r="EL35" s="53">
        <v>11.35661</v>
      </c>
      <c r="EM35" s="53">
        <v>11.2067</v>
      </c>
      <c r="EN35" s="53">
        <v>8.5288140000000006</v>
      </c>
      <c r="EO35" s="53">
        <v>8.1524579999999993</v>
      </c>
      <c r="EP35" s="53">
        <v>5.9428929999999998</v>
      </c>
      <c r="EQ35" s="53">
        <v>5.8634940000000002</v>
      </c>
      <c r="ER35" s="53">
        <v>3.056025</v>
      </c>
      <c r="ES35" s="53">
        <v>0.6823323</v>
      </c>
      <c r="ET35" s="53">
        <v>-0.21173159999999999</v>
      </c>
      <c r="EU35" s="53">
        <v>-1.18081E-2</v>
      </c>
      <c r="EV35" s="53">
        <v>0.23376549999999999</v>
      </c>
      <c r="EW35" s="53">
        <v>79.977270000000004</v>
      </c>
      <c r="EX35" s="53">
        <v>77.909090000000006</v>
      </c>
      <c r="EY35" s="53">
        <v>76.022729999999996</v>
      </c>
      <c r="EZ35" s="53">
        <v>74.204539999999994</v>
      </c>
      <c r="FA35" s="53">
        <v>72.659090000000006</v>
      </c>
      <c r="FB35" s="53">
        <v>71.272729999999996</v>
      </c>
      <c r="FC35" s="53">
        <v>71.181820000000002</v>
      </c>
      <c r="FD35" s="53">
        <v>73.545460000000006</v>
      </c>
      <c r="FE35" s="53">
        <v>76.340909999999994</v>
      </c>
      <c r="FF35" s="53">
        <v>78.931820000000002</v>
      </c>
      <c r="FG35" s="53">
        <v>81.75</v>
      </c>
      <c r="FH35" s="53">
        <v>84.590909999999994</v>
      </c>
      <c r="FI35" s="53">
        <v>87.204539999999994</v>
      </c>
      <c r="FJ35" s="53">
        <v>89.659090000000006</v>
      </c>
      <c r="FK35" s="53">
        <v>91.931820000000002</v>
      </c>
      <c r="FL35" s="53">
        <v>93.659090000000006</v>
      </c>
      <c r="FM35" s="53">
        <v>94.659090000000006</v>
      </c>
      <c r="FN35" s="53">
        <v>95.136359999999996</v>
      </c>
      <c r="FO35" s="53">
        <v>94.75</v>
      </c>
      <c r="FP35" s="53">
        <v>93.204539999999994</v>
      </c>
      <c r="FQ35" s="53">
        <v>90.295460000000006</v>
      </c>
      <c r="FR35" s="53">
        <v>87.25</v>
      </c>
      <c r="FS35" s="53">
        <v>84.590909999999994</v>
      </c>
      <c r="FT35" s="53">
        <v>82.136359999999996</v>
      </c>
      <c r="FU35" s="53">
        <v>171</v>
      </c>
      <c r="FV35" s="53">
        <v>5111.4620000000004</v>
      </c>
      <c r="FW35" s="53">
        <v>125.8776</v>
      </c>
      <c r="FX35" s="53">
        <v>1</v>
      </c>
    </row>
    <row r="36" spans="1:180" x14ac:dyDescent="0.3">
      <c r="A36" t="s">
        <v>174</v>
      </c>
      <c r="B36" t="s">
        <v>247</v>
      </c>
      <c r="C36" t="s">
        <v>180</v>
      </c>
      <c r="D36" t="s">
        <v>248</v>
      </c>
      <c r="E36" t="s">
        <v>189</v>
      </c>
      <c r="F36" t="s">
        <v>232</v>
      </c>
      <c r="G36" t="s">
        <v>243</v>
      </c>
      <c r="H36" s="53">
        <v>30</v>
      </c>
      <c r="I36" s="53">
        <v>17.987929999999999</v>
      </c>
      <c r="J36" s="53">
        <v>16.50412</v>
      </c>
      <c r="K36" s="53">
        <v>16.081510000000002</v>
      </c>
      <c r="L36" s="53">
        <v>15.75873</v>
      </c>
      <c r="M36" s="53">
        <v>15.45096</v>
      </c>
      <c r="N36" s="53">
        <v>16.61787</v>
      </c>
      <c r="O36" s="53">
        <v>17.267510000000001</v>
      </c>
      <c r="P36" s="53">
        <v>17.502289999999999</v>
      </c>
      <c r="Q36" s="53">
        <v>19.16835</v>
      </c>
      <c r="R36" s="53">
        <v>23.725940000000001</v>
      </c>
      <c r="S36" s="53">
        <v>25.259609999999999</v>
      </c>
      <c r="T36" s="53">
        <v>28.365189999999998</v>
      </c>
      <c r="U36" s="53">
        <v>29.86138</v>
      </c>
      <c r="V36" s="53">
        <v>31.182300000000001</v>
      </c>
      <c r="W36" s="53">
        <v>31.86037</v>
      </c>
      <c r="X36" s="53">
        <v>32.882989999999999</v>
      </c>
      <c r="Y36" s="53">
        <v>33.104909999999997</v>
      </c>
      <c r="Z36" s="53">
        <v>32.125160000000001</v>
      </c>
      <c r="AA36" s="53">
        <v>29.667670000000001</v>
      </c>
      <c r="AB36" s="53">
        <v>27.84693</v>
      </c>
      <c r="AC36" s="53">
        <v>26.664020000000001</v>
      </c>
      <c r="AD36" s="53">
        <v>24.557600000000001</v>
      </c>
      <c r="AE36" s="53">
        <v>21.638089999999998</v>
      </c>
      <c r="AF36" s="53">
        <v>19.42249</v>
      </c>
      <c r="AG36" s="53">
        <v>-2.8184060999999998</v>
      </c>
      <c r="AH36" s="53">
        <v>-2.7436509999999998</v>
      </c>
      <c r="AI36" s="53">
        <v>-2.5248889999999999</v>
      </c>
      <c r="AJ36" s="53">
        <v>-2.5651299999999999</v>
      </c>
      <c r="AK36" s="53">
        <v>-2.9116909999999998</v>
      </c>
      <c r="AL36" s="53">
        <v>-2.6104919999999998</v>
      </c>
      <c r="AM36" s="53">
        <v>-2.3503579999999999</v>
      </c>
      <c r="AN36" s="53">
        <v>-2.9243260000000002</v>
      </c>
      <c r="AO36" s="53">
        <v>-3.9114740000000001</v>
      </c>
      <c r="AP36" s="53">
        <v>-1.7776620000000001</v>
      </c>
      <c r="AQ36" s="53">
        <v>-3.453058</v>
      </c>
      <c r="AR36" s="53">
        <v>-2.1343700000000001</v>
      </c>
      <c r="AS36" s="53">
        <v>-2.4160119999999998</v>
      </c>
      <c r="AT36" s="53">
        <v>-2.2072150000000001</v>
      </c>
      <c r="AU36" s="53">
        <v>-2.1233580000000001</v>
      </c>
      <c r="AV36" s="53">
        <v>-2.0824210000000001</v>
      </c>
      <c r="AW36" s="53">
        <v>-1.4473510000000001</v>
      </c>
      <c r="AX36" s="53">
        <v>-2.0637759999999998</v>
      </c>
      <c r="AY36" s="53">
        <v>-3.0974599999999999</v>
      </c>
      <c r="AZ36" s="53">
        <v>-3.008327</v>
      </c>
      <c r="BA36" s="53">
        <v>-2.3367779999999998</v>
      </c>
      <c r="BB36" s="53">
        <v>-2.1742370000000002</v>
      </c>
      <c r="BC36" s="53">
        <v>-2.18777</v>
      </c>
      <c r="BD36" s="53">
        <v>-2.5454400000000001</v>
      </c>
      <c r="BE36" s="53">
        <v>-1.9858150000000001</v>
      </c>
      <c r="BF36" s="53">
        <v>-1.943584</v>
      </c>
      <c r="BG36" s="53">
        <v>-1.714359</v>
      </c>
      <c r="BH36" s="53">
        <v>-1.7339629999999999</v>
      </c>
      <c r="BI36" s="53">
        <v>-2.0717159999999999</v>
      </c>
      <c r="BJ36" s="53">
        <v>-1.7249950000000001</v>
      </c>
      <c r="BK36" s="53">
        <v>-1.4179889999999999</v>
      </c>
      <c r="BL36" s="53">
        <v>-1.9413659999999999</v>
      </c>
      <c r="BM36" s="53">
        <v>-2.6538219999999999</v>
      </c>
      <c r="BN36" s="53">
        <v>-0.7931144</v>
      </c>
      <c r="BO36" s="53">
        <v>-2.1623199999999998</v>
      </c>
      <c r="BP36" s="53">
        <v>-1.1454150000000001</v>
      </c>
      <c r="BQ36" s="53">
        <v>-1.3181400000000001</v>
      </c>
      <c r="BR36" s="53">
        <v>-1.129699</v>
      </c>
      <c r="BS36" s="53">
        <v>-1.117351</v>
      </c>
      <c r="BT36" s="53">
        <v>-0.92804770000000003</v>
      </c>
      <c r="BU36" s="53">
        <v>-0.48801709999999998</v>
      </c>
      <c r="BV36" s="53">
        <v>-0.86271850000000005</v>
      </c>
      <c r="BW36" s="53">
        <v>-1.819334</v>
      </c>
      <c r="BX36" s="53">
        <v>-1.8401609999999999</v>
      </c>
      <c r="BY36" s="53">
        <v>-1.3623209999999999</v>
      </c>
      <c r="BZ36" s="53">
        <v>-1.2807999999999999</v>
      </c>
      <c r="CA36" s="53">
        <v>-1.3198829999999999</v>
      </c>
      <c r="CB36" s="53">
        <v>-1.7298519999999999</v>
      </c>
      <c r="CC36" s="53">
        <v>-1.4091659999999999</v>
      </c>
      <c r="CD36" s="53">
        <v>-1.3894610000000001</v>
      </c>
      <c r="CE36" s="53">
        <v>-1.152989</v>
      </c>
      <c r="CF36" s="53">
        <v>-1.1583000000000001</v>
      </c>
      <c r="CG36" s="53">
        <v>-1.4899519999999999</v>
      </c>
      <c r="CH36" s="53">
        <v>-1.1117030000000001</v>
      </c>
      <c r="CI36" s="53">
        <v>-0.77223379999999997</v>
      </c>
      <c r="CJ36" s="53">
        <v>-1.2605710000000001</v>
      </c>
      <c r="CK36" s="53">
        <v>-1.7827759999999999</v>
      </c>
      <c r="CL36" s="53">
        <v>-0.11121929999999999</v>
      </c>
      <c r="CM36" s="53">
        <v>-1.268359</v>
      </c>
      <c r="CN36" s="53">
        <v>-0.46046730000000002</v>
      </c>
      <c r="CO36" s="53">
        <v>-0.55775730000000001</v>
      </c>
      <c r="CP36" s="53">
        <v>-0.38341530000000001</v>
      </c>
      <c r="CQ36" s="53">
        <v>-0.42059340000000001</v>
      </c>
      <c r="CR36" s="53">
        <v>-0.12853229999999999</v>
      </c>
      <c r="CS36" s="53">
        <v>0.1764145</v>
      </c>
      <c r="CT36" s="53">
        <v>-3.0870000000000002E-2</v>
      </c>
      <c r="CU36" s="53">
        <v>-0.9341083</v>
      </c>
      <c r="CV36" s="53">
        <v>-1.031093</v>
      </c>
      <c r="CW36" s="53">
        <v>-0.68741529999999995</v>
      </c>
      <c r="CX36" s="53">
        <v>-0.6620085</v>
      </c>
      <c r="CY36" s="53">
        <v>-0.71878770000000003</v>
      </c>
      <c r="CZ36" s="53">
        <v>-1.164979</v>
      </c>
      <c r="DA36" s="53">
        <v>-0.83251649000000005</v>
      </c>
      <c r="DB36" s="53">
        <v>-0.8353372</v>
      </c>
      <c r="DC36" s="53">
        <v>-0.59161839999999999</v>
      </c>
      <c r="DD36" s="53">
        <v>-0.58263609999999999</v>
      </c>
      <c r="DE36" s="53">
        <v>-0.90818770000000004</v>
      </c>
      <c r="DF36" s="53">
        <v>-0.49841000000000002</v>
      </c>
      <c r="DG36" s="53">
        <v>-0.12647820000000001</v>
      </c>
      <c r="DH36" s="53">
        <v>-0.57977529999999999</v>
      </c>
      <c r="DI36" s="53">
        <v>-0.91172960000000003</v>
      </c>
      <c r="DJ36" s="53">
        <v>0.57067570000000001</v>
      </c>
      <c r="DK36" s="53">
        <v>-0.37439840000000002</v>
      </c>
      <c r="DL36" s="53">
        <v>0.22447990000000001</v>
      </c>
      <c r="DM36" s="53">
        <v>0.20262549999999999</v>
      </c>
      <c r="DN36" s="53">
        <v>0.36286879999999999</v>
      </c>
      <c r="DO36" s="53">
        <v>0.27616410000000002</v>
      </c>
      <c r="DP36" s="53">
        <v>0.670983</v>
      </c>
      <c r="DQ36" s="53">
        <v>0.84084610000000004</v>
      </c>
      <c r="DR36" s="53">
        <v>0.80097839999999998</v>
      </c>
      <c r="DS36" s="53">
        <v>-4.8882200000000001E-2</v>
      </c>
      <c r="DT36" s="53">
        <v>-0.22202469999999999</v>
      </c>
      <c r="DU36" s="53">
        <v>-1.2509299999999999E-2</v>
      </c>
      <c r="DV36" s="53">
        <v>-4.3216900000000003E-2</v>
      </c>
      <c r="DW36" s="53">
        <v>-0.11769209999999999</v>
      </c>
      <c r="DX36" s="53">
        <v>-0.60010569999999996</v>
      </c>
      <c r="DY36" s="53">
        <v>7.3700000000000002E-5</v>
      </c>
      <c r="DZ36" s="53">
        <v>-3.5270599999999999E-2</v>
      </c>
      <c r="EA36" s="53">
        <v>0.2189111</v>
      </c>
      <c r="EB36" s="53">
        <v>0.24853049999999999</v>
      </c>
      <c r="EC36" s="53">
        <v>-6.8212499999999995E-2</v>
      </c>
      <c r="ED36" s="53">
        <v>0.38708710000000002</v>
      </c>
      <c r="EE36" s="53">
        <v>0.80589040000000001</v>
      </c>
      <c r="EF36" s="53">
        <v>0.40318480000000001</v>
      </c>
      <c r="EG36" s="53">
        <v>0.34592260000000002</v>
      </c>
      <c r="EH36" s="53">
        <v>1.5552239999999999</v>
      </c>
      <c r="EI36" s="53">
        <v>0.91633909999999996</v>
      </c>
      <c r="EJ36" s="53">
        <v>1.213435</v>
      </c>
      <c r="EK36" s="53">
        <v>1.3004979999999999</v>
      </c>
      <c r="EL36" s="53">
        <v>1.440385</v>
      </c>
      <c r="EM36" s="53">
        <v>1.2821709999999999</v>
      </c>
      <c r="EN36" s="53">
        <v>1.825356</v>
      </c>
      <c r="EO36" s="53">
        <v>1.8001799999999999</v>
      </c>
      <c r="EP36" s="53">
        <v>2.0020359999999999</v>
      </c>
      <c r="EQ36" s="53">
        <v>1.229244</v>
      </c>
      <c r="ER36" s="53">
        <v>0.94614100000000001</v>
      </c>
      <c r="ES36" s="53">
        <v>0.96194769999999996</v>
      </c>
      <c r="ET36" s="53">
        <v>0.85021979999999997</v>
      </c>
      <c r="EU36" s="53">
        <v>0.75019460000000004</v>
      </c>
      <c r="EV36" s="53">
        <v>0.2154817</v>
      </c>
      <c r="EW36" s="53">
        <v>83.111109999999996</v>
      </c>
      <c r="EX36" s="53">
        <v>81.333340000000007</v>
      </c>
      <c r="EY36" s="53">
        <v>79.55556</v>
      </c>
      <c r="EZ36" s="53">
        <v>77.611109999999996</v>
      </c>
      <c r="FA36" s="53">
        <v>75.833340000000007</v>
      </c>
      <c r="FB36" s="53">
        <v>74.55556</v>
      </c>
      <c r="FC36" s="53">
        <v>73.666659999999993</v>
      </c>
      <c r="FD36" s="53">
        <v>75.44444</v>
      </c>
      <c r="FE36" s="53">
        <v>79.388890000000004</v>
      </c>
      <c r="FF36" s="53">
        <v>83.277780000000007</v>
      </c>
      <c r="FG36" s="53">
        <v>86.94444</v>
      </c>
      <c r="FH36" s="53">
        <v>90.44444</v>
      </c>
      <c r="FI36" s="53">
        <v>93.611109999999996</v>
      </c>
      <c r="FJ36" s="53">
        <v>96.05556</v>
      </c>
      <c r="FK36" s="53">
        <v>98.277780000000007</v>
      </c>
      <c r="FL36" s="53">
        <v>99.888890000000004</v>
      </c>
      <c r="FM36" s="53">
        <v>100.66670000000001</v>
      </c>
      <c r="FN36" s="53">
        <v>100.66670000000001</v>
      </c>
      <c r="FO36" s="53">
        <v>99.666659999999993</v>
      </c>
      <c r="FP36" s="53">
        <v>97.44444</v>
      </c>
      <c r="FQ36" s="53">
        <v>94.277780000000007</v>
      </c>
      <c r="FR36" s="53">
        <v>91</v>
      </c>
      <c r="FS36" s="53">
        <v>88.5</v>
      </c>
      <c r="FT36" s="53">
        <v>86.111109999999996</v>
      </c>
      <c r="FU36" s="53">
        <v>170.96770000000001</v>
      </c>
      <c r="FV36" s="53">
        <v>5298.7290000000003</v>
      </c>
      <c r="FW36" s="53">
        <v>132.84360000000001</v>
      </c>
      <c r="FX36" s="53">
        <v>1</v>
      </c>
    </row>
    <row r="37" spans="1:180" x14ac:dyDescent="0.3">
      <c r="A37" t="s">
        <v>174</v>
      </c>
      <c r="B37" t="s">
        <v>247</v>
      </c>
      <c r="C37" t="s">
        <v>180</v>
      </c>
      <c r="D37" t="s">
        <v>227</v>
      </c>
      <c r="E37" t="s">
        <v>189</v>
      </c>
      <c r="F37" t="s">
        <v>232</v>
      </c>
      <c r="G37" t="s">
        <v>243</v>
      </c>
      <c r="H37" s="53">
        <v>30</v>
      </c>
      <c r="I37" s="53">
        <v>18.238849999999999</v>
      </c>
      <c r="J37" s="53">
        <v>16.800419999999999</v>
      </c>
      <c r="K37" s="53">
        <v>15.341530000000001</v>
      </c>
      <c r="L37" s="53">
        <v>15.247109999999999</v>
      </c>
      <c r="M37" s="53">
        <v>16.103809999999999</v>
      </c>
      <c r="N37" s="53">
        <v>20.441690000000001</v>
      </c>
      <c r="O37" s="53">
        <v>23.705359999999999</v>
      </c>
      <c r="P37" s="53">
        <v>27.719570000000001</v>
      </c>
      <c r="Q37" s="53">
        <v>33.039729999999999</v>
      </c>
      <c r="R37" s="53">
        <v>36.507300000000001</v>
      </c>
      <c r="S37" s="53">
        <v>39.901539999999997</v>
      </c>
      <c r="T37" s="53">
        <v>41.423070000000003</v>
      </c>
      <c r="U37" s="53">
        <v>42.856850000000001</v>
      </c>
      <c r="V37" s="53">
        <v>44.913539999999998</v>
      </c>
      <c r="W37" s="53">
        <v>45.087530000000001</v>
      </c>
      <c r="X37" s="53">
        <v>43.814190000000004</v>
      </c>
      <c r="Y37" s="53">
        <v>41.698399999999999</v>
      </c>
      <c r="Z37" s="53">
        <v>38.312449999999998</v>
      </c>
      <c r="AA37" s="53">
        <v>34.68665</v>
      </c>
      <c r="AB37" s="53">
        <v>31.226120000000002</v>
      </c>
      <c r="AC37" s="53">
        <v>28.68845</v>
      </c>
      <c r="AD37" s="53">
        <v>25.742460000000001</v>
      </c>
      <c r="AE37" s="53">
        <v>22.72109</v>
      </c>
      <c r="AF37" s="53">
        <v>20.269490000000001</v>
      </c>
      <c r="AG37" s="53">
        <v>-2.7656239999999999</v>
      </c>
      <c r="AH37" s="53">
        <v>-2.6262840000000001</v>
      </c>
      <c r="AI37" s="53">
        <v>-3.6631279999999999</v>
      </c>
      <c r="AJ37" s="53">
        <v>-3.909532</v>
      </c>
      <c r="AK37" s="53">
        <v>-3.8392900000000001</v>
      </c>
      <c r="AL37" s="53">
        <v>-2.3608570000000002</v>
      </c>
      <c r="AM37" s="53">
        <v>-2.2112409999999998</v>
      </c>
      <c r="AN37" s="53">
        <v>-1.421033</v>
      </c>
      <c r="AO37" s="53">
        <v>-1.4116629999999999</v>
      </c>
      <c r="AP37" s="53">
        <v>-1.4693959999999999</v>
      </c>
      <c r="AQ37" s="53">
        <v>-1.552036</v>
      </c>
      <c r="AR37" s="53">
        <v>-1.152577</v>
      </c>
      <c r="AS37" s="53">
        <v>-1.451708</v>
      </c>
      <c r="AT37" s="53">
        <v>-1.5613410000000001</v>
      </c>
      <c r="AU37" s="53">
        <v>-1.5325820000000001</v>
      </c>
      <c r="AV37" s="53">
        <v>-1.9939480000000001</v>
      </c>
      <c r="AW37" s="53">
        <v>-1.41124</v>
      </c>
      <c r="AX37" s="53">
        <v>-2.4398</v>
      </c>
      <c r="AY37" s="53">
        <v>-1.7926409999999999</v>
      </c>
      <c r="AZ37" s="53">
        <v>-2.5414859999999999</v>
      </c>
      <c r="BA37" s="53">
        <v>-3.198</v>
      </c>
      <c r="BB37" s="53">
        <v>-3.1638860000000002</v>
      </c>
      <c r="BC37" s="53">
        <v>-2.7456100000000001</v>
      </c>
      <c r="BD37" s="53">
        <v>-2.727525</v>
      </c>
      <c r="BE37" s="53">
        <v>-2.0004038999999998</v>
      </c>
      <c r="BF37" s="53">
        <v>-1.849391</v>
      </c>
      <c r="BG37" s="53">
        <v>-2.8833120000000001</v>
      </c>
      <c r="BH37" s="53">
        <v>-3.1036139999999999</v>
      </c>
      <c r="BI37" s="53">
        <v>-2.9755199999999999</v>
      </c>
      <c r="BJ37" s="53">
        <v>-1.4196299999999999</v>
      </c>
      <c r="BK37" s="53">
        <v>-1.262154</v>
      </c>
      <c r="BL37" s="53">
        <v>-0.19738069999999999</v>
      </c>
      <c r="BM37" s="53">
        <v>0.88124119999999995</v>
      </c>
      <c r="BN37" s="53">
        <v>0.88869989999999999</v>
      </c>
      <c r="BO37" s="53">
        <v>1.298581</v>
      </c>
      <c r="BP37" s="53">
        <v>1.138749</v>
      </c>
      <c r="BQ37" s="53">
        <v>0.96308729999999998</v>
      </c>
      <c r="BR37" s="53">
        <v>1.5536399999999999</v>
      </c>
      <c r="BS37" s="53">
        <v>1.6407099999999999</v>
      </c>
      <c r="BT37" s="53">
        <v>1.0054860000000001</v>
      </c>
      <c r="BU37" s="53">
        <v>0.80110769999999998</v>
      </c>
      <c r="BV37" s="53">
        <v>-8.5706099999999993E-2</v>
      </c>
      <c r="BW37" s="53">
        <v>-0.1017984</v>
      </c>
      <c r="BX37" s="53">
        <v>-1.178037</v>
      </c>
      <c r="BY37" s="53">
        <v>-2.1483159999999999</v>
      </c>
      <c r="BZ37" s="53">
        <v>-2.2795230000000002</v>
      </c>
      <c r="CA37" s="53">
        <v>-1.8177080000000001</v>
      </c>
      <c r="CB37" s="53">
        <v>-1.8975979999999999</v>
      </c>
      <c r="CC37" s="53">
        <v>-1.470415</v>
      </c>
      <c r="CD37" s="53">
        <v>-1.311318</v>
      </c>
      <c r="CE37" s="53">
        <v>-2.343213</v>
      </c>
      <c r="CF37" s="53">
        <v>-2.5454379999999999</v>
      </c>
      <c r="CG37" s="53">
        <v>-2.377275</v>
      </c>
      <c r="CH37" s="53">
        <v>-0.76773829999999998</v>
      </c>
      <c r="CI37" s="53">
        <v>-0.60481859999999998</v>
      </c>
      <c r="CJ37" s="53">
        <v>0.65011739999999996</v>
      </c>
      <c r="CK37" s="53">
        <v>2.4693000000000001</v>
      </c>
      <c r="CL37" s="53">
        <v>2.5219100000000001</v>
      </c>
      <c r="CM37" s="53">
        <v>3.2729089999999998</v>
      </c>
      <c r="CN37" s="53">
        <v>2.725714</v>
      </c>
      <c r="CO37" s="53">
        <v>2.635567</v>
      </c>
      <c r="CP37" s="53">
        <v>3.7110660000000002</v>
      </c>
      <c r="CQ37" s="53">
        <v>3.8385220000000002</v>
      </c>
      <c r="CR37" s="53">
        <v>3.0828850000000001</v>
      </c>
      <c r="CS37" s="53">
        <v>2.3333729999999999</v>
      </c>
      <c r="CT37" s="53">
        <v>1.544732</v>
      </c>
      <c r="CU37" s="53">
        <v>1.0692740000000001</v>
      </c>
      <c r="CV37" s="53">
        <v>-0.23371639999999999</v>
      </c>
      <c r="CW37" s="53">
        <v>-1.421308</v>
      </c>
      <c r="CX37" s="53">
        <v>-1.6670160000000001</v>
      </c>
      <c r="CY37" s="53">
        <v>-1.1750449999999999</v>
      </c>
      <c r="CZ37" s="53">
        <v>-1.3227930000000001</v>
      </c>
      <c r="DA37" s="53">
        <v>-0.94042629</v>
      </c>
      <c r="DB37" s="53">
        <v>-0.77324440000000005</v>
      </c>
      <c r="DC37" s="53">
        <v>-1.8031140000000001</v>
      </c>
      <c r="DD37" s="53">
        <v>-1.9872609999999999</v>
      </c>
      <c r="DE37" s="53">
        <v>-1.779031</v>
      </c>
      <c r="DF37" s="53">
        <v>-0.1158469</v>
      </c>
      <c r="DG37" s="53">
        <v>5.2516199999999999E-2</v>
      </c>
      <c r="DH37" s="53">
        <v>1.4976149999999999</v>
      </c>
      <c r="DI37" s="53">
        <v>4.0573579999999998</v>
      </c>
      <c r="DJ37" s="53">
        <v>4.155119</v>
      </c>
      <c r="DK37" s="53">
        <v>5.2472380000000003</v>
      </c>
      <c r="DL37" s="53">
        <v>4.3126790000000002</v>
      </c>
      <c r="DM37" s="53">
        <v>4.3080470000000002</v>
      </c>
      <c r="DN37" s="53">
        <v>5.868493</v>
      </c>
      <c r="DO37" s="53">
        <v>6.0363340000000001</v>
      </c>
      <c r="DP37" s="53">
        <v>5.1602839999999999</v>
      </c>
      <c r="DQ37" s="53">
        <v>3.8656380000000001</v>
      </c>
      <c r="DR37" s="53">
        <v>3.1751710000000002</v>
      </c>
      <c r="DS37" s="53">
        <v>2.2403460000000002</v>
      </c>
      <c r="DT37" s="53">
        <v>0.71060409999999996</v>
      </c>
      <c r="DU37" s="53">
        <v>-0.69430069999999999</v>
      </c>
      <c r="DV37" s="53">
        <v>-1.0545089999999999</v>
      </c>
      <c r="DW37" s="53">
        <v>-0.5323833</v>
      </c>
      <c r="DX37" s="53">
        <v>-0.74798790000000004</v>
      </c>
      <c r="DY37" s="53">
        <v>-0.17520670999999999</v>
      </c>
      <c r="DZ37" s="53">
        <v>3.6481E-3</v>
      </c>
      <c r="EA37" s="53">
        <v>-1.0232969999999999</v>
      </c>
      <c r="EB37" s="53">
        <v>-1.181343</v>
      </c>
      <c r="EC37" s="53">
        <v>-0.91526070000000004</v>
      </c>
      <c r="ED37" s="53">
        <v>0.82538069999999997</v>
      </c>
      <c r="EE37" s="53">
        <v>1.001603</v>
      </c>
      <c r="EF37" s="53">
        <v>2.7212679999999998</v>
      </c>
      <c r="EG37" s="53">
        <v>6.350263</v>
      </c>
      <c r="EH37" s="53">
        <v>6.5132149999999998</v>
      </c>
      <c r="EI37" s="53">
        <v>8.0978549999999991</v>
      </c>
      <c r="EJ37" s="53">
        <v>6.6040049999999999</v>
      </c>
      <c r="EK37" s="53">
        <v>6.7228430000000001</v>
      </c>
      <c r="EL37" s="53">
        <v>8.9834739999999993</v>
      </c>
      <c r="EM37" s="53">
        <v>9.2096260000000001</v>
      </c>
      <c r="EN37" s="53">
        <v>8.1597190000000008</v>
      </c>
      <c r="EO37" s="53">
        <v>6.077985</v>
      </c>
      <c r="EP37" s="53">
        <v>5.5292649999999997</v>
      </c>
      <c r="EQ37" s="53">
        <v>3.9311880000000001</v>
      </c>
      <c r="ER37" s="53">
        <v>2.0740530000000001</v>
      </c>
      <c r="ES37" s="53">
        <v>0.355383</v>
      </c>
      <c r="ET37" s="53">
        <v>-0.1701462</v>
      </c>
      <c r="EU37" s="53">
        <v>0.3955188</v>
      </c>
      <c r="EV37" s="53">
        <v>8.1938899999999995E-2</v>
      </c>
      <c r="EW37" s="53">
        <v>83.340599999999995</v>
      </c>
      <c r="EX37" s="53">
        <v>81.477130000000002</v>
      </c>
      <c r="EY37" s="53">
        <v>79.727329999999995</v>
      </c>
      <c r="EZ37" s="53">
        <v>78.113799999999998</v>
      </c>
      <c r="FA37" s="53">
        <v>76.454669999999993</v>
      </c>
      <c r="FB37" s="53">
        <v>75.204729999999998</v>
      </c>
      <c r="FC37" s="53">
        <v>74.136669999999995</v>
      </c>
      <c r="FD37" s="53">
        <v>75.568860000000001</v>
      </c>
      <c r="FE37" s="53">
        <v>79.183589999999995</v>
      </c>
      <c r="FF37" s="53">
        <v>82.729860000000002</v>
      </c>
      <c r="FG37" s="53">
        <v>86.184259999999995</v>
      </c>
      <c r="FH37" s="53">
        <v>89.297659999999993</v>
      </c>
      <c r="FI37" s="53">
        <v>92.206860000000006</v>
      </c>
      <c r="FJ37" s="53">
        <v>94.684259999999995</v>
      </c>
      <c r="FK37" s="53">
        <v>96.616060000000004</v>
      </c>
      <c r="FL37" s="53">
        <v>98.275189999999995</v>
      </c>
      <c r="FM37" s="53">
        <v>99.320920000000001</v>
      </c>
      <c r="FN37" s="53">
        <v>99.34366</v>
      </c>
      <c r="FO37" s="53">
        <v>98.457459999999998</v>
      </c>
      <c r="FP37" s="53">
        <v>96.275589999999994</v>
      </c>
      <c r="FQ37" s="53">
        <v>93.366659999999996</v>
      </c>
      <c r="FR37" s="53">
        <v>90.684790000000007</v>
      </c>
      <c r="FS37" s="53">
        <v>87.821060000000003</v>
      </c>
      <c r="FT37" s="53">
        <v>85.002790000000005</v>
      </c>
      <c r="FU37" s="53">
        <v>170.96770000000001</v>
      </c>
      <c r="FV37" s="53">
        <v>5298.7290000000003</v>
      </c>
      <c r="FW37" s="53">
        <v>132.84360000000001</v>
      </c>
      <c r="FX37" s="53">
        <v>1</v>
      </c>
    </row>
    <row r="38" spans="1:180" x14ac:dyDescent="0.3">
      <c r="A38" t="s">
        <v>174</v>
      </c>
      <c r="B38" t="s">
        <v>247</v>
      </c>
      <c r="C38" t="s">
        <v>180</v>
      </c>
      <c r="D38" t="s">
        <v>248</v>
      </c>
      <c r="E38" t="s">
        <v>187</v>
      </c>
      <c r="F38" t="s">
        <v>232</v>
      </c>
      <c r="G38" t="s">
        <v>243</v>
      </c>
      <c r="H38" s="53">
        <v>30</v>
      </c>
      <c r="I38" s="53">
        <v>18.212820000000001</v>
      </c>
      <c r="J38" s="53">
        <v>16.89865</v>
      </c>
      <c r="K38" s="53">
        <v>15.874969999999999</v>
      </c>
      <c r="L38" s="53">
        <v>15.341760000000001</v>
      </c>
      <c r="M38" s="53">
        <v>15.31995</v>
      </c>
      <c r="N38" s="53">
        <v>15.96222</v>
      </c>
      <c r="O38" s="53">
        <v>16.159040000000001</v>
      </c>
      <c r="P38" s="53">
        <v>17.964490000000001</v>
      </c>
      <c r="Q38" s="53">
        <v>20.968540000000001</v>
      </c>
      <c r="R38" s="53">
        <v>24.22109</v>
      </c>
      <c r="S38" s="53">
        <v>26.86009</v>
      </c>
      <c r="T38" s="53">
        <v>29.246490000000001</v>
      </c>
      <c r="U38" s="53">
        <v>31.0624</v>
      </c>
      <c r="V38" s="53">
        <v>32.242289999999997</v>
      </c>
      <c r="W38" s="53">
        <v>32.807780000000001</v>
      </c>
      <c r="X38" s="53">
        <v>32.013469999999998</v>
      </c>
      <c r="Y38" s="53">
        <v>32.782879999999999</v>
      </c>
      <c r="Z38" s="53">
        <v>32.735259999999997</v>
      </c>
      <c r="AA38" s="53">
        <v>31.711780000000001</v>
      </c>
      <c r="AB38" s="53">
        <v>28.752030000000001</v>
      </c>
      <c r="AC38" s="53">
        <v>26.349430000000002</v>
      </c>
      <c r="AD38" s="53">
        <v>23.763780000000001</v>
      </c>
      <c r="AE38" s="53">
        <v>21.089839999999999</v>
      </c>
      <c r="AF38" s="53">
        <v>19.254860000000001</v>
      </c>
      <c r="AG38" s="53">
        <v>-2.3249480999999999</v>
      </c>
      <c r="AH38" s="53">
        <v>-1.9397040000000001</v>
      </c>
      <c r="AI38" s="53">
        <v>-1.948305</v>
      </c>
      <c r="AJ38" s="53">
        <v>-1.9724630000000001</v>
      </c>
      <c r="AK38" s="53">
        <v>-2.2217530000000001</v>
      </c>
      <c r="AL38" s="53">
        <v>-1.9569369999999999</v>
      </c>
      <c r="AM38" s="53">
        <v>-2.9163800000000002</v>
      </c>
      <c r="AN38" s="53">
        <v>-3.2715130000000001</v>
      </c>
      <c r="AO38" s="53">
        <v>-2.6972290000000001</v>
      </c>
      <c r="AP38" s="53">
        <v>-2.6949809999999998</v>
      </c>
      <c r="AQ38" s="53">
        <v>-3.195182</v>
      </c>
      <c r="AR38" s="53">
        <v>-3.548244</v>
      </c>
      <c r="AS38" s="53">
        <v>-3.504648</v>
      </c>
      <c r="AT38" s="53">
        <v>-3.8569010000000001</v>
      </c>
      <c r="AU38" s="53">
        <v>-4.0600259999999997</v>
      </c>
      <c r="AV38" s="53">
        <v>-4.0747600000000004</v>
      </c>
      <c r="AW38" s="53">
        <v>-3.5802299999999998</v>
      </c>
      <c r="AX38" s="53">
        <v>-3.1051530000000001</v>
      </c>
      <c r="AY38" s="53">
        <v>-3.3883040000000002</v>
      </c>
      <c r="AZ38" s="53">
        <v>-3.3236080000000001</v>
      </c>
      <c r="BA38" s="53">
        <v>-3.3376830000000002</v>
      </c>
      <c r="BB38" s="53">
        <v>-3.3655210000000002</v>
      </c>
      <c r="BC38" s="53">
        <v>-3.2205149999999998</v>
      </c>
      <c r="BD38" s="53">
        <v>-2.8073049999999999</v>
      </c>
      <c r="BE38" s="53">
        <v>-1.4663029999999999</v>
      </c>
      <c r="BF38" s="53">
        <v>-1.1768000000000001</v>
      </c>
      <c r="BG38" s="53">
        <v>-1.279431</v>
      </c>
      <c r="BH38" s="53">
        <v>-1.3221320000000001</v>
      </c>
      <c r="BI38" s="53">
        <v>-1.4883230000000001</v>
      </c>
      <c r="BJ38" s="53">
        <v>-1.169324</v>
      </c>
      <c r="BK38" s="53">
        <v>-1.9343710000000001</v>
      </c>
      <c r="BL38" s="53">
        <v>-2.0822069999999999</v>
      </c>
      <c r="BM38" s="53">
        <v>-1.3704339999999999</v>
      </c>
      <c r="BN38" s="53">
        <v>-1.1357429999999999</v>
      </c>
      <c r="BO38" s="53">
        <v>-1.374565</v>
      </c>
      <c r="BP38" s="53">
        <v>-1.336055</v>
      </c>
      <c r="BQ38" s="53">
        <v>-0.94688600000000001</v>
      </c>
      <c r="BR38" s="53">
        <v>-0.94388099999999997</v>
      </c>
      <c r="BS38" s="53">
        <v>-1.0492239999999999</v>
      </c>
      <c r="BT38" s="53">
        <v>-1.8009280000000001</v>
      </c>
      <c r="BU38" s="53">
        <v>-1.1863919999999999</v>
      </c>
      <c r="BV38" s="53">
        <v>-0.79984460000000002</v>
      </c>
      <c r="BW38" s="53">
        <v>-0.85716740000000002</v>
      </c>
      <c r="BX38" s="53">
        <v>-1.4754529999999999</v>
      </c>
      <c r="BY38" s="53">
        <v>-2.0589940000000002</v>
      </c>
      <c r="BZ38" s="53">
        <v>-2.3406340000000001</v>
      </c>
      <c r="CA38" s="53">
        <v>-2.2742279999999999</v>
      </c>
      <c r="CB38" s="53">
        <v>-1.842503</v>
      </c>
      <c r="CC38" s="53">
        <v>-0.87160742000000002</v>
      </c>
      <c r="CD38" s="53">
        <v>-0.64841400000000005</v>
      </c>
      <c r="CE38" s="53">
        <v>-0.81617119999999999</v>
      </c>
      <c r="CF38" s="53">
        <v>-0.87171410000000005</v>
      </c>
      <c r="CG38" s="53">
        <v>-0.98035130000000004</v>
      </c>
      <c r="CH38" s="53">
        <v>-0.62382570000000004</v>
      </c>
      <c r="CI38" s="53">
        <v>-1.2542340000000001</v>
      </c>
      <c r="CJ38" s="53">
        <v>-1.2584960000000001</v>
      </c>
      <c r="CK38" s="53">
        <v>-0.4514994</v>
      </c>
      <c r="CL38" s="53">
        <v>-5.5819399999999998E-2</v>
      </c>
      <c r="CM38" s="53">
        <v>-0.1136107</v>
      </c>
      <c r="CN38" s="53">
        <v>0.1961002</v>
      </c>
      <c r="CO38" s="53">
        <v>0.82461209999999996</v>
      </c>
      <c r="CP38" s="53">
        <v>1.0736680000000001</v>
      </c>
      <c r="CQ38" s="53">
        <v>1.0360480000000001</v>
      </c>
      <c r="CR38" s="53">
        <v>-0.22607969999999999</v>
      </c>
      <c r="CS38" s="53">
        <v>0.47157250000000001</v>
      </c>
      <c r="CT38" s="53">
        <v>0.79680479999999998</v>
      </c>
      <c r="CU38" s="53">
        <v>0.89589010000000002</v>
      </c>
      <c r="CV38" s="53">
        <v>-0.19542660000000001</v>
      </c>
      <c r="CW38" s="53">
        <v>-1.173378</v>
      </c>
      <c r="CX38" s="53">
        <v>-1.6308</v>
      </c>
      <c r="CY38" s="53">
        <v>-1.618833</v>
      </c>
      <c r="CZ38" s="53">
        <v>-1.1742840000000001</v>
      </c>
      <c r="DA38" s="53">
        <v>-0.27691209</v>
      </c>
      <c r="DB38" s="53">
        <v>-0.12002839999999999</v>
      </c>
      <c r="DC38" s="53">
        <v>-0.35291139999999999</v>
      </c>
      <c r="DD38" s="53">
        <v>-0.42129670000000002</v>
      </c>
      <c r="DE38" s="53">
        <v>-0.47237970000000001</v>
      </c>
      <c r="DF38" s="53">
        <v>-7.8327400000000005E-2</v>
      </c>
      <c r="DG38" s="53">
        <v>-0.57409779999999999</v>
      </c>
      <c r="DH38" s="53">
        <v>-0.43478620000000001</v>
      </c>
      <c r="DI38" s="53">
        <v>0.46743489999999999</v>
      </c>
      <c r="DJ38" s="53">
        <v>1.0241039999999999</v>
      </c>
      <c r="DK38" s="53">
        <v>1.147343</v>
      </c>
      <c r="DL38" s="53">
        <v>1.728256</v>
      </c>
      <c r="DM38" s="53">
        <v>2.5961099999999999</v>
      </c>
      <c r="DN38" s="53">
        <v>3.0912160000000002</v>
      </c>
      <c r="DO38" s="53">
        <v>3.1213199999999999</v>
      </c>
      <c r="DP38" s="53">
        <v>1.3487690000000001</v>
      </c>
      <c r="DQ38" s="53">
        <v>2.129537</v>
      </c>
      <c r="DR38" s="53">
        <v>2.3934540000000002</v>
      </c>
      <c r="DS38" s="53">
        <v>2.6489479999999999</v>
      </c>
      <c r="DT38" s="53">
        <v>1.0846</v>
      </c>
      <c r="DU38" s="53">
        <v>-0.28776180000000001</v>
      </c>
      <c r="DV38" s="53">
        <v>-0.92096560000000005</v>
      </c>
      <c r="DW38" s="53">
        <v>-0.96343749999999995</v>
      </c>
      <c r="DX38" s="53">
        <v>-0.50606510000000005</v>
      </c>
      <c r="DY38" s="53">
        <v>0.58173352</v>
      </c>
      <c r="DZ38" s="53">
        <v>0.64287640000000001</v>
      </c>
      <c r="EA38" s="53">
        <v>0.31596210000000002</v>
      </c>
      <c r="EB38" s="53">
        <v>0.2290345</v>
      </c>
      <c r="EC38" s="53">
        <v>0.26105070000000002</v>
      </c>
      <c r="ED38" s="53">
        <v>0.70928559999999996</v>
      </c>
      <c r="EE38" s="53">
        <v>0.40791119999999997</v>
      </c>
      <c r="EF38" s="53">
        <v>0.75452059999999999</v>
      </c>
      <c r="EG38" s="53">
        <v>1.79423</v>
      </c>
      <c r="EH38" s="53">
        <v>2.583342</v>
      </c>
      <c r="EI38" s="53">
        <v>2.9679600000000002</v>
      </c>
      <c r="EJ38" s="53">
        <v>3.9404439999999998</v>
      </c>
      <c r="EK38" s="53">
        <v>5.1538719999999998</v>
      </c>
      <c r="EL38" s="53">
        <v>6.0042359999999997</v>
      </c>
      <c r="EM38" s="53">
        <v>6.1321219999999999</v>
      </c>
      <c r="EN38" s="53">
        <v>3.622601</v>
      </c>
      <c r="EO38" s="53">
        <v>4.5233749999999997</v>
      </c>
      <c r="EP38" s="53">
        <v>4.6987620000000003</v>
      </c>
      <c r="EQ38" s="53">
        <v>5.1800839999999999</v>
      </c>
      <c r="ER38" s="53">
        <v>2.9327549999999998</v>
      </c>
      <c r="ES38" s="53">
        <v>0.99092729999999996</v>
      </c>
      <c r="ET38" s="53">
        <v>0.103922</v>
      </c>
      <c r="EU38" s="53">
        <v>-1.7151E-2</v>
      </c>
      <c r="EV38" s="53">
        <v>0.4587368</v>
      </c>
      <c r="EW38" s="53">
        <v>82.625</v>
      </c>
      <c r="EX38" s="53">
        <v>80.875</v>
      </c>
      <c r="EY38" s="53">
        <v>79</v>
      </c>
      <c r="EZ38" s="53">
        <v>77.1875</v>
      </c>
      <c r="FA38" s="53">
        <v>75.5625</v>
      </c>
      <c r="FB38" s="53">
        <v>73.9375</v>
      </c>
      <c r="FC38" s="53">
        <v>73.9375</v>
      </c>
      <c r="FD38" s="53">
        <v>77.375</v>
      </c>
      <c r="FE38" s="53">
        <v>81.25</v>
      </c>
      <c r="FF38" s="53">
        <v>84.25</v>
      </c>
      <c r="FG38" s="53">
        <v>87.5</v>
      </c>
      <c r="FH38" s="53">
        <v>90.625</v>
      </c>
      <c r="FI38" s="53">
        <v>93.5</v>
      </c>
      <c r="FJ38" s="53">
        <v>95.9375</v>
      </c>
      <c r="FK38" s="53">
        <v>97.75</v>
      </c>
      <c r="FL38" s="53">
        <v>99.3125</v>
      </c>
      <c r="FM38" s="53">
        <v>100.1875</v>
      </c>
      <c r="FN38" s="53">
        <v>100.625</v>
      </c>
      <c r="FO38" s="53">
        <v>99.8125</v>
      </c>
      <c r="FP38" s="53">
        <v>98.375</v>
      </c>
      <c r="FQ38" s="53">
        <v>95.3125</v>
      </c>
      <c r="FR38" s="53">
        <v>91.8125</v>
      </c>
      <c r="FS38" s="53">
        <v>88.4375</v>
      </c>
      <c r="FT38" s="53">
        <v>85.4375</v>
      </c>
      <c r="FU38" s="53">
        <v>171</v>
      </c>
      <c r="FV38" s="53">
        <v>5111.4620000000004</v>
      </c>
      <c r="FW38" s="53">
        <v>125.8776</v>
      </c>
      <c r="FX38" s="53">
        <v>1</v>
      </c>
    </row>
    <row r="39" spans="1:180" x14ac:dyDescent="0.3">
      <c r="A39" t="s">
        <v>174</v>
      </c>
      <c r="B39" t="s">
        <v>247</v>
      </c>
      <c r="C39" t="s">
        <v>180</v>
      </c>
      <c r="D39" t="s">
        <v>227</v>
      </c>
      <c r="E39" t="s">
        <v>188</v>
      </c>
      <c r="F39" t="s">
        <v>232</v>
      </c>
      <c r="G39" t="s">
        <v>243</v>
      </c>
      <c r="H39" s="53">
        <v>30</v>
      </c>
      <c r="I39" s="53">
        <v>19.133129</v>
      </c>
      <c r="J39" s="53">
        <v>17.718769999999999</v>
      </c>
      <c r="K39" s="53">
        <v>16.17905</v>
      </c>
      <c r="L39" s="53">
        <v>16.12002</v>
      </c>
      <c r="M39" s="53">
        <v>16.971509999999999</v>
      </c>
      <c r="N39" s="53">
        <v>22.322870000000002</v>
      </c>
      <c r="O39" s="53">
        <v>25.984500000000001</v>
      </c>
      <c r="P39" s="53">
        <v>29.278110000000002</v>
      </c>
      <c r="Q39" s="53">
        <v>33.282080000000001</v>
      </c>
      <c r="R39" s="53">
        <v>38.09834</v>
      </c>
      <c r="S39" s="53">
        <v>41.136220000000002</v>
      </c>
      <c r="T39" s="53">
        <v>44.214129999999997</v>
      </c>
      <c r="U39" s="53">
        <v>45.780799999999999</v>
      </c>
      <c r="V39" s="53">
        <v>46.967399999999998</v>
      </c>
      <c r="W39" s="53">
        <v>46.381399999999999</v>
      </c>
      <c r="X39" s="53">
        <v>44.369979999999998</v>
      </c>
      <c r="Y39" s="53">
        <v>42.27993</v>
      </c>
      <c r="Z39" s="53">
        <v>38.969679999999997</v>
      </c>
      <c r="AA39" s="53">
        <v>36.069420000000001</v>
      </c>
      <c r="AB39" s="53">
        <v>32.65569</v>
      </c>
      <c r="AC39" s="53">
        <v>30.16545</v>
      </c>
      <c r="AD39" s="53">
        <v>27.458369999999999</v>
      </c>
      <c r="AE39" s="53">
        <v>23.718209999999999</v>
      </c>
      <c r="AF39" s="53">
        <v>21.357710000000001</v>
      </c>
      <c r="AG39" s="53">
        <v>-3.1145288999999998</v>
      </c>
      <c r="AH39" s="53">
        <v>-2.8874270000000002</v>
      </c>
      <c r="AI39" s="53">
        <v>-3.6145420000000001</v>
      </c>
      <c r="AJ39" s="53">
        <v>-3.5278969999999998</v>
      </c>
      <c r="AK39" s="53">
        <v>-3.7054469999999999</v>
      </c>
      <c r="AL39" s="53">
        <v>-2.2704260000000001</v>
      </c>
      <c r="AM39" s="53">
        <v>-2.753908</v>
      </c>
      <c r="AN39" s="53">
        <v>-2.6401829999999999</v>
      </c>
      <c r="AO39" s="53">
        <v>-2.3314789999999999</v>
      </c>
      <c r="AP39" s="53">
        <v>-1.145329</v>
      </c>
      <c r="AQ39" s="53">
        <v>-1.827852</v>
      </c>
      <c r="AR39" s="53">
        <v>-1.618819</v>
      </c>
      <c r="AS39" s="53">
        <v>-1.894461</v>
      </c>
      <c r="AT39" s="53">
        <v>-2.009118</v>
      </c>
      <c r="AU39" s="53">
        <v>-2.0558010000000002</v>
      </c>
      <c r="AV39" s="53">
        <v>-2.105766</v>
      </c>
      <c r="AW39" s="53">
        <v>-2.0300470000000002</v>
      </c>
      <c r="AX39" s="53">
        <v>-2.2049349999999999</v>
      </c>
      <c r="AY39" s="53">
        <v>-1.695066</v>
      </c>
      <c r="AZ39" s="53">
        <v>-2.258864</v>
      </c>
      <c r="BA39" s="53">
        <v>-3.3337840000000001</v>
      </c>
      <c r="BB39" s="53">
        <v>-3.297628</v>
      </c>
      <c r="BC39" s="53">
        <v>-3.188923</v>
      </c>
      <c r="BD39" s="53">
        <v>-3.0801669999999999</v>
      </c>
      <c r="BE39" s="53">
        <v>-2.2341530000000001</v>
      </c>
      <c r="BF39" s="53">
        <v>-2.0473159999999999</v>
      </c>
      <c r="BG39" s="53">
        <v>-2.9415879999999999</v>
      </c>
      <c r="BH39" s="53">
        <v>-2.857926</v>
      </c>
      <c r="BI39" s="53">
        <v>-2.9695909999999999</v>
      </c>
      <c r="BJ39" s="53">
        <v>-0.77683040000000003</v>
      </c>
      <c r="BK39" s="53">
        <v>-0.71799429999999997</v>
      </c>
      <c r="BL39" s="53">
        <v>-0.75107579999999996</v>
      </c>
      <c r="BM39" s="53">
        <v>-0.49021730000000002</v>
      </c>
      <c r="BN39" s="53">
        <v>1.0528679999999999</v>
      </c>
      <c r="BO39" s="53">
        <v>0.89312259999999999</v>
      </c>
      <c r="BP39" s="53">
        <v>1.453247</v>
      </c>
      <c r="BQ39" s="53">
        <v>1.379939</v>
      </c>
      <c r="BR39" s="53">
        <v>1.4860249999999999</v>
      </c>
      <c r="BS39" s="53">
        <v>0.99384289999999997</v>
      </c>
      <c r="BT39" s="53">
        <v>0.21945999999999999</v>
      </c>
      <c r="BU39" s="53">
        <v>-0.20437159999999999</v>
      </c>
      <c r="BV39" s="53">
        <v>-0.62850569999999994</v>
      </c>
      <c r="BW39" s="53">
        <v>-0.32443889999999997</v>
      </c>
      <c r="BX39" s="53">
        <v>-0.99364300000000005</v>
      </c>
      <c r="BY39" s="53">
        <v>-2.288043</v>
      </c>
      <c r="BZ39" s="53">
        <v>-2.3724050000000001</v>
      </c>
      <c r="CA39" s="53">
        <v>-2.28918</v>
      </c>
      <c r="CB39" s="53">
        <v>-2.1566160000000001</v>
      </c>
      <c r="CC39" s="53">
        <v>-1.6244071</v>
      </c>
      <c r="CD39" s="53">
        <v>-1.465457</v>
      </c>
      <c r="CE39" s="53">
        <v>-2.4755020000000001</v>
      </c>
      <c r="CF39" s="53">
        <v>-2.393907</v>
      </c>
      <c r="CG39" s="53">
        <v>-2.4599389999999999</v>
      </c>
      <c r="CH39" s="53">
        <v>0.25762940000000001</v>
      </c>
      <c r="CI39" s="53">
        <v>0.69207339999999995</v>
      </c>
      <c r="CJ39" s="53">
        <v>0.55731430000000004</v>
      </c>
      <c r="CK39" s="53">
        <v>0.78503469999999997</v>
      </c>
      <c r="CL39" s="53">
        <v>2.5753330000000001</v>
      </c>
      <c r="CM39" s="53">
        <v>2.7776610000000002</v>
      </c>
      <c r="CN39" s="53">
        <v>3.5809510000000002</v>
      </c>
      <c r="CO39" s="53">
        <v>3.6477780000000002</v>
      </c>
      <c r="CP39" s="53">
        <v>3.9067500000000002</v>
      </c>
      <c r="CQ39" s="53">
        <v>3.106017</v>
      </c>
      <c r="CR39" s="53">
        <v>1.829904</v>
      </c>
      <c r="CS39" s="53">
        <v>1.0600860000000001</v>
      </c>
      <c r="CT39" s="53">
        <v>0.46332420000000002</v>
      </c>
      <c r="CU39" s="53">
        <v>0.62485349999999995</v>
      </c>
      <c r="CV39" s="53">
        <v>-0.1173551</v>
      </c>
      <c r="CW39" s="53">
        <v>-1.5637650000000001</v>
      </c>
      <c r="CX39" s="53">
        <v>-1.731598</v>
      </c>
      <c r="CY39" s="53">
        <v>-1.6660200000000001</v>
      </c>
      <c r="CZ39" s="53">
        <v>-1.5169680000000001</v>
      </c>
      <c r="DA39" s="53">
        <v>-1.014661</v>
      </c>
      <c r="DB39" s="53">
        <v>-0.88359889999999996</v>
      </c>
      <c r="DC39" s="53">
        <v>-2.0094159999999999</v>
      </c>
      <c r="DD39" s="53">
        <v>-1.9298869999999999</v>
      </c>
      <c r="DE39" s="53">
        <v>-1.950286</v>
      </c>
      <c r="DF39" s="53">
        <v>1.292089</v>
      </c>
      <c r="DG39" s="53">
        <v>2.102141</v>
      </c>
      <c r="DH39" s="53">
        <v>1.865704</v>
      </c>
      <c r="DI39" s="53">
        <v>2.0602870000000002</v>
      </c>
      <c r="DJ39" s="53">
        <v>4.0977969999999999</v>
      </c>
      <c r="DK39" s="53">
        <v>4.6621990000000002</v>
      </c>
      <c r="DL39" s="53">
        <v>5.7086540000000001</v>
      </c>
      <c r="DM39" s="53">
        <v>5.9156170000000001</v>
      </c>
      <c r="DN39" s="53">
        <v>6.3274759999999999</v>
      </c>
      <c r="DO39" s="53">
        <v>5.2181920000000002</v>
      </c>
      <c r="DP39" s="53">
        <v>3.4403489999999999</v>
      </c>
      <c r="DQ39" s="53">
        <v>2.3245429999999998</v>
      </c>
      <c r="DR39" s="53">
        <v>1.5551539999999999</v>
      </c>
      <c r="DS39" s="53">
        <v>1.574146</v>
      </c>
      <c r="DT39" s="53">
        <v>0.75893279999999996</v>
      </c>
      <c r="DU39" s="53">
        <v>-0.83948800000000001</v>
      </c>
      <c r="DV39" s="53">
        <v>-1.090792</v>
      </c>
      <c r="DW39" s="53">
        <v>-1.042861</v>
      </c>
      <c r="DX39" s="53">
        <v>-0.87731939999999997</v>
      </c>
      <c r="DY39" s="53">
        <v>-0.1342845</v>
      </c>
      <c r="DZ39" s="53">
        <v>-4.3487600000000001E-2</v>
      </c>
      <c r="EA39" s="53">
        <v>-1.3364609999999999</v>
      </c>
      <c r="EB39" s="53">
        <v>-1.259916</v>
      </c>
      <c r="EC39" s="53">
        <v>-1.214429</v>
      </c>
      <c r="ED39" s="53">
        <v>2.785685</v>
      </c>
      <c r="EE39" s="53">
        <v>4.1380549999999996</v>
      </c>
      <c r="EF39" s="53">
        <v>3.7548119999999998</v>
      </c>
      <c r="EG39" s="53">
        <v>3.901548</v>
      </c>
      <c r="EH39" s="53">
        <v>6.2959949999999996</v>
      </c>
      <c r="EI39" s="53">
        <v>7.3831740000000003</v>
      </c>
      <c r="EJ39" s="53">
        <v>8.7807209999999998</v>
      </c>
      <c r="EK39" s="53">
        <v>9.1900169999999992</v>
      </c>
      <c r="EL39" s="53">
        <v>9.8226180000000003</v>
      </c>
      <c r="EM39" s="53">
        <v>8.2678370000000001</v>
      </c>
      <c r="EN39" s="53">
        <v>5.765574</v>
      </c>
      <c r="EO39" s="53">
        <v>4.1502189999999999</v>
      </c>
      <c r="EP39" s="53">
        <v>3.131583</v>
      </c>
      <c r="EQ39" s="53">
        <v>2.9447730000000001</v>
      </c>
      <c r="ER39" s="53">
        <v>2.0241530000000001</v>
      </c>
      <c r="ES39" s="53">
        <v>0.20625350000000001</v>
      </c>
      <c r="ET39" s="53">
        <v>-0.1655691</v>
      </c>
      <c r="EU39" s="53">
        <v>-0.1431181</v>
      </c>
      <c r="EV39" s="53">
        <v>4.62312E-2</v>
      </c>
      <c r="EW39" s="53">
        <v>86.333340000000007</v>
      </c>
      <c r="EX39" s="53">
        <v>84.523809999999997</v>
      </c>
      <c r="EY39" s="53">
        <v>82.880949999999999</v>
      </c>
      <c r="EZ39" s="53">
        <v>81.357140000000001</v>
      </c>
      <c r="FA39" s="53">
        <v>80.119050000000001</v>
      </c>
      <c r="FB39" s="53">
        <v>78.857140000000001</v>
      </c>
      <c r="FC39" s="53">
        <v>78.309520000000006</v>
      </c>
      <c r="FD39" s="53">
        <v>79.928569999999993</v>
      </c>
      <c r="FE39" s="53">
        <v>83.166659999999993</v>
      </c>
      <c r="FF39" s="53">
        <v>86.428569999999993</v>
      </c>
      <c r="FG39" s="53">
        <v>89.690479999999994</v>
      </c>
      <c r="FH39" s="53">
        <v>92.714290000000005</v>
      </c>
      <c r="FI39" s="53">
        <v>95.690479999999994</v>
      </c>
      <c r="FJ39" s="53">
        <v>97.880949999999999</v>
      </c>
      <c r="FK39" s="53">
        <v>99.976190000000003</v>
      </c>
      <c r="FL39" s="53">
        <v>101.2381</v>
      </c>
      <c r="FM39" s="53">
        <v>102.0714</v>
      </c>
      <c r="FN39" s="53">
        <v>102.28570000000001</v>
      </c>
      <c r="FO39" s="53">
        <v>101.90479999999999</v>
      </c>
      <c r="FP39" s="53">
        <v>100.21429999999999</v>
      </c>
      <c r="FQ39" s="53">
        <v>97.357140000000001</v>
      </c>
      <c r="FR39" s="53">
        <v>94.666659999999993</v>
      </c>
      <c r="FS39" s="53">
        <v>91.547619999999995</v>
      </c>
      <c r="FT39" s="53">
        <v>88.714290000000005</v>
      </c>
      <c r="FU39" s="53">
        <v>171</v>
      </c>
      <c r="FV39" s="53">
        <v>5566.4440000000004</v>
      </c>
      <c r="FW39" s="53">
        <v>144.4332</v>
      </c>
      <c r="FX39" s="53">
        <v>1</v>
      </c>
    </row>
    <row r="40" spans="1:180" x14ac:dyDescent="0.3">
      <c r="A40" t="s">
        <v>174</v>
      </c>
      <c r="B40" t="s">
        <v>247</v>
      </c>
      <c r="C40" t="s">
        <v>180</v>
      </c>
      <c r="D40" t="s">
        <v>248</v>
      </c>
      <c r="E40" t="s">
        <v>190</v>
      </c>
      <c r="F40" t="s">
        <v>232</v>
      </c>
      <c r="G40" t="s">
        <v>243</v>
      </c>
      <c r="H40" s="53">
        <v>30</v>
      </c>
      <c r="I40" s="53">
        <v>15.87682</v>
      </c>
      <c r="J40" s="53">
        <v>14.90612</v>
      </c>
      <c r="K40" s="53">
        <v>14.59998</v>
      </c>
      <c r="L40" s="53">
        <v>14.735799999999999</v>
      </c>
      <c r="M40" s="53">
        <v>14.762879999999999</v>
      </c>
      <c r="N40" s="53">
        <v>15.52961</v>
      </c>
      <c r="O40" s="53">
        <v>15.54429</v>
      </c>
      <c r="P40" s="53">
        <v>16.083269999999999</v>
      </c>
      <c r="Q40" s="53">
        <v>17.946210000000001</v>
      </c>
      <c r="R40" s="53">
        <v>20.572520000000001</v>
      </c>
      <c r="S40" s="53">
        <v>23.065329999999999</v>
      </c>
      <c r="T40" s="53">
        <v>24.714479999999998</v>
      </c>
      <c r="U40" s="53">
        <v>26.371220000000001</v>
      </c>
      <c r="V40" s="53">
        <v>27.232880000000002</v>
      </c>
      <c r="W40" s="53">
        <v>28.448689999999999</v>
      </c>
      <c r="X40" s="53">
        <v>29.167660000000001</v>
      </c>
      <c r="Y40" s="53">
        <v>29.013649999999998</v>
      </c>
      <c r="Z40" s="53">
        <v>28.528680000000001</v>
      </c>
      <c r="AA40" s="53">
        <v>26.456530000000001</v>
      </c>
      <c r="AB40" s="53">
        <v>25.15841</v>
      </c>
      <c r="AC40" s="53">
        <v>23.183509999999998</v>
      </c>
      <c r="AD40" s="53">
        <v>21.473279999999999</v>
      </c>
      <c r="AE40" s="53">
        <v>19.106560000000002</v>
      </c>
      <c r="AF40" s="53">
        <v>17.56945</v>
      </c>
      <c r="AG40" s="53">
        <v>-2.4368018999999999</v>
      </c>
      <c r="AH40" s="53">
        <v>-2.2676829999999999</v>
      </c>
      <c r="AI40" s="53">
        <v>-2.0477240000000001</v>
      </c>
      <c r="AJ40" s="53">
        <v>-1.7027939999999999</v>
      </c>
      <c r="AK40" s="53">
        <v>-2.0042469999999999</v>
      </c>
      <c r="AL40" s="53">
        <v>-2.0319060000000002</v>
      </c>
      <c r="AM40" s="53">
        <v>-2.7405490000000001</v>
      </c>
      <c r="AN40" s="53">
        <v>-2.271312</v>
      </c>
      <c r="AO40" s="53">
        <v>-2.3771439999999999</v>
      </c>
      <c r="AP40" s="53">
        <v>-1.8571439999999999</v>
      </c>
      <c r="AQ40" s="53">
        <v>-1.074214</v>
      </c>
      <c r="AR40" s="53">
        <v>-1.740877</v>
      </c>
      <c r="AS40" s="53">
        <v>-1.5110980000000001</v>
      </c>
      <c r="AT40" s="53">
        <v>-1.9059980000000001</v>
      </c>
      <c r="AU40" s="53">
        <v>-1.8399620000000001</v>
      </c>
      <c r="AV40" s="53">
        <v>-2.0566140000000002</v>
      </c>
      <c r="AW40" s="53">
        <v>-1.349064</v>
      </c>
      <c r="AX40" s="53">
        <v>-1.667591</v>
      </c>
      <c r="AY40" s="53">
        <v>-1.680275</v>
      </c>
      <c r="AZ40" s="53">
        <v>-2.2716270000000001</v>
      </c>
      <c r="BA40" s="53">
        <v>-2.3926980000000002</v>
      </c>
      <c r="BB40" s="53">
        <v>-1.753458</v>
      </c>
      <c r="BC40" s="53">
        <v>-1.8160750000000001</v>
      </c>
      <c r="BD40" s="53">
        <v>-1.79681</v>
      </c>
      <c r="BE40" s="53">
        <v>-1.661281</v>
      </c>
      <c r="BF40" s="53">
        <v>-1.4488939999999999</v>
      </c>
      <c r="BG40" s="53">
        <v>-1.251169</v>
      </c>
      <c r="BH40" s="53">
        <v>-0.92370739999999996</v>
      </c>
      <c r="BI40" s="53">
        <v>-1.1903859999999999</v>
      </c>
      <c r="BJ40" s="53">
        <v>-1.1635200000000001</v>
      </c>
      <c r="BK40" s="53">
        <v>-1.8006260000000001</v>
      </c>
      <c r="BL40" s="53">
        <v>-1.4436389999999999</v>
      </c>
      <c r="BM40" s="53">
        <v>-1.420607</v>
      </c>
      <c r="BN40" s="53">
        <v>-0.83817209999999998</v>
      </c>
      <c r="BO40" s="53">
        <v>-0.1809722</v>
      </c>
      <c r="BP40" s="53">
        <v>-0.68650339999999999</v>
      </c>
      <c r="BQ40" s="53">
        <v>-0.62716740000000004</v>
      </c>
      <c r="BR40" s="53">
        <v>-0.8785037</v>
      </c>
      <c r="BS40" s="53">
        <v>-0.72667619999999999</v>
      </c>
      <c r="BT40" s="53">
        <v>-0.66860989999999998</v>
      </c>
      <c r="BU40" s="53">
        <v>-0.35900880000000002</v>
      </c>
      <c r="BV40" s="53">
        <v>-0.36508010000000002</v>
      </c>
      <c r="BW40" s="53">
        <v>-0.64938289999999999</v>
      </c>
      <c r="BX40" s="53">
        <v>-1.086946</v>
      </c>
      <c r="BY40" s="53">
        <v>-1.3051140000000001</v>
      </c>
      <c r="BZ40" s="53">
        <v>-0.70595430000000003</v>
      </c>
      <c r="CA40" s="53">
        <v>-0.90243280000000003</v>
      </c>
      <c r="CB40" s="53">
        <v>-0.89117120000000005</v>
      </c>
      <c r="CC40" s="53">
        <v>-1.1241570000000001</v>
      </c>
      <c r="CD40" s="53">
        <v>-0.88180320000000001</v>
      </c>
      <c r="CE40" s="53">
        <v>-0.69947839999999994</v>
      </c>
      <c r="CF40" s="53">
        <v>-0.38411410000000001</v>
      </c>
      <c r="CG40" s="53">
        <v>-0.62670760000000003</v>
      </c>
      <c r="CH40" s="53">
        <v>-0.562079</v>
      </c>
      <c r="CI40" s="53">
        <v>-1.1496379999999999</v>
      </c>
      <c r="CJ40" s="53">
        <v>-0.87039569999999999</v>
      </c>
      <c r="CK40" s="53">
        <v>-0.75811320000000004</v>
      </c>
      <c r="CL40" s="53">
        <v>-0.1324351</v>
      </c>
      <c r="CM40" s="53">
        <v>0.43768469999999998</v>
      </c>
      <c r="CN40" s="53">
        <v>4.3752800000000001E-2</v>
      </c>
      <c r="CO40" s="53">
        <v>-1.4959699999999999E-2</v>
      </c>
      <c r="CP40" s="53">
        <v>-0.16686409999999999</v>
      </c>
      <c r="CQ40" s="53">
        <v>4.4381999999999998E-2</v>
      </c>
      <c r="CR40" s="53">
        <v>0.29271750000000002</v>
      </c>
      <c r="CS40" s="53">
        <v>0.32670060000000001</v>
      </c>
      <c r="CT40" s="53">
        <v>0.53703489999999998</v>
      </c>
      <c r="CU40" s="53">
        <v>6.46095E-2</v>
      </c>
      <c r="CV40" s="53">
        <v>-0.26643869999999997</v>
      </c>
      <c r="CW40" s="53">
        <v>-0.55185660000000003</v>
      </c>
      <c r="CX40" s="53">
        <v>1.9543700000000001E-2</v>
      </c>
      <c r="CY40" s="53">
        <v>-0.26964729999999998</v>
      </c>
      <c r="CZ40" s="53">
        <v>-0.26392870000000002</v>
      </c>
      <c r="DA40" s="53">
        <v>-0.58703362999999997</v>
      </c>
      <c r="DB40" s="53">
        <v>-0.31471250000000001</v>
      </c>
      <c r="DC40" s="53">
        <v>-0.14778749999999999</v>
      </c>
      <c r="DD40" s="53">
        <v>0.15547920000000001</v>
      </c>
      <c r="DE40" s="53">
        <v>-6.3029600000000005E-2</v>
      </c>
      <c r="DF40" s="53">
        <v>3.9362500000000002E-2</v>
      </c>
      <c r="DG40" s="53">
        <v>-0.49865009999999999</v>
      </c>
      <c r="DH40" s="53">
        <v>-0.29715219999999998</v>
      </c>
      <c r="DI40" s="53">
        <v>-9.5619099999999999E-2</v>
      </c>
      <c r="DJ40" s="53">
        <v>0.57330199999999998</v>
      </c>
      <c r="DK40" s="53">
        <v>1.0563419999999999</v>
      </c>
      <c r="DL40" s="53">
        <v>0.77400899999999995</v>
      </c>
      <c r="DM40" s="53">
        <v>0.597248</v>
      </c>
      <c r="DN40" s="53">
        <v>0.54477549999999997</v>
      </c>
      <c r="DO40" s="53">
        <v>0.81544019999999995</v>
      </c>
      <c r="DP40" s="53">
        <v>1.2540450000000001</v>
      </c>
      <c r="DQ40" s="53">
        <v>1.01241</v>
      </c>
      <c r="DR40" s="53">
        <v>1.4391499999999999</v>
      </c>
      <c r="DS40" s="53">
        <v>0.77860189999999996</v>
      </c>
      <c r="DT40" s="53">
        <v>0.55406820000000001</v>
      </c>
      <c r="DU40" s="53">
        <v>0.20140060000000001</v>
      </c>
      <c r="DV40" s="53">
        <v>0.74504159999999997</v>
      </c>
      <c r="DW40" s="53">
        <v>0.36313820000000002</v>
      </c>
      <c r="DX40" s="53">
        <v>0.36331380000000002</v>
      </c>
      <c r="DY40" s="53">
        <v>0.18848780000000001</v>
      </c>
      <c r="DZ40" s="53">
        <v>0.50407650000000004</v>
      </c>
      <c r="EA40" s="53">
        <v>0.64876670000000003</v>
      </c>
      <c r="EB40" s="53">
        <v>0.93456609999999996</v>
      </c>
      <c r="EC40" s="53">
        <v>0.75083200000000005</v>
      </c>
      <c r="ED40" s="53">
        <v>0.90774849999999996</v>
      </c>
      <c r="EE40" s="53">
        <v>0.44127290000000002</v>
      </c>
      <c r="EF40" s="53">
        <v>0.53052029999999994</v>
      </c>
      <c r="EG40" s="53">
        <v>0.8609173</v>
      </c>
      <c r="EH40" s="53">
        <v>1.592274</v>
      </c>
      <c r="EI40" s="53">
        <v>1.949584</v>
      </c>
      <c r="EJ40" s="53">
        <v>1.8283830000000001</v>
      </c>
      <c r="EK40" s="53">
        <v>1.481179</v>
      </c>
      <c r="EL40" s="53">
        <v>1.5722700000000001</v>
      </c>
      <c r="EM40" s="53">
        <v>1.9287259999999999</v>
      </c>
      <c r="EN40" s="53">
        <v>2.6420490000000001</v>
      </c>
      <c r="EO40" s="53">
        <v>2.0024649999999999</v>
      </c>
      <c r="EP40" s="53">
        <v>2.7416610000000001</v>
      </c>
      <c r="EQ40" s="53">
        <v>1.8094939999999999</v>
      </c>
      <c r="ER40" s="53">
        <v>1.73875</v>
      </c>
      <c r="ES40" s="53">
        <v>1.2889839999999999</v>
      </c>
      <c r="ET40" s="53">
        <v>1.7925450000000001</v>
      </c>
      <c r="EU40" s="53">
        <v>1.27678</v>
      </c>
      <c r="EV40" s="53">
        <v>1.2689520000000001</v>
      </c>
      <c r="EW40" s="53">
        <v>76.388890000000004</v>
      </c>
      <c r="EX40" s="53">
        <v>74.5</v>
      </c>
      <c r="EY40" s="53">
        <v>73</v>
      </c>
      <c r="EZ40" s="53">
        <v>71.666659999999993</v>
      </c>
      <c r="FA40" s="53">
        <v>70.333340000000007</v>
      </c>
      <c r="FB40" s="53">
        <v>69</v>
      </c>
      <c r="FC40" s="53">
        <v>67.722219999999993</v>
      </c>
      <c r="FD40" s="53">
        <v>68.388890000000004</v>
      </c>
      <c r="FE40" s="53">
        <v>71.611109999999996</v>
      </c>
      <c r="FF40" s="53">
        <v>75.05556</v>
      </c>
      <c r="FG40" s="53">
        <v>78.5</v>
      </c>
      <c r="FH40" s="53">
        <v>82.277780000000007</v>
      </c>
      <c r="FI40" s="53">
        <v>85.777780000000007</v>
      </c>
      <c r="FJ40" s="53">
        <v>88.44444</v>
      </c>
      <c r="FK40" s="53">
        <v>90.5</v>
      </c>
      <c r="FL40" s="53">
        <v>92</v>
      </c>
      <c r="FM40" s="53">
        <v>92.55556</v>
      </c>
      <c r="FN40" s="53">
        <v>92.55556</v>
      </c>
      <c r="FO40" s="53">
        <v>91.222219999999993</v>
      </c>
      <c r="FP40" s="53">
        <v>88.777780000000007</v>
      </c>
      <c r="FQ40" s="53">
        <v>86.166659999999993</v>
      </c>
      <c r="FR40" s="53">
        <v>83.277780000000007</v>
      </c>
      <c r="FS40" s="53">
        <v>80.777780000000007</v>
      </c>
      <c r="FT40" s="53">
        <v>78.277780000000007</v>
      </c>
      <c r="FU40" s="53">
        <v>171</v>
      </c>
      <c r="FV40" s="53">
        <v>4674.4560000000001</v>
      </c>
      <c r="FW40" s="53">
        <v>118.2317</v>
      </c>
      <c r="FX40" s="53">
        <v>1</v>
      </c>
    </row>
    <row r="41" spans="1:180" x14ac:dyDescent="0.3">
      <c r="A41" t="s">
        <v>174</v>
      </c>
      <c r="B41" t="s">
        <v>247</v>
      </c>
      <c r="C41" t="s">
        <v>180</v>
      </c>
      <c r="D41" t="s">
        <v>248</v>
      </c>
      <c r="E41" t="s">
        <v>188</v>
      </c>
      <c r="F41" t="s">
        <v>232</v>
      </c>
      <c r="G41" t="s">
        <v>243</v>
      </c>
      <c r="H41" s="53">
        <v>30</v>
      </c>
      <c r="I41" s="53">
        <v>19.134938999999999</v>
      </c>
      <c r="J41" s="53">
        <v>17.38073</v>
      </c>
      <c r="K41" s="53">
        <v>16.664470000000001</v>
      </c>
      <c r="L41" s="53">
        <v>16.3643</v>
      </c>
      <c r="M41" s="53">
        <v>16.23481</v>
      </c>
      <c r="N41" s="53">
        <v>17.732810000000001</v>
      </c>
      <c r="O41" s="53">
        <v>18.333819999999999</v>
      </c>
      <c r="P41" s="53">
        <v>20.03952</v>
      </c>
      <c r="Q41" s="53">
        <v>23.063649999999999</v>
      </c>
      <c r="R41" s="53">
        <v>26.414819999999999</v>
      </c>
      <c r="S41" s="53">
        <v>29.34507</v>
      </c>
      <c r="T41" s="53">
        <v>32.088610000000003</v>
      </c>
      <c r="U41" s="53">
        <v>33.78566</v>
      </c>
      <c r="V41" s="53">
        <v>35.986899999999999</v>
      </c>
      <c r="W41" s="53">
        <v>35.473979999999997</v>
      </c>
      <c r="X41" s="53">
        <v>35.397379999999998</v>
      </c>
      <c r="Y41" s="53">
        <v>36.02617</v>
      </c>
      <c r="Z41" s="53">
        <v>35.617719999999998</v>
      </c>
      <c r="AA41" s="53">
        <v>34.51202</v>
      </c>
      <c r="AB41" s="53">
        <v>31.437940000000001</v>
      </c>
      <c r="AC41" s="53">
        <v>28.98367</v>
      </c>
      <c r="AD41" s="53">
        <v>26.636489999999998</v>
      </c>
      <c r="AE41" s="53">
        <v>23.185390000000002</v>
      </c>
      <c r="AF41" s="53">
        <v>20.832249999999998</v>
      </c>
      <c r="AG41" s="53">
        <v>-2.8125979999999999</v>
      </c>
      <c r="AH41" s="53">
        <v>-3.0923400000000001</v>
      </c>
      <c r="AI41" s="53">
        <v>-2.8471829999999998</v>
      </c>
      <c r="AJ41" s="53">
        <v>-2.717047</v>
      </c>
      <c r="AK41" s="53">
        <v>-3.0822159999999998</v>
      </c>
      <c r="AL41" s="53">
        <v>-2.4677530000000001</v>
      </c>
      <c r="AM41" s="53">
        <v>-2.9149280000000002</v>
      </c>
      <c r="AN41" s="53">
        <v>-3.07003</v>
      </c>
      <c r="AO41" s="53">
        <v>-2.3300640000000001</v>
      </c>
      <c r="AP41" s="53">
        <v>-1.5305070000000001</v>
      </c>
      <c r="AQ41" s="53">
        <v>-2.3526639999999999</v>
      </c>
      <c r="AR41" s="53">
        <v>-2.8715809999999999</v>
      </c>
      <c r="AS41" s="53">
        <v>-3.0585390000000001</v>
      </c>
      <c r="AT41" s="53">
        <v>-1.9196340000000001</v>
      </c>
      <c r="AU41" s="53">
        <v>-3.3664019999999999</v>
      </c>
      <c r="AV41" s="53">
        <v>-3.0391919999999999</v>
      </c>
      <c r="AW41" s="53">
        <v>-2.6880700000000002</v>
      </c>
      <c r="AX41" s="53">
        <v>-2.4289969999999999</v>
      </c>
      <c r="AY41" s="53">
        <v>-1.6232930000000001</v>
      </c>
      <c r="AZ41" s="53">
        <v>-2.0684849999999999</v>
      </c>
      <c r="BA41" s="53">
        <v>-2.813682</v>
      </c>
      <c r="BB41" s="53">
        <v>-2.3984649999999998</v>
      </c>
      <c r="BC41" s="53">
        <v>-2.5423070000000001</v>
      </c>
      <c r="BD41" s="53">
        <v>-2.8949720000000001</v>
      </c>
      <c r="BE41" s="53">
        <v>-1.891445</v>
      </c>
      <c r="BF41" s="53">
        <v>-2.185273</v>
      </c>
      <c r="BG41" s="53">
        <v>-2.0941900000000002</v>
      </c>
      <c r="BH41" s="53">
        <v>-1.9465399999999999</v>
      </c>
      <c r="BI41" s="53">
        <v>-2.3258369999999999</v>
      </c>
      <c r="BJ41" s="53">
        <v>-1.5814060000000001</v>
      </c>
      <c r="BK41" s="53">
        <v>-1.71451</v>
      </c>
      <c r="BL41" s="53">
        <v>-1.755941</v>
      </c>
      <c r="BM41" s="53">
        <v>-0.92263700000000004</v>
      </c>
      <c r="BN41" s="53">
        <v>0.1105676</v>
      </c>
      <c r="BO41" s="53">
        <v>-0.23508480000000001</v>
      </c>
      <c r="BP41" s="53">
        <v>-0.33929090000000001</v>
      </c>
      <c r="BQ41" s="53">
        <v>-0.25714140000000002</v>
      </c>
      <c r="BR41" s="53">
        <v>1.039992</v>
      </c>
      <c r="BS41" s="53">
        <v>-0.36125950000000001</v>
      </c>
      <c r="BT41" s="53">
        <v>-0.62387879999999996</v>
      </c>
      <c r="BU41" s="53">
        <v>-0.10627490000000001</v>
      </c>
      <c r="BV41" s="53">
        <v>8.3933900000000006E-2</v>
      </c>
      <c r="BW41" s="53">
        <v>0.68634629999999996</v>
      </c>
      <c r="BX41" s="53">
        <v>-0.24912129999999999</v>
      </c>
      <c r="BY41" s="53">
        <v>-1.2312529999999999</v>
      </c>
      <c r="BZ41" s="53">
        <v>-1.163556</v>
      </c>
      <c r="CA41" s="53">
        <v>-1.521898</v>
      </c>
      <c r="CB41" s="53">
        <v>-1.9005890000000001</v>
      </c>
      <c r="CC41" s="53">
        <v>-1.253458</v>
      </c>
      <c r="CD41" s="53">
        <v>-1.5570409999999999</v>
      </c>
      <c r="CE41" s="53">
        <v>-1.5726690000000001</v>
      </c>
      <c r="CF41" s="53">
        <v>-1.4128890000000001</v>
      </c>
      <c r="CG41" s="53">
        <v>-1.801971</v>
      </c>
      <c r="CH41" s="53">
        <v>-0.96752419999999995</v>
      </c>
      <c r="CI41" s="53">
        <v>-0.88310489999999997</v>
      </c>
      <c r="CJ41" s="53">
        <v>-0.8458059</v>
      </c>
      <c r="CK41" s="53">
        <v>5.21427E-2</v>
      </c>
      <c r="CL41" s="53">
        <v>1.247171</v>
      </c>
      <c r="CM41" s="53">
        <v>1.231544</v>
      </c>
      <c r="CN41" s="53">
        <v>1.4145650000000001</v>
      </c>
      <c r="CO41" s="53">
        <v>1.683098</v>
      </c>
      <c r="CP41" s="53">
        <v>3.08982</v>
      </c>
      <c r="CQ41" s="53">
        <v>1.7200930000000001</v>
      </c>
      <c r="CR41" s="53">
        <v>1.0489599999999999</v>
      </c>
      <c r="CS41" s="53">
        <v>1.6818690000000001</v>
      </c>
      <c r="CT41" s="53">
        <v>1.8243819999999999</v>
      </c>
      <c r="CU41" s="53">
        <v>2.2859950000000002</v>
      </c>
      <c r="CV41" s="53">
        <v>1.010964</v>
      </c>
      <c r="CW41" s="53">
        <v>-0.13526740000000001</v>
      </c>
      <c r="CX41" s="53">
        <v>-0.3082609</v>
      </c>
      <c r="CY41" s="53">
        <v>-0.81516500000000003</v>
      </c>
      <c r="CZ41" s="53">
        <v>-1.211883</v>
      </c>
      <c r="DA41" s="53">
        <v>-0.61547041000000002</v>
      </c>
      <c r="DB41" s="53">
        <v>-0.92880890000000005</v>
      </c>
      <c r="DC41" s="53">
        <v>-1.0511490000000001</v>
      </c>
      <c r="DD41" s="53">
        <v>-0.87923770000000001</v>
      </c>
      <c r="DE41" s="53">
        <v>-1.278106</v>
      </c>
      <c r="DF41" s="53">
        <v>-0.35364250000000003</v>
      </c>
      <c r="DG41" s="53">
        <v>-5.1699200000000001E-2</v>
      </c>
      <c r="DH41" s="53">
        <v>6.4328800000000005E-2</v>
      </c>
      <c r="DI41" s="53">
        <v>1.0269219999999999</v>
      </c>
      <c r="DJ41" s="53">
        <v>2.383775</v>
      </c>
      <c r="DK41" s="53">
        <v>2.6981730000000002</v>
      </c>
      <c r="DL41" s="53">
        <v>3.1684220000000001</v>
      </c>
      <c r="DM41" s="53">
        <v>3.6233369999999998</v>
      </c>
      <c r="DN41" s="53">
        <v>5.1396480000000002</v>
      </c>
      <c r="DO41" s="53">
        <v>3.8014450000000002</v>
      </c>
      <c r="DP41" s="53">
        <v>2.7217989999999999</v>
      </c>
      <c r="DQ41" s="53">
        <v>3.4700120000000001</v>
      </c>
      <c r="DR41" s="53">
        <v>3.5648300000000002</v>
      </c>
      <c r="DS41" s="53">
        <v>3.8856440000000001</v>
      </c>
      <c r="DT41" s="53">
        <v>2.2710490000000001</v>
      </c>
      <c r="DU41" s="53">
        <v>0.96071799999999996</v>
      </c>
      <c r="DV41" s="53">
        <v>0.54703380000000001</v>
      </c>
      <c r="DW41" s="53">
        <v>-0.1084324</v>
      </c>
      <c r="DX41" s="53">
        <v>-0.52317639999999999</v>
      </c>
      <c r="DY41" s="53">
        <v>0.30568221000000001</v>
      </c>
      <c r="DZ41" s="53">
        <v>-2.17416E-2</v>
      </c>
      <c r="EA41" s="53">
        <v>-0.29815639999999999</v>
      </c>
      <c r="EB41" s="53">
        <v>-0.1087304</v>
      </c>
      <c r="EC41" s="53">
        <v>-0.52172680000000005</v>
      </c>
      <c r="ED41" s="53">
        <v>0.53270510000000004</v>
      </c>
      <c r="EE41" s="53">
        <v>1.1487179999999999</v>
      </c>
      <c r="EF41" s="53">
        <v>1.3784190000000001</v>
      </c>
      <c r="EG41" s="53">
        <v>2.4343499999999998</v>
      </c>
      <c r="EH41" s="53">
        <v>4.0248489999999997</v>
      </c>
      <c r="EI41" s="53">
        <v>4.8157519999999998</v>
      </c>
      <c r="EJ41" s="53">
        <v>5.7007120000000002</v>
      </c>
      <c r="EK41" s="53">
        <v>6.4247339999999999</v>
      </c>
      <c r="EL41" s="53">
        <v>8.0992750000000004</v>
      </c>
      <c r="EM41" s="53">
        <v>6.8065870000000004</v>
      </c>
      <c r="EN41" s="53">
        <v>5.1371120000000001</v>
      </c>
      <c r="EO41" s="53">
        <v>6.0518070000000002</v>
      </c>
      <c r="EP41" s="53">
        <v>6.0777609999999997</v>
      </c>
      <c r="EQ41" s="53">
        <v>6.1952829999999999</v>
      </c>
      <c r="ER41" s="53">
        <v>4.0904129999999999</v>
      </c>
      <c r="ES41" s="53">
        <v>2.5431469999999998</v>
      </c>
      <c r="ET41" s="53">
        <v>1.781944</v>
      </c>
      <c r="EU41" s="53">
        <v>0.91197720000000004</v>
      </c>
      <c r="EV41" s="53">
        <v>0.47120620000000002</v>
      </c>
      <c r="EW41" s="53">
        <v>87.3</v>
      </c>
      <c r="EX41" s="53">
        <v>85.3</v>
      </c>
      <c r="EY41" s="53">
        <v>83.75</v>
      </c>
      <c r="EZ41" s="53">
        <v>82</v>
      </c>
      <c r="FA41" s="53">
        <v>80.400000000000006</v>
      </c>
      <c r="FB41" s="53">
        <v>79</v>
      </c>
      <c r="FC41" s="53">
        <v>78.7</v>
      </c>
      <c r="FD41" s="53">
        <v>81.05</v>
      </c>
      <c r="FE41" s="53">
        <v>84.5</v>
      </c>
      <c r="FF41" s="53">
        <v>87.7</v>
      </c>
      <c r="FG41" s="53">
        <v>90.85</v>
      </c>
      <c r="FH41" s="53">
        <v>93.65</v>
      </c>
      <c r="FI41" s="53">
        <v>96.5</v>
      </c>
      <c r="FJ41" s="53">
        <v>98.8</v>
      </c>
      <c r="FK41" s="53">
        <v>101.15</v>
      </c>
      <c r="FL41" s="53">
        <v>102.85</v>
      </c>
      <c r="FM41" s="53">
        <v>103.85</v>
      </c>
      <c r="FN41" s="53">
        <v>103.9</v>
      </c>
      <c r="FO41" s="53">
        <v>103.6</v>
      </c>
      <c r="FP41" s="53">
        <v>102.05</v>
      </c>
      <c r="FQ41" s="53">
        <v>98.9</v>
      </c>
      <c r="FR41" s="53">
        <v>95.7</v>
      </c>
      <c r="FS41" s="53">
        <v>92.4</v>
      </c>
      <c r="FT41" s="53">
        <v>89.8</v>
      </c>
      <c r="FU41" s="53">
        <v>171</v>
      </c>
      <c r="FV41" s="53">
        <v>5566.4440000000004</v>
      </c>
      <c r="FW41" s="53">
        <v>144.4332</v>
      </c>
      <c r="FX41" s="53">
        <v>1</v>
      </c>
    </row>
    <row r="42" spans="1:180" x14ac:dyDescent="0.3">
      <c r="A42" t="s">
        <v>174</v>
      </c>
      <c r="B42" t="s">
        <v>247</v>
      </c>
      <c r="C42" t="s">
        <v>180</v>
      </c>
      <c r="D42" t="s">
        <v>227</v>
      </c>
      <c r="E42" t="s">
        <v>189</v>
      </c>
      <c r="F42" t="s">
        <v>233</v>
      </c>
      <c r="G42" t="s">
        <v>243</v>
      </c>
      <c r="H42" s="53">
        <v>38</v>
      </c>
      <c r="I42" s="53">
        <v>15.320729999999999</v>
      </c>
      <c r="J42" s="53">
        <v>14.462059999999999</v>
      </c>
      <c r="K42" s="53">
        <v>14.090920000000001</v>
      </c>
      <c r="L42" s="53">
        <v>14.41676</v>
      </c>
      <c r="M42" s="53">
        <v>14.955780000000001</v>
      </c>
      <c r="N42" s="53">
        <v>16.278939999999999</v>
      </c>
      <c r="O42" s="53">
        <v>20.427959999999999</v>
      </c>
      <c r="P42" s="53">
        <v>22.890170000000001</v>
      </c>
      <c r="Q42" s="53">
        <v>26.649470000000001</v>
      </c>
      <c r="R42" s="53">
        <v>28.59451</v>
      </c>
      <c r="S42" s="53">
        <v>30.492899999999999</v>
      </c>
      <c r="T42" s="53">
        <v>33.079709999999999</v>
      </c>
      <c r="U42" s="53">
        <v>35.391689999999997</v>
      </c>
      <c r="V42" s="53">
        <v>37.359340000000003</v>
      </c>
      <c r="W42" s="53">
        <v>38.961489999999998</v>
      </c>
      <c r="X42" s="53">
        <v>37.319960000000002</v>
      </c>
      <c r="Y42" s="53">
        <v>32.218739999999997</v>
      </c>
      <c r="Z42" s="53">
        <v>29.670809999999999</v>
      </c>
      <c r="AA42" s="53">
        <v>25.512840000000001</v>
      </c>
      <c r="AB42" s="53">
        <v>22.07658</v>
      </c>
      <c r="AC42" s="53">
        <v>20.225529999999999</v>
      </c>
      <c r="AD42" s="53">
        <v>18.295760000000001</v>
      </c>
      <c r="AE42" s="53">
        <v>17.73104</v>
      </c>
      <c r="AF42" s="53">
        <v>16.617290000000001</v>
      </c>
      <c r="AG42" s="53">
        <v>-1.2739590000000001</v>
      </c>
      <c r="AH42" s="53">
        <v>-1.559742</v>
      </c>
      <c r="AI42" s="53">
        <v>-1.6180129999999999</v>
      </c>
      <c r="AJ42" s="53">
        <v>-1.1714450000000001</v>
      </c>
      <c r="AK42" s="53">
        <v>-1.421422</v>
      </c>
      <c r="AL42" s="53">
        <v>-2.0618759999999998</v>
      </c>
      <c r="AM42" s="53">
        <v>-1.8268990000000001</v>
      </c>
      <c r="AN42" s="53">
        <v>-1.931994</v>
      </c>
      <c r="AO42" s="53">
        <v>-2.1594709999999999</v>
      </c>
      <c r="AP42" s="53">
        <v>-2.5495359999999998</v>
      </c>
      <c r="AQ42" s="53">
        <v>-3.236199</v>
      </c>
      <c r="AR42" s="53">
        <v>-3.2337940000000001</v>
      </c>
      <c r="AS42" s="53">
        <v>-2.9466399999999999</v>
      </c>
      <c r="AT42" s="53">
        <v>-3.4930460000000001</v>
      </c>
      <c r="AU42" s="53">
        <v>-3.1204960000000002</v>
      </c>
      <c r="AV42" s="53">
        <v>-3.4404590000000002</v>
      </c>
      <c r="AW42" s="53">
        <v>-4.5956809999999999</v>
      </c>
      <c r="AX42" s="53">
        <v>-3.8574169999999999</v>
      </c>
      <c r="AY42" s="53">
        <v>-3.838101</v>
      </c>
      <c r="AZ42" s="53">
        <v>-3.6828560000000001</v>
      </c>
      <c r="BA42" s="53">
        <v>-3.3635100000000002</v>
      </c>
      <c r="BB42" s="53">
        <v>-3.4643920000000001</v>
      </c>
      <c r="BC42" s="53">
        <v>-1.453994</v>
      </c>
      <c r="BD42" s="53">
        <v>-1.254893</v>
      </c>
      <c r="BE42" s="53">
        <v>3.8431600000000003E-2</v>
      </c>
      <c r="BF42" s="53">
        <v>-0.25038179999999999</v>
      </c>
      <c r="BG42" s="53">
        <v>-0.31460559999999999</v>
      </c>
      <c r="BH42" s="53">
        <v>8.2733100000000004E-2</v>
      </c>
      <c r="BI42" s="53">
        <v>-0.14898310000000001</v>
      </c>
      <c r="BJ42" s="53">
        <v>-0.75009190000000003</v>
      </c>
      <c r="BK42" s="53">
        <v>-0.38866709999999999</v>
      </c>
      <c r="BL42" s="53">
        <v>-0.25507489999999999</v>
      </c>
      <c r="BM42" s="53">
        <v>0.12713550000000001</v>
      </c>
      <c r="BN42" s="53">
        <v>-0.164715</v>
      </c>
      <c r="BO42" s="53">
        <v>-0.62354330000000002</v>
      </c>
      <c r="BP42" s="53">
        <v>-0.24253530000000001</v>
      </c>
      <c r="BQ42" s="53">
        <v>0.40895310000000001</v>
      </c>
      <c r="BR42" s="53">
        <v>0.22153349999999999</v>
      </c>
      <c r="BS42" s="53">
        <v>0.95459210000000005</v>
      </c>
      <c r="BT42" s="53">
        <v>-0.24961040000000001</v>
      </c>
      <c r="BU42" s="53">
        <v>-2.7343799999999998</v>
      </c>
      <c r="BV42" s="53">
        <v>-2.1291500000000001</v>
      </c>
      <c r="BW42" s="53">
        <v>-2.3004600000000002</v>
      </c>
      <c r="BX42" s="53">
        <v>-2.3439429999999999</v>
      </c>
      <c r="BY42" s="53">
        <v>-2.0931000000000002</v>
      </c>
      <c r="BZ42" s="53">
        <v>-2.1855739999999999</v>
      </c>
      <c r="CA42" s="53">
        <v>-0.345078</v>
      </c>
      <c r="CB42" s="53">
        <v>5.5787400000000001E-2</v>
      </c>
      <c r="CC42" s="53">
        <v>0.94738948000000001</v>
      </c>
      <c r="CD42" s="53">
        <v>0.65647690000000003</v>
      </c>
      <c r="CE42" s="53">
        <v>0.58813020000000005</v>
      </c>
      <c r="CF42" s="53">
        <v>0.95137269999999996</v>
      </c>
      <c r="CG42" s="53">
        <v>0.73230439999999997</v>
      </c>
      <c r="CH42" s="53">
        <v>0.15844569999999999</v>
      </c>
      <c r="CI42" s="53">
        <v>0.60744790000000004</v>
      </c>
      <c r="CJ42" s="53">
        <v>0.9063542</v>
      </c>
      <c r="CK42" s="53">
        <v>1.7108319999999999</v>
      </c>
      <c r="CL42" s="53">
        <v>1.4870049999999999</v>
      </c>
      <c r="CM42" s="53">
        <v>1.1859740000000001</v>
      </c>
      <c r="CN42" s="53">
        <v>1.829202</v>
      </c>
      <c r="CO42" s="53">
        <v>2.7330269999999999</v>
      </c>
      <c r="CP42" s="53">
        <v>2.7942399999999998</v>
      </c>
      <c r="CQ42" s="53">
        <v>3.776986</v>
      </c>
      <c r="CR42" s="53">
        <v>1.9603619999999999</v>
      </c>
      <c r="CS42" s="53">
        <v>-1.445249</v>
      </c>
      <c r="CT42" s="53">
        <v>-0.93215809999999999</v>
      </c>
      <c r="CU42" s="53">
        <v>-1.2354959999999999</v>
      </c>
      <c r="CV42" s="53">
        <v>-1.416615</v>
      </c>
      <c r="CW42" s="53">
        <v>-1.213217</v>
      </c>
      <c r="CX42" s="53">
        <v>-1.299868</v>
      </c>
      <c r="CY42" s="53">
        <v>0.42295369999999999</v>
      </c>
      <c r="CZ42" s="53">
        <v>0.9635608</v>
      </c>
      <c r="DA42" s="53">
        <v>1.856347</v>
      </c>
      <c r="DB42" s="53">
        <v>1.5633360000000001</v>
      </c>
      <c r="DC42" s="53">
        <v>1.490866</v>
      </c>
      <c r="DD42" s="53">
        <v>1.820012</v>
      </c>
      <c r="DE42" s="53">
        <v>1.6135919999999999</v>
      </c>
      <c r="DF42" s="53">
        <v>1.066983</v>
      </c>
      <c r="DG42" s="53">
        <v>1.6035630000000001</v>
      </c>
      <c r="DH42" s="53">
        <v>2.0677829999999999</v>
      </c>
      <c r="DI42" s="53">
        <v>3.2945280000000001</v>
      </c>
      <c r="DJ42" s="53">
        <v>3.138725</v>
      </c>
      <c r="DK42" s="53">
        <v>2.995492</v>
      </c>
      <c r="DL42" s="53">
        <v>3.9009390000000002</v>
      </c>
      <c r="DM42" s="53">
        <v>5.0571000000000002</v>
      </c>
      <c r="DN42" s="53">
        <v>5.3669469999999997</v>
      </c>
      <c r="DO42" s="53">
        <v>6.5993789999999999</v>
      </c>
      <c r="DP42" s="53">
        <v>4.1703340000000004</v>
      </c>
      <c r="DQ42" s="53">
        <v>-0.15611739999999999</v>
      </c>
      <c r="DR42" s="53">
        <v>0.26483400000000001</v>
      </c>
      <c r="DS42" s="53">
        <v>-0.17053070000000001</v>
      </c>
      <c r="DT42" s="53">
        <v>-0.4892881</v>
      </c>
      <c r="DU42" s="53">
        <v>-0.33333429999999997</v>
      </c>
      <c r="DV42" s="53">
        <v>-0.4141628</v>
      </c>
      <c r="DW42" s="53">
        <v>1.190985</v>
      </c>
      <c r="DX42" s="53">
        <v>1.8713340000000001</v>
      </c>
      <c r="DY42" s="53">
        <v>3.1687379</v>
      </c>
      <c r="DZ42" s="53">
        <v>2.8726950000000002</v>
      </c>
      <c r="EA42" s="53">
        <v>2.794273</v>
      </c>
      <c r="EB42" s="53">
        <v>3.0741900000000002</v>
      </c>
      <c r="EC42" s="53">
        <v>2.886031</v>
      </c>
      <c r="ED42" s="53">
        <v>2.3787669999999999</v>
      </c>
      <c r="EE42" s="53">
        <v>3.041795</v>
      </c>
      <c r="EF42" s="53">
        <v>3.7447029999999999</v>
      </c>
      <c r="EG42" s="53">
        <v>5.5811349999999997</v>
      </c>
      <c r="EH42" s="53">
        <v>5.5235459999999996</v>
      </c>
      <c r="EI42" s="53">
        <v>5.6081479999999999</v>
      </c>
      <c r="EJ42" s="53">
        <v>6.8921979999999996</v>
      </c>
      <c r="EK42" s="53">
        <v>8.4126930000000009</v>
      </c>
      <c r="EL42" s="53">
        <v>9.0815260000000002</v>
      </c>
      <c r="EM42" s="53">
        <v>10.674469999999999</v>
      </c>
      <c r="EN42" s="53">
        <v>7.3611829999999996</v>
      </c>
      <c r="EO42" s="53">
        <v>1.705184</v>
      </c>
      <c r="EP42" s="53">
        <v>1.9931000000000001</v>
      </c>
      <c r="EQ42" s="53">
        <v>1.3671089999999999</v>
      </c>
      <c r="ER42" s="53">
        <v>0.84962539999999998</v>
      </c>
      <c r="ES42" s="53">
        <v>0.93707640000000003</v>
      </c>
      <c r="ET42" s="53">
        <v>0.86465530000000002</v>
      </c>
      <c r="EU42" s="53">
        <v>2.2999010000000002</v>
      </c>
      <c r="EV42" s="53">
        <v>3.1820149999999998</v>
      </c>
      <c r="EW42" s="53">
        <v>59.005879999999998</v>
      </c>
      <c r="EX42" s="53">
        <v>58.190359999999998</v>
      </c>
      <c r="EY42" s="53">
        <v>57.482700000000001</v>
      </c>
      <c r="EZ42" s="53">
        <v>56.759689999999999</v>
      </c>
      <c r="FA42" s="53">
        <v>56.162669999999999</v>
      </c>
      <c r="FB42" s="53">
        <v>55.87229</v>
      </c>
      <c r="FC42" s="53">
        <v>55.723239999999997</v>
      </c>
      <c r="FD42" s="53">
        <v>56.841479999999997</v>
      </c>
      <c r="FE42" s="53">
        <v>59.578449999999997</v>
      </c>
      <c r="FF42" s="53">
        <v>63.171900000000001</v>
      </c>
      <c r="FG42" s="53">
        <v>67.904480000000007</v>
      </c>
      <c r="FH42" s="53">
        <v>73.029650000000004</v>
      </c>
      <c r="FI42" s="53">
        <v>77.649630000000002</v>
      </c>
      <c r="FJ42" s="53">
        <v>81.452579999999998</v>
      </c>
      <c r="FK42" s="53">
        <v>83.446929999999995</v>
      </c>
      <c r="FL42" s="53">
        <v>83.657820000000001</v>
      </c>
      <c r="FM42" s="53">
        <v>82.779650000000004</v>
      </c>
      <c r="FN42" s="53">
        <v>80.462969999999999</v>
      </c>
      <c r="FO42" s="53">
        <v>77.025729999999996</v>
      </c>
      <c r="FP42" s="53">
        <v>71.926860000000005</v>
      </c>
      <c r="FQ42" s="53">
        <v>67.046490000000006</v>
      </c>
      <c r="FR42" s="53">
        <v>64.117099999999994</v>
      </c>
      <c r="FS42" s="53">
        <v>62.212969999999999</v>
      </c>
      <c r="FT42" s="53">
        <v>60.69462</v>
      </c>
      <c r="FU42" s="53">
        <v>197</v>
      </c>
      <c r="FV42" s="53">
        <v>4683.0450000000001</v>
      </c>
      <c r="FW42" s="53">
        <v>115.2346</v>
      </c>
      <c r="FX42" s="53">
        <v>1</v>
      </c>
    </row>
    <row r="43" spans="1:180" x14ac:dyDescent="0.3">
      <c r="A43" t="s">
        <v>174</v>
      </c>
      <c r="B43" t="s">
        <v>247</v>
      </c>
      <c r="C43" t="s">
        <v>180</v>
      </c>
      <c r="D43" t="s">
        <v>227</v>
      </c>
      <c r="E43" t="s">
        <v>188</v>
      </c>
      <c r="F43" t="s">
        <v>233</v>
      </c>
      <c r="G43" t="s">
        <v>243</v>
      </c>
      <c r="H43" s="53">
        <v>38</v>
      </c>
      <c r="I43" s="53">
        <v>15.02759</v>
      </c>
      <c r="J43" s="53">
        <v>14.132429999999999</v>
      </c>
      <c r="K43" s="53">
        <v>13.99405</v>
      </c>
      <c r="L43" s="53">
        <v>14.44548</v>
      </c>
      <c r="M43" s="53">
        <v>14.637650000000001</v>
      </c>
      <c r="N43" s="53">
        <v>16.242149999999999</v>
      </c>
      <c r="O43" s="53">
        <v>19.533439999999999</v>
      </c>
      <c r="P43" s="53">
        <v>21.556789999999999</v>
      </c>
      <c r="Q43" s="53">
        <v>24.76831</v>
      </c>
      <c r="R43" s="53">
        <v>26.534189999999999</v>
      </c>
      <c r="S43" s="53">
        <v>28.04411</v>
      </c>
      <c r="T43" s="53">
        <v>29.89414</v>
      </c>
      <c r="U43" s="53">
        <v>31.389399999999998</v>
      </c>
      <c r="V43" s="53">
        <v>32.219850000000001</v>
      </c>
      <c r="W43" s="53">
        <v>32.305070000000001</v>
      </c>
      <c r="X43" s="53">
        <v>32.216920000000002</v>
      </c>
      <c r="Y43" s="53">
        <v>29.937380000000001</v>
      </c>
      <c r="Z43" s="53">
        <v>27.722619999999999</v>
      </c>
      <c r="AA43" s="53">
        <v>24.636150000000001</v>
      </c>
      <c r="AB43" s="53">
        <v>21.464700000000001</v>
      </c>
      <c r="AC43" s="53">
        <v>19.85183</v>
      </c>
      <c r="AD43" s="53">
        <v>18.289919999999999</v>
      </c>
      <c r="AE43" s="53">
        <v>17.772110000000001</v>
      </c>
      <c r="AF43" s="53">
        <v>16.89677</v>
      </c>
      <c r="AG43" s="53">
        <v>-1.6086579999999999</v>
      </c>
      <c r="AH43" s="53">
        <v>-2.0114299999999998</v>
      </c>
      <c r="AI43" s="53">
        <v>-1.9718960000000001</v>
      </c>
      <c r="AJ43" s="53">
        <v>-1.4328529999999999</v>
      </c>
      <c r="AK43" s="53">
        <v>-1.9491130000000001</v>
      </c>
      <c r="AL43" s="53">
        <v>-2.177111</v>
      </c>
      <c r="AM43" s="53">
        <v>-2.3960349999999999</v>
      </c>
      <c r="AN43" s="53">
        <v>-2.3830360000000002</v>
      </c>
      <c r="AO43" s="53">
        <v>-1.814605</v>
      </c>
      <c r="AP43" s="53">
        <v>-2.5140799999999999</v>
      </c>
      <c r="AQ43" s="53">
        <v>-3.3629319999999998</v>
      </c>
      <c r="AR43" s="53">
        <v>-3.7157170000000002</v>
      </c>
      <c r="AS43" s="53">
        <v>-3.9313929999999999</v>
      </c>
      <c r="AT43" s="53">
        <v>-4.9067670000000003</v>
      </c>
      <c r="AU43" s="53">
        <v>-5.564419</v>
      </c>
      <c r="AV43" s="53">
        <v>-5.9887870000000003</v>
      </c>
      <c r="AW43" s="53">
        <v>-6.4657840000000002</v>
      </c>
      <c r="AX43" s="53">
        <v>-5.8371779999999998</v>
      </c>
      <c r="AY43" s="53">
        <v>-5.0568150000000003</v>
      </c>
      <c r="AZ43" s="53">
        <v>-4.6089840000000004</v>
      </c>
      <c r="BA43" s="53">
        <v>-3.8580519999999998</v>
      </c>
      <c r="BB43" s="53">
        <v>-3.8611309999999999</v>
      </c>
      <c r="BC43" s="53">
        <v>-1.782543</v>
      </c>
      <c r="BD43" s="53">
        <v>-1.0468360000000001</v>
      </c>
      <c r="BE43" s="53">
        <v>-0.34180199999999999</v>
      </c>
      <c r="BF43" s="53">
        <v>-0.71750429999999998</v>
      </c>
      <c r="BG43" s="53">
        <v>-0.66872039999999999</v>
      </c>
      <c r="BH43" s="53">
        <v>-0.1476626</v>
      </c>
      <c r="BI43" s="53">
        <v>-0.64997539999999998</v>
      </c>
      <c r="BJ43" s="53">
        <v>-0.90314640000000002</v>
      </c>
      <c r="BK43" s="53">
        <v>-1.0143409999999999</v>
      </c>
      <c r="BL43" s="53">
        <v>-1.2518830000000001</v>
      </c>
      <c r="BM43" s="53">
        <v>-0.72376560000000001</v>
      </c>
      <c r="BN43" s="53">
        <v>-1.3148519999999999</v>
      </c>
      <c r="BO43" s="53">
        <v>-2.091119</v>
      </c>
      <c r="BP43" s="53">
        <v>-2.2703690000000001</v>
      </c>
      <c r="BQ43" s="53">
        <v>-2.2531430000000001</v>
      </c>
      <c r="BR43" s="53">
        <v>-3.148072</v>
      </c>
      <c r="BS43" s="53">
        <v>-3.7054200000000002</v>
      </c>
      <c r="BT43" s="53">
        <v>-4.028505</v>
      </c>
      <c r="BU43" s="53">
        <v>-4.8112589999999997</v>
      </c>
      <c r="BV43" s="53">
        <v>-4.2316060000000002</v>
      </c>
      <c r="BW43" s="53">
        <v>-3.5479980000000002</v>
      </c>
      <c r="BX43" s="53">
        <v>-3.3674580000000001</v>
      </c>
      <c r="BY43" s="53">
        <v>-2.7156570000000002</v>
      </c>
      <c r="BZ43" s="53">
        <v>-2.6415660000000001</v>
      </c>
      <c r="CA43" s="53">
        <v>-0.7145243</v>
      </c>
      <c r="CB43" s="53">
        <v>0.20712249999999999</v>
      </c>
      <c r="CC43" s="53">
        <v>0.53561877999999996</v>
      </c>
      <c r="CD43" s="53">
        <v>0.1786645</v>
      </c>
      <c r="CE43" s="53">
        <v>0.23385520000000001</v>
      </c>
      <c r="CF43" s="53">
        <v>0.74245640000000002</v>
      </c>
      <c r="CG43" s="53">
        <v>0.24980330000000001</v>
      </c>
      <c r="CH43" s="53">
        <v>-2.08021E-2</v>
      </c>
      <c r="CI43" s="53">
        <v>-5.73836E-2</v>
      </c>
      <c r="CJ43" s="53">
        <v>-0.46844920000000001</v>
      </c>
      <c r="CK43" s="53">
        <v>3.1746299999999998E-2</v>
      </c>
      <c r="CL43" s="53">
        <v>-0.48427120000000001</v>
      </c>
      <c r="CM43" s="53">
        <v>-1.2102649999999999</v>
      </c>
      <c r="CN43" s="53">
        <v>-1.269325</v>
      </c>
      <c r="CO43" s="53">
        <v>-1.090792</v>
      </c>
      <c r="CP43" s="53">
        <v>-1.930005</v>
      </c>
      <c r="CQ43" s="53">
        <v>-2.4178829999999998</v>
      </c>
      <c r="CR43" s="53">
        <v>-2.67082</v>
      </c>
      <c r="CS43" s="53">
        <v>-3.6653389999999999</v>
      </c>
      <c r="CT43" s="53">
        <v>-3.1195909999999998</v>
      </c>
      <c r="CU43" s="53">
        <v>-2.502996</v>
      </c>
      <c r="CV43" s="53">
        <v>-2.5075810000000001</v>
      </c>
      <c r="CW43" s="53">
        <v>-1.9244380000000001</v>
      </c>
      <c r="CX43" s="53">
        <v>-1.796899</v>
      </c>
      <c r="CY43" s="53">
        <v>2.5182E-2</v>
      </c>
      <c r="CZ43" s="53">
        <v>1.0756110000000001</v>
      </c>
      <c r="DA43" s="53">
        <v>1.4130400000000001</v>
      </c>
      <c r="DB43" s="53">
        <v>1.0748329999999999</v>
      </c>
      <c r="DC43" s="53">
        <v>1.136431</v>
      </c>
      <c r="DD43" s="53">
        <v>1.632576</v>
      </c>
      <c r="DE43" s="53">
        <v>1.1495820000000001</v>
      </c>
      <c r="DF43" s="53">
        <v>0.86154229999999998</v>
      </c>
      <c r="DG43" s="53">
        <v>0.89957370000000003</v>
      </c>
      <c r="DH43" s="53">
        <v>0.3149844</v>
      </c>
      <c r="DI43" s="53">
        <v>0.78725820000000002</v>
      </c>
      <c r="DJ43" s="53">
        <v>0.3463098</v>
      </c>
      <c r="DK43" s="53">
        <v>-0.32941090000000001</v>
      </c>
      <c r="DL43" s="53">
        <v>-0.26828049999999998</v>
      </c>
      <c r="DM43" s="53">
        <v>7.1559300000000006E-2</v>
      </c>
      <c r="DN43" s="53">
        <v>-0.71193859999999998</v>
      </c>
      <c r="DO43" s="53">
        <v>-1.1303460000000001</v>
      </c>
      <c r="DP43" s="53">
        <v>-1.3131360000000001</v>
      </c>
      <c r="DQ43" s="53">
        <v>-2.5194200000000002</v>
      </c>
      <c r="DR43" s="53">
        <v>-2.0075759999999998</v>
      </c>
      <c r="DS43" s="53">
        <v>-1.457994</v>
      </c>
      <c r="DT43" s="53">
        <v>-1.6477040000000001</v>
      </c>
      <c r="DU43" s="53">
        <v>-1.133219</v>
      </c>
      <c r="DV43" s="53">
        <v>-0.95223190000000002</v>
      </c>
      <c r="DW43" s="53">
        <v>0.76488820000000002</v>
      </c>
      <c r="DX43" s="53">
        <v>1.944099</v>
      </c>
      <c r="DY43" s="53">
        <v>2.6798961000000001</v>
      </c>
      <c r="DZ43" s="53">
        <v>2.3687589999999998</v>
      </c>
      <c r="EA43" s="53">
        <v>2.4396070000000001</v>
      </c>
      <c r="EB43" s="53">
        <v>2.9177659999999999</v>
      </c>
      <c r="EC43" s="53">
        <v>2.4487199999999998</v>
      </c>
      <c r="ED43" s="53">
        <v>2.135507</v>
      </c>
      <c r="EE43" s="53">
        <v>2.2812679999999999</v>
      </c>
      <c r="EF43" s="53">
        <v>1.4461379999999999</v>
      </c>
      <c r="EG43" s="53">
        <v>1.8780969999999999</v>
      </c>
      <c r="EH43" s="53">
        <v>1.5455369999999999</v>
      </c>
      <c r="EI43" s="53">
        <v>0.94240230000000003</v>
      </c>
      <c r="EJ43" s="53">
        <v>1.177068</v>
      </c>
      <c r="EK43" s="53">
        <v>1.7498100000000001</v>
      </c>
      <c r="EL43" s="53">
        <v>1.046756</v>
      </c>
      <c r="EM43" s="53">
        <v>0.72865360000000001</v>
      </c>
      <c r="EN43" s="53">
        <v>0.64714590000000005</v>
      </c>
      <c r="EO43" s="53">
        <v>-0.86489490000000002</v>
      </c>
      <c r="EP43" s="53">
        <v>-0.40200399999999997</v>
      </c>
      <c r="EQ43" s="53">
        <v>5.08225E-2</v>
      </c>
      <c r="ER43" s="53">
        <v>-0.40617750000000002</v>
      </c>
      <c r="ES43" s="53">
        <v>9.1757000000000002E-3</v>
      </c>
      <c r="ET43" s="53">
        <v>0.2673333</v>
      </c>
      <c r="EU43" s="53">
        <v>1.8329070000000001</v>
      </c>
      <c r="EV43" s="53">
        <v>3.1980569999999999</v>
      </c>
      <c r="EW43" s="53">
        <v>58.2196</v>
      </c>
      <c r="EX43" s="53">
        <v>57.417450000000002</v>
      </c>
      <c r="EY43" s="53">
        <v>56.703890000000001</v>
      </c>
      <c r="EZ43" s="53">
        <v>56.146970000000003</v>
      </c>
      <c r="FA43" s="53">
        <v>55.65325</v>
      </c>
      <c r="FB43" s="53">
        <v>55.256950000000003</v>
      </c>
      <c r="FC43" s="53">
        <v>55.260570000000001</v>
      </c>
      <c r="FD43" s="53">
        <v>57.190600000000003</v>
      </c>
      <c r="FE43" s="53">
        <v>60.366689999999998</v>
      </c>
      <c r="FF43" s="53">
        <v>64.291629999999998</v>
      </c>
      <c r="FG43" s="53">
        <v>69.101759999999999</v>
      </c>
      <c r="FH43" s="53">
        <v>74.021749999999997</v>
      </c>
      <c r="FI43" s="53">
        <v>78.635000000000005</v>
      </c>
      <c r="FJ43" s="53">
        <v>81.735560000000007</v>
      </c>
      <c r="FK43" s="53">
        <v>83.455039999999997</v>
      </c>
      <c r="FL43" s="53">
        <v>83.946330000000003</v>
      </c>
      <c r="FM43" s="53">
        <v>83.268680000000003</v>
      </c>
      <c r="FN43" s="53">
        <v>81.149749999999997</v>
      </c>
      <c r="FO43" s="53">
        <v>77.514020000000002</v>
      </c>
      <c r="FP43" s="53">
        <v>72.396900000000002</v>
      </c>
      <c r="FQ43" s="53">
        <v>66.702439999999996</v>
      </c>
      <c r="FR43" s="53">
        <v>62.930630000000001</v>
      </c>
      <c r="FS43" s="53">
        <v>60.905729999999998</v>
      </c>
      <c r="FT43" s="53">
        <v>59.497579999999999</v>
      </c>
      <c r="FU43" s="53">
        <v>197</v>
      </c>
      <c r="FV43" s="53">
        <v>4733.1890000000003</v>
      </c>
      <c r="FW43" s="53">
        <v>116.8374</v>
      </c>
      <c r="FX43" s="53">
        <v>1</v>
      </c>
    </row>
    <row r="44" spans="1:180" x14ac:dyDescent="0.3">
      <c r="A44" t="s">
        <v>174</v>
      </c>
      <c r="B44" t="s">
        <v>247</v>
      </c>
      <c r="C44" t="s">
        <v>180</v>
      </c>
      <c r="D44" t="s">
        <v>248</v>
      </c>
      <c r="E44" t="s">
        <v>188</v>
      </c>
      <c r="F44" t="s">
        <v>233</v>
      </c>
      <c r="G44" t="s">
        <v>243</v>
      </c>
      <c r="H44" s="53">
        <v>38</v>
      </c>
      <c r="I44" s="53">
        <v>15.22978</v>
      </c>
      <c r="J44" s="53">
        <v>14.15043</v>
      </c>
      <c r="K44" s="53">
        <v>14.325950000000001</v>
      </c>
      <c r="L44" s="53">
        <v>14.214700000000001</v>
      </c>
      <c r="M44" s="53">
        <v>14.280250000000001</v>
      </c>
      <c r="N44" s="53">
        <v>14.42337</v>
      </c>
      <c r="O44" s="53">
        <v>16.0139</v>
      </c>
      <c r="P44" s="53">
        <v>16.884460000000001</v>
      </c>
      <c r="Q44" s="53">
        <v>18.85914</v>
      </c>
      <c r="R44" s="53">
        <v>20.289940000000001</v>
      </c>
      <c r="S44" s="53">
        <v>21.210260000000002</v>
      </c>
      <c r="T44" s="53">
        <v>21.614090000000001</v>
      </c>
      <c r="U44" s="53">
        <v>21.849409999999999</v>
      </c>
      <c r="V44" s="53">
        <v>23.00245</v>
      </c>
      <c r="W44" s="53">
        <v>23.769349999999999</v>
      </c>
      <c r="X44" s="53">
        <v>23.856809999999999</v>
      </c>
      <c r="Y44" s="53">
        <v>22.873280000000001</v>
      </c>
      <c r="Z44" s="53">
        <v>21.773289999999999</v>
      </c>
      <c r="AA44" s="53">
        <v>20.821919999999999</v>
      </c>
      <c r="AB44" s="53">
        <v>18.8612</v>
      </c>
      <c r="AC44" s="53">
        <v>18.021260000000002</v>
      </c>
      <c r="AD44" s="53">
        <v>17.204149999999998</v>
      </c>
      <c r="AE44" s="53">
        <v>17.200150000000001</v>
      </c>
      <c r="AF44" s="53">
        <v>16.016729999999999</v>
      </c>
      <c r="AG44" s="53">
        <v>-1.68716</v>
      </c>
      <c r="AH44" s="53">
        <v>-2.1868400000000001</v>
      </c>
      <c r="AI44" s="53">
        <v>-1.6771990000000001</v>
      </c>
      <c r="AJ44" s="53">
        <v>-1.5527580000000001</v>
      </c>
      <c r="AK44" s="53">
        <v>-1.6403540000000001</v>
      </c>
      <c r="AL44" s="53">
        <v>-2.2792530000000002</v>
      </c>
      <c r="AM44" s="53">
        <v>-1.8206739999999999</v>
      </c>
      <c r="AN44" s="53">
        <v>-2.4259659999999998</v>
      </c>
      <c r="AO44" s="53">
        <v>-2.1452840000000002</v>
      </c>
      <c r="AP44" s="53">
        <v>-2.7194379999999998</v>
      </c>
      <c r="AQ44" s="53">
        <v>-3.4326720000000002</v>
      </c>
      <c r="AR44" s="53">
        <v>-4.8089769999999996</v>
      </c>
      <c r="AS44" s="53">
        <v>-6.230575</v>
      </c>
      <c r="AT44" s="53">
        <v>-6.6565899999999996</v>
      </c>
      <c r="AU44" s="53">
        <v>-6.7949229999999998</v>
      </c>
      <c r="AV44" s="53">
        <v>-7.1344570000000003</v>
      </c>
      <c r="AW44" s="53">
        <v>-7.2203359999999996</v>
      </c>
      <c r="AX44" s="53">
        <v>-6.8009680000000001</v>
      </c>
      <c r="AY44" s="53">
        <v>-5.9243129999999997</v>
      </c>
      <c r="AZ44" s="53">
        <v>-5.399076</v>
      </c>
      <c r="BA44" s="53">
        <v>-4.5916199999999998</v>
      </c>
      <c r="BB44" s="53">
        <v>-4.5023239999999998</v>
      </c>
      <c r="BC44" s="53">
        <v>-2.173073</v>
      </c>
      <c r="BD44" s="53">
        <v>-1.790173</v>
      </c>
      <c r="BE44" s="53">
        <v>-0.39539038999999998</v>
      </c>
      <c r="BF44" s="53">
        <v>-0.86241849999999998</v>
      </c>
      <c r="BG44" s="53">
        <v>-0.38735459999999999</v>
      </c>
      <c r="BH44" s="53">
        <v>-0.229352</v>
      </c>
      <c r="BI44" s="53">
        <v>-0.38268380000000002</v>
      </c>
      <c r="BJ44" s="53">
        <v>-0.96065089999999997</v>
      </c>
      <c r="BK44" s="53">
        <v>-0.46473059999999999</v>
      </c>
      <c r="BL44" s="53">
        <v>-1.0750919999999999</v>
      </c>
      <c r="BM44" s="53">
        <v>-1.1035520000000001</v>
      </c>
      <c r="BN44" s="53">
        <v>-1.515028</v>
      </c>
      <c r="BO44" s="53">
        <v>-2.2172969999999999</v>
      </c>
      <c r="BP44" s="53">
        <v>-3.4796260000000001</v>
      </c>
      <c r="BQ44" s="53">
        <v>-4.7675489999999998</v>
      </c>
      <c r="BR44" s="53">
        <v>-5.1110420000000003</v>
      </c>
      <c r="BS44" s="53">
        <v>-5.156244</v>
      </c>
      <c r="BT44" s="53">
        <v>-5.408989</v>
      </c>
      <c r="BU44" s="53">
        <v>-5.5451259999999998</v>
      </c>
      <c r="BV44" s="53">
        <v>-5.2085819999999998</v>
      </c>
      <c r="BW44" s="53">
        <v>-4.4497059999999999</v>
      </c>
      <c r="BX44" s="53">
        <v>-4.1615120000000001</v>
      </c>
      <c r="BY44" s="53">
        <v>-3.4184559999999999</v>
      </c>
      <c r="BZ44" s="53">
        <v>-3.1816390000000001</v>
      </c>
      <c r="CA44" s="53">
        <v>-1.0223469999999999</v>
      </c>
      <c r="CB44" s="53">
        <v>-0.46858759999999999</v>
      </c>
      <c r="CC44" s="53">
        <v>0.4992857</v>
      </c>
      <c r="CD44" s="53">
        <v>5.4871900000000001E-2</v>
      </c>
      <c r="CE44" s="53">
        <v>0.50598739999999998</v>
      </c>
      <c r="CF44" s="53">
        <v>0.68723480000000003</v>
      </c>
      <c r="CG44" s="53">
        <v>0.48837459999999999</v>
      </c>
      <c r="CH44" s="53">
        <v>-4.7390700000000001E-2</v>
      </c>
      <c r="CI44" s="53">
        <v>0.47439170000000003</v>
      </c>
      <c r="CJ44" s="53">
        <v>-0.13948099999999999</v>
      </c>
      <c r="CK44" s="53">
        <v>-0.38205169999999999</v>
      </c>
      <c r="CL44" s="53">
        <v>-0.68085700000000005</v>
      </c>
      <c r="CM44" s="53">
        <v>-1.375532</v>
      </c>
      <c r="CN44" s="53">
        <v>-2.5589209999999998</v>
      </c>
      <c r="CO44" s="53">
        <v>-3.7542620000000002</v>
      </c>
      <c r="CP44" s="53">
        <v>-4.0406009999999997</v>
      </c>
      <c r="CQ44" s="53">
        <v>-4.021299</v>
      </c>
      <c r="CR44" s="53">
        <v>-4.2139360000000003</v>
      </c>
      <c r="CS44" s="53">
        <v>-4.384881</v>
      </c>
      <c r="CT44" s="53">
        <v>-4.1056999999999997</v>
      </c>
      <c r="CU44" s="53">
        <v>-3.4283980000000001</v>
      </c>
      <c r="CV44" s="53">
        <v>-3.304379</v>
      </c>
      <c r="CW44" s="53">
        <v>-2.6059260000000002</v>
      </c>
      <c r="CX44" s="53">
        <v>-2.266937</v>
      </c>
      <c r="CY44" s="53">
        <v>-0.225358</v>
      </c>
      <c r="CZ44" s="53">
        <v>0.44673839999999998</v>
      </c>
      <c r="DA44" s="53">
        <v>1.3939619999999999</v>
      </c>
      <c r="DB44" s="53">
        <v>0.97216239999999998</v>
      </c>
      <c r="DC44" s="53">
        <v>1.399329</v>
      </c>
      <c r="DD44" s="53">
        <v>1.6038220000000001</v>
      </c>
      <c r="DE44" s="53">
        <v>1.3594329999999999</v>
      </c>
      <c r="DF44" s="53">
        <v>0.86586949999999996</v>
      </c>
      <c r="DG44" s="53">
        <v>1.4135139999999999</v>
      </c>
      <c r="DH44" s="53">
        <v>0.79613009999999995</v>
      </c>
      <c r="DI44" s="53">
        <v>0.33944849999999999</v>
      </c>
      <c r="DJ44" s="53">
        <v>0.1533139</v>
      </c>
      <c r="DK44" s="53">
        <v>-0.53376769999999996</v>
      </c>
      <c r="DL44" s="53">
        <v>-1.6382159999999999</v>
      </c>
      <c r="DM44" s="53">
        <v>-2.740974</v>
      </c>
      <c r="DN44" s="53">
        <v>-2.9701599999999999</v>
      </c>
      <c r="DO44" s="53">
        <v>-2.886355</v>
      </c>
      <c r="DP44" s="53">
        <v>-3.0188830000000002</v>
      </c>
      <c r="DQ44" s="53">
        <v>-3.2246359999999998</v>
      </c>
      <c r="DR44" s="53">
        <v>-3.0028190000000001</v>
      </c>
      <c r="DS44" s="53">
        <v>-2.4070900000000002</v>
      </c>
      <c r="DT44" s="53">
        <v>-2.447247</v>
      </c>
      <c r="DU44" s="53">
        <v>-1.793396</v>
      </c>
      <c r="DV44" s="53">
        <v>-1.3522339999999999</v>
      </c>
      <c r="DW44" s="53">
        <v>0.57163120000000001</v>
      </c>
      <c r="DX44" s="53">
        <v>1.3620639999999999</v>
      </c>
      <c r="DY44" s="53">
        <v>2.6857318999999999</v>
      </c>
      <c r="DZ44" s="53">
        <v>2.2965840000000002</v>
      </c>
      <c r="EA44" s="53">
        <v>2.6891729999999998</v>
      </c>
      <c r="EB44" s="53">
        <v>2.9272269999999998</v>
      </c>
      <c r="EC44" s="53">
        <v>2.6171030000000002</v>
      </c>
      <c r="ED44" s="53">
        <v>2.184472</v>
      </c>
      <c r="EE44" s="53">
        <v>2.7694570000000001</v>
      </c>
      <c r="EF44" s="53">
        <v>2.1470039999999999</v>
      </c>
      <c r="EG44" s="53">
        <v>1.3811800000000001</v>
      </c>
      <c r="EH44" s="53">
        <v>1.3577239999999999</v>
      </c>
      <c r="EI44" s="53">
        <v>0.68160679999999996</v>
      </c>
      <c r="EJ44" s="53">
        <v>-0.30886530000000001</v>
      </c>
      <c r="EK44" s="53">
        <v>-1.2779480000000001</v>
      </c>
      <c r="EL44" s="53">
        <v>-1.424612</v>
      </c>
      <c r="EM44" s="53">
        <v>-1.247676</v>
      </c>
      <c r="EN44" s="53">
        <v>-1.293415</v>
      </c>
      <c r="EO44" s="53">
        <v>-1.549426</v>
      </c>
      <c r="EP44" s="53">
        <v>-1.410433</v>
      </c>
      <c r="EQ44" s="53">
        <v>-0.93248299999999995</v>
      </c>
      <c r="ER44" s="53">
        <v>-1.2096830000000001</v>
      </c>
      <c r="ES44" s="53">
        <v>-0.62023240000000002</v>
      </c>
      <c r="ET44" s="53">
        <v>-3.1549300000000002E-2</v>
      </c>
      <c r="EU44" s="53">
        <v>1.7223569999999999</v>
      </c>
      <c r="EV44" s="53">
        <v>2.6836500000000001</v>
      </c>
      <c r="EW44" s="53">
        <v>58.536549999999998</v>
      </c>
      <c r="EX44" s="53">
        <v>57.534010000000002</v>
      </c>
      <c r="EY44" s="53">
        <v>56.681980000000003</v>
      </c>
      <c r="EZ44" s="53">
        <v>56.063200000000002</v>
      </c>
      <c r="FA44" s="53">
        <v>55.566499999999998</v>
      </c>
      <c r="FB44" s="53">
        <v>54.849240000000002</v>
      </c>
      <c r="FC44" s="53">
        <v>55.05254</v>
      </c>
      <c r="FD44" s="53">
        <v>56.760660000000001</v>
      </c>
      <c r="FE44" s="53">
        <v>60.068019999999997</v>
      </c>
      <c r="FF44" s="53">
        <v>64.580960000000005</v>
      </c>
      <c r="FG44" s="53">
        <v>69.496700000000004</v>
      </c>
      <c r="FH44" s="53">
        <v>74.735529999999997</v>
      </c>
      <c r="FI44" s="53">
        <v>79.285030000000006</v>
      </c>
      <c r="FJ44" s="53">
        <v>82.507869999999997</v>
      </c>
      <c r="FK44" s="53">
        <v>84.026150000000001</v>
      </c>
      <c r="FL44" s="53">
        <v>83.764210000000006</v>
      </c>
      <c r="FM44" s="53">
        <v>82.338070000000002</v>
      </c>
      <c r="FN44" s="53">
        <v>80.127409999999998</v>
      </c>
      <c r="FO44" s="53">
        <v>76.795940000000002</v>
      </c>
      <c r="FP44" s="53">
        <v>72.104320000000001</v>
      </c>
      <c r="FQ44" s="53">
        <v>66.480710000000002</v>
      </c>
      <c r="FR44" s="53">
        <v>62.878929999999997</v>
      </c>
      <c r="FS44" s="53">
        <v>60.872079999999997</v>
      </c>
      <c r="FT44" s="53">
        <v>59.317010000000003</v>
      </c>
      <c r="FU44" s="53">
        <v>197</v>
      </c>
      <c r="FV44" s="53">
        <v>4733.1890000000003</v>
      </c>
      <c r="FW44" s="53">
        <v>116.8374</v>
      </c>
      <c r="FX44" s="53">
        <v>1</v>
      </c>
    </row>
    <row r="45" spans="1:180" x14ac:dyDescent="0.3">
      <c r="A45" t="s">
        <v>174</v>
      </c>
      <c r="B45" t="s">
        <v>247</v>
      </c>
      <c r="C45" t="s">
        <v>180</v>
      </c>
      <c r="D45" t="s">
        <v>227</v>
      </c>
      <c r="E45" t="s">
        <v>190</v>
      </c>
      <c r="F45" t="s">
        <v>233</v>
      </c>
      <c r="G45" t="s">
        <v>243</v>
      </c>
      <c r="H45" s="53">
        <v>38</v>
      </c>
      <c r="I45" s="53">
        <v>14.302619999999999</v>
      </c>
      <c r="J45" s="53">
        <v>13.26064</v>
      </c>
      <c r="K45" s="53">
        <v>13.32217</v>
      </c>
      <c r="L45" s="53">
        <v>13.197749999999999</v>
      </c>
      <c r="M45" s="53">
        <v>14.09674</v>
      </c>
      <c r="N45" s="53">
        <v>15.979279999999999</v>
      </c>
      <c r="O45" s="53">
        <v>20.55789</v>
      </c>
      <c r="P45" s="53">
        <v>24.090810000000001</v>
      </c>
      <c r="Q45" s="53">
        <v>28.943660000000001</v>
      </c>
      <c r="R45" s="53">
        <v>31.352509999999999</v>
      </c>
      <c r="S45" s="53">
        <v>34.04336</v>
      </c>
      <c r="T45" s="53">
        <v>36.77908</v>
      </c>
      <c r="U45" s="53">
        <v>39.466859999999997</v>
      </c>
      <c r="V45" s="53">
        <v>41.906950000000002</v>
      </c>
      <c r="W45" s="53">
        <v>43.043860000000002</v>
      </c>
      <c r="X45" s="53">
        <v>40.865819999999999</v>
      </c>
      <c r="Y45" s="53">
        <v>34.478969999999997</v>
      </c>
      <c r="Z45" s="53">
        <v>30.424689999999998</v>
      </c>
      <c r="AA45" s="53">
        <v>25.59639</v>
      </c>
      <c r="AB45" s="53">
        <v>22.14404</v>
      </c>
      <c r="AC45" s="53">
        <v>20.603020000000001</v>
      </c>
      <c r="AD45" s="53">
        <v>18.072310000000002</v>
      </c>
      <c r="AE45" s="53">
        <v>16.6767</v>
      </c>
      <c r="AF45" s="53">
        <v>15.36903</v>
      </c>
      <c r="AG45" s="53">
        <v>-1.656296</v>
      </c>
      <c r="AH45" s="53">
        <v>-2.3549890000000002</v>
      </c>
      <c r="AI45" s="53">
        <v>-1.844176</v>
      </c>
      <c r="AJ45" s="53">
        <v>-1.920912</v>
      </c>
      <c r="AK45" s="53">
        <v>-1.610976</v>
      </c>
      <c r="AL45" s="53">
        <v>-1.732418</v>
      </c>
      <c r="AM45" s="53">
        <v>-1.1711320000000001</v>
      </c>
      <c r="AN45" s="53">
        <v>-1.684248</v>
      </c>
      <c r="AO45" s="53">
        <v>-2.3058640000000001</v>
      </c>
      <c r="AP45" s="53">
        <v>-2.6395140000000001</v>
      </c>
      <c r="AQ45" s="53">
        <v>-2.7849919999999999</v>
      </c>
      <c r="AR45" s="53">
        <v>-2.4658730000000002</v>
      </c>
      <c r="AS45" s="53">
        <v>-2.0948500000000001</v>
      </c>
      <c r="AT45" s="53">
        <v>-2.9507469999999998</v>
      </c>
      <c r="AU45" s="53">
        <v>-3.444957</v>
      </c>
      <c r="AV45" s="53">
        <v>-2.6262500000000002</v>
      </c>
      <c r="AW45" s="53">
        <v>-2.404814</v>
      </c>
      <c r="AX45" s="53">
        <v>-2.4878629999999999</v>
      </c>
      <c r="AY45" s="53">
        <v>-3.002437</v>
      </c>
      <c r="AZ45" s="53">
        <v>-3.433154</v>
      </c>
      <c r="BA45" s="53">
        <v>-2.770092</v>
      </c>
      <c r="BB45" s="53">
        <v>-3.351175</v>
      </c>
      <c r="BC45" s="53">
        <v>-1.939635</v>
      </c>
      <c r="BD45" s="53">
        <v>-1.826586</v>
      </c>
      <c r="BE45" s="53">
        <v>-0.71007061000000005</v>
      </c>
      <c r="BF45" s="53">
        <v>-1.3937619999999999</v>
      </c>
      <c r="BG45" s="53">
        <v>-0.91383420000000004</v>
      </c>
      <c r="BH45" s="53">
        <v>-0.96819230000000001</v>
      </c>
      <c r="BI45" s="53">
        <v>-0.70845689999999995</v>
      </c>
      <c r="BJ45" s="53">
        <v>-0.78936470000000003</v>
      </c>
      <c r="BK45" s="53">
        <v>-1.51352E-2</v>
      </c>
      <c r="BL45" s="53">
        <v>0.63325989999999999</v>
      </c>
      <c r="BM45" s="53">
        <v>1.3135969999999999</v>
      </c>
      <c r="BN45" s="53">
        <v>1.2600389999999999</v>
      </c>
      <c r="BO45" s="53">
        <v>1.5617920000000001</v>
      </c>
      <c r="BP45" s="53">
        <v>2.2324809999999999</v>
      </c>
      <c r="BQ45" s="53">
        <v>3.1137380000000001</v>
      </c>
      <c r="BR45" s="53">
        <v>3.0846819999999999</v>
      </c>
      <c r="BS45" s="53">
        <v>3.1737030000000002</v>
      </c>
      <c r="BT45" s="53">
        <v>2.3016369999999999</v>
      </c>
      <c r="BU45" s="53">
        <v>-0.1540426</v>
      </c>
      <c r="BV45" s="53">
        <v>-0.64324680000000001</v>
      </c>
      <c r="BW45" s="53">
        <v>-1.4906459999999999</v>
      </c>
      <c r="BX45" s="53">
        <v>-2.0462570000000002</v>
      </c>
      <c r="BY45" s="53">
        <v>-1.439684</v>
      </c>
      <c r="BZ45" s="53">
        <v>-2.0264340000000001</v>
      </c>
      <c r="CA45" s="53">
        <v>-0.95990430000000004</v>
      </c>
      <c r="CB45" s="53">
        <v>-0.71547490000000002</v>
      </c>
      <c r="CC45" s="53">
        <v>-5.4717599999999998E-2</v>
      </c>
      <c r="CD45" s="53">
        <v>-0.72801910000000003</v>
      </c>
      <c r="CE45" s="53">
        <v>-0.26948240000000001</v>
      </c>
      <c r="CF45" s="53">
        <v>-0.30834159999999999</v>
      </c>
      <c r="CG45" s="53">
        <v>-8.3374900000000002E-2</v>
      </c>
      <c r="CH45" s="53">
        <v>-0.136209</v>
      </c>
      <c r="CI45" s="53">
        <v>0.78550489999999995</v>
      </c>
      <c r="CJ45" s="53">
        <v>2.2383579999999998</v>
      </c>
      <c r="CK45" s="53">
        <v>3.8204250000000002</v>
      </c>
      <c r="CL45" s="53">
        <v>3.960858</v>
      </c>
      <c r="CM45" s="53">
        <v>4.572362</v>
      </c>
      <c r="CN45" s="53">
        <v>5.4865469999999998</v>
      </c>
      <c r="CO45" s="53">
        <v>6.72119</v>
      </c>
      <c r="CP45" s="53">
        <v>7.2648029999999997</v>
      </c>
      <c r="CQ45" s="53">
        <v>7.7577670000000003</v>
      </c>
      <c r="CR45" s="53">
        <v>5.7146759999999999</v>
      </c>
      <c r="CS45" s="53">
        <v>1.4048350000000001</v>
      </c>
      <c r="CT45" s="53">
        <v>0.63432880000000003</v>
      </c>
      <c r="CU45" s="53">
        <v>-0.44358439999999999</v>
      </c>
      <c r="CV45" s="53">
        <v>-1.0856969999999999</v>
      </c>
      <c r="CW45" s="53">
        <v>-0.51824740000000002</v>
      </c>
      <c r="CX45" s="53">
        <v>-1.1089230000000001</v>
      </c>
      <c r="CY45" s="53">
        <v>-0.28134569999999998</v>
      </c>
      <c r="CZ45" s="53">
        <v>5.4077399999999998E-2</v>
      </c>
      <c r="DA45" s="53">
        <v>0.60063540999999998</v>
      </c>
      <c r="DB45" s="53">
        <v>-6.22763E-2</v>
      </c>
      <c r="DC45" s="53">
        <v>0.37486930000000002</v>
      </c>
      <c r="DD45" s="53">
        <v>0.35150920000000002</v>
      </c>
      <c r="DE45" s="53">
        <v>0.54170720000000006</v>
      </c>
      <c r="DF45" s="53">
        <v>0.51694669999999998</v>
      </c>
      <c r="DG45" s="53">
        <v>1.5861449999999999</v>
      </c>
      <c r="DH45" s="53">
        <v>3.8434569999999999</v>
      </c>
      <c r="DI45" s="53">
        <v>6.3272529999999998</v>
      </c>
      <c r="DJ45" s="53">
        <v>6.6616759999999999</v>
      </c>
      <c r="DK45" s="53">
        <v>7.5829319999999996</v>
      </c>
      <c r="DL45" s="53">
        <v>8.7406120000000005</v>
      </c>
      <c r="DM45" s="53">
        <v>10.32864</v>
      </c>
      <c r="DN45" s="53">
        <v>11.44492</v>
      </c>
      <c r="DO45" s="53">
        <v>12.34183</v>
      </c>
      <c r="DP45" s="53">
        <v>9.1277159999999995</v>
      </c>
      <c r="DQ45" s="53">
        <v>2.9637129999999998</v>
      </c>
      <c r="DR45" s="53">
        <v>1.911904</v>
      </c>
      <c r="DS45" s="53">
        <v>0.6034775</v>
      </c>
      <c r="DT45" s="53">
        <v>-0.12513650000000001</v>
      </c>
      <c r="DU45" s="53">
        <v>0.40318929999999997</v>
      </c>
      <c r="DV45" s="53">
        <v>-0.1914111</v>
      </c>
      <c r="DW45" s="53">
        <v>0.39721299999999998</v>
      </c>
      <c r="DX45" s="53">
        <v>0.82362979999999997</v>
      </c>
      <c r="DY45" s="53">
        <v>1.5468611000000001</v>
      </c>
      <c r="DZ45" s="53">
        <v>0.89895060000000004</v>
      </c>
      <c r="EA45" s="53">
        <v>1.3052109999999999</v>
      </c>
      <c r="EB45" s="53">
        <v>1.3042290000000001</v>
      </c>
      <c r="EC45" s="53">
        <v>1.444226</v>
      </c>
      <c r="ED45" s="53">
        <v>1.46</v>
      </c>
      <c r="EE45" s="53">
        <v>2.7421419999999999</v>
      </c>
      <c r="EF45" s="53">
        <v>6.1609639999999999</v>
      </c>
      <c r="EG45" s="53">
        <v>9.9467140000000001</v>
      </c>
      <c r="EH45" s="53">
        <v>10.56123</v>
      </c>
      <c r="EI45" s="53">
        <v>11.92972</v>
      </c>
      <c r="EJ45" s="53">
        <v>13.438969999999999</v>
      </c>
      <c r="EK45" s="53">
        <v>15.537229999999999</v>
      </c>
      <c r="EL45" s="53">
        <v>17.480350000000001</v>
      </c>
      <c r="EM45" s="53">
        <v>18.96049</v>
      </c>
      <c r="EN45" s="53">
        <v>14.0556</v>
      </c>
      <c r="EO45" s="53">
        <v>5.2144849999999998</v>
      </c>
      <c r="EP45" s="53">
        <v>3.7565210000000002</v>
      </c>
      <c r="EQ45" s="53">
        <v>2.1152679999999999</v>
      </c>
      <c r="ER45" s="53">
        <v>1.26176</v>
      </c>
      <c r="ES45" s="53">
        <v>1.733598</v>
      </c>
      <c r="ET45" s="53">
        <v>1.1333299999999999</v>
      </c>
      <c r="EU45" s="53">
        <v>1.3769439999999999</v>
      </c>
      <c r="EV45" s="53">
        <v>1.934741</v>
      </c>
      <c r="EW45" s="53">
        <v>58.76849</v>
      </c>
      <c r="EX45" s="53">
        <v>57.5261</v>
      </c>
      <c r="EY45" s="53">
        <v>56.551960000000001</v>
      </c>
      <c r="EZ45" s="53">
        <v>55.864190000000001</v>
      </c>
      <c r="FA45" s="53">
        <v>55.269449999999999</v>
      </c>
      <c r="FB45" s="53">
        <v>54.79036</v>
      </c>
      <c r="FC45" s="53">
        <v>54.372520000000002</v>
      </c>
      <c r="FD45" s="53">
        <v>55.053289999999997</v>
      </c>
      <c r="FE45" s="53">
        <v>58.578780000000002</v>
      </c>
      <c r="FF45" s="53">
        <v>62.870710000000003</v>
      </c>
      <c r="FG45" s="53">
        <v>67.545910000000006</v>
      </c>
      <c r="FH45" s="53">
        <v>72.57141</v>
      </c>
      <c r="FI45" s="53">
        <v>77.076970000000003</v>
      </c>
      <c r="FJ45" s="53">
        <v>81.005560000000003</v>
      </c>
      <c r="FK45" s="53">
        <v>83.250969999999995</v>
      </c>
      <c r="FL45" s="53">
        <v>83.125309999999999</v>
      </c>
      <c r="FM45" s="53">
        <v>80.903090000000006</v>
      </c>
      <c r="FN45" s="53">
        <v>77.532989999999998</v>
      </c>
      <c r="FO45" s="53">
        <v>73.052440000000004</v>
      </c>
      <c r="FP45" s="53">
        <v>68.424480000000003</v>
      </c>
      <c r="FQ45" s="53">
        <v>65.216160000000002</v>
      </c>
      <c r="FR45" s="53">
        <v>62.833979999999997</v>
      </c>
      <c r="FS45" s="53">
        <v>60.869500000000002</v>
      </c>
      <c r="FT45" s="53">
        <v>59.473779999999998</v>
      </c>
      <c r="FU45" s="53">
        <v>197.0333</v>
      </c>
      <c r="FV45" s="53">
        <v>4585.3190000000004</v>
      </c>
      <c r="FW45" s="53">
        <v>108.384</v>
      </c>
      <c r="FX45" s="53">
        <v>1</v>
      </c>
    </row>
    <row r="46" spans="1:180" x14ac:dyDescent="0.3">
      <c r="A46" t="s">
        <v>174</v>
      </c>
      <c r="B46" t="s">
        <v>247</v>
      </c>
      <c r="C46" t="s">
        <v>180</v>
      </c>
      <c r="D46" t="s">
        <v>248</v>
      </c>
      <c r="E46" t="s">
        <v>187</v>
      </c>
      <c r="F46" t="s">
        <v>233</v>
      </c>
      <c r="G46" t="s">
        <v>243</v>
      </c>
      <c r="H46" s="53">
        <v>38</v>
      </c>
      <c r="I46" s="53">
        <v>14.95716</v>
      </c>
      <c r="J46" s="53">
        <v>14.03571</v>
      </c>
      <c r="K46" s="53">
        <v>13.858090000000001</v>
      </c>
      <c r="L46" s="53">
        <v>13.76417</v>
      </c>
      <c r="M46" s="53">
        <v>13.53228</v>
      </c>
      <c r="N46" s="53">
        <v>14.2936</v>
      </c>
      <c r="O46" s="53">
        <v>15.11791</v>
      </c>
      <c r="P46" s="53">
        <v>16.051480000000002</v>
      </c>
      <c r="Q46" s="53">
        <v>18.31869</v>
      </c>
      <c r="R46" s="53">
        <v>20.91685</v>
      </c>
      <c r="S46" s="53">
        <v>23.017209999999999</v>
      </c>
      <c r="T46" s="53">
        <v>23.602139999999999</v>
      </c>
      <c r="U46" s="53">
        <v>23.998139999999999</v>
      </c>
      <c r="V46" s="53">
        <v>24.607780000000002</v>
      </c>
      <c r="W46" s="53">
        <v>25.36814</v>
      </c>
      <c r="X46" s="53">
        <v>25.435030000000001</v>
      </c>
      <c r="Y46" s="53">
        <v>24.585170000000002</v>
      </c>
      <c r="Z46" s="53">
        <v>23.4512</v>
      </c>
      <c r="AA46" s="53">
        <v>21.954660000000001</v>
      </c>
      <c r="AB46" s="53">
        <v>20.04731</v>
      </c>
      <c r="AC46" s="53">
        <v>18.755279999999999</v>
      </c>
      <c r="AD46" s="53">
        <v>17.668810000000001</v>
      </c>
      <c r="AE46" s="53">
        <v>15.77505</v>
      </c>
      <c r="AF46" s="53">
        <v>15.224270000000001</v>
      </c>
      <c r="AG46" s="53">
        <v>-1.682992</v>
      </c>
      <c r="AH46" s="53">
        <v>-2.1287440000000002</v>
      </c>
      <c r="AI46" s="53">
        <v>-1.9371100000000001</v>
      </c>
      <c r="AJ46" s="53">
        <v>-1.6559489999999999</v>
      </c>
      <c r="AK46" s="53">
        <v>-2.174112</v>
      </c>
      <c r="AL46" s="53">
        <v>-1.890935</v>
      </c>
      <c r="AM46" s="53">
        <v>-2.2979370000000001</v>
      </c>
      <c r="AN46" s="53">
        <v>-2.9104619999999999</v>
      </c>
      <c r="AO46" s="53">
        <v>-2.2298559999999998</v>
      </c>
      <c r="AP46" s="53">
        <v>-1.8909720000000001</v>
      </c>
      <c r="AQ46" s="53">
        <v>-1.431746</v>
      </c>
      <c r="AR46" s="53">
        <v>-2.5028320000000002</v>
      </c>
      <c r="AS46" s="53">
        <v>-3.616104</v>
      </c>
      <c r="AT46" s="53">
        <v>-4.2638299999999996</v>
      </c>
      <c r="AU46" s="53">
        <v>-4.1704439999999998</v>
      </c>
      <c r="AV46" s="53">
        <v>-4.2284879999999996</v>
      </c>
      <c r="AW46" s="53">
        <v>-4.245501</v>
      </c>
      <c r="AX46" s="53">
        <v>-3.859782</v>
      </c>
      <c r="AY46" s="53">
        <v>-3.6787550000000002</v>
      </c>
      <c r="AZ46" s="53">
        <v>-3.523749</v>
      </c>
      <c r="BA46" s="53">
        <v>-3.210512</v>
      </c>
      <c r="BB46" s="53">
        <v>-3.119408</v>
      </c>
      <c r="BC46" s="53">
        <v>-2.9203359999999998</v>
      </c>
      <c r="BD46" s="53">
        <v>-2.1265480000000001</v>
      </c>
      <c r="BE46" s="53">
        <v>-0.45907419999999999</v>
      </c>
      <c r="BF46" s="53">
        <v>-0.88503390000000004</v>
      </c>
      <c r="BG46" s="53">
        <v>-0.71896340000000003</v>
      </c>
      <c r="BH46" s="53">
        <v>-0.46245190000000003</v>
      </c>
      <c r="BI46" s="53">
        <v>-0.96539909999999995</v>
      </c>
      <c r="BJ46" s="53">
        <v>-0.66786420000000002</v>
      </c>
      <c r="BK46" s="53">
        <v>-0.92258859999999998</v>
      </c>
      <c r="BL46" s="53">
        <v>-1.502575</v>
      </c>
      <c r="BM46" s="53">
        <v>-1.4099740000000001</v>
      </c>
      <c r="BN46" s="53">
        <v>-0.90285550000000003</v>
      </c>
      <c r="BO46" s="53">
        <v>-0.3411285</v>
      </c>
      <c r="BP46" s="53">
        <v>-1.277318</v>
      </c>
      <c r="BQ46" s="53">
        <v>-2.171065</v>
      </c>
      <c r="BR46" s="53">
        <v>-2.6669520000000002</v>
      </c>
      <c r="BS46" s="53">
        <v>-2.496467</v>
      </c>
      <c r="BT46" s="53">
        <v>-2.5451589999999999</v>
      </c>
      <c r="BU46" s="53">
        <v>-2.6133989999999998</v>
      </c>
      <c r="BV46" s="53">
        <v>-2.3236189999999999</v>
      </c>
      <c r="BW46" s="53">
        <v>-2.4570289999999999</v>
      </c>
      <c r="BX46" s="53">
        <v>-2.4747629999999998</v>
      </c>
      <c r="BY46" s="53">
        <v>-2.2292179999999999</v>
      </c>
      <c r="BZ46" s="53">
        <v>-2.1763439999999998</v>
      </c>
      <c r="CA46" s="53">
        <v>-2.012775</v>
      </c>
      <c r="CB46" s="53">
        <v>-0.92170909999999995</v>
      </c>
      <c r="CC46" s="53">
        <v>0.38860719999999999</v>
      </c>
      <c r="CD46" s="53">
        <v>-2.3644200000000001E-2</v>
      </c>
      <c r="CE46" s="53">
        <v>0.1247209</v>
      </c>
      <c r="CF46" s="53">
        <v>0.36416090000000001</v>
      </c>
      <c r="CG46" s="53">
        <v>-0.1282479</v>
      </c>
      <c r="CH46" s="53">
        <v>0.17923069999999999</v>
      </c>
      <c r="CI46" s="53">
        <v>2.9973400000000001E-2</v>
      </c>
      <c r="CJ46" s="53">
        <v>-0.52747750000000004</v>
      </c>
      <c r="CK46" s="53">
        <v>-0.84212670000000001</v>
      </c>
      <c r="CL46" s="53">
        <v>-0.21848870000000001</v>
      </c>
      <c r="CM46" s="53">
        <v>0.41422979999999998</v>
      </c>
      <c r="CN46" s="53">
        <v>-0.42853079999999999</v>
      </c>
      <c r="CO46" s="53">
        <v>-1.1702349999999999</v>
      </c>
      <c r="CP46" s="53">
        <v>-1.560959</v>
      </c>
      <c r="CQ46" s="53">
        <v>-1.3370759999999999</v>
      </c>
      <c r="CR46" s="53">
        <v>-1.379291</v>
      </c>
      <c r="CS46" s="53">
        <v>-1.4830099999999999</v>
      </c>
      <c r="CT46" s="53">
        <v>-1.2596769999999999</v>
      </c>
      <c r="CU46" s="53">
        <v>-1.610865</v>
      </c>
      <c r="CV46" s="53">
        <v>-1.748238</v>
      </c>
      <c r="CW46" s="53">
        <v>-1.5495779999999999</v>
      </c>
      <c r="CX46" s="53">
        <v>-1.52318</v>
      </c>
      <c r="CY46" s="53">
        <v>-1.384201</v>
      </c>
      <c r="CZ46" s="53">
        <v>-8.72415E-2</v>
      </c>
      <c r="DA46" s="53">
        <v>1.236289</v>
      </c>
      <c r="DB46" s="53">
        <v>0.83774550000000003</v>
      </c>
      <c r="DC46" s="53">
        <v>0.96840519999999997</v>
      </c>
      <c r="DD46" s="53">
        <v>1.190774</v>
      </c>
      <c r="DE46" s="53">
        <v>0.70890319999999996</v>
      </c>
      <c r="DF46" s="53">
        <v>1.0263260000000001</v>
      </c>
      <c r="DG46" s="53">
        <v>0.98253539999999995</v>
      </c>
      <c r="DH46" s="53">
        <v>0.44762039999999997</v>
      </c>
      <c r="DI46" s="53">
        <v>-0.2742793</v>
      </c>
      <c r="DJ46" s="53">
        <v>0.46587800000000001</v>
      </c>
      <c r="DK46" s="53">
        <v>1.1695880000000001</v>
      </c>
      <c r="DL46" s="53">
        <v>0.42025639999999997</v>
      </c>
      <c r="DM46" s="53">
        <v>-0.16940479999999999</v>
      </c>
      <c r="DN46" s="53">
        <v>-0.45496619999999999</v>
      </c>
      <c r="DO46" s="53">
        <v>-0.1776846</v>
      </c>
      <c r="DP46" s="53">
        <v>-0.21342240000000001</v>
      </c>
      <c r="DQ46" s="53">
        <v>-0.35262139999999997</v>
      </c>
      <c r="DR46" s="53">
        <v>-0.1957354</v>
      </c>
      <c r="DS46" s="53">
        <v>-0.76470059999999995</v>
      </c>
      <c r="DT46" s="53">
        <v>-1.0217130000000001</v>
      </c>
      <c r="DU46" s="53">
        <v>-0.86993670000000001</v>
      </c>
      <c r="DV46" s="53">
        <v>-0.87001720000000005</v>
      </c>
      <c r="DW46" s="53">
        <v>-0.75562640000000003</v>
      </c>
      <c r="DX46" s="53">
        <v>0.74722599999999995</v>
      </c>
      <c r="DY46" s="53">
        <v>2.4602059999999999</v>
      </c>
      <c r="DZ46" s="53">
        <v>2.0814550000000001</v>
      </c>
      <c r="EA46" s="53">
        <v>2.1865510000000001</v>
      </c>
      <c r="EB46" s="53">
        <v>2.384271</v>
      </c>
      <c r="EC46" s="53">
        <v>1.917616</v>
      </c>
      <c r="ED46" s="53">
        <v>2.249396</v>
      </c>
      <c r="EE46" s="53">
        <v>2.3578839999999999</v>
      </c>
      <c r="EF46" s="53">
        <v>1.855507</v>
      </c>
      <c r="EG46" s="53">
        <v>0.54560209999999998</v>
      </c>
      <c r="EH46" s="53">
        <v>1.4539949999999999</v>
      </c>
      <c r="EI46" s="53">
        <v>2.2602060000000002</v>
      </c>
      <c r="EJ46" s="53">
        <v>1.64577</v>
      </c>
      <c r="EK46" s="53">
        <v>1.2756350000000001</v>
      </c>
      <c r="EL46" s="53">
        <v>1.141912</v>
      </c>
      <c r="EM46" s="53">
        <v>1.496292</v>
      </c>
      <c r="EN46" s="53">
        <v>1.4699059999999999</v>
      </c>
      <c r="EO46" s="53">
        <v>1.27948</v>
      </c>
      <c r="EP46" s="53">
        <v>1.340428</v>
      </c>
      <c r="EQ46" s="53">
        <v>0.45702589999999998</v>
      </c>
      <c r="ER46" s="53">
        <v>2.7272999999999999E-2</v>
      </c>
      <c r="ES46" s="53">
        <v>0.11135680000000001</v>
      </c>
      <c r="ET46" s="53">
        <v>7.3046799999999995E-2</v>
      </c>
      <c r="EU46" s="53">
        <v>0.15193490000000001</v>
      </c>
      <c r="EV46" s="53">
        <v>1.9520649999999999</v>
      </c>
      <c r="EW46" s="53">
        <v>59.913069999999998</v>
      </c>
      <c r="EX46" s="53">
        <v>59.1158</v>
      </c>
      <c r="EY46" s="53">
        <v>58.217320000000001</v>
      </c>
      <c r="EZ46" s="53">
        <v>57.469540000000002</v>
      </c>
      <c r="FA46" s="53">
        <v>56.789969999999997</v>
      </c>
      <c r="FB46" s="53">
        <v>56.418460000000003</v>
      </c>
      <c r="FC46" s="53">
        <v>56.703360000000004</v>
      </c>
      <c r="FD46" s="53">
        <v>59.444800000000001</v>
      </c>
      <c r="FE46" s="53">
        <v>63.319479999999999</v>
      </c>
      <c r="FF46" s="53">
        <v>67.493970000000004</v>
      </c>
      <c r="FG46" s="53">
        <v>71.630390000000006</v>
      </c>
      <c r="FH46" s="53">
        <v>75.894360000000006</v>
      </c>
      <c r="FI46" s="53">
        <v>79.370869999999996</v>
      </c>
      <c r="FJ46" s="53">
        <v>81.803619999999995</v>
      </c>
      <c r="FK46" s="53">
        <v>82.960340000000002</v>
      </c>
      <c r="FL46" s="53">
        <v>82.719539999999995</v>
      </c>
      <c r="FM46" s="53">
        <v>81.564089999999993</v>
      </c>
      <c r="FN46" s="53">
        <v>79.843279999999993</v>
      </c>
      <c r="FO46" s="53">
        <v>76.951139999999995</v>
      </c>
      <c r="FP46" s="53">
        <v>72.849620000000002</v>
      </c>
      <c r="FQ46" s="53">
        <v>68.09581</v>
      </c>
      <c r="FR46" s="53">
        <v>64.733819999999994</v>
      </c>
      <c r="FS46" s="53">
        <v>62.80838</v>
      </c>
      <c r="FT46" s="53">
        <v>61.661799999999999</v>
      </c>
      <c r="FU46" s="53">
        <v>197</v>
      </c>
      <c r="FV46" s="53">
        <v>4534.3360000000002</v>
      </c>
      <c r="FW46" s="53">
        <v>111.26049999999999</v>
      </c>
      <c r="FX46" s="53">
        <v>1</v>
      </c>
    </row>
    <row r="47" spans="1:180" x14ac:dyDescent="0.3">
      <c r="A47" t="s">
        <v>174</v>
      </c>
      <c r="B47" t="s">
        <v>247</v>
      </c>
      <c r="C47" t="s">
        <v>180</v>
      </c>
      <c r="D47" t="s">
        <v>248</v>
      </c>
      <c r="E47" t="s">
        <v>189</v>
      </c>
      <c r="F47" t="s">
        <v>233</v>
      </c>
      <c r="G47" t="s">
        <v>243</v>
      </c>
      <c r="H47" s="53">
        <v>38</v>
      </c>
      <c r="I47" s="53">
        <v>15.39697</v>
      </c>
      <c r="J47" s="53">
        <v>15.25149</v>
      </c>
      <c r="K47" s="53">
        <v>14.38198</v>
      </c>
      <c r="L47" s="53">
        <v>14.16527</v>
      </c>
      <c r="M47" s="53">
        <v>13.68351</v>
      </c>
      <c r="N47" s="53">
        <v>14.74377</v>
      </c>
      <c r="O47" s="53">
        <v>15.90249</v>
      </c>
      <c r="P47" s="53">
        <v>16.105049999999999</v>
      </c>
      <c r="Q47" s="53">
        <v>17.474699999999999</v>
      </c>
      <c r="R47" s="53">
        <v>19.028880000000001</v>
      </c>
      <c r="S47" s="53">
        <v>20.856950000000001</v>
      </c>
      <c r="T47" s="53">
        <v>21.536740000000002</v>
      </c>
      <c r="U47" s="53">
        <v>22.34638</v>
      </c>
      <c r="V47" s="53">
        <v>24.086169999999999</v>
      </c>
      <c r="W47" s="53">
        <v>24.623919999999998</v>
      </c>
      <c r="X47" s="53">
        <v>24.861229999999999</v>
      </c>
      <c r="Y47" s="53">
        <v>23.869779999999999</v>
      </c>
      <c r="Z47" s="53">
        <v>23.0627</v>
      </c>
      <c r="AA47" s="53">
        <v>21.709070000000001</v>
      </c>
      <c r="AB47" s="53">
        <v>19.525919999999999</v>
      </c>
      <c r="AC47" s="53">
        <v>18.644939999999998</v>
      </c>
      <c r="AD47" s="53">
        <v>17.656829999999999</v>
      </c>
      <c r="AE47" s="53">
        <v>17.412269999999999</v>
      </c>
      <c r="AF47" s="53">
        <v>16.477969999999999</v>
      </c>
      <c r="AG47" s="53">
        <v>-2.0604760999999998</v>
      </c>
      <c r="AH47" s="53">
        <v>-1.3226929999999999</v>
      </c>
      <c r="AI47" s="53">
        <v>-1.8369880000000001</v>
      </c>
      <c r="AJ47" s="53">
        <v>-1.795302</v>
      </c>
      <c r="AK47" s="53">
        <v>-2.5490710000000001</v>
      </c>
      <c r="AL47" s="53">
        <v>-2.044432</v>
      </c>
      <c r="AM47" s="53">
        <v>-2.388363</v>
      </c>
      <c r="AN47" s="53">
        <v>-3.2590499999999998</v>
      </c>
      <c r="AO47" s="53">
        <v>-3.7379030000000002</v>
      </c>
      <c r="AP47" s="53">
        <v>-4.1840520000000003</v>
      </c>
      <c r="AQ47" s="53">
        <v>-4.127243</v>
      </c>
      <c r="AR47" s="53">
        <v>-5.3793480000000002</v>
      </c>
      <c r="AS47" s="53">
        <v>-5.8982159999999997</v>
      </c>
      <c r="AT47" s="53">
        <v>-5.5501370000000003</v>
      </c>
      <c r="AU47" s="53">
        <v>-6.0806940000000003</v>
      </c>
      <c r="AV47" s="53">
        <v>-6.1909429999999999</v>
      </c>
      <c r="AW47" s="53">
        <v>-6.5480409999999996</v>
      </c>
      <c r="AX47" s="53">
        <v>-5.6295229999999998</v>
      </c>
      <c r="AY47" s="53">
        <v>-4.8607570000000004</v>
      </c>
      <c r="AZ47" s="53">
        <v>-4.7940129999999996</v>
      </c>
      <c r="BA47" s="53">
        <v>-3.9854430000000001</v>
      </c>
      <c r="BB47" s="53">
        <v>-3.6851699999999998</v>
      </c>
      <c r="BC47" s="53">
        <v>-1.907214</v>
      </c>
      <c r="BD47" s="53">
        <v>-1.5025980000000001</v>
      </c>
      <c r="BE47" s="53">
        <v>-0.59898691999999998</v>
      </c>
      <c r="BF47" s="53">
        <v>6.8326799999999993E-2</v>
      </c>
      <c r="BG47" s="53">
        <v>-0.43798429999999999</v>
      </c>
      <c r="BH47" s="53">
        <v>-0.4273885</v>
      </c>
      <c r="BI47" s="53">
        <v>-1.1558660000000001</v>
      </c>
      <c r="BJ47" s="53">
        <v>-0.6773342</v>
      </c>
      <c r="BK47" s="53">
        <v>-0.97089239999999999</v>
      </c>
      <c r="BL47" s="53">
        <v>-1.8812450000000001</v>
      </c>
      <c r="BM47" s="53">
        <v>-2.6615329999999999</v>
      </c>
      <c r="BN47" s="53">
        <v>-2.9444750000000002</v>
      </c>
      <c r="BO47" s="53">
        <v>-2.8304860000000001</v>
      </c>
      <c r="BP47" s="53">
        <v>-3.9324729999999999</v>
      </c>
      <c r="BQ47" s="53">
        <v>-4.3029890000000002</v>
      </c>
      <c r="BR47" s="53">
        <v>-3.8747060000000002</v>
      </c>
      <c r="BS47" s="53">
        <v>-4.3319700000000001</v>
      </c>
      <c r="BT47" s="53">
        <v>-4.4250030000000002</v>
      </c>
      <c r="BU47" s="53">
        <v>-4.7330110000000003</v>
      </c>
      <c r="BV47" s="53">
        <v>-3.9275350000000002</v>
      </c>
      <c r="BW47" s="53">
        <v>-3.3236210000000002</v>
      </c>
      <c r="BX47" s="53">
        <v>-3.4641069999999998</v>
      </c>
      <c r="BY47" s="53">
        <v>-2.777428</v>
      </c>
      <c r="BZ47" s="53">
        <v>-2.3268620000000002</v>
      </c>
      <c r="CA47" s="53">
        <v>-0.65508750000000004</v>
      </c>
      <c r="CB47" s="53">
        <v>-7.5840500000000005E-2</v>
      </c>
      <c r="CC47" s="53">
        <v>0.41323580999999998</v>
      </c>
      <c r="CD47" s="53">
        <v>1.0317430000000001</v>
      </c>
      <c r="CE47" s="53">
        <v>0.53096149999999998</v>
      </c>
      <c r="CF47" s="53">
        <v>0.52002409999999999</v>
      </c>
      <c r="CG47" s="53">
        <v>-0.1909361</v>
      </c>
      <c r="CH47" s="53">
        <v>0.26951340000000001</v>
      </c>
      <c r="CI47" s="53">
        <v>1.08434E-2</v>
      </c>
      <c r="CJ47" s="53">
        <v>-0.92698170000000002</v>
      </c>
      <c r="CK47" s="53">
        <v>-1.9160429999999999</v>
      </c>
      <c r="CL47" s="53">
        <v>-2.0859480000000001</v>
      </c>
      <c r="CM47" s="53">
        <v>-1.932356</v>
      </c>
      <c r="CN47" s="53">
        <v>-2.9303729999999999</v>
      </c>
      <c r="CO47" s="53">
        <v>-3.1981410000000001</v>
      </c>
      <c r="CP47" s="53">
        <v>-2.7143069999999998</v>
      </c>
      <c r="CQ47" s="53">
        <v>-3.1208079999999998</v>
      </c>
      <c r="CR47" s="53">
        <v>-3.201918</v>
      </c>
      <c r="CS47" s="53">
        <v>-3.475927</v>
      </c>
      <c r="CT47" s="53">
        <v>-2.7487430000000002</v>
      </c>
      <c r="CU47" s="53">
        <v>-2.2590050000000002</v>
      </c>
      <c r="CV47" s="53">
        <v>-2.543018</v>
      </c>
      <c r="CW47" s="53">
        <v>-1.94076</v>
      </c>
      <c r="CX47" s="53">
        <v>-1.3861019999999999</v>
      </c>
      <c r="CY47" s="53">
        <v>0.21213170000000001</v>
      </c>
      <c r="CZ47" s="53">
        <v>0.9123272</v>
      </c>
      <c r="DA47" s="53">
        <v>1.425459</v>
      </c>
      <c r="DB47" s="53">
        <v>1.99516</v>
      </c>
      <c r="DC47" s="53">
        <v>1.4999070000000001</v>
      </c>
      <c r="DD47" s="53">
        <v>1.4674370000000001</v>
      </c>
      <c r="DE47" s="53">
        <v>0.77399370000000001</v>
      </c>
      <c r="DF47" s="53">
        <v>1.216361</v>
      </c>
      <c r="DG47" s="53">
        <v>0.99257919999999999</v>
      </c>
      <c r="DH47" s="53">
        <v>2.7281799999999998E-2</v>
      </c>
      <c r="DI47" s="53">
        <v>-1.170553</v>
      </c>
      <c r="DJ47" s="53">
        <v>-1.2274210000000001</v>
      </c>
      <c r="DK47" s="53">
        <v>-1.0342260000000001</v>
      </c>
      <c r="DL47" s="53">
        <v>-1.928272</v>
      </c>
      <c r="DM47" s="53">
        <v>-2.0932919999999999</v>
      </c>
      <c r="DN47" s="53">
        <v>-1.5539080000000001</v>
      </c>
      <c r="DO47" s="53">
        <v>-1.9096470000000001</v>
      </c>
      <c r="DP47" s="53">
        <v>-1.9788330000000001</v>
      </c>
      <c r="DQ47" s="53">
        <v>-2.218842</v>
      </c>
      <c r="DR47" s="53">
        <v>-1.569952</v>
      </c>
      <c r="DS47" s="53">
        <v>-1.1943889999999999</v>
      </c>
      <c r="DT47" s="53">
        <v>-1.6219300000000001</v>
      </c>
      <c r="DU47" s="53">
        <v>-1.104093</v>
      </c>
      <c r="DV47" s="53">
        <v>-0.44534200000000002</v>
      </c>
      <c r="DW47" s="53">
        <v>1.0793509999999999</v>
      </c>
      <c r="DX47" s="53">
        <v>1.900495</v>
      </c>
      <c r="DY47" s="53">
        <v>2.8869468999999999</v>
      </c>
      <c r="DZ47" s="53">
        <v>3.38618</v>
      </c>
      <c r="EA47" s="53">
        <v>2.898911</v>
      </c>
      <c r="EB47" s="53">
        <v>2.83535</v>
      </c>
      <c r="EC47" s="53">
        <v>2.1671990000000001</v>
      </c>
      <c r="ED47" s="53">
        <v>2.5834589999999999</v>
      </c>
      <c r="EE47" s="53">
        <v>2.41005</v>
      </c>
      <c r="EF47" s="53">
        <v>1.405087</v>
      </c>
      <c r="EG47" s="53">
        <v>-9.4183299999999998E-2</v>
      </c>
      <c r="EH47" s="53">
        <v>1.2156E-2</v>
      </c>
      <c r="EI47" s="53">
        <v>0.26253100000000001</v>
      </c>
      <c r="EJ47" s="53">
        <v>-0.48139779999999999</v>
      </c>
      <c r="EK47" s="53">
        <v>-0.49806529999999999</v>
      </c>
      <c r="EL47" s="53">
        <v>0.1215228</v>
      </c>
      <c r="EM47" s="53">
        <v>-0.16092239999999999</v>
      </c>
      <c r="EN47" s="53">
        <v>-0.21289240000000001</v>
      </c>
      <c r="EO47" s="53">
        <v>-0.4038119</v>
      </c>
      <c r="EP47" s="53">
        <v>0.1320363</v>
      </c>
      <c r="EQ47" s="53">
        <v>0.34274690000000002</v>
      </c>
      <c r="ER47" s="53">
        <v>-0.29202359999999999</v>
      </c>
      <c r="ES47" s="53">
        <v>0.1039225</v>
      </c>
      <c r="ET47" s="53">
        <v>0.91296600000000006</v>
      </c>
      <c r="EU47" s="53">
        <v>2.3314780000000002</v>
      </c>
      <c r="EV47" s="53">
        <v>3.3272520000000001</v>
      </c>
      <c r="EW47" s="53">
        <v>61.347149999999999</v>
      </c>
      <c r="EX47" s="53">
        <v>60.215170000000001</v>
      </c>
      <c r="EY47" s="53">
        <v>59.254939999999998</v>
      </c>
      <c r="EZ47" s="53">
        <v>58.459670000000003</v>
      </c>
      <c r="FA47" s="53">
        <v>57.994639999999997</v>
      </c>
      <c r="FB47" s="53">
        <v>57.478000000000002</v>
      </c>
      <c r="FC47" s="53">
        <v>56.994639999999997</v>
      </c>
      <c r="FD47" s="53">
        <v>58.11703</v>
      </c>
      <c r="FE47" s="53">
        <v>60.8339</v>
      </c>
      <c r="FF47" s="53">
        <v>64.532150000000001</v>
      </c>
      <c r="FG47" s="53">
        <v>69.136210000000005</v>
      </c>
      <c r="FH47" s="53">
        <v>74.281440000000003</v>
      </c>
      <c r="FI47" s="53">
        <v>79.104900000000001</v>
      </c>
      <c r="FJ47" s="53">
        <v>82.587990000000005</v>
      </c>
      <c r="FK47" s="53">
        <v>84.210099999999997</v>
      </c>
      <c r="FL47" s="53">
        <v>84.258880000000005</v>
      </c>
      <c r="FM47" s="53">
        <v>82.655389999999997</v>
      </c>
      <c r="FN47" s="53">
        <v>80.012410000000003</v>
      </c>
      <c r="FO47" s="53">
        <v>76.680210000000002</v>
      </c>
      <c r="FP47" s="53">
        <v>71.767060000000001</v>
      </c>
      <c r="FQ47" s="53">
        <v>67.320920000000001</v>
      </c>
      <c r="FR47" s="53">
        <v>64.356740000000002</v>
      </c>
      <c r="FS47" s="53">
        <v>62.290469999999999</v>
      </c>
      <c r="FT47" s="53">
        <v>60.852229999999999</v>
      </c>
      <c r="FU47" s="53">
        <v>197</v>
      </c>
      <c r="FV47" s="53">
        <v>4683.0450000000001</v>
      </c>
      <c r="FW47" s="53">
        <v>115.2346</v>
      </c>
      <c r="FX47" s="53">
        <v>1</v>
      </c>
    </row>
    <row r="48" spans="1:180" x14ac:dyDescent="0.3">
      <c r="A48" t="s">
        <v>174</v>
      </c>
      <c r="B48" t="s">
        <v>247</v>
      </c>
      <c r="C48" t="s">
        <v>180</v>
      </c>
      <c r="D48" t="s">
        <v>227</v>
      </c>
      <c r="E48" t="s">
        <v>187</v>
      </c>
      <c r="F48" t="s">
        <v>233</v>
      </c>
      <c r="G48" t="s">
        <v>243</v>
      </c>
      <c r="H48" s="53">
        <v>38</v>
      </c>
      <c r="I48" s="53">
        <v>14.96166</v>
      </c>
      <c r="J48" s="53">
        <v>14.04194</v>
      </c>
      <c r="K48" s="53">
        <v>13.56541</v>
      </c>
      <c r="L48" s="53">
        <v>14.083500000000001</v>
      </c>
      <c r="M48" s="53">
        <v>14.54335</v>
      </c>
      <c r="N48" s="53">
        <v>15.989420000000001</v>
      </c>
      <c r="O48" s="53">
        <v>18.84864</v>
      </c>
      <c r="P48" s="53">
        <v>22.152149999999999</v>
      </c>
      <c r="Q48" s="53">
        <v>25.958780000000001</v>
      </c>
      <c r="R48" s="53">
        <v>29.253820000000001</v>
      </c>
      <c r="S48" s="53">
        <v>30.34929</v>
      </c>
      <c r="T48" s="53">
        <v>31.725149999999999</v>
      </c>
      <c r="U48" s="53">
        <v>32.679870000000001</v>
      </c>
      <c r="V48" s="53">
        <v>33.51191</v>
      </c>
      <c r="W48" s="53">
        <v>34.122230000000002</v>
      </c>
      <c r="X48" s="53">
        <v>33.920529999999999</v>
      </c>
      <c r="Y48" s="53">
        <v>29.412279999999999</v>
      </c>
      <c r="Z48" s="53">
        <v>27.007180000000002</v>
      </c>
      <c r="AA48" s="53">
        <v>23.467770000000002</v>
      </c>
      <c r="AB48" s="53">
        <v>21.01117</v>
      </c>
      <c r="AC48" s="53">
        <v>19.219729999999998</v>
      </c>
      <c r="AD48" s="53">
        <v>18.035240000000002</v>
      </c>
      <c r="AE48" s="53">
        <v>16.879629999999999</v>
      </c>
      <c r="AF48" s="53">
        <v>15.79335</v>
      </c>
      <c r="AG48" s="53">
        <v>-0.99514681000000005</v>
      </c>
      <c r="AH48" s="53">
        <v>-1.8161609999999999</v>
      </c>
      <c r="AI48" s="53">
        <v>-2.0785049999999998</v>
      </c>
      <c r="AJ48" s="53">
        <v>-1.3910819999999999</v>
      </c>
      <c r="AK48" s="53">
        <v>-1.767039</v>
      </c>
      <c r="AL48" s="53">
        <v>-2.2777430000000001</v>
      </c>
      <c r="AM48" s="53">
        <v>-2.530662</v>
      </c>
      <c r="AN48" s="53">
        <v>-1.915853</v>
      </c>
      <c r="AO48" s="53">
        <v>-2.0475699999999999</v>
      </c>
      <c r="AP48" s="53">
        <v>-1.430803</v>
      </c>
      <c r="AQ48" s="53">
        <v>-1.9297569999999999</v>
      </c>
      <c r="AR48" s="53">
        <v>-2.5953179999999998</v>
      </c>
      <c r="AS48" s="53">
        <v>-2.4998659999999999</v>
      </c>
      <c r="AT48" s="53">
        <v>-3.3009379999999999</v>
      </c>
      <c r="AU48" s="53">
        <v>-3.153295</v>
      </c>
      <c r="AV48" s="53">
        <v>-3.358978</v>
      </c>
      <c r="AW48" s="53">
        <v>-4.743512</v>
      </c>
      <c r="AX48" s="53">
        <v>-4.2593459999999999</v>
      </c>
      <c r="AY48" s="53">
        <v>-4.2871980000000001</v>
      </c>
      <c r="AZ48" s="53">
        <v>-3.639742</v>
      </c>
      <c r="BA48" s="53">
        <v>-3.3919060000000001</v>
      </c>
      <c r="BB48" s="53">
        <v>-3.1135030000000001</v>
      </c>
      <c r="BC48" s="53">
        <v>-1.7217039999999999</v>
      </c>
      <c r="BD48" s="53">
        <v>-1.4552179999999999</v>
      </c>
      <c r="BE48" s="53">
        <v>0.1914411</v>
      </c>
      <c r="BF48" s="53">
        <v>-0.6049293</v>
      </c>
      <c r="BG48" s="53">
        <v>-0.89555499999999999</v>
      </c>
      <c r="BH48" s="53">
        <v>-0.23496300000000001</v>
      </c>
      <c r="BI48" s="53">
        <v>-0.60573259999999995</v>
      </c>
      <c r="BJ48" s="53">
        <v>-1.0153490000000001</v>
      </c>
      <c r="BK48" s="53">
        <v>-1.227079</v>
      </c>
      <c r="BL48" s="53">
        <v>-0.55835060000000003</v>
      </c>
      <c r="BM48" s="53">
        <v>-7.3231299999999999E-2</v>
      </c>
      <c r="BN48" s="53">
        <v>0.77933450000000004</v>
      </c>
      <c r="BO48" s="53">
        <v>1.1273099999999999E-2</v>
      </c>
      <c r="BP48" s="53">
        <v>-0.3817393</v>
      </c>
      <c r="BQ48" s="53">
        <v>-0.45871960000000001</v>
      </c>
      <c r="BR48" s="53">
        <v>-1.0097879999999999</v>
      </c>
      <c r="BS48" s="53">
        <v>-0.65157600000000004</v>
      </c>
      <c r="BT48" s="53">
        <v>-0.74258329999999995</v>
      </c>
      <c r="BU48" s="53">
        <v>-3.1773799999999999</v>
      </c>
      <c r="BV48" s="53">
        <v>-2.7750240000000002</v>
      </c>
      <c r="BW48" s="53">
        <v>-2.9816220000000002</v>
      </c>
      <c r="BX48" s="53">
        <v>-2.4722940000000002</v>
      </c>
      <c r="BY48" s="53">
        <v>-2.295264</v>
      </c>
      <c r="BZ48" s="53">
        <v>-2.0571480000000002</v>
      </c>
      <c r="CA48" s="53">
        <v>-0.79588539999999997</v>
      </c>
      <c r="CB48" s="53">
        <v>-0.2129643</v>
      </c>
      <c r="CC48" s="53">
        <v>1.0132680000000001</v>
      </c>
      <c r="CD48" s="53">
        <v>0.23396639999999999</v>
      </c>
      <c r="CE48" s="53">
        <v>-7.6247099999999998E-2</v>
      </c>
      <c r="CF48" s="53">
        <v>0.56576139999999997</v>
      </c>
      <c r="CG48" s="53">
        <v>0.19858480000000001</v>
      </c>
      <c r="CH48" s="53">
        <v>-0.1410189</v>
      </c>
      <c r="CI48" s="53">
        <v>-0.32422200000000001</v>
      </c>
      <c r="CJ48" s="53">
        <v>0.3818512</v>
      </c>
      <c r="CK48" s="53">
        <v>1.29419</v>
      </c>
      <c r="CL48" s="53">
        <v>2.3100689999999999</v>
      </c>
      <c r="CM48" s="53">
        <v>1.3556239999999999</v>
      </c>
      <c r="CN48" s="53">
        <v>1.1513789999999999</v>
      </c>
      <c r="CO48" s="53">
        <v>0.95497240000000005</v>
      </c>
      <c r="CP48" s="53">
        <v>0.57705600000000001</v>
      </c>
      <c r="CQ48" s="53">
        <v>1.081107</v>
      </c>
      <c r="CR48" s="53">
        <v>1.069523</v>
      </c>
      <c r="CS48" s="53">
        <v>-2.0926809999999998</v>
      </c>
      <c r="CT48" s="53">
        <v>-1.7469870000000001</v>
      </c>
      <c r="CU48" s="53">
        <v>-2.0773839999999999</v>
      </c>
      <c r="CV48" s="53">
        <v>-1.6637230000000001</v>
      </c>
      <c r="CW48" s="53">
        <v>-1.5357339999999999</v>
      </c>
      <c r="CX48" s="53">
        <v>-1.32552</v>
      </c>
      <c r="CY48" s="53">
        <v>-0.1546661</v>
      </c>
      <c r="CZ48" s="53">
        <v>0.64741660000000001</v>
      </c>
      <c r="DA48" s="53">
        <v>1.8350960000000001</v>
      </c>
      <c r="DB48" s="53">
        <v>1.072862</v>
      </c>
      <c r="DC48" s="53">
        <v>0.74306079999999997</v>
      </c>
      <c r="DD48" s="53">
        <v>1.3664860000000001</v>
      </c>
      <c r="DE48" s="53">
        <v>1.002902</v>
      </c>
      <c r="DF48" s="53">
        <v>0.7333113</v>
      </c>
      <c r="DG48" s="53">
        <v>0.57863509999999996</v>
      </c>
      <c r="DH48" s="53">
        <v>1.3220529999999999</v>
      </c>
      <c r="DI48" s="53">
        <v>2.6616110000000002</v>
      </c>
      <c r="DJ48" s="53">
        <v>3.8408030000000002</v>
      </c>
      <c r="DK48" s="53">
        <v>2.6999749999999998</v>
      </c>
      <c r="DL48" s="53">
        <v>2.6844960000000002</v>
      </c>
      <c r="DM48" s="53">
        <v>2.3686639999999999</v>
      </c>
      <c r="DN48" s="53">
        <v>2.1638999999999999</v>
      </c>
      <c r="DO48" s="53">
        <v>2.81379</v>
      </c>
      <c r="DP48" s="53">
        <v>2.8816299999999999</v>
      </c>
      <c r="DQ48" s="53">
        <v>-1.0079830000000001</v>
      </c>
      <c r="DR48" s="53">
        <v>-0.71894930000000001</v>
      </c>
      <c r="DS48" s="53">
        <v>-1.1731469999999999</v>
      </c>
      <c r="DT48" s="53">
        <v>-0.85515160000000001</v>
      </c>
      <c r="DU48" s="53">
        <v>-0.77620339999999999</v>
      </c>
      <c r="DV48" s="53">
        <v>-0.59389159999999996</v>
      </c>
      <c r="DW48" s="53">
        <v>0.48655330000000002</v>
      </c>
      <c r="DX48" s="53">
        <v>1.5077970000000001</v>
      </c>
      <c r="DY48" s="53">
        <v>3.0216829999999999</v>
      </c>
      <c r="DZ48" s="53">
        <v>2.2840940000000001</v>
      </c>
      <c r="EA48" s="53">
        <v>1.9260109999999999</v>
      </c>
      <c r="EB48" s="53">
        <v>2.522605</v>
      </c>
      <c r="EC48" s="53">
        <v>2.164209</v>
      </c>
      <c r="ED48" s="53">
        <v>1.9957050000000001</v>
      </c>
      <c r="EE48" s="53">
        <v>1.882217</v>
      </c>
      <c r="EF48" s="53">
        <v>2.6795550000000001</v>
      </c>
      <c r="EG48" s="53">
        <v>4.6359500000000002</v>
      </c>
      <c r="EH48" s="53">
        <v>6.0509409999999999</v>
      </c>
      <c r="EI48" s="53">
        <v>4.6410049999999998</v>
      </c>
      <c r="EJ48" s="53">
        <v>4.8980750000000004</v>
      </c>
      <c r="EK48" s="53">
        <v>4.4098110000000004</v>
      </c>
      <c r="EL48" s="53">
        <v>4.45505</v>
      </c>
      <c r="EM48" s="53">
        <v>5.3155080000000003</v>
      </c>
      <c r="EN48" s="53">
        <v>5.498024</v>
      </c>
      <c r="EO48" s="53">
        <v>0.55814960000000002</v>
      </c>
      <c r="EP48" s="53">
        <v>0.76537330000000003</v>
      </c>
      <c r="EQ48" s="53">
        <v>0.1324292</v>
      </c>
      <c r="ER48" s="53">
        <v>0.31229679999999999</v>
      </c>
      <c r="ES48" s="53">
        <v>0.32043779999999999</v>
      </c>
      <c r="ET48" s="53">
        <v>0.46246359999999997</v>
      </c>
      <c r="EU48" s="53">
        <v>1.412372</v>
      </c>
      <c r="EV48" s="53">
        <v>2.750051</v>
      </c>
      <c r="EW48" s="53">
        <v>59.189660000000003</v>
      </c>
      <c r="EX48" s="53">
        <v>58.01661</v>
      </c>
      <c r="EY48" s="53">
        <v>57.04419</v>
      </c>
      <c r="EZ48" s="53">
        <v>56.23339</v>
      </c>
      <c r="FA48" s="53">
        <v>55.52711</v>
      </c>
      <c r="FB48" s="53">
        <v>54.919240000000002</v>
      </c>
      <c r="FC48" s="53">
        <v>55.473239999999997</v>
      </c>
      <c r="FD48" s="53">
        <v>58.494120000000002</v>
      </c>
      <c r="FE48" s="53">
        <v>61.97739</v>
      </c>
      <c r="FF48" s="53">
        <v>65.862589999999997</v>
      </c>
      <c r="FG48" s="53">
        <v>69.906899999999993</v>
      </c>
      <c r="FH48" s="53">
        <v>74.041529999999995</v>
      </c>
      <c r="FI48" s="53">
        <v>77.298339999999996</v>
      </c>
      <c r="FJ48" s="53">
        <v>79.311260000000004</v>
      </c>
      <c r="FK48" s="53">
        <v>80.088030000000003</v>
      </c>
      <c r="FL48" s="53">
        <v>80.060329999999993</v>
      </c>
      <c r="FM48" s="53">
        <v>78.825450000000004</v>
      </c>
      <c r="FN48" s="53">
        <v>77.11121</v>
      </c>
      <c r="FO48" s="53">
        <v>74.528840000000002</v>
      </c>
      <c r="FP48" s="53">
        <v>70.77319</v>
      </c>
      <c r="FQ48" s="53">
        <v>66.474850000000004</v>
      </c>
      <c r="FR48" s="53">
        <v>63.423160000000003</v>
      </c>
      <c r="FS48" s="53">
        <v>61.579140000000002</v>
      </c>
      <c r="FT48" s="53">
        <v>60.255310000000001</v>
      </c>
      <c r="FU48" s="53">
        <v>197</v>
      </c>
      <c r="FV48" s="53">
        <v>4534.3360000000002</v>
      </c>
      <c r="FW48" s="53">
        <v>111.26049999999999</v>
      </c>
      <c r="FX48" s="53">
        <v>1</v>
      </c>
    </row>
    <row r="49" spans="1:180" x14ac:dyDescent="0.3">
      <c r="A49" t="s">
        <v>174</v>
      </c>
      <c r="B49" t="s">
        <v>247</v>
      </c>
      <c r="C49" t="s">
        <v>180</v>
      </c>
      <c r="D49" t="s">
        <v>248</v>
      </c>
      <c r="E49" t="s">
        <v>190</v>
      </c>
      <c r="F49" t="s">
        <v>233</v>
      </c>
      <c r="G49" t="s">
        <v>243</v>
      </c>
      <c r="H49" s="53">
        <v>38</v>
      </c>
      <c r="I49" s="53">
        <v>14.08277</v>
      </c>
      <c r="J49" s="53">
        <v>13.40137</v>
      </c>
      <c r="K49" s="53">
        <v>13.1433</v>
      </c>
      <c r="L49" s="53">
        <v>13.0154</v>
      </c>
      <c r="M49" s="53">
        <v>12.98063</v>
      </c>
      <c r="N49" s="53">
        <v>13.73922</v>
      </c>
      <c r="O49" s="53">
        <v>14.96865</v>
      </c>
      <c r="P49" s="53">
        <v>15.46889</v>
      </c>
      <c r="Q49" s="53">
        <v>17.1904</v>
      </c>
      <c r="R49" s="53">
        <v>18.521360000000001</v>
      </c>
      <c r="S49" s="53">
        <v>19.904910000000001</v>
      </c>
      <c r="T49" s="53">
        <v>21.69314</v>
      </c>
      <c r="U49" s="53">
        <v>23.087340000000001</v>
      </c>
      <c r="V49" s="53">
        <v>23.93807</v>
      </c>
      <c r="W49" s="53">
        <v>24.7254</v>
      </c>
      <c r="X49" s="53">
        <v>25.6127</v>
      </c>
      <c r="Y49" s="53">
        <v>24.056370000000001</v>
      </c>
      <c r="Z49" s="53">
        <v>23.48105</v>
      </c>
      <c r="AA49" s="53">
        <v>21.904489999999999</v>
      </c>
      <c r="AB49" s="53">
        <v>20.252279999999999</v>
      </c>
      <c r="AC49" s="53">
        <v>19.214749999999999</v>
      </c>
      <c r="AD49" s="53">
        <v>17.711659999999998</v>
      </c>
      <c r="AE49" s="53">
        <v>16.038530000000002</v>
      </c>
      <c r="AF49" s="53">
        <v>15.40021</v>
      </c>
      <c r="AG49" s="53">
        <v>-2.7478061</v>
      </c>
      <c r="AH49" s="53">
        <v>-2.8471570000000002</v>
      </c>
      <c r="AI49" s="53">
        <v>-2.7188789999999998</v>
      </c>
      <c r="AJ49" s="53">
        <v>-2.4521869999999999</v>
      </c>
      <c r="AK49" s="53">
        <v>-2.6746210000000001</v>
      </c>
      <c r="AL49" s="53">
        <v>-2.7839969999999998</v>
      </c>
      <c r="AM49" s="53">
        <v>-3.00318</v>
      </c>
      <c r="AN49" s="53">
        <v>-3.2681</v>
      </c>
      <c r="AO49" s="53">
        <v>-3.7107380000000001</v>
      </c>
      <c r="AP49" s="53">
        <v>-4.1158599999999996</v>
      </c>
      <c r="AQ49" s="53">
        <v>-4.6737320000000002</v>
      </c>
      <c r="AR49" s="53">
        <v>-4.457058</v>
      </c>
      <c r="AS49" s="53">
        <v>-4.274864</v>
      </c>
      <c r="AT49" s="53">
        <v>-5.2963630000000004</v>
      </c>
      <c r="AU49" s="53">
        <v>-5.6890349999999996</v>
      </c>
      <c r="AV49" s="53">
        <v>-5.0109859999999999</v>
      </c>
      <c r="AW49" s="53">
        <v>-5.9153729999999998</v>
      </c>
      <c r="AX49" s="53">
        <v>-4.436795</v>
      </c>
      <c r="AY49" s="53">
        <v>-3.95967</v>
      </c>
      <c r="AZ49" s="53">
        <v>-3.4184030000000001</v>
      </c>
      <c r="BA49" s="53">
        <v>-2.6644830000000002</v>
      </c>
      <c r="BB49" s="53">
        <v>-2.815795</v>
      </c>
      <c r="BC49" s="53">
        <v>-2.5781890000000001</v>
      </c>
      <c r="BD49" s="53">
        <v>-1.8557790000000001</v>
      </c>
      <c r="BE49" s="53">
        <v>-1.341828</v>
      </c>
      <c r="BF49" s="53">
        <v>-1.470731</v>
      </c>
      <c r="BG49" s="53">
        <v>-1.3755440000000001</v>
      </c>
      <c r="BH49" s="53">
        <v>-1.1423209999999999</v>
      </c>
      <c r="BI49" s="53">
        <v>-1.370635</v>
      </c>
      <c r="BJ49" s="53">
        <v>-1.475541</v>
      </c>
      <c r="BK49" s="53">
        <v>-1.7457720000000001</v>
      </c>
      <c r="BL49" s="53">
        <v>-2.0215510000000001</v>
      </c>
      <c r="BM49" s="53">
        <v>-2.5504639999999998</v>
      </c>
      <c r="BN49" s="53">
        <v>-2.8860640000000002</v>
      </c>
      <c r="BO49" s="53">
        <v>-3.2887279999999999</v>
      </c>
      <c r="BP49" s="53">
        <v>-2.9842759999999999</v>
      </c>
      <c r="BQ49" s="53">
        <v>-2.7082359999999999</v>
      </c>
      <c r="BR49" s="53">
        <v>-3.4758010000000001</v>
      </c>
      <c r="BS49" s="53">
        <v>-3.868217</v>
      </c>
      <c r="BT49" s="53">
        <v>-3.2369059999999998</v>
      </c>
      <c r="BU49" s="53">
        <v>-4.1523310000000002</v>
      </c>
      <c r="BV49" s="53">
        <v>-2.9782479999999998</v>
      </c>
      <c r="BW49" s="53">
        <v>-2.6317089999999999</v>
      </c>
      <c r="BX49" s="53">
        <v>-2.2704819999999999</v>
      </c>
      <c r="BY49" s="53">
        <v>-1.605477</v>
      </c>
      <c r="BZ49" s="53">
        <v>-1.5995299999999999</v>
      </c>
      <c r="CA49" s="53">
        <v>-1.453209</v>
      </c>
      <c r="CB49" s="53">
        <v>-0.62830149999999996</v>
      </c>
      <c r="CC49" s="53">
        <v>-0.36805251</v>
      </c>
      <c r="CD49" s="53">
        <v>-0.51742299999999997</v>
      </c>
      <c r="CE49" s="53">
        <v>-0.44515470000000001</v>
      </c>
      <c r="CF49" s="53">
        <v>-0.23511080000000001</v>
      </c>
      <c r="CG49" s="53">
        <v>-0.46749800000000002</v>
      </c>
      <c r="CH49" s="53">
        <v>-0.56930809999999998</v>
      </c>
      <c r="CI49" s="53">
        <v>-0.87489470000000003</v>
      </c>
      <c r="CJ49" s="53">
        <v>-1.1581950000000001</v>
      </c>
      <c r="CK49" s="53">
        <v>-1.7468619999999999</v>
      </c>
      <c r="CL49" s="53">
        <v>-2.0343119999999999</v>
      </c>
      <c r="CM49" s="53">
        <v>-2.3294779999999999</v>
      </c>
      <c r="CN49" s="53">
        <v>-1.9642310000000001</v>
      </c>
      <c r="CO49" s="53">
        <v>-1.6231949999999999</v>
      </c>
      <c r="CP49" s="53">
        <v>-2.2148850000000002</v>
      </c>
      <c r="CQ49" s="53">
        <v>-2.6071230000000001</v>
      </c>
      <c r="CR49" s="53">
        <v>-2.008184</v>
      </c>
      <c r="CS49" s="53">
        <v>-2.931254</v>
      </c>
      <c r="CT49" s="53">
        <v>-1.9680629999999999</v>
      </c>
      <c r="CU49" s="53">
        <v>-1.7119679999999999</v>
      </c>
      <c r="CV49" s="53">
        <v>-1.4754350000000001</v>
      </c>
      <c r="CW49" s="53">
        <v>-0.87201300000000004</v>
      </c>
      <c r="CX49" s="53">
        <v>-0.75714879999999996</v>
      </c>
      <c r="CY49" s="53">
        <v>-0.67405040000000005</v>
      </c>
      <c r="CZ49" s="53">
        <v>0.2218456</v>
      </c>
      <c r="DA49" s="53">
        <v>0.60572331999999995</v>
      </c>
      <c r="DB49" s="53">
        <v>0.43588510000000003</v>
      </c>
      <c r="DC49" s="53">
        <v>0.48523490000000002</v>
      </c>
      <c r="DD49" s="53">
        <v>0.67209890000000005</v>
      </c>
      <c r="DE49" s="53">
        <v>0.43563879999999999</v>
      </c>
      <c r="DF49" s="53">
        <v>0.33692470000000002</v>
      </c>
      <c r="DG49" s="53">
        <v>-4.0175000000000002E-3</v>
      </c>
      <c r="DH49" s="53">
        <v>-0.29483910000000002</v>
      </c>
      <c r="DI49" s="53">
        <v>-0.94325970000000003</v>
      </c>
      <c r="DJ49" s="53">
        <v>-1.1825589999999999</v>
      </c>
      <c r="DK49" s="53">
        <v>-1.370228</v>
      </c>
      <c r="DL49" s="53">
        <v>-0.94418659999999999</v>
      </c>
      <c r="DM49" s="53">
        <v>-0.53815290000000005</v>
      </c>
      <c r="DN49" s="53">
        <v>-0.95396879999999995</v>
      </c>
      <c r="DO49" s="53">
        <v>-1.3460300000000001</v>
      </c>
      <c r="DP49" s="53">
        <v>-0.77946119999999997</v>
      </c>
      <c r="DQ49" s="53">
        <v>-1.7101770000000001</v>
      </c>
      <c r="DR49" s="53">
        <v>-0.95787750000000005</v>
      </c>
      <c r="DS49" s="53">
        <v>-0.79222599999999999</v>
      </c>
      <c r="DT49" s="53">
        <v>-0.68038900000000002</v>
      </c>
      <c r="DU49" s="53">
        <v>-0.1385488</v>
      </c>
      <c r="DV49" s="53">
        <v>8.5232699999999995E-2</v>
      </c>
      <c r="DW49" s="53">
        <v>0.1051078</v>
      </c>
      <c r="DX49" s="53">
        <v>1.071993</v>
      </c>
      <c r="DY49" s="53">
        <v>2.0117010999999998</v>
      </c>
      <c r="DZ49" s="53">
        <v>1.812311</v>
      </c>
      <c r="EA49" s="53">
        <v>1.82857</v>
      </c>
      <c r="EB49" s="53">
        <v>1.9819659999999999</v>
      </c>
      <c r="EC49" s="53">
        <v>1.739625</v>
      </c>
      <c r="ED49" s="53">
        <v>1.645381</v>
      </c>
      <c r="EE49" s="53">
        <v>1.2533909999999999</v>
      </c>
      <c r="EF49" s="53">
        <v>0.95170969999999999</v>
      </c>
      <c r="EG49" s="53">
        <v>0.2170144</v>
      </c>
      <c r="EH49" s="53">
        <v>4.7235699999999999E-2</v>
      </c>
      <c r="EI49" s="53">
        <v>1.47756E-2</v>
      </c>
      <c r="EJ49" s="53">
        <v>0.52859590000000001</v>
      </c>
      <c r="EK49" s="53">
        <v>1.028475</v>
      </c>
      <c r="EL49" s="53">
        <v>0.86659350000000002</v>
      </c>
      <c r="EM49" s="53">
        <v>0.47478930000000003</v>
      </c>
      <c r="EN49" s="53">
        <v>0.99461900000000003</v>
      </c>
      <c r="EO49" s="53">
        <v>5.2864399999999999E-2</v>
      </c>
      <c r="EP49" s="53">
        <v>0.5006697</v>
      </c>
      <c r="EQ49" s="53">
        <v>0.53573499999999996</v>
      </c>
      <c r="ER49" s="53">
        <v>0.4675318</v>
      </c>
      <c r="ES49" s="53">
        <v>0.92045699999999997</v>
      </c>
      <c r="ET49" s="53">
        <v>1.301498</v>
      </c>
      <c r="EU49" s="53">
        <v>1.230089</v>
      </c>
      <c r="EV49" s="53">
        <v>2.2994699999999999</v>
      </c>
      <c r="EW49" s="53">
        <v>57.66639</v>
      </c>
      <c r="EX49" s="53">
        <v>56.805419999999998</v>
      </c>
      <c r="EY49" s="53">
        <v>56.045679999999997</v>
      </c>
      <c r="EZ49" s="53">
        <v>55.425550000000001</v>
      </c>
      <c r="FA49" s="53">
        <v>55.017479999999999</v>
      </c>
      <c r="FB49" s="53">
        <v>54.56373</v>
      </c>
      <c r="FC49" s="53">
        <v>54.3934</v>
      </c>
      <c r="FD49" s="53">
        <v>54.713760000000001</v>
      </c>
      <c r="FE49" s="53">
        <v>57.234909999999999</v>
      </c>
      <c r="FF49" s="53">
        <v>61.121830000000003</v>
      </c>
      <c r="FG49" s="53">
        <v>66.255499999999998</v>
      </c>
      <c r="FH49" s="53">
        <v>71.587429999999998</v>
      </c>
      <c r="FI49" s="53">
        <v>76.576419999999999</v>
      </c>
      <c r="FJ49" s="53">
        <v>80.781440000000003</v>
      </c>
      <c r="FK49" s="53">
        <v>83.435419999999993</v>
      </c>
      <c r="FL49" s="53">
        <v>83.543139999999994</v>
      </c>
      <c r="FM49" s="53">
        <v>82.313869999999994</v>
      </c>
      <c r="FN49" s="53">
        <v>79.659329999999997</v>
      </c>
      <c r="FO49" s="53">
        <v>75.342349999999996</v>
      </c>
      <c r="FP49" s="53">
        <v>70.505920000000003</v>
      </c>
      <c r="FQ49" s="53">
        <v>66.581779999999995</v>
      </c>
      <c r="FR49" s="53">
        <v>63.653129999999997</v>
      </c>
      <c r="FS49" s="53">
        <v>61.912010000000002</v>
      </c>
      <c r="FT49" s="53">
        <v>60.350819999999999</v>
      </c>
      <c r="FU49" s="53">
        <v>197.0333</v>
      </c>
      <c r="FV49" s="53">
        <v>4585.3190000000004</v>
      </c>
      <c r="FW49" s="53">
        <v>108.384</v>
      </c>
      <c r="FX49" s="53">
        <v>1</v>
      </c>
    </row>
    <row r="50" spans="1:180" x14ac:dyDescent="0.3">
      <c r="A50" t="s">
        <v>174</v>
      </c>
      <c r="B50" t="s">
        <v>247</v>
      </c>
      <c r="C50" t="s">
        <v>180</v>
      </c>
      <c r="D50" t="s">
        <v>248</v>
      </c>
      <c r="E50" t="s">
        <v>189</v>
      </c>
      <c r="F50" t="s">
        <v>234</v>
      </c>
      <c r="G50" t="s">
        <v>243</v>
      </c>
      <c r="H50" s="53">
        <v>83</v>
      </c>
      <c r="I50" s="53">
        <v>13.974930000000001</v>
      </c>
      <c r="J50" s="53">
        <v>13.396839999999999</v>
      </c>
      <c r="K50" s="53">
        <v>13.04907</v>
      </c>
      <c r="L50" s="53">
        <v>12.78956</v>
      </c>
      <c r="M50" s="53">
        <v>13.178599999999999</v>
      </c>
      <c r="N50" s="53">
        <v>13.6074</v>
      </c>
      <c r="O50" s="53">
        <v>14.17719</v>
      </c>
      <c r="P50" s="53">
        <v>14.834490000000001</v>
      </c>
      <c r="Q50" s="53">
        <v>16.803660000000001</v>
      </c>
      <c r="R50" s="53">
        <v>17.834779999999999</v>
      </c>
      <c r="S50" s="53">
        <v>19.34843</v>
      </c>
      <c r="T50" s="53">
        <v>20.7501</v>
      </c>
      <c r="U50" s="53">
        <v>21.551760000000002</v>
      </c>
      <c r="V50" s="53">
        <v>22.341449999999998</v>
      </c>
      <c r="W50" s="53">
        <v>22.864439999999998</v>
      </c>
      <c r="X50" s="53">
        <v>22.829080000000001</v>
      </c>
      <c r="Y50" s="53">
        <v>22.965990000000001</v>
      </c>
      <c r="Z50" s="53">
        <v>22.562529999999999</v>
      </c>
      <c r="AA50" s="53">
        <v>20.99718</v>
      </c>
      <c r="AB50" s="53">
        <v>19.800409999999999</v>
      </c>
      <c r="AC50" s="53">
        <v>18.49539</v>
      </c>
      <c r="AD50" s="53">
        <v>17.371230000000001</v>
      </c>
      <c r="AE50" s="53">
        <v>16.208639999999999</v>
      </c>
      <c r="AF50" s="53">
        <v>15.367710000000001</v>
      </c>
      <c r="AG50" s="53">
        <v>-3.8589540000000002</v>
      </c>
      <c r="AH50" s="53">
        <v>-3.6257999999999999</v>
      </c>
      <c r="AI50" s="53">
        <v>-3.3160050000000001</v>
      </c>
      <c r="AJ50" s="53">
        <v>-3.2980239999999998</v>
      </c>
      <c r="AK50" s="53">
        <v>-3.0194299999999998</v>
      </c>
      <c r="AL50" s="53">
        <v>-3.389767</v>
      </c>
      <c r="AM50" s="53">
        <v>-3.7522160000000002</v>
      </c>
      <c r="AN50" s="53">
        <v>-4.0816699999999999</v>
      </c>
      <c r="AO50" s="53">
        <v>-4.0762879999999999</v>
      </c>
      <c r="AP50" s="53">
        <v>-5.1741190000000001</v>
      </c>
      <c r="AQ50" s="53">
        <v>-5.8956670000000004</v>
      </c>
      <c r="AR50" s="53">
        <v>-6.3828820000000004</v>
      </c>
      <c r="AS50" s="53">
        <v>-7.028619</v>
      </c>
      <c r="AT50" s="53">
        <v>-7.4522550000000001</v>
      </c>
      <c r="AU50" s="53">
        <v>-7.8435709999999998</v>
      </c>
      <c r="AV50" s="53">
        <v>-8.2834199999999996</v>
      </c>
      <c r="AW50" s="53">
        <v>-7.8734700000000002</v>
      </c>
      <c r="AX50" s="53">
        <v>-7.2720539999999998</v>
      </c>
      <c r="AY50" s="53">
        <v>-7.0622939999999996</v>
      </c>
      <c r="AZ50" s="53">
        <v>-6.3912500000000003</v>
      </c>
      <c r="BA50" s="53">
        <v>-5.8757910000000004</v>
      </c>
      <c r="BB50" s="53">
        <v>-4.8792169999999997</v>
      </c>
      <c r="BC50" s="53">
        <v>-3.7226050000000002</v>
      </c>
      <c r="BD50" s="53">
        <v>-2.7950300000000001</v>
      </c>
      <c r="BE50" s="53">
        <v>-2.5241261000000002</v>
      </c>
      <c r="BF50" s="53">
        <v>-2.369939</v>
      </c>
      <c r="BG50" s="53">
        <v>-2.110506</v>
      </c>
      <c r="BH50" s="53">
        <v>-2.1407929999999999</v>
      </c>
      <c r="BI50" s="53">
        <v>-1.8590610000000001</v>
      </c>
      <c r="BJ50" s="53">
        <v>-2.2375090000000002</v>
      </c>
      <c r="BK50" s="53">
        <v>-2.408725</v>
      </c>
      <c r="BL50" s="53">
        <v>-2.487835</v>
      </c>
      <c r="BM50" s="53">
        <v>-2.2729720000000002</v>
      </c>
      <c r="BN50" s="53">
        <v>-3.28932</v>
      </c>
      <c r="BO50" s="53">
        <v>-3.9327390000000002</v>
      </c>
      <c r="BP50" s="53">
        <v>-4.3897339999999998</v>
      </c>
      <c r="BQ50" s="53">
        <v>-4.9762529999999998</v>
      </c>
      <c r="BR50" s="53">
        <v>-5.2768769999999998</v>
      </c>
      <c r="BS50" s="53">
        <v>-5.5677570000000003</v>
      </c>
      <c r="BT50" s="53">
        <v>-5.9754240000000003</v>
      </c>
      <c r="BU50" s="53">
        <v>-5.6506059999999998</v>
      </c>
      <c r="BV50" s="53">
        <v>-5.1563049999999997</v>
      </c>
      <c r="BW50" s="53">
        <v>-5.1175649999999999</v>
      </c>
      <c r="BX50" s="53">
        <v>-4.6668789999999998</v>
      </c>
      <c r="BY50" s="53">
        <v>-4.4142260000000002</v>
      </c>
      <c r="BZ50" s="53">
        <v>-3.4957720000000001</v>
      </c>
      <c r="CA50" s="53">
        <v>-2.445773</v>
      </c>
      <c r="CB50" s="53">
        <v>-1.5855649999999999</v>
      </c>
      <c r="CC50" s="53">
        <v>-1.599628</v>
      </c>
      <c r="CD50" s="53">
        <v>-1.5001340000000001</v>
      </c>
      <c r="CE50" s="53">
        <v>-1.2755810000000001</v>
      </c>
      <c r="CF50" s="53">
        <v>-1.339297</v>
      </c>
      <c r="CG50" s="53">
        <v>-1.055393</v>
      </c>
      <c r="CH50" s="53">
        <v>-1.4394579999999999</v>
      </c>
      <c r="CI50" s="53">
        <v>-1.478226</v>
      </c>
      <c r="CJ50" s="53">
        <v>-1.38395</v>
      </c>
      <c r="CK50" s="53">
        <v>-1.0240009999999999</v>
      </c>
      <c r="CL50" s="53">
        <v>-1.983914</v>
      </c>
      <c r="CM50" s="53">
        <v>-2.5732200000000001</v>
      </c>
      <c r="CN50" s="53">
        <v>-3.0092850000000002</v>
      </c>
      <c r="CO50" s="53">
        <v>-3.5547900000000001</v>
      </c>
      <c r="CP50" s="53">
        <v>-3.7702170000000002</v>
      </c>
      <c r="CQ50" s="53">
        <v>-3.9915340000000001</v>
      </c>
      <c r="CR50" s="53">
        <v>-4.3769140000000002</v>
      </c>
      <c r="CS50" s="53">
        <v>-4.1110569999999997</v>
      </c>
      <c r="CT50" s="53">
        <v>-3.6909429999999999</v>
      </c>
      <c r="CU50" s="53">
        <v>-3.7706520000000001</v>
      </c>
      <c r="CV50" s="53">
        <v>-3.472585</v>
      </c>
      <c r="CW50" s="53">
        <v>-3.4019509999999999</v>
      </c>
      <c r="CX50" s="53">
        <v>-2.5376020000000001</v>
      </c>
      <c r="CY50" s="53">
        <v>-1.5614429999999999</v>
      </c>
      <c r="CZ50" s="53">
        <v>-0.74789240000000001</v>
      </c>
      <c r="DA50" s="53">
        <v>-0.67512989000000001</v>
      </c>
      <c r="DB50" s="53">
        <v>-0.63032840000000001</v>
      </c>
      <c r="DC50" s="53">
        <v>-0.44065660000000001</v>
      </c>
      <c r="DD50" s="53">
        <v>-0.53780229999999996</v>
      </c>
      <c r="DE50" s="53">
        <v>-0.25172489999999997</v>
      </c>
      <c r="DF50" s="53">
        <v>-0.64140799999999998</v>
      </c>
      <c r="DG50" s="53">
        <v>-0.54772790000000005</v>
      </c>
      <c r="DH50" s="53">
        <v>-0.28006550000000002</v>
      </c>
      <c r="DI50" s="53">
        <v>0.22496949999999999</v>
      </c>
      <c r="DJ50" s="53">
        <v>-0.678508</v>
      </c>
      <c r="DK50" s="53">
        <v>-1.213703</v>
      </c>
      <c r="DL50" s="53">
        <v>-1.6288370000000001</v>
      </c>
      <c r="DM50" s="53">
        <v>-2.133327</v>
      </c>
      <c r="DN50" s="53">
        <v>-2.2635559999999999</v>
      </c>
      <c r="DO50" s="53">
        <v>-2.4153129999999998</v>
      </c>
      <c r="DP50" s="53">
        <v>-2.778403</v>
      </c>
      <c r="DQ50" s="53">
        <v>-2.5715080000000001</v>
      </c>
      <c r="DR50" s="53">
        <v>-2.2255820000000002</v>
      </c>
      <c r="DS50" s="53">
        <v>-2.4237380000000002</v>
      </c>
      <c r="DT50" s="53">
        <v>-2.2782909999999998</v>
      </c>
      <c r="DU50" s="53">
        <v>-2.389675</v>
      </c>
      <c r="DV50" s="53">
        <v>-1.5794319999999999</v>
      </c>
      <c r="DW50" s="53">
        <v>-0.67711310000000002</v>
      </c>
      <c r="DX50" s="53">
        <v>8.9779800000000007E-2</v>
      </c>
      <c r="DY50" s="53">
        <v>0.65969849000000003</v>
      </c>
      <c r="DZ50" s="53">
        <v>0.62553239999999999</v>
      </c>
      <c r="EA50" s="53">
        <v>0.76484220000000003</v>
      </c>
      <c r="EB50" s="53">
        <v>0.61942949999999997</v>
      </c>
      <c r="EC50" s="53">
        <v>0.90864409999999995</v>
      </c>
      <c r="ED50" s="53">
        <v>0.51085000000000003</v>
      </c>
      <c r="EE50" s="53">
        <v>0.79576400000000003</v>
      </c>
      <c r="EF50" s="53">
        <v>1.313769</v>
      </c>
      <c r="EG50" s="53">
        <v>2.0282849999999999</v>
      </c>
      <c r="EH50" s="53">
        <v>1.206291</v>
      </c>
      <c r="EI50" s="53">
        <v>0.74922540000000004</v>
      </c>
      <c r="EJ50" s="53">
        <v>0.36431150000000001</v>
      </c>
      <c r="EK50" s="53">
        <v>-8.0960900000000002E-2</v>
      </c>
      <c r="EL50" s="53">
        <v>-8.8178300000000001E-2</v>
      </c>
      <c r="EM50" s="53">
        <v>-0.13949810000000001</v>
      </c>
      <c r="EN50" s="53">
        <v>-0.47040779999999999</v>
      </c>
      <c r="EO50" s="53">
        <v>-0.34864450000000002</v>
      </c>
      <c r="EP50" s="53">
        <v>-0.10983329999999999</v>
      </c>
      <c r="EQ50" s="53">
        <v>-0.47900949999999998</v>
      </c>
      <c r="ER50" s="53">
        <v>-0.55392039999999998</v>
      </c>
      <c r="ES50" s="53">
        <v>-0.92811060000000001</v>
      </c>
      <c r="ET50" s="53">
        <v>-0.1959873</v>
      </c>
      <c r="EU50" s="53">
        <v>0.59971890000000005</v>
      </c>
      <c r="EV50" s="53">
        <v>1.2992459999999999</v>
      </c>
      <c r="EW50" s="53">
        <v>70.037610000000001</v>
      </c>
      <c r="EX50" s="53">
        <v>68.62679</v>
      </c>
      <c r="EY50" s="53">
        <v>67.443370000000002</v>
      </c>
      <c r="EZ50" s="53">
        <v>66.390619999999998</v>
      </c>
      <c r="FA50" s="53">
        <v>65.453199999999995</v>
      </c>
      <c r="FB50" s="53">
        <v>64.554580000000001</v>
      </c>
      <c r="FC50" s="53">
        <v>63.847709999999999</v>
      </c>
      <c r="FD50" s="53">
        <v>65.053719999999998</v>
      </c>
      <c r="FE50" s="53">
        <v>68.201679999999996</v>
      </c>
      <c r="FF50" s="53">
        <v>72.123320000000007</v>
      </c>
      <c r="FG50" s="53">
        <v>76.752809999999997</v>
      </c>
      <c r="FH50" s="53">
        <v>81.118899999999996</v>
      </c>
      <c r="FI50" s="53">
        <v>84.261889999999994</v>
      </c>
      <c r="FJ50" s="53">
        <v>86.417429999999996</v>
      </c>
      <c r="FK50" s="53">
        <v>87.978160000000003</v>
      </c>
      <c r="FL50" s="53">
        <v>88.928120000000007</v>
      </c>
      <c r="FM50" s="53">
        <v>89.030910000000006</v>
      </c>
      <c r="FN50" s="53">
        <v>87.763400000000004</v>
      </c>
      <c r="FO50" s="53">
        <v>85.245350000000002</v>
      </c>
      <c r="FP50" s="53">
        <v>81.422619999999995</v>
      </c>
      <c r="FQ50" s="53">
        <v>77.612949999999998</v>
      </c>
      <c r="FR50" s="53">
        <v>74.893100000000004</v>
      </c>
      <c r="FS50" s="53">
        <v>72.959469999999996</v>
      </c>
      <c r="FT50" s="53">
        <v>71.24006</v>
      </c>
      <c r="FU50" s="53">
        <v>514</v>
      </c>
      <c r="FV50" s="53">
        <v>12718.87</v>
      </c>
      <c r="FW50" s="53">
        <v>140.74100000000001</v>
      </c>
      <c r="FX50" s="53">
        <v>1</v>
      </c>
    </row>
    <row r="51" spans="1:180" x14ac:dyDescent="0.3">
      <c r="A51" t="s">
        <v>174</v>
      </c>
      <c r="B51" t="s">
        <v>247</v>
      </c>
      <c r="C51" t="s">
        <v>180</v>
      </c>
      <c r="D51" t="s">
        <v>248</v>
      </c>
      <c r="E51" t="s">
        <v>190</v>
      </c>
      <c r="F51" t="s">
        <v>234</v>
      </c>
      <c r="G51" t="s">
        <v>243</v>
      </c>
      <c r="H51" s="53">
        <v>83</v>
      </c>
      <c r="I51" s="53">
        <v>13.95112</v>
      </c>
      <c r="J51" s="53">
        <v>13.243220000000001</v>
      </c>
      <c r="K51" s="53">
        <v>13.061299999999999</v>
      </c>
      <c r="L51" s="53">
        <v>12.69326</v>
      </c>
      <c r="M51" s="53">
        <v>13.10575</v>
      </c>
      <c r="N51" s="53">
        <v>14.339309999999999</v>
      </c>
      <c r="O51" s="53">
        <v>16.173570000000002</v>
      </c>
      <c r="P51" s="53">
        <v>16.761009999999999</v>
      </c>
      <c r="Q51" s="53">
        <v>18.523969999999998</v>
      </c>
      <c r="R51" s="53">
        <v>19.475439999999999</v>
      </c>
      <c r="S51" s="53">
        <v>20.975390000000001</v>
      </c>
      <c r="T51" s="53">
        <v>21.358740000000001</v>
      </c>
      <c r="U51" s="53">
        <v>22.973849999999999</v>
      </c>
      <c r="V51" s="53">
        <v>23.793330000000001</v>
      </c>
      <c r="W51" s="53">
        <v>24.30292</v>
      </c>
      <c r="X51" s="53">
        <v>24.269359999999999</v>
      </c>
      <c r="Y51" s="53">
        <v>23.859690000000001</v>
      </c>
      <c r="Z51" s="53">
        <v>23.199159999999999</v>
      </c>
      <c r="AA51" s="53">
        <v>21.239339999999999</v>
      </c>
      <c r="AB51" s="53">
        <v>20.29421</v>
      </c>
      <c r="AC51" s="53">
        <v>18.504049999999999</v>
      </c>
      <c r="AD51" s="53">
        <v>17.10858</v>
      </c>
      <c r="AE51" s="53">
        <v>15.24727</v>
      </c>
      <c r="AF51" s="53">
        <v>14.42503</v>
      </c>
      <c r="AG51" s="53">
        <v>-1.9846680000000001</v>
      </c>
      <c r="AH51" s="53">
        <v>-2.120393</v>
      </c>
      <c r="AI51" s="53">
        <v>-1.8901520000000001</v>
      </c>
      <c r="AJ51" s="53">
        <v>-2.1365829999999999</v>
      </c>
      <c r="AK51" s="53">
        <v>-1.9157360000000001</v>
      </c>
      <c r="AL51" s="53">
        <v>-1.417483</v>
      </c>
      <c r="AM51" s="53">
        <v>-1.1437889999999999</v>
      </c>
      <c r="AN51" s="53">
        <v>-0.8876153</v>
      </c>
      <c r="AO51" s="53">
        <v>-0.59483810000000004</v>
      </c>
      <c r="AP51" s="53">
        <v>-1.5261990000000001</v>
      </c>
      <c r="AQ51" s="53">
        <v>-2.1086459999999998</v>
      </c>
      <c r="AR51" s="53">
        <v>-3.5283319999999998</v>
      </c>
      <c r="AS51" s="53">
        <v>-3.3629980000000002</v>
      </c>
      <c r="AT51" s="53">
        <v>-3.9453100000000001</v>
      </c>
      <c r="AU51" s="53">
        <v>-4.1928780000000003</v>
      </c>
      <c r="AV51" s="53">
        <v>-4.495749</v>
      </c>
      <c r="AW51" s="53">
        <v>-4.9755640000000003</v>
      </c>
      <c r="AX51" s="53">
        <v>-4.4296579999999999</v>
      </c>
      <c r="AY51" s="53">
        <v>-4.3795760000000001</v>
      </c>
      <c r="AZ51" s="53">
        <v>-3.844363</v>
      </c>
      <c r="BA51" s="53">
        <v>-3.8115079999999999</v>
      </c>
      <c r="BB51" s="53">
        <v>-3.0347719999999998</v>
      </c>
      <c r="BC51" s="53">
        <v>-2.6540119999999998</v>
      </c>
      <c r="BD51" s="53">
        <v>-1.8412249999999999</v>
      </c>
      <c r="BE51" s="53">
        <v>-1.1321950000000001</v>
      </c>
      <c r="BF51" s="53">
        <v>-1.2997339999999999</v>
      </c>
      <c r="BG51" s="53">
        <v>-1.063993</v>
      </c>
      <c r="BH51" s="53">
        <v>-1.327202</v>
      </c>
      <c r="BI51" s="53">
        <v>-1.1215109999999999</v>
      </c>
      <c r="BJ51" s="53">
        <v>-0.61240240000000001</v>
      </c>
      <c r="BK51" s="53">
        <v>0.10599980000000001</v>
      </c>
      <c r="BL51" s="53">
        <v>0.30320570000000002</v>
      </c>
      <c r="BM51" s="53">
        <v>0.68353059999999999</v>
      </c>
      <c r="BN51" s="53">
        <v>-0.21698880000000001</v>
      </c>
      <c r="BO51" s="53">
        <v>-0.62661860000000003</v>
      </c>
      <c r="BP51" s="53">
        <v>-1.9237580000000001</v>
      </c>
      <c r="BQ51" s="53">
        <v>-1.6418820000000001</v>
      </c>
      <c r="BR51" s="53">
        <v>-2.0836440000000001</v>
      </c>
      <c r="BS51" s="53">
        <v>-2.24457</v>
      </c>
      <c r="BT51" s="53">
        <v>-2.5654710000000001</v>
      </c>
      <c r="BU51" s="53">
        <v>-2.8416459999999999</v>
      </c>
      <c r="BV51" s="53">
        <v>-2.4692029999999998</v>
      </c>
      <c r="BW51" s="53">
        <v>-2.7521369999999998</v>
      </c>
      <c r="BX51" s="53">
        <v>-2.4618419999999999</v>
      </c>
      <c r="BY51" s="53">
        <v>-2.6248930000000001</v>
      </c>
      <c r="BZ51" s="53">
        <v>-2.0203030000000002</v>
      </c>
      <c r="CA51" s="53">
        <v>-1.7744169999999999</v>
      </c>
      <c r="CB51" s="53">
        <v>-1.086357</v>
      </c>
      <c r="CC51" s="53">
        <v>-0.54177361999999996</v>
      </c>
      <c r="CD51" s="53">
        <v>-0.73134809999999995</v>
      </c>
      <c r="CE51" s="53">
        <v>-0.4917976</v>
      </c>
      <c r="CF51" s="53">
        <v>-0.76662750000000002</v>
      </c>
      <c r="CG51" s="53">
        <v>-0.57143370000000004</v>
      </c>
      <c r="CH51" s="53">
        <v>-5.4806300000000002E-2</v>
      </c>
      <c r="CI51" s="53">
        <v>0.97159969999999996</v>
      </c>
      <c r="CJ51" s="53">
        <v>1.1279650000000001</v>
      </c>
      <c r="CK51" s="53">
        <v>1.5689249999999999</v>
      </c>
      <c r="CL51" s="53">
        <v>0.68976590000000004</v>
      </c>
      <c r="CM51" s="53">
        <v>0.39982869999999998</v>
      </c>
      <c r="CN51" s="53">
        <v>-0.81243560000000004</v>
      </c>
      <c r="CO51" s="53">
        <v>-0.44984229999999997</v>
      </c>
      <c r="CP51" s="53">
        <v>-0.79425920000000005</v>
      </c>
      <c r="CQ51" s="53">
        <v>-0.89517880000000005</v>
      </c>
      <c r="CR51" s="53">
        <v>-1.228566</v>
      </c>
      <c r="CS51" s="53">
        <v>-1.3637010000000001</v>
      </c>
      <c r="CT51" s="53">
        <v>-1.1113980000000001</v>
      </c>
      <c r="CU51" s="53">
        <v>-1.624978</v>
      </c>
      <c r="CV51" s="53">
        <v>-1.504313</v>
      </c>
      <c r="CW51" s="53">
        <v>-1.8030470000000001</v>
      </c>
      <c r="CX51" s="53">
        <v>-1.3176840000000001</v>
      </c>
      <c r="CY51" s="53">
        <v>-1.1652119999999999</v>
      </c>
      <c r="CZ51" s="53">
        <v>-0.56353690000000001</v>
      </c>
      <c r="DA51" s="53">
        <v>4.8647200000000002E-2</v>
      </c>
      <c r="DB51" s="53">
        <v>-0.16296240000000001</v>
      </c>
      <c r="DC51" s="53">
        <v>8.0397700000000002E-2</v>
      </c>
      <c r="DD51" s="53">
        <v>-0.20605270000000001</v>
      </c>
      <c r="DE51" s="53">
        <v>-2.1356099999999999E-2</v>
      </c>
      <c r="DF51" s="53">
        <v>0.50278990000000001</v>
      </c>
      <c r="DG51" s="53">
        <v>1.8371999999999999</v>
      </c>
      <c r="DH51" s="53">
        <v>1.9527239999999999</v>
      </c>
      <c r="DI51" s="53">
        <v>2.4543189999999999</v>
      </c>
      <c r="DJ51" s="53">
        <v>1.5965210000000001</v>
      </c>
      <c r="DK51" s="53">
        <v>1.4262760000000001</v>
      </c>
      <c r="DL51" s="53">
        <v>0.29888720000000002</v>
      </c>
      <c r="DM51" s="53">
        <v>0.74219760000000001</v>
      </c>
      <c r="DN51" s="53">
        <v>0.49512529999999999</v>
      </c>
      <c r="DO51" s="53">
        <v>0.45421280000000003</v>
      </c>
      <c r="DP51" s="53">
        <v>0.1083383</v>
      </c>
      <c r="DQ51" s="53">
        <v>0.1142445</v>
      </c>
      <c r="DR51" s="53">
        <v>0.2464065</v>
      </c>
      <c r="DS51" s="53">
        <v>-0.49781920000000002</v>
      </c>
      <c r="DT51" s="53">
        <v>-0.54678320000000002</v>
      </c>
      <c r="DU51" s="53">
        <v>-0.9812014</v>
      </c>
      <c r="DV51" s="53">
        <v>-0.61506590000000005</v>
      </c>
      <c r="DW51" s="53">
        <v>-0.55600700000000003</v>
      </c>
      <c r="DX51" s="53">
        <v>-4.0717299999999998E-2</v>
      </c>
      <c r="DY51" s="53">
        <v>0.90112119999999996</v>
      </c>
      <c r="DZ51" s="53">
        <v>0.65769630000000001</v>
      </c>
      <c r="EA51" s="53">
        <v>0.90655680000000005</v>
      </c>
      <c r="EB51" s="53">
        <v>0.60332819999999998</v>
      </c>
      <c r="EC51" s="53">
        <v>0.77286860000000002</v>
      </c>
      <c r="ED51" s="53">
        <v>1.3078700000000001</v>
      </c>
      <c r="EE51" s="53">
        <v>3.0869879999999998</v>
      </c>
      <c r="EF51" s="53">
        <v>3.1435439999999999</v>
      </c>
      <c r="EG51" s="53">
        <v>3.732688</v>
      </c>
      <c r="EH51" s="53">
        <v>2.9057300000000001</v>
      </c>
      <c r="EI51" s="53">
        <v>2.9083030000000001</v>
      </c>
      <c r="EJ51" s="53">
        <v>1.9034610000000001</v>
      </c>
      <c r="EK51" s="53">
        <v>2.463314</v>
      </c>
      <c r="EL51" s="53">
        <v>2.356792</v>
      </c>
      <c r="EM51" s="53">
        <v>2.40252</v>
      </c>
      <c r="EN51" s="53">
        <v>2.0386160000000002</v>
      </c>
      <c r="EO51" s="53">
        <v>2.2481629999999999</v>
      </c>
      <c r="EP51" s="53">
        <v>2.206861</v>
      </c>
      <c r="EQ51" s="53">
        <v>1.1296189999999999</v>
      </c>
      <c r="ER51" s="53">
        <v>0.83573739999999996</v>
      </c>
      <c r="ES51" s="53">
        <v>0.2054135</v>
      </c>
      <c r="ET51" s="53">
        <v>0.39940360000000003</v>
      </c>
      <c r="EU51" s="53">
        <v>0.32358799999999999</v>
      </c>
      <c r="EV51" s="53">
        <v>0.71415130000000004</v>
      </c>
      <c r="EW51" s="53">
        <v>65.912229999999994</v>
      </c>
      <c r="EX51" s="53">
        <v>64.770099999999999</v>
      </c>
      <c r="EY51" s="53">
        <v>63.776049999999998</v>
      </c>
      <c r="EZ51" s="53">
        <v>62.958930000000002</v>
      </c>
      <c r="FA51" s="53">
        <v>62.132300000000001</v>
      </c>
      <c r="FB51" s="53">
        <v>61.275620000000004</v>
      </c>
      <c r="FC51" s="53">
        <v>60.479030000000002</v>
      </c>
      <c r="FD51" s="53">
        <v>61.206870000000002</v>
      </c>
      <c r="FE51" s="53">
        <v>64.264700000000005</v>
      </c>
      <c r="FF51" s="53">
        <v>67.951149999999998</v>
      </c>
      <c r="FG51" s="53">
        <v>72.499889999999994</v>
      </c>
      <c r="FH51" s="53">
        <v>76.75703</v>
      </c>
      <c r="FI51" s="53">
        <v>80.558359999999993</v>
      </c>
      <c r="FJ51" s="53">
        <v>83.149050000000003</v>
      </c>
      <c r="FK51" s="53">
        <v>84.564409999999995</v>
      </c>
      <c r="FL51" s="53">
        <v>85.133160000000004</v>
      </c>
      <c r="FM51" s="53">
        <v>84.802530000000004</v>
      </c>
      <c r="FN51" s="53">
        <v>83.397639999999996</v>
      </c>
      <c r="FO51" s="53">
        <v>80.523240000000001</v>
      </c>
      <c r="FP51" s="53">
        <v>76.699960000000004</v>
      </c>
      <c r="FQ51" s="53">
        <v>73.725790000000003</v>
      </c>
      <c r="FR51" s="53">
        <v>71.375380000000007</v>
      </c>
      <c r="FS51" s="53">
        <v>69.574579999999997</v>
      </c>
      <c r="FT51" s="53">
        <v>67.864779999999996</v>
      </c>
      <c r="FU51" s="53">
        <v>513.96669999999995</v>
      </c>
      <c r="FV51" s="53">
        <v>11917.79</v>
      </c>
      <c r="FW51" s="53">
        <v>149.0795</v>
      </c>
      <c r="FX51" s="53">
        <v>1</v>
      </c>
    </row>
    <row r="52" spans="1:180" x14ac:dyDescent="0.3">
      <c r="A52" t="s">
        <v>174</v>
      </c>
      <c r="B52" t="s">
        <v>247</v>
      </c>
      <c r="C52" t="s">
        <v>180</v>
      </c>
      <c r="D52" t="s">
        <v>248</v>
      </c>
      <c r="E52" t="s">
        <v>188</v>
      </c>
      <c r="F52" t="s">
        <v>234</v>
      </c>
      <c r="G52" t="s">
        <v>243</v>
      </c>
      <c r="H52" s="53">
        <v>83</v>
      </c>
      <c r="I52" s="53">
        <v>13.69703</v>
      </c>
      <c r="J52" s="53">
        <v>13.0198</v>
      </c>
      <c r="K52" s="53">
        <v>12.577249999999999</v>
      </c>
      <c r="L52" s="53">
        <v>12.38969</v>
      </c>
      <c r="M52" s="53">
        <v>12.552490000000001</v>
      </c>
      <c r="N52" s="53">
        <v>13.494009999999999</v>
      </c>
      <c r="O52" s="53">
        <v>14.28349</v>
      </c>
      <c r="P52" s="53">
        <v>14.5395</v>
      </c>
      <c r="Q52" s="53">
        <v>15.8811</v>
      </c>
      <c r="R52" s="53">
        <v>17.14423</v>
      </c>
      <c r="S52" s="53">
        <v>18.206859999999999</v>
      </c>
      <c r="T52" s="53">
        <v>19.550560000000001</v>
      </c>
      <c r="U52" s="53">
        <v>20.125869999999999</v>
      </c>
      <c r="V52" s="53">
        <v>21.163039999999999</v>
      </c>
      <c r="W52" s="53">
        <v>22.276630000000001</v>
      </c>
      <c r="X52" s="53">
        <v>22.914069999999999</v>
      </c>
      <c r="Y52" s="53">
        <v>22.964479999999998</v>
      </c>
      <c r="Z52" s="53">
        <v>22.316420000000001</v>
      </c>
      <c r="AA52" s="53">
        <v>20.140789999999999</v>
      </c>
      <c r="AB52" s="53">
        <v>18.812860000000001</v>
      </c>
      <c r="AC52" s="53">
        <v>17.258230000000001</v>
      </c>
      <c r="AD52" s="53">
        <v>16.342020000000002</v>
      </c>
      <c r="AE52" s="53">
        <v>15.25939</v>
      </c>
      <c r="AF52" s="53">
        <v>14.67484</v>
      </c>
      <c r="AG52" s="53">
        <v>-5.1425099000000003</v>
      </c>
      <c r="AH52" s="53">
        <v>-4.8283110000000002</v>
      </c>
      <c r="AI52" s="53">
        <v>-4.6555400000000002</v>
      </c>
      <c r="AJ52" s="53">
        <v>-4.6493270000000004</v>
      </c>
      <c r="AK52" s="53">
        <v>-4.4804950000000003</v>
      </c>
      <c r="AL52" s="53">
        <v>-4.2016400000000003</v>
      </c>
      <c r="AM52" s="53">
        <v>-4.6543270000000003</v>
      </c>
      <c r="AN52" s="53">
        <v>-6.000089</v>
      </c>
      <c r="AO52" s="53">
        <v>-7.3127820000000003</v>
      </c>
      <c r="AP52" s="53">
        <v>-8.5009530000000009</v>
      </c>
      <c r="AQ52" s="53">
        <v>-9.9724850000000007</v>
      </c>
      <c r="AR52" s="53">
        <v>-10.702120000000001</v>
      </c>
      <c r="AS52" s="53">
        <v>-12.009460000000001</v>
      </c>
      <c r="AT52" s="53">
        <v>-11.98136</v>
      </c>
      <c r="AU52" s="53">
        <v>-10.87129</v>
      </c>
      <c r="AV52" s="53">
        <v>-10.135540000000001</v>
      </c>
      <c r="AW52" s="53">
        <v>-9.4348290000000006</v>
      </c>
      <c r="AX52" s="53">
        <v>-9.101756</v>
      </c>
      <c r="AY52" s="53">
        <v>-9.4864320000000006</v>
      </c>
      <c r="AZ52" s="53">
        <v>-9.1382270000000005</v>
      </c>
      <c r="BA52" s="53">
        <v>-9.0637120000000007</v>
      </c>
      <c r="BB52" s="53">
        <v>-7.5639349999999999</v>
      </c>
      <c r="BC52" s="53">
        <v>-5.9645919999999997</v>
      </c>
      <c r="BD52" s="53">
        <v>-4.3493009999999996</v>
      </c>
      <c r="BE52" s="53">
        <v>-3.4758041</v>
      </c>
      <c r="BF52" s="53">
        <v>-3.2944089999999999</v>
      </c>
      <c r="BG52" s="53">
        <v>-3.1612629999999999</v>
      </c>
      <c r="BH52" s="53">
        <v>-3.1864859999999999</v>
      </c>
      <c r="BI52" s="53">
        <v>-3.072991</v>
      </c>
      <c r="BJ52" s="53">
        <v>-2.8241619999999998</v>
      </c>
      <c r="BK52" s="53">
        <v>-2.806886</v>
      </c>
      <c r="BL52" s="53">
        <v>-3.9143590000000001</v>
      </c>
      <c r="BM52" s="53">
        <v>-4.7854850000000004</v>
      </c>
      <c r="BN52" s="53">
        <v>-5.66967</v>
      </c>
      <c r="BO52" s="53">
        <v>-6.7554809999999996</v>
      </c>
      <c r="BP52" s="53">
        <v>-7.3185719999999996</v>
      </c>
      <c r="BQ52" s="53">
        <v>-8.3264530000000008</v>
      </c>
      <c r="BR52" s="53">
        <v>-8.2884259999999994</v>
      </c>
      <c r="BS52" s="53">
        <v>-7.6293240000000004</v>
      </c>
      <c r="BT52" s="53">
        <v>-7.1865240000000004</v>
      </c>
      <c r="BU52" s="53">
        <v>-6.7729910000000002</v>
      </c>
      <c r="BV52" s="53">
        <v>-6.529541</v>
      </c>
      <c r="BW52" s="53">
        <v>-7.1581780000000004</v>
      </c>
      <c r="BX52" s="53">
        <v>-6.9335570000000004</v>
      </c>
      <c r="BY52" s="53">
        <v>-7.006151</v>
      </c>
      <c r="BZ52" s="53">
        <v>-5.7627079999999999</v>
      </c>
      <c r="CA52" s="53">
        <v>-4.4064680000000003</v>
      </c>
      <c r="CB52" s="53">
        <v>-3.0583550000000002</v>
      </c>
      <c r="CC52" s="53">
        <v>-2.3214489999999999</v>
      </c>
      <c r="CD52" s="53">
        <v>-2.2320340000000001</v>
      </c>
      <c r="CE52" s="53">
        <v>-2.1263320000000001</v>
      </c>
      <c r="CF52" s="53">
        <v>-2.173327</v>
      </c>
      <c r="CG52" s="53">
        <v>-2.0981580000000002</v>
      </c>
      <c r="CH52" s="53">
        <v>-1.8701239999999999</v>
      </c>
      <c r="CI52" s="53">
        <v>-1.527355</v>
      </c>
      <c r="CJ52" s="53">
        <v>-2.4697879999999999</v>
      </c>
      <c r="CK52" s="53">
        <v>-3.0350869999999999</v>
      </c>
      <c r="CL52" s="53">
        <v>-3.7087319999999999</v>
      </c>
      <c r="CM52" s="53">
        <v>-4.527393</v>
      </c>
      <c r="CN52" s="53">
        <v>-4.9751339999999997</v>
      </c>
      <c r="CO52" s="53">
        <v>-5.7756160000000003</v>
      </c>
      <c r="CP52" s="53">
        <v>-5.7307100000000002</v>
      </c>
      <c r="CQ52" s="53">
        <v>-5.3839509999999997</v>
      </c>
      <c r="CR52" s="53">
        <v>-5.1440460000000003</v>
      </c>
      <c r="CS52" s="53">
        <v>-4.9294099999999998</v>
      </c>
      <c r="CT52" s="53">
        <v>-4.7480330000000004</v>
      </c>
      <c r="CU52" s="53">
        <v>-5.5456370000000001</v>
      </c>
      <c r="CV52" s="53">
        <v>-5.4066099999999997</v>
      </c>
      <c r="CW52" s="53">
        <v>-5.5810909999999998</v>
      </c>
      <c r="CX52" s="53">
        <v>-4.5151830000000004</v>
      </c>
      <c r="CY52" s="53">
        <v>-3.3273160000000002</v>
      </c>
      <c r="CZ52" s="53">
        <v>-2.16425</v>
      </c>
      <c r="DA52" s="53">
        <v>-1.1670940000000001</v>
      </c>
      <c r="DB52" s="53">
        <v>-1.1696580000000001</v>
      </c>
      <c r="DC52" s="53">
        <v>-1.0913999999999999</v>
      </c>
      <c r="DD52" s="53">
        <v>-1.1601680000000001</v>
      </c>
      <c r="DE52" s="53">
        <v>-1.1233249999999999</v>
      </c>
      <c r="DF52" s="53">
        <v>-0.91608719999999999</v>
      </c>
      <c r="DG52" s="53">
        <v>-0.24782309999999999</v>
      </c>
      <c r="DH52" s="53">
        <v>-1.025218</v>
      </c>
      <c r="DI52" s="53">
        <v>-1.2846880000000001</v>
      </c>
      <c r="DJ52" s="53">
        <v>-1.7477940000000001</v>
      </c>
      <c r="DK52" s="53">
        <v>-2.2993060000000001</v>
      </c>
      <c r="DL52" s="53">
        <v>-2.631697</v>
      </c>
      <c r="DM52" s="53">
        <v>-3.2247789999999998</v>
      </c>
      <c r="DN52" s="53">
        <v>-3.172993</v>
      </c>
      <c r="DO52" s="53">
        <v>-3.1385779999999999</v>
      </c>
      <c r="DP52" s="53">
        <v>-3.1015679999999999</v>
      </c>
      <c r="DQ52" s="53">
        <v>-3.0858289999999999</v>
      </c>
      <c r="DR52" s="53">
        <v>-2.9665240000000002</v>
      </c>
      <c r="DS52" s="53">
        <v>-3.9330949999999998</v>
      </c>
      <c r="DT52" s="53">
        <v>-3.8796620000000002</v>
      </c>
      <c r="DU52" s="53">
        <v>-4.1560309999999996</v>
      </c>
      <c r="DV52" s="53">
        <v>-3.2676590000000001</v>
      </c>
      <c r="DW52" s="53">
        <v>-2.2481640000000001</v>
      </c>
      <c r="DX52" s="53">
        <v>-1.2701439999999999</v>
      </c>
      <c r="DY52" s="53">
        <v>0.49961221</v>
      </c>
      <c r="DZ52" s="53">
        <v>0.36424339999999999</v>
      </c>
      <c r="EA52" s="53">
        <v>0.40287620000000002</v>
      </c>
      <c r="EB52" s="53">
        <v>0.30267339999999998</v>
      </c>
      <c r="EC52" s="53">
        <v>0.28417890000000001</v>
      </c>
      <c r="ED52" s="53">
        <v>0.4613912</v>
      </c>
      <c r="EE52" s="53">
        <v>1.5996170000000001</v>
      </c>
      <c r="EF52" s="53">
        <v>1.060513</v>
      </c>
      <c r="EG52" s="53">
        <v>1.2426090000000001</v>
      </c>
      <c r="EH52" s="53">
        <v>1.0834889999999999</v>
      </c>
      <c r="EI52" s="53">
        <v>0.91769809999999996</v>
      </c>
      <c r="EJ52" s="53">
        <v>0.75185480000000005</v>
      </c>
      <c r="EK52" s="53">
        <v>0.45822439999999998</v>
      </c>
      <c r="EL52" s="53">
        <v>0.5199435</v>
      </c>
      <c r="EM52" s="53">
        <v>0.1033844</v>
      </c>
      <c r="EN52" s="53">
        <v>-0.15255479999999999</v>
      </c>
      <c r="EO52" s="53">
        <v>-0.42399160000000002</v>
      </c>
      <c r="EP52" s="53">
        <v>-0.39430910000000002</v>
      </c>
      <c r="EQ52" s="53">
        <v>-1.604841</v>
      </c>
      <c r="ER52" s="53">
        <v>-1.674993</v>
      </c>
      <c r="ES52" s="53">
        <v>-2.0984690000000001</v>
      </c>
      <c r="ET52" s="53">
        <v>-1.466432</v>
      </c>
      <c r="EU52" s="53">
        <v>-0.69003959999999998</v>
      </c>
      <c r="EV52" s="53">
        <v>2.08016E-2</v>
      </c>
      <c r="EW52" s="53">
        <v>72.225489999999994</v>
      </c>
      <c r="EX52" s="53">
        <v>70.542509999999993</v>
      </c>
      <c r="EY52" s="53">
        <v>69.025580000000005</v>
      </c>
      <c r="EZ52" s="53">
        <v>67.697370000000006</v>
      </c>
      <c r="FA52" s="53">
        <v>66.596400000000003</v>
      </c>
      <c r="FB52" s="53">
        <v>65.527820000000006</v>
      </c>
      <c r="FC52" s="53">
        <v>65.334429999999998</v>
      </c>
      <c r="FD52" s="53">
        <v>67.169169999999994</v>
      </c>
      <c r="FE52" s="53">
        <v>70.388720000000006</v>
      </c>
      <c r="FF52" s="53">
        <v>74.142709999999994</v>
      </c>
      <c r="FG52" s="53">
        <v>78.376170000000002</v>
      </c>
      <c r="FH52" s="53">
        <v>82.614779999999996</v>
      </c>
      <c r="FI52" s="53">
        <v>86.100390000000004</v>
      </c>
      <c r="FJ52" s="53">
        <v>88.420720000000003</v>
      </c>
      <c r="FK52" s="53">
        <v>90.181520000000006</v>
      </c>
      <c r="FL52" s="53">
        <v>91.179569999999998</v>
      </c>
      <c r="FM52" s="53">
        <v>91.110119999999995</v>
      </c>
      <c r="FN52" s="53">
        <v>90.129769999999994</v>
      </c>
      <c r="FO52" s="53">
        <v>87.922079999999994</v>
      </c>
      <c r="FP52" s="53">
        <v>84.456029999999998</v>
      </c>
      <c r="FQ52" s="53">
        <v>80.464879999999994</v>
      </c>
      <c r="FR52" s="53">
        <v>77.449420000000003</v>
      </c>
      <c r="FS52" s="53">
        <v>75.195239999999998</v>
      </c>
      <c r="FT52" s="53">
        <v>73.357389999999995</v>
      </c>
      <c r="FU52" s="53">
        <v>514</v>
      </c>
      <c r="FV52" s="53">
        <v>13123.4</v>
      </c>
      <c r="FW52" s="53">
        <v>138.4563</v>
      </c>
      <c r="FX52" s="53">
        <v>1</v>
      </c>
    </row>
    <row r="53" spans="1:180" x14ac:dyDescent="0.3">
      <c r="A53" t="s">
        <v>174</v>
      </c>
      <c r="B53" t="s">
        <v>247</v>
      </c>
      <c r="C53" t="s">
        <v>180</v>
      </c>
      <c r="D53" t="s">
        <v>227</v>
      </c>
      <c r="E53" t="s">
        <v>188</v>
      </c>
      <c r="F53" t="s">
        <v>234</v>
      </c>
      <c r="G53" t="s">
        <v>243</v>
      </c>
      <c r="H53" s="53">
        <v>83</v>
      </c>
      <c r="I53" s="53">
        <v>15.44089</v>
      </c>
      <c r="J53" s="53">
        <v>14.68446</v>
      </c>
      <c r="K53" s="53">
        <v>14.666869999999999</v>
      </c>
      <c r="L53" s="53">
        <v>14.54574</v>
      </c>
      <c r="M53" s="53">
        <v>15.32301</v>
      </c>
      <c r="N53" s="53">
        <v>17.319659999999999</v>
      </c>
      <c r="O53" s="53">
        <v>19.878409999999999</v>
      </c>
      <c r="P53" s="53">
        <v>22.680209999999999</v>
      </c>
      <c r="Q53" s="53">
        <v>26.78828</v>
      </c>
      <c r="R53" s="53">
        <v>29.158519999999999</v>
      </c>
      <c r="S53" s="53">
        <v>29.893789999999999</v>
      </c>
      <c r="T53" s="53">
        <v>31.947980000000001</v>
      </c>
      <c r="U53" s="53">
        <v>32.534059999999997</v>
      </c>
      <c r="V53" s="53">
        <v>33.701270000000001</v>
      </c>
      <c r="W53" s="53">
        <v>34.50656</v>
      </c>
      <c r="X53" s="53">
        <v>34.065719999999999</v>
      </c>
      <c r="Y53" s="53">
        <v>30.96921</v>
      </c>
      <c r="Z53" s="53">
        <v>28.274000000000001</v>
      </c>
      <c r="AA53" s="53">
        <v>25.651579999999999</v>
      </c>
      <c r="AB53" s="53">
        <v>23.855119999999999</v>
      </c>
      <c r="AC53" s="53">
        <v>21.36917</v>
      </c>
      <c r="AD53" s="53">
        <v>19.462009999999999</v>
      </c>
      <c r="AE53" s="53">
        <v>17.95926</v>
      </c>
      <c r="AF53" s="53">
        <v>16.719840000000001</v>
      </c>
      <c r="AG53" s="53">
        <v>-1.342657</v>
      </c>
      <c r="AH53" s="53">
        <v>-1.4998130000000001</v>
      </c>
      <c r="AI53" s="53">
        <v>-1.013458</v>
      </c>
      <c r="AJ53" s="53">
        <v>-1.0955680000000001</v>
      </c>
      <c r="AK53" s="53">
        <v>-1.083399</v>
      </c>
      <c r="AL53" s="53">
        <v>-1.299213</v>
      </c>
      <c r="AM53" s="53">
        <v>-0.88255749999999999</v>
      </c>
      <c r="AN53" s="53">
        <v>-1.0636760000000001</v>
      </c>
      <c r="AO53" s="53">
        <v>-0.15550800000000001</v>
      </c>
      <c r="AP53" s="53">
        <v>-0.36204399999999998</v>
      </c>
      <c r="AQ53" s="53">
        <v>-1.765517</v>
      </c>
      <c r="AR53" s="53">
        <v>-1.514724</v>
      </c>
      <c r="AS53" s="53">
        <v>-2.5571709999999999</v>
      </c>
      <c r="AT53" s="53">
        <v>-3.2130350000000001</v>
      </c>
      <c r="AU53" s="53">
        <v>-3.3846440000000002</v>
      </c>
      <c r="AV53" s="53">
        <v>-3.4588679999999998</v>
      </c>
      <c r="AW53" s="53">
        <v>-4.9848119999999998</v>
      </c>
      <c r="AX53" s="53">
        <v>-4.8315599999999996</v>
      </c>
      <c r="AY53" s="53">
        <v>-4.6462680000000001</v>
      </c>
      <c r="AZ53" s="53">
        <v>-4.3826989999999997</v>
      </c>
      <c r="BA53" s="53">
        <v>-4.6041410000000003</v>
      </c>
      <c r="BB53" s="53">
        <v>-3.8588559999999998</v>
      </c>
      <c r="BC53" s="53">
        <v>-2.4576910000000001</v>
      </c>
      <c r="BD53" s="53">
        <v>-1.727392</v>
      </c>
      <c r="BE53" s="53">
        <v>-0.77236318999999998</v>
      </c>
      <c r="BF53" s="53">
        <v>-0.94646859999999999</v>
      </c>
      <c r="BG53" s="53">
        <v>-0.4768616</v>
      </c>
      <c r="BH53" s="53">
        <v>-0.61499420000000005</v>
      </c>
      <c r="BI53" s="53">
        <v>-0.60279419999999995</v>
      </c>
      <c r="BJ53" s="53">
        <v>-0.48278729999999997</v>
      </c>
      <c r="BK53" s="53">
        <v>6.9442500000000004E-2</v>
      </c>
      <c r="BL53" s="53">
        <v>2.3880499999999999E-2</v>
      </c>
      <c r="BM53" s="53">
        <v>1.076371</v>
      </c>
      <c r="BN53" s="53">
        <v>0.918493</v>
      </c>
      <c r="BO53" s="53">
        <v>-0.47180650000000002</v>
      </c>
      <c r="BP53" s="53">
        <v>-0.18479780000000001</v>
      </c>
      <c r="BQ53" s="53">
        <v>-1.1120350000000001</v>
      </c>
      <c r="BR53" s="53">
        <v>-1.557571</v>
      </c>
      <c r="BS53" s="53">
        <v>-1.6553180000000001</v>
      </c>
      <c r="BT53" s="53">
        <v>-1.6997899999999999</v>
      </c>
      <c r="BU53" s="53">
        <v>-3.4321169999999999</v>
      </c>
      <c r="BV53" s="53">
        <v>-3.3053409999999999</v>
      </c>
      <c r="BW53" s="53">
        <v>-3.3058459999999998</v>
      </c>
      <c r="BX53" s="53">
        <v>-3.172253</v>
      </c>
      <c r="BY53" s="53">
        <v>-3.6547160000000001</v>
      </c>
      <c r="BZ53" s="53">
        <v>-3.009207</v>
      </c>
      <c r="CA53" s="53">
        <v>-1.7084360000000001</v>
      </c>
      <c r="CB53" s="53">
        <v>-0.99985579999999996</v>
      </c>
      <c r="CC53" s="53">
        <v>-0.37737968999999999</v>
      </c>
      <c r="CD53" s="53">
        <v>-0.56322410000000001</v>
      </c>
      <c r="CE53" s="53">
        <v>-0.1052167</v>
      </c>
      <c r="CF53" s="53">
        <v>-0.28215040000000002</v>
      </c>
      <c r="CG53" s="53">
        <v>-0.26992890000000003</v>
      </c>
      <c r="CH53" s="53">
        <v>8.2666600000000007E-2</v>
      </c>
      <c r="CI53" s="53">
        <v>0.72879479999999996</v>
      </c>
      <c r="CJ53" s="53">
        <v>0.77711920000000001</v>
      </c>
      <c r="CK53" s="53">
        <v>1.929567</v>
      </c>
      <c r="CL53" s="53">
        <v>1.8053889999999999</v>
      </c>
      <c r="CM53" s="53">
        <v>0.42421330000000002</v>
      </c>
      <c r="CN53" s="53">
        <v>0.73630490000000004</v>
      </c>
      <c r="CO53" s="53">
        <v>-0.1111379</v>
      </c>
      <c r="CP53" s="53">
        <v>-0.41100100000000001</v>
      </c>
      <c r="CQ53" s="53">
        <v>-0.45759159999999999</v>
      </c>
      <c r="CR53" s="53">
        <v>-0.48145749999999998</v>
      </c>
      <c r="CS53" s="53">
        <v>-2.3567260000000001</v>
      </c>
      <c r="CT53" s="53">
        <v>-2.2482859999999998</v>
      </c>
      <c r="CU53" s="53">
        <v>-2.3774739999999999</v>
      </c>
      <c r="CV53" s="53">
        <v>-2.3339029999999998</v>
      </c>
      <c r="CW53" s="53">
        <v>-2.997147</v>
      </c>
      <c r="CX53" s="53">
        <v>-2.4207420000000002</v>
      </c>
      <c r="CY53" s="53">
        <v>-1.1895039999999999</v>
      </c>
      <c r="CZ53" s="53">
        <v>-0.49596639999999997</v>
      </c>
      <c r="DA53" s="53">
        <v>1.7603799999999999E-2</v>
      </c>
      <c r="DB53" s="53">
        <v>-0.17997949999999999</v>
      </c>
      <c r="DC53" s="53">
        <v>0.2664281</v>
      </c>
      <c r="DD53" s="53">
        <v>5.06934E-2</v>
      </c>
      <c r="DE53" s="53">
        <v>6.2936400000000003E-2</v>
      </c>
      <c r="DF53" s="53">
        <v>0.64812049999999999</v>
      </c>
      <c r="DG53" s="53">
        <v>1.388147</v>
      </c>
      <c r="DH53" s="53">
        <v>1.5303580000000001</v>
      </c>
      <c r="DI53" s="53">
        <v>2.782762</v>
      </c>
      <c r="DJ53" s="53">
        <v>2.692285</v>
      </c>
      <c r="DK53" s="53">
        <v>1.320233</v>
      </c>
      <c r="DL53" s="53">
        <v>1.657408</v>
      </c>
      <c r="DM53" s="53">
        <v>0.88975910000000002</v>
      </c>
      <c r="DN53" s="53">
        <v>0.73556860000000002</v>
      </c>
      <c r="DO53" s="53">
        <v>0.74013470000000003</v>
      </c>
      <c r="DP53" s="53">
        <v>0.73687460000000005</v>
      </c>
      <c r="DQ53" s="53">
        <v>-1.281334</v>
      </c>
      <c r="DR53" s="53">
        <v>-1.1912320000000001</v>
      </c>
      <c r="DS53" s="53">
        <v>-1.4491019999999999</v>
      </c>
      <c r="DT53" s="53">
        <v>-1.495552</v>
      </c>
      <c r="DU53" s="53">
        <v>-2.3395779999999999</v>
      </c>
      <c r="DV53" s="53">
        <v>-1.8322780000000001</v>
      </c>
      <c r="DW53" s="53">
        <v>-0.67057250000000002</v>
      </c>
      <c r="DX53" s="53">
        <v>7.9229999999999995E-3</v>
      </c>
      <c r="DY53" s="53">
        <v>0.58789718000000002</v>
      </c>
      <c r="DZ53" s="53">
        <v>0.37336469999999999</v>
      </c>
      <c r="EA53" s="53">
        <v>0.80302430000000002</v>
      </c>
      <c r="EB53" s="53">
        <v>0.53126689999999999</v>
      </c>
      <c r="EC53" s="53">
        <v>0.5435411</v>
      </c>
      <c r="ED53" s="53">
        <v>1.4645459999999999</v>
      </c>
      <c r="EE53" s="53">
        <v>2.340147</v>
      </c>
      <c r="EF53" s="53">
        <v>2.617915</v>
      </c>
      <c r="EG53" s="53">
        <v>4.0146410000000001</v>
      </c>
      <c r="EH53" s="53">
        <v>3.9728219999999999</v>
      </c>
      <c r="EI53" s="53">
        <v>2.6139429999999999</v>
      </c>
      <c r="EJ53" s="53">
        <v>2.9873340000000002</v>
      </c>
      <c r="EK53" s="53">
        <v>2.3348949999999999</v>
      </c>
      <c r="EL53" s="53">
        <v>2.3910330000000002</v>
      </c>
      <c r="EM53" s="53">
        <v>2.4694609999999999</v>
      </c>
      <c r="EN53" s="53">
        <v>2.4959530000000001</v>
      </c>
      <c r="EO53" s="53">
        <v>0.27136060000000001</v>
      </c>
      <c r="EP53" s="53">
        <v>0.33498749999999999</v>
      </c>
      <c r="EQ53" s="53">
        <v>-0.1086796</v>
      </c>
      <c r="ER53" s="53">
        <v>-0.2851071</v>
      </c>
      <c r="ES53" s="53">
        <v>-1.390153</v>
      </c>
      <c r="ET53" s="53">
        <v>-0.98262839999999996</v>
      </c>
      <c r="EU53" s="53">
        <v>7.8682699999999994E-2</v>
      </c>
      <c r="EV53" s="53">
        <v>0.73545919999999998</v>
      </c>
      <c r="EW53" s="53">
        <v>70.38767</v>
      </c>
      <c r="EX53" s="53">
        <v>68.905779999999993</v>
      </c>
      <c r="EY53" s="53">
        <v>67.592690000000005</v>
      </c>
      <c r="EZ53" s="53">
        <v>66.428759999999997</v>
      </c>
      <c r="FA53" s="53">
        <v>65.511489999999995</v>
      </c>
      <c r="FB53" s="53">
        <v>64.632850000000005</v>
      </c>
      <c r="FC53" s="53">
        <v>64.555310000000006</v>
      </c>
      <c r="FD53" s="53">
        <v>66.363029999999995</v>
      </c>
      <c r="FE53" s="53">
        <v>69.412679999999995</v>
      </c>
      <c r="FF53" s="53">
        <v>73.036779999999993</v>
      </c>
      <c r="FG53" s="53">
        <v>77.276309999999995</v>
      </c>
      <c r="FH53" s="53">
        <v>81.403189999999995</v>
      </c>
      <c r="FI53" s="53">
        <v>84.656239999999997</v>
      </c>
      <c r="FJ53" s="53">
        <v>87.095889999999997</v>
      </c>
      <c r="FK53" s="53">
        <v>88.744439999999997</v>
      </c>
      <c r="FL53" s="53">
        <v>89.637860000000003</v>
      </c>
      <c r="FM53" s="53">
        <v>89.726190000000003</v>
      </c>
      <c r="FN53" s="53">
        <v>88.906480000000002</v>
      </c>
      <c r="FO53" s="53">
        <v>86.849869999999996</v>
      </c>
      <c r="FP53" s="53">
        <v>83.494349999999997</v>
      </c>
      <c r="FQ53" s="53">
        <v>79.444320000000005</v>
      </c>
      <c r="FR53" s="53">
        <v>76.430980000000005</v>
      </c>
      <c r="FS53" s="53">
        <v>74.12585</v>
      </c>
      <c r="FT53" s="53">
        <v>72.238190000000003</v>
      </c>
      <c r="FU53" s="53">
        <v>514</v>
      </c>
      <c r="FV53" s="53">
        <v>13123.4</v>
      </c>
      <c r="FW53" s="53">
        <v>138.4563</v>
      </c>
      <c r="FX53" s="53">
        <v>1</v>
      </c>
    </row>
    <row r="54" spans="1:180" x14ac:dyDescent="0.3">
      <c r="A54" t="s">
        <v>174</v>
      </c>
      <c r="B54" t="s">
        <v>247</v>
      </c>
      <c r="C54" t="s">
        <v>180</v>
      </c>
      <c r="D54" t="s">
        <v>227</v>
      </c>
      <c r="E54" t="s">
        <v>190</v>
      </c>
      <c r="F54" t="s">
        <v>234</v>
      </c>
      <c r="G54" t="s">
        <v>243</v>
      </c>
      <c r="H54" s="53">
        <v>83</v>
      </c>
      <c r="I54" s="53">
        <v>14.356960000000001</v>
      </c>
      <c r="J54" s="53">
        <v>13.723750000000001</v>
      </c>
      <c r="K54" s="53">
        <v>13.17057</v>
      </c>
      <c r="L54" s="53">
        <v>13.38378</v>
      </c>
      <c r="M54" s="53">
        <v>14.127700000000001</v>
      </c>
      <c r="N54" s="53">
        <v>17.233080000000001</v>
      </c>
      <c r="O54" s="53">
        <v>17.536259999999999</v>
      </c>
      <c r="P54" s="53">
        <v>21.539359999999999</v>
      </c>
      <c r="Q54" s="53">
        <v>25.599699999999999</v>
      </c>
      <c r="R54" s="53">
        <v>28.209040000000002</v>
      </c>
      <c r="S54" s="53">
        <v>30.93582</v>
      </c>
      <c r="T54" s="53">
        <v>32.749650000000003</v>
      </c>
      <c r="U54" s="53">
        <v>33.842680000000001</v>
      </c>
      <c r="V54" s="53">
        <v>35.115430000000003</v>
      </c>
      <c r="W54" s="53">
        <v>36.479880000000001</v>
      </c>
      <c r="X54" s="53">
        <v>33.270200000000003</v>
      </c>
      <c r="Y54" s="53">
        <v>31.120570000000001</v>
      </c>
      <c r="Z54" s="53">
        <v>28.363710000000001</v>
      </c>
      <c r="AA54" s="53">
        <v>25.430250000000001</v>
      </c>
      <c r="AB54" s="53">
        <v>23.014189999999999</v>
      </c>
      <c r="AC54" s="53">
        <v>20.128889999999998</v>
      </c>
      <c r="AD54" s="53">
        <v>19.242509999999999</v>
      </c>
      <c r="AE54" s="53">
        <v>17.733910000000002</v>
      </c>
      <c r="AF54" s="53">
        <v>15.928039999999999</v>
      </c>
      <c r="AG54" s="53">
        <v>-1.5253909999999999</v>
      </c>
      <c r="AH54" s="53">
        <v>-1.6490940000000001</v>
      </c>
      <c r="AI54" s="53">
        <v>-1.801258</v>
      </c>
      <c r="AJ54" s="53">
        <v>-1.6612039999999999</v>
      </c>
      <c r="AK54" s="53">
        <v>-1.6752260000000001</v>
      </c>
      <c r="AL54" s="53">
        <v>-1.1171450000000001</v>
      </c>
      <c r="AM54" s="53">
        <v>-3.1905519999999998</v>
      </c>
      <c r="AN54" s="53">
        <v>-1.443516</v>
      </c>
      <c r="AO54" s="53">
        <v>-1.2522530000000001</v>
      </c>
      <c r="AP54" s="53">
        <v>-1.221306</v>
      </c>
      <c r="AQ54" s="53">
        <v>-0.96715989999999996</v>
      </c>
      <c r="AR54" s="53">
        <v>-1.3695759999999999</v>
      </c>
      <c r="AS54" s="53">
        <v>-1.5488580000000001</v>
      </c>
      <c r="AT54" s="53">
        <v>-1.9506969999999999</v>
      </c>
      <c r="AU54" s="53">
        <v>-1.283636</v>
      </c>
      <c r="AV54" s="53">
        <v>-3.4553440000000002</v>
      </c>
      <c r="AW54" s="53">
        <v>-3.364077</v>
      </c>
      <c r="AX54" s="53">
        <v>-2.6802980000000001</v>
      </c>
      <c r="AY54" s="53">
        <v>-2.4426510000000001</v>
      </c>
      <c r="AZ54" s="53">
        <v>-3.0530870000000001</v>
      </c>
      <c r="BA54" s="53">
        <v>-4.2303249999999997</v>
      </c>
      <c r="BB54" s="53">
        <v>-2.0774089999999998</v>
      </c>
      <c r="BC54" s="53">
        <v>-1.189122</v>
      </c>
      <c r="BD54" s="53">
        <v>-1.143465</v>
      </c>
      <c r="BE54" s="53">
        <v>-0.83480447999999996</v>
      </c>
      <c r="BF54" s="53">
        <v>-0.96232249999999997</v>
      </c>
      <c r="BG54" s="53">
        <v>-1.120274</v>
      </c>
      <c r="BH54" s="53">
        <v>-0.98848029999999998</v>
      </c>
      <c r="BI54" s="53">
        <v>-0.99525269999999999</v>
      </c>
      <c r="BJ54" s="53">
        <v>-4.6317499999999998E-2</v>
      </c>
      <c r="BK54" s="53">
        <v>-2.0640969999999998</v>
      </c>
      <c r="BL54" s="53">
        <v>-0.39642909999999998</v>
      </c>
      <c r="BM54" s="53">
        <v>0.15035709999999999</v>
      </c>
      <c r="BN54" s="53">
        <v>0.38917259999999998</v>
      </c>
      <c r="BO54" s="53">
        <v>0.84994219999999998</v>
      </c>
      <c r="BP54" s="53">
        <v>0.55270620000000004</v>
      </c>
      <c r="BQ54" s="53">
        <v>0.30805919999999998</v>
      </c>
      <c r="BR54" s="53">
        <v>-9.7475999999999993E-2</v>
      </c>
      <c r="BS54" s="53">
        <v>0.5605057</v>
      </c>
      <c r="BT54" s="53">
        <v>-1.6207009999999999</v>
      </c>
      <c r="BU54" s="53">
        <v>-1.6124940000000001</v>
      </c>
      <c r="BV54" s="53">
        <v>-1.052627</v>
      </c>
      <c r="BW54" s="53">
        <v>-1.05836</v>
      </c>
      <c r="BX54" s="53">
        <v>-1.8364400000000001</v>
      </c>
      <c r="BY54" s="53">
        <v>-2.90524</v>
      </c>
      <c r="BZ54" s="53">
        <v>-1.0167930000000001</v>
      </c>
      <c r="CA54" s="53">
        <v>-0.1234435</v>
      </c>
      <c r="CB54" s="53">
        <v>-0.22782050000000001</v>
      </c>
      <c r="CC54" s="53">
        <v>-0.3565065</v>
      </c>
      <c r="CD54" s="53">
        <v>-0.48666670000000001</v>
      </c>
      <c r="CE54" s="53">
        <v>-0.64862580000000003</v>
      </c>
      <c r="CF54" s="53">
        <v>-0.52255359999999995</v>
      </c>
      <c r="CG54" s="53">
        <v>-0.52430560000000004</v>
      </c>
      <c r="CH54" s="53">
        <v>0.69533409999999995</v>
      </c>
      <c r="CI54" s="53">
        <v>-1.2839179999999999</v>
      </c>
      <c r="CJ54" s="53">
        <v>0.32878020000000002</v>
      </c>
      <c r="CK54" s="53">
        <v>1.1217999999999999</v>
      </c>
      <c r="CL54" s="53">
        <v>1.5045850000000001</v>
      </c>
      <c r="CM54" s="53">
        <v>2.1084619999999998</v>
      </c>
      <c r="CN54" s="53">
        <v>1.8840730000000001</v>
      </c>
      <c r="CO54" s="53">
        <v>1.5941540000000001</v>
      </c>
      <c r="CP54" s="53">
        <v>1.186059</v>
      </c>
      <c r="CQ54" s="53">
        <v>1.8377520000000001</v>
      </c>
      <c r="CR54" s="53">
        <v>-0.3500335</v>
      </c>
      <c r="CS54" s="53">
        <v>-0.3993525</v>
      </c>
      <c r="CT54" s="53">
        <v>7.4692599999999998E-2</v>
      </c>
      <c r="CU54" s="53">
        <v>-9.9604499999999999E-2</v>
      </c>
      <c r="CV54" s="53">
        <v>-0.99379329999999999</v>
      </c>
      <c r="CW54" s="53">
        <v>-1.98749</v>
      </c>
      <c r="CX54" s="53">
        <v>-0.28221309999999999</v>
      </c>
      <c r="CY54" s="53">
        <v>0.61464200000000002</v>
      </c>
      <c r="CZ54" s="53">
        <v>0.4063522</v>
      </c>
      <c r="DA54" s="53">
        <v>0.1217915</v>
      </c>
      <c r="DB54" s="53">
        <v>-1.1011E-2</v>
      </c>
      <c r="DC54" s="53">
        <v>-0.176978</v>
      </c>
      <c r="DD54" s="53">
        <v>-5.6626999999999997E-2</v>
      </c>
      <c r="DE54" s="53">
        <v>-5.33584E-2</v>
      </c>
      <c r="DF54" s="53">
        <v>1.4369860000000001</v>
      </c>
      <c r="DG54" s="53">
        <v>-0.5037393</v>
      </c>
      <c r="DH54" s="53">
        <v>1.0539890000000001</v>
      </c>
      <c r="DI54" s="53">
        <v>2.0932439999999999</v>
      </c>
      <c r="DJ54" s="53">
        <v>2.6199979999999998</v>
      </c>
      <c r="DK54" s="53">
        <v>3.366981</v>
      </c>
      <c r="DL54" s="53">
        <v>3.2154410000000002</v>
      </c>
      <c r="DM54" s="53">
        <v>2.8802490000000001</v>
      </c>
      <c r="DN54" s="53">
        <v>2.469595</v>
      </c>
      <c r="DO54" s="53">
        <v>3.1149990000000001</v>
      </c>
      <c r="DP54" s="53">
        <v>0.92063439999999996</v>
      </c>
      <c r="DQ54" s="53">
        <v>0.81378850000000003</v>
      </c>
      <c r="DR54" s="53">
        <v>1.2020120000000001</v>
      </c>
      <c r="DS54" s="53">
        <v>0.85915109999999995</v>
      </c>
      <c r="DT54" s="53">
        <v>-0.151147</v>
      </c>
      <c r="DU54" s="53">
        <v>-1.0697399999999999</v>
      </c>
      <c r="DV54" s="53">
        <v>0.4523664</v>
      </c>
      <c r="DW54" s="53">
        <v>1.3527279999999999</v>
      </c>
      <c r="DX54" s="53">
        <v>1.0405249999999999</v>
      </c>
      <c r="DY54" s="53">
        <v>0.81237793000000003</v>
      </c>
      <c r="DZ54" s="53">
        <v>0.67576029999999998</v>
      </c>
      <c r="EA54" s="53">
        <v>0.50400659999999997</v>
      </c>
      <c r="EB54" s="53">
        <v>0.61609700000000001</v>
      </c>
      <c r="EC54" s="53">
        <v>0.62661449999999996</v>
      </c>
      <c r="ED54" s="53">
        <v>2.5078130000000001</v>
      </c>
      <c r="EE54" s="53">
        <v>0.62271520000000002</v>
      </c>
      <c r="EF54" s="53">
        <v>2.1010759999999999</v>
      </c>
      <c r="EG54" s="53">
        <v>3.495854</v>
      </c>
      <c r="EH54" s="53">
        <v>4.2304769999999996</v>
      </c>
      <c r="EI54" s="53">
        <v>5.1840830000000002</v>
      </c>
      <c r="EJ54" s="53">
        <v>5.1377230000000003</v>
      </c>
      <c r="EK54" s="53">
        <v>4.7371660000000002</v>
      </c>
      <c r="EL54" s="53">
        <v>4.3228160000000004</v>
      </c>
      <c r="EM54" s="53">
        <v>4.9591409999999998</v>
      </c>
      <c r="EN54" s="53">
        <v>2.755277</v>
      </c>
      <c r="EO54" s="53">
        <v>2.565372</v>
      </c>
      <c r="EP54" s="53">
        <v>2.8296830000000002</v>
      </c>
      <c r="EQ54" s="53">
        <v>2.2434419999999999</v>
      </c>
      <c r="ER54" s="53">
        <v>1.0654999999999999</v>
      </c>
      <c r="ES54" s="53">
        <v>0.25534489999999999</v>
      </c>
      <c r="ET54" s="53">
        <v>1.512982</v>
      </c>
      <c r="EU54" s="53">
        <v>2.4184060000000001</v>
      </c>
      <c r="EV54" s="53">
        <v>1.956169</v>
      </c>
      <c r="EW54" s="53">
        <v>66.507869999999997</v>
      </c>
      <c r="EX54" s="53">
        <v>65.278700000000001</v>
      </c>
      <c r="EY54" s="53">
        <v>64.178030000000007</v>
      </c>
      <c r="EZ54" s="53">
        <v>63.220050000000001</v>
      </c>
      <c r="FA54" s="53">
        <v>62.308860000000003</v>
      </c>
      <c r="FB54" s="53">
        <v>61.469329999999999</v>
      </c>
      <c r="FC54" s="53">
        <v>60.874969999999998</v>
      </c>
      <c r="FD54" s="53">
        <v>61.71069</v>
      </c>
      <c r="FE54" s="53">
        <v>64.951400000000007</v>
      </c>
      <c r="FF54" s="53">
        <v>69.188180000000003</v>
      </c>
      <c r="FG54" s="53">
        <v>73.618449999999996</v>
      </c>
      <c r="FH54" s="53">
        <v>77.709909999999994</v>
      </c>
      <c r="FI54" s="53">
        <v>80.976969999999994</v>
      </c>
      <c r="FJ54" s="53">
        <v>83.569069999999996</v>
      </c>
      <c r="FK54" s="53">
        <v>85.168909999999997</v>
      </c>
      <c r="FL54" s="53">
        <v>85.715230000000005</v>
      </c>
      <c r="FM54" s="53">
        <v>85.350880000000004</v>
      </c>
      <c r="FN54" s="53">
        <v>83.77216</v>
      </c>
      <c r="FO54" s="53">
        <v>80.738720000000001</v>
      </c>
      <c r="FP54" s="53">
        <v>76.768600000000006</v>
      </c>
      <c r="FQ54" s="53">
        <v>73.554990000000004</v>
      </c>
      <c r="FR54" s="53">
        <v>71.022840000000002</v>
      </c>
      <c r="FS54" s="53">
        <v>69.001069999999999</v>
      </c>
      <c r="FT54" s="53">
        <v>67.364310000000003</v>
      </c>
      <c r="FU54" s="53">
        <v>513.96669999999995</v>
      </c>
      <c r="FV54" s="53">
        <v>11917.79</v>
      </c>
      <c r="FW54" s="53">
        <v>149.0795</v>
      </c>
      <c r="FX54" s="53">
        <v>1</v>
      </c>
    </row>
    <row r="55" spans="1:180" x14ac:dyDescent="0.3">
      <c r="A55" t="s">
        <v>174</v>
      </c>
      <c r="B55" t="s">
        <v>247</v>
      </c>
      <c r="C55" t="s">
        <v>180</v>
      </c>
      <c r="D55" t="s">
        <v>248</v>
      </c>
      <c r="E55" t="s">
        <v>187</v>
      </c>
      <c r="F55" t="s">
        <v>234</v>
      </c>
      <c r="G55" t="s">
        <v>243</v>
      </c>
      <c r="H55" s="53">
        <v>83</v>
      </c>
      <c r="I55" s="53">
        <v>14.933590000000001</v>
      </c>
      <c r="J55" s="53">
        <v>14.204800000000001</v>
      </c>
      <c r="K55" s="53">
        <v>13.827299999999999</v>
      </c>
      <c r="L55" s="53">
        <v>13.339930000000001</v>
      </c>
      <c r="M55" s="53">
        <v>13.504390000000001</v>
      </c>
      <c r="N55" s="53">
        <v>13.85345</v>
      </c>
      <c r="O55" s="53">
        <v>15.2507</v>
      </c>
      <c r="P55" s="53">
        <v>15.82686</v>
      </c>
      <c r="Q55" s="53">
        <v>17.88963</v>
      </c>
      <c r="R55" s="53">
        <v>19.037109999999998</v>
      </c>
      <c r="S55" s="53">
        <v>20.90841</v>
      </c>
      <c r="T55" s="53">
        <v>22.40774</v>
      </c>
      <c r="U55" s="53">
        <v>23.713509999999999</v>
      </c>
      <c r="V55" s="53">
        <v>24.74025</v>
      </c>
      <c r="W55" s="53">
        <v>25.735289999999999</v>
      </c>
      <c r="X55" s="53">
        <v>26.335909999999998</v>
      </c>
      <c r="Y55" s="53">
        <v>26.01351</v>
      </c>
      <c r="Z55" s="53">
        <v>25.502770000000002</v>
      </c>
      <c r="AA55" s="53">
        <v>23.60999</v>
      </c>
      <c r="AB55" s="53">
        <v>21.911010000000001</v>
      </c>
      <c r="AC55" s="53">
        <v>19.914190000000001</v>
      </c>
      <c r="AD55" s="53">
        <v>19.28124</v>
      </c>
      <c r="AE55" s="53">
        <v>17.247530000000001</v>
      </c>
      <c r="AF55" s="53">
        <v>16.039909999999999</v>
      </c>
      <c r="AG55" s="53">
        <v>-1.0420499999999999</v>
      </c>
      <c r="AH55" s="53">
        <v>-1.204232</v>
      </c>
      <c r="AI55" s="53">
        <v>-1.179176</v>
      </c>
      <c r="AJ55" s="53">
        <v>-1.3148230000000001</v>
      </c>
      <c r="AK55" s="53">
        <v>-1.280521</v>
      </c>
      <c r="AL55" s="53">
        <v>-1.65178</v>
      </c>
      <c r="AM55" s="53">
        <v>-1.801947</v>
      </c>
      <c r="AN55" s="53">
        <v>-2.0735429999999999</v>
      </c>
      <c r="AO55" s="53">
        <v>-1.8085629999999999</v>
      </c>
      <c r="AP55" s="53">
        <v>-2.6391140000000002</v>
      </c>
      <c r="AQ55" s="53">
        <v>-2.5649389999999999</v>
      </c>
      <c r="AR55" s="53">
        <v>-2.625969</v>
      </c>
      <c r="AS55" s="53">
        <v>-2.5009380000000001</v>
      </c>
      <c r="AT55" s="53">
        <v>-2.3374280000000001</v>
      </c>
      <c r="AU55" s="53">
        <v>-1.933263</v>
      </c>
      <c r="AV55" s="53">
        <v>-1.765082</v>
      </c>
      <c r="AW55" s="53">
        <v>-2.0706479999999998</v>
      </c>
      <c r="AX55" s="53">
        <v>-1.8434550000000001</v>
      </c>
      <c r="AY55" s="53">
        <v>-1.837882</v>
      </c>
      <c r="AZ55" s="53">
        <v>-1.9044540000000001</v>
      </c>
      <c r="BA55" s="53">
        <v>-2.4193760000000002</v>
      </c>
      <c r="BB55" s="53">
        <v>-1.33378</v>
      </c>
      <c r="BC55" s="53">
        <v>-1.184958</v>
      </c>
      <c r="BD55" s="53">
        <v>-0.73294689999999996</v>
      </c>
      <c r="BE55" s="53">
        <v>-0.55404061000000004</v>
      </c>
      <c r="BF55" s="53">
        <v>-0.70113150000000002</v>
      </c>
      <c r="BG55" s="53">
        <v>-0.61377539999999997</v>
      </c>
      <c r="BH55" s="53">
        <v>-0.83965210000000001</v>
      </c>
      <c r="BI55" s="53">
        <v>-0.76664319999999997</v>
      </c>
      <c r="BJ55" s="53">
        <v>-1.081996</v>
      </c>
      <c r="BK55" s="53">
        <v>-0.61353860000000005</v>
      </c>
      <c r="BL55" s="53">
        <v>-1.0581</v>
      </c>
      <c r="BM55" s="53">
        <v>-0.83790699999999996</v>
      </c>
      <c r="BN55" s="53">
        <v>-1.7299260000000001</v>
      </c>
      <c r="BO55" s="53">
        <v>-1.698221</v>
      </c>
      <c r="BP55" s="53">
        <v>-1.728972</v>
      </c>
      <c r="BQ55" s="53">
        <v>-1.554055</v>
      </c>
      <c r="BR55" s="53">
        <v>-1.372525</v>
      </c>
      <c r="BS55" s="53">
        <v>-0.9283534</v>
      </c>
      <c r="BT55" s="53">
        <v>-0.71424730000000003</v>
      </c>
      <c r="BU55" s="53">
        <v>-0.97591779999999995</v>
      </c>
      <c r="BV55" s="53">
        <v>-0.80892090000000005</v>
      </c>
      <c r="BW55" s="53">
        <v>-1.22794</v>
      </c>
      <c r="BX55" s="53">
        <v>-1.3456129999999999</v>
      </c>
      <c r="BY55" s="53">
        <v>-1.916312</v>
      </c>
      <c r="BZ55" s="53">
        <v>-0.79374359999999999</v>
      </c>
      <c r="CA55" s="53">
        <v>-0.70643990000000001</v>
      </c>
      <c r="CB55" s="53">
        <v>-0.28455239999999998</v>
      </c>
      <c r="CC55" s="53">
        <v>-0.21604671</v>
      </c>
      <c r="CD55" s="53">
        <v>-0.35268569999999999</v>
      </c>
      <c r="CE55" s="53">
        <v>-0.2221804</v>
      </c>
      <c r="CF55" s="53">
        <v>-0.5105499</v>
      </c>
      <c r="CG55" s="53">
        <v>-0.41073300000000001</v>
      </c>
      <c r="CH55" s="53">
        <v>-0.6873648</v>
      </c>
      <c r="CI55" s="53">
        <v>0.2095494</v>
      </c>
      <c r="CJ55" s="53">
        <v>-0.35480780000000001</v>
      </c>
      <c r="CK55" s="53">
        <v>-0.16563339999999999</v>
      </c>
      <c r="CL55" s="53">
        <v>-1.1002240000000001</v>
      </c>
      <c r="CM55" s="53">
        <v>-1.0979350000000001</v>
      </c>
      <c r="CN55" s="53">
        <v>-1.107715</v>
      </c>
      <c r="CO55" s="53">
        <v>-0.89824700000000002</v>
      </c>
      <c r="CP55" s="53">
        <v>-0.70423610000000003</v>
      </c>
      <c r="CQ55" s="53">
        <v>-0.23235620000000001</v>
      </c>
      <c r="CR55" s="53">
        <v>1.3557400000000001E-2</v>
      </c>
      <c r="CS55" s="53">
        <v>-0.21771119999999999</v>
      </c>
      <c r="CT55" s="53">
        <v>-9.2405699999999993E-2</v>
      </c>
      <c r="CU55" s="53">
        <v>-0.80549709999999997</v>
      </c>
      <c r="CV55" s="53">
        <v>-0.95856129999999995</v>
      </c>
      <c r="CW55" s="53">
        <v>-1.5678909999999999</v>
      </c>
      <c r="CX55" s="53">
        <v>-0.41971609999999998</v>
      </c>
      <c r="CY55" s="53">
        <v>-0.37502010000000002</v>
      </c>
      <c r="CZ55" s="53">
        <v>2.6004300000000001E-2</v>
      </c>
      <c r="DA55" s="53">
        <v>0.12194720000000001</v>
      </c>
      <c r="DB55" s="53">
        <v>-4.2398999999999996E-3</v>
      </c>
      <c r="DC55" s="53">
        <v>0.1694147</v>
      </c>
      <c r="DD55" s="53">
        <v>-0.18144769999999999</v>
      </c>
      <c r="DE55" s="53">
        <v>-5.4822700000000002E-2</v>
      </c>
      <c r="DF55" s="53">
        <v>-0.29273399999999999</v>
      </c>
      <c r="DG55" s="53">
        <v>1.032637</v>
      </c>
      <c r="DH55" s="53">
        <v>0.34848479999999998</v>
      </c>
      <c r="DI55" s="53">
        <v>0.50664019999999999</v>
      </c>
      <c r="DJ55" s="53">
        <v>-0.47052319999999997</v>
      </c>
      <c r="DK55" s="53">
        <v>-0.49764819999999999</v>
      </c>
      <c r="DL55" s="53">
        <v>-0.48645729999999998</v>
      </c>
      <c r="DM55" s="53">
        <v>-0.24243890000000001</v>
      </c>
      <c r="DN55" s="53">
        <v>-3.5947399999999997E-2</v>
      </c>
      <c r="DO55" s="53">
        <v>0.46364109999999997</v>
      </c>
      <c r="DP55" s="53">
        <v>0.74136199999999997</v>
      </c>
      <c r="DQ55" s="53">
        <v>0.54049550000000002</v>
      </c>
      <c r="DR55" s="53">
        <v>0.62410940000000004</v>
      </c>
      <c r="DS55" s="53">
        <v>-0.3830537</v>
      </c>
      <c r="DT55" s="53">
        <v>-0.57150979999999996</v>
      </c>
      <c r="DU55" s="53">
        <v>-1.2194700000000001</v>
      </c>
      <c r="DV55" s="53">
        <v>-4.56885E-2</v>
      </c>
      <c r="DW55" s="53">
        <v>-4.3600199999999999E-2</v>
      </c>
      <c r="DX55" s="53">
        <v>0.3365609</v>
      </c>
      <c r="DY55" s="53">
        <v>0.60995661999999995</v>
      </c>
      <c r="DZ55" s="53">
        <v>0.49886049999999998</v>
      </c>
      <c r="EA55" s="53">
        <v>0.73481569999999996</v>
      </c>
      <c r="EB55" s="53">
        <v>0.29372350000000003</v>
      </c>
      <c r="EC55" s="53">
        <v>0.4590552</v>
      </c>
      <c r="ED55" s="53">
        <v>0.27705020000000002</v>
      </c>
      <c r="EE55" s="53">
        <v>2.2210459999999999</v>
      </c>
      <c r="EF55" s="53">
        <v>1.363928</v>
      </c>
      <c r="EG55" s="53">
        <v>1.4772970000000001</v>
      </c>
      <c r="EH55" s="53">
        <v>0.43866529999999998</v>
      </c>
      <c r="EI55" s="53">
        <v>0.36906990000000001</v>
      </c>
      <c r="EJ55" s="53">
        <v>0.41053970000000001</v>
      </c>
      <c r="EK55" s="53">
        <v>0.70444390000000001</v>
      </c>
      <c r="EL55" s="53">
        <v>0.92895539999999999</v>
      </c>
      <c r="EM55" s="53">
        <v>1.4685509999999999</v>
      </c>
      <c r="EN55" s="53">
        <v>1.7921959999999999</v>
      </c>
      <c r="EO55" s="53">
        <v>1.6352249999999999</v>
      </c>
      <c r="EP55" s="53">
        <v>1.658644</v>
      </c>
      <c r="EQ55" s="53">
        <v>0.22688749999999999</v>
      </c>
      <c r="ER55" s="53">
        <v>-1.26689E-2</v>
      </c>
      <c r="ES55" s="53">
        <v>-0.71640559999999998</v>
      </c>
      <c r="ET55" s="53">
        <v>0.49434790000000001</v>
      </c>
      <c r="EU55" s="53">
        <v>0.43491740000000001</v>
      </c>
      <c r="EV55" s="53">
        <v>0.78495539999999997</v>
      </c>
      <c r="EW55" s="53">
        <v>69.291830000000004</v>
      </c>
      <c r="EX55" s="53">
        <v>67.878649999999993</v>
      </c>
      <c r="EY55" s="53">
        <v>66.600440000000006</v>
      </c>
      <c r="EZ55" s="53">
        <v>65.461820000000003</v>
      </c>
      <c r="FA55" s="53">
        <v>64.246350000000007</v>
      </c>
      <c r="FB55" s="53">
        <v>63.260330000000003</v>
      </c>
      <c r="FC55" s="53">
        <v>63.508510000000001</v>
      </c>
      <c r="FD55" s="53">
        <v>65.990520000000004</v>
      </c>
      <c r="FE55" s="53">
        <v>69.400289999999998</v>
      </c>
      <c r="FF55" s="53">
        <v>73.427890000000005</v>
      </c>
      <c r="FG55" s="53">
        <v>77.061769999999996</v>
      </c>
      <c r="FH55" s="53">
        <v>80.597269999999995</v>
      </c>
      <c r="FI55" s="53">
        <v>83.462299999999999</v>
      </c>
      <c r="FJ55" s="53">
        <v>85.556910000000002</v>
      </c>
      <c r="FK55" s="53">
        <v>87.290610000000001</v>
      </c>
      <c r="FL55" s="53">
        <v>88.170230000000004</v>
      </c>
      <c r="FM55" s="53">
        <v>88.164029999999997</v>
      </c>
      <c r="FN55" s="53">
        <v>87.158680000000004</v>
      </c>
      <c r="FO55" s="53">
        <v>85.026150000000001</v>
      </c>
      <c r="FP55" s="53">
        <v>81.871960000000001</v>
      </c>
      <c r="FQ55" s="53">
        <v>77.779430000000005</v>
      </c>
      <c r="FR55" s="53">
        <v>74.595699999999994</v>
      </c>
      <c r="FS55" s="53">
        <v>72.273830000000004</v>
      </c>
      <c r="FT55" s="53">
        <v>70.376090000000005</v>
      </c>
      <c r="FU55" s="53">
        <v>514</v>
      </c>
      <c r="FV55" s="53">
        <v>12183.81</v>
      </c>
      <c r="FW55" s="53">
        <v>128.93610000000001</v>
      </c>
      <c r="FX55" s="53">
        <v>1</v>
      </c>
    </row>
    <row r="56" spans="1:180" x14ac:dyDescent="0.3">
      <c r="A56" t="s">
        <v>174</v>
      </c>
      <c r="B56" t="s">
        <v>247</v>
      </c>
      <c r="C56" t="s">
        <v>180</v>
      </c>
      <c r="D56" t="s">
        <v>227</v>
      </c>
      <c r="E56" t="s">
        <v>187</v>
      </c>
      <c r="F56" t="s">
        <v>234</v>
      </c>
      <c r="G56" t="s">
        <v>243</v>
      </c>
      <c r="H56" s="53">
        <v>83</v>
      </c>
      <c r="I56" s="53">
        <v>14.177820000000001</v>
      </c>
      <c r="J56" s="53">
        <v>13.786300000000001</v>
      </c>
      <c r="K56" s="53">
        <v>13.369579999999999</v>
      </c>
      <c r="L56" s="53">
        <v>13.36694</v>
      </c>
      <c r="M56" s="53">
        <v>14.45553</v>
      </c>
      <c r="N56" s="53">
        <v>16.7392</v>
      </c>
      <c r="O56" s="53">
        <v>18.8444</v>
      </c>
      <c r="P56" s="53">
        <v>22.73507</v>
      </c>
      <c r="Q56" s="53">
        <v>25.94378</v>
      </c>
      <c r="R56" s="53">
        <v>27.91217</v>
      </c>
      <c r="S56" s="53">
        <v>29.837060000000001</v>
      </c>
      <c r="T56" s="53">
        <v>30.990829999999999</v>
      </c>
      <c r="U56" s="53">
        <v>31.352399999999999</v>
      </c>
      <c r="V56" s="53">
        <v>32.087530000000001</v>
      </c>
      <c r="W56" s="53">
        <v>33.069749999999999</v>
      </c>
      <c r="X56" s="53">
        <v>32.334719999999997</v>
      </c>
      <c r="Y56" s="53">
        <v>29.024740000000001</v>
      </c>
      <c r="Z56" s="53">
        <v>26.101150000000001</v>
      </c>
      <c r="AA56" s="53">
        <v>23.70393</v>
      </c>
      <c r="AB56" s="53">
        <v>22.34121</v>
      </c>
      <c r="AC56" s="53">
        <v>19.56682</v>
      </c>
      <c r="AD56" s="53">
        <v>17.61074</v>
      </c>
      <c r="AE56" s="53">
        <v>15.96274</v>
      </c>
      <c r="AF56" s="53">
        <v>14.59422</v>
      </c>
      <c r="AG56" s="53">
        <v>-1.325631</v>
      </c>
      <c r="AH56" s="53">
        <v>-1.1635869999999999</v>
      </c>
      <c r="AI56" s="53">
        <v>-1.1366259999999999</v>
      </c>
      <c r="AJ56" s="53">
        <v>-1.210378</v>
      </c>
      <c r="AK56" s="53">
        <v>-0.94878669999999998</v>
      </c>
      <c r="AL56" s="53">
        <v>-1.082716</v>
      </c>
      <c r="AM56" s="53">
        <v>-1.0603050000000001</v>
      </c>
      <c r="AN56" s="53">
        <v>-0.45747910000000003</v>
      </c>
      <c r="AO56" s="53">
        <v>-0.64167600000000002</v>
      </c>
      <c r="AP56" s="53">
        <v>-1.0972109999999999</v>
      </c>
      <c r="AQ56" s="53">
        <v>-1.1763520000000001</v>
      </c>
      <c r="AR56" s="53">
        <v>-1.4193880000000001</v>
      </c>
      <c r="AS56" s="53">
        <v>-2.126185</v>
      </c>
      <c r="AT56" s="53">
        <v>-2.3614069999999998</v>
      </c>
      <c r="AU56" s="53">
        <v>-2.0427930000000001</v>
      </c>
      <c r="AV56" s="53">
        <v>-2.0301439999999999</v>
      </c>
      <c r="AW56" s="53">
        <v>-3.7984789999999999</v>
      </c>
      <c r="AX56" s="53">
        <v>-4.0501019999999999</v>
      </c>
      <c r="AY56" s="53">
        <v>-3.6239729999999999</v>
      </c>
      <c r="AZ56" s="53">
        <v>-3.2727750000000002</v>
      </c>
      <c r="BA56" s="53">
        <v>-3.8221989999999999</v>
      </c>
      <c r="BB56" s="53">
        <v>-3.4295270000000002</v>
      </c>
      <c r="BC56" s="53">
        <v>-2.8270759999999999</v>
      </c>
      <c r="BD56" s="53">
        <v>-2.259388</v>
      </c>
      <c r="BE56" s="53">
        <v>-0.91122239999999999</v>
      </c>
      <c r="BF56" s="53">
        <v>-0.7302651</v>
      </c>
      <c r="BG56" s="53">
        <v>-0.73940090000000003</v>
      </c>
      <c r="BH56" s="53">
        <v>-0.80741300000000005</v>
      </c>
      <c r="BI56" s="53">
        <v>-0.48350070000000001</v>
      </c>
      <c r="BJ56" s="53">
        <v>-0.1190418</v>
      </c>
      <c r="BK56" s="53">
        <v>-3.5108800000000003E-2</v>
      </c>
      <c r="BL56" s="53">
        <v>0.89357189999999997</v>
      </c>
      <c r="BM56" s="53">
        <v>0.81252340000000001</v>
      </c>
      <c r="BN56" s="53">
        <v>0.46124080000000001</v>
      </c>
      <c r="BO56" s="53">
        <v>0.4739932</v>
      </c>
      <c r="BP56" s="53">
        <v>0.13982120000000001</v>
      </c>
      <c r="BQ56" s="53">
        <v>-0.56367920000000005</v>
      </c>
      <c r="BR56" s="53">
        <v>-0.86122909999999997</v>
      </c>
      <c r="BS56" s="53">
        <v>-0.4852571</v>
      </c>
      <c r="BT56" s="53">
        <v>-0.55501520000000004</v>
      </c>
      <c r="BU56" s="53">
        <v>-2.447829</v>
      </c>
      <c r="BV56" s="53">
        <v>-2.7571970000000001</v>
      </c>
      <c r="BW56" s="53">
        <v>-2.656018</v>
      </c>
      <c r="BX56" s="53">
        <v>-2.2820109999999998</v>
      </c>
      <c r="BY56" s="53">
        <v>-3.2209340000000002</v>
      </c>
      <c r="BZ56" s="53">
        <v>-2.9208500000000002</v>
      </c>
      <c r="CA56" s="53">
        <v>-2.2201219999999999</v>
      </c>
      <c r="CB56" s="53">
        <v>-1.762982</v>
      </c>
      <c r="CC56" s="53">
        <v>-0.62420427999999994</v>
      </c>
      <c r="CD56" s="53">
        <v>-0.43014760000000002</v>
      </c>
      <c r="CE56" s="53">
        <v>-0.46428419999999998</v>
      </c>
      <c r="CF56" s="53">
        <v>-0.52832100000000004</v>
      </c>
      <c r="CG56" s="53">
        <v>-0.16124520000000001</v>
      </c>
      <c r="CH56" s="53">
        <v>0.54839599999999999</v>
      </c>
      <c r="CI56" s="53">
        <v>0.6749387</v>
      </c>
      <c r="CJ56" s="53">
        <v>1.8293060000000001</v>
      </c>
      <c r="CK56" s="53">
        <v>1.8196969999999999</v>
      </c>
      <c r="CL56" s="53">
        <v>1.5406200000000001</v>
      </c>
      <c r="CM56" s="53">
        <v>1.6170169999999999</v>
      </c>
      <c r="CN56" s="53">
        <v>1.2197249999999999</v>
      </c>
      <c r="CO56" s="53">
        <v>0.51850779999999996</v>
      </c>
      <c r="CP56" s="53">
        <v>0.17778969999999999</v>
      </c>
      <c r="CQ56" s="53">
        <v>0.59348769999999995</v>
      </c>
      <c r="CR56" s="53">
        <v>0.46665479999999998</v>
      </c>
      <c r="CS56" s="53">
        <v>-1.512373</v>
      </c>
      <c r="CT56" s="53">
        <v>-1.8617349999999999</v>
      </c>
      <c r="CU56" s="53">
        <v>-1.9856149999999999</v>
      </c>
      <c r="CV56" s="53">
        <v>-1.59581</v>
      </c>
      <c r="CW56" s="53">
        <v>-2.8045</v>
      </c>
      <c r="CX56" s="53">
        <v>-2.5685410000000002</v>
      </c>
      <c r="CY56" s="53">
        <v>-1.7997479999999999</v>
      </c>
      <c r="CZ56" s="53">
        <v>-1.419173</v>
      </c>
      <c r="DA56" s="53">
        <v>-0.33718619</v>
      </c>
      <c r="DB56" s="53">
        <v>-0.13003010000000001</v>
      </c>
      <c r="DC56" s="53">
        <v>-0.18916740000000001</v>
      </c>
      <c r="DD56" s="53">
        <v>-0.24922900000000001</v>
      </c>
      <c r="DE56" s="53">
        <v>0.1610105</v>
      </c>
      <c r="DF56" s="53">
        <v>1.2158340000000001</v>
      </c>
      <c r="DG56" s="53">
        <v>1.3849860000000001</v>
      </c>
      <c r="DH56" s="53">
        <v>2.7650399999999999</v>
      </c>
      <c r="DI56" s="53">
        <v>2.8268710000000001</v>
      </c>
      <c r="DJ56" s="53">
        <v>2.6199979999999998</v>
      </c>
      <c r="DK56" s="53">
        <v>2.7600419999999999</v>
      </c>
      <c r="DL56" s="53">
        <v>2.2996279999999998</v>
      </c>
      <c r="DM56" s="53">
        <v>1.600695</v>
      </c>
      <c r="DN56" s="53">
        <v>1.216809</v>
      </c>
      <c r="DO56" s="53">
        <v>1.6722330000000001</v>
      </c>
      <c r="DP56" s="53">
        <v>1.4883249999999999</v>
      </c>
      <c r="DQ56" s="53">
        <v>-0.57691729999999997</v>
      </c>
      <c r="DR56" s="53">
        <v>-0.96627260000000004</v>
      </c>
      <c r="DS56" s="53">
        <v>-1.315212</v>
      </c>
      <c r="DT56" s="53">
        <v>-0.90961000000000003</v>
      </c>
      <c r="DU56" s="53">
        <v>-2.3880659999999998</v>
      </c>
      <c r="DV56" s="53">
        <v>-2.2162329999999999</v>
      </c>
      <c r="DW56" s="53">
        <v>-1.3793740000000001</v>
      </c>
      <c r="DX56" s="53">
        <v>-1.075364</v>
      </c>
      <c r="DY56" s="53">
        <v>7.7222299999999994E-2</v>
      </c>
      <c r="DZ56" s="53">
        <v>0.3032919</v>
      </c>
      <c r="EA56" s="53">
        <v>0.2080574</v>
      </c>
      <c r="EB56" s="53">
        <v>0.1537355</v>
      </c>
      <c r="EC56" s="53">
        <v>0.62629639999999998</v>
      </c>
      <c r="ED56" s="53">
        <v>2.1795079999999998</v>
      </c>
      <c r="EE56" s="53">
        <v>2.4101819999999998</v>
      </c>
      <c r="EF56" s="53">
        <v>4.1160909999999999</v>
      </c>
      <c r="EG56" s="53">
        <v>4.2810709999999998</v>
      </c>
      <c r="EH56" s="53">
        <v>4.1784499999999998</v>
      </c>
      <c r="EI56" s="53">
        <v>4.4103870000000001</v>
      </c>
      <c r="EJ56" s="53">
        <v>3.8588369999999999</v>
      </c>
      <c r="EK56" s="53">
        <v>3.1632009999999999</v>
      </c>
      <c r="EL56" s="53">
        <v>2.716987</v>
      </c>
      <c r="EM56" s="53">
        <v>3.2297690000000001</v>
      </c>
      <c r="EN56" s="53">
        <v>2.963454</v>
      </c>
      <c r="EO56" s="53">
        <v>0.77373239999999999</v>
      </c>
      <c r="EP56" s="53">
        <v>0.32663249999999999</v>
      </c>
      <c r="EQ56" s="53">
        <v>-0.34725669999999997</v>
      </c>
      <c r="ER56" s="53">
        <v>8.1154199999999996E-2</v>
      </c>
      <c r="ES56" s="53">
        <v>-1.786802</v>
      </c>
      <c r="ET56" s="53">
        <v>-1.7075549999999999</v>
      </c>
      <c r="EU56" s="53">
        <v>-0.77242080000000002</v>
      </c>
      <c r="EV56" s="53">
        <v>-0.57895859999999999</v>
      </c>
      <c r="EW56" s="53">
        <v>66.804249999999996</v>
      </c>
      <c r="EX56" s="53">
        <v>65.456000000000003</v>
      </c>
      <c r="EY56" s="53">
        <v>64.225939999999994</v>
      </c>
      <c r="EZ56" s="53">
        <v>63.11439</v>
      </c>
      <c r="FA56" s="53">
        <v>62.184690000000003</v>
      </c>
      <c r="FB56" s="53">
        <v>61.348120000000002</v>
      </c>
      <c r="FC56" s="53">
        <v>61.70702</v>
      </c>
      <c r="FD56" s="53">
        <v>64.111469999999997</v>
      </c>
      <c r="FE56" s="53">
        <v>67.438230000000004</v>
      </c>
      <c r="FF56" s="53">
        <v>71.087459999999993</v>
      </c>
      <c r="FG56" s="53">
        <v>74.726830000000007</v>
      </c>
      <c r="FH56" s="53">
        <v>78.038640000000001</v>
      </c>
      <c r="FI56" s="53">
        <v>80.806290000000004</v>
      </c>
      <c r="FJ56" s="53">
        <v>82.916210000000007</v>
      </c>
      <c r="FK56" s="53">
        <v>84.316720000000004</v>
      </c>
      <c r="FL56" s="53">
        <v>85.038820000000001</v>
      </c>
      <c r="FM56" s="53">
        <v>84.921419999999998</v>
      </c>
      <c r="FN56" s="53">
        <v>83.984390000000005</v>
      </c>
      <c r="FO56" s="53">
        <v>81.984790000000004</v>
      </c>
      <c r="FP56" s="53">
        <v>78.84639</v>
      </c>
      <c r="FQ56" s="53">
        <v>74.947469999999996</v>
      </c>
      <c r="FR56" s="53">
        <v>72.022949999999994</v>
      </c>
      <c r="FS56" s="53">
        <v>69.9285</v>
      </c>
      <c r="FT56" s="53">
        <v>68.298590000000004</v>
      </c>
      <c r="FU56" s="53">
        <v>514</v>
      </c>
      <c r="FV56" s="53">
        <v>12183.81</v>
      </c>
      <c r="FW56" s="53">
        <v>128.93610000000001</v>
      </c>
      <c r="FX56" s="53">
        <v>1</v>
      </c>
    </row>
    <row r="57" spans="1:180" x14ac:dyDescent="0.3">
      <c r="A57" t="s">
        <v>174</v>
      </c>
      <c r="B57" t="s">
        <v>247</v>
      </c>
      <c r="C57" t="s">
        <v>180</v>
      </c>
      <c r="D57" t="s">
        <v>227</v>
      </c>
      <c r="E57" t="s">
        <v>189</v>
      </c>
      <c r="F57" t="s">
        <v>234</v>
      </c>
      <c r="G57" t="s">
        <v>243</v>
      </c>
      <c r="H57" s="53">
        <v>83</v>
      </c>
      <c r="I57" s="53">
        <v>14.581060000000001</v>
      </c>
      <c r="J57" s="53">
        <v>14.11336</v>
      </c>
      <c r="K57" s="53">
        <v>14.030279999999999</v>
      </c>
      <c r="L57" s="53">
        <v>13.921989999999999</v>
      </c>
      <c r="M57" s="53">
        <v>14.99948</v>
      </c>
      <c r="N57" s="53">
        <v>16.735440000000001</v>
      </c>
      <c r="O57" s="53">
        <v>18.278179999999999</v>
      </c>
      <c r="P57" s="53">
        <v>22.85943</v>
      </c>
      <c r="Q57" s="53">
        <v>27.153040000000001</v>
      </c>
      <c r="R57" s="53">
        <v>29.491</v>
      </c>
      <c r="S57" s="53">
        <v>31.521509999999999</v>
      </c>
      <c r="T57" s="53">
        <v>33.756790000000002</v>
      </c>
      <c r="U57" s="53">
        <v>34.938890000000001</v>
      </c>
      <c r="V57" s="53">
        <v>36.291879999999999</v>
      </c>
      <c r="W57" s="53">
        <v>37.108989999999999</v>
      </c>
      <c r="X57" s="53">
        <v>34.77769</v>
      </c>
      <c r="Y57" s="53">
        <v>31.253730000000001</v>
      </c>
      <c r="Z57" s="53">
        <v>27.20421</v>
      </c>
      <c r="AA57" s="53">
        <v>24.212910000000001</v>
      </c>
      <c r="AB57" s="53">
        <v>22.24757</v>
      </c>
      <c r="AC57" s="53">
        <v>19.483239999999999</v>
      </c>
      <c r="AD57" s="53">
        <v>18.35979</v>
      </c>
      <c r="AE57" s="53">
        <v>17.016369999999998</v>
      </c>
      <c r="AF57" s="53">
        <v>15.35732</v>
      </c>
      <c r="AG57" s="53">
        <v>-2.5457380000000001</v>
      </c>
      <c r="AH57" s="53">
        <v>-2.252024</v>
      </c>
      <c r="AI57" s="53">
        <v>-1.7925120000000001</v>
      </c>
      <c r="AJ57" s="53">
        <v>-1.8846940000000001</v>
      </c>
      <c r="AK57" s="53">
        <v>-1.4692190000000001</v>
      </c>
      <c r="AL57" s="53">
        <v>-1.615265</v>
      </c>
      <c r="AM57" s="53">
        <v>-1.8711</v>
      </c>
      <c r="AN57" s="53">
        <v>-0.42460799999999999</v>
      </c>
      <c r="AO57" s="53">
        <v>-0.1745235</v>
      </c>
      <c r="AP57" s="53">
        <v>-0.47640840000000001</v>
      </c>
      <c r="AQ57" s="53">
        <v>-0.9529744</v>
      </c>
      <c r="AR57" s="53">
        <v>-0.90669820000000001</v>
      </c>
      <c r="AS57" s="53">
        <v>-1.2888500000000001</v>
      </c>
      <c r="AT57" s="53">
        <v>-1.792476</v>
      </c>
      <c r="AU57" s="53">
        <v>-2.0319479999999999</v>
      </c>
      <c r="AV57" s="53">
        <v>-3.2141359999999999</v>
      </c>
      <c r="AW57" s="53">
        <v>-4.7674849999999998</v>
      </c>
      <c r="AX57" s="53">
        <v>-5.9350459999999998</v>
      </c>
      <c r="AY57" s="53">
        <v>-5.9450589999999996</v>
      </c>
      <c r="AZ57" s="53">
        <v>-5.5468479999999998</v>
      </c>
      <c r="BA57" s="53">
        <v>-6.4540800000000003</v>
      </c>
      <c r="BB57" s="53">
        <v>-4.6822439999999999</v>
      </c>
      <c r="BC57" s="53">
        <v>-3.3075459999999999</v>
      </c>
      <c r="BD57" s="53">
        <v>-2.907114</v>
      </c>
      <c r="BE57" s="53">
        <v>-1.5309761</v>
      </c>
      <c r="BF57" s="53">
        <v>-1.3159689999999999</v>
      </c>
      <c r="BG57" s="53">
        <v>-0.90635339999999998</v>
      </c>
      <c r="BH57" s="53">
        <v>-1.0499039999999999</v>
      </c>
      <c r="BI57" s="53">
        <v>-0.65422829999999998</v>
      </c>
      <c r="BJ57" s="53">
        <v>-0.77122769999999996</v>
      </c>
      <c r="BK57" s="53">
        <v>-1.2321260000000001</v>
      </c>
      <c r="BL57" s="53">
        <v>0.57518049999999998</v>
      </c>
      <c r="BM57" s="53">
        <v>1.3004519999999999</v>
      </c>
      <c r="BN57" s="53">
        <v>1.131219</v>
      </c>
      <c r="BO57" s="53">
        <v>0.77262790000000003</v>
      </c>
      <c r="BP57" s="53">
        <v>0.95107719999999996</v>
      </c>
      <c r="BQ57" s="53">
        <v>0.58743219999999996</v>
      </c>
      <c r="BR57" s="53">
        <v>0.1568948</v>
      </c>
      <c r="BS57" s="53">
        <v>6.6544000000000004E-3</v>
      </c>
      <c r="BT57" s="53">
        <v>-1.3959299999999999</v>
      </c>
      <c r="BU57" s="53">
        <v>-3.01064</v>
      </c>
      <c r="BV57" s="53">
        <v>-4.06853</v>
      </c>
      <c r="BW57" s="53">
        <v>-4.1881909999999998</v>
      </c>
      <c r="BX57" s="53">
        <v>-4.0121710000000004</v>
      </c>
      <c r="BY57" s="53">
        <v>-5.0405769999999999</v>
      </c>
      <c r="BZ57" s="53">
        <v>-3.4387479999999999</v>
      </c>
      <c r="CA57" s="53">
        <v>-2.0876199999999998</v>
      </c>
      <c r="CB57" s="53">
        <v>-1.83213</v>
      </c>
      <c r="CC57" s="53">
        <v>-0.82815528000000005</v>
      </c>
      <c r="CD57" s="53">
        <v>-0.66766040000000004</v>
      </c>
      <c r="CE57" s="53">
        <v>-0.29260259999999999</v>
      </c>
      <c r="CF57" s="53">
        <v>-0.47173130000000002</v>
      </c>
      <c r="CG57" s="53">
        <v>-8.9768500000000001E-2</v>
      </c>
      <c r="CH57" s="53">
        <v>-0.18665000000000001</v>
      </c>
      <c r="CI57" s="53">
        <v>-0.78957529999999998</v>
      </c>
      <c r="CJ57" s="53">
        <v>1.267631</v>
      </c>
      <c r="CK57" s="53">
        <v>2.3220149999999999</v>
      </c>
      <c r="CL57" s="53">
        <v>2.244656</v>
      </c>
      <c r="CM57" s="53">
        <v>1.9677750000000001</v>
      </c>
      <c r="CN57" s="53">
        <v>2.2377669999999998</v>
      </c>
      <c r="CO57" s="53">
        <v>1.8869400000000001</v>
      </c>
      <c r="CP57" s="53">
        <v>1.507023</v>
      </c>
      <c r="CQ57" s="53">
        <v>1.4185840000000001</v>
      </c>
      <c r="CR57" s="53">
        <v>-0.1366464</v>
      </c>
      <c r="CS57" s="53">
        <v>-1.7938540000000001</v>
      </c>
      <c r="CT57" s="53">
        <v>-2.7757869999999998</v>
      </c>
      <c r="CU57" s="53">
        <v>-2.97139</v>
      </c>
      <c r="CV57" s="53">
        <v>-2.9492590000000001</v>
      </c>
      <c r="CW57" s="53">
        <v>-4.0615899999999998</v>
      </c>
      <c r="CX57" s="53">
        <v>-2.5775060000000001</v>
      </c>
      <c r="CY57" s="53">
        <v>-1.242702</v>
      </c>
      <c r="CZ57" s="53">
        <v>-1.0875999999999999</v>
      </c>
      <c r="DA57" s="53">
        <v>-0.12533428999999999</v>
      </c>
      <c r="DB57" s="53">
        <v>-1.9351699999999999E-2</v>
      </c>
      <c r="DC57" s="53">
        <v>0.32114819999999999</v>
      </c>
      <c r="DD57" s="53">
        <v>0.10644149999999999</v>
      </c>
      <c r="DE57" s="53">
        <v>0.47469129999999998</v>
      </c>
      <c r="DF57" s="53">
        <v>0.3979277</v>
      </c>
      <c r="DG57" s="53">
        <v>-0.34702430000000001</v>
      </c>
      <c r="DH57" s="53">
        <v>1.9600820000000001</v>
      </c>
      <c r="DI57" s="53">
        <v>3.3435779999999999</v>
      </c>
      <c r="DJ57" s="53">
        <v>3.3580939999999999</v>
      </c>
      <c r="DK57" s="53">
        <v>3.162922</v>
      </c>
      <c r="DL57" s="53">
        <v>3.5244559999999998</v>
      </c>
      <c r="DM57" s="53">
        <v>3.1864469999999998</v>
      </c>
      <c r="DN57" s="53">
        <v>2.8571520000000001</v>
      </c>
      <c r="DO57" s="53">
        <v>2.830514</v>
      </c>
      <c r="DP57" s="53">
        <v>1.1226370000000001</v>
      </c>
      <c r="DQ57" s="53">
        <v>-0.57706860000000004</v>
      </c>
      <c r="DR57" s="53">
        <v>-1.483044</v>
      </c>
      <c r="DS57" s="53">
        <v>-1.754589</v>
      </c>
      <c r="DT57" s="53">
        <v>-1.8863460000000001</v>
      </c>
      <c r="DU57" s="53">
        <v>-3.0826020000000001</v>
      </c>
      <c r="DV57" s="53">
        <v>-1.716264</v>
      </c>
      <c r="DW57" s="53">
        <v>-0.397785</v>
      </c>
      <c r="DX57" s="53">
        <v>-0.34306910000000002</v>
      </c>
      <c r="DY57" s="53">
        <v>0.88942759999999998</v>
      </c>
      <c r="DZ57" s="53">
        <v>0.91670320000000005</v>
      </c>
      <c r="EA57" s="53">
        <v>1.2073069999999999</v>
      </c>
      <c r="EB57" s="53">
        <v>0.94123120000000005</v>
      </c>
      <c r="EC57" s="53">
        <v>1.289682</v>
      </c>
      <c r="ED57" s="53">
        <v>1.241965</v>
      </c>
      <c r="EE57" s="53">
        <v>0.29194900000000001</v>
      </c>
      <c r="EF57" s="53">
        <v>2.95987</v>
      </c>
      <c r="EG57" s="53">
        <v>4.8185529999999996</v>
      </c>
      <c r="EH57" s="53">
        <v>4.9657210000000003</v>
      </c>
      <c r="EI57" s="53">
        <v>4.8885240000000003</v>
      </c>
      <c r="EJ57" s="53">
        <v>5.3822320000000001</v>
      </c>
      <c r="EK57" s="53">
        <v>5.062729</v>
      </c>
      <c r="EL57" s="53">
        <v>4.8065230000000003</v>
      </c>
      <c r="EM57" s="53">
        <v>4.8691170000000001</v>
      </c>
      <c r="EN57" s="53">
        <v>2.9408430000000001</v>
      </c>
      <c r="EO57" s="53">
        <v>1.1797770000000001</v>
      </c>
      <c r="EP57" s="53">
        <v>0.38347199999999998</v>
      </c>
      <c r="EQ57" s="53">
        <v>2.2791999999999999E-3</v>
      </c>
      <c r="ER57" s="53">
        <v>-0.35166940000000002</v>
      </c>
      <c r="ES57" s="53">
        <v>-1.6691</v>
      </c>
      <c r="ET57" s="53">
        <v>-0.47276770000000001</v>
      </c>
      <c r="EU57" s="53">
        <v>0.82214140000000002</v>
      </c>
      <c r="EV57" s="53">
        <v>0.73191459999999997</v>
      </c>
      <c r="EW57" s="53">
        <v>69.189419999999998</v>
      </c>
      <c r="EX57" s="53">
        <v>67.826710000000006</v>
      </c>
      <c r="EY57" s="53">
        <v>66.727450000000005</v>
      </c>
      <c r="EZ57" s="53">
        <v>65.670320000000004</v>
      </c>
      <c r="FA57" s="53">
        <v>64.635919999999999</v>
      </c>
      <c r="FB57" s="53">
        <v>63.793640000000003</v>
      </c>
      <c r="FC57" s="53">
        <v>63.262909999999998</v>
      </c>
      <c r="FD57" s="53">
        <v>64.563580000000002</v>
      </c>
      <c r="FE57" s="53">
        <v>67.493899999999996</v>
      </c>
      <c r="FF57" s="53">
        <v>71.234480000000005</v>
      </c>
      <c r="FG57" s="53">
        <v>75.632779999999997</v>
      </c>
      <c r="FH57" s="53">
        <v>79.698040000000006</v>
      </c>
      <c r="FI57" s="53">
        <v>82.93974</v>
      </c>
      <c r="FJ57" s="53">
        <v>85.421300000000002</v>
      </c>
      <c r="FK57" s="53">
        <v>87.169650000000004</v>
      </c>
      <c r="FL57" s="53">
        <v>88.12894</v>
      </c>
      <c r="FM57" s="53">
        <v>88.255570000000006</v>
      </c>
      <c r="FN57" s="53">
        <v>87.155159999999995</v>
      </c>
      <c r="FO57" s="53">
        <v>84.688360000000003</v>
      </c>
      <c r="FP57" s="53">
        <v>80.916560000000004</v>
      </c>
      <c r="FQ57" s="53">
        <v>77.158339999999995</v>
      </c>
      <c r="FR57" s="53">
        <v>74.532589999999999</v>
      </c>
      <c r="FS57" s="53">
        <v>72.529179999999997</v>
      </c>
      <c r="FT57" s="53">
        <v>70.745670000000004</v>
      </c>
      <c r="FU57" s="53">
        <v>514</v>
      </c>
      <c r="FV57" s="53">
        <v>12718.87</v>
      </c>
      <c r="FW57" s="53">
        <v>140.74100000000001</v>
      </c>
      <c r="FX57" s="53">
        <v>1</v>
      </c>
    </row>
    <row r="58" spans="1:180" x14ac:dyDescent="0.3">
      <c r="A58" t="s">
        <v>174</v>
      </c>
      <c r="B58" t="s">
        <v>247</v>
      </c>
      <c r="C58" t="s">
        <v>180</v>
      </c>
      <c r="D58" t="s">
        <v>248</v>
      </c>
      <c r="E58" t="s">
        <v>188</v>
      </c>
      <c r="F58" t="s">
        <v>235</v>
      </c>
      <c r="G58" t="s">
        <v>243</v>
      </c>
      <c r="H58" s="53">
        <v>42</v>
      </c>
      <c r="I58" s="53">
        <v>17.167560999999999</v>
      </c>
      <c r="J58" s="53">
        <v>16.455500000000001</v>
      </c>
      <c r="K58" s="53">
        <v>15.807740000000001</v>
      </c>
      <c r="L58" s="53">
        <v>15.220179999999999</v>
      </c>
      <c r="M58" s="53">
        <v>14.799440000000001</v>
      </c>
      <c r="N58" s="53">
        <v>15.815329999999999</v>
      </c>
      <c r="O58" s="53">
        <v>16.842410000000001</v>
      </c>
      <c r="P58" s="53">
        <v>17.922149999999998</v>
      </c>
      <c r="Q58" s="53">
        <v>18.663350000000001</v>
      </c>
      <c r="R58" s="53">
        <v>21.740539999999999</v>
      </c>
      <c r="S58" s="53">
        <v>23.625730000000001</v>
      </c>
      <c r="T58" s="53">
        <v>25.78032</v>
      </c>
      <c r="U58" s="53">
        <v>26.997679999999999</v>
      </c>
      <c r="V58" s="53">
        <v>27.884129999999999</v>
      </c>
      <c r="W58" s="53">
        <v>28.83755</v>
      </c>
      <c r="X58" s="53">
        <v>29.91328</v>
      </c>
      <c r="Y58" s="53">
        <v>30.295000000000002</v>
      </c>
      <c r="Z58" s="53">
        <v>30.192430000000002</v>
      </c>
      <c r="AA58" s="53">
        <v>28.652640000000002</v>
      </c>
      <c r="AB58" s="53">
        <v>27.427969999999998</v>
      </c>
      <c r="AC58" s="53">
        <v>25.364439999999998</v>
      </c>
      <c r="AD58" s="53">
        <v>22.936789999999998</v>
      </c>
      <c r="AE58" s="53">
        <v>20.169820000000001</v>
      </c>
      <c r="AF58" s="53">
        <v>18.53546</v>
      </c>
      <c r="AG58" s="53">
        <v>-0.42304519000000002</v>
      </c>
      <c r="AH58" s="53">
        <v>-2.9346299999999999E-2</v>
      </c>
      <c r="AI58" s="53">
        <v>-6.1502099999999997E-2</v>
      </c>
      <c r="AJ58" s="53">
        <v>-0.15559310000000001</v>
      </c>
      <c r="AK58" s="53">
        <v>-0.52798040000000002</v>
      </c>
      <c r="AL58" s="53">
        <v>-7.9115900000000003E-2</v>
      </c>
      <c r="AM58" s="53">
        <v>0.26981500000000003</v>
      </c>
      <c r="AN58" s="53">
        <v>7.1976399999999996E-2</v>
      </c>
      <c r="AO58" s="53">
        <v>-1.410779</v>
      </c>
      <c r="AP58" s="53">
        <v>-1.087836</v>
      </c>
      <c r="AQ58" s="53">
        <v>-1.5397559999999999</v>
      </c>
      <c r="AR58" s="53">
        <v>-1.506791</v>
      </c>
      <c r="AS58" s="53">
        <v>-2.0978270000000001</v>
      </c>
      <c r="AT58" s="53">
        <v>-2.7224659999999998</v>
      </c>
      <c r="AU58" s="53">
        <v>-3.1179039999999998</v>
      </c>
      <c r="AV58" s="53">
        <v>-2.8922690000000002</v>
      </c>
      <c r="AW58" s="53">
        <v>-2.8687990000000001</v>
      </c>
      <c r="AX58" s="53">
        <v>-2.5435599999999998</v>
      </c>
      <c r="AY58" s="53">
        <v>-2.5645929999999999</v>
      </c>
      <c r="AZ58" s="53">
        <v>-1.273949</v>
      </c>
      <c r="BA58" s="53">
        <v>-0.92919819999999997</v>
      </c>
      <c r="BB58" s="53">
        <v>-0.32902209999999998</v>
      </c>
      <c r="BC58" s="53">
        <v>-0.2471177</v>
      </c>
      <c r="BD58" s="53">
        <v>5.5035000000000001E-2</v>
      </c>
      <c r="BE58" s="53">
        <v>0.48285310999999997</v>
      </c>
      <c r="BF58" s="53">
        <v>0.93201400000000001</v>
      </c>
      <c r="BG58" s="53">
        <v>0.95427980000000001</v>
      </c>
      <c r="BH58" s="53">
        <v>0.8811464</v>
      </c>
      <c r="BI58" s="53">
        <v>0.45849190000000001</v>
      </c>
      <c r="BJ58" s="53">
        <v>0.84224250000000001</v>
      </c>
      <c r="BK58" s="53">
        <v>1.2372559999999999</v>
      </c>
      <c r="BL58" s="53">
        <v>1.1169199999999999</v>
      </c>
      <c r="BM58" s="53">
        <v>-0.41133789999999998</v>
      </c>
      <c r="BN58" s="53">
        <v>-3.0429399999999999E-2</v>
      </c>
      <c r="BO58" s="53">
        <v>-0.47873919999999998</v>
      </c>
      <c r="BP58" s="53">
        <v>-0.45255679999999998</v>
      </c>
      <c r="BQ58" s="53">
        <v>-1.044438</v>
      </c>
      <c r="BR58" s="53">
        <v>-1.630206</v>
      </c>
      <c r="BS58" s="53">
        <v>-1.9264289999999999</v>
      </c>
      <c r="BT58" s="53">
        <v>-1.699484</v>
      </c>
      <c r="BU58" s="53">
        <v>-1.6314150000000001</v>
      </c>
      <c r="BV58" s="53">
        <v>-1.2408399999999999</v>
      </c>
      <c r="BW58" s="53">
        <v>-1.2454730000000001</v>
      </c>
      <c r="BX58" s="53">
        <v>-0.1583579</v>
      </c>
      <c r="BY58" s="53">
        <v>0.23267889999999999</v>
      </c>
      <c r="BZ58" s="53">
        <v>0.59195850000000005</v>
      </c>
      <c r="CA58" s="53">
        <v>0.63981379999999999</v>
      </c>
      <c r="CB58" s="53">
        <v>0.95826679999999997</v>
      </c>
      <c r="CC58" s="53">
        <v>1.110276</v>
      </c>
      <c r="CD58" s="53">
        <v>1.5978490000000001</v>
      </c>
      <c r="CE58" s="53">
        <v>1.657807</v>
      </c>
      <c r="CF58" s="53">
        <v>1.599189</v>
      </c>
      <c r="CG58" s="53">
        <v>1.1417200000000001</v>
      </c>
      <c r="CH58" s="53">
        <v>1.480372</v>
      </c>
      <c r="CI58" s="53">
        <v>1.907303</v>
      </c>
      <c r="CJ58" s="53">
        <v>1.8406450000000001</v>
      </c>
      <c r="CK58" s="53">
        <v>0.28087190000000001</v>
      </c>
      <c r="CL58" s="53">
        <v>0.70192710000000003</v>
      </c>
      <c r="CM58" s="53">
        <v>0.25611780000000001</v>
      </c>
      <c r="CN58" s="53">
        <v>0.27760289999999999</v>
      </c>
      <c r="CO58" s="53">
        <v>-0.31486429999999999</v>
      </c>
      <c r="CP58" s="53">
        <v>-0.87371049999999995</v>
      </c>
      <c r="CQ58" s="53">
        <v>-1.101218</v>
      </c>
      <c r="CR58" s="53">
        <v>-0.87336519999999995</v>
      </c>
      <c r="CS58" s="53">
        <v>-0.77440739999999997</v>
      </c>
      <c r="CT58" s="53">
        <v>-0.3385803</v>
      </c>
      <c r="CU58" s="53">
        <v>-0.3318545</v>
      </c>
      <c r="CV58" s="53">
        <v>0.61429690000000003</v>
      </c>
      <c r="CW58" s="53">
        <v>1.037391</v>
      </c>
      <c r="CX58" s="53">
        <v>1.229827</v>
      </c>
      <c r="CY58" s="53">
        <v>1.2541</v>
      </c>
      <c r="CZ58" s="53">
        <v>1.583842</v>
      </c>
      <c r="DA58" s="53">
        <v>1.737698</v>
      </c>
      <c r="DB58" s="53">
        <v>2.2636850000000002</v>
      </c>
      <c r="DC58" s="53">
        <v>2.361335</v>
      </c>
      <c r="DD58" s="53">
        <v>2.317231</v>
      </c>
      <c r="DE58" s="53">
        <v>1.8249470000000001</v>
      </c>
      <c r="DF58" s="53">
        <v>2.1185019999999999</v>
      </c>
      <c r="DG58" s="53">
        <v>2.57735</v>
      </c>
      <c r="DH58" s="53">
        <v>2.5643699999999998</v>
      </c>
      <c r="DI58" s="53">
        <v>0.9730818</v>
      </c>
      <c r="DJ58" s="53">
        <v>1.4342839999999999</v>
      </c>
      <c r="DK58" s="53">
        <v>0.99097480000000004</v>
      </c>
      <c r="DL58" s="53">
        <v>1.007763</v>
      </c>
      <c r="DM58" s="53">
        <v>0.41470950000000001</v>
      </c>
      <c r="DN58" s="53">
        <v>-0.1172146</v>
      </c>
      <c r="DO58" s="53">
        <v>-0.27600560000000002</v>
      </c>
      <c r="DP58" s="53">
        <v>-4.7246200000000002E-2</v>
      </c>
      <c r="DQ58" s="53">
        <v>8.2600599999999996E-2</v>
      </c>
      <c r="DR58" s="53">
        <v>0.5636795</v>
      </c>
      <c r="DS58" s="53">
        <v>0.5817639</v>
      </c>
      <c r="DT58" s="53">
        <v>1.386952</v>
      </c>
      <c r="DU58" s="53">
        <v>1.842104</v>
      </c>
      <c r="DV58" s="53">
        <v>1.8676950000000001</v>
      </c>
      <c r="DW58" s="53">
        <v>1.8683860000000001</v>
      </c>
      <c r="DX58" s="53">
        <v>2.2094179999999999</v>
      </c>
      <c r="DY58" s="53">
        <v>2.6435959000000002</v>
      </c>
      <c r="DZ58" s="53">
        <v>3.2250450000000002</v>
      </c>
      <c r="EA58" s="53">
        <v>3.3771170000000001</v>
      </c>
      <c r="EB58" s="53">
        <v>3.353971</v>
      </c>
      <c r="EC58" s="53">
        <v>2.8114189999999999</v>
      </c>
      <c r="ED58" s="53">
        <v>3.0398610000000001</v>
      </c>
      <c r="EE58" s="53">
        <v>3.544791</v>
      </c>
      <c r="EF58" s="53">
        <v>3.6093139999999999</v>
      </c>
      <c r="EG58" s="53">
        <v>1.972523</v>
      </c>
      <c r="EH58" s="53">
        <v>2.4916900000000002</v>
      </c>
      <c r="EI58" s="53">
        <v>2.0519910000000001</v>
      </c>
      <c r="EJ58" s="53">
        <v>2.0619969999999999</v>
      </c>
      <c r="EK58" s="53">
        <v>1.4680979999999999</v>
      </c>
      <c r="EL58" s="53">
        <v>0.97504539999999995</v>
      </c>
      <c r="EM58" s="53">
        <v>0.91546939999999999</v>
      </c>
      <c r="EN58" s="53">
        <v>1.1455379999999999</v>
      </c>
      <c r="EO58" s="53">
        <v>1.319984</v>
      </c>
      <c r="EP58" s="53">
        <v>1.8663989999999999</v>
      </c>
      <c r="EQ58" s="53">
        <v>1.900884</v>
      </c>
      <c r="ER58" s="53">
        <v>2.5025430000000002</v>
      </c>
      <c r="ES58" s="53">
        <v>3.003981</v>
      </c>
      <c r="ET58" s="53">
        <v>2.7886760000000002</v>
      </c>
      <c r="EU58" s="53">
        <v>2.7553179999999999</v>
      </c>
      <c r="EV58" s="53">
        <v>3.1126499999999999</v>
      </c>
      <c r="EW58" s="53">
        <v>73.692130000000006</v>
      </c>
      <c r="EX58" s="53">
        <v>72.140559999999994</v>
      </c>
      <c r="EY58" s="53">
        <v>70.978669999999994</v>
      </c>
      <c r="EZ58" s="53">
        <v>69.75385</v>
      </c>
      <c r="FA58" s="53">
        <v>68.476399999999998</v>
      </c>
      <c r="FB58" s="53">
        <v>67.049480000000003</v>
      </c>
      <c r="FC58" s="53">
        <v>66.96696</v>
      </c>
      <c r="FD58" s="53">
        <v>70.01661</v>
      </c>
      <c r="FE58" s="53">
        <v>75.043530000000004</v>
      </c>
      <c r="FF58" s="53">
        <v>79.902450000000002</v>
      </c>
      <c r="FG58" s="53">
        <v>83.717479999999995</v>
      </c>
      <c r="FH58" s="53">
        <v>86.925179999999997</v>
      </c>
      <c r="FI58" s="53">
        <v>89.77937</v>
      </c>
      <c r="FJ58" s="53">
        <v>92.550179999999997</v>
      </c>
      <c r="FK58" s="53">
        <v>95</v>
      </c>
      <c r="FL58" s="53">
        <v>96.920630000000003</v>
      </c>
      <c r="FM58" s="53">
        <v>97.809089999999998</v>
      </c>
      <c r="FN58" s="53">
        <v>97.419060000000002</v>
      </c>
      <c r="FO58" s="53">
        <v>95.540210000000002</v>
      </c>
      <c r="FP58" s="53">
        <v>91.550870000000003</v>
      </c>
      <c r="FQ58" s="53">
        <v>85.599469999999997</v>
      </c>
      <c r="FR58" s="53">
        <v>80.592309999999998</v>
      </c>
      <c r="FS58" s="53">
        <v>77.522729999999996</v>
      </c>
      <c r="FT58" s="53">
        <v>75.095110000000005</v>
      </c>
      <c r="FU58" s="53">
        <v>286</v>
      </c>
      <c r="FV58" s="53">
        <v>7819.7619999999997</v>
      </c>
      <c r="FW58" s="53">
        <v>122.1486</v>
      </c>
      <c r="FX58" s="53">
        <v>1</v>
      </c>
    </row>
    <row r="59" spans="1:180" x14ac:dyDescent="0.3">
      <c r="A59" t="s">
        <v>174</v>
      </c>
      <c r="B59" t="s">
        <v>247</v>
      </c>
      <c r="C59" t="s">
        <v>180</v>
      </c>
      <c r="D59" t="s">
        <v>248</v>
      </c>
      <c r="E59" t="s">
        <v>190</v>
      </c>
      <c r="F59" t="s">
        <v>235</v>
      </c>
      <c r="G59" t="s">
        <v>243</v>
      </c>
      <c r="H59" s="53">
        <v>42</v>
      </c>
      <c r="I59" s="53">
        <v>15.740539999999999</v>
      </c>
      <c r="J59" s="53">
        <v>15.30969</v>
      </c>
      <c r="K59" s="53">
        <v>14.59253</v>
      </c>
      <c r="L59" s="53">
        <v>13.944050000000001</v>
      </c>
      <c r="M59" s="53">
        <v>14.307180000000001</v>
      </c>
      <c r="N59" s="53">
        <v>14.15197</v>
      </c>
      <c r="O59" s="53">
        <v>15.496639999999999</v>
      </c>
      <c r="P59" s="53">
        <v>14.718120000000001</v>
      </c>
      <c r="Q59" s="53">
        <v>15.757960000000001</v>
      </c>
      <c r="R59" s="53">
        <v>18.098120000000002</v>
      </c>
      <c r="S59" s="53">
        <v>20.623239999999999</v>
      </c>
      <c r="T59" s="53">
        <v>21.728210000000001</v>
      </c>
      <c r="U59" s="53">
        <v>23.55029</v>
      </c>
      <c r="V59" s="53">
        <v>25.058789999999998</v>
      </c>
      <c r="W59" s="53">
        <v>25.49371</v>
      </c>
      <c r="X59" s="53">
        <v>25.53322</v>
      </c>
      <c r="Y59" s="53">
        <v>25.653929999999999</v>
      </c>
      <c r="Z59" s="53">
        <v>25.144749999999998</v>
      </c>
      <c r="AA59" s="53">
        <v>24.082329999999999</v>
      </c>
      <c r="AB59" s="53">
        <v>23.059930000000001</v>
      </c>
      <c r="AC59" s="53">
        <v>21.56325</v>
      </c>
      <c r="AD59" s="53">
        <v>19.546859999999999</v>
      </c>
      <c r="AE59" s="53">
        <v>17.621860000000002</v>
      </c>
      <c r="AF59" s="53">
        <v>16.09159</v>
      </c>
      <c r="AG59" s="53">
        <v>0.48323250000000001</v>
      </c>
      <c r="AH59" s="53">
        <v>0.83732969999999995</v>
      </c>
      <c r="AI59" s="53">
        <v>0.69708570000000003</v>
      </c>
      <c r="AJ59" s="53">
        <v>0.27937450000000003</v>
      </c>
      <c r="AK59" s="53">
        <v>0.48326239999999998</v>
      </c>
      <c r="AL59" s="53">
        <v>-0.74838199999999999</v>
      </c>
      <c r="AM59" s="53">
        <v>-0.65838430000000003</v>
      </c>
      <c r="AN59" s="53">
        <v>-1.7207410000000001</v>
      </c>
      <c r="AO59" s="53">
        <v>-2.3087879999999998</v>
      </c>
      <c r="AP59" s="53">
        <v>-2.0785550000000002</v>
      </c>
      <c r="AQ59" s="53">
        <v>-1.6422730000000001</v>
      </c>
      <c r="AR59" s="53">
        <v>-2.4224960000000002</v>
      </c>
      <c r="AS59" s="53">
        <v>-2.1127060000000002</v>
      </c>
      <c r="AT59" s="53">
        <v>-1.6622330000000001</v>
      </c>
      <c r="AU59" s="53">
        <v>-2.0330569999999999</v>
      </c>
      <c r="AV59" s="53">
        <v>-2.5935190000000001</v>
      </c>
      <c r="AW59" s="53">
        <v>-2.6779410000000001</v>
      </c>
      <c r="AX59" s="53">
        <v>-2.2553339999999999</v>
      </c>
      <c r="AY59" s="53">
        <v>-1.5303800000000001</v>
      </c>
      <c r="AZ59" s="53">
        <v>-0.46771220000000002</v>
      </c>
      <c r="BA59" s="53">
        <v>-1.7054199999999999E-2</v>
      </c>
      <c r="BB59" s="53">
        <v>0.1009553</v>
      </c>
      <c r="BC59" s="53">
        <v>0.37960709999999998</v>
      </c>
      <c r="BD59" s="53">
        <v>0.30854320000000002</v>
      </c>
      <c r="BE59" s="53">
        <v>1.4467179999999999</v>
      </c>
      <c r="BF59" s="53">
        <v>1.8013509999999999</v>
      </c>
      <c r="BG59" s="53">
        <v>1.6138159999999999</v>
      </c>
      <c r="BH59" s="53">
        <v>1.2177929999999999</v>
      </c>
      <c r="BI59" s="53">
        <v>1.4343250000000001</v>
      </c>
      <c r="BJ59" s="53">
        <v>0.3566645</v>
      </c>
      <c r="BK59" s="53">
        <v>0.52317670000000005</v>
      </c>
      <c r="BL59" s="53">
        <v>-0.53123410000000004</v>
      </c>
      <c r="BM59" s="53">
        <v>-1.0605249999999999</v>
      </c>
      <c r="BN59" s="53">
        <v>-0.83953230000000001</v>
      </c>
      <c r="BO59" s="53">
        <v>-0.37109049999999999</v>
      </c>
      <c r="BP59" s="53">
        <v>-1.1213</v>
      </c>
      <c r="BQ59" s="53">
        <v>-0.76160779999999995</v>
      </c>
      <c r="BR59" s="53">
        <v>-0.38670890000000002</v>
      </c>
      <c r="BS59" s="53">
        <v>-0.79224589999999995</v>
      </c>
      <c r="BT59" s="53">
        <v>-1.3423959999999999</v>
      </c>
      <c r="BU59" s="53">
        <v>-1.40805</v>
      </c>
      <c r="BV59" s="53">
        <v>-1.035725</v>
      </c>
      <c r="BW59" s="53">
        <v>-0.35308600000000001</v>
      </c>
      <c r="BX59" s="53">
        <v>0.64718149999999997</v>
      </c>
      <c r="BY59" s="53">
        <v>1.0855410000000001</v>
      </c>
      <c r="BZ59" s="53">
        <v>1.17757</v>
      </c>
      <c r="CA59" s="53">
        <v>1.292108</v>
      </c>
      <c r="CB59" s="53">
        <v>1.2429349999999999</v>
      </c>
      <c r="CC59" s="53">
        <v>2.1140251000000001</v>
      </c>
      <c r="CD59" s="53">
        <v>2.4690289999999999</v>
      </c>
      <c r="CE59" s="53">
        <v>2.2487409999999999</v>
      </c>
      <c r="CF59" s="53">
        <v>1.867739</v>
      </c>
      <c r="CG59" s="53">
        <v>2.0930279999999999</v>
      </c>
      <c r="CH59" s="53">
        <v>1.1220159999999999</v>
      </c>
      <c r="CI59" s="53">
        <v>1.3415220000000001</v>
      </c>
      <c r="CJ59" s="53">
        <v>0.2926146</v>
      </c>
      <c r="CK59" s="53">
        <v>-0.1959824</v>
      </c>
      <c r="CL59" s="53">
        <v>1.8611099999999998E-2</v>
      </c>
      <c r="CM59" s="53">
        <v>0.50932659999999996</v>
      </c>
      <c r="CN59" s="53">
        <v>-0.22009629999999999</v>
      </c>
      <c r="CO59" s="53">
        <v>0.1741587</v>
      </c>
      <c r="CP59" s="53">
        <v>0.49671549999999998</v>
      </c>
      <c r="CQ59" s="53">
        <v>6.7136299999999996E-2</v>
      </c>
      <c r="CR59" s="53">
        <v>-0.47587249999999998</v>
      </c>
      <c r="CS59" s="53">
        <v>-0.52852759999999999</v>
      </c>
      <c r="CT59" s="53">
        <v>-0.1910268</v>
      </c>
      <c r="CU59" s="53">
        <v>0.4623043</v>
      </c>
      <c r="CV59" s="53">
        <v>1.4193530000000001</v>
      </c>
      <c r="CW59" s="53">
        <v>1.8491960000000001</v>
      </c>
      <c r="CX59" s="53">
        <v>1.9232290000000001</v>
      </c>
      <c r="CY59" s="53">
        <v>1.9241029999999999</v>
      </c>
      <c r="CZ59" s="53">
        <v>1.890091</v>
      </c>
      <c r="DA59" s="53">
        <v>2.7813319999999999</v>
      </c>
      <c r="DB59" s="53">
        <v>3.1367069999999999</v>
      </c>
      <c r="DC59" s="53">
        <v>2.8836659999999998</v>
      </c>
      <c r="DD59" s="53">
        <v>2.5176850000000002</v>
      </c>
      <c r="DE59" s="53">
        <v>2.7517309999999999</v>
      </c>
      <c r="DF59" s="53">
        <v>1.8873679999999999</v>
      </c>
      <c r="DG59" s="53">
        <v>2.1598679999999999</v>
      </c>
      <c r="DH59" s="53">
        <v>1.116463</v>
      </c>
      <c r="DI59" s="53">
        <v>0.66856040000000005</v>
      </c>
      <c r="DJ59" s="53">
        <v>0.87675449999999999</v>
      </c>
      <c r="DK59" s="53">
        <v>1.3897440000000001</v>
      </c>
      <c r="DL59" s="53">
        <v>0.68110760000000004</v>
      </c>
      <c r="DM59" s="53">
        <v>1.1099250000000001</v>
      </c>
      <c r="DN59" s="53">
        <v>1.3801399999999999</v>
      </c>
      <c r="DO59" s="53">
        <v>0.92651859999999997</v>
      </c>
      <c r="DP59" s="53">
        <v>0.39065129999999998</v>
      </c>
      <c r="DQ59" s="53">
        <v>0.350995</v>
      </c>
      <c r="DR59" s="53">
        <v>0.653671</v>
      </c>
      <c r="DS59" s="53">
        <v>1.277695</v>
      </c>
      <c r="DT59" s="53">
        <v>2.1915249999999999</v>
      </c>
      <c r="DU59" s="53">
        <v>2.6128499999999999</v>
      </c>
      <c r="DV59" s="53">
        <v>2.6688890000000001</v>
      </c>
      <c r="DW59" s="53">
        <v>2.556098</v>
      </c>
      <c r="DX59" s="53">
        <v>2.5372479999999999</v>
      </c>
      <c r="DY59" s="53">
        <v>3.744818</v>
      </c>
      <c r="DZ59" s="53">
        <v>4.1007280000000002</v>
      </c>
      <c r="EA59" s="53">
        <v>3.8003969999999998</v>
      </c>
      <c r="EB59" s="53">
        <v>3.4561039999999998</v>
      </c>
      <c r="EC59" s="53">
        <v>3.7027929999999998</v>
      </c>
      <c r="ED59" s="53">
        <v>2.9924149999999998</v>
      </c>
      <c r="EE59" s="53">
        <v>3.3414290000000002</v>
      </c>
      <c r="EF59" s="53">
        <v>2.3059699999999999</v>
      </c>
      <c r="EG59" s="53">
        <v>1.9168229999999999</v>
      </c>
      <c r="EH59" s="53">
        <v>2.115777</v>
      </c>
      <c r="EI59" s="53">
        <v>2.6609259999999999</v>
      </c>
      <c r="EJ59" s="53">
        <v>1.9823029999999999</v>
      </c>
      <c r="EK59" s="53">
        <v>2.4610240000000001</v>
      </c>
      <c r="EL59" s="53">
        <v>2.6556639999999998</v>
      </c>
      <c r="EM59" s="53">
        <v>2.1673300000000002</v>
      </c>
      <c r="EN59" s="53">
        <v>1.6417740000000001</v>
      </c>
      <c r="EO59" s="53">
        <v>1.620886</v>
      </c>
      <c r="EP59" s="53">
        <v>1.873281</v>
      </c>
      <c r="EQ59" s="53">
        <v>2.4549889999999999</v>
      </c>
      <c r="ER59" s="53">
        <v>3.306419</v>
      </c>
      <c r="ES59" s="53">
        <v>3.715446</v>
      </c>
      <c r="ET59" s="53">
        <v>3.7455039999999999</v>
      </c>
      <c r="EU59" s="53">
        <v>3.4685990000000002</v>
      </c>
      <c r="EV59" s="53">
        <v>3.4716399999999998</v>
      </c>
      <c r="EW59" s="53">
        <v>65.452190000000002</v>
      </c>
      <c r="EX59" s="53">
        <v>64.300820000000002</v>
      </c>
      <c r="EY59" s="53">
        <v>63.25826</v>
      </c>
      <c r="EZ59" s="53">
        <v>62.411000000000001</v>
      </c>
      <c r="FA59" s="53">
        <v>61.705399999999997</v>
      </c>
      <c r="FB59" s="53">
        <v>60.686750000000004</v>
      </c>
      <c r="FC59" s="53">
        <v>59.79421</v>
      </c>
      <c r="FD59" s="53">
        <v>61.143999999999998</v>
      </c>
      <c r="FE59" s="53">
        <v>66.364559999999997</v>
      </c>
      <c r="FF59" s="53">
        <v>71.866500000000002</v>
      </c>
      <c r="FG59" s="53">
        <v>76.795569999999998</v>
      </c>
      <c r="FH59" s="53">
        <v>79.990279999999998</v>
      </c>
      <c r="FI59" s="53">
        <v>83.000389999999996</v>
      </c>
      <c r="FJ59" s="53">
        <v>85.62379</v>
      </c>
      <c r="FK59" s="53">
        <v>87.547030000000007</v>
      </c>
      <c r="FL59" s="53">
        <v>88.652349999999998</v>
      </c>
      <c r="FM59" s="53">
        <v>89.036529999999999</v>
      </c>
      <c r="FN59" s="53">
        <v>87.957629999999995</v>
      </c>
      <c r="FO59" s="53">
        <v>84.744659999999996</v>
      </c>
      <c r="FP59" s="53">
        <v>79.055189999999996</v>
      </c>
      <c r="FQ59" s="53">
        <v>74.351140000000001</v>
      </c>
      <c r="FR59" s="53">
        <v>71.414299999999997</v>
      </c>
      <c r="FS59" s="53">
        <v>69.421880000000002</v>
      </c>
      <c r="FT59" s="53">
        <v>67.501750000000001</v>
      </c>
      <c r="FU59" s="53">
        <v>285.9667</v>
      </c>
      <c r="FV59" s="53">
        <v>6642.5789999999997</v>
      </c>
      <c r="FW59" s="53">
        <v>174.40110000000001</v>
      </c>
      <c r="FX59" s="53">
        <v>1</v>
      </c>
    </row>
    <row r="60" spans="1:180" x14ac:dyDescent="0.3">
      <c r="A60" t="s">
        <v>174</v>
      </c>
      <c r="B60" t="s">
        <v>247</v>
      </c>
      <c r="C60" t="s">
        <v>180</v>
      </c>
      <c r="D60" t="s">
        <v>227</v>
      </c>
      <c r="E60" t="s">
        <v>187</v>
      </c>
      <c r="F60" t="s">
        <v>235</v>
      </c>
      <c r="G60" t="s">
        <v>243</v>
      </c>
      <c r="H60" s="53">
        <v>42</v>
      </c>
      <c r="I60" s="53">
        <v>16.334599999999998</v>
      </c>
      <c r="J60" s="53">
        <v>15.33221</v>
      </c>
      <c r="K60" s="53">
        <v>15.10445</v>
      </c>
      <c r="L60" s="53">
        <v>15.147030000000001</v>
      </c>
      <c r="M60" s="53">
        <v>16.70411</v>
      </c>
      <c r="N60" s="53">
        <v>19.626380000000001</v>
      </c>
      <c r="O60" s="53">
        <v>20.300840000000001</v>
      </c>
      <c r="P60" s="53">
        <v>22.808979999999998</v>
      </c>
      <c r="Q60" s="53">
        <v>24.947800000000001</v>
      </c>
      <c r="R60" s="53">
        <v>27.25198</v>
      </c>
      <c r="S60" s="53">
        <v>30.201270000000001</v>
      </c>
      <c r="T60" s="53">
        <v>31.444230000000001</v>
      </c>
      <c r="U60" s="53">
        <v>32.114409999999999</v>
      </c>
      <c r="V60" s="53">
        <v>34.013240000000003</v>
      </c>
      <c r="W60" s="53">
        <v>35.037550000000003</v>
      </c>
      <c r="X60" s="53">
        <v>35.603409999999997</v>
      </c>
      <c r="Y60" s="53">
        <v>34.740380000000002</v>
      </c>
      <c r="Z60" s="53">
        <v>33.248660000000001</v>
      </c>
      <c r="AA60" s="53">
        <v>29.861409999999999</v>
      </c>
      <c r="AB60" s="53">
        <v>28.209409999999998</v>
      </c>
      <c r="AC60" s="53">
        <v>25.65164</v>
      </c>
      <c r="AD60" s="53">
        <v>23.185669999999998</v>
      </c>
      <c r="AE60" s="53">
        <v>19.131509999999999</v>
      </c>
      <c r="AF60" s="53">
        <v>17.746680000000001</v>
      </c>
      <c r="AG60" s="53">
        <v>0.91272962000000002</v>
      </c>
      <c r="AH60" s="53">
        <v>0.65852860000000002</v>
      </c>
      <c r="AI60" s="53">
        <v>0.63164929999999997</v>
      </c>
      <c r="AJ60" s="53">
        <v>0.73812100000000003</v>
      </c>
      <c r="AK60" s="53">
        <v>1.088401</v>
      </c>
      <c r="AL60" s="53">
        <v>2.043148</v>
      </c>
      <c r="AM60" s="53">
        <v>0.98222929999999997</v>
      </c>
      <c r="AN60" s="53">
        <v>0.13754359999999999</v>
      </c>
      <c r="AO60" s="53">
        <v>-1.093229</v>
      </c>
      <c r="AP60" s="53">
        <v>-1.899913</v>
      </c>
      <c r="AQ60" s="53">
        <v>-1.08782</v>
      </c>
      <c r="AR60" s="53">
        <v>-2.116457</v>
      </c>
      <c r="AS60" s="53">
        <v>-3.281679</v>
      </c>
      <c r="AT60" s="53">
        <v>-2.4260139999999999</v>
      </c>
      <c r="AU60" s="53">
        <v>-2.2363559999999998</v>
      </c>
      <c r="AV60" s="53">
        <v>-2.498075</v>
      </c>
      <c r="AW60" s="53">
        <v>-1.4507000000000001</v>
      </c>
      <c r="AX60" s="53">
        <v>-0.4044893</v>
      </c>
      <c r="AY60" s="53">
        <v>-0.55171760000000003</v>
      </c>
      <c r="AZ60" s="53">
        <v>0.42812050000000001</v>
      </c>
      <c r="BA60" s="53">
        <v>0.49795149999999999</v>
      </c>
      <c r="BB60" s="53">
        <v>0.85554609999999998</v>
      </c>
      <c r="BC60" s="53">
        <v>0.38571139999999998</v>
      </c>
      <c r="BD60" s="53">
        <v>0.81400450000000002</v>
      </c>
      <c r="BE60" s="53">
        <v>1.786321</v>
      </c>
      <c r="BF60" s="53">
        <v>1.544778</v>
      </c>
      <c r="BG60" s="53">
        <v>1.67692</v>
      </c>
      <c r="BH60" s="53">
        <v>1.787609</v>
      </c>
      <c r="BI60" s="53">
        <v>2.444763</v>
      </c>
      <c r="BJ60" s="53">
        <v>3.4934189999999998</v>
      </c>
      <c r="BK60" s="53">
        <v>1.950385</v>
      </c>
      <c r="BL60" s="53">
        <v>1.184995</v>
      </c>
      <c r="BM60" s="53">
        <v>-0.11914950000000001</v>
      </c>
      <c r="BN60" s="53">
        <v>-0.77086869999999996</v>
      </c>
      <c r="BO60" s="53">
        <v>-9.3839400000000003E-2</v>
      </c>
      <c r="BP60" s="53">
        <v>-1.0013559999999999</v>
      </c>
      <c r="BQ60" s="53">
        <v>-2.0304880000000001</v>
      </c>
      <c r="BR60" s="53">
        <v>-1.264883</v>
      </c>
      <c r="BS60" s="53">
        <v>-0.889046</v>
      </c>
      <c r="BT60" s="53">
        <v>-0.48568260000000002</v>
      </c>
      <c r="BU60" s="53">
        <v>0.44003759999999997</v>
      </c>
      <c r="BV60" s="53">
        <v>1.5086390000000001</v>
      </c>
      <c r="BW60" s="53">
        <v>1.2865869999999999</v>
      </c>
      <c r="BX60" s="53">
        <v>2.175338</v>
      </c>
      <c r="BY60" s="53">
        <v>2.083418</v>
      </c>
      <c r="BZ60" s="53">
        <v>2.2408130000000002</v>
      </c>
      <c r="CA60" s="53">
        <v>1.2369950000000001</v>
      </c>
      <c r="CB60" s="53">
        <v>1.6887289999999999</v>
      </c>
      <c r="CC60" s="53">
        <v>2.3913679000000001</v>
      </c>
      <c r="CD60" s="53">
        <v>2.1585909999999999</v>
      </c>
      <c r="CE60" s="53">
        <v>2.4008720000000001</v>
      </c>
      <c r="CF60" s="53">
        <v>2.5144820000000001</v>
      </c>
      <c r="CG60" s="53">
        <v>3.3841760000000001</v>
      </c>
      <c r="CH60" s="53">
        <v>4.4978730000000002</v>
      </c>
      <c r="CI60" s="53">
        <v>2.620927</v>
      </c>
      <c r="CJ60" s="53">
        <v>1.9104570000000001</v>
      </c>
      <c r="CK60" s="53">
        <v>0.55549499999999996</v>
      </c>
      <c r="CL60" s="53">
        <v>1.11042E-2</v>
      </c>
      <c r="CM60" s="53">
        <v>0.59458880000000003</v>
      </c>
      <c r="CN60" s="53">
        <v>-0.22904070000000001</v>
      </c>
      <c r="CO60" s="53">
        <v>-1.1639170000000001</v>
      </c>
      <c r="CP60" s="53">
        <v>-0.46068779999999998</v>
      </c>
      <c r="CQ60" s="53">
        <v>4.40971E-2</v>
      </c>
      <c r="CR60" s="53">
        <v>0.90809419999999996</v>
      </c>
      <c r="CS60" s="53">
        <v>1.749557</v>
      </c>
      <c r="CT60" s="53">
        <v>2.833666</v>
      </c>
      <c r="CU60" s="53">
        <v>2.5597910000000001</v>
      </c>
      <c r="CV60" s="53">
        <v>3.3854549999999999</v>
      </c>
      <c r="CW60" s="53">
        <v>3.1815069999999999</v>
      </c>
      <c r="CX60" s="53">
        <v>3.2002449999999998</v>
      </c>
      <c r="CY60" s="53">
        <v>1.826592</v>
      </c>
      <c r="CZ60" s="53">
        <v>2.2945600000000002</v>
      </c>
      <c r="DA60" s="53">
        <v>2.9964149</v>
      </c>
      <c r="DB60" s="53">
        <v>2.772405</v>
      </c>
      <c r="DC60" s="53">
        <v>3.1248230000000001</v>
      </c>
      <c r="DD60" s="53">
        <v>3.2413539999999998</v>
      </c>
      <c r="DE60" s="53">
        <v>4.323588</v>
      </c>
      <c r="DF60" s="53">
        <v>5.5023270000000002</v>
      </c>
      <c r="DG60" s="53">
        <v>3.2914690000000002</v>
      </c>
      <c r="DH60" s="53">
        <v>2.6359180000000002</v>
      </c>
      <c r="DI60" s="53">
        <v>1.23014</v>
      </c>
      <c r="DJ60" s="53">
        <v>0.79307709999999998</v>
      </c>
      <c r="DK60" s="53">
        <v>1.2830170000000001</v>
      </c>
      <c r="DL60" s="53">
        <v>0.54327490000000001</v>
      </c>
      <c r="DM60" s="53">
        <v>-0.29734579999999999</v>
      </c>
      <c r="DN60" s="53">
        <v>0.34350779999999997</v>
      </c>
      <c r="DO60" s="53">
        <v>0.9772402</v>
      </c>
      <c r="DP60" s="53">
        <v>2.3018709999999998</v>
      </c>
      <c r="DQ60" s="53">
        <v>3.0590760000000001</v>
      </c>
      <c r="DR60" s="53">
        <v>4.1586930000000004</v>
      </c>
      <c r="DS60" s="53">
        <v>3.8329949999999999</v>
      </c>
      <c r="DT60" s="53">
        <v>4.5955719999999998</v>
      </c>
      <c r="DU60" s="53">
        <v>4.2795959999999997</v>
      </c>
      <c r="DV60" s="53">
        <v>4.1596770000000003</v>
      </c>
      <c r="DW60" s="53">
        <v>2.416188</v>
      </c>
      <c r="DX60" s="53">
        <v>2.9003920000000001</v>
      </c>
      <c r="DY60" s="53">
        <v>3.8700070000000002</v>
      </c>
      <c r="DZ60" s="53">
        <v>3.6586539999999999</v>
      </c>
      <c r="EA60" s="53">
        <v>4.1700939999999997</v>
      </c>
      <c r="EB60" s="53">
        <v>4.2908419999999996</v>
      </c>
      <c r="EC60" s="53">
        <v>5.6799499999999998</v>
      </c>
      <c r="ED60" s="53">
        <v>6.9525990000000002</v>
      </c>
      <c r="EE60" s="53">
        <v>4.2596249999999998</v>
      </c>
      <c r="EF60" s="53">
        <v>3.68337</v>
      </c>
      <c r="EG60" s="53">
        <v>2.2042190000000002</v>
      </c>
      <c r="EH60" s="53">
        <v>1.9221220000000001</v>
      </c>
      <c r="EI60" s="53">
        <v>2.2769979999999999</v>
      </c>
      <c r="EJ60" s="53">
        <v>1.6583760000000001</v>
      </c>
      <c r="EK60" s="53">
        <v>0.95384519999999995</v>
      </c>
      <c r="EL60" s="53">
        <v>1.5046379999999999</v>
      </c>
      <c r="EM60" s="53">
        <v>2.324551</v>
      </c>
      <c r="EN60" s="53">
        <v>4.3142630000000004</v>
      </c>
      <c r="EO60" s="53">
        <v>4.9498139999999999</v>
      </c>
      <c r="EP60" s="53">
        <v>6.0718220000000001</v>
      </c>
      <c r="EQ60" s="53">
        <v>5.6712990000000003</v>
      </c>
      <c r="ER60" s="53">
        <v>6.3427889999999998</v>
      </c>
      <c r="ES60" s="53">
        <v>5.865062</v>
      </c>
      <c r="ET60" s="53">
        <v>5.5449440000000001</v>
      </c>
      <c r="EU60" s="53">
        <v>3.2674720000000002</v>
      </c>
      <c r="EV60" s="53">
        <v>3.7751160000000001</v>
      </c>
      <c r="EW60" s="53">
        <v>66.638350000000003</v>
      </c>
      <c r="EX60" s="53">
        <v>65.173389999999998</v>
      </c>
      <c r="EY60" s="53">
        <v>63.959789999999998</v>
      </c>
      <c r="EZ60" s="53">
        <v>62.772010000000002</v>
      </c>
      <c r="FA60" s="53">
        <v>61.66704</v>
      </c>
      <c r="FB60" s="53">
        <v>60.660200000000003</v>
      </c>
      <c r="FC60" s="53">
        <v>61.377139999999997</v>
      </c>
      <c r="FD60" s="53">
        <v>64.946439999999996</v>
      </c>
      <c r="FE60" s="53">
        <v>69.522490000000005</v>
      </c>
      <c r="FF60" s="53">
        <v>73.559839999999994</v>
      </c>
      <c r="FG60" s="53">
        <v>76.963759999999994</v>
      </c>
      <c r="FH60" s="53">
        <v>79.904560000000004</v>
      </c>
      <c r="FI60" s="53">
        <v>82.681979999999996</v>
      </c>
      <c r="FJ60" s="53">
        <v>85.109740000000002</v>
      </c>
      <c r="FK60" s="53">
        <v>87.064679999999996</v>
      </c>
      <c r="FL60" s="53">
        <v>88.633979999999994</v>
      </c>
      <c r="FM60" s="53">
        <v>89.264700000000005</v>
      </c>
      <c r="FN60" s="53">
        <v>88.985460000000003</v>
      </c>
      <c r="FO60" s="53">
        <v>87.276859999999999</v>
      </c>
      <c r="FP60" s="53">
        <v>83.725920000000002</v>
      </c>
      <c r="FQ60" s="53">
        <v>78.098299999999995</v>
      </c>
      <c r="FR60" s="53">
        <v>73.447310000000002</v>
      </c>
      <c r="FS60" s="53">
        <v>70.18826</v>
      </c>
      <c r="FT60" s="53">
        <v>68.131200000000007</v>
      </c>
      <c r="FU60" s="53">
        <v>286</v>
      </c>
      <c r="FV60" s="53">
        <v>7139.2139999999999</v>
      </c>
      <c r="FW60" s="53">
        <v>113.5273</v>
      </c>
      <c r="FX60" s="53">
        <v>1</v>
      </c>
    </row>
    <row r="61" spans="1:180" x14ac:dyDescent="0.3">
      <c r="A61" t="s">
        <v>174</v>
      </c>
      <c r="B61" t="s">
        <v>247</v>
      </c>
      <c r="C61" t="s">
        <v>180</v>
      </c>
      <c r="D61" t="s">
        <v>227</v>
      </c>
      <c r="E61" t="s">
        <v>188</v>
      </c>
      <c r="F61" t="s">
        <v>235</v>
      </c>
      <c r="G61" t="s">
        <v>243</v>
      </c>
      <c r="H61" s="53">
        <v>42</v>
      </c>
      <c r="I61" s="53">
        <v>16.543818999999999</v>
      </c>
      <c r="J61" s="53">
        <v>15.926640000000001</v>
      </c>
      <c r="K61" s="53">
        <v>15.663410000000001</v>
      </c>
      <c r="L61" s="53">
        <v>15.35305</v>
      </c>
      <c r="M61" s="53">
        <v>15.902839999999999</v>
      </c>
      <c r="N61" s="53">
        <v>19.179970000000001</v>
      </c>
      <c r="O61" s="53">
        <v>20.02384</v>
      </c>
      <c r="P61" s="53">
        <v>22.619330000000001</v>
      </c>
      <c r="Q61" s="53">
        <v>24.899249999999999</v>
      </c>
      <c r="R61" s="53">
        <v>28.24784</v>
      </c>
      <c r="S61" s="53">
        <v>31.228940000000001</v>
      </c>
      <c r="T61" s="53">
        <v>33.140030000000003</v>
      </c>
      <c r="U61" s="53">
        <v>34.235900000000001</v>
      </c>
      <c r="V61" s="53">
        <v>35.935420000000001</v>
      </c>
      <c r="W61" s="53">
        <v>36.615459999999999</v>
      </c>
      <c r="X61" s="53">
        <v>37.94023</v>
      </c>
      <c r="Y61" s="53">
        <v>37.339649999999999</v>
      </c>
      <c r="Z61" s="53">
        <v>35.420310000000001</v>
      </c>
      <c r="AA61" s="53">
        <v>31.975239999999999</v>
      </c>
      <c r="AB61" s="53">
        <v>30.082180000000001</v>
      </c>
      <c r="AC61" s="53">
        <v>27.69454</v>
      </c>
      <c r="AD61" s="53">
        <v>24.498729999999998</v>
      </c>
      <c r="AE61" s="53">
        <v>20.34365</v>
      </c>
      <c r="AF61" s="53">
        <v>18.455380000000002</v>
      </c>
      <c r="AG61" s="53">
        <v>7.94797E-2</v>
      </c>
      <c r="AH61" s="53">
        <v>0.34562120000000002</v>
      </c>
      <c r="AI61" s="53">
        <v>0.4597388</v>
      </c>
      <c r="AJ61" s="53">
        <v>0.49927510000000003</v>
      </c>
      <c r="AK61" s="53">
        <v>1.42221E-2</v>
      </c>
      <c r="AL61" s="53">
        <v>0.96057570000000003</v>
      </c>
      <c r="AM61" s="53">
        <v>-0.2477288</v>
      </c>
      <c r="AN61" s="53">
        <v>-1.1236999999999999</v>
      </c>
      <c r="AO61" s="53">
        <v>-2.037188</v>
      </c>
      <c r="AP61" s="53">
        <v>-1.887578</v>
      </c>
      <c r="AQ61" s="53">
        <v>-1.4262649999999999</v>
      </c>
      <c r="AR61" s="53">
        <v>-2.0904039999999999</v>
      </c>
      <c r="AS61" s="53">
        <v>-2.9811350000000001</v>
      </c>
      <c r="AT61" s="53">
        <v>-3.0442140000000002</v>
      </c>
      <c r="AU61" s="53">
        <v>-3.6033879999999998</v>
      </c>
      <c r="AV61" s="53">
        <v>-3.1897929999999999</v>
      </c>
      <c r="AW61" s="53">
        <v>-2.0339719999999999</v>
      </c>
      <c r="AX61" s="53">
        <v>-1.9227350000000001</v>
      </c>
      <c r="AY61" s="53">
        <v>-1.8020780000000001</v>
      </c>
      <c r="AZ61" s="53">
        <v>-0.69838960000000005</v>
      </c>
      <c r="BA61" s="53">
        <v>0.1199674</v>
      </c>
      <c r="BB61" s="53">
        <v>0.33749630000000003</v>
      </c>
      <c r="BC61" s="53">
        <v>-0.15817809999999999</v>
      </c>
      <c r="BD61" s="53">
        <v>0.2252391</v>
      </c>
      <c r="BE61" s="53">
        <v>0.87066120000000002</v>
      </c>
      <c r="BF61" s="53">
        <v>1.170191</v>
      </c>
      <c r="BG61" s="53">
        <v>1.399408</v>
      </c>
      <c r="BH61" s="53">
        <v>1.3416950000000001</v>
      </c>
      <c r="BI61" s="53">
        <v>1.033793</v>
      </c>
      <c r="BJ61" s="53">
        <v>2.2059380000000002</v>
      </c>
      <c r="BK61" s="53">
        <v>0.74254719999999996</v>
      </c>
      <c r="BL61" s="53">
        <v>5.16205E-2</v>
      </c>
      <c r="BM61" s="53">
        <v>-1.035952</v>
      </c>
      <c r="BN61" s="53">
        <v>-0.74351460000000003</v>
      </c>
      <c r="BO61" s="53">
        <v>-0.34461009999999997</v>
      </c>
      <c r="BP61" s="53">
        <v>-0.96263940000000003</v>
      </c>
      <c r="BQ61" s="53">
        <v>-1.7623329999999999</v>
      </c>
      <c r="BR61" s="53">
        <v>-1.739198</v>
      </c>
      <c r="BS61" s="53">
        <v>-1.9716279999999999</v>
      </c>
      <c r="BT61" s="53">
        <v>-1.05461</v>
      </c>
      <c r="BU61" s="53">
        <v>-9.0642200000000006E-2</v>
      </c>
      <c r="BV61" s="53">
        <v>0.174539</v>
      </c>
      <c r="BW61" s="53">
        <v>0.1780465</v>
      </c>
      <c r="BX61" s="53">
        <v>1.1151789999999999</v>
      </c>
      <c r="BY61" s="53">
        <v>1.72868</v>
      </c>
      <c r="BZ61" s="53">
        <v>1.616109</v>
      </c>
      <c r="CA61" s="53">
        <v>0.68925950000000002</v>
      </c>
      <c r="CB61" s="53">
        <v>1.0381389999999999</v>
      </c>
      <c r="CC61" s="53">
        <v>1.418631</v>
      </c>
      <c r="CD61" s="53">
        <v>1.7412859999999999</v>
      </c>
      <c r="CE61" s="53">
        <v>2.0502199999999999</v>
      </c>
      <c r="CF61" s="53">
        <v>1.925152</v>
      </c>
      <c r="CG61" s="53">
        <v>1.7399450000000001</v>
      </c>
      <c r="CH61" s="53">
        <v>3.0684719999999999</v>
      </c>
      <c r="CI61" s="53">
        <v>1.428409</v>
      </c>
      <c r="CJ61" s="53">
        <v>0.86564390000000002</v>
      </c>
      <c r="CK61" s="53">
        <v>-0.3424992</v>
      </c>
      <c r="CL61" s="53">
        <v>4.8860000000000001E-2</v>
      </c>
      <c r="CM61" s="53">
        <v>0.40454099999999998</v>
      </c>
      <c r="CN61" s="53">
        <v>-0.1815533</v>
      </c>
      <c r="CO61" s="53">
        <v>-0.91819410000000001</v>
      </c>
      <c r="CP61" s="53">
        <v>-0.83534779999999997</v>
      </c>
      <c r="CQ61" s="53">
        <v>-0.84147660000000002</v>
      </c>
      <c r="CR61" s="53">
        <v>0.424211</v>
      </c>
      <c r="CS61" s="53">
        <v>1.2553019999999999</v>
      </c>
      <c r="CT61" s="53">
        <v>1.627105</v>
      </c>
      <c r="CU61" s="53">
        <v>1.5494749999999999</v>
      </c>
      <c r="CV61" s="53">
        <v>2.371251</v>
      </c>
      <c r="CW61" s="53">
        <v>2.8428689999999999</v>
      </c>
      <c r="CX61" s="53">
        <v>2.5016720000000001</v>
      </c>
      <c r="CY61" s="53">
        <v>1.276192</v>
      </c>
      <c r="CZ61" s="53">
        <v>1.601151</v>
      </c>
      <c r="DA61" s="53">
        <v>1.966601</v>
      </c>
      <c r="DB61" s="53">
        <v>2.3123809999999998</v>
      </c>
      <c r="DC61" s="53">
        <v>2.7010320000000001</v>
      </c>
      <c r="DD61" s="53">
        <v>2.5086089999999999</v>
      </c>
      <c r="DE61" s="53">
        <v>2.446097</v>
      </c>
      <c r="DF61" s="53">
        <v>3.931006</v>
      </c>
      <c r="DG61" s="53">
        <v>2.114271</v>
      </c>
      <c r="DH61" s="53">
        <v>1.679667</v>
      </c>
      <c r="DI61" s="53">
        <v>0.35095359999999998</v>
      </c>
      <c r="DJ61" s="53">
        <v>0.8412347</v>
      </c>
      <c r="DK61" s="53">
        <v>1.1536919999999999</v>
      </c>
      <c r="DL61" s="53">
        <v>0.59953270000000003</v>
      </c>
      <c r="DM61" s="53">
        <v>-7.4055599999999999E-2</v>
      </c>
      <c r="DN61" s="53">
        <v>6.8502199999999999E-2</v>
      </c>
      <c r="DO61" s="53">
        <v>0.28867520000000002</v>
      </c>
      <c r="DP61" s="53">
        <v>1.9030320000000001</v>
      </c>
      <c r="DQ61" s="53">
        <v>2.6012460000000002</v>
      </c>
      <c r="DR61" s="53">
        <v>3.0796700000000001</v>
      </c>
      <c r="DS61" s="53">
        <v>2.920903</v>
      </c>
      <c r="DT61" s="53">
        <v>3.6273230000000001</v>
      </c>
      <c r="DU61" s="53">
        <v>3.957058</v>
      </c>
      <c r="DV61" s="53">
        <v>3.387235</v>
      </c>
      <c r="DW61" s="53">
        <v>1.8631249999999999</v>
      </c>
      <c r="DX61" s="53">
        <v>2.1641620000000001</v>
      </c>
      <c r="DY61" s="53">
        <v>2.7577820000000002</v>
      </c>
      <c r="DZ61" s="53">
        <v>3.1369509999999998</v>
      </c>
      <c r="EA61" s="53">
        <v>3.640701</v>
      </c>
      <c r="EB61" s="53">
        <v>3.3510279999999999</v>
      </c>
      <c r="EC61" s="53">
        <v>3.465668</v>
      </c>
      <c r="ED61" s="53">
        <v>5.1763680000000001</v>
      </c>
      <c r="EE61" s="53">
        <v>3.1045470000000002</v>
      </c>
      <c r="EF61" s="53">
        <v>2.8549880000000001</v>
      </c>
      <c r="EG61" s="53">
        <v>1.3521890000000001</v>
      </c>
      <c r="EH61" s="53">
        <v>1.985298</v>
      </c>
      <c r="EI61" s="53">
        <v>2.235347</v>
      </c>
      <c r="EJ61" s="53">
        <v>1.7272970000000001</v>
      </c>
      <c r="EK61" s="53">
        <v>1.144746</v>
      </c>
      <c r="EL61" s="53">
        <v>1.373518</v>
      </c>
      <c r="EM61" s="53">
        <v>1.9204349999999999</v>
      </c>
      <c r="EN61" s="53">
        <v>4.0382150000000001</v>
      </c>
      <c r="EO61" s="53">
        <v>4.544575</v>
      </c>
      <c r="EP61" s="53">
        <v>5.1769439999999998</v>
      </c>
      <c r="EQ61" s="53">
        <v>4.9010280000000002</v>
      </c>
      <c r="ER61" s="53">
        <v>5.4408919999999998</v>
      </c>
      <c r="ES61" s="53">
        <v>5.5657699999999997</v>
      </c>
      <c r="ET61" s="53">
        <v>4.6658480000000004</v>
      </c>
      <c r="EU61" s="53">
        <v>2.7105619999999999</v>
      </c>
      <c r="EV61" s="53">
        <v>2.9770620000000001</v>
      </c>
      <c r="EW61" s="53">
        <v>70.729519999999994</v>
      </c>
      <c r="EX61" s="53">
        <v>69.056110000000004</v>
      </c>
      <c r="EY61" s="53">
        <v>67.852980000000002</v>
      </c>
      <c r="EZ61" s="53">
        <v>66.658510000000007</v>
      </c>
      <c r="FA61" s="53">
        <v>65.495339999999999</v>
      </c>
      <c r="FB61" s="53">
        <v>64.560940000000002</v>
      </c>
      <c r="FC61" s="53">
        <v>64.622799999999998</v>
      </c>
      <c r="FD61" s="53">
        <v>67.997</v>
      </c>
      <c r="FE61" s="53">
        <v>73.245670000000004</v>
      </c>
      <c r="FF61" s="53">
        <v>77.568100000000001</v>
      </c>
      <c r="FG61" s="53">
        <v>81.051450000000003</v>
      </c>
      <c r="FH61" s="53">
        <v>84.442729999999997</v>
      </c>
      <c r="FI61" s="53">
        <v>87.426490000000001</v>
      </c>
      <c r="FJ61" s="53">
        <v>90.301950000000005</v>
      </c>
      <c r="FK61" s="53">
        <v>92.637029999999996</v>
      </c>
      <c r="FL61" s="53">
        <v>94.498500000000007</v>
      </c>
      <c r="FM61" s="53">
        <v>95.41592</v>
      </c>
      <c r="FN61" s="53">
        <v>95.348150000000004</v>
      </c>
      <c r="FO61" s="53">
        <v>93.678569999999993</v>
      </c>
      <c r="FP61" s="53">
        <v>89.778049999999993</v>
      </c>
      <c r="FQ61" s="53">
        <v>83.660759999999996</v>
      </c>
      <c r="FR61" s="53">
        <v>78.474860000000007</v>
      </c>
      <c r="FS61" s="53">
        <v>75.202380000000005</v>
      </c>
      <c r="FT61" s="53">
        <v>72.991759999999999</v>
      </c>
      <c r="FU61" s="53">
        <v>286</v>
      </c>
      <c r="FV61" s="53">
        <v>7819.7619999999997</v>
      </c>
      <c r="FW61" s="53">
        <v>122.1486</v>
      </c>
      <c r="FX61" s="53">
        <v>1</v>
      </c>
    </row>
    <row r="62" spans="1:180" x14ac:dyDescent="0.3">
      <c r="A62" t="s">
        <v>174</v>
      </c>
      <c r="B62" t="s">
        <v>247</v>
      </c>
      <c r="C62" t="s">
        <v>180</v>
      </c>
      <c r="D62" t="s">
        <v>248</v>
      </c>
      <c r="E62" t="s">
        <v>189</v>
      </c>
      <c r="F62" t="s">
        <v>235</v>
      </c>
      <c r="G62" t="s">
        <v>243</v>
      </c>
      <c r="H62" s="53">
        <v>42</v>
      </c>
      <c r="I62" s="53">
        <v>17.540911000000001</v>
      </c>
      <c r="J62" s="53">
        <v>16.97653</v>
      </c>
      <c r="K62" s="53">
        <v>16.351849999999999</v>
      </c>
      <c r="L62" s="53">
        <v>15.978669999999999</v>
      </c>
      <c r="M62" s="53">
        <v>15.804259999999999</v>
      </c>
      <c r="N62" s="53">
        <v>16.288340000000002</v>
      </c>
      <c r="O62" s="53">
        <v>17.307130000000001</v>
      </c>
      <c r="P62" s="53">
        <v>16.964310000000001</v>
      </c>
      <c r="Q62" s="53">
        <v>18.418060000000001</v>
      </c>
      <c r="R62" s="53">
        <v>21.028960000000001</v>
      </c>
      <c r="S62" s="53">
        <v>23.796299999999999</v>
      </c>
      <c r="T62" s="53">
        <v>24.81692</v>
      </c>
      <c r="U62" s="53">
        <v>26.655639999999998</v>
      </c>
      <c r="V62" s="53">
        <v>27.696380000000001</v>
      </c>
      <c r="W62" s="53">
        <v>28.47167</v>
      </c>
      <c r="X62" s="53">
        <v>29.283930000000002</v>
      </c>
      <c r="Y62" s="53">
        <v>29.9191</v>
      </c>
      <c r="Z62" s="53">
        <v>28.91797</v>
      </c>
      <c r="AA62" s="53">
        <v>27.660789999999999</v>
      </c>
      <c r="AB62" s="53">
        <v>26.318239999999999</v>
      </c>
      <c r="AC62" s="53">
        <v>25.676839999999999</v>
      </c>
      <c r="AD62" s="53">
        <v>23.622530000000001</v>
      </c>
      <c r="AE62" s="53">
        <v>20.87294</v>
      </c>
      <c r="AF62" s="53">
        <v>18.95711</v>
      </c>
      <c r="AG62" s="53">
        <v>0.34496880000000002</v>
      </c>
      <c r="AH62" s="53">
        <v>0.70223919999999995</v>
      </c>
      <c r="AI62" s="53">
        <v>0.49324010000000001</v>
      </c>
      <c r="AJ62" s="53">
        <v>0.43728129999999998</v>
      </c>
      <c r="AK62" s="53">
        <v>0.1184547</v>
      </c>
      <c r="AL62" s="53">
        <v>-0.17881050000000001</v>
      </c>
      <c r="AM62" s="53">
        <v>-0.1890299</v>
      </c>
      <c r="AN62" s="53">
        <v>-0.91666080000000005</v>
      </c>
      <c r="AO62" s="53">
        <v>-1.131786</v>
      </c>
      <c r="AP62" s="53">
        <v>-0.9433262</v>
      </c>
      <c r="AQ62" s="53">
        <v>-0.54256139999999997</v>
      </c>
      <c r="AR62" s="53">
        <v>-1.191384</v>
      </c>
      <c r="AS62" s="53">
        <v>-0.97545729999999997</v>
      </c>
      <c r="AT62" s="53">
        <v>-1.550394</v>
      </c>
      <c r="AU62" s="53">
        <v>-2.1349239999999998</v>
      </c>
      <c r="AV62" s="53">
        <v>-1.9503779999999999</v>
      </c>
      <c r="AW62" s="53">
        <v>-1.8383370000000001</v>
      </c>
      <c r="AX62" s="53">
        <v>-2.6753300000000002</v>
      </c>
      <c r="AY62" s="53">
        <v>-2.1644290000000002</v>
      </c>
      <c r="AZ62" s="53">
        <v>-0.95391329999999996</v>
      </c>
      <c r="BA62" s="53">
        <v>0.62060800000000005</v>
      </c>
      <c r="BB62" s="53">
        <v>0.95414699999999997</v>
      </c>
      <c r="BC62" s="53">
        <v>0.8697011</v>
      </c>
      <c r="BD62" s="53">
        <v>0.82649450000000002</v>
      </c>
      <c r="BE62" s="53">
        <v>1.346176</v>
      </c>
      <c r="BF62" s="53">
        <v>1.6861409999999999</v>
      </c>
      <c r="BG62" s="53">
        <v>1.493973</v>
      </c>
      <c r="BH62" s="53">
        <v>1.463379</v>
      </c>
      <c r="BI62" s="53">
        <v>1.20279</v>
      </c>
      <c r="BJ62" s="53">
        <v>0.96959289999999998</v>
      </c>
      <c r="BK62" s="53">
        <v>1.093399</v>
      </c>
      <c r="BL62" s="53">
        <v>0.28247359999999999</v>
      </c>
      <c r="BM62" s="53">
        <v>0.11559030000000001</v>
      </c>
      <c r="BN62" s="53">
        <v>0.35508119999999999</v>
      </c>
      <c r="BO62" s="53">
        <v>0.82116299999999998</v>
      </c>
      <c r="BP62" s="53">
        <v>5.3136799999999998E-2</v>
      </c>
      <c r="BQ62" s="53">
        <v>0.26458110000000001</v>
      </c>
      <c r="BR62" s="53">
        <v>-0.2185377</v>
      </c>
      <c r="BS62" s="53">
        <v>-0.7205743</v>
      </c>
      <c r="BT62" s="53">
        <v>-0.60340510000000003</v>
      </c>
      <c r="BU62" s="53">
        <v>-0.39861679999999999</v>
      </c>
      <c r="BV62" s="53">
        <v>-1.0173650000000001</v>
      </c>
      <c r="BW62" s="53">
        <v>-0.64007820000000004</v>
      </c>
      <c r="BX62" s="53">
        <v>0.341866</v>
      </c>
      <c r="BY62" s="53">
        <v>1.86229</v>
      </c>
      <c r="BZ62" s="53">
        <v>2.1167250000000002</v>
      </c>
      <c r="CA62" s="53">
        <v>1.901912</v>
      </c>
      <c r="CB62" s="53">
        <v>1.821885</v>
      </c>
      <c r="CC62" s="53">
        <v>2.039609</v>
      </c>
      <c r="CD62" s="53">
        <v>2.3675890000000002</v>
      </c>
      <c r="CE62" s="53">
        <v>2.1870769999999999</v>
      </c>
      <c r="CF62" s="53">
        <v>2.1740499999999998</v>
      </c>
      <c r="CG62" s="53">
        <v>1.953797</v>
      </c>
      <c r="CH62" s="53">
        <v>1.764974</v>
      </c>
      <c r="CI62" s="53">
        <v>1.9816050000000001</v>
      </c>
      <c r="CJ62" s="53">
        <v>1.1129899999999999</v>
      </c>
      <c r="CK62" s="53">
        <v>0.97951929999999998</v>
      </c>
      <c r="CL62" s="53">
        <v>1.254354</v>
      </c>
      <c r="CM62" s="53">
        <v>1.765674</v>
      </c>
      <c r="CN62" s="53">
        <v>0.91508789999999995</v>
      </c>
      <c r="CO62" s="53">
        <v>1.1234280000000001</v>
      </c>
      <c r="CP62" s="53">
        <v>0.70390209999999998</v>
      </c>
      <c r="CQ62" s="53">
        <v>0.25899990000000001</v>
      </c>
      <c r="CR62" s="53">
        <v>0.32950400000000002</v>
      </c>
      <c r="CS62" s="53">
        <v>0.59852890000000003</v>
      </c>
      <c r="CT62" s="53">
        <v>0.1309361</v>
      </c>
      <c r="CU62" s="53">
        <v>0.41568270000000002</v>
      </c>
      <c r="CV62" s="53">
        <v>1.2393190000000001</v>
      </c>
      <c r="CW62" s="53">
        <v>2.7222749999999998</v>
      </c>
      <c r="CX62" s="53">
        <v>2.921923</v>
      </c>
      <c r="CY62" s="53">
        <v>2.6168179999999999</v>
      </c>
      <c r="CZ62" s="53">
        <v>2.5112890000000001</v>
      </c>
      <c r="DA62" s="53">
        <v>2.7330429999999999</v>
      </c>
      <c r="DB62" s="53">
        <v>3.0490370000000002</v>
      </c>
      <c r="DC62" s="53">
        <v>2.8801809999999999</v>
      </c>
      <c r="DD62" s="53">
        <v>2.884722</v>
      </c>
      <c r="DE62" s="53">
        <v>2.7048040000000002</v>
      </c>
      <c r="DF62" s="53">
        <v>2.5603539999999998</v>
      </c>
      <c r="DG62" s="53">
        <v>2.869812</v>
      </c>
      <c r="DH62" s="53">
        <v>1.9435070000000001</v>
      </c>
      <c r="DI62" s="53">
        <v>1.843448</v>
      </c>
      <c r="DJ62" s="53">
        <v>2.1536270000000002</v>
      </c>
      <c r="DK62" s="53">
        <v>2.7101860000000002</v>
      </c>
      <c r="DL62" s="53">
        <v>1.777039</v>
      </c>
      <c r="DM62" s="53">
        <v>1.982275</v>
      </c>
      <c r="DN62" s="53">
        <v>1.626342</v>
      </c>
      <c r="DO62" s="53">
        <v>1.2385740000000001</v>
      </c>
      <c r="DP62" s="53">
        <v>1.262413</v>
      </c>
      <c r="DQ62" s="53">
        <v>1.595675</v>
      </c>
      <c r="DR62" s="53">
        <v>1.2792380000000001</v>
      </c>
      <c r="DS62" s="53">
        <v>1.471444</v>
      </c>
      <c r="DT62" s="53">
        <v>2.1367720000000001</v>
      </c>
      <c r="DU62" s="53">
        <v>3.5822609999999999</v>
      </c>
      <c r="DV62" s="53">
        <v>3.7271209999999999</v>
      </c>
      <c r="DW62" s="53">
        <v>3.3317239999999999</v>
      </c>
      <c r="DX62" s="53">
        <v>3.2006929999999998</v>
      </c>
      <c r="DY62" s="53">
        <v>3.7342501000000001</v>
      </c>
      <c r="DZ62" s="53">
        <v>4.0329389999999998</v>
      </c>
      <c r="EA62" s="53">
        <v>3.8809140000000002</v>
      </c>
      <c r="EB62" s="53">
        <v>3.910819</v>
      </c>
      <c r="EC62" s="53">
        <v>3.789139</v>
      </c>
      <c r="ED62" s="53">
        <v>3.7087569999999999</v>
      </c>
      <c r="EE62" s="53">
        <v>4.1522399999999999</v>
      </c>
      <c r="EF62" s="53">
        <v>3.1426419999999999</v>
      </c>
      <c r="EG62" s="53">
        <v>3.0908250000000002</v>
      </c>
      <c r="EH62" s="53">
        <v>3.452035</v>
      </c>
      <c r="EI62" s="53">
        <v>4.0739099999999997</v>
      </c>
      <c r="EJ62" s="53">
        <v>3.0215589999999999</v>
      </c>
      <c r="EK62" s="53">
        <v>3.2223130000000002</v>
      </c>
      <c r="EL62" s="53">
        <v>2.958199</v>
      </c>
      <c r="EM62" s="53">
        <v>2.6529240000000001</v>
      </c>
      <c r="EN62" s="53">
        <v>2.6093860000000002</v>
      </c>
      <c r="EO62" s="53">
        <v>3.0353949999999998</v>
      </c>
      <c r="EP62" s="53">
        <v>2.9372020000000001</v>
      </c>
      <c r="EQ62" s="53">
        <v>2.9957950000000002</v>
      </c>
      <c r="ER62" s="53">
        <v>3.4325510000000001</v>
      </c>
      <c r="ES62" s="53">
        <v>4.8239429999999999</v>
      </c>
      <c r="ET62" s="53">
        <v>4.8896990000000002</v>
      </c>
      <c r="EU62" s="53">
        <v>4.3639349999999997</v>
      </c>
      <c r="EV62" s="53">
        <v>4.1960839999999999</v>
      </c>
      <c r="EW62" s="53">
        <v>70.498249999999999</v>
      </c>
      <c r="EX62" s="53">
        <v>69.116550000000004</v>
      </c>
      <c r="EY62" s="53">
        <v>68.053219999999996</v>
      </c>
      <c r="EZ62" s="53">
        <v>67.066829999999996</v>
      </c>
      <c r="FA62" s="53">
        <v>66.462119999999999</v>
      </c>
      <c r="FB62" s="53">
        <v>65.330420000000004</v>
      </c>
      <c r="FC62" s="53">
        <v>64.372569999999996</v>
      </c>
      <c r="FD62" s="53">
        <v>65.774090000000001</v>
      </c>
      <c r="FE62" s="53">
        <v>70.116739999999993</v>
      </c>
      <c r="FF62" s="53">
        <v>74.987759999999994</v>
      </c>
      <c r="FG62" s="53">
        <v>79.538460000000001</v>
      </c>
      <c r="FH62" s="53">
        <v>83.065070000000006</v>
      </c>
      <c r="FI62" s="53">
        <v>86.100620000000006</v>
      </c>
      <c r="FJ62" s="53">
        <v>88.711150000000004</v>
      </c>
      <c r="FK62" s="53">
        <v>91.12782</v>
      </c>
      <c r="FL62" s="53">
        <v>92.645300000000006</v>
      </c>
      <c r="FM62" s="53">
        <v>93.451830000000001</v>
      </c>
      <c r="FN62" s="53">
        <v>92.839160000000007</v>
      </c>
      <c r="FO62" s="53">
        <v>90.490099999999998</v>
      </c>
      <c r="FP62" s="53">
        <v>85.329830000000001</v>
      </c>
      <c r="FQ62" s="53">
        <v>79.508160000000004</v>
      </c>
      <c r="FR62" s="53">
        <v>75.429289999999995</v>
      </c>
      <c r="FS62" s="53">
        <v>72.997860000000003</v>
      </c>
      <c r="FT62" s="53">
        <v>71.008349999999993</v>
      </c>
      <c r="FU62" s="53">
        <v>286</v>
      </c>
      <c r="FV62" s="53">
        <v>7474.5230000000001</v>
      </c>
      <c r="FW62" s="53">
        <v>349.01499999999999</v>
      </c>
      <c r="FX62" s="53">
        <v>1</v>
      </c>
    </row>
    <row r="63" spans="1:180" x14ac:dyDescent="0.3">
      <c r="A63" t="s">
        <v>174</v>
      </c>
      <c r="B63" t="s">
        <v>247</v>
      </c>
      <c r="C63" t="s">
        <v>180</v>
      </c>
      <c r="D63" t="s">
        <v>227</v>
      </c>
      <c r="E63" t="s">
        <v>189</v>
      </c>
      <c r="F63" t="s">
        <v>235</v>
      </c>
      <c r="G63" t="s">
        <v>243</v>
      </c>
      <c r="H63" s="53">
        <v>42</v>
      </c>
      <c r="I63" s="53">
        <v>17.446289</v>
      </c>
      <c r="J63" s="53">
        <v>17.01239</v>
      </c>
      <c r="K63" s="53">
        <v>16.310449999999999</v>
      </c>
      <c r="L63" s="53">
        <v>15.997809999999999</v>
      </c>
      <c r="M63" s="53">
        <v>17.271519999999999</v>
      </c>
      <c r="N63" s="53">
        <v>19.882760000000001</v>
      </c>
      <c r="O63" s="53">
        <v>20.131340000000002</v>
      </c>
      <c r="P63" s="53">
        <v>22.02816</v>
      </c>
      <c r="Q63" s="53">
        <v>26.056000000000001</v>
      </c>
      <c r="R63" s="53">
        <v>29.251169999999998</v>
      </c>
      <c r="S63" s="53">
        <v>32.698050000000002</v>
      </c>
      <c r="T63" s="53">
        <v>33.885199999999998</v>
      </c>
      <c r="U63" s="53">
        <v>35.461709999999997</v>
      </c>
      <c r="V63" s="53">
        <v>37.247500000000002</v>
      </c>
      <c r="W63" s="53">
        <v>37.83587</v>
      </c>
      <c r="X63" s="53">
        <v>38.34066</v>
      </c>
      <c r="Y63" s="53">
        <v>37.343150000000001</v>
      </c>
      <c r="Z63" s="53">
        <v>34.44276</v>
      </c>
      <c r="AA63" s="53">
        <v>31.02749</v>
      </c>
      <c r="AB63" s="53">
        <v>29.48246</v>
      </c>
      <c r="AC63" s="53">
        <v>28.062460000000002</v>
      </c>
      <c r="AD63" s="53">
        <v>25.033829999999998</v>
      </c>
      <c r="AE63" s="53">
        <v>20.758469999999999</v>
      </c>
      <c r="AF63" s="53">
        <v>18.605530000000002</v>
      </c>
      <c r="AG63" s="53">
        <v>0.79393309000000001</v>
      </c>
      <c r="AH63" s="53">
        <v>1.090595</v>
      </c>
      <c r="AI63" s="53">
        <v>0.86548579999999997</v>
      </c>
      <c r="AJ63" s="53">
        <v>0.65879639999999995</v>
      </c>
      <c r="AK63" s="53">
        <v>0.94452119999999995</v>
      </c>
      <c r="AL63" s="53">
        <v>1.417036</v>
      </c>
      <c r="AM63" s="53">
        <v>-1.413686</v>
      </c>
      <c r="AN63" s="53">
        <v>-2.530481</v>
      </c>
      <c r="AO63" s="53">
        <v>-1.9813240000000001</v>
      </c>
      <c r="AP63" s="53">
        <v>-2.2650109999999999</v>
      </c>
      <c r="AQ63" s="53">
        <v>-1.6673990000000001</v>
      </c>
      <c r="AR63" s="53">
        <v>-3.0735890000000001</v>
      </c>
      <c r="AS63" s="53">
        <v>-3.6122570000000001</v>
      </c>
      <c r="AT63" s="53">
        <v>-3.739614</v>
      </c>
      <c r="AU63" s="53">
        <v>-4.629791</v>
      </c>
      <c r="AV63" s="53">
        <v>-3.6047470000000001</v>
      </c>
      <c r="AW63" s="53">
        <v>-1.607958</v>
      </c>
      <c r="AX63" s="53">
        <v>-1.826646</v>
      </c>
      <c r="AY63" s="53">
        <v>-1.144371</v>
      </c>
      <c r="AZ63" s="53">
        <v>-0.1119999</v>
      </c>
      <c r="BA63" s="53">
        <v>1.348784</v>
      </c>
      <c r="BB63" s="53">
        <v>1.5603149999999999</v>
      </c>
      <c r="BC63" s="53">
        <v>0.75128070000000002</v>
      </c>
      <c r="BD63" s="53">
        <v>0.53537500000000005</v>
      </c>
      <c r="BE63" s="53">
        <v>1.689201</v>
      </c>
      <c r="BF63" s="53">
        <v>2.0307909999999998</v>
      </c>
      <c r="BG63" s="53">
        <v>1.7886519999999999</v>
      </c>
      <c r="BH63" s="53">
        <v>1.5817889999999999</v>
      </c>
      <c r="BI63" s="53">
        <v>2.0523229999999999</v>
      </c>
      <c r="BJ63" s="53">
        <v>2.5722580000000002</v>
      </c>
      <c r="BK63" s="53">
        <v>-0.16782159999999999</v>
      </c>
      <c r="BL63" s="53">
        <v>-1.2166399999999999</v>
      </c>
      <c r="BM63" s="53">
        <v>-0.76744469999999998</v>
      </c>
      <c r="BN63" s="53">
        <v>-0.78581040000000002</v>
      </c>
      <c r="BO63" s="53">
        <v>-0.2210066</v>
      </c>
      <c r="BP63" s="53">
        <v>-1.5972599999999999</v>
      </c>
      <c r="BQ63" s="53">
        <v>-2.077334</v>
      </c>
      <c r="BR63" s="53">
        <v>-2.1573549999999999</v>
      </c>
      <c r="BS63" s="53">
        <v>-2.6845240000000001</v>
      </c>
      <c r="BT63" s="53">
        <v>-1.5523990000000001</v>
      </c>
      <c r="BU63" s="53">
        <v>0.3127721</v>
      </c>
      <c r="BV63" s="53">
        <v>0.2324975</v>
      </c>
      <c r="BW63" s="53">
        <v>0.74105370000000004</v>
      </c>
      <c r="BX63" s="53">
        <v>1.74729</v>
      </c>
      <c r="BY63" s="53">
        <v>3.0292330000000001</v>
      </c>
      <c r="BZ63" s="53">
        <v>3.0166230000000001</v>
      </c>
      <c r="CA63" s="53">
        <v>1.7329349999999999</v>
      </c>
      <c r="CB63" s="53">
        <v>1.4971179999999999</v>
      </c>
      <c r="CC63" s="53">
        <v>2.3092598999999998</v>
      </c>
      <c r="CD63" s="53">
        <v>2.6819670000000002</v>
      </c>
      <c r="CE63" s="53">
        <v>2.4280339999999998</v>
      </c>
      <c r="CF63" s="53">
        <v>2.2210510000000001</v>
      </c>
      <c r="CG63" s="53">
        <v>2.8195830000000002</v>
      </c>
      <c r="CH63" s="53">
        <v>3.3723610000000002</v>
      </c>
      <c r="CI63" s="53">
        <v>0.69506040000000002</v>
      </c>
      <c r="CJ63" s="53">
        <v>-0.3066778</v>
      </c>
      <c r="CK63" s="53">
        <v>7.3284799999999997E-2</v>
      </c>
      <c r="CL63" s="53">
        <v>0.23867940000000001</v>
      </c>
      <c r="CM63" s="53">
        <v>0.78076020000000002</v>
      </c>
      <c r="CN63" s="53">
        <v>-0.5747584</v>
      </c>
      <c r="CO63" s="53">
        <v>-1.014251</v>
      </c>
      <c r="CP63" s="53">
        <v>-1.061488</v>
      </c>
      <c r="CQ63" s="53">
        <v>-1.3372379999999999</v>
      </c>
      <c r="CR63" s="53">
        <v>-0.13094810000000001</v>
      </c>
      <c r="CS63" s="53">
        <v>1.6430640000000001</v>
      </c>
      <c r="CT63" s="53">
        <v>1.6586540000000001</v>
      </c>
      <c r="CU63" s="53">
        <v>2.0468929999999999</v>
      </c>
      <c r="CV63" s="53">
        <v>3.0350280000000001</v>
      </c>
      <c r="CW63" s="53">
        <v>4.1931070000000004</v>
      </c>
      <c r="CX63" s="53">
        <v>4.0252569999999999</v>
      </c>
      <c r="CY63" s="53">
        <v>2.4128259999999999</v>
      </c>
      <c r="CZ63" s="53">
        <v>2.1632180000000001</v>
      </c>
      <c r="DA63" s="53">
        <v>2.9293201</v>
      </c>
      <c r="DB63" s="53">
        <v>3.3331430000000002</v>
      </c>
      <c r="DC63" s="53">
        <v>3.0674160000000001</v>
      </c>
      <c r="DD63" s="53">
        <v>2.8603139999999998</v>
      </c>
      <c r="DE63" s="53">
        <v>3.5868440000000001</v>
      </c>
      <c r="DF63" s="53">
        <v>4.1724649999999999</v>
      </c>
      <c r="DG63" s="53">
        <v>1.5579419999999999</v>
      </c>
      <c r="DH63" s="53">
        <v>0.60328470000000001</v>
      </c>
      <c r="DI63" s="53">
        <v>0.9140142</v>
      </c>
      <c r="DJ63" s="53">
        <v>1.263169</v>
      </c>
      <c r="DK63" s="53">
        <v>1.782527</v>
      </c>
      <c r="DL63" s="53">
        <v>0.447743</v>
      </c>
      <c r="DM63" s="53">
        <v>4.88315E-2</v>
      </c>
      <c r="DN63" s="53">
        <v>3.4379199999999999E-2</v>
      </c>
      <c r="DO63" s="53">
        <v>1.00474E-2</v>
      </c>
      <c r="DP63" s="53">
        <v>1.290502</v>
      </c>
      <c r="DQ63" s="53">
        <v>2.9733559999999999</v>
      </c>
      <c r="DR63" s="53">
        <v>3.0848100000000001</v>
      </c>
      <c r="DS63" s="53">
        <v>3.3527330000000002</v>
      </c>
      <c r="DT63" s="53">
        <v>4.3227669999999998</v>
      </c>
      <c r="DU63" s="53">
        <v>5.3569800000000001</v>
      </c>
      <c r="DV63" s="53">
        <v>5.0338909999999997</v>
      </c>
      <c r="DW63" s="53">
        <v>3.0927169999999999</v>
      </c>
      <c r="DX63" s="53">
        <v>2.8293180000000002</v>
      </c>
      <c r="DY63" s="53">
        <v>3.8245871</v>
      </c>
      <c r="DZ63" s="53">
        <v>4.273339</v>
      </c>
      <c r="EA63" s="53">
        <v>3.990583</v>
      </c>
      <c r="EB63" s="53">
        <v>3.7833070000000002</v>
      </c>
      <c r="EC63" s="53">
        <v>4.6946450000000004</v>
      </c>
      <c r="ED63" s="53">
        <v>5.3276870000000001</v>
      </c>
      <c r="EE63" s="53">
        <v>2.8038069999999999</v>
      </c>
      <c r="EF63" s="53">
        <v>1.9171260000000001</v>
      </c>
      <c r="EG63" s="53">
        <v>2.127894</v>
      </c>
      <c r="EH63" s="53">
        <v>2.7423700000000002</v>
      </c>
      <c r="EI63" s="53">
        <v>3.2289189999999999</v>
      </c>
      <c r="EJ63" s="53">
        <v>1.9240729999999999</v>
      </c>
      <c r="EK63" s="53">
        <v>1.5837540000000001</v>
      </c>
      <c r="EL63" s="53">
        <v>1.6166370000000001</v>
      </c>
      <c r="EM63" s="53">
        <v>1.955314</v>
      </c>
      <c r="EN63" s="53">
        <v>3.342851</v>
      </c>
      <c r="EO63" s="53">
        <v>4.8940859999999997</v>
      </c>
      <c r="EP63" s="53">
        <v>5.1439529999999998</v>
      </c>
      <c r="EQ63" s="53">
        <v>5.2381580000000003</v>
      </c>
      <c r="ER63" s="53">
        <v>6.1820560000000002</v>
      </c>
      <c r="ES63" s="53">
        <v>7.0374290000000004</v>
      </c>
      <c r="ET63" s="53">
        <v>6.4901980000000004</v>
      </c>
      <c r="EU63" s="53">
        <v>4.0743710000000002</v>
      </c>
      <c r="EV63" s="53">
        <v>3.791061</v>
      </c>
      <c r="EW63" s="53">
        <v>68.729740000000007</v>
      </c>
      <c r="EX63" s="53">
        <v>67.552599999999998</v>
      </c>
      <c r="EY63" s="53">
        <v>66.338840000000005</v>
      </c>
      <c r="EZ63" s="53">
        <v>65.077560000000005</v>
      </c>
      <c r="FA63" s="53">
        <v>64.006680000000003</v>
      </c>
      <c r="FB63" s="53">
        <v>62.941830000000003</v>
      </c>
      <c r="FC63" s="53">
        <v>62.430149999999998</v>
      </c>
      <c r="FD63" s="53">
        <v>64.559759999999997</v>
      </c>
      <c r="FE63" s="53">
        <v>69.491579999999999</v>
      </c>
      <c r="FF63" s="53">
        <v>74.53989</v>
      </c>
      <c r="FG63" s="53">
        <v>78.71996</v>
      </c>
      <c r="FH63" s="53">
        <v>82.286000000000001</v>
      </c>
      <c r="FI63" s="53">
        <v>85.098849999999999</v>
      </c>
      <c r="FJ63" s="53">
        <v>87.753100000000003</v>
      </c>
      <c r="FK63" s="53">
        <v>89.979969999999994</v>
      </c>
      <c r="FL63" s="53">
        <v>91.477909999999994</v>
      </c>
      <c r="FM63" s="53">
        <v>92.283060000000006</v>
      </c>
      <c r="FN63" s="53">
        <v>91.909970000000001</v>
      </c>
      <c r="FO63" s="53">
        <v>89.627859999999998</v>
      </c>
      <c r="FP63" s="53">
        <v>84.768360000000001</v>
      </c>
      <c r="FQ63" s="53">
        <v>78.781940000000006</v>
      </c>
      <c r="FR63" s="53">
        <v>74.855609999999999</v>
      </c>
      <c r="FS63" s="53">
        <v>72.373729999999995</v>
      </c>
      <c r="FT63" s="53">
        <v>70.333519999999993</v>
      </c>
      <c r="FU63" s="53">
        <v>286</v>
      </c>
      <c r="FV63" s="53">
        <v>7474.5230000000001</v>
      </c>
      <c r="FW63" s="53">
        <v>349.01499999999999</v>
      </c>
      <c r="FX63" s="53">
        <v>1</v>
      </c>
    </row>
    <row r="64" spans="1:180" x14ac:dyDescent="0.3">
      <c r="A64" t="s">
        <v>174</v>
      </c>
      <c r="B64" t="s">
        <v>247</v>
      </c>
      <c r="C64" t="s">
        <v>180</v>
      </c>
      <c r="D64" t="s">
        <v>248</v>
      </c>
      <c r="E64" t="s">
        <v>187</v>
      </c>
      <c r="F64" t="s">
        <v>235</v>
      </c>
      <c r="G64" t="s">
        <v>243</v>
      </c>
      <c r="H64" s="53">
        <v>42</v>
      </c>
      <c r="I64" s="53">
        <v>16.475771000000002</v>
      </c>
      <c r="J64" s="53">
        <v>15.39991</v>
      </c>
      <c r="K64" s="53">
        <v>14.667009999999999</v>
      </c>
      <c r="L64" s="53">
        <v>14.534280000000001</v>
      </c>
      <c r="M64" s="53">
        <v>14.310750000000001</v>
      </c>
      <c r="N64" s="53">
        <v>15.02242</v>
      </c>
      <c r="O64" s="53">
        <v>16.01146</v>
      </c>
      <c r="P64" s="53">
        <v>17.263030000000001</v>
      </c>
      <c r="Q64" s="53">
        <v>18.919650000000001</v>
      </c>
      <c r="R64" s="53">
        <v>21.732140000000001</v>
      </c>
      <c r="S64" s="53">
        <v>23.975059999999999</v>
      </c>
      <c r="T64" s="53">
        <v>26.271660000000001</v>
      </c>
      <c r="U64" s="53">
        <v>27.59552</v>
      </c>
      <c r="V64" s="53">
        <v>28.433800000000002</v>
      </c>
      <c r="W64" s="53">
        <v>28.940619999999999</v>
      </c>
      <c r="X64" s="53">
        <v>29.372389999999999</v>
      </c>
      <c r="Y64" s="53">
        <v>29.604389999999999</v>
      </c>
      <c r="Z64" s="53">
        <v>29.168379999999999</v>
      </c>
      <c r="AA64" s="53">
        <v>27.576239999999999</v>
      </c>
      <c r="AB64" s="53">
        <v>26.232220000000002</v>
      </c>
      <c r="AC64" s="53">
        <v>23.997890000000002</v>
      </c>
      <c r="AD64" s="53">
        <v>21.669070000000001</v>
      </c>
      <c r="AE64" s="53">
        <v>18.941559999999999</v>
      </c>
      <c r="AF64" s="53">
        <v>17.500969999999999</v>
      </c>
      <c r="AG64" s="53">
        <v>-3.8798800000000001E-2</v>
      </c>
      <c r="AH64" s="53">
        <v>-0.14814749999999999</v>
      </c>
      <c r="AI64" s="53">
        <v>-0.41709099999999999</v>
      </c>
      <c r="AJ64" s="53">
        <v>-0.17938490000000001</v>
      </c>
      <c r="AK64" s="53">
        <v>-0.4432644</v>
      </c>
      <c r="AL64" s="53">
        <v>-0.1289148</v>
      </c>
      <c r="AM64" s="53">
        <v>0.57252970000000003</v>
      </c>
      <c r="AN64" s="53">
        <v>0.61263690000000004</v>
      </c>
      <c r="AO64" s="53">
        <v>1.34424E-2</v>
      </c>
      <c r="AP64" s="53">
        <v>8.5624599999999995E-2</v>
      </c>
      <c r="AQ64" s="53">
        <v>6.2670100000000006E-2</v>
      </c>
      <c r="AR64" s="53">
        <v>0.38311000000000001</v>
      </c>
      <c r="AS64" s="53">
        <v>-0.1148542</v>
      </c>
      <c r="AT64" s="53">
        <v>-0.51853490000000002</v>
      </c>
      <c r="AU64" s="53">
        <v>-1.207306</v>
      </c>
      <c r="AV64" s="53">
        <v>-1.42449</v>
      </c>
      <c r="AW64" s="53">
        <v>-1.616053</v>
      </c>
      <c r="AX64" s="53">
        <v>-1.888471</v>
      </c>
      <c r="AY64" s="53">
        <v>-2.1553049999999998</v>
      </c>
      <c r="AZ64" s="53">
        <v>-1.3644590000000001</v>
      </c>
      <c r="BA64" s="53">
        <v>-1.24319</v>
      </c>
      <c r="BB64" s="53">
        <v>-0.66525939999999995</v>
      </c>
      <c r="BC64" s="53">
        <v>-0.72806689999999996</v>
      </c>
      <c r="BD64" s="53">
        <v>-0.12728349999999999</v>
      </c>
      <c r="BE64" s="53">
        <v>0.99344920999999997</v>
      </c>
      <c r="BF64" s="53">
        <v>0.87908459999999999</v>
      </c>
      <c r="BG64" s="53">
        <v>0.70326679999999997</v>
      </c>
      <c r="BH64" s="53">
        <v>0.95807350000000002</v>
      </c>
      <c r="BI64" s="53">
        <v>0.72374479999999997</v>
      </c>
      <c r="BJ64" s="53">
        <v>1.047698</v>
      </c>
      <c r="BK64" s="53">
        <v>1.6809000000000001</v>
      </c>
      <c r="BL64" s="53">
        <v>1.714359</v>
      </c>
      <c r="BM64" s="53">
        <v>1.11215</v>
      </c>
      <c r="BN64" s="53">
        <v>1.363777</v>
      </c>
      <c r="BO64" s="53">
        <v>1.4348719999999999</v>
      </c>
      <c r="BP64" s="53">
        <v>1.775881</v>
      </c>
      <c r="BQ64" s="53">
        <v>1.3869549999999999</v>
      </c>
      <c r="BR64" s="53">
        <v>1.0202420000000001</v>
      </c>
      <c r="BS64" s="53">
        <v>0.31915399999999999</v>
      </c>
      <c r="BT64" s="53">
        <v>1.6378E-3</v>
      </c>
      <c r="BU64" s="53">
        <v>-0.13157769999999999</v>
      </c>
      <c r="BV64" s="53">
        <v>-0.3659</v>
      </c>
      <c r="BW64" s="53">
        <v>-0.69464959999999998</v>
      </c>
      <c r="BX64" s="53">
        <v>7.1872500000000006E-2</v>
      </c>
      <c r="BY64" s="53">
        <v>0.1282857</v>
      </c>
      <c r="BZ64" s="53">
        <v>0.43072690000000002</v>
      </c>
      <c r="CA64" s="53">
        <v>0.38616660000000003</v>
      </c>
      <c r="CB64" s="53">
        <v>0.91738929999999996</v>
      </c>
      <c r="CC64" s="53">
        <v>1.7083811</v>
      </c>
      <c r="CD64" s="53">
        <v>1.5905419999999999</v>
      </c>
      <c r="CE64" s="53">
        <v>1.479223</v>
      </c>
      <c r="CF64" s="53">
        <v>1.7458739999999999</v>
      </c>
      <c r="CG64" s="53">
        <v>1.5320119999999999</v>
      </c>
      <c r="CH64" s="53">
        <v>1.862617</v>
      </c>
      <c r="CI64" s="53">
        <v>2.4485549999999998</v>
      </c>
      <c r="CJ64" s="53">
        <v>2.4774080000000001</v>
      </c>
      <c r="CK64" s="53">
        <v>1.873111</v>
      </c>
      <c r="CL64" s="53">
        <v>2.2490220000000001</v>
      </c>
      <c r="CM64" s="53">
        <v>2.3852540000000002</v>
      </c>
      <c r="CN64" s="53">
        <v>2.74051</v>
      </c>
      <c r="CO64" s="53">
        <v>2.4271039999999999</v>
      </c>
      <c r="CP64" s="53">
        <v>2.085995</v>
      </c>
      <c r="CQ64" s="53">
        <v>1.3763749999999999</v>
      </c>
      <c r="CR64" s="53">
        <v>0.98936930000000001</v>
      </c>
      <c r="CS64" s="53">
        <v>0.89656519999999995</v>
      </c>
      <c r="CT64" s="53">
        <v>0.68862769999999995</v>
      </c>
      <c r="CU64" s="53">
        <v>0.3169959</v>
      </c>
      <c r="CV64" s="53">
        <v>1.0666709999999999</v>
      </c>
      <c r="CW64" s="53">
        <v>1.078166</v>
      </c>
      <c r="CX64" s="53">
        <v>1.1898040000000001</v>
      </c>
      <c r="CY64" s="53">
        <v>1.1578809999999999</v>
      </c>
      <c r="CZ64" s="53">
        <v>1.6409260000000001</v>
      </c>
      <c r="DA64" s="53">
        <v>2.4233129</v>
      </c>
      <c r="DB64" s="53">
        <v>2.302</v>
      </c>
      <c r="DC64" s="53">
        <v>2.2551800000000002</v>
      </c>
      <c r="DD64" s="53">
        <v>2.533674</v>
      </c>
      <c r="DE64" s="53">
        <v>2.3402790000000002</v>
      </c>
      <c r="DF64" s="53">
        <v>2.6775350000000002</v>
      </c>
      <c r="DG64" s="53">
        <v>3.2162090000000001</v>
      </c>
      <c r="DH64" s="53">
        <v>3.2404579999999998</v>
      </c>
      <c r="DI64" s="53">
        <v>2.6340720000000002</v>
      </c>
      <c r="DJ64" s="53">
        <v>3.1342660000000002</v>
      </c>
      <c r="DK64" s="53">
        <v>3.3356370000000002</v>
      </c>
      <c r="DL64" s="53">
        <v>3.7051379999999998</v>
      </c>
      <c r="DM64" s="53">
        <v>3.4672519999999998</v>
      </c>
      <c r="DN64" s="53">
        <v>3.1517469999999999</v>
      </c>
      <c r="DO64" s="53">
        <v>2.4335969999999998</v>
      </c>
      <c r="DP64" s="53">
        <v>1.977101</v>
      </c>
      <c r="DQ64" s="53">
        <v>1.9247080000000001</v>
      </c>
      <c r="DR64" s="53">
        <v>1.743155</v>
      </c>
      <c r="DS64" s="53">
        <v>1.328641</v>
      </c>
      <c r="DT64" s="53">
        <v>2.0614699999999999</v>
      </c>
      <c r="DU64" s="53">
        <v>2.0280459999999998</v>
      </c>
      <c r="DV64" s="53">
        <v>1.9488810000000001</v>
      </c>
      <c r="DW64" s="53">
        <v>1.9295960000000001</v>
      </c>
      <c r="DX64" s="53">
        <v>2.3644639999999999</v>
      </c>
      <c r="DY64" s="53">
        <v>3.4555609</v>
      </c>
      <c r="DZ64" s="53">
        <v>3.3292320000000002</v>
      </c>
      <c r="EA64" s="53">
        <v>3.375537</v>
      </c>
      <c r="EB64" s="53">
        <v>3.6711320000000001</v>
      </c>
      <c r="EC64" s="53">
        <v>3.507288</v>
      </c>
      <c r="ED64" s="53">
        <v>3.8541479999999999</v>
      </c>
      <c r="EE64" s="53">
        <v>4.324579</v>
      </c>
      <c r="EF64" s="53">
        <v>4.3421789999999998</v>
      </c>
      <c r="EG64" s="53">
        <v>3.7327789999999998</v>
      </c>
      <c r="EH64" s="53">
        <v>4.4124179999999997</v>
      </c>
      <c r="EI64" s="53">
        <v>4.7078389999999999</v>
      </c>
      <c r="EJ64" s="53">
        <v>5.0979089999999996</v>
      </c>
      <c r="EK64" s="53">
        <v>4.969061</v>
      </c>
      <c r="EL64" s="53">
        <v>4.6905250000000001</v>
      </c>
      <c r="EM64" s="53">
        <v>3.9600569999999999</v>
      </c>
      <c r="EN64" s="53">
        <v>3.4032279999999999</v>
      </c>
      <c r="EO64" s="53">
        <v>3.4091830000000001</v>
      </c>
      <c r="EP64" s="53">
        <v>3.2657259999999999</v>
      </c>
      <c r="EQ64" s="53">
        <v>2.7892969999999999</v>
      </c>
      <c r="ER64" s="53">
        <v>3.4978020000000001</v>
      </c>
      <c r="ES64" s="53">
        <v>3.3995220000000002</v>
      </c>
      <c r="ET64" s="53">
        <v>3.044867</v>
      </c>
      <c r="EU64" s="53">
        <v>3.0438290000000001</v>
      </c>
      <c r="EV64" s="53">
        <v>3.4091369999999999</v>
      </c>
      <c r="EW64" s="53">
        <v>70.074740000000006</v>
      </c>
      <c r="EX64" s="53">
        <v>68.732730000000004</v>
      </c>
      <c r="EY64" s="53">
        <v>67.859269999999995</v>
      </c>
      <c r="EZ64" s="53">
        <v>66.546769999999995</v>
      </c>
      <c r="FA64" s="53">
        <v>64.93947</v>
      </c>
      <c r="FB64" s="53">
        <v>63.854460000000003</v>
      </c>
      <c r="FC64" s="53">
        <v>64.211749999999995</v>
      </c>
      <c r="FD64" s="53">
        <v>68.207599999999999</v>
      </c>
      <c r="FE64" s="53">
        <v>73.244759999999999</v>
      </c>
      <c r="FF64" s="53">
        <v>77.194710000000001</v>
      </c>
      <c r="FG64" s="53">
        <v>80.996279999999999</v>
      </c>
      <c r="FH64" s="53">
        <v>84.088509999999999</v>
      </c>
      <c r="FI64" s="53">
        <v>87.038020000000003</v>
      </c>
      <c r="FJ64" s="53">
        <v>89.570149999999998</v>
      </c>
      <c r="FK64" s="53">
        <v>91.854460000000003</v>
      </c>
      <c r="FL64" s="53">
        <v>93.295460000000006</v>
      </c>
      <c r="FM64" s="53">
        <v>94.125429999999994</v>
      </c>
      <c r="FN64" s="53">
        <v>93.710449999999994</v>
      </c>
      <c r="FO64" s="53">
        <v>92.313810000000004</v>
      </c>
      <c r="FP64" s="53">
        <v>88.366699999999994</v>
      </c>
      <c r="FQ64" s="53">
        <v>82.080420000000004</v>
      </c>
      <c r="FR64" s="53">
        <v>77.131339999999994</v>
      </c>
      <c r="FS64" s="53">
        <v>74.137240000000006</v>
      </c>
      <c r="FT64" s="53">
        <v>71.702579999999998</v>
      </c>
      <c r="FU64" s="53">
        <v>286</v>
      </c>
      <c r="FV64" s="53">
        <v>7139.2139999999999</v>
      </c>
      <c r="FW64" s="53">
        <v>113.5273</v>
      </c>
      <c r="FX64" s="53">
        <v>1</v>
      </c>
    </row>
    <row r="65" spans="1:180" x14ac:dyDescent="0.3">
      <c r="A65" t="s">
        <v>174</v>
      </c>
      <c r="B65" t="s">
        <v>247</v>
      </c>
      <c r="C65" t="s">
        <v>180</v>
      </c>
      <c r="D65" t="s">
        <v>227</v>
      </c>
      <c r="E65" t="s">
        <v>190</v>
      </c>
      <c r="F65" t="s">
        <v>235</v>
      </c>
      <c r="G65" t="s">
        <v>243</v>
      </c>
      <c r="H65" s="53">
        <v>42</v>
      </c>
      <c r="I65" s="53">
        <v>15.524990000000001</v>
      </c>
      <c r="J65" s="53">
        <v>15.521100000000001</v>
      </c>
      <c r="K65" s="53">
        <v>14.82333</v>
      </c>
      <c r="L65" s="53">
        <v>14.3566</v>
      </c>
      <c r="M65" s="53">
        <v>15.090310000000001</v>
      </c>
      <c r="N65" s="53">
        <v>17.294650000000001</v>
      </c>
      <c r="O65" s="53">
        <v>19.489750000000001</v>
      </c>
      <c r="P65" s="53">
        <v>19.810770000000002</v>
      </c>
      <c r="Q65" s="53">
        <v>22.007560000000002</v>
      </c>
      <c r="R65" s="53">
        <v>25.78303</v>
      </c>
      <c r="S65" s="53">
        <v>28.665299999999998</v>
      </c>
      <c r="T65" s="53">
        <v>30.830919999999999</v>
      </c>
      <c r="U65" s="53">
        <v>32.841639999999998</v>
      </c>
      <c r="V65" s="53">
        <v>34.624160000000003</v>
      </c>
      <c r="W65" s="53">
        <v>33.964979999999997</v>
      </c>
      <c r="X65" s="53">
        <v>33.575560000000003</v>
      </c>
      <c r="Y65" s="53">
        <v>32.801349999999999</v>
      </c>
      <c r="Z65" s="53">
        <v>30.069569999999999</v>
      </c>
      <c r="AA65" s="53">
        <v>27.34056</v>
      </c>
      <c r="AB65" s="53">
        <v>25.359590000000001</v>
      </c>
      <c r="AC65" s="53">
        <v>23.701830000000001</v>
      </c>
      <c r="AD65" s="53">
        <v>21.075130000000001</v>
      </c>
      <c r="AE65" s="53">
        <v>18.561319999999998</v>
      </c>
      <c r="AF65" s="53">
        <v>16.76737</v>
      </c>
      <c r="AG65" s="53">
        <v>-7.5681999999999999E-2</v>
      </c>
      <c r="AH65" s="53">
        <v>0.48204039999999998</v>
      </c>
      <c r="AI65" s="53">
        <v>0.34052939999999998</v>
      </c>
      <c r="AJ65" s="53">
        <v>-0.1195195</v>
      </c>
      <c r="AK65" s="53">
        <v>-0.2016773</v>
      </c>
      <c r="AL65" s="53">
        <v>2.5149E-3</v>
      </c>
      <c r="AM65" s="53">
        <v>-0.73903589999999997</v>
      </c>
      <c r="AN65" s="53">
        <v>-3.2524570000000002</v>
      </c>
      <c r="AO65" s="53">
        <v>-4.6719239999999997</v>
      </c>
      <c r="AP65" s="53">
        <v>-3.8537669999999999</v>
      </c>
      <c r="AQ65" s="53">
        <v>-3.8162799999999999</v>
      </c>
      <c r="AR65" s="53">
        <v>-4.0036779999999998</v>
      </c>
      <c r="AS65" s="53">
        <v>-3.8840669999999999</v>
      </c>
      <c r="AT65" s="53">
        <v>-3.7430159999999999</v>
      </c>
      <c r="AU65" s="53">
        <v>-5.4663259999999996</v>
      </c>
      <c r="AV65" s="53">
        <v>-4.5393910000000002</v>
      </c>
      <c r="AW65" s="53">
        <v>-2.0959789999999998</v>
      </c>
      <c r="AX65" s="53">
        <v>-1.5877429999999999</v>
      </c>
      <c r="AY65" s="53">
        <v>-0.6877046</v>
      </c>
      <c r="AZ65" s="53">
        <v>-0.39179639999999999</v>
      </c>
      <c r="BA65" s="53">
        <v>0.74399950000000004</v>
      </c>
      <c r="BB65" s="53">
        <v>0.64602289999999996</v>
      </c>
      <c r="BC65" s="53">
        <v>0.44896399999999997</v>
      </c>
      <c r="BD65" s="53">
        <v>0.1096075</v>
      </c>
      <c r="BE65" s="53">
        <v>0.91418677999999998</v>
      </c>
      <c r="BF65" s="53">
        <v>1.5256879999999999</v>
      </c>
      <c r="BG65" s="53">
        <v>1.3476379999999999</v>
      </c>
      <c r="BH65" s="53">
        <v>0.86665320000000001</v>
      </c>
      <c r="BI65" s="53">
        <v>0.89080800000000004</v>
      </c>
      <c r="BJ65" s="53">
        <v>1.068154</v>
      </c>
      <c r="BK65" s="53">
        <v>0.3534003</v>
      </c>
      <c r="BL65" s="53">
        <v>-2.1704659999999998</v>
      </c>
      <c r="BM65" s="53">
        <v>-3.576362</v>
      </c>
      <c r="BN65" s="53">
        <v>-2.7414719999999999</v>
      </c>
      <c r="BO65" s="53">
        <v>-2.6526670000000001</v>
      </c>
      <c r="BP65" s="53">
        <v>-2.8044259999999999</v>
      </c>
      <c r="BQ65" s="53">
        <v>-2.7408440000000001</v>
      </c>
      <c r="BR65" s="53">
        <v>-2.6270220000000002</v>
      </c>
      <c r="BS65" s="53">
        <v>-4.1756950000000002</v>
      </c>
      <c r="BT65" s="53">
        <v>-3.3450090000000001</v>
      </c>
      <c r="BU65" s="53">
        <v>-0.93696590000000002</v>
      </c>
      <c r="BV65" s="53">
        <v>-0.47925099999999998</v>
      </c>
      <c r="BW65" s="53">
        <v>0.43147390000000002</v>
      </c>
      <c r="BX65" s="53">
        <v>0.76563669999999995</v>
      </c>
      <c r="BY65" s="53">
        <v>1.766462</v>
      </c>
      <c r="BZ65" s="53">
        <v>1.6531070000000001</v>
      </c>
      <c r="CA65" s="53">
        <v>1.3788050000000001</v>
      </c>
      <c r="CB65" s="53">
        <v>1.0994550000000001</v>
      </c>
      <c r="CC65" s="53">
        <v>1.5997669999999999</v>
      </c>
      <c r="CD65" s="53">
        <v>2.2485149999999998</v>
      </c>
      <c r="CE65" s="53">
        <v>2.0451589999999999</v>
      </c>
      <c r="CF65" s="53">
        <v>1.5496730000000001</v>
      </c>
      <c r="CG65" s="53">
        <v>1.6474599999999999</v>
      </c>
      <c r="CH65" s="53">
        <v>1.8062130000000001</v>
      </c>
      <c r="CI65" s="53">
        <v>1.1100179999999999</v>
      </c>
      <c r="CJ65" s="53">
        <v>-1.4210830000000001</v>
      </c>
      <c r="CK65" s="53">
        <v>-2.8175789999999998</v>
      </c>
      <c r="CL65" s="53">
        <v>-1.9711000000000001</v>
      </c>
      <c r="CM65" s="53">
        <v>-1.846751</v>
      </c>
      <c r="CN65" s="53">
        <v>-1.9738279999999999</v>
      </c>
      <c r="CO65" s="53">
        <v>-1.9490510000000001</v>
      </c>
      <c r="CP65" s="53">
        <v>-1.854088</v>
      </c>
      <c r="CQ65" s="53">
        <v>-3.2818079999999998</v>
      </c>
      <c r="CR65" s="53">
        <v>-2.5177830000000001</v>
      </c>
      <c r="CS65" s="53">
        <v>-0.13423669999999999</v>
      </c>
      <c r="CT65" s="53">
        <v>0.2884873</v>
      </c>
      <c r="CU65" s="53">
        <v>1.2066129999999999</v>
      </c>
      <c r="CV65" s="53">
        <v>1.5672710000000001</v>
      </c>
      <c r="CW65" s="53">
        <v>2.4746169999999998</v>
      </c>
      <c r="CX65" s="53">
        <v>2.3506109999999998</v>
      </c>
      <c r="CY65" s="53">
        <v>2.0228100000000002</v>
      </c>
      <c r="CZ65" s="53">
        <v>1.7850200000000001</v>
      </c>
      <c r="DA65" s="53">
        <v>2.2853469999999998</v>
      </c>
      <c r="DB65" s="53">
        <v>2.9713419999999999</v>
      </c>
      <c r="DC65" s="53">
        <v>2.7426789999999999</v>
      </c>
      <c r="DD65" s="53">
        <v>2.232694</v>
      </c>
      <c r="DE65" s="53">
        <v>2.404112</v>
      </c>
      <c r="DF65" s="53">
        <v>2.5442710000000002</v>
      </c>
      <c r="DG65" s="53">
        <v>1.866636</v>
      </c>
      <c r="DH65" s="53">
        <v>-0.6716995</v>
      </c>
      <c r="DI65" s="53">
        <v>-2.0587960000000001</v>
      </c>
      <c r="DJ65" s="53">
        <v>-1.200728</v>
      </c>
      <c r="DK65" s="53">
        <v>-1.0408360000000001</v>
      </c>
      <c r="DL65" s="53">
        <v>-1.14323</v>
      </c>
      <c r="DM65" s="53">
        <v>-1.1572579999999999</v>
      </c>
      <c r="DN65" s="53">
        <v>-1.0811539999999999</v>
      </c>
      <c r="DO65" s="53">
        <v>-2.3879199999999998</v>
      </c>
      <c r="DP65" s="53">
        <v>-1.690558</v>
      </c>
      <c r="DQ65" s="53">
        <v>0.66849250000000005</v>
      </c>
      <c r="DR65" s="53">
        <v>1.0562260000000001</v>
      </c>
      <c r="DS65" s="53">
        <v>1.9817530000000001</v>
      </c>
      <c r="DT65" s="53">
        <v>2.368906</v>
      </c>
      <c r="DU65" s="53">
        <v>3.1827709999999998</v>
      </c>
      <c r="DV65" s="53">
        <v>3.048114</v>
      </c>
      <c r="DW65" s="53">
        <v>2.6668150000000002</v>
      </c>
      <c r="DX65" s="53">
        <v>2.4705849999999998</v>
      </c>
      <c r="DY65" s="53">
        <v>3.2752161000000002</v>
      </c>
      <c r="DZ65" s="53">
        <v>4.0149889999999999</v>
      </c>
      <c r="EA65" s="53">
        <v>3.7497880000000001</v>
      </c>
      <c r="EB65" s="53">
        <v>3.2188659999999998</v>
      </c>
      <c r="EC65" s="53">
        <v>3.4965980000000001</v>
      </c>
      <c r="ED65" s="53">
        <v>3.6099109999999999</v>
      </c>
      <c r="EE65" s="53">
        <v>2.9590730000000001</v>
      </c>
      <c r="EF65" s="53">
        <v>0.41029120000000002</v>
      </c>
      <c r="EG65" s="53">
        <v>-0.96323460000000005</v>
      </c>
      <c r="EH65" s="53">
        <v>-8.8433399999999995E-2</v>
      </c>
      <c r="EI65" s="53">
        <v>0.1227775</v>
      </c>
      <c r="EJ65" s="53">
        <v>5.6022099999999998E-2</v>
      </c>
      <c r="EK65" s="53">
        <v>-1.40351E-2</v>
      </c>
      <c r="EL65" s="53">
        <v>3.4839200000000001E-2</v>
      </c>
      <c r="EM65" s="53">
        <v>-1.097289</v>
      </c>
      <c r="EN65" s="53">
        <v>-0.49617559999999999</v>
      </c>
      <c r="EO65" s="53">
        <v>1.8275060000000001</v>
      </c>
      <c r="EP65" s="53">
        <v>2.1647180000000001</v>
      </c>
      <c r="EQ65" s="53">
        <v>3.1009310000000001</v>
      </c>
      <c r="ER65" s="53">
        <v>3.5263390000000001</v>
      </c>
      <c r="ES65" s="53">
        <v>4.2052339999999999</v>
      </c>
      <c r="ET65" s="53">
        <v>4.055199</v>
      </c>
      <c r="EU65" s="53">
        <v>3.5966559999999999</v>
      </c>
      <c r="EV65" s="53">
        <v>3.460432</v>
      </c>
      <c r="EW65" s="53">
        <v>65.599729999999994</v>
      </c>
      <c r="EX65" s="53">
        <v>64.120540000000005</v>
      </c>
      <c r="EY65" s="53">
        <v>63.118130000000001</v>
      </c>
      <c r="EZ65" s="53">
        <v>62.069180000000003</v>
      </c>
      <c r="FA65" s="53">
        <v>60.961199999999998</v>
      </c>
      <c r="FB65" s="53">
        <v>60.268810000000002</v>
      </c>
      <c r="FC65" s="53">
        <v>59.685899999999997</v>
      </c>
      <c r="FD65" s="53">
        <v>61.091659999999997</v>
      </c>
      <c r="FE65" s="53">
        <v>66.053280000000001</v>
      </c>
      <c r="FF65" s="53">
        <v>72.239760000000004</v>
      </c>
      <c r="FG65" s="53">
        <v>76.874539999999996</v>
      </c>
      <c r="FH65" s="53">
        <v>80.316100000000006</v>
      </c>
      <c r="FI65" s="53">
        <v>83.166579999999996</v>
      </c>
      <c r="FJ65" s="53">
        <v>85.609639999999999</v>
      </c>
      <c r="FK65" s="53">
        <v>87.658760000000001</v>
      </c>
      <c r="FL65" s="53">
        <v>89.048869999999994</v>
      </c>
      <c r="FM65" s="53">
        <v>89.444220000000001</v>
      </c>
      <c r="FN65" s="53">
        <v>88.211200000000005</v>
      </c>
      <c r="FO65" s="53">
        <v>84.480850000000004</v>
      </c>
      <c r="FP65" s="53">
        <v>78.514899999999997</v>
      </c>
      <c r="FQ65" s="53">
        <v>73.688310000000001</v>
      </c>
      <c r="FR65" s="53">
        <v>70.391189999999995</v>
      </c>
      <c r="FS65" s="53">
        <v>67.925910000000002</v>
      </c>
      <c r="FT65" s="53">
        <v>66.261570000000006</v>
      </c>
      <c r="FU65" s="53">
        <v>285.9667</v>
      </c>
      <c r="FV65" s="53">
        <v>6642.5789999999997</v>
      </c>
      <c r="FW65" s="53">
        <v>174.40110000000001</v>
      </c>
      <c r="FX65" s="53">
        <v>1</v>
      </c>
    </row>
    <row r="66" spans="1:180" x14ac:dyDescent="0.3">
      <c r="A66" t="s">
        <v>174</v>
      </c>
      <c r="B66" t="s">
        <v>247</v>
      </c>
      <c r="C66" t="s">
        <v>180</v>
      </c>
      <c r="D66" t="s">
        <v>248</v>
      </c>
      <c r="E66" t="s">
        <v>190</v>
      </c>
      <c r="F66" t="s">
        <v>236</v>
      </c>
      <c r="G66" t="s">
        <v>243</v>
      </c>
      <c r="H66" s="53">
        <v>21</v>
      </c>
      <c r="I66" s="53">
        <v>11.108040000000001</v>
      </c>
      <c r="J66" s="53">
        <v>10.667260000000001</v>
      </c>
      <c r="K66" s="53">
        <v>10.46964</v>
      </c>
      <c r="L66" s="53">
        <v>10.243589999999999</v>
      </c>
      <c r="M66" s="53">
        <v>10.605409999999999</v>
      </c>
      <c r="N66" s="53">
        <v>11.974259999999999</v>
      </c>
      <c r="O66" s="53">
        <v>12.85345</v>
      </c>
      <c r="P66" s="53">
        <v>13.608040000000001</v>
      </c>
      <c r="Q66" s="53">
        <v>15.52304</v>
      </c>
      <c r="R66" s="53">
        <v>17.444839999999999</v>
      </c>
      <c r="S66" s="53">
        <v>18.369969999999999</v>
      </c>
      <c r="T66" s="53">
        <v>19.01887</v>
      </c>
      <c r="U66" s="53">
        <v>19.777249999999999</v>
      </c>
      <c r="V66" s="53">
        <v>20.876470000000001</v>
      </c>
      <c r="W66" s="53">
        <v>21.373660000000001</v>
      </c>
      <c r="X66" s="53">
        <v>21.917290000000001</v>
      </c>
      <c r="Y66" s="53">
        <v>22.113320000000002</v>
      </c>
      <c r="Z66" s="53">
        <v>21.645409999999998</v>
      </c>
      <c r="AA66" s="53">
        <v>20.65052</v>
      </c>
      <c r="AB66" s="53">
        <v>19.65279</v>
      </c>
      <c r="AC66" s="53">
        <v>17.16376</v>
      </c>
      <c r="AD66" s="53">
        <v>15.43305</v>
      </c>
      <c r="AE66" s="53">
        <v>13.911630000000001</v>
      </c>
      <c r="AF66" s="53">
        <v>12.193199999999999</v>
      </c>
      <c r="AG66" s="53">
        <v>-3.4384910999999998</v>
      </c>
      <c r="AH66" s="53">
        <v>-3.1144210000000001</v>
      </c>
      <c r="AI66" s="53">
        <v>-2.9178160000000002</v>
      </c>
      <c r="AJ66" s="53">
        <v>-2.977373</v>
      </c>
      <c r="AK66" s="53">
        <v>-3.0214729999999999</v>
      </c>
      <c r="AL66" s="53">
        <v>-2.8483309999999999</v>
      </c>
      <c r="AM66" s="53">
        <v>-2.7251289999999999</v>
      </c>
      <c r="AN66" s="53">
        <v>-2.285056</v>
      </c>
      <c r="AO66" s="53">
        <v>-2.709047</v>
      </c>
      <c r="AP66" s="53">
        <v>-2.361656</v>
      </c>
      <c r="AQ66" s="53">
        <v>-3.229069</v>
      </c>
      <c r="AR66" s="53">
        <v>-3.938701</v>
      </c>
      <c r="AS66" s="53">
        <v>-4.8617439999999998</v>
      </c>
      <c r="AT66" s="53">
        <v>-4.9531330000000002</v>
      </c>
      <c r="AU66" s="53">
        <v>-4.7020470000000003</v>
      </c>
      <c r="AV66" s="53">
        <v>-4.8020319999999996</v>
      </c>
      <c r="AW66" s="53">
        <v>-4.7033290000000001</v>
      </c>
      <c r="AX66" s="53">
        <v>-4.1063070000000002</v>
      </c>
      <c r="AY66" s="53">
        <v>-3.2824550000000001</v>
      </c>
      <c r="AZ66" s="53">
        <v>-3.0573269999999999</v>
      </c>
      <c r="BA66" s="53">
        <v>-3.9847649999999999</v>
      </c>
      <c r="BB66" s="53">
        <v>-3.701254</v>
      </c>
      <c r="BC66" s="53">
        <v>-3.3403679999999998</v>
      </c>
      <c r="BD66" s="53">
        <v>-3.471381</v>
      </c>
      <c r="BE66" s="53">
        <v>-2.300967</v>
      </c>
      <c r="BF66" s="53">
        <v>-2.0291480000000002</v>
      </c>
      <c r="BG66" s="53">
        <v>-1.8633930000000001</v>
      </c>
      <c r="BH66" s="53">
        <v>-1.966083</v>
      </c>
      <c r="BI66" s="53">
        <v>-1.937071</v>
      </c>
      <c r="BJ66" s="53">
        <v>-1.640595</v>
      </c>
      <c r="BK66" s="53">
        <v>-1.4098040000000001</v>
      </c>
      <c r="BL66" s="53">
        <v>-1.012974</v>
      </c>
      <c r="BM66" s="53">
        <v>-1.444418</v>
      </c>
      <c r="BN66" s="53">
        <v>-1.0806070000000001</v>
      </c>
      <c r="BO66" s="53">
        <v>-1.925481</v>
      </c>
      <c r="BP66" s="53">
        <v>-2.579126</v>
      </c>
      <c r="BQ66" s="53">
        <v>-3.2738809999999998</v>
      </c>
      <c r="BR66" s="53">
        <v>-3.2554470000000002</v>
      </c>
      <c r="BS66" s="53">
        <v>-3.0938059999999998</v>
      </c>
      <c r="BT66" s="53">
        <v>-3.0715940000000002</v>
      </c>
      <c r="BU66" s="53">
        <v>-2.8284449999999999</v>
      </c>
      <c r="BV66" s="53">
        <v>-2.3735490000000001</v>
      </c>
      <c r="BW66" s="53">
        <v>-1.699139</v>
      </c>
      <c r="BX66" s="53">
        <v>-1.362833</v>
      </c>
      <c r="BY66" s="53">
        <v>-2.4048159999999998</v>
      </c>
      <c r="BZ66" s="53">
        <v>-2.314994</v>
      </c>
      <c r="CA66" s="53">
        <v>-2.02854</v>
      </c>
      <c r="CB66" s="53">
        <v>-2.2355019999999999</v>
      </c>
      <c r="CC66" s="53">
        <v>-1.5131209999999999</v>
      </c>
      <c r="CD66" s="53">
        <v>-1.2774909999999999</v>
      </c>
      <c r="CE66" s="53">
        <v>-1.133103</v>
      </c>
      <c r="CF66" s="53">
        <v>-1.265666</v>
      </c>
      <c r="CG66" s="53">
        <v>-1.1860170000000001</v>
      </c>
      <c r="CH66" s="53">
        <v>-0.80411999999999995</v>
      </c>
      <c r="CI66" s="53">
        <v>-0.49881399999999998</v>
      </c>
      <c r="CJ66" s="53">
        <v>-0.13193379999999999</v>
      </c>
      <c r="CK66" s="53">
        <v>-0.56853920000000002</v>
      </c>
      <c r="CL66" s="53">
        <v>-0.19335659999999999</v>
      </c>
      <c r="CM66" s="53">
        <v>-1.0226200000000001</v>
      </c>
      <c r="CN66" s="53">
        <v>-1.6374880000000001</v>
      </c>
      <c r="CO66" s="53">
        <v>-2.1741320000000002</v>
      </c>
      <c r="CP66" s="53">
        <v>-2.079634</v>
      </c>
      <c r="CQ66" s="53">
        <v>-1.9799439999999999</v>
      </c>
      <c r="CR66" s="53">
        <v>-1.8730979999999999</v>
      </c>
      <c r="CS66" s="53">
        <v>-1.529906</v>
      </c>
      <c r="CT66" s="53">
        <v>-1.173446</v>
      </c>
      <c r="CU66" s="53">
        <v>-0.60253939999999995</v>
      </c>
      <c r="CV66" s="53">
        <v>-0.1892317</v>
      </c>
      <c r="CW66" s="53">
        <v>-1.310548</v>
      </c>
      <c r="CX66" s="53">
        <v>-1.3548739999999999</v>
      </c>
      <c r="CY66" s="53">
        <v>-1.1199730000000001</v>
      </c>
      <c r="CZ66" s="53">
        <v>-1.3795360000000001</v>
      </c>
      <c r="DA66" s="53">
        <v>-0.72527527999999997</v>
      </c>
      <c r="DB66" s="53">
        <v>-0.52583429999999998</v>
      </c>
      <c r="DC66" s="53">
        <v>-0.40281270000000002</v>
      </c>
      <c r="DD66" s="53">
        <v>-0.56524949999999996</v>
      </c>
      <c r="DE66" s="53">
        <v>-0.4349635</v>
      </c>
      <c r="DF66" s="53">
        <v>3.23547E-2</v>
      </c>
      <c r="DG66" s="53">
        <v>0.41217599999999999</v>
      </c>
      <c r="DH66" s="53">
        <v>0.74910620000000006</v>
      </c>
      <c r="DI66" s="53">
        <v>0.30733929999999998</v>
      </c>
      <c r="DJ66" s="53">
        <v>0.69389380000000001</v>
      </c>
      <c r="DK66" s="53">
        <v>-0.11975860000000001</v>
      </c>
      <c r="DL66" s="53">
        <v>-0.69585010000000003</v>
      </c>
      <c r="DM66" s="53">
        <v>-1.0743830000000001</v>
      </c>
      <c r="DN66" s="53">
        <v>-0.9038216</v>
      </c>
      <c r="DO66" s="53">
        <v>-0.86608099999999999</v>
      </c>
      <c r="DP66" s="53">
        <v>-0.67460100000000001</v>
      </c>
      <c r="DQ66" s="53">
        <v>-0.23136660000000001</v>
      </c>
      <c r="DR66" s="53">
        <v>2.6657299999999998E-2</v>
      </c>
      <c r="DS66" s="53">
        <v>0.49406050000000001</v>
      </c>
      <c r="DT66" s="53">
        <v>0.98436979999999996</v>
      </c>
      <c r="DU66" s="53">
        <v>-0.21628</v>
      </c>
      <c r="DV66" s="53">
        <v>-0.39475480000000002</v>
      </c>
      <c r="DW66" s="53">
        <v>-0.21140490000000001</v>
      </c>
      <c r="DX66" s="53">
        <v>-0.52356959999999997</v>
      </c>
      <c r="DY66" s="53">
        <v>0.41224878999999998</v>
      </c>
      <c r="DZ66" s="53">
        <v>0.55943880000000001</v>
      </c>
      <c r="EA66" s="53">
        <v>0.65161029999999998</v>
      </c>
      <c r="EB66" s="53">
        <v>0.44604100000000002</v>
      </c>
      <c r="EC66" s="53">
        <v>0.64943879999999998</v>
      </c>
      <c r="ED66" s="53">
        <v>1.2400910000000001</v>
      </c>
      <c r="EE66" s="53">
        <v>1.727501</v>
      </c>
      <c r="EF66" s="53">
        <v>2.021188</v>
      </c>
      <c r="EG66" s="53">
        <v>1.5719689999999999</v>
      </c>
      <c r="EH66" s="53">
        <v>1.9749429999999999</v>
      </c>
      <c r="EI66" s="53">
        <v>1.183829</v>
      </c>
      <c r="EJ66" s="53">
        <v>0.66372529999999996</v>
      </c>
      <c r="EK66" s="53">
        <v>0.51348000000000005</v>
      </c>
      <c r="EL66" s="53">
        <v>0.79386489999999998</v>
      </c>
      <c r="EM66" s="53">
        <v>0.74215969999999998</v>
      </c>
      <c r="EN66" s="53">
        <v>1.0558380000000001</v>
      </c>
      <c r="EO66" s="53">
        <v>1.643518</v>
      </c>
      <c r="EP66" s="53">
        <v>1.759415</v>
      </c>
      <c r="EQ66" s="53">
        <v>2.0773769999999998</v>
      </c>
      <c r="ER66" s="53">
        <v>2.6788639999999999</v>
      </c>
      <c r="ES66" s="53">
        <v>1.363669</v>
      </c>
      <c r="ET66" s="53">
        <v>0.99150530000000003</v>
      </c>
      <c r="EU66" s="53">
        <v>1.1004229999999999</v>
      </c>
      <c r="EV66" s="53">
        <v>0.71230970000000005</v>
      </c>
      <c r="EW66" s="53">
        <v>68.809910000000002</v>
      </c>
      <c r="EX66" s="53">
        <v>67.837540000000004</v>
      </c>
      <c r="EY66" s="53">
        <v>66.715010000000007</v>
      </c>
      <c r="EZ66" s="53">
        <v>65.833629999999999</v>
      </c>
      <c r="FA66" s="53">
        <v>64.988889999999998</v>
      </c>
      <c r="FB66" s="53">
        <v>63.966059999999999</v>
      </c>
      <c r="FC66" s="53">
        <v>63.189489999999999</v>
      </c>
      <c r="FD66" s="53">
        <v>63.85736</v>
      </c>
      <c r="FE66" s="53">
        <v>66.804209999999998</v>
      </c>
      <c r="FF66" s="53">
        <v>70.678979999999996</v>
      </c>
      <c r="FG66" s="53">
        <v>74.345339999999993</v>
      </c>
      <c r="FH66" s="53">
        <v>77.941140000000004</v>
      </c>
      <c r="FI66" s="53">
        <v>81.499399999999994</v>
      </c>
      <c r="FJ66" s="53">
        <v>84.381079999999997</v>
      </c>
      <c r="FK66" s="53">
        <v>86.429429999999996</v>
      </c>
      <c r="FL66" s="53">
        <v>87.527019999999993</v>
      </c>
      <c r="FM66" s="53">
        <v>87.755859999999998</v>
      </c>
      <c r="FN66" s="53">
        <v>86.713210000000004</v>
      </c>
      <c r="FO66" s="53">
        <v>84.337230000000005</v>
      </c>
      <c r="FP66" s="53">
        <v>80.269069999999999</v>
      </c>
      <c r="FQ66" s="53">
        <v>76.613510000000005</v>
      </c>
      <c r="FR66" s="53">
        <v>74.074169999999995</v>
      </c>
      <c r="FS66" s="53">
        <v>72.446550000000002</v>
      </c>
      <c r="FT66" s="53">
        <v>70.899699999999996</v>
      </c>
      <c r="FU66" s="53">
        <v>185</v>
      </c>
      <c r="FV66" s="53">
        <v>4016.8310000000001</v>
      </c>
      <c r="FW66" s="53">
        <v>125.03149999999999</v>
      </c>
      <c r="FX66" s="53">
        <v>1</v>
      </c>
    </row>
    <row r="67" spans="1:180" x14ac:dyDescent="0.3">
      <c r="A67" t="s">
        <v>174</v>
      </c>
      <c r="B67" t="s">
        <v>247</v>
      </c>
      <c r="C67" t="s">
        <v>180</v>
      </c>
      <c r="D67" t="s">
        <v>248</v>
      </c>
      <c r="E67" t="s">
        <v>188</v>
      </c>
      <c r="F67" t="s">
        <v>236</v>
      </c>
      <c r="G67" t="s">
        <v>243</v>
      </c>
      <c r="H67" s="53">
        <v>21</v>
      </c>
      <c r="I67" s="53">
        <v>11.97404</v>
      </c>
      <c r="J67" s="53">
        <v>11.578430000000001</v>
      </c>
      <c r="K67" s="53">
        <v>10.58305</v>
      </c>
      <c r="L67" s="53">
        <v>10.53956</v>
      </c>
      <c r="M67" s="53">
        <v>10.885870000000001</v>
      </c>
      <c r="N67" s="53">
        <v>12.39772</v>
      </c>
      <c r="O67" s="53">
        <v>11.99521</v>
      </c>
      <c r="P67" s="53">
        <v>13.354710000000001</v>
      </c>
      <c r="Q67" s="53">
        <v>15.88275</v>
      </c>
      <c r="R67" s="53">
        <v>18.101030000000002</v>
      </c>
      <c r="S67" s="53">
        <v>19.907150000000001</v>
      </c>
      <c r="T67" s="53">
        <v>21.002649999999999</v>
      </c>
      <c r="U67" s="53">
        <v>21.78284</v>
      </c>
      <c r="V67" s="53">
        <v>22.866510000000002</v>
      </c>
      <c r="W67" s="53">
        <v>23.175090000000001</v>
      </c>
      <c r="X67" s="53">
        <v>23.670839999999998</v>
      </c>
      <c r="Y67" s="53">
        <v>23.746400000000001</v>
      </c>
      <c r="Z67" s="53">
        <v>23.549890000000001</v>
      </c>
      <c r="AA67" s="53">
        <v>22.74766</v>
      </c>
      <c r="AB67" s="53">
        <v>20.91489</v>
      </c>
      <c r="AC67" s="53">
        <v>17.828199999999999</v>
      </c>
      <c r="AD67" s="53">
        <v>16.330950000000001</v>
      </c>
      <c r="AE67" s="53">
        <v>14.424759999999999</v>
      </c>
      <c r="AF67" s="53">
        <v>12.78368</v>
      </c>
      <c r="AG67" s="53">
        <v>-4.855969</v>
      </c>
      <c r="AH67" s="53">
        <v>-4.5159599999999998</v>
      </c>
      <c r="AI67" s="53">
        <v>-4.905602</v>
      </c>
      <c r="AJ67" s="53">
        <v>-4.5478540000000001</v>
      </c>
      <c r="AK67" s="53">
        <v>-4.6756599999999997</v>
      </c>
      <c r="AL67" s="53">
        <v>-4.6797380000000004</v>
      </c>
      <c r="AM67" s="53">
        <v>-5.3418029999999996</v>
      </c>
      <c r="AN67" s="53">
        <v>-5.3539219999999998</v>
      </c>
      <c r="AO67" s="53">
        <v>-5.4113569999999998</v>
      </c>
      <c r="AP67" s="53">
        <v>-5.1057170000000003</v>
      </c>
      <c r="AQ67" s="53">
        <v>-5.031542</v>
      </c>
      <c r="AR67" s="53">
        <v>-5.570055</v>
      </c>
      <c r="AS67" s="53">
        <v>-6.2572089999999996</v>
      </c>
      <c r="AT67" s="53">
        <v>-6.4538479999999998</v>
      </c>
      <c r="AU67" s="53">
        <v>-6.4535419999999997</v>
      </c>
      <c r="AV67" s="53">
        <v>-6.602055</v>
      </c>
      <c r="AW67" s="53">
        <v>-6.5282439999999999</v>
      </c>
      <c r="AX67" s="53">
        <v>-5.9093030000000004</v>
      </c>
      <c r="AY67" s="53">
        <v>-5.6566660000000004</v>
      </c>
      <c r="AZ67" s="53">
        <v>-5.3730739999999999</v>
      </c>
      <c r="BA67" s="53">
        <v>-6.4603719999999996</v>
      </c>
      <c r="BB67" s="53">
        <v>-5.9225700000000003</v>
      </c>
      <c r="BC67" s="53">
        <v>-5.4591770000000004</v>
      </c>
      <c r="BD67" s="53">
        <v>-5.1120260000000002</v>
      </c>
      <c r="BE67" s="53">
        <v>-3.6045379999999998</v>
      </c>
      <c r="BF67" s="53">
        <v>-3.1945260000000002</v>
      </c>
      <c r="BG67" s="53">
        <v>-3.6572800000000001</v>
      </c>
      <c r="BH67" s="53">
        <v>-3.3248229999999999</v>
      </c>
      <c r="BI67" s="53">
        <v>-3.336805</v>
      </c>
      <c r="BJ67" s="53">
        <v>-2.9932089999999998</v>
      </c>
      <c r="BK67" s="53">
        <v>-3.5565169999999999</v>
      </c>
      <c r="BL67" s="53">
        <v>-3.5439980000000002</v>
      </c>
      <c r="BM67" s="53">
        <v>-3.865056</v>
      </c>
      <c r="BN67" s="53">
        <v>-3.5781649999999998</v>
      </c>
      <c r="BO67" s="53">
        <v>-3.6115349999999999</v>
      </c>
      <c r="BP67" s="53">
        <v>-4.124091</v>
      </c>
      <c r="BQ67" s="53">
        <v>-4.7486090000000001</v>
      </c>
      <c r="BR67" s="53">
        <v>-4.8638389999999996</v>
      </c>
      <c r="BS67" s="53">
        <v>-4.9026019999999999</v>
      </c>
      <c r="BT67" s="53">
        <v>-4.9574439999999997</v>
      </c>
      <c r="BU67" s="53">
        <v>-4.9372829999999999</v>
      </c>
      <c r="BV67" s="53">
        <v>-4.2383119999999996</v>
      </c>
      <c r="BW67" s="53">
        <v>-3.894825</v>
      </c>
      <c r="BX67" s="53">
        <v>-3.6429719999999999</v>
      </c>
      <c r="BY67" s="53">
        <v>-4.912407</v>
      </c>
      <c r="BZ67" s="53">
        <v>-4.4281230000000003</v>
      </c>
      <c r="CA67" s="53">
        <v>-4.0379639999999997</v>
      </c>
      <c r="CB67" s="53">
        <v>-3.7278060000000002</v>
      </c>
      <c r="CC67" s="53">
        <v>-2.7378011</v>
      </c>
      <c r="CD67" s="53">
        <v>-2.2793049999999999</v>
      </c>
      <c r="CE67" s="53">
        <v>-2.792697</v>
      </c>
      <c r="CF67" s="53">
        <v>-2.477754</v>
      </c>
      <c r="CG67" s="53">
        <v>-2.4095179999999998</v>
      </c>
      <c r="CH67" s="53">
        <v>-1.825124</v>
      </c>
      <c r="CI67" s="53">
        <v>-2.3200340000000002</v>
      </c>
      <c r="CJ67" s="53">
        <v>-2.290451</v>
      </c>
      <c r="CK67" s="53">
        <v>-2.7940930000000002</v>
      </c>
      <c r="CL67" s="53">
        <v>-2.520187</v>
      </c>
      <c r="CM67" s="53">
        <v>-2.6280420000000002</v>
      </c>
      <c r="CN67" s="53">
        <v>-3.1226210000000001</v>
      </c>
      <c r="CO67" s="53">
        <v>-3.703757</v>
      </c>
      <c r="CP67" s="53">
        <v>-3.7626029999999999</v>
      </c>
      <c r="CQ67" s="53">
        <v>-3.8284259999999999</v>
      </c>
      <c r="CR67" s="53">
        <v>-3.8183919999999998</v>
      </c>
      <c r="CS67" s="53">
        <v>-3.8353869999999999</v>
      </c>
      <c r="CT67" s="53">
        <v>-3.0809890000000002</v>
      </c>
      <c r="CU67" s="53">
        <v>-2.6745800000000002</v>
      </c>
      <c r="CV67" s="53">
        <v>-2.444709</v>
      </c>
      <c r="CW67" s="53">
        <v>-3.8402919999999998</v>
      </c>
      <c r="CX67" s="53">
        <v>-3.3930750000000001</v>
      </c>
      <c r="CY67" s="53">
        <v>-3.053636</v>
      </c>
      <c r="CZ67" s="53">
        <v>-2.7690990000000002</v>
      </c>
      <c r="DA67" s="53">
        <v>-1.8710629999999999</v>
      </c>
      <c r="DB67" s="53">
        <v>-1.3640840000000001</v>
      </c>
      <c r="DC67" s="53">
        <v>-1.928113</v>
      </c>
      <c r="DD67" s="53">
        <v>-1.6306860000000001</v>
      </c>
      <c r="DE67" s="53">
        <v>-1.482232</v>
      </c>
      <c r="DF67" s="53">
        <v>-0.65703880000000003</v>
      </c>
      <c r="DG67" s="53">
        <v>-1.08355</v>
      </c>
      <c r="DH67" s="53">
        <v>-1.036904</v>
      </c>
      <c r="DI67" s="53">
        <v>-1.7231289999999999</v>
      </c>
      <c r="DJ67" s="53">
        <v>-1.4622090000000001</v>
      </c>
      <c r="DK67" s="53">
        <v>-1.64455</v>
      </c>
      <c r="DL67" s="53">
        <v>-2.1211500000000001</v>
      </c>
      <c r="DM67" s="53">
        <v>-2.6589049999999999</v>
      </c>
      <c r="DN67" s="53">
        <v>-2.6613669999999998</v>
      </c>
      <c r="DO67" s="53">
        <v>-2.7542499999999999</v>
      </c>
      <c r="DP67" s="53">
        <v>-2.6793390000000001</v>
      </c>
      <c r="DQ67" s="53">
        <v>-2.733492</v>
      </c>
      <c r="DR67" s="53">
        <v>-1.9236660000000001</v>
      </c>
      <c r="DS67" s="53">
        <v>-1.454334</v>
      </c>
      <c r="DT67" s="53">
        <v>-1.2464459999999999</v>
      </c>
      <c r="DU67" s="53">
        <v>-2.768176</v>
      </c>
      <c r="DV67" s="53">
        <v>-2.3580260000000002</v>
      </c>
      <c r="DW67" s="53">
        <v>-2.0693079999999999</v>
      </c>
      <c r="DX67" s="53">
        <v>-1.8103929999999999</v>
      </c>
      <c r="DY67" s="53">
        <v>-0.61963230000000002</v>
      </c>
      <c r="DZ67" s="53">
        <v>-4.265E-2</v>
      </c>
      <c r="EA67" s="53">
        <v>-0.67979120000000004</v>
      </c>
      <c r="EB67" s="53">
        <v>-0.40765410000000002</v>
      </c>
      <c r="EC67" s="53">
        <v>-0.14337749999999999</v>
      </c>
      <c r="ED67" s="53">
        <v>1.02949</v>
      </c>
      <c r="EE67" s="53">
        <v>0.701735</v>
      </c>
      <c r="EF67" s="53">
        <v>0.77301989999999998</v>
      </c>
      <c r="EG67" s="53">
        <v>-0.17682790000000001</v>
      </c>
      <c r="EH67" s="53">
        <v>6.5342999999999998E-2</v>
      </c>
      <c r="EI67" s="53">
        <v>-0.22454299999999999</v>
      </c>
      <c r="EJ67" s="53">
        <v>-0.67518659999999997</v>
      </c>
      <c r="EK67" s="53">
        <v>-1.1503049999999999</v>
      </c>
      <c r="EL67" s="53">
        <v>-1.071358</v>
      </c>
      <c r="EM67" s="53">
        <v>-1.2033100000000001</v>
      </c>
      <c r="EN67" s="53">
        <v>-1.0347280000000001</v>
      </c>
      <c r="EO67" s="53">
        <v>-1.142531</v>
      </c>
      <c r="EP67" s="53">
        <v>-0.2526756</v>
      </c>
      <c r="EQ67" s="53">
        <v>0.30750640000000001</v>
      </c>
      <c r="ER67" s="53">
        <v>0.4836548</v>
      </c>
      <c r="ES67" s="53">
        <v>-1.2202109999999999</v>
      </c>
      <c r="ET67" s="53">
        <v>-0.86358029999999997</v>
      </c>
      <c r="EU67" s="53">
        <v>-0.64809479999999997</v>
      </c>
      <c r="EV67" s="53">
        <v>-0.42617270000000002</v>
      </c>
      <c r="EW67" s="53">
        <v>74.812430000000006</v>
      </c>
      <c r="EX67" s="53">
        <v>72.754329999999996</v>
      </c>
      <c r="EY67" s="53">
        <v>70.62</v>
      </c>
      <c r="EZ67" s="53">
        <v>68.723240000000004</v>
      </c>
      <c r="FA67" s="53">
        <v>67.60378</v>
      </c>
      <c r="FB67" s="53">
        <v>66.411619999999999</v>
      </c>
      <c r="FC67" s="53">
        <v>65.769459999999995</v>
      </c>
      <c r="FD67" s="53">
        <v>67.271619999999999</v>
      </c>
      <c r="FE67" s="53">
        <v>70.718109999999996</v>
      </c>
      <c r="FF67" s="53">
        <v>74.578109999999995</v>
      </c>
      <c r="FG67" s="53">
        <v>78.872159999999994</v>
      </c>
      <c r="FH67" s="53">
        <v>82.847030000000004</v>
      </c>
      <c r="FI67" s="53">
        <v>86.542699999999996</v>
      </c>
      <c r="FJ67" s="53">
        <v>89.53622</v>
      </c>
      <c r="FK67" s="53">
        <v>91.994600000000005</v>
      </c>
      <c r="FL67" s="53">
        <v>93.226749999999996</v>
      </c>
      <c r="FM67" s="53">
        <v>93.36</v>
      </c>
      <c r="FN67" s="53">
        <v>92.637569999999997</v>
      </c>
      <c r="FO67" s="53">
        <v>90.404859999999999</v>
      </c>
      <c r="FP67" s="53">
        <v>86.810810000000004</v>
      </c>
      <c r="FQ67" s="53">
        <v>82.394869999999997</v>
      </c>
      <c r="FR67" s="53">
        <v>78.827569999999994</v>
      </c>
      <c r="FS67" s="53">
        <v>76.459190000000007</v>
      </c>
      <c r="FT67" s="53">
        <v>74.75676</v>
      </c>
      <c r="FU67" s="53">
        <v>185</v>
      </c>
      <c r="FV67" s="53">
        <v>4597.6019999999999</v>
      </c>
      <c r="FW67" s="53">
        <v>145.44210000000001</v>
      </c>
      <c r="FX67" s="53">
        <v>1</v>
      </c>
    </row>
    <row r="68" spans="1:180" x14ac:dyDescent="0.3">
      <c r="A68" t="s">
        <v>174</v>
      </c>
      <c r="B68" t="s">
        <v>247</v>
      </c>
      <c r="C68" t="s">
        <v>180</v>
      </c>
      <c r="D68" t="s">
        <v>227</v>
      </c>
      <c r="E68" t="s">
        <v>190</v>
      </c>
      <c r="F68" t="s">
        <v>236</v>
      </c>
      <c r="G68" t="s">
        <v>243</v>
      </c>
      <c r="H68" s="53">
        <v>21</v>
      </c>
      <c r="I68" s="53">
        <v>12.427899999999999</v>
      </c>
      <c r="J68" s="53">
        <v>12.094749999999999</v>
      </c>
      <c r="K68" s="53">
        <v>11.85425</v>
      </c>
      <c r="L68" s="53">
        <v>11.65253</v>
      </c>
      <c r="M68" s="53">
        <v>12.376329999999999</v>
      </c>
      <c r="N68" s="53">
        <v>15.19867</v>
      </c>
      <c r="O68" s="53">
        <v>18.133379999999999</v>
      </c>
      <c r="P68" s="53">
        <v>21.562080000000002</v>
      </c>
      <c r="Q68" s="53">
        <v>26.196840000000002</v>
      </c>
      <c r="R68" s="53">
        <v>28.446059999999999</v>
      </c>
      <c r="S68" s="53">
        <v>29.99503</v>
      </c>
      <c r="T68" s="53">
        <v>30.648</v>
      </c>
      <c r="U68" s="53">
        <v>31.892530000000001</v>
      </c>
      <c r="V68" s="53">
        <v>33.55715</v>
      </c>
      <c r="W68" s="53">
        <v>33.726170000000003</v>
      </c>
      <c r="X68" s="53">
        <v>32.99879</v>
      </c>
      <c r="Y68" s="53">
        <v>30.289819999999999</v>
      </c>
      <c r="Z68" s="53">
        <v>26.117999999999999</v>
      </c>
      <c r="AA68" s="53">
        <v>22.51538</v>
      </c>
      <c r="AB68" s="53">
        <v>22.305910000000001</v>
      </c>
      <c r="AC68" s="53">
        <v>19.712260000000001</v>
      </c>
      <c r="AD68" s="53">
        <v>17.421810000000001</v>
      </c>
      <c r="AE68" s="53">
        <v>15.458600000000001</v>
      </c>
      <c r="AF68" s="53">
        <v>13.659079999999999</v>
      </c>
      <c r="AG68" s="53">
        <v>-2.8162661</v>
      </c>
      <c r="AH68" s="53">
        <v>-2.5423640000000001</v>
      </c>
      <c r="AI68" s="53">
        <v>-2.4462220000000001</v>
      </c>
      <c r="AJ68" s="53">
        <v>-2.2351269999999999</v>
      </c>
      <c r="AK68" s="53">
        <v>-2.1688839999999998</v>
      </c>
      <c r="AL68" s="53">
        <v>-1.706488</v>
      </c>
      <c r="AM68" s="53">
        <v>-1.253064</v>
      </c>
      <c r="AN68" s="53">
        <v>-2.1251730000000002</v>
      </c>
      <c r="AO68" s="53">
        <v>-2.3806609999999999</v>
      </c>
      <c r="AP68" s="53">
        <v>-2.2095470000000001</v>
      </c>
      <c r="AQ68" s="53">
        <v>-2.6868379999999998</v>
      </c>
      <c r="AR68" s="53">
        <v>-3.9066380000000001</v>
      </c>
      <c r="AS68" s="53">
        <v>-4.2051590000000001</v>
      </c>
      <c r="AT68" s="53">
        <v>-4.2421990000000003</v>
      </c>
      <c r="AU68" s="53">
        <v>-4.7559050000000003</v>
      </c>
      <c r="AV68" s="53">
        <v>-3.85025</v>
      </c>
      <c r="AW68" s="53">
        <v>-3.9174180000000001</v>
      </c>
      <c r="AX68" s="53">
        <v>-5.2012780000000003</v>
      </c>
      <c r="AY68" s="53">
        <v>-5.0596589999999999</v>
      </c>
      <c r="AZ68" s="53">
        <v>-2.9213939999999998</v>
      </c>
      <c r="BA68" s="53">
        <v>-3.1136080000000002</v>
      </c>
      <c r="BB68" s="53">
        <v>-2.5430760000000001</v>
      </c>
      <c r="BC68" s="53">
        <v>-2.465163</v>
      </c>
      <c r="BD68" s="53">
        <v>-2.4935839999999998</v>
      </c>
      <c r="BE68" s="53">
        <v>-1.6347750000000001</v>
      </c>
      <c r="BF68" s="53">
        <v>-1.3959239999999999</v>
      </c>
      <c r="BG68" s="53">
        <v>-1.2979560000000001</v>
      </c>
      <c r="BH68" s="53">
        <v>-1.182418</v>
      </c>
      <c r="BI68" s="53">
        <v>-1.0092950000000001</v>
      </c>
      <c r="BJ68" s="53">
        <v>-0.4022539</v>
      </c>
      <c r="BK68" s="53">
        <v>1.08828E-2</v>
      </c>
      <c r="BL68" s="53">
        <v>-0.68187419999999999</v>
      </c>
      <c r="BM68" s="53">
        <v>-0.63919020000000004</v>
      </c>
      <c r="BN68" s="53">
        <v>-0.87458440000000004</v>
      </c>
      <c r="BO68" s="53">
        <v>-1.4194560000000001</v>
      </c>
      <c r="BP68" s="53">
        <v>-2.661286</v>
      </c>
      <c r="BQ68" s="53">
        <v>-2.8581859999999999</v>
      </c>
      <c r="BR68" s="53">
        <v>-2.8493430000000002</v>
      </c>
      <c r="BS68" s="53">
        <v>-3.3453240000000002</v>
      </c>
      <c r="BT68" s="53">
        <v>-2.372395</v>
      </c>
      <c r="BU68" s="53">
        <v>-2.2289889999999999</v>
      </c>
      <c r="BV68" s="53">
        <v>-3.2131850000000002</v>
      </c>
      <c r="BW68" s="53">
        <v>-2.9636</v>
      </c>
      <c r="BX68" s="53">
        <v>-1.206088</v>
      </c>
      <c r="BY68" s="53">
        <v>-1.693864</v>
      </c>
      <c r="BZ68" s="53">
        <v>-1.298106</v>
      </c>
      <c r="CA68" s="53">
        <v>-1.290502</v>
      </c>
      <c r="CB68" s="53">
        <v>-1.3285750000000001</v>
      </c>
      <c r="CC68" s="53">
        <v>-0.81647742000000001</v>
      </c>
      <c r="CD68" s="53">
        <v>-0.60190339999999998</v>
      </c>
      <c r="CE68" s="53">
        <v>-0.50266999999999995</v>
      </c>
      <c r="CF68" s="53">
        <v>-0.4533141</v>
      </c>
      <c r="CG68" s="53">
        <v>-0.20616809999999999</v>
      </c>
      <c r="CH68" s="53">
        <v>0.50105440000000001</v>
      </c>
      <c r="CI68" s="53">
        <v>0.88628859999999998</v>
      </c>
      <c r="CJ68" s="53">
        <v>0.31775029999999999</v>
      </c>
      <c r="CK68" s="53">
        <v>0.56694719999999998</v>
      </c>
      <c r="CL68" s="53">
        <v>5.0006399999999999E-2</v>
      </c>
      <c r="CM68" s="53">
        <v>-0.54167160000000003</v>
      </c>
      <c r="CN68" s="53">
        <v>-1.798759</v>
      </c>
      <c r="CO68" s="53">
        <v>-1.9252769999999999</v>
      </c>
      <c r="CP68" s="53">
        <v>-1.8846560000000001</v>
      </c>
      <c r="CQ68" s="53">
        <v>-2.3683589999999999</v>
      </c>
      <c r="CR68" s="53">
        <v>-1.3488370000000001</v>
      </c>
      <c r="CS68" s="53">
        <v>-1.0595889999999999</v>
      </c>
      <c r="CT68" s="53">
        <v>-1.8362369999999999</v>
      </c>
      <c r="CU68" s="53">
        <v>-1.5118769999999999</v>
      </c>
      <c r="CV68" s="53">
        <v>-1.8073100000000002E-2</v>
      </c>
      <c r="CW68" s="53">
        <v>-0.71055290000000004</v>
      </c>
      <c r="CX68" s="53">
        <v>-0.43584390000000001</v>
      </c>
      <c r="CY68" s="53">
        <v>-0.47693560000000002</v>
      </c>
      <c r="CZ68" s="53">
        <v>-0.52169239999999995</v>
      </c>
      <c r="DA68" s="53">
        <v>1.8198000000000001E-3</v>
      </c>
      <c r="DB68" s="53">
        <v>0.19211729999999999</v>
      </c>
      <c r="DC68" s="53">
        <v>0.29261569999999998</v>
      </c>
      <c r="DD68" s="53">
        <v>0.27578930000000001</v>
      </c>
      <c r="DE68" s="53">
        <v>0.59695929999999997</v>
      </c>
      <c r="DF68" s="53">
        <v>1.404363</v>
      </c>
      <c r="DG68" s="53">
        <v>1.7616940000000001</v>
      </c>
      <c r="DH68" s="53">
        <v>1.317375</v>
      </c>
      <c r="DI68" s="53">
        <v>1.773085</v>
      </c>
      <c r="DJ68" s="53">
        <v>0.97459720000000005</v>
      </c>
      <c r="DK68" s="53">
        <v>0.3361132</v>
      </c>
      <c r="DL68" s="53">
        <v>-0.93623199999999995</v>
      </c>
      <c r="DM68" s="53">
        <v>-0.992367</v>
      </c>
      <c r="DN68" s="53">
        <v>-0.91996800000000001</v>
      </c>
      <c r="DO68" s="53">
        <v>-1.3913949999999999</v>
      </c>
      <c r="DP68" s="53">
        <v>-0.32527840000000002</v>
      </c>
      <c r="DQ68" s="53">
        <v>0.1098114</v>
      </c>
      <c r="DR68" s="53">
        <v>-0.45928960000000002</v>
      </c>
      <c r="DS68" s="53">
        <v>-6.0152900000000002E-2</v>
      </c>
      <c r="DT68" s="53">
        <v>1.169942</v>
      </c>
      <c r="DU68" s="53">
        <v>0.27275769999999999</v>
      </c>
      <c r="DV68" s="53">
        <v>0.42641849999999998</v>
      </c>
      <c r="DW68" s="53">
        <v>0.33663100000000001</v>
      </c>
      <c r="DX68" s="53">
        <v>0.28518969999999999</v>
      </c>
      <c r="DY68" s="53">
        <v>1.183311</v>
      </c>
      <c r="DZ68" s="53">
        <v>1.338557</v>
      </c>
      <c r="EA68" s="53">
        <v>1.440882</v>
      </c>
      <c r="EB68" s="53">
        <v>1.3284990000000001</v>
      </c>
      <c r="EC68" s="53">
        <v>1.756548</v>
      </c>
      <c r="ED68" s="53">
        <v>2.708596</v>
      </c>
      <c r="EE68" s="53">
        <v>3.0256409999999998</v>
      </c>
      <c r="EF68" s="53">
        <v>2.7606739999999999</v>
      </c>
      <c r="EG68" s="53">
        <v>3.5145550000000001</v>
      </c>
      <c r="EH68" s="53">
        <v>2.3095590000000001</v>
      </c>
      <c r="EI68" s="53">
        <v>1.6034949999999999</v>
      </c>
      <c r="EJ68" s="53">
        <v>0.30912000000000001</v>
      </c>
      <c r="EK68" s="53">
        <v>0.35460609999999998</v>
      </c>
      <c r="EL68" s="53">
        <v>0.47288770000000002</v>
      </c>
      <c r="EM68" s="53">
        <v>1.91863E-2</v>
      </c>
      <c r="EN68" s="53">
        <v>1.152577</v>
      </c>
      <c r="EO68" s="53">
        <v>1.7982400000000001</v>
      </c>
      <c r="EP68" s="53">
        <v>1.5288040000000001</v>
      </c>
      <c r="EQ68" s="53">
        <v>2.0359060000000002</v>
      </c>
      <c r="ER68" s="53">
        <v>2.8852470000000001</v>
      </c>
      <c r="ES68" s="53">
        <v>1.692502</v>
      </c>
      <c r="ET68" s="53">
        <v>1.6713880000000001</v>
      </c>
      <c r="EU68" s="53">
        <v>1.5112920000000001</v>
      </c>
      <c r="EV68" s="53">
        <v>1.450199</v>
      </c>
      <c r="EW68" s="53">
        <v>69.426640000000006</v>
      </c>
      <c r="EX68" s="53">
        <v>68.033720000000002</v>
      </c>
      <c r="EY68" s="53">
        <v>66.890219999999999</v>
      </c>
      <c r="EZ68" s="53">
        <v>65.685590000000005</v>
      </c>
      <c r="FA68" s="53">
        <v>64.742859999999993</v>
      </c>
      <c r="FB68" s="53">
        <v>64.010679999999994</v>
      </c>
      <c r="FC68" s="53">
        <v>63.38456</v>
      </c>
      <c r="FD68" s="53">
        <v>63.725349999999999</v>
      </c>
      <c r="FE68" s="53">
        <v>66.725229999999996</v>
      </c>
      <c r="FF68" s="53">
        <v>70.789959999999994</v>
      </c>
      <c r="FG68" s="53">
        <v>74.924959999999999</v>
      </c>
      <c r="FH68" s="53">
        <v>78.650450000000006</v>
      </c>
      <c r="FI68" s="53">
        <v>81.656499999999994</v>
      </c>
      <c r="FJ68" s="53">
        <v>84.216350000000006</v>
      </c>
      <c r="FK68" s="53">
        <v>86.361779999999996</v>
      </c>
      <c r="FL68" s="53">
        <v>87.653279999999995</v>
      </c>
      <c r="FM68" s="53">
        <v>87.819180000000003</v>
      </c>
      <c r="FN68" s="53">
        <v>86.628960000000006</v>
      </c>
      <c r="FO68" s="53">
        <v>84.102189999999993</v>
      </c>
      <c r="FP68" s="53">
        <v>79.76885</v>
      </c>
      <c r="FQ68" s="53">
        <v>75.713899999999995</v>
      </c>
      <c r="FR68" s="53">
        <v>72.911709999999999</v>
      </c>
      <c r="FS68" s="53">
        <v>71.292019999999994</v>
      </c>
      <c r="FT68" s="53">
        <v>70.105279999999993</v>
      </c>
      <c r="FU68" s="53">
        <v>185</v>
      </c>
      <c r="FV68" s="53">
        <v>4016.8310000000001</v>
      </c>
      <c r="FW68" s="53">
        <v>125.03149999999999</v>
      </c>
      <c r="FX68" s="53">
        <v>1</v>
      </c>
    </row>
    <row r="69" spans="1:180" x14ac:dyDescent="0.3">
      <c r="A69" t="s">
        <v>174</v>
      </c>
      <c r="B69" t="s">
        <v>247</v>
      </c>
      <c r="C69" t="s">
        <v>180</v>
      </c>
      <c r="D69" t="s">
        <v>227</v>
      </c>
      <c r="E69" t="s">
        <v>188</v>
      </c>
      <c r="F69" t="s">
        <v>236</v>
      </c>
      <c r="G69" t="s">
        <v>243</v>
      </c>
      <c r="H69" s="53">
        <v>21</v>
      </c>
      <c r="I69" s="53">
        <v>12.738200000000001</v>
      </c>
      <c r="J69" s="53">
        <v>12.204409999999999</v>
      </c>
      <c r="K69" s="53">
        <v>11.285629999999999</v>
      </c>
      <c r="L69" s="53">
        <v>11.382849999999999</v>
      </c>
      <c r="M69" s="53">
        <v>12.277469999999999</v>
      </c>
      <c r="N69" s="53">
        <v>15.34862</v>
      </c>
      <c r="O69" s="53">
        <v>17.1648</v>
      </c>
      <c r="P69" s="53">
        <v>21.62941</v>
      </c>
      <c r="Q69" s="53">
        <v>25.792619999999999</v>
      </c>
      <c r="R69" s="53">
        <v>28.79674</v>
      </c>
      <c r="S69" s="53">
        <v>30.291370000000001</v>
      </c>
      <c r="T69" s="53">
        <v>32.303660000000001</v>
      </c>
      <c r="U69" s="53">
        <v>33.373559999999998</v>
      </c>
      <c r="V69" s="53">
        <v>34.415779999999998</v>
      </c>
      <c r="W69" s="53">
        <v>34.734200000000001</v>
      </c>
      <c r="X69" s="53">
        <v>35.650309999999998</v>
      </c>
      <c r="Y69" s="53">
        <v>33.092950000000002</v>
      </c>
      <c r="Z69" s="53">
        <v>28.155930000000001</v>
      </c>
      <c r="AA69" s="53">
        <v>24.378959999999999</v>
      </c>
      <c r="AB69" s="53">
        <v>22.782789999999999</v>
      </c>
      <c r="AC69" s="53">
        <v>20.11375</v>
      </c>
      <c r="AD69" s="53">
        <v>18.436699999999998</v>
      </c>
      <c r="AE69" s="53">
        <v>16.690449999999998</v>
      </c>
      <c r="AF69" s="53">
        <v>14.71245</v>
      </c>
      <c r="AG69" s="53">
        <v>-3.9159429000000001</v>
      </c>
      <c r="AH69" s="53">
        <v>-3.8738980000000001</v>
      </c>
      <c r="AI69" s="53">
        <v>-4.2568789999999996</v>
      </c>
      <c r="AJ69" s="53">
        <v>-3.8414259999999998</v>
      </c>
      <c r="AK69" s="53">
        <v>-3.8334130000000002</v>
      </c>
      <c r="AL69" s="53">
        <v>-3.4955669999999999</v>
      </c>
      <c r="AM69" s="53">
        <v>-3.9291680000000002</v>
      </c>
      <c r="AN69" s="53">
        <v>-4.1451409999999997</v>
      </c>
      <c r="AO69" s="53">
        <v>-4.0011669999999997</v>
      </c>
      <c r="AP69" s="53">
        <v>-3.8351510000000002</v>
      </c>
      <c r="AQ69" s="53">
        <v>-4.4669600000000003</v>
      </c>
      <c r="AR69" s="53">
        <v>-4.4259110000000002</v>
      </c>
      <c r="AS69" s="53">
        <v>-4.5546730000000002</v>
      </c>
      <c r="AT69" s="53">
        <v>-5.107437</v>
      </c>
      <c r="AU69" s="53">
        <v>-5.8358679999999996</v>
      </c>
      <c r="AV69" s="53">
        <v>-4.0690419999999996</v>
      </c>
      <c r="AW69" s="53">
        <v>-4.6214130000000004</v>
      </c>
      <c r="AX69" s="53">
        <v>-6.9451309999999999</v>
      </c>
      <c r="AY69" s="53">
        <v>-7.1231679999999997</v>
      </c>
      <c r="AZ69" s="53">
        <v>-5.5457179999999999</v>
      </c>
      <c r="BA69" s="53">
        <v>-6.2582979999999999</v>
      </c>
      <c r="BB69" s="53">
        <v>-5.2939470000000002</v>
      </c>
      <c r="BC69" s="53">
        <v>-4.2337920000000002</v>
      </c>
      <c r="BD69" s="53">
        <v>-3.744764</v>
      </c>
      <c r="BE69" s="53">
        <v>-2.5745570999999998</v>
      </c>
      <c r="BF69" s="53">
        <v>-2.5303</v>
      </c>
      <c r="BG69" s="53">
        <v>-2.988251</v>
      </c>
      <c r="BH69" s="53">
        <v>-2.5642040000000001</v>
      </c>
      <c r="BI69" s="53">
        <v>-2.3433739999999998</v>
      </c>
      <c r="BJ69" s="53">
        <v>-1.6852020000000001</v>
      </c>
      <c r="BK69" s="53">
        <v>-2.1948940000000001</v>
      </c>
      <c r="BL69" s="53">
        <v>-2.3188909999999998</v>
      </c>
      <c r="BM69" s="53">
        <v>-2.3095050000000001</v>
      </c>
      <c r="BN69" s="53">
        <v>-2.0819220000000001</v>
      </c>
      <c r="BO69" s="53">
        <v>-2.7279800000000001</v>
      </c>
      <c r="BP69" s="53">
        <v>-2.577099</v>
      </c>
      <c r="BQ69" s="53">
        <v>-2.7735249999999998</v>
      </c>
      <c r="BR69" s="53">
        <v>-3.314254</v>
      </c>
      <c r="BS69" s="53">
        <v>-4.0028459999999999</v>
      </c>
      <c r="BT69" s="53">
        <v>-2.1708310000000002</v>
      </c>
      <c r="BU69" s="53">
        <v>-2.6834910000000001</v>
      </c>
      <c r="BV69" s="53">
        <v>-4.6397349999999999</v>
      </c>
      <c r="BW69" s="53">
        <v>-4.8345719999999996</v>
      </c>
      <c r="BX69" s="53">
        <v>-3.6878890000000002</v>
      </c>
      <c r="BY69" s="53">
        <v>-4.3692029999999997</v>
      </c>
      <c r="BZ69" s="53">
        <v>-3.4580579999999999</v>
      </c>
      <c r="CA69" s="53">
        <v>-2.5465719999999998</v>
      </c>
      <c r="CB69" s="53">
        <v>-2.2018149999999999</v>
      </c>
      <c r="CC69" s="53">
        <v>-1.6455169999999999</v>
      </c>
      <c r="CD69" s="53">
        <v>-1.599729</v>
      </c>
      <c r="CE69" s="53">
        <v>-2.109604</v>
      </c>
      <c r="CF69" s="53">
        <v>-1.6796040000000001</v>
      </c>
      <c r="CG69" s="53">
        <v>-1.3113779999999999</v>
      </c>
      <c r="CH69" s="53">
        <v>-0.43134810000000001</v>
      </c>
      <c r="CI69" s="53">
        <v>-0.9937414</v>
      </c>
      <c r="CJ69" s="53">
        <v>-1.054036</v>
      </c>
      <c r="CK69" s="53">
        <v>-1.137866</v>
      </c>
      <c r="CL69" s="53">
        <v>-0.86764070000000004</v>
      </c>
      <c r="CM69" s="53">
        <v>-1.5235669999999999</v>
      </c>
      <c r="CN69" s="53">
        <v>-1.296618</v>
      </c>
      <c r="CO69" s="53">
        <v>-1.5399069999999999</v>
      </c>
      <c r="CP69" s="53">
        <v>-2.0723009999999999</v>
      </c>
      <c r="CQ69" s="53">
        <v>-2.733301</v>
      </c>
      <c r="CR69" s="53">
        <v>-0.85613680000000003</v>
      </c>
      <c r="CS69" s="53">
        <v>-1.3412919999999999</v>
      </c>
      <c r="CT69" s="53">
        <v>-3.0430250000000001</v>
      </c>
      <c r="CU69" s="53">
        <v>-3.2494969999999999</v>
      </c>
      <c r="CV69" s="53">
        <v>-2.4011629999999999</v>
      </c>
      <c r="CW69" s="53">
        <v>-3.0608209999999998</v>
      </c>
      <c r="CX69" s="53">
        <v>-2.1865269999999999</v>
      </c>
      <c r="CY69" s="53">
        <v>-1.3780079999999999</v>
      </c>
      <c r="CZ69" s="53">
        <v>-1.1331739999999999</v>
      </c>
      <c r="DA69" s="53">
        <v>-0.71647667999999998</v>
      </c>
      <c r="DB69" s="53">
        <v>-0.66915709999999995</v>
      </c>
      <c r="DC69" s="53">
        <v>-1.2309559999999999</v>
      </c>
      <c r="DD69" s="53">
        <v>-0.79500380000000004</v>
      </c>
      <c r="DE69" s="53">
        <v>-0.27938200000000002</v>
      </c>
      <c r="DF69" s="53">
        <v>0.82250540000000005</v>
      </c>
      <c r="DG69" s="53">
        <v>0.20741129999999999</v>
      </c>
      <c r="DH69" s="53">
        <v>0.21081859999999999</v>
      </c>
      <c r="DI69" s="53">
        <v>3.3773600000000001E-2</v>
      </c>
      <c r="DJ69" s="53">
        <v>0.34664060000000002</v>
      </c>
      <c r="DK69" s="53">
        <v>-0.3191542</v>
      </c>
      <c r="DL69" s="53">
        <v>-1.6136500000000002E-2</v>
      </c>
      <c r="DM69" s="53">
        <v>-0.30628899999999998</v>
      </c>
      <c r="DN69" s="53">
        <v>-0.83034819999999998</v>
      </c>
      <c r="DO69" s="53">
        <v>-1.4637549999999999</v>
      </c>
      <c r="DP69" s="53">
        <v>0.45855780000000002</v>
      </c>
      <c r="DQ69" s="53">
        <v>9.0700000000000004E-4</v>
      </c>
      <c r="DR69" s="53">
        <v>-1.4463140000000001</v>
      </c>
      <c r="DS69" s="53">
        <v>-1.6644220000000001</v>
      </c>
      <c r="DT69" s="53">
        <v>-1.1144369999999999</v>
      </c>
      <c r="DU69" s="53">
        <v>-1.7524390000000001</v>
      </c>
      <c r="DV69" s="53">
        <v>-0.91499609999999998</v>
      </c>
      <c r="DW69" s="53">
        <v>-0.20944450000000001</v>
      </c>
      <c r="DX69" s="53">
        <v>-6.4532199999999998E-2</v>
      </c>
      <c r="DY69" s="53">
        <v>0.62490957999999996</v>
      </c>
      <c r="DZ69" s="53">
        <v>0.67444029999999999</v>
      </c>
      <c r="EA69" s="53">
        <v>3.76721E-2</v>
      </c>
      <c r="EB69" s="53">
        <v>0.48221819999999999</v>
      </c>
      <c r="EC69" s="53">
        <v>1.2106570000000001</v>
      </c>
      <c r="ED69" s="53">
        <v>2.6328710000000002</v>
      </c>
      <c r="EE69" s="53">
        <v>1.9416850000000001</v>
      </c>
      <c r="EF69" s="53">
        <v>2.0370680000000001</v>
      </c>
      <c r="EG69" s="53">
        <v>1.7254350000000001</v>
      </c>
      <c r="EH69" s="53">
        <v>2.0998700000000001</v>
      </c>
      <c r="EI69" s="53">
        <v>1.419827</v>
      </c>
      <c r="EJ69" s="53">
        <v>1.8326750000000001</v>
      </c>
      <c r="EK69" s="53">
        <v>1.4748589999999999</v>
      </c>
      <c r="EL69" s="53">
        <v>0.96283470000000004</v>
      </c>
      <c r="EM69" s="53">
        <v>0.36926639999999999</v>
      </c>
      <c r="EN69" s="53">
        <v>2.3567680000000002</v>
      </c>
      <c r="EO69" s="53">
        <v>1.9388289999999999</v>
      </c>
      <c r="EP69" s="53">
        <v>0.8590816</v>
      </c>
      <c r="EQ69" s="53">
        <v>0.62417509999999998</v>
      </c>
      <c r="ER69" s="53">
        <v>0.74339189999999999</v>
      </c>
      <c r="ES69" s="53">
        <v>0.13665659999999999</v>
      </c>
      <c r="ET69" s="53">
        <v>0.92089270000000001</v>
      </c>
      <c r="EU69" s="53">
        <v>1.477776</v>
      </c>
      <c r="EV69" s="53">
        <v>1.478416</v>
      </c>
      <c r="EW69" s="53">
        <v>71.185839999999999</v>
      </c>
      <c r="EX69" s="53">
        <v>69.659710000000004</v>
      </c>
      <c r="EY69" s="53">
        <v>68.381979999999999</v>
      </c>
      <c r="EZ69" s="53">
        <v>67.23527</v>
      </c>
      <c r="FA69" s="53">
        <v>66.186999999999998</v>
      </c>
      <c r="FB69" s="53">
        <v>65.247489999999999</v>
      </c>
      <c r="FC69" s="53">
        <v>64.986620000000002</v>
      </c>
      <c r="FD69" s="53">
        <v>66.636939999999996</v>
      </c>
      <c r="FE69" s="53">
        <v>69.653540000000007</v>
      </c>
      <c r="FF69" s="53">
        <v>73.355090000000004</v>
      </c>
      <c r="FG69" s="53">
        <v>77.448909999999998</v>
      </c>
      <c r="FH69" s="53">
        <v>81.369759999999999</v>
      </c>
      <c r="FI69" s="53">
        <v>84.829859999999996</v>
      </c>
      <c r="FJ69" s="53">
        <v>87.986620000000002</v>
      </c>
      <c r="FK69" s="53">
        <v>90.190989999999999</v>
      </c>
      <c r="FL69" s="53">
        <v>91.876450000000006</v>
      </c>
      <c r="FM69" s="53">
        <v>92.45908</v>
      </c>
      <c r="FN69" s="53">
        <v>91.941569999999999</v>
      </c>
      <c r="FO69" s="53">
        <v>89.964100000000002</v>
      </c>
      <c r="FP69" s="53">
        <v>86.207340000000002</v>
      </c>
      <c r="FQ69" s="53">
        <v>81.475679999999997</v>
      </c>
      <c r="FR69" s="53">
        <v>77.903469999999999</v>
      </c>
      <c r="FS69" s="53">
        <v>75.244659999999996</v>
      </c>
      <c r="FT69" s="53">
        <v>73.364090000000004</v>
      </c>
      <c r="FU69" s="53">
        <v>185</v>
      </c>
      <c r="FV69" s="53">
        <v>4597.6019999999999</v>
      </c>
      <c r="FW69" s="53">
        <v>145.44210000000001</v>
      </c>
      <c r="FX69" s="53">
        <v>1</v>
      </c>
    </row>
    <row r="70" spans="1:180" x14ac:dyDescent="0.3">
      <c r="A70" t="s">
        <v>174</v>
      </c>
      <c r="B70" t="s">
        <v>247</v>
      </c>
      <c r="C70" t="s">
        <v>180</v>
      </c>
      <c r="D70" t="s">
        <v>248</v>
      </c>
      <c r="E70" t="s">
        <v>189</v>
      </c>
      <c r="F70" t="s">
        <v>236</v>
      </c>
      <c r="G70" t="s">
        <v>243</v>
      </c>
      <c r="H70" s="53">
        <v>21</v>
      </c>
      <c r="I70" s="53">
        <v>13.212350000000001</v>
      </c>
      <c r="J70" s="53">
        <v>12.62045</v>
      </c>
      <c r="K70" s="53">
        <v>12.40804</v>
      </c>
      <c r="L70" s="53">
        <v>11.981579999999999</v>
      </c>
      <c r="M70" s="53">
        <v>12.46129</v>
      </c>
      <c r="N70" s="53">
        <v>13.90457</v>
      </c>
      <c r="O70" s="53">
        <v>13.37518</v>
      </c>
      <c r="P70" s="53">
        <v>13.65701</v>
      </c>
      <c r="Q70" s="53">
        <v>16.054290000000002</v>
      </c>
      <c r="R70" s="53">
        <v>18.087869999999999</v>
      </c>
      <c r="S70" s="53">
        <v>20.153580000000002</v>
      </c>
      <c r="T70" s="53">
        <v>21.242509999999999</v>
      </c>
      <c r="U70" s="53">
        <v>22.555589999999999</v>
      </c>
      <c r="V70" s="53">
        <v>23.871300000000002</v>
      </c>
      <c r="W70" s="53">
        <v>24.227399999999999</v>
      </c>
      <c r="X70" s="53">
        <v>25.027840000000001</v>
      </c>
      <c r="Y70" s="53">
        <v>25.53379</v>
      </c>
      <c r="Z70" s="53">
        <v>25.77158</v>
      </c>
      <c r="AA70" s="53">
        <v>24.14198</v>
      </c>
      <c r="AB70" s="53">
        <v>21.818989999999999</v>
      </c>
      <c r="AC70" s="53">
        <v>20.199870000000001</v>
      </c>
      <c r="AD70" s="53">
        <v>18.054379999999998</v>
      </c>
      <c r="AE70" s="53">
        <v>16.262560000000001</v>
      </c>
      <c r="AF70" s="53">
        <v>14.799289999999999</v>
      </c>
      <c r="AG70" s="53">
        <v>-2.1977711000000002</v>
      </c>
      <c r="AH70" s="53">
        <v>-2.0163329999999999</v>
      </c>
      <c r="AI70" s="53">
        <v>-1.870233</v>
      </c>
      <c r="AJ70" s="53">
        <v>-1.844697</v>
      </c>
      <c r="AK70" s="53">
        <v>-1.9803500000000001</v>
      </c>
      <c r="AL70" s="53">
        <v>-1.870317</v>
      </c>
      <c r="AM70" s="53">
        <v>-2.6570719999999999</v>
      </c>
      <c r="AN70" s="53">
        <v>-3.720342</v>
      </c>
      <c r="AO70" s="53">
        <v>-3.5610680000000001</v>
      </c>
      <c r="AP70" s="53">
        <v>-3.2388080000000001</v>
      </c>
      <c r="AQ70" s="53">
        <v>-3.028416</v>
      </c>
      <c r="AR70" s="53">
        <v>-3.2067079999999999</v>
      </c>
      <c r="AS70" s="53">
        <v>-3.0156860000000001</v>
      </c>
      <c r="AT70" s="53">
        <v>-3.0258060000000002</v>
      </c>
      <c r="AU70" s="53">
        <v>-3.6175389999999998</v>
      </c>
      <c r="AV70" s="53">
        <v>-3.6900719999999998</v>
      </c>
      <c r="AW70" s="53">
        <v>-3.229517</v>
      </c>
      <c r="AX70" s="53">
        <v>-2.6472660000000001</v>
      </c>
      <c r="AY70" s="53">
        <v>-3.0740699999999999</v>
      </c>
      <c r="AZ70" s="53">
        <v>-2.8642150000000002</v>
      </c>
      <c r="BA70" s="53">
        <v>-2.9925480000000002</v>
      </c>
      <c r="BB70" s="53">
        <v>-2.8937940000000002</v>
      </c>
      <c r="BC70" s="53">
        <v>-2.4845890000000002</v>
      </c>
      <c r="BD70" s="53">
        <v>-2.1248130000000001</v>
      </c>
      <c r="BE70" s="53">
        <v>-1.170247</v>
      </c>
      <c r="BF70" s="53">
        <v>-1.014999</v>
      </c>
      <c r="BG70" s="53">
        <v>-0.87289360000000005</v>
      </c>
      <c r="BH70" s="53">
        <v>-0.88203540000000002</v>
      </c>
      <c r="BI70" s="53">
        <v>-0.85036279999999997</v>
      </c>
      <c r="BJ70" s="53">
        <v>-0.50161529999999999</v>
      </c>
      <c r="BK70" s="53">
        <v>-1.3708070000000001</v>
      </c>
      <c r="BL70" s="53">
        <v>-2.1573020000000001</v>
      </c>
      <c r="BM70" s="53">
        <v>-2.1190129999999998</v>
      </c>
      <c r="BN70" s="53">
        <v>-1.914722</v>
      </c>
      <c r="BO70" s="53">
        <v>-1.8101670000000001</v>
      </c>
      <c r="BP70" s="53">
        <v>-2.0140980000000002</v>
      </c>
      <c r="BQ70" s="53">
        <v>-1.874179</v>
      </c>
      <c r="BR70" s="53">
        <v>-1.8350059999999999</v>
      </c>
      <c r="BS70" s="53">
        <v>-2.2399909999999998</v>
      </c>
      <c r="BT70" s="53">
        <v>-2.1301929999999998</v>
      </c>
      <c r="BU70" s="53">
        <v>-1.680088</v>
      </c>
      <c r="BV70" s="53">
        <v>-0.86421479999999995</v>
      </c>
      <c r="BW70" s="53">
        <v>-1.210199</v>
      </c>
      <c r="BX70" s="53">
        <v>-1.2555320000000001</v>
      </c>
      <c r="BY70" s="53">
        <v>-1.4984759999999999</v>
      </c>
      <c r="BZ70" s="53">
        <v>-1.529549</v>
      </c>
      <c r="CA70" s="53">
        <v>-1.1924330000000001</v>
      </c>
      <c r="CB70" s="53">
        <v>-0.86117270000000001</v>
      </c>
      <c r="CC70" s="53">
        <v>-0.45858711000000002</v>
      </c>
      <c r="CD70" s="53">
        <v>-0.32147779999999998</v>
      </c>
      <c r="CE70" s="53">
        <v>-0.18213960000000001</v>
      </c>
      <c r="CF70" s="53">
        <v>-0.21529860000000001</v>
      </c>
      <c r="CG70" s="53">
        <v>-6.7736900000000003E-2</v>
      </c>
      <c r="CH70" s="53">
        <v>0.44634299999999999</v>
      </c>
      <c r="CI70" s="53">
        <v>-0.4799445</v>
      </c>
      <c r="CJ70" s="53">
        <v>-1.074746</v>
      </c>
      <c r="CK70" s="53">
        <v>-1.12025</v>
      </c>
      <c r="CL70" s="53">
        <v>-0.99766469999999996</v>
      </c>
      <c r="CM70" s="53">
        <v>-0.9664121</v>
      </c>
      <c r="CN70" s="53">
        <v>-1.1880999999999999</v>
      </c>
      <c r="CO70" s="53">
        <v>-1.083575</v>
      </c>
      <c r="CP70" s="53">
        <v>-1.010262</v>
      </c>
      <c r="CQ70" s="53">
        <v>-1.2859050000000001</v>
      </c>
      <c r="CR70" s="53">
        <v>-1.0498259999999999</v>
      </c>
      <c r="CS70" s="53">
        <v>-0.60695920000000003</v>
      </c>
      <c r="CT70" s="53">
        <v>0.37072080000000002</v>
      </c>
      <c r="CU70" s="53">
        <v>8.0712999999999993E-2</v>
      </c>
      <c r="CV70" s="53">
        <v>-0.14136299999999999</v>
      </c>
      <c r="CW70" s="53">
        <v>-0.4636866</v>
      </c>
      <c r="CX70" s="53">
        <v>-0.58467740000000001</v>
      </c>
      <c r="CY70" s="53">
        <v>-0.29748950000000002</v>
      </c>
      <c r="CZ70" s="53">
        <v>1.4020700000000001E-2</v>
      </c>
      <c r="DA70" s="53">
        <v>0.25307288999999999</v>
      </c>
      <c r="DB70" s="53">
        <v>0.37204320000000002</v>
      </c>
      <c r="DC70" s="53">
        <v>0.50861449999999997</v>
      </c>
      <c r="DD70" s="53">
        <v>0.45143820000000001</v>
      </c>
      <c r="DE70" s="53">
        <v>0.71488910000000006</v>
      </c>
      <c r="DF70" s="53">
        <v>1.394301</v>
      </c>
      <c r="DG70" s="53">
        <v>0.41091830000000001</v>
      </c>
      <c r="DH70" s="53">
        <v>7.8109E-3</v>
      </c>
      <c r="DI70" s="53">
        <v>-0.1214872</v>
      </c>
      <c r="DJ70" s="53">
        <v>-8.0606999999999998E-2</v>
      </c>
      <c r="DK70" s="53">
        <v>-0.1226568</v>
      </c>
      <c r="DL70" s="53">
        <v>-0.36210219999999999</v>
      </c>
      <c r="DM70" s="53">
        <v>-0.29297129999999999</v>
      </c>
      <c r="DN70" s="53">
        <v>-0.1855173</v>
      </c>
      <c r="DO70" s="53">
        <v>-0.33181939999999999</v>
      </c>
      <c r="DP70" s="53">
        <v>3.05413E-2</v>
      </c>
      <c r="DQ70" s="53">
        <v>0.46617009999999998</v>
      </c>
      <c r="DR70" s="53">
        <v>1.605656</v>
      </c>
      <c r="DS70" s="53">
        <v>1.3716250000000001</v>
      </c>
      <c r="DT70" s="53">
        <v>0.9728059</v>
      </c>
      <c r="DU70" s="53">
        <v>0.57110309999999997</v>
      </c>
      <c r="DV70" s="53">
        <v>0.36019420000000002</v>
      </c>
      <c r="DW70" s="53">
        <v>0.59745369999999998</v>
      </c>
      <c r="DX70" s="53">
        <v>0.88921399999999995</v>
      </c>
      <c r="DY70" s="53">
        <v>1.280597</v>
      </c>
      <c r="DZ70" s="53">
        <v>1.3733770000000001</v>
      </c>
      <c r="EA70" s="53">
        <v>1.505954</v>
      </c>
      <c r="EB70" s="53">
        <v>1.4140999999999999</v>
      </c>
      <c r="EC70" s="53">
        <v>1.8448770000000001</v>
      </c>
      <c r="ED70" s="53">
        <v>2.7630020000000002</v>
      </c>
      <c r="EE70" s="53">
        <v>1.6971830000000001</v>
      </c>
      <c r="EF70" s="53">
        <v>1.5708500000000001</v>
      </c>
      <c r="EG70" s="53">
        <v>1.320568</v>
      </c>
      <c r="EH70" s="53">
        <v>1.243479</v>
      </c>
      <c r="EI70" s="53">
        <v>1.0955919999999999</v>
      </c>
      <c r="EJ70" s="53">
        <v>0.83050749999999995</v>
      </c>
      <c r="EK70" s="53">
        <v>0.84853540000000005</v>
      </c>
      <c r="EL70" s="53">
        <v>1.0052829999999999</v>
      </c>
      <c r="EM70" s="53">
        <v>1.0457289999999999</v>
      </c>
      <c r="EN70" s="53">
        <v>1.5904199999999999</v>
      </c>
      <c r="EO70" s="53">
        <v>2.0155979999999998</v>
      </c>
      <c r="EP70" s="53">
        <v>3.3887070000000001</v>
      </c>
      <c r="EQ70" s="53">
        <v>3.2354959999999999</v>
      </c>
      <c r="ER70" s="53">
        <v>2.5814889999999999</v>
      </c>
      <c r="ES70" s="53">
        <v>2.065175</v>
      </c>
      <c r="ET70" s="53">
        <v>1.7244390000000001</v>
      </c>
      <c r="EU70" s="53">
        <v>1.88961</v>
      </c>
      <c r="EV70" s="53">
        <v>2.152854</v>
      </c>
      <c r="EW70" s="53">
        <v>72.770870000000002</v>
      </c>
      <c r="EX70" s="53">
        <v>71.224019999999996</v>
      </c>
      <c r="EY70" s="53">
        <v>69.788290000000003</v>
      </c>
      <c r="EZ70" s="53">
        <v>68.47627</v>
      </c>
      <c r="FA70" s="53">
        <v>67.755260000000007</v>
      </c>
      <c r="FB70" s="53">
        <v>66.897900000000007</v>
      </c>
      <c r="FC70" s="53">
        <v>66.257660000000001</v>
      </c>
      <c r="FD70" s="53">
        <v>66.766369999999995</v>
      </c>
      <c r="FE70" s="53">
        <v>69.521320000000003</v>
      </c>
      <c r="FF70" s="53">
        <v>73.080479999999994</v>
      </c>
      <c r="FG70" s="53">
        <v>77.258260000000007</v>
      </c>
      <c r="FH70" s="53">
        <v>81.181079999999994</v>
      </c>
      <c r="FI70" s="53">
        <v>84.691289999999995</v>
      </c>
      <c r="FJ70" s="53">
        <v>87.407510000000002</v>
      </c>
      <c r="FK70" s="53">
        <v>89.573269999999994</v>
      </c>
      <c r="FL70" s="53">
        <v>91.367869999999996</v>
      </c>
      <c r="FM70" s="53">
        <v>91.627030000000005</v>
      </c>
      <c r="FN70" s="53">
        <v>90.239639999999994</v>
      </c>
      <c r="FO70" s="53">
        <v>88.3018</v>
      </c>
      <c r="FP70" s="53">
        <v>84.471170000000001</v>
      </c>
      <c r="FQ70" s="53">
        <v>80.319519999999997</v>
      </c>
      <c r="FR70" s="53">
        <v>77.090689999999995</v>
      </c>
      <c r="FS70" s="53">
        <v>74.878380000000007</v>
      </c>
      <c r="FT70" s="53">
        <v>73.350449999999995</v>
      </c>
      <c r="FU70" s="53">
        <v>185</v>
      </c>
      <c r="FV70" s="53">
        <v>4352.5469999999996</v>
      </c>
      <c r="FW70" s="53">
        <v>136.88310000000001</v>
      </c>
      <c r="FX70" s="53">
        <v>1</v>
      </c>
    </row>
    <row r="71" spans="1:180" x14ac:dyDescent="0.3">
      <c r="A71" t="s">
        <v>174</v>
      </c>
      <c r="B71" t="s">
        <v>247</v>
      </c>
      <c r="C71" t="s">
        <v>180</v>
      </c>
      <c r="D71" t="s">
        <v>248</v>
      </c>
      <c r="E71" t="s">
        <v>187</v>
      </c>
      <c r="F71" t="s">
        <v>236</v>
      </c>
      <c r="G71" t="s">
        <v>243</v>
      </c>
      <c r="H71" s="53">
        <v>21</v>
      </c>
      <c r="I71" s="53">
        <v>11.18351</v>
      </c>
      <c r="J71" s="53">
        <v>10.480169999999999</v>
      </c>
      <c r="K71" s="53">
        <v>9.7906060000000004</v>
      </c>
      <c r="L71" s="53">
        <v>9.8628640000000001</v>
      </c>
      <c r="M71" s="53">
        <v>10.28694</v>
      </c>
      <c r="N71" s="53">
        <v>11.77075</v>
      </c>
      <c r="O71" s="53">
        <v>11.530749999999999</v>
      </c>
      <c r="P71" s="53">
        <v>12.80259</v>
      </c>
      <c r="Q71" s="53">
        <v>15.68441</v>
      </c>
      <c r="R71" s="53">
        <v>16.575800000000001</v>
      </c>
      <c r="S71" s="53">
        <v>17.39452</v>
      </c>
      <c r="T71" s="53">
        <v>19.334209999999999</v>
      </c>
      <c r="U71" s="53">
        <v>20.047789999999999</v>
      </c>
      <c r="V71" s="53">
        <v>20.77929</v>
      </c>
      <c r="W71" s="53">
        <v>21.004619999999999</v>
      </c>
      <c r="X71" s="53">
        <v>21.993269999999999</v>
      </c>
      <c r="Y71" s="53">
        <v>22.33098</v>
      </c>
      <c r="Z71" s="53">
        <v>21.62602</v>
      </c>
      <c r="AA71" s="53">
        <v>21.162479999999999</v>
      </c>
      <c r="AB71" s="53">
        <v>18.402930000000001</v>
      </c>
      <c r="AC71" s="53">
        <v>15.89376</v>
      </c>
      <c r="AD71" s="53">
        <v>14.930949999999999</v>
      </c>
      <c r="AE71" s="53">
        <v>13.209860000000001</v>
      </c>
      <c r="AF71" s="53">
        <v>11.868040000000001</v>
      </c>
      <c r="AG71" s="53">
        <v>-4.8100389999999997</v>
      </c>
      <c r="AH71" s="53">
        <v>-4.7873869999999998</v>
      </c>
      <c r="AI71" s="53">
        <v>-5.0850010000000001</v>
      </c>
      <c r="AJ71" s="53">
        <v>-5.2260809999999998</v>
      </c>
      <c r="AK71" s="53">
        <v>-5.4058089999999996</v>
      </c>
      <c r="AL71" s="53">
        <v>-4.708253</v>
      </c>
      <c r="AM71" s="53">
        <v>-4.8401610000000002</v>
      </c>
      <c r="AN71" s="53">
        <v>-5.0015970000000003</v>
      </c>
      <c r="AO71" s="53">
        <v>-5.7444129999999998</v>
      </c>
      <c r="AP71" s="53">
        <v>-5.6705459999999999</v>
      </c>
      <c r="AQ71" s="53">
        <v>-6.3191629999999996</v>
      </c>
      <c r="AR71" s="53">
        <v>-5.8205349999999996</v>
      </c>
      <c r="AS71" s="53">
        <v>-6.3212599999999997</v>
      </c>
      <c r="AT71" s="53">
        <v>-6.8698620000000004</v>
      </c>
      <c r="AU71" s="53">
        <v>-7.4562270000000002</v>
      </c>
      <c r="AV71" s="53">
        <v>-7.3276079999999997</v>
      </c>
      <c r="AW71" s="53">
        <v>-7.0388570000000001</v>
      </c>
      <c r="AX71" s="53">
        <v>-6.9982420000000003</v>
      </c>
      <c r="AY71" s="53">
        <v>-6.2719269999999998</v>
      </c>
      <c r="AZ71" s="53">
        <v>-6.6729830000000003</v>
      </c>
      <c r="BA71" s="53">
        <v>-6.8717689999999996</v>
      </c>
      <c r="BB71" s="53">
        <v>-6.0326769999999996</v>
      </c>
      <c r="BC71" s="53">
        <v>-5.7140750000000002</v>
      </c>
      <c r="BD71" s="53">
        <v>-4.9812649999999996</v>
      </c>
      <c r="BE71" s="53">
        <v>-3.4779190999999998</v>
      </c>
      <c r="BF71" s="53">
        <v>-3.42571</v>
      </c>
      <c r="BG71" s="53">
        <v>-3.7751990000000002</v>
      </c>
      <c r="BH71" s="53">
        <v>-3.8578589999999999</v>
      </c>
      <c r="BI71" s="53">
        <v>-3.8678810000000001</v>
      </c>
      <c r="BJ71" s="53">
        <v>-2.946374</v>
      </c>
      <c r="BK71" s="53">
        <v>-3.1512829999999998</v>
      </c>
      <c r="BL71" s="53">
        <v>-3.358114</v>
      </c>
      <c r="BM71" s="53">
        <v>-3.7174689999999999</v>
      </c>
      <c r="BN71" s="53">
        <v>-4.025639</v>
      </c>
      <c r="BO71" s="53">
        <v>-4.8143719999999997</v>
      </c>
      <c r="BP71" s="53">
        <v>-4.2537820000000002</v>
      </c>
      <c r="BQ71" s="53">
        <v>-4.7166160000000001</v>
      </c>
      <c r="BR71" s="53">
        <v>-5.26769</v>
      </c>
      <c r="BS71" s="53">
        <v>-5.7640529999999996</v>
      </c>
      <c r="BT71" s="53">
        <v>-5.4881320000000002</v>
      </c>
      <c r="BU71" s="53">
        <v>-5.0947630000000004</v>
      </c>
      <c r="BV71" s="53">
        <v>-5.0422820000000002</v>
      </c>
      <c r="BW71" s="53">
        <v>-4.2955860000000001</v>
      </c>
      <c r="BX71" s="53">
        <v>-4.9249700000000001</v>
      </c>
      <c r="BY71" s="53">
        <v>-5.4216920000000002</v>
      </c>
      <c r="BZ71" s="53">
        <v>-4.6753030000000004</v>
      </c>
      <c r="CA71" s="53">
        <v>-4.2581369999999996</v>
      </c>
      <c r="CB71" s="53">
        <v>-3.6507019999999999</v>
      </c>
      <c r="CC71" s="53">
        <v>-2.5552969000000001</v>
      </c>
      <c r="CD71" s="53">
        <v>-2.4826160000000002</v>
      </c>
      <c r="CE71" s="53">
        <v>-2.8680340000000002</v>
      </c>
      <c r="CF71" s="53">
        <v>-2.9102329999999998</v>
      </c>
      <c r="CG71" s="53">
        <v>-2.8027169999999999</v>
      </c>
      <c r="CH71" s="53">
        <v>-1.7261010000000001</v>
      </c>
      <c r="CI71" s="53">
        <v>-1.981571</v>
      </c>
      <c r="CJ71" s="53">
        <v>-2.2198419999999999</v>
      </c>
      <c r="CK71" s="53">
        <v>-2.3136130000000001</v>
      </c>
      <c r="CL71" s="53">
        <v>-2.8863819999999998</v>
      </c>
      <c r="CM71" s="53">
        <v>-3.7721580000000001</v>
      </c>
      <c r="CN71" s="53">
        <v>-3.1686540000000001</v>
      </c>
      <c r="CO71" s="53">
        <v>-3.6052439999999999</v>
      </c>
      <c r="CP71" s="53">
        <v>-4.1580310000000003</v>
      </c>
      <c r="CQ71" s="53">
        <v>-4.5920589999999999</v>
      </c>
      <c r="CR71" s="53">
        <v>-4.2141159999999998</v>
      </c>
      <c r="CS71" s="53">
        <v>-3.7482899999999999</v>
      </c>
      <c r="CT71" s="53">
        <v>-3.6875900000000001</v>
      </c>
      <c r="CU71" s="53">
        <v>-2.9267780000000001</v>
      </c>
      <c r="CV71" s="53">
        <v>-3.7143009999999999</v>
      </c>
      <c r="CW71" s="53">
        <v>-4.4173739999999997</v>
      </c>
      <c r="CX71" s="53">
        <v>-3.7351890000000001</v>
      </c>
      <c r="CY71" s="53">
        <v>-3.2497579999999999</v>
      </c>
      <c r="CZ71" s="53">
        <v>-2.7291590000000001</v>
      </c>
      <c r="DA71" s="53">
        <v>-1.632674</v>
      </c>
      <c r="DB71" s="53">
        <v>-1.5395220000000001</v>
      </c>
      <c r="DC71" s="53">
        <v>-1.960869</v>
      </c>
      <c r="DD71" s="53">
        <v>-1.9626060000000001</v>
      </c>
      <c r="DE71" s="53">
        <v>-1.7375529999999999</v>
      </c>
      <c r="DF71" s="53">
        <v>-0.50582919999999998</v>
      </c>
      <c r="DG71" s="53">
        <v>-0.81185929999999995</v>
      </c>
      <c r="DH71" s="53">
        <v>-1.0815710000000001</v>
      </c>
      <c r="DI71" s="53">
        <v>-0.90975740000000005</v>
      </c>
      <c r="DJ71" s="53">
        <v>-1.747125</v>
      </c>
      <c r="DK71" s="53">
        <v>-2.7299440000000001</v>
      </c>
      <c r="DL71" s="53">
        <v>-2.083526</v>
      </c>
      <c r="DM71" s="53">
        <v>-2.4938720000000001</v>
      </c>
      <c r="DN71" s="53">
        <v>-3.0483720000000001</v>
      </c>
      <c r="DO71" s="53">
        <v>-3.4200650000000001</v>
      </c>
      <c r="DP71" s="53">
        <v>-2.9401000000000002</v>
      </c>
      <c r="DQ71" s="53">
        <v>-2.4018169999999999</v>
      </c>
      <c r="DR71" s="53">
        <v>-2.3328980000000001</v>
      </c>
      <c r="DS71" s="53">
        <v>-1.5579700000000001</v>
      </c>
      <c r="DT71" s="53">
        <v>-2.5036320000000001</v>
      </c>
      <c r="DU71" s="53">
        <v>-3.4130549999999999</v>
      </c>
      <c r="DV71" s="53">
        <v>-2.7950759999999999</v>
      </c>
      <c r="DW71" s="53">
        <v>-2.2413799999999999</v>
      </c>
      <c r="DX71" s="53">
        <v>-1.807615</v>
      </c>
      <c r="DY71" s="53">
        <v>-0.30055439</v>
      </c>
      <c r="DZ71" s="53">
        <v>-0.17784440000000001</v>
      </c>
      <c r="EA71" s="53">
        <v>-0.6510669</v>
      </c>
      <c r="EB71" s="53">
        <v>-0.59438440000000003</v>
      </c>
      <c r="EC71" s="53">
        <v>-0.19962460000000001</v>
      </c>
      <c r="ED71" s="53">
        <v>1.2560500000000001</v>
      </c>
      <c r="EE71" s="53">
        <v>0.87701890000000005</v>
      </c>
      <c r="EF71" s="53">
        <v>0.56191219999999997</v>
      </c>
      <c r="EG71" s="53">
        <v>1.1171869999999999</v>
      </c>
      <c r="EH71" s="53">
        <v>-0.1022188</v>
      </c>
      <c r="EI71" s="53">
        <v>-1.2251529999999999</v>
      </c>
      <c r="EJ71" s="53">
        <v>-0.51677269999999997</v>
      </c>
      <c r="EK71" s="53">
        <v>-0.8892274</v>
      </c>
      <c r="EL71" s="53">
        <v>-1.4461999999999999</v>
      </c>
      <c r="EM71" s="53">
        <v>-1.7278910000000001</v>
      </c>
      <c r="EN71" s="53">
        <v>-1.1006229999999999</v>
      </c>
      <c r="EO71" s="53">
        <v>-0.45772380000000001</v>
      </c>
      <c r="EP71" s="53">
        <v>-0.37693850000000001</v>
      </c>
      <c r="EQ71" s="53">
        <v>0.4183714</v>
      </c>
      <c r="ER71" s="53">
        <v>-0.75561889999999998</v>
      </c>
      <c r="ES71" s="53">
        <v>-1.9629779999999999</v>
      </c>
      <c r="ET71" s="53">
        <v>-1.437702</v>
      </c>
      <c r="EU71" s="53">
        <v>-0.78544190000000003</v>
      </c>
      <c r="EV71" s="53">
        <v>-0.47705199999999998</v>
      </c>
      <c r="EW71" s="53">
        <v>70.702359999999999</v>
      </c>
      <c r="EX71" s="53">
        <v>69.571619999999996</v>
      </c>
      <c r="EY71" s="53">
        <v>68.288849999999996</v>
      </c>
      <c r="EZ71" s="53">
        <v>67.123990000000006</v>
      </c>
      <c r="FA71" s="53">
        <v>65.828379999999996</v>
      </c>
      <c r="FB71" s="53">
        <v>64.829729999999998</v>
      </c>
      <c r="FC71" s="53">
        <v>64.596620000000001</v>
      </c>
      <c r="FD71" s="53">
        <v>66.558109999999999</v>
      </c>
      <c r="FE71" s="53">
        <v>69.859120000000004</v>
      </c>
      <c r="FF71" s="53">
        <v>73.486819999999994</v>
      </c>
      <c r="FG71" s="53">
        <v>77.141559999999998</v>
      </c>
      <c r="FH71" s="53">
        <v>80.840540000000004</v>
      </c>
      <c r="FI71" s="53">
        <v>83.877700000000004</v>
      </c>
      <c r="FJ71" s="53">
        <v>86.538510000000002</v>
      </c>
      <c r="FK71" s="53">
        <v>89.010480000000001</v>
      </c>
      <c r="FL71" s="53">
        <v>90.462500000000006</v>
      </c>
      <c r="FM71" s="53">
        <v>90.422970000000007</v>
      </c>
      <c r="FN71" s="53">
        <v>89.218580000000003</v>
      </c>
      <c r="FO71" s="53">
        <v>86.889189999999999</v>
      </c>
      <c r="FP71" s="53">
        <v>83.679050000000004</v>
      </c>
      <c r="FQ71" s="53">
        <v>79.049660000000003</v>
      </c>
      <c r="FR71" s="53">
        <v>75.451350000000005</v>
      </c>
      <c r="FS71" s="53">
        <v>72.644260000000003</v>
      </c>
      <c r="FT71" s="53">
        <v>70.523309999999995</v>
      </c>
      <c r="FU71" s="53">
        <v>185</v>
      </c>
      <c r="FV71" s="53">
        <v>4230.2939999999999</v>
      </c>
      <c r="FW71" s="53">
        <v>123.0667</v>
      </c>
      <c r="FX71" s="53">
        <v>1</v>
      </c>
    </row>
    <row r="72" spans="1:180" x14ac:dyDescent="0.3">
      <c r="A72" t="s">
        <v>174</v>
      </c>
      <c r="B72" t="s">
        <v>247</v>
      </c>
      <c r="C72" t="s">
        <v>180</v>
      </c>
      <c r="D72" t="s">
        <v>227</v>
      </c>
      <c r="E72" t="s">
        <v>189</v>
      </c>
      <c r="F72" t="s">
        <v>236</v>
      </c>
      <c r="G72" t="s">
        <v>243</v>
      </c>
      <c r="H72" s="53">
        <v>21</v>
      </c>
      <c r="I72" s="53">
        <v>13.99783</v>
      </c>
      <c r="J72" s="53">
        <v>13.60249</v>
      </c>
      <c r="K72" s="53">
        <v>13.01356</v>
      </c>
      <c r="L72" s="53">
        <v>12.86856</v>
      </c>
      <c r="M72" s="53">
        <v>13.873889999999999</v>
      </c>
      <c r="N72" s="53">
        <v>16.483129999999999</v>
      </c>
      <c r="O72" s="53">
        <v>18.723040000000001</v>
      </c>
      <c r="P72" s="53">
        <v>22.930050000000001</v>
      </c>
      <c r="Q72" s="53">
        <v>28.222629999999999</v>
      </c>
      <c r="R72" s="53">
        <v>30.963460000000001</v>
      </c>
      <c r="S72" s="53">
        <v>32.401859999999999</v>
      </c>
      <c r="T72" s="53">
        <v>34.287970000000001</v>
      </c>
      <c r="U72" s="53">
        <v>35.475250000000003</v>
      </c>
      <c r="V72" s="53">
        <v>36.263530000000003</v>
      </c>
      <c r="W72" s="53">
        <v>36.927849999999999</v>
      </c>
      <c r="X72" s="53">
        <v>36.140599999999999</v>
      </c>
      <c r="Y72" s="53">
        <v>33.781579999999998</v>
      </c>
      <c r="Z72" s="53">
        <v>29.63326</v>
      </c>
      <c r="AA72" s="53">
        <v>26.112870000000001</v>
      </c>
      <c r="AB72" s="53">
        <v>24.01886</v>
      </c>
      <c r="AC72" s="53">
        <v>21.760280000000002</v>
      </c>
      <c r="AD72" s="53">
        <v>19.539239999999999</v>
      </c>
      <c r="AE72" s="53">
        <v>17.303450000000002</v>
      </c>
      <c r="AF72" s="53">
        <v>15.628</v>
      </c>
      <c r="AG72" s="53">
        <v>-1.8245720000000001</v>
      </c>
      <c r="AH72" s="53">
        <v>-1.6394310000000001</v>
      </c>
      <c r="AI72" s="53">
        <v>-1.926517</v>
      </c>
      <c r="AJ72" s="53">
        <v>-1.788333</v>
      </c>
      <c r="AK72" s="53">
        <v>-1.933913</v>
      </c>
      <c r="AL72" s="53">
        <v>-2.1310129999999998</v>
      </c>
      <c r="AM72" s="53">
        <v>-2.3123070000000001</v>
      </c>
      <c r="AN72" s="53">
        <v>-3.171284</v>
      </c>
      <c r="AO72" s="53">
        <v>-2.3444970000000001</v>
      </c>
      <c r="AP72" s="53">
        <v>-1.850258</v>
      </c>
      <c r="AQ72" s="53">
        <v>-2.222397</v>
      </c>
      <c r="AR72" s="53">
        <v>-1.9200699999999999</v>
      </c>
      <c r="AS72" s="53">
        <v>-2.1609859999999999</v>
      </c>
      <c r="AT72" s="53">
        <v>-3.2870949999999999</v>
      </c>
      <c r="AU72" s="53">
        <v>-3.054392</v>
      </c>
      <c r="AV72" s="53">
        <v>-2.1963339999999998</v>
      </c>
      <c r="AW72" s="53">
        <v>-1.9561230000000001</v>
      </c>
      <c r="AX72" s="53">
        <v>-3.95757</v>
      </c>
      <c r="AY72" s="53">
        <v>-3.9121549999999998</v>
      </c>
      <c r="AZ72" s="53">
        <v>-2.7572679999999998</v>
      </c>
      <c r="BA72" s="53">
        <v>-2.6631559999999999</v>
      </c>
      <c r="BB72" s="53">
        <v>-2.0532720000000002</v>
      </c>
      <c r="BC72" s="53">
        <v>-1.9446810000000001</v>
      </c>
      <c r="BD72" s="53">
        <v>-1.446504</v>
      </c>
      <c r="BE72" s="53">
        <v>-0.67765777999999999</v>
      </c>
      <c r="BF72" s="53">
        <v>-0.52496730000000003</v>
      </c>
      <c r="BG72" s="53">
        <v>-0.8060638</v>
      </c>
      <c r="BH72" s="53">
        <v>-0.69176029999999999</v>
      </c>
      <c r="BI72" s="53">
        <v>-0.51911799999999997</v>
      </c>
      <c r="BJ72" s="53">
        <v>-0.38516040000000001</v>
      </c>
      <c r="BK72" s="53">
        <v>-0.56693970000000005</v>
      </c>
      <c r="BL72" s="53">
        <v>-1.164757</v>
      </c>
      <c r="BM72" s="53">
        <v>-0.56579959999999996</v>
      </c>
      <c r="BN72" s="53">
        <v>-0.35200340000000002</v>
      </c>
      <c r="BO72" s="53">
        <v>-0.95748869999999997</v>
      </c>
      <c r="BP72" s="53">
        <v>-0.73092440000000003</v>
      </c>
      <c r="BQ72" s="53">
        <v>-0.99998180000000003</v>
      </c>
      <c r="BR72" s="53">
        <v>-1.975533</v>
      </c>
      <c r="BS72" s="53">
        <v>-1.8113189999999999</v>
      </c>
      <c r="BT72" s="53">
        <v>-0.93828920000000005</v>
      </c>
      <c r="BU72" s="53">
        <v>-0.44396330000000001</v>
      </c>
      <c r="BV72" s="53">
        <v>-1.6579919999999999</v>
      </c>
      <c r="BW72" s="53">
        <v>-1.434639</v>
      </c>
      <c r="BX72" s="53">
        <v>-0.80632570000000003</v>
      </c>
      <c r="BY72" s="53">
        <v>-1.2871269999999999</v>
      </c>
      <c r="BZ72" s="53">
        <v>-0.73739440000000001</v>
      </c>
      <c r="CA72" s="53">
        <v>-0.67936529999999995</v>
      </c>
      <c r="CB72" s="53">
        <v>-0.26149240000000001</v>
      </c>
      <c r="CC72" s="53">
        <v>0.1166917</v>
      </c>
      <c r="CD72" s="53">
        <v>0.24690670000000001</v>
      </c>
      <c r="CE72" s="53">
        <v>-3.0041399999999999E-2</v>
      </c>
      <c r="CF72" s="53">
        <v>6.7722599999999994E-2</v>
      </c>
      <c r="CG72" s="53">
        <v>0.46076460000000002</v>
      </c>
      <c r="CH72" s="53">
        <v>0.82401190000000002</v>
      </c>
      <c r="CI72" s="53">
        <v>0.64189640000000003</v>
      </c>
      <c r="CJ72" s="53">
        <v>0.2249575</v>
      </c>
      <c r="CK72" s="53">
        <v>0.66612090000000002</v>
      </c>
      <c r="CL72" s="53">
        <v>0.68568309999999999</v>
      </c>
      <c r="CM72" s="53">
        <v>-8.1416799999999998E-2</v>
      </c>
      <c r="CN72" s="53">
        <v>9.2674099999999995E-2</v>
      </c>
      <c r="CO72" s="53">
        <v>-0.19587370000000001</v>
      </c>
      <c r="CP72" s="53">
        <v>-1.0671489999999999</v>
      </c>
      <c r="CQ72" s="53">
        <v>-0.95037000000000005</v>
      </c>
      <c r="CR72" s="53">
        <v>-6.6971000000000003E-2</v>
      </c>
      <c r="CS72" s="53">
        <v>0.6033541</v>
      </c>
      <c r="CT72" s="53">
        <v>-6.5310599999999996E-2</v>
      </c>
      <c r="CU72" s="53">
        <v>0.28128069999999999</v>
      </c>
      <c r="CV72" s="53">
        <v>0.54489109999999996</v>
      </c>
      <c r="CW72" s="53">
        <v>-0.3340941</v>
      </c>
      <c r="CX72" s="53">
        <v>0.1739783</v>
      </c>
      <c r="CY72" s="53">
        <v>0.1969882</v>
      </c>
      <c r="CZ72" s="53">
        <v>0.55924289999999999</v>
      </c>
      <c r="DA72" s="53">
        <v>0.91104132000000004</v>
      </c>
      <c r="DB72" s="53">
        <v>1.0187809999999999</v>
      </c>
      <c r="DC72" s="53">
        <v>0.74598109999999995</v>
      </c>
      <c r="DD72" s="53">
        <v>0.82720550000000004</v>
      </c>
      <c r="DE72" s="53">
        <v>1.440647</v>
      </c>
      <c r="DF72" s="53">
        <v>2.0331839999999999</v>
      </c>
      <c r="DG72" s="53">
        <v>1.850733</v>
      </c>
      <c r="DH72" s="53">
        <v>1.6146720000000001</v>
      </c>
      <c r="DI72" s="53">
        <v>1.8980410000000001</v>
      </c>
      <c r="DJ72" s="53">
        <v>1.7233700000000001</v>
      </c>
      <c r="DK72" s="53">
        <v>0.79465509999999995</v>
      </c>
      <c r="DL72" s="53">
        <v>0.91627259999999999</v>
      </c>
      <c r="DM72" s="53">
        <v>0.60823439999999995</v>
      </c>
      <c r="DN72" s="53">
        <v>-0.1587653</v>
      </c>
      <c r="DO72" s="53">
        <v>-8.9421399999999998E-2</v>
      </c>
      <c r="DP72" s="53">
        <v>0.80434729999999999</v>
      </c>
      <c r="DQ72" s="53">
        <v>1.6506719999999999</v>
      </c>
      <c r="DR72" s="53">
        <v>1.5273699999999999</v>
      </c>
      <c r="DS72" s="53">
        <v>1.997201</v>
      </c>
      <c r="DT72" s="53">
        <v>1.8961079999999999</v>
      </c>
      <c r="DU72" s="53">
        <v>0.61893920000000002</v>
      </c>
      <c r="DV72" s="53">
        <v>1.085351</v>
      </c>
      <c r="DW72" s="53">
        <v>1.073342</v>
      </c>
      <c r="DX72" s="53">
        <v>1.3799779999999999</v>
      </c>
      <c r="DY72" s="53">
        <v>2.0579559999999999</v>
      </c>
      <c r="DZ72" s="53">
        <v>2.1332439999999999</v>
      </c>
      <c r="EA72" s="53">
        <v>1.8664339999999999</v>
      </c>
      <c r="EB72" s="53">
        <v>1.923778</v>
      </c>
      <c r="EC72" s="53">
        <v>2.855442</v>
      </c>
      <c r="ED72" s="53">
        <v>3.7790370000000002</v>
      </c>
      <c r="EE72" s="53">
        <v>3.5960999999999999</v>
      </c>
      <c r="EF72" s="53">
        <v>3.6211989999999998</v>
      </c>
      <c r="EG72" s="53">
        <v>3.676739</v>
      </c>
      <c r="EH72" s="53">
        <v>3.2216239999999998</v>
      </c>
      <c r="EI72" s="53">
        <v>2.059564</v>
      </c>
      <c r="EJ72" s="53">
        <v>2.1054179999999998</v>
      </c>
      <c r="EK72" s="53">
        <v>1.769239</v>
      </c>
      <c r="EL72" s="53">
        <v>1.1527970000000001</v>
      </c>
      <c r="EM72" s="53">
        <v>1.1536519999999999</v>
      </c>
      <c r="EN72" s="53">
        <v>2.062392</v>
      </c>
      <c r="EO72" s="53">
        <v>3.1628319999999999</v>
      </c>
      <c r="EP72" s="53">
        <v>3.8269489999999999</v>
      </c>
      <c r="EQ72" s="53">
        <v>4.4747170000000001</v>
      </c>
      <c r="ER72" s="53">
        <v>3.8470499999999999</v>
      </c>
      <c r="ES72" s="53">
        <v>1.9949680000000001</v>
      </c>
      <c r="ET72" s="53">
        <v>2.4012280000000001</v>
      </c>
      <c r="EU72" s="53">
        <v>2.338657</v>
      </c>
      <c r="EV72" s="53">
        <v>2.5649899999999999</v>
      </c>
      <c r="EW72" s="53">
        <v>70.548649999999995</v>
      </c>
      <c r="EX72" s="53">
        <v>69.271619999999999</v>
      </c>
      <c r="EY72" s="53">
        <v>68.232309999999998</v>
      </c>
      <c r="EZ72" s="53">
        <v>67.125799999999998</v>
      </c>
      <c r="FA72" s="53">
        <v>66.195459999999997</v>
      </c>
      <c r="FB72" s="53">
        <v>65.209829999999997</v>
      </c>
      <c r="FC72" s="53">
        <v>64.388450000000006</v>
      </c>
      <c r="FD72" s="53">
        <v>65.276290000000003</v>
      </c>
      <c r="FE72" s="53">
        <v>67.954419999999999</v>
      </c>
      <c r="FF72" s="53">
        <v>71.523960000000002</v>
      </c>
      <c r="FG72" s="53">
        <v>75.621859999999998</v>
      </c>
      <c r="FH72" s="53">
        <v>79.31438</v>
      </c>
      <c r="FI72" s="53">
        <v>82.471990000000005</v>
      </c>
      <c r="FJ72" s="53">
        <v>85.394840000000002</v>
      </c>
      <c r="FK72" s="53">
        <v>87.899379999999994</v>
      </c>
      <c r="FL72" s="53">
        <v>89.54128</v>
      </c>
      <c r="FM72" s="53">
        <v>89.986369999999994</v>
      </c>
      <c r="FN72" s="53">
        <v>89.331699999999998</v>
      </c>
      <c r="FO72" s="53">
        <v>87.021000000000001</v>
      </c>
      <c r="FP72" s="53">
        <v>83.123949999999994</v>
      </c>
      <c r="FQ72" s="53">
        <v>79.058719999999994</v>
      </c>
      <c r="FR72" s="53">
        <v>76.179860000000005</v>
      </c>
      <c r="FS72" s="53">
        <v>74.359459999999999</v>
      </c>
      <c r="FT72" s="53">
        <v>72.512159999999994</v>
      </c>
      <c r="FU72" s="53">
        <v>185</v>
      </c>
      <c r="FV72" s="53">
        <v>4352.5469999999996</v>
      </c>
      <c r="FW72" s="53">
        <v>136.88310000000001</v>
      </c>
      <c r="FX72" s="53">
        <v>1</v>
      </c>
    </row>
    <row r="73" spans="1:180" x14ac:dyDescent="0.3">
      <c r="A73" t="s">
        <v>174</v>
      </c>
      <c r="B73" t="s">
        <v>247</v>
      </c>
      <c r="C73" t="s">
        <v>180</v>
      </c>
      <c r="D73" t="s">
        <v>227</v>
      </c>
      <c r="E73" t="s">
        <v>187</v>
      </c>
      <c r="F73" t="s">
        <v>236</v>
      </c>
      <c r="G73" t="s">
        <v>243</v>
      </c>
      <c r="H73" s="53">
        <v>21</v>
      </c>
      <c r="I73" s="53">
        <v>11.4139</v>
      </c>
      <c r="J73" s="53">
        <v>11.013730000000001</v>
      </c>
      <c r="K73" s="53">
        <v>10.54885</v>
      </c>
      <c r="L73" s="53">
        <v>10.770810000000001</v>
      </c>
      <c r="M73" s="53">
        <v>11.725720000000001</v>
      </c>
      <c r="N73" s="53">
        <v>14.3551</v>
      </c>
      <c r="O73" s="53">
        <v>17.213270000000001</v>
      </c>
      <c r="P73" s="53">
        <v>21.87818</v>
      </c>
      <c r="Q73" s="53">
        <v>25.306740000000001</v>
      </c>
      <c r="R73" s="53">
        <v>27.31645</v>
      </c>
      <c r="S73" s="53">
        <v>28.185919999999999</v>
      </c>
      <c r="T73" s="53">
        <v>29.175470000000001</v>
      </c>
      <c r="U73" s="53">
        <v>29.952210000000001</v>
      </c>
      <c r="V73" s="53">
        <v>31.415120000000002</v>
      </c>
      <c r="W73" s="53">
        <v>31.942979999999999</v>
      </c>
      <c r="X73" s="53">
        <v>32.715139999999998</v>
      </c>
      <c r="Y73" s="53">
        <v>30.32657</v>
      </c>
      <c r="Z73" s="53">
        <v>26.235779999999998</v>
      </c>
      <c r="AA73" s="53">
        <v>22.769259999999999</v>
      </c>
      <c r="AB73" s="53">
        <v>20.563330000000001</v>
      </c>
      <c r="AC73" s="53">
        <v>17.456399999999999</v>
      </c>
      <c r="AD73" s="53">
        <v>16.06099</v>
      </c>
      <c r="AE73" s="53">
        <v>14.47508</v>
      </c>
      <c r="AF73" s="53">
        <v>12.68038</v>
      </c>
      <c r="AG73" s="53">
        <v>-4.0997338000000001</v>
      </c>
      <c r="AH73" s="53">
        <v>-4.0563849999999997</v>
      </c>
      <c r="AI73" s="53">
        <v>-4.2446419999999998</v>
      </c>
      <c r="AJ73" s="53">
        <v>-3.7846220000000002</v>
      </c>
      <c r="AK73" s="53">
        <v>-3.7696429999999999</v>
      </c>
      <c r="AL73" s="53">
        <v>-3.6674739999999999</v>
      </c>
      <c r="AM73" s="53">
        <v>-3.3145630000000001</v>
      </c>
      <c r="AN73" s="53">
        <v>-3.0567190000000002</v>
      </c>
      <c r="AO73" s="53">
        <v>-3.522297</v>
      </c>
      <c r="AP73" s="53">
        <v>-3.4629599999999998</v>
      </c>
      <c r="AQ73" s="53">
        <v>-4.5556729999999996</v>
      </c>
      <c r="AR73" s="53">
        <v>-4.9150260000000001</v>
      </c>
      <c r="AS73" s="53">
        <v>-5.1423240000000003</v>
      </c>
      <c r="AT73" s="53">
        <v>-5.0393230000000004</v>
      </c>
      <c r="AU73" s="53">
        <v>-5.112336</v>
      </c>
      <c r="AV73" s="53">
        <v>-3.753063</v>
      </c>
      <c r="AW73" s="53">
        <v>-3.8242600000000002</v>
      </c>
      <c r="AX73" s="53">
        <v>-4.6237089999999998</v>
      </c>
      <c r="AY73" s="53">
        <v>-4.8471070000000003</v>
      </c>
      <c r="AZ73" s="53">
        <v>-4.8829140000000004</v>
      </c>
      <c r="BA73" s="53">
        <v>-5.8071820000000001</v>
      </c>
      <c r="BB73" s="53">
        <v>-5.050179</v>
      </c>
      <c r="BC73" s="53">
        <v>-4.3484040000000004</v>
      </c>
      <c r="BD73" s="53">
        <v>-4.1521169999999996</v>
      </c>
      <c r="BE73" s="53">
        <v>-2.8548651</v>
      </c>
      <c r="BF73" s="53">
        <v>-2.7877290000000001</v>
      </c>
      <c r="BG73" s="53">
        <v>-2.9721669999999998</v>
      </c>
      <c r="BH73" s="53">
        <v>-2.5268630000000001</v>
      </c>
      <c r="BI73" s="53">
        <v>-2.284621</v>
      </c>
      <c r="BJ73" s="53">
        <v>-1.8843460000000001</v>
      </c>
      <c r="BK73" s="53">
        <v>-1.535731</v>
      </c>
      <c r="BL73" s="53">
        <v>-1.219984</v>
      </c>
      <c r="BM73" s="53">
        <v>-1.8342309999999999</v>
      </c>
      <c r="BN73" s="53">
        <v>-1.9184049999999999</v>
      </c>
      <c r="BO73" s="53">
        <v>-3.0347499999999998</v>
      </c>
      <c r="BP73" s="53">
        <v>-3.3938449999999998</v>
      </c>
      <c r="BQ73" s="53">
        <v>-3.6682199999999998</v>
      </c>
      <c r="BR73" s="53">
        <v>-3.5911979999999999</v>
      </c>
      <c r="BS73" s="53">
        <v>-3.5756809999999999</v>
      </c>
      <c r="BT73" s="53">
        <v>-2.004543</v>
      </c>
      <c r="BU73" s="53">
        <v>-2.2106650000000001</v>
      </c>
      <c r="BV73" s="53">
        <v>-3.1294550000000001</v>
      </c>
      <c r="BW73" s="53">
        <v>-3.211576</v>
      </c>
      <c r="BX73" s="53">
        <v>-3.2509049999999999</v>
      </c>
      <c r="BY73" s="53">
        <v>-4.4434550000000002</v>
      </c>
      <c r="BZ73" s="53">
        <v>-3.7491949999999998</v>
      </c>
      <c r="CA73" s="53">
        <v>-3.0337869999999998</v>
      </c>
      <c r="CB73" s="53">
        <v>-2.8638469999999998</v>
      </c>
      <c r="CC73" s="53">
        <v>-1.992672</v>
      </c>
      <c r="CD73" s="53">
        <v>-1.909062</v>
      </c>
      <c r="CE73" s="53">
        <v>-2.0908540000000002</v>
      </c>
      <c r="CF73" s="53">
        <v>-1.655743</v>
      </c>
      <c r="CG73" s="53">
        <v>-1.2561</v>
      </c>
      <c r="CH73" s="53">
        <v>-0.6493563</v>
      </c>
      <c r="CI73" s="53">
        <v>-0.30371809999999999</v>
      </c>
      <c r="CJ73" s="53">
        <v>5.2133499999999999E-2</v>
      </c>
      <c r="CK73" s="53">
        <v>-0.6650819</v>
      </c>
      <c r="CL73" s="53">
        <v>-0.8486513</v>
      </c>
      <c r="CM73" s="53">
        <v>-1.9813639999999999</v>
      </c>
      <c r="CN73" s="53">
        <v>-2.3402799999999999</v>
      </c>
      <c r="CO73" s="53">
        <v>-2.647259</v>
      </c>
      <c r="CP73" s="53">
        <v>-2.5882309999999999</v>
      </c>
      <c r="CQ73" s="53">
        <v>-2.5113989999999999</v>
      </c>
      <c r="CR73" s="53">
        <v>-0.79352370000000005</v>
      </c>
      <c r="CS73" s="53">
        <v>-1.093094</v>
      </c>
      <c r="CT73" s="53">
        <v>-2.0945390000000002</v>
      </c>
      <c r="CU73" s="53">
        <v>-2.0788120000000001</v>
      </c>
      <c r="CV73" s="53">
        <v>-2.1205799999999999</v>
      </c>
      <c r="CW73" s="53">
        <v>-3.4989430000000001</v>
      </c>
      <c r="CX73" s="53">
        <v>-2.8481380000000001</v>
      </c>
      <c r="CY73" s="53">
        <v>-2.1232880000000001</v>
      </c>
      <c r="CZ73" s="53">
        <v>-1.9715940000000001</v>
      </c>
      <c r="DA73" s="53">
        <v>-1.130479</v>
      </c>
      <c r="DB73" s="53">
        <v>-1.030394</v>
      </c>
      <c r="DC73" s="53">
        <v>-1.2095419999999999</v>
      </c>
      <c r="DD73" s="53">
        <v>-0.78462370000000004</v>
      </c>
      <c r="DE73" s="53">
        <v>-0.22757820000000001</v>
      </c>
      <c r="DF73" s="53">
        <v>0.58563299999999996</v>
      </c>
      <c r="DG73" s="53">
        <v>0.92829510000000004</v>
      </c>
      <c r="DH73" s="53">
        <v>1.3242510000000001</v>
      </c>
      <c r="DI73" s="53">
        <v>0.50406740000000005</v>
      </c>
      <c r="DJ73" s="53">
        <v>0.22110260000000001</v>
      </c>
      <c r="DK73" s="53">
        <v>-0.92797700000000005</v>
      </c>
      <c r="DL73" s="53">
        <v>-1.2867150000000001</v>
      </c>
      <c r="DM73" s="53">
        <v>-1.6262989999999999</v>
      </c>
      <c r="DN73" s="53">
        <v>-1.5852649999999999</v>
      </c>
      <c r="DO73" s="53">
        <v>-1.447117</v>
      </c>
      <c r="DP73" s="53">
        <v>0.41749570000000003</v>
      </c>
      <c r="DQ73" s="53">
        <v>2.4476999999999999E-2</v>
      </c>
      <c r="DR73" s="53">
        <v>-1.059623</v>
      </c>
      <c r="DS73" s="53">
        <v>-0.94604840000000001</v>
      </c>
      <c r="DT73" s="53">
        <v>-0.99025620000000003</v>
      </c>
      <c r="DU73" s="53">
        <v>-2.55443</v>
      </c>
      <c r="DV73" s="53">
        <v>-1.9470810000000001</v>
      </c>
      <c r="DW73" s="53">
        <v>-1.212788</v>
      </c>
      <c r="DX73" s="53">
        <v>-1.079342</v>
      </c>
      <c r="DY73" s="53">
        <v>0.11439100000000001</v>
      </c>
      <c r="DZ73" s="53">
        <v>0.23826140000000001</v>
      </c>
      <c r="EA73" s="53">
        <v>6.2933500000000003E-2</v>
      </c>
      <c r="EB73" s="53">
        <v>0.47313480000000002</v>
      </c>
      <c r="EC73" s="53">
        <v>1.2574430000000001</v>
      </c>
      <c r="ED73" s="53">
        <v>2.3687619999999998</v>
      </c>
      <c r="EE73" s="53">
        <v>2.7071260000000001</v>
      </c>
      <c r="EF73" s="53">
        <v>3.1609859999999999</v>
      </c>
      <c r="EG73" s="53">
        <v>2.1921330000000001</v>
      </c>
      <c r="EH73" s="53">
        <v>1.765657</v>
      </c>
      <c r="EI73" s="53">
        <v>0.59294599999999997</v>
      </c>
      <c r="EJ73" s="53">
        <v>0.23446639999999999</v>
      </c>
      <c r="EK73" s="53">
        <v>-0.15219479999999999</v>
      </c>
      <c r="EL73" s="53">
        <v>-0.13714000000000001</v>
      </c>
      <c r="EM73" s="53">
        <v>8.9537900000000004E-2</v>
      </c>
      <c r="EN73" s="53">
        <v>2.1660149999999998</v>
      </c>
      <c r="EO73" s="53">
        <v>1.638072</v>
      </c>
      <c r="EP73" s="53">
        <v>0.43463079999999998</v>
      </c>
      <c r="EQ73" s="53">
        <v>0.6894827</v>
      </c>
      <c r="ER73" s="53">
        <v>0.64175249999999995</v>
      </c>
      <c r="ES73" s="53">
        <v>-1.1907030000000001</v>
      </c>
      <c r="ET73" s="53">
        <v>-0.64609720000000004</v>
      </c>
      <c r="EU73" s="53">
        <v>0.10182819999999999</v>
      </c>
      <c r="EV73" s="53">
        <v>0.20892830000000001</v>
      </c>
      <c r="EW73" s="53">
        <v>67.09975</v>
      </c>
      <c r="EX73" s="53">
        <v>66.010319999999993</v>
      </c>
      <c r="EY73" s="53">
        <v>65.001469999999998</v>
      </c>
      <c r="EZ73" s="53">
        <v>64.05565</v>
      </c>
      <c r="FA73" s="53">
        <v>63.256509999999999</v>
      </c>
      <c r="FB73" s="53">
        <v>62.408839999999998</v>
      </c>
      <c r="FC73" s="53">
        <v>62.530099999999997</v>
      </c>
      <c r="FD73" s="53">
        <v>64.916340000000005</v>
      </c>
      <c r="FE73" s="53">
        <v>68.174940000000007</v>
      </c>
      <c r="FF73" s="53">
        <v>71.712900000000005</v>
      </c>
      <c r="FG73" s="53">
        <v>75.226659999999995</v>
      </c>
      <c r="FH73" s="53">
        <v>78.396069999999995</v>
      </c>
      <c r="FI73" s="53">
        <v>81.276409999999998</v>
      </c>
      <c r="FJ73" s="53">
        <v>83.785510000000002</v>
      </c>
      <c r="FK73" s="53">
        <v>85.447419999999994</v>
      </c>
      <c r="FL73" s="53">
        <v>86.308229999999995</v>
      </c>
      <c r="FM73" s="53">
        <v>86.27543</v>
      </c>
      <c r="FN73" s="53">
        <v>85.288570000000007</v>
      </c>
      <c r="FO73" s="53">
        <v>83.336359999999999</v>
      </c>
      <c r="FP73" s="53">
        <v>79.982680000000002</v>
      </c>
      <c r="FQ73" s="53">
        <v>75.506879999999995</v>
      </c>
      <c r="FR73" s="53">
        <v>72.409580000000005</v>
      </c>
      <c r="FS73" s="53">
        <v>70.331940000000003</v>
      </c>
      <c r="FT73" s="53">
        <v>68.710930000000005</v>
      </c>
      <c r="FU73" s="53">
        <v>185</v>
      </c>
      <c r="FV73" s="53">
        <v>4230.2939999999999</v>
      </c>
      <c r="FW73" s="53">
        <v>123.0667</v>
      </c>
      <c r="FX73" s="53">
        <v>1</v>
      </c>
    </row>
    <row r="74" spans="1:180" x14ac:dyDescent="0.3">
      <c r="A74" t="s">
        <v>174</v>
      </c>
      <c r="B74" t="s">
        <v>249</v>
      </c>
      <c r="C74" t="s">
        <v>180</v>
      </c>
      <c r="D74" t="s">
        <v>248</v>
      </c>
      <c r="E74" t="s">
        <v>187</v>
      </c>
      <c r="F74" t="s">
        <v>241</v>
      </c>
      <c r="G74" t="s">
        <v>242</v>
      </c>
      <c r="H74" s="53">
        <v>4947</v>
      </c>
      <c r="I74" s="53">
        <v>0.99473571999999999</v>
      </c>
      <c r="J74" s="53">
        <v>0.96218190000000003</v>
      </c>
      <c r="K74" s="53">
        <v>0.93316980000000005</v>
      </c>
      <c r="L74" s="53">
        <v>0.91773610000000005</v>
      </c>
      <c r="M74" s="53">
        <v>0.91491909999999999</v>
      </c>
      <c r="N74" s="53">
        <v>0.90267470000000005</v>
      </c>
      <c r="O74" s="53">
        <v>0.86257090000000003</v>
      </c>
      <c r="P74" s="53">
        <v>0.89418609999999998</v>
      </c>
      <c r="Q74" s="53">
        <v>0.98446109999999998</v>
      </c>
      <c r="R74" s="53">
        <v>1.1211329999999999</v>
      </c>
      <c r="S74" s="53">
        <v>1.2690269999999999</v>
      </c>
      <c r="T74" s="53">
        <v>1.394898</v>
      </c>
      <c r="U74" s="53">
        <v>1.4486209999999999</v>
      </c>
      <c r="V74" s="53">
        <v>1.4755499999999999</v>
      </c>
      <c r="W74" s="53">
        <v>1.487285</v>
      </c>
      <c r="X74" s="53">
        <v>1.4952030000000001</v>
      </c>
      <c r="Y74" s="53">
        <v>1.4566410000000001</v>
      </c>
      <c r="Z74" s="53">
        <v>1.4166700000000001</v>
      </c>
      <c r="AA74" s="53">
        <v>1.35066</v>
      </c>
      <c r="AB74" s="53">
        <v>1.2633840000000001</v>
      </c>
      <c r="AC74" s="53">
        <v>1.2105440000000001</v>
      </c>
      <c r="AD74" s="53">
        <v>1.1764380000000001</v>
      </c>
      <c r="AE74" s="53">
        <v>1.0895049999999999</v>
      </c>
      <c r="AF74" s="53">
        <v>1.0238640000000001</v>
      </c>
      <c r="AG74" s="53">
        <v>-1.4013000000000001E-3</v>
      </c>
      <c r="AH74" s="53">
        <v>1.4123E-3</v>
      </c>
      <c r="AI74" s="53">
        <v>-7.1489999999999998E-4</v>
      </c>
      <c r="AJ74" s="53">
        <v>-4.4779999999999999E-4</v>
      </c>
      <c r="AK74" s="53">
        <v>1.6444000000000001E-3</v>
      </c>
      <c r="AL74" s="53">
        <v>6.6560000000000002E-4</v>
      </c>
      <c r="AM74" s="53">
        <v>2.5814000000000002E-3</v>
      </c>
      <c r="AN74" s="53">
        <v>-1.6679099999999999E-2</v>
      </c>
      <c r="AO74" s="53">
        <v>-3.7705000000000002E-2</v>
      </c>
      <c r="AP74" s="53">
        <v>-5.5056000000000001E-2</v>
      </c>
      <c r="AQ74" s="53">
        <v>-6.7669199999999999E-2</v>
      </c>
      <c r="AR74" s="53">
        <v>-4.3515699999999997E-2</v>
      </c>
      <c r="AS74" s="53">
        <v>-4.1502900000000002E-2</v>
      </c>
      <c r="AT74" s="53">
        <v>-4.9169600000000001E-2</v>
      </c>
      <c r="AU74" s="53">
        <v>-5.7079499999999998E-2</v>
      </c>
      <c r="AV74" s="53">
        <v>-4.9580899999999997E-2</v>
      </c>
      <c r="AW74" s="53">
        <v>-6.5602900000000006E-2</v>
      </c>
      <c r="AX74" s="53">
        <v>-4.4951100000000001E-2</v>
      </c>
      <c r="AY74" s="53">
        <v>-2.3701799999999999E-2</v>
      </c>
      <c r="AZ74" s="53">
        <v>-1.7362099999999998E-2</v>
      </c>
      <c r="BA74" s="53">
        <v>-1.48019E-2</v>
      </c>
      <c r="BB74" s="53">
        <v>-5.7013999999999997E-3</v>
      </c>
      <c r="BC74" s="53">
        <v>3.0199999999999999E-5</v>
      </c>
      <c r="BD74" s="53">
        <v>-2.6293000000000002E-3</v>
      </c>
      <c r="BE74" s="53">
        <v>2.7837000000000001E-2</v>
      </c>
      <c r="BF74" s="53">
        <v>2.8525399999999999E-2</v>
      </c>
      <c r="BG74" s="53">
        <v>2.5093000000000001E-2</v>
      </c>
      <c r="BH74" s="53">
        <v>2.4488599999999999E-2</v>
      </c>
      <c r="BI74" s="53">
        <v>2.6839100000000001E-2</v>
      </c>
      <c r="BJ74" s="53">
        <v>2.6755899999999999E-2</v>
      </c>
      <c r="BK74" s="53">
        <v>3.0845999999999998E-2</v>
      </c>
      <c r="BL74" s="53">
        <v>1.32721E-2</v>
      </c>
      <c r="BM74" s="53">
        <v>-4.7702999999999999E-3</v>
      </c>
      <c r="BN74" s="53">
        <v>-1.6752E-2</v>
      </c>
      <c r="BO74" s="53">
        <v>-2.3310299999999999E-2</v>
      </c>
      <c r="BP74" s="53">
        <v>3.0761E-3</v>
      </c>
      <c r="BQ74" s="53">
        <v>6.7825000000000003E-3</v>
      </c>
      <c r="BR74" s="53">
        <v>5.3319999999999995E-4</v>
      </c>
      <c r="BS74" s="53">
        <v>-8.3286999999999996E-3</v>
      </c>
      <c r="BT74" s="53">
        <v>9.9699999999999998E-5</v>
      </c>
      <c r="BU74" s="53">
        <v>-1.6603900000000001E-2</v>
      </c>
      <c r="BV74" s="53">
        <v>2.7748E-3</v>
      </c>
      <c r="BW74" s="53">
        <v>2.20559E-2</v>
      </c>
      <c r="BX74" s="53">
        <v>2.39318E-2</v>
      </c>
      <c r="BY74" s="53">
        <v>2.2889400000000001E-2</v>
      </c>
      <c r="BZ74" s="53">
        <v>2.9311400000000001E-2</v>
      </c>
      <c r="CA74" s="53">
        <v>3.2220899999999997E-2</v>
      </c>
      <c r="CB74" s="53">
        <v>2.8391799999999998E-2</v>
      </c>
      <c r="CC74" s="53">
        <v>4.8087299999999999E-2</v>
      </c>
      <c r="CD74" s="53">
        <v>4.7303900000000003E-2</v>
      </c>
      <c r="CE74" s="53">
        <v>4.2967400000000003E-2</v>
      </c>
      <c r="CF74" s="53">
        <v>4.1759499999999998E-2</v>
      </c>
      <c r="CG74" s="53">
        <v>4.4288800000000003E-2</v>
      </c>
      <c r="CH74" s="53">
        <v>4.4825999999999998E-2</v>
      </c>
      <c r="CI74" s="53">
        <v>5.0421899999999999E-2</v>
      </c>
      <c r="CJ74" s="53">
        <v>3.4016100000000001E-2</v>
      </c>
      <c r="CK74" s="53">
        <v>1.8040199999999999E-2</v>
      </c>
      <c r="CL74" s="53">
        <v>9.7771999999999998E-3</v>
      </c>
      <c r="CM74" s="53">
        <v>7.4124999999999998E-3</v>
      </c>
      <c r="CN74" s="53">
        <v>3.5345399999999999E-2</v>
      </c>
      <c r="CO74" s="53">
        <v>4.0224799999999998E-2</v>
      </c>
      <c r="CP74" s="53">
        <v>3.4957200000000001E-2</v>
      </c>
      <c r="CQ74" s="53">
        <v>2.5436E-2</v>
      </c>
      <c r="CR74" s="53">
        <v>3.4508400000000002E-2</v>
      </c>
      <c r="CS74" s="53">
        <v>1.7332699999999999E-2</v>
      </c>
      <c r="CT74" s="53">
        <v>3.5829699999999999E-2</v>
      </c>
      <c r="CU74" s="53">
        <v>5.3747499999999997E-2</v>
      </c>
      <c r="CV74" s="53">
        <v>5.2531799999999997E-2</v>
      </c>
      <c r="CW74" s="53">
        <v>4.8994200000000002E-2</v>
      </c>
      <c r="CX74" s="53">
        <v>5.3561200000000003E-2</v>
      </c>
      <c r="CY74" s="53">
        <v>5.4516099999999998E-2</v>
      </c>
      <c r="CZ74" s="53">
        <v>4.9876999999999998E-2</v>
      </c>
      <c r="DA74" s="53">
        <v>6.8337599999999998E-2</v>
      </c>
      <c r="DB74" s="53">
        <v>6.6082399999999999E-2</v>
      </c>
      <c r="DC74" s="53">
        <v>6.0841800000000001E-2</v>
      </c>
      <c r="DD74" s="53">
        <v>5.9030300000000001E-2</v>
      </c>
      <c r="DE74" s="53">
        <v>6.1738500000000002E-2</v>
      </c>
      <c r="DF74" s="53">
        <v>6.2896099999999996E-2</v>
      </c>
      <c r="DG74" s="53">
        <v>6.9997900000000002E-2</v>
      </c>
      <c r="DH74" s="53">
        <v>5.4760200000000002E-2</v>
      </c>
      <c r="DI74" s="53">
        <v>4.0850600000000001E-2</v>
      </c>
      <c r="DJ74" s="53">
        <v>3.6306400000000003E-2</v>
      </c>
      <c r="DK74" s="53">
        <v>3.81354E-2</v>
      </c>
      <c r="DL74" s="53">
        <v>6.76147E-2</v>
      </c>
      <c r="DM74" s="53">
        <v>7.3667099999999999E-2</v>
      </c>
      <c r="DN74" s="53">
        <v>6.9381200000000004E-2</v>
      </c>
      <c r="DO74" s="53">
        <v>5.9200599999999999E-2</v>
      </c>
      <c r="DP74" s="53">
        <v>6.8917099999999995E-2</v>
      </c>
      <c r="DQ74" s="53">
        <v>5.1269299999999997E-2</v>
      </c>
      <c r="DR74" s="53">
        <v>6.8884500000000001E-2</v>
      </c>
      <c r="DS74" s="53">
        <v>8.5439200000000007E-2</v>
      </c>
      <c r="DT74" s="53">
        <v>8.1131800000000004E-2</v>
      </c>
      <c r="DU74" s="53">
        <v>7.5099100000000002E-2</v>
      </c>
      <c r="DV74" s="53">
        <v>7.7810900000000002E-2</v>
      </c>
      <c r="DW74" s="53">
        <v>7.6811299999999999E-2</v>
      </c>
      <c r="DX74" s="53">
        <v>7.1362099999999998E-2</v>
      </c>
      <c r="DY74" s="53">
        <v>9.7575899999999993E-2</v>
      </c>
      <c r="DZ74" s="53">
        <v>9.3195500000000001E-2</v>
      </c>
      <c r="EA74" s="53">
        <v>8.6649699999999996E-2</v>
      </c>
      <c r="EB74" s="53">
        <v>8.3966700000000005E-2</v>
      </c>
      <c r="EC74" s="53">
        <v>8.6933099999999999E-2</v>
      </c>
      <c r="ED74" s="53">
        <v>8.8986399999999993E-2</v>
      </c>
      <c r="EE74" s="53">
        <v>9.82624E-2</v>
      </c>
      <c r="EF74" s="53">
        <v>8.4711400000000006E-2</v>
      </c>
      <c r="EG74" s="53">
        <v>7.3785299999999998E-2</v>
      </c>
      <c r="EH74" s="53">
        <v>7.4610499999999996E-2</v>
      </c>
      <c r="EI74" s="53">
        <v>8.2494300000000007E-2</v>
      </c>
      <c r="EJ74" s="53">
        <v>0.1142064</v>
      </c>
      <c r="EK74" s="53">
        <v>0.12195250000000001</v>
      </c>
      <c r="EL74" s="53">
        <v>0.119084</v>
      </c>
      <c r="EM74" s="53">
        <v>0.1079514</v>
      </c>
      <c r="EN74" s="53">
        <v>0.1185978</v>
      </c>
      <c r="EO74" s="53">
        <v>0.1002683</v>
      </c>
      <c r="EP74" s="53">
        <v>0.11661050000000001</v>
      </c>
      <c r="EQ74" s="53">
        <v>0.13119690000000001</v>
      </c>
      <c r="ER74" s="53">
        <v>0.1224257</v>
      </c>
      <c r="ES74" s="53">
        <v>0.1127903</v>
      </c>
      <c r="ET74" s="53">
        <v>0.1128237</v>
      </c>
      <c r="EU74" s="53">
        <v>0.109002</v>
      </c>
      <c r="EV74" s="53">
        <v>0.10238319999999999</v>
      </c>
      <c r="EW74" s="53">
        <v>65.819069999999996</v>
      </c>
      <c r="EX74" s="53">
        <v>64.748450000000005</v>
      </c>
      <c r="EY74" s="53">
        <v>63.78642</v>
      </c>
      <c r="EZ74" s="53">
        <v>62.920290000000001</v>
      </c>
      <c r="FA74" s="53">
        <v>62.057980000000001</v>
      </c>
      <c r="FB74" s="53">
        <v>61.369799999999998</v>
      </c>
      <c r="FC74" s="53">
        <v>61.805709999999998</v>
      </c>
      <c r="FD74" s="53">
        <v>64.186430000000001</v>
      </c>
      <c r="FE74" s="53">
        <v>67.450779999999995</v>
      </c>
      <c r="FF74" s="53">
        <v>70.933970000000002</v>
      </c>
      <c r="FG74" s="53">
        <v>74.278409999999994</v>
      </c>
      <c r="FH74" s="53">
        <v>77.311340000000001</v>
      </c>
      <c r="FI74" s="53">
        <v>79.816220000000001</v>
      </c>
      <c r="FJ74" s="53">
        <v>81.770390000000006</v>
      </c>
      <c r="FK74" s="53">
        <v>83.109920000000002</v>
      </c>
      <c r="FL74" s="53">
        <v>83.558620000000005</v>
      </c>
      <c r="FM74" s="53">
        <v>83.368790000000004</v>
      </c>
      <c r="FN74" s="53">
        <v>82.207859999999997</v>
      </c>
      <c r="FO74" s="53">
        <v>79.818049999999999</v>
      </c>
      <c r="FP74" s="53">
        <v>76.766589999999994</v>
      </c>
      <c r="FQ74" s="53">
        <v>73.045289999999994</v>
      </c>
      <c r="FR74" s="53">
        <v>70.223929999999996</v>
      </c>
      <c r="FS74" s="53">
        <v>68.257630000000006</v>
      </c>
      <c r="FT74" s="53">
        <v>66.604860000000002</v>
      </c>
      <c r="FU74" s="53">
        <v>26630.13</v>
      </c>
      <c r="FV74" s="53">
        <v>34864.720000000001</v>
      </c>
      <c r="FW74" s="53">
        <v>18.084800000000001</v>
      </c>
      <c r="FX74" s="53">
        <v>1</v>
      </c>
    </row>
    <row r="75" spans="1:180" x14ac:dyDescent="0.3">
      <c r="A75" t="s">
        <v>174</v>
      </c>
      <c r="B75" t="s">
        <v>249</v>
      </c>
      <c r="C75" t="s">
        <v>180</v>
      </c>
      <c r="D75" t="s">
        <v>227</v>
      </c>
      <c r="E75" t="s">
        <v>188</v>
      </c>
      <c r="F75" t="s">
        <v>241</v>
      </c>
      <c r="G75" t="s">
        <v>242</v>
      </c>
      <c r="H75" s="53">
        <v>4947</v>
      </c>
      <c r="I75" s="53">
        <v>1.0194209999999999</v>
      </c>
      <c r="J75" s="53">
        <v>0.98812089999999997</v>
      </c>
      <c r="K75" s="53">
        <v>0.96631829999999996</v>
      </c>
      <c r="L75" s="53">
        <v>0.94671839999999996</v>
      </c>
      <c r="M75" s="53">
        <v>0.95459510000000003</v>
      </c>
      <c r="N75" s="53">
        <v>1.000454</v>
      </c>
      <c r="O75" s="53">
        <v>1.035013</v>
      </c>
      <c r="P75" s="53">
        <v>1.1997979999999999</v>
      </c>
      <c r="Q75" s="53">
        <v>1.47136</v>
      </c>
      <c r="R75" s="53">
        <v>1.692421</v>
      </c>
      <c r="S75" s="53">
        <v>1.8791310000000001</v>
      </c>
      <c r="T75" s="53">
        <v>2.028737</v>
      </c>
      <c r="U75" s="53">
        <v>2.1014010000000001</v>
      </c>
      <c r="V75" s="53">
        <v>2.1726529999999999</v>
      </c>
      <c r="W75" s="53">
        <v>2.2417940000000001</v>
      </c>
      <c r="X75" s="53">
        <v>2.2428659999999998</v>
      </c>
      <c r="Y75" s="53">
        <v>2.1386940000000001</v>
      </c>
      <c r="Z75" s="53">
        <v>1.8677630000000001</v>
      </c>
      <c r="AA75" s="53">
        <v>1.632959</v>
      </c>
      <c r="AB75" s="53">
        <v>1.4544600000000001</v>
      </c>
      <c r="AC75" s="53">
        <v>1.349715</v>
      </c>
      <c r="AD75" s="53">
        <v>1.2690030000000001</v>
      </c>
      <c r="AE75" s="53">
        <v>1.156107</v>
      </c>
      <c r="AF75" s="53">
        <v>1.0787370000000001</v>
      </c>
      <c r="AG75" s="53">
        <v>2.9245E-3</v>
      </c>
      <c r="AH75" s="53">
        <v>4.3670000000000002E-3</v>
      </c>
      <c r="AI75" s="53">
        <v>4.5672999999999998E-3</v>
      </c>
      <c r="AJ75" s="53">
        <v>-2.7615999999999999E-3</v>
      </c>
      <c r="AK75" s="53">
        <v>-2.7234999999999998E-3</v>
      </c>
      <c r="AL75" s="53">
        <v>6.5944000000000003E-3</v>
      </c>
      <c r="AM75" s="53">
        <v>8.8430000000000002E-3</v>
      </c>
      <c r="AN75" s="53">
        <v>4.1663999999999998E-3</v>
      </c>
      <c r="AO75" s="53">
        <v>-1.9659999999999999E-3</v>
      </c>
      <c r="AP75" s="53">
        <v>-3.7758399999999998E-2</v>
      </c>
      <c r="AQ75" s="53">
        <v>-6.1164099999999999E-2</v>
      </c>
      <c r="AR75" s="53">
        <v>-5.64746E-2</v>
      </c>
      <c r="AS75" s="53">
        <v>-6.2750700000000006E-2</v>
      </c>
      <c r="AT75" s="53">
        <v>-7.6440400000000006E-2</v>
      </c>
      <c r="AU75" s="53">
        <v>-7.1280200000000002E-2</v>
      </c>
      <c r="AV75" s="53">
        <v>-6.3514600000000004E-2</v>
      </c>
      <c r="AW75" s="53">
        <v>-5.3322099999999997E-2</v>
      </c>
      <c r="AX75" s="53">
        <v>-3.0404799999999999E-2</v>
      </c>
      <c r="AY75" s="53">
        <v>-1.0840600000000001E-2</v>
      </c>
      <c r="AZ75" s="53">
        <v>-5.7126E-3</v>
      </c>
      <c r="BA75" s="53">
        <v>9.1500000000000001E-5</v>
      </c>
      <c r="BB75" s="53">
        <v>1.3209E-2</v>
      </c>
      <c r="BC75" s="53">
        <v>1.18689E-2</v>
      </c>
      <c r="BD75" s="53">
        <v>6.6648999999999996E-3</v>
      </c>
      <c r="BE75" s="53">
        <v>3.4933199999999998E-2</v>
      </c>
      <c r="BF75" s="53">
        <v>3.5240100000000003E-2</v>
      </c>
      <c r="BG75" s="53">
        <v>3.4590200000000002E-2</v>
      </c>
      <c r="BH75" s="53">
        <v>2.6245399999999999E-2</v>
      </c>
      <c r="BI75" s="53">
        <v>2.7338100000000001E-2</v>
      </c>
      <c r="BJ75" s="53">
        <v>4.0279299999999997E-2</v>
      </c>
      <c r="BK75" s="53">
        <v>4.8794299999999999E-2</v>
      </c>
      <c r="BL75" s="53">
        <v>4.7971699999999999E-2</v>
      </c>
      <c r="BM75" s="53">
        <v>4.4762000000000003E-2</v>
      </c>
      <c r="BN75" s="53">
        <v>1.52833E-2</v>
      </c>
      <c r="BO75" s="53">
        <v>-4.3683000000000003E-3</v>
      </c>
      <c r="BP75" s="53">
        <v>2.5934999999999999E-3</v>
      </c>
      <c r="BQ75" s="53">
        <v>-1.6719E-3</v>
      </c>
      <c r="BR75" s="53">
        <v>-1.3496899999999999E-2</v>
      </c>
      <c r="BS75" s="53">
        <v>-6.2198000000000002E-3</v>
      </c>
      <c r="BT75" s="53">
        <v>2.4589E-3</v>
      </c>
      <c r="BU75" s="53">
        <v>1.1990300000000001E-2</v>
      </c>
      <c r="BV75" s="53">
        <v>2.8379999999999999E-2</v>
      </c>
      <c r="BW75" s="53">
        <v>4.2077099999999999E-2</v>
      </c>
      <c r="BX75" s="53">
        <v>4.1800299999999999E-2</v>
      </c>
      <c r="BY75" s="53">
        <v>4.25349E-2</v>
      </c>
      <c r="BZ75" s="53">
        <v>5.2018399999999999E-2</v>
      </c>
      <c r="CA75" s="53">
        <v>4.75263E-2</v>
      </c>
      <c r="CB75" s="53">
        <v>4.04167E-2</v>
      </c>
      <c r="CC75" s="53">
        <v>5.7102300000000002E-2</v>
      </c>
      <c r="CD75" s="53">
        <v>5.6622699999999998E-2</v>
      </c>
      <c r="CE75" s="53">
        <v>5.53839E-2</v>
      </c>
      <c r="CF75" s="53">
        <v>4.6335500000000002E-2</v>
      </c>
      <c r="CG75" s="53">
        <v>4.8158600000000003E-2</v>
      </c>
      <c r="CH75" s="53">
        <v>6.3609399999999997E-2</v>
      </c>
      <c r="CI75" s="53">
        <v>7.6464500000000005E-2</v>
      </c>
      <c r="CJ75" s="53">
        <v>7.8311099999999995E-2</v>
      </c>
      <c r="CK75" s="53">
        <v>7.7125700000000005E-2</v>
      </c>
      <c r="CL75" s="53">
        <v>5.2019900000000001E-2</v>
      </c>
      <c r="CM75" s="53">
        <v>3.4968300000000001E-2</v>
      </c>
      <c r="CN75" s="53">
        <v>4.3503899999999998E-2</v>
      </c>
      <c r="CO75" s="53">
        <v>4.0631100000000003E-2</v>
      </c>
      <c r="CP75" s="53">
        <v>3.0097499999999999E-2</v>
      </c>
      <c r="CQ75" s="53">
        <v>3.8840800000000002E-2</v>
      </c>
      <c r="CR75" s="53">
        <v>4.8151899999999997E-2</v>
      </c>
      <c r="CS75" s="53">
        <v>5.7225499999999999E-2</v>
      </c>
      <c r="CT75" s="53">
        <v>6.9094199999999995E-2</v>
      </c>
      <c r="CU75" s="53">
        <v>7.8727800000000001E-2</v>
      </c>
      <c r="CV75" s="53">
        <v>7.4707599999999999E-2</v>
      </c>
      <c r="CW75" s="53">
        <v>7.1930999999999995E-2</v>
      </c>
      <c r="CX75" s="53">
        <v>7.8897700000000001E-2</v>
      </c>
      <c r="CY75" s="53">
        <v>7.2222499999999995E-2</v>
      </c>
      <c r="CZ75" s="53">
        <v>6.3793100000000005E-2</v>
      </c>
      <c r="DA75" s="53">
        <v>7.9271499999999995E-2</v>
      </c>
      <c r="DB75" s="53">
        <v>7.80053E-2</v>
      </c>
      <c r="DC75" s="53">
        <v>7.6177700000000001E-2</v>
      </c>
      <c r="DD75" s="53">
        <v>6.6425700000000004E-2</v>
      </c>
      <c r="DE75" s="53">
        <v>6.8979200000000004E-2</v>
      </c>
      <c r="DF75" s="53">
        <v>8.6939500000000003E-2</v>
      </c>
      <c r="DG75" s="53">
        <v>0.1041347</v>
      </c>
      <c r="DH75" s="53">
        <v>0.1086505</v>
      </c>
      <c r="DI75" s="53">
        <v>0.1094894</v>
      </c>
      <c r="DJ75" s="53">
        <v>8.8756399999999999E-2</v>
      </c>
      <c r="DK75" s="53">
        <v>7.4304899999999993E-2</v>
      </c>
      <c r="DL75" s="53">
        <v>8.4414299999999998E-2</v>
      </c>
      <c r="DM75" s="53">
        <v>8.2933999999999994E-2</v>
      </c>
      <c r="DN75" s="53">
        <v>7.3691999999999994E-2</v>
      </c>
      <c r="DO75" s="53">
        <v>8.3901400000000001E-2</v>
      </c>
      <c r="DP75" s="53">
        <v>9.3844899999999995E-2</v>
      </c>
      <c r="DQ75" s="53">
        <v>0.1024607</v>
      </c>
      <c r="DR75" s="53">
        <v>0.1098083</v>
      </c>
      <c r="DS75" s="53">
        <v>0.11537840000000001</v>
      </c>
      <c r="DT75" s="53">
        <v>0.107615</v>
      </c>
      <c r="DU75" s="53">
        <v>0.10132720000000001</v>
      </c>
      <c r="DV75" s="53">
        <v>0.10577689999999999</v>
      </c>
      <c r="DW75" s="53">
        <v>9.6918699999999997E-2</v>
      </c>
      <c r="DX75" s="53">
        <v>8.7169499999999997E-2</v>
      </c>
      <c r="DY75" s="53">
        <v>0.1112802</v>
      </c>
      <c r="DZ75" s="53">
        <v>0.1088783</v>
      </c>
      <c r="EA75" s="53">
        <v>0.10620060000000001</v>
      </c>
      <c r="EB75" s="53">
        <v>9.5432600000000006E-2</v>
      </c>
      <c r="EC75" s="53">
        <v>9.9040799999999998E-2</v>
      </c>
      <c r="ED75" s="53">
        <v>0.1206245</v>
      </c>
      <c r="EE75" s="53">
        <v>0.14408599999999999</v>
      </c>
      <c r="EF75" s="53">
        <v>0.1524558</v>
      </c>
      <c r="EG75" s="53">
        <v>0.15621740000000001</v>
      </c>
      <c r="EH75" s="53">
        <v>0.14179810000000001</v>
      </c>
      <c r="EI75" s="53">
        <v>0.13110060000000001</v>
      </c>
      <c r="EJ75" s="53">
        <v>0.14348240000000001</v>
      </c>
      <c r="EK75" s="53">
        <v>0.1440128</v>
      </c>
      <c r="EL75" s="53">
        <v>0.13663539999999999</v>
      </c>
      <c r="EM75" s="53">
        <v>0.1489617</v>
      </c>
      <c r="EN75" s="53">
        <v>0.1598183</v>
      </c>
      <c r="EO75" s="53">
        <v>0.16777310000000001</v>
      </c>
      <c r="EP75" s="53">
        <v>0.1685931</v>
      </c>
      <c r="EQ75" s="53">
        <v>0.1682961</v>
      </c>
      <c r="ER75" s="53">
        <v>0.15512790000000001</v>
      </c>
      <c r="ES75" s="53">
        <v>0.1437706</v>
      </c>
      <c r="ET75" s="53">
        <v>0.1445863</v>
      </c>
      <c r="EU75" s="53">
        <v>0.1325761</v>
      </c>
      <c r="EV75" s="53">
        <v>0.1209213</v>
      </c>
      <c r="EW75" s="53">
        <v>66.270309999999995</v>
      </c>
      <c r="EX75" s="53">
        <v>65.21172</v>
      </c>
      <c r="EY75" s="53">
        <v>64.278620000000004</v>
      </c>
      <c r="EZ75" s="53">
        <v>63.546849999999999</v>
      </c>
      <c r="FA75" s="53">
        <v>62.865049999999997</v>
      </c>
      <c r="FB75" s="53">
        <v>62.23413</v>
      </c>
      <c r="FC75" s="53">
        <v>62.319989999999997</v>
      </c>
      <c r="FD75" s="53">
        <v>64.262090000000001</v>
      </c>
      <c r="FE75" s="53">
        <v>67.276660000000007</v>
      </c>
      <c r="FF75" s="53">
        <v>70.705119999999994</v>
      </c>
      <c r="FG75" s="53">
        <v>74.332890000000006</v>
      </c>
      <c r="FH75" s="53">
        <v>77.767049999999998</v>
      </c>
      <c r="FI75" s="53">
        <v>80.693250000000006</v>
      </c>
      <c r="FJ75" s="53">
        <v>82.862009999999998</v>
      </c>
      <c r="FK75" s="53">
        <v>84.342330000000004</v>
      </c>
      <c r="FL75" s="53">
        <v>85.000720000000001</v>
      </c>
      <c r="FM75" s="53">
        <v>84.787980000000005</v>
      </c>
      <c r="FN75" s="53">
        <v>83.757199999999997</v>
      </c>
      <c r="FO75" s="53">
        <v>81.39676</v>
      </c>
      <c r="FP75" s="53">
        <v>77.99118</v>
      </c>
      <c r="FQ75" s="53">
        <v>74.094489999999993</v>
      </c>
      <c r="FR75" s="53">
        <v>71.274119999999996</v>
      </c>
      <c r="FS75" s="53">
        <v>69.357879999999994</v>
      </c>
      <c r="FT75" s="53">
        <v>67.783100000000005</v>
      </c>
      <c r="FU75" s="53">
        <v>26629.9</v>
      </c>
      <c r="FV75" s="53">
        <v>37129.53</v>
      </c>
      <c r="FW75" s="53">
        <v>39.783610000000003</v>
      </c>
      <c r="FX75" s="53">
        <v>1</v>
      </c>
    </row>
    <row r="76" spans="1:180" x14ac:dyDescent="0.3">
      <c r="A76" t="s">
        <v>174</v>
      </c>
      <c r="B76" t="s">
        <v>249</v>
      </c>
      <c r="C76" t="s">
        <v>180</v>
      </c>
      <c r="D76" t="s">
        <v>248</v>
      </c>
      <c r="E76" t="s">
        <v>188</v>
      </c>
      <c r="F76" t="s">
        <v>241</v>
      </c>
      <c r="G76" t="s">
        <v>242</v>
      </c>
      <c r="H76" s="53">
        <v>4947</v>
      </c>
      <c r="I76" s="53">
        <v>1.0347919000000001</v>
      </c>
      <c r="J76" s="53">
        <v>0.99757410000000002</v>
      </c>
      <c r="K76" s="53">
        <v>0.96953719999999999</v>
      </c>
      <c r="L76" s="53">
        <v>0.94965259999999996</v>
      </c>
      <c r="M76" s="53">
        <v>0.94860109999999997</v>
      </c>
      <c r="N76" s="53">
        <v>0.95130669999999995</v>
      </c>
      <c r="O76" s="53">
        <v>0.91752509999999998</v>
      </c>
      <c r="P76" s="53">
        <v>0.95459240000000001</v>
      </c>
      <c r="Q76" s="53">
        <v>1.0497380000000001</v>
      </c>
      <c r="R76" s="53">
        <v>1.1865779999999999</v>
      </c>
      <c r="S76" s="53">
        <v>1.3355710000000001</v>
      </c>
      <c r="T76" s="53">
        <v>1.450264</v>
      </c>
      <c r="U76" s="53">
        <v>1.5065740000000001</v>
      </c>
      <c r="V76" s="53">
        <v>1.544343</v>
      </c>
      <c r="W76" s="53">
        <v>1.5742389999999999</v>
      </c>
      <c r="X76" s="53">
        <v>1.5873200000000001</v>
      </c>
      <c r="Y76" s="53">
        <v>1.557377</v>
      </c>
      <c r="Z76" s="53">
        <v>1.502264</v>
      </c>
      <c r="AA76" s="53">
        <v>1.412973</v>
      </c>
      <c r="AB76" s="53">
        <v>1.3149919999999999</v>
      </c>
      <c r="AC76" s="53">
        <v>1.2658210000000001</v>
      </c>
      <c r="AD76" s="53">
        <v>1.222027</v>
      </c>
      <c r="AE76" s="53">
        <v>1.1322859999999999</v>
      </c>
      <c r="AF76" s="53">
        <v>1.062689</v>
      </c>
      <c r="AG76" s="53">
        <v>-5.3336E-3</v>
      </c>
      <c r="AH76" s="53">
        <v>-4.2566000000000001E-3</v>
      </c>
      <c r="AI76" s="53">
        <v>-2.3993999999999999E-3</v>
      </c>
      <c r="AJ76" s="53">
        <v>-5.0210999999999997E-3</v>
      </c>
      <c r="AK76" s="53">
        <v>5.5690000000000004E-4</v>
      </c>
      <c r="AL76" s="53">
        <v>2.4072E-3</v>
      </c>
      <c r="AM76" s="53">
        <v>1.15192E-2</v>
      </c>
      <c r="AN76" s="53">
        <v>4.2364000000000004E-3</v>
      </c>
      <c r="AO76" s="53">
        <v>-1.49879E-2</v>
      </c>
      <c r="AP76" s="53">
        <v>-3.65107E-2</v>
      </c>
      <c r="AQ76" s="53">
        <v>-5.2373000000000003E-2</v>
      </c>
      <c r="AR76" s="53">
        <v>-4.8797800000000002E-2</v>
      </c>
      <c r="AS76" s="53">
        <v>-5.6263100000000003E-2</v>
      </c>
      <c r="AT76" s="53">
        <v>-6.2102699999999997E-2</v>
      </c>
      <c r="AU76" s="53">
        <v>-6.1906700000000002E-2</v>
      </c>
      <c r="AV76" s="53">
        <v>-5.3923199999999998E-2</v>
      </c>
      <c r="AW76" s="53">
        <v>-6.4503099999999994E-2</v>
      </c>
      <c r="AX76" s="53">
        <v>-4.7040600000000002E-2</v>
      </c>
      <c r="AY76" s="53">
        <v>-4.1195200000000001E-2</v>
      </c>
      <c r="AZ76" s="53">
        <v>-3.6690100000000003E-2</v>
      </c>
      <c r="BA76" s="53">
        <v>-2.62604E-2</v>
      </c>
      <c r="BB76" s="53">
        <v>-1.22103E-2</v>
      </c>
      <c r="BC76" s="53">
        <v>-5.2421000000000004E-3</v>
      </c>
      <c r="BD76" s="53">
        <v>-7.3907E-3</v>
      </c>
      <c r="BE76" s="53">
        <v>2.7895199999999998E-2</v>
      </c>
      <c r="BF76" s="53">
        <v>2.7513800000000001E-2</v>
      </c>
      <c r="BG76" s="53">
        <v>2.7810600000000001E-2</v>
      </c>
      <c r="BH76" s="53">
        <v>2.4625299999999999E-2</v>
      </c>
      <c r="BI76" s="53">
        <v>3.0249999999999999E-2</v>
      </c>
      <c r="BJ76" s="53">
        <v>3.2961699999999997E-2</v>
      </c>
      <c r="BK76" s="53">
        <v>4.5868199999999998E-2</v>
      </c>
      <c r="BL76" s="53">
        <v>4.0696599999999999E-2</v>
      </c>
      <c r="BM76" s="53">
        <v>2.3093099999999998E-2</v>
      </c>
      <c r="BN76" s="53">
        <v>5.6959999999999997E-3</v>
      </c>
      <c r="BO76" s="53">
        <v>-5.9509999999999997E-3</v>
      </c>
      <c r="BP76" s="53">
        <v>-3.5579999999999997E-4</v>
      </c>
      <c r="BQ76" s="53">
        <v>-5.8383000000000003E-3</v>
      </c>
      <c r="BR76" s="53">
        <v>-1.06599E-2</v>
      </c>
      <c r="BS76" s="53">
        <v>-9.4985E-3</v>
      </c>
      <c r="BT76" s="53">
        <v>6.6099999999999994E-5</v>
      </c>
      <c r="BU76" s="53">
        <v>-8.6367000000000006E-3</v>
      </c>
      <c r="BV76" s="53">
        <v>6.6797000000000002E-3</v>
      </c>
      <c r="BW76" s="53">
        <v>9.4009000000000002E-3</v>
      </c>
      <c r="BX76" s="53">
        <v>9.6550999999999998E-3</v>
      </c>
      <c r="BY76" s="53">
        <v>1.54366E-2</v>
      </c>
      <c r="BZ76" s="53">
        <v>2.66039E-2</v>
      </c>
      <c r="CA76" s="53">
        <v>3.1054100000000001E-2</v>
      </c>
      <c r="CB76" s="53">
        <v>2.6694200000000001E-2</v>
      </c>
      <c r="CC76" s="53">
        <v>5.0909299999999998E-2</v>
      </c>
      <c r="CD76" s="53">
        <v>4.9517899999999997E-2</v>
      </c>
      <c r="CE76" s="53">
        <v>4.8734E-2</v>
      </c>
      <c r="CF76" s="53">
        <v>4.5158299999999998E-2</v>
      </c>
      <c r="CG76" s="53">
        <v>5.0815300000000001E-2</v>
      </c>
      <c r="CH76" s="53">
        <v>5.4123600000000001E-2</v>
      </c>
      <c r="CI76" s="53">
        <v>6.9658200000000003E-2</v>
      </c>
      <c r="CJ76" s="53">
        <v>6.5948699999999999E-2</v>
      </c>
      <c r="CK76" s="53">
        <v>4.9467799999999999E-2</v>
      </c>
      <c r="CL76" s="53">
        <v>3.4928099999999997E-2</v>
      </c>
      <c r="CM76" s="53">
        <v>2.62008E-2</v>
      </c>
      <c r="CN76" s="53">
        <v>3.3194899999999999E-2</v>
      </c>
      <c r="CO76" s="53">
        <v>2.9085699999999999E-2</v>
      </c>
      <c r="CP76" s="53">
        <v>2.49693E-2</v>
      </c>
      <c r="CQ76" s="53">
        <v>2.6799300000000002E-2</v>
      </c>
      <c r="CR76" s="53">
        <v>3.7458900000000003E-2</v>
      </c>
      <c r="CS76" s="53">
        <v>3.0056099999999999E-2</v>
      </c>
      <c r="CT76" s="53">
        <v>4.38862E-2</v>
      </c>
      <c r="CU76" s="53">
        <v>4.4443700000000003E-2</v>
      </c>
      <c r="CV76" s="53">
        <v>4.1753600000000002E-2</v>
      </c>
      <c r="CW76" s="53">
        <v>4.4315800000000002E-2</v>
      </c>
      <c r="CX76" s="53">
        <v>5.3486499999999999E-2</v>
      </c>
      <c r="CY76" s="53">
        <v>5.6192699999999998E-2</v>
      </c>
      <c r="CZ76" s="53">
        <v>5.0301400000000003E-2</v>
      </c>
      <c r="DA76" s="53">
        <v>7.3923500000000003E-2</v>
      </c>
      <c r="DB76" s="53">
        <v>7.1522000000000002E-2</v>
      </c>
      <c r="DC76" s="53">
        <v>6.9657399999999994E-2</v>
      </c>
      <c r="DD76" s="53">
        <v>6.5691200000000005E-2</v>
      </c>
      <c r="DE76" s="53">
        <v>7.1380600000000002E-2</v>
      </c>
      <c r="DF76" s="53">
        <v>7.5285500000000005E-2</v>
      </c>
      <c r="DG76" s="53">
        <v>9.3448199999999995E-2</v>
      </c>
      <c r="DH76" s="53">
        <v>9.1200900000000001E-2</v>
      </c>
      <c r="DI76" s="53">
        <v>7.5842499999999993E-2</v>
      </c>
      <c r="DJ76" s="53">
        <v>6.4160300000000003E-2</v>
      </c>
      <c r="DK76" s="53">
        <v>5.8352599999999998E-2</v>
      </c>
      <c r="DL76" s="53">
        <v>6.6745700000000005E-2</v>
      </c>
      <c r="DM76" s="53">
        <v>6.4009800000000006E-2</v>
      </c>
      <c r="DN76" s="53">
        <v>6.0598399999999997E-2</v>
      </c>
      <c r="DO76" s="53">
        <v>6.3097100000000003E-2</v>
      </c>
      <c r="DP76" s="53">
        <v>7.4851699999999993E-2</v>
      </c>
      <c r="DQ76" s="53">
        <v>6.8749000000000005E-2</v>
      </c>
      <c r="DR76" s="53">
        <v>8.1092700000000004E-2</v>
      </c>
      <c r="DS76" s="53">
        <v>7.9486399999999999E-2</v>
      </c>
      <c r="DT76" s="53">
        <v>7.3852100000000004E-2</v>
      </c>
      <c r="DU76" s="53">
        <v>7.3194999999999996E-2</v>
      </c>
      <c r="DV76" s="53">
        <v>8.0368999999999996E-2</v>
      </c>
      <c r="DW76" s="53">
        <v>8.1331299999999995E-2</v>
      </c>
      <c r="DX76" s="53">
        <v>7.3908500000000002E-2</v>
      </c>
      <c r="DY76" s="53">
        <v>0.10715230000000001</v>
      </c>
      <c r="DZ76" s="53">
        <v>0.10329240000000001</v>
      </c>
      <c r="EA76" s="53">
        <v>9.9867499999999998E-2</v>
      </c>
      <c r="EB76" s="53">
        <v>9.5337599999999995E-2</v>
      </c>
      <c r="EC76" s="53">
        <v>0.1010736</v>
      </c>
      <c r="ED76" s="53">
        <v>0.1058399</v>
      </c>
      <c r="EE76" s="53">
        <v>0.1277971</v>
      </c>
      <c r="EF76" s="53">
        <v>0.127661</v>
      </c>
      <c r="EG76" s="53">
        <v>0.11392339999999999</v>
      </c>
      <c r="EH76" s="53">
        <v>0.106367</v>
      </c>
      <c r="EI76" s="53">
        <v>0.1047746</v>
      </c>
      <c r="EJ76" s="53">
        <v>0.1151877</v>
      </c>
      <c r="EK76" s="53">
        <v>0.1144346</v>
      </c>
      <c r="EL76" s="53">
        <v>0.1120413</v>
      </c>
      <c r="EM76" s="53">
        <v>0.11550539999999999</v>
      </c>
      <c r="EN76" s="53">
        <v>0.12884090000000001</v>
      </c>
      <c r="EO76" s="53">
        <v>0.1246153</v>
      </c>
      <c r="EP76" s="53">
        <v>0.13481299999999999</v>
      </c>
      <c r="EQ76" s="53">
        <v>0.13008249999999999</v>
      </c>
      <c r="ER76" s="53">
        <v>0.12019730000000001</v>
      </c>
      <c r="ES76" s="53">
        <v>0.1148921</v>
      </c>
      <c r="ET76" s="53">
        <v>0.1191832</v>
      </c>
      <c r="EU76" s="53">
        <v>0.11762739999999999</v>
      </c>
      <c r="EV76" s="53">
        <v>0.1079934</v>
      </c>
      <c r="EW76" s="53">
        <v>67.59</v>
      </c>
      <c r="EX76" s="53">
        <v>66.352879999999999</v>
      </c>
      <c r="EY76" s="53">
        <v>65.203029999999998</v>
      </c>
      <c r="EZ76" s="53">
        <v>64.36327</v>
      </c>
      <c r="FA76" s="53">
        <v>63.530009999999997</v>
      </c>
      <c r="FB76" s="53">
        <v>62.709960000000002</v>
      </c>
      <c r="FC76" s="53">
        <v>62.827530000000003</v>
      </c>
      <c r="FD76" s="53">
        <v>64.694249999999997</v>
      </c>
      <c r="FE76" s="53">
        <v>67.754230000000007</v>
      </c>
      <c r="FF76" s="53">
        <v>71.360789999999994</v>
      </c>
      <c r="FG76" s="53">
        <v>75.00385</v>
      </c>
      <c r="FH76" s="53">
        <v>78.537899999999993</v>
      </c>
      <c r="FI76" s="53">
        <v>81.576970000000003</v>
      </c>
      <c r="FJ76" s="53">
        <v>83.745729999999995</v>
      </c>
      <c r="FK76" s="53">
        <v>85.156120000000001</v>
      </c>
      <c r="FL76" s="53">
        <v>85.929109999999994</v>
      </c>
      <c r="FM76" s="53">
        <v>85.721410000000006</v>
      </c>
      <c r="FN76" s="53">
        <v>84.455250000000007</v>
      </c>
      <c r="FO76" s="53">
        <v>82.149060000000006</v>
      </c>
      <c r="FP76" s="53">
        <v>78.857929999999996</v>
      </c>
      <c r="FQ76" s="53">
        <v>75.007940000000005</v>
      </c>
      <c r="FR76" s="53">
        <v>72.210049999999995</v>
      </c>
      <c r="FS76" s="53">
        <v>70.159049999999993</v>
      </c>
      <c r="FT76" s="53">
        <v>68.564530000000005</v>
      </c>
      <c r="FU76" s="53">
        <v>26629.9</v>
      </c>
      <c r="FV76" s="53">
        <v>37129.53</v>
      </c>
      <c r="FW76" s="53">
        <v>39.783610000000003</v>
      </c>
      <c r="FX76" s="53">
        <v>1</v>
      </c>
    </row>
    <row r="77" spans="1:180" x14ac:dyDescent="0.3">
      <c r="A77" t="s">
        <v>174</v>
      </c>
      <c r="B77" t="s">
        <v>249</v>
      </c>
      <c r="C77" t="s">
        <v>180</v>
      </c>
      <c r="D77" t="s">
        <v>248</v>
      </c>
      <c r="E77" t="s">
        <v>190</v>
      </c>
      <c r="F77" t="s">
        <v>241</v>
      </c>
      <c r="G77" t="s">
        <v>242</v>
      </c>
      <c r="H77" s="53">
        <v>4947</v>
      </c>
      <c r="I77" s="53">
        <v>0.96044397000000004</v>
      </c>
      <c r="J77" s="53">
        <v>0.93166660000000001</v>
      </c>
      <c r="K77" s="53">
        <v>0.91266210000000003</v>
      </c>
      <c r="L77" s="53">
        <v>0.89454489999999998</v>
      </c>
      <c r="M77" s="53">
        <v>0.89324650000000005</v>
      </c>
      <c r="N77" s="53">
        <v>0.91774809999999996</v>
      </c>
      <c r="O77" s="53">
        <v>0.94110700000000003</v>
      </c>
      <c r="P77" s="53">
        <v>0.91050169999999997</v>
      </c>
      <c r="Q77" s="53">
        <v>0.95548120000000003</v>
      </c>
      <c r="R77" s="53">
        <v>1.0748450000000001</v>
      </c>
      <c r="S77" s="53">
        <v>1.1915150000000001</v>
      </c>
      <c r="T77" s="53">
        <v>1.2866489999999999</v>
      </c>
      <c r="U77" s="53">
        <v>1.352309</v>
      </c>
      <c r="V77" s="53">
        <v>1.398652</v>
      </c>
      <c r="W77" s="53">
        <v>1.428844</v>
      </c>
      <c r="X77" s="53">
        <v>1.431225</v>
      </c>
      <c r="Y77" s="53">
        <v>1.411424</v>
      </c>
      <c r="Z77" s="53">
        <v>1.3671869999999999</v>
      </c>
      <c r="AA77" s="53">
        <v>1.2834049999999999</v>
      </c>
      <c r="AB77" s="53">
        <v>1.257385</v>
      </c>
      <c r="AC77" s="53">
        <v>1.2000729999999999</v>
      </c>
      <c r="AD77" s="53">
        <v>1.1174390000000001</v>
      </c>
      <c r="AE77" s="53">
        <v>1.044362</v>
      </c>
      <c r="AF77" s="53">
        <v>0.98744520000000002</v>
      </c>
      <c r="AG77" s="53">
        <v>2.9778000000000001E-3</v>
      </c>
      <c r="AH77" s="53">
        <v>2.6434000000000002E-3</v>
      </c>
      <c r="AI77" s="53">
        <v>4.5369E-3</v>
      </c>
      <c r="AJ77" s="53">
        <v>-1.0564000000000001E-3</v>
      </c>
      <c r="AK77" s="53">
        <v>-5.0330000000000004E-4</v>
      </c>
      <c r="AL77" s="53">
        <v>1.07639E-2</v>
      </c>
      <c r="AM77" s="53">
        <v>2.5184499999999999E-2</v>
      </c>
      <c r="AN77" s="53">
        <v>1.6669900000000001E-2</v>
      </c>
      <c r="AO77" s="53">
        <v>-1.38803E-2</v>
      </c>
      <c r="AP77" s="53">
        <v>-2.7149300000000001E-2</v>
      </c>
      <c r="AQ77" s="53">
        <v>-5.1531500000000001E-2</v>
      </c>
      <c r="AR77" s="53">
        <v>-5.9763700000000003E-2</v>
      </c>
      <c r="AS77" s="53">
        <v>-4.9952400000000001E-2</v>
      </c>
      <c r="AT77" s="53">
        <v>-4.8736599999999998E-2</v>
      </c>
      <c r="AU77" s="53">
        <v>-5.0398900000000003E-2</v>
      </c>
      <c r="AV77" s="53">
        <v>-5.5662999999999997E-2</v>
      </c>
      <c r="AW77" s="53">
        <v>-5.0300499999999998E-2</v>
      </c>
      <c r="AX77" s="53">
        <v>-2.4835699999999999E-2</v>
      </c>
      <c r="AY77" s="53">
        <v>-1.8237E-2</v>
      </c>
      <c r="AZ77" s="53">
        <v>-1.49768E-2</v>
      </c>
      <c r="BA77" s="53">
        <v>-1.13049E-2</v>
      </c>
      <c r="BB77" s="53">
        <v>1.6505999999999999E-3</v>
      </c>
      <c r="BC77" s="53">
        <v>7.1961999999999998E-3</v>
      </c>
      <c r="BD77" s="53">
        <v>4.9573999999999998E-3</v>
      </c>
      <c r="BE77" s="53">
        <v>3.3865100000000002E-2</v>
      </c>
      <c r="BF77" s="53">
        <v>3.2123100000000002E-2</v>
      </c>
      <c r="BG77" s="53">
        <v>3.3384900000000002E-2</v>
      </c>
      <c r="BH77" s="53">
        <v>2.70478E-2</v>
      </c>
      <c r="BI77" s="53">
        <v>2.7770099999999999E-2</v>
      </c>
      <c r="BJ77" s="53">
        <v>4.0936300000000002E-2</v>
      </c>
      <c r="BK77" s="53">
        <v>5.6794999999999998E-2</v>
      </c>
      <c r="BL77" s="53">
        <v>5.1777499999999997E-2</v>
      </c>
      <c r="BM77" s="53">
        <v>2.27996E-2</v>
      </c>
      <c r="BN77" s="53">
        <v>1.3342100000000001E-2</v>
      </c>
      <c r="BO77" s="53">
        <v>-6.7796000000000002E-3</v>
      </c>
      <c r="BP77" s="53">
        <v>-1.20301E-2</v>
      </c>
      <c r="BQ77" s="53">
        <v>-1.4566E-3</v>
      </c>
      <c r="BR77" s="53">
        <v>1.5031999999999999E-3</v>
      </c>
      <c r="BS77" s="53">
        <v>8.0860000000000003E-4</v>
      </c>
      <c r="BT77" s="53">
        <v>-3.9892E-3</v>
      </c>
      <c r="BU77" s="53">
        <v>-5.6050000000000002E-4</v>
      </c>
      <c r="BV77" s="53">
        <v>2.2710500000000002E-2</v>
      </c>
      <c r="BW77" s="53">
        <v>2.6584300000000002E-2</v>
      </c>
      <c r="BX77" s="53">
        <v>2.572E-2</v>
      </c>
      <c r="BY77" s="53">
        <v>2.6631200000000001E-2</v>
      </c>
      <c r="BZ77" s="53">
        <v>3.69646E-2</v>
      </c>
      <c r="CA77" s="53">
        <v>4.1168499999999997E-2</v>
      </c>
      <c r="CB77" s="53">
        <v>3.6417900000000003E-2</v>
      </c>
      <c r="CC77" s="53">
        <v>5.5257599999999997E-2</v>
      </c>
      <c r="CD77" s="53">
        <v>5.2540700000000003E-2</v>
      </c>
      <c r="CE77" s="53">
        <v>5.33649E-2</v>
      </c>
      <c r="CF77" s="53">
        <v>4.6512699999999997E-2</v>
      </c>
      <c r="CG77" s="53">
        <v>4.7352199999999997E-2</v>
      </c>
      <c r="CH77" s="53">
        <v>6.1833600000000002E-2</v>
      </c>
      <c r="CI77" s="53">
        <v>7.8688400000000006E-2</v>
      </c>
      <c r="CJ77" s="53">
        <v>7.6092999999999994E-2</v>
      </c>
      <c r="CK77" s="53">
        <v>4.8203900000000001E-2</v>
      </c>
      <c r="CL77" s="53">
        <v>4.1386300000000001E-2</v>
      </c>
      <c r="CM77" s="53">
        <v>2.4215500000000001E-2</v>
      </c>
      <c r="CN77" s="53">
        <v>2.103E-2</v>
      </c>
      <c r="CO77" s="53">
        <v>3.2131399999999997E-2</v>
      </c>
      <c r="CP77" s="53">
        <v>3.6299199999999997E-2</v>
      </c>
      <c r="CQ77" s="53">
        <v>3.6274800000000003E-2</v>
      </c>
      <c r="CR77" s="53">
        <v>3.1799899999999999E-2</v>
      </c>
      <c r="CS77" s="53">
        <v>3.3889299999999997E-2</v>
      </c>
      <c r="CT77" s="53">
        <v>5.56409E-2</v>
      </c>
      <c r="CU77" s="53">
        <v>5.7627400000000002E-2</v>
      </c>
      <c r="CV77" s="53">
        <v>5.39064E-2</v>
      </c>
      <c r="CW77" s="53">
        <v>5.2905599999999997E-2</v>
      </c>
      <c r="CX77" s="53">
        <v>6.1422999999999998E-2</v>
      </c>
      <c r="CY77" s="53">
        <v>6.4697500000000005E-2</v>
      </c>
      <c r="CZ77" s="53">
        <v>5.8207399999999999E-2</v>
      </c>
      <c r="DA77" s="53">
        <v>7.6649999999999996E-2</v>
      </c>
      <c r="DB77" s="53">
        <v>7.2958300000000004E-2</v>
      </c>
      <c r="DC77" s="53">
        <v>7.3344900000000005E-2</v>
      </c>
      <c r="DD77" s="53">
        <v>6.5977599999999997E-2</v>
      </c>
      <c r="DE77" s="53">
        <v>6.6934199999999999E-2</v>
      </c>
      <c r="DF77" s="53">
        <v>8.2730999999999999E-2</v>
      </c>
      <c r="DG77" s="53">
        <v>0.1005817</v>
      </c>
      <c r="DH77" s="53">
        <v>0.10040839999999999</v>
      </c>
      <c r="DI77" s="53">
        <v>7.3608300000000002E-2</v>
      </c>
      <c r="DJ77" s="53">
        <v>6.9430500000000006E-2</v>
      </c>
      <c r="DK77" s="53">
        <v>5.5210599999999999E-2</v>
      </c>
      <c r="DL77" s="53">
        <v>5.4090100000000002E-2</v>
      </c>
      <c r="DM77" s="53">
        <v>6.57195E-2</v>
      </c>
      <c r="DN77" s="53">
        <v>7.1095099999999994E-2</v>
      </c>
      <c r="DO77" s="53">
        <v>7.1740999999999999E-2</v>
      </c>
      <c r="DP77" s="53">
        <v>6.7588999999999996E-2</v>
      </c>
      <c r="DQ77" s="53">
        <v>6.8338999999999997E-2</v>
      </c>
      <c r="DR77" s="53">
        <v>8.8571200000000003E-2</v>
      </c>
      <c r="DS77" s="53">
        <v>8.8670499999999999E-2</v>
      </c>
      <c r="DT77" s="53">
        <v>8.2092899999999996E-2</v>
      </c>
      <c r="DU77" s="53">
        <v>7.9179899999999998E-2</v>
      </c>
      <c r="DV77" s="53">
        <v>8.5881299999999994E-2</v>
      </c>
      <c r="DW77" s="53">
        <v>8.8226600000000002E-2</v>
      </c>
      <c r="DX77" s="53">
        <v>7.9996899999999996E-2</v>
      </c>
      <c r="DY77" s="53">
        <v>0.1075373</v>
      </c>
      <c r="DZ77" s="53">
        <v>0.102438</v>
      </c>
      <c r="EA77" s="53">
        <v>0.1021929</v>
      </c>
      <c r="EB77" s="53">
        <v>9.4081700000000004E-2</v>
      </c>
      <c r="EC77" s="53">
        <v>9.5207600000000003E-2</v>
      </c>
      <c r="ED77" s="53">
        <v>0.1129034</v>
      </c>
      <c r="EE77" s="53">
        <v>0.13219220000000001</v>
      </c>
      <c r="EF77" s="53">
        <v>0.135516</v>
      </c>
      <c r="EG77" s="53">
        <v>0.1102882</v>
      </c>
      <c r="EH77" s="53">
        <v>0.1099218</v>
      </c>
      <c r="EI77" s="53">
        <v>9.9962499999999996E-2</v>
      </c>
      <c r="EJ77" s="53">
        <v>0.1018236</v>
      </c>
      <c r="EK77" s="53">
        <v>0.1142152</v>
      </c>
      <c r="EL77" s="53">
        <v>0.1213349</v>
      </c>
      <c r="EM77" s="53">
        <v>0.1229485</v>
      </c>
      <c r="EN77" s="53">
        <v>0.1192627</v>
      </c>
      <c r="EO77" s="53">
        <v>0.118079</v>
      </c>
      <c r="EP77" s="53">
        <v>0.1361174</v>
      </c>
      <c r="EQ77" s="53">
        <v>0.13349179999999999</v>
      </c>
      <c r="ER77" s="53">
        <v>0.1227897</v>
      </c>
      <c r="ES77" s="53">
        <v>0.117116</v>
      </c>
      <c r="ET77" s="53">
        <v>0.12119530000000001</v>
      </c>
      <c r="EU77" s="53">
        <v>0.1221988</v>
      </c>
      <c r="EV77" s="53">
        <v>0.1114575</v>
      </c>
      <c r="EW77" s="53">
        <v>63.44021</v>
      </c>
      <c r="EX77" s="53">
        <v>62.519410000000001</v>
      </c>
      <c r="EY77" s="53">
        <v>61.595950000000002</v>
      </c>
      <c r="EZ77" s="53">
        <v>60.917029999999997</v>
      </c>
      <c r="FA77" s="53">
        <v>60.306159999999998</v>
      </c>
      <c r="FB77" s="53">
        <v>59.634419999999999</v>
      </c>
      <c r="FC77" s="53">
        <v>59.031730000000003</v>
      </c>
      <c r="FD77" s="53">
        <v>59.831319999999998</v>
      </c>
      <c r="FE77" s="53">
        <v>62.886139999999997</v>
      </c>
      <c r="FF77" s="53">
        <v>66.715900000000005</v>
      </c>
      <c r="FG77" s="53">
        <v>70.772260000000003</v>
      </c>
      <c r="FH77" s="53">
        <v>74.538570000000007</v>
      </c>
      <c r="FI77" s="53">
        <v>77.789789999999996</v>
      </c>
      <c r="FJ77" s="53">
        <v>80.269120000000001</v>
      </c>
      <c r="FK77" s="53">
        <v>81.822029999999998</v>
      </c>
      <c r="FL77" s="53">
        <v>82.215230000000005</v>
      </c>
      <c r="FM77" s="53">
        <v>81.690960000000004</v>
      </c>
      <c r="FN77" s="53">
        <v>79.998930000000001</v>
      </c>
      <c r="FO77" s="53">
        <v>76.888620000000003</v>
      </c>
      <c r="FP77" s="53">
        <v>72.925250000000005</v>
      </c>
      <c r="FQ77" s="53">
        <v>70.035349999999994</v>
      </c>
      <c r="FR77" s="53">
        <v>68.113320000000002</v>
      </c>
      <c r="FS77" s="53">
        <v>66.638599999999997</v>
      </c>
      <c r="FT77" s="53">
        <v>65.324629999999999</v>
      </c>
      <c r="FU77" s="53">
        <v>26624.2</v>
      </c>
      <c r="FV77" s="53">
        <v>34448.99</v>
      </c>
      <c r="FW77" s="53">
        <v>20.522680000000001</v>
      </c>
      <c r="FX77" s="53">
        <v>1</v>
      </c>
    </row>
    <row r="78" spans="1:180" x14ac:dyDescent="0.3">
      <c r="A78" t="s">
        <v>174</v>
      </c>
      <c r="B78" t="s">
        <v>249</v>
      </c>
      <c r="C78" t="s">
        <v>180</v>
      </c>
      <c r="D78" t="s">
        <v>227</v>
      </c>
      <c r="E78" t="s">
        <v>189</v>
      </c>
      <c r="F78" t="s">
        <v>241</v>
      </c>
      <c r="G78" t="s">
        <v>242</v>
      </c>
      <c r="H78" s="53">
        <v>4947</v>
      </c>
      <c r="I78" s="53">
        <v>0.98597710999999999</v>
      </c>
      <c r="J78" s="53">
        <v>0.95506009999999997</v>
      </c>
      <c r="K78" s="53">
        <v>0.93599399999999999</v>
      </c>
      <c r="L78" s="53">
        <v>0.92174199999999995</v>
      </c>
      <c r="M78" s="53">
        <v>0.93298429999999999</v>
      </c>
      <c r="N78" s="53">
        <v>0.98377139999999996</v>
      </c>
      <c r="O78" s="53">
        <v>1.0405720000000001</v>
      </c>
      <c r="P78" s="53">
        <v>1.159756</v>
      </c>
      <c r="Q78" s="53">
        <v>1.400504</v>
      </c>
      <c r="R78" s="53">
        <v>1.6086009999999999</v>
      </c>
      <c r="S78" s="53">
        <v>1.787193</v>
      </c>
      <c r="T78" s="53">
        <v>1.931449</v>
      </c>
      <c r="U78" s="53">
        <v>2.0174780000000001</v>
      </c>
      <c r="V78" s="53">
        <v>2.0955010000000001</v>
      </c>
      <c r="W78" s="53">
        <v>2.1590630000000002</v>
      </c>
      <c r="X78" s="53">
        <v>2.172628</v>
      </c>
      <c r="Y78" s="53">
        <v>2.0758299999999998</v>
      </c>
      <c r="Z78" s="53">
        <v>1.7946800000000001</v>
      </c>
      <c r="AA78" s="53">
        <v>1.5463899999999999</v>
      </c>
      <c r="AB78" s="53">
        <v>1.374495</v>
      </c>
      <c r="AC78" s="53">
        <v>1.3141879999999999</v>
      </c>
      <c r="AD78" s="53">
        <v>1.1951229999999999</v>
      </c>
      <c r="AE78" s="53">
        <v>1.0957920000000001</v>
      </c>
      <c r="AF78" s="53">
        <v>1.024902</v>
      </c>
      <c r="AG78" s="53">
        <v>-1.1126E-3</v>
      </c>
      <c r="AH78" s="53">
        <v>-3.7810999999999999E-3</v>
      </c>
      <c r="AI78" s="53">
        <v>-2.5159000000000002E-3</v>
      </c>
      <c r="AJ78" s="53">
        <v>-7.4019999999999997E-3</v>
      </c>
      <c r="AK78" s="53">
        <v>-3.7147999999999999E-3</v>
      </c>
      <c r="AL78" s="53">
        <v>5.3785999999999999E-3</v>
      </c>
      <c r="AM78" s="53">
        <v>1.20923E-2</v>
      </c>
      <c r="AN78" s="53">
        <v>4.3039000000000003E-3</v>
      </c>
      <c r="AO78" s="53">
        <v>-2.12252E-2</v>
      </c>
      <c r="AP78" s="53">
        <v>-5.23478E-2</v>
      </c>
      <c r="AQ78" s="53">
        <v>-7.5636999999999996E-2</v>
      </c>
      <c r="AR78" s="53">
        <v>-7.5861999999999999E-2</v>
      </c>
      <c r="AS78" s="53">
        <v>-7.3527800000000004E-2</v>
      </c>
      <c r="AT78" s="53">
        <v>-8.64592E-2</v>
      </c>
      <c r="AU78" s="53">
        <v>-9.2897999999999994E-2</v>
      </c>
      <c r="AV78" s="53">
        <v>-7.9363100000000006E-2</v>
      </c>
      <c r="AW78" s="53">
        <v>-6.54531E-2</v>
      </c>
      <c r="AX78" s="53">
        <v>-4.7624E-2</v>
      </c>
      <c r="AY78" s="53">
        <v>-3.3478099999999997E-2</v>
      </c>
      <c r="AZ78" s="53">
        <v>-3.2777500000000001E-2</v>
      </c>
      <c r="BA78" s="53">
        <v>-1.49284E-2</v>
      </c>
      <c r="BB78" s="53">
        <v>-6.5614000000000002E-3</v>
      </c>
      <c r="BC78" s="53">
        <v>-3.973E-3</v>
      </c>
      <c r="BD78" s="53">
        <v>-7.4561000000000002E-3</v>
      </c>
      <c r="BE78" s="53">
        <v>2.7085700000000001E-2</v>
      </c>
      <c r="BF78" s="53">
        <v>2.3613599999999998E-2</v>
      </c>
      <c r="BG78" s="53">
        <v>2.41998E-2</v>
      </c>
      <c r="BH78" s="53">
        <v>1.8911500000000001E-2</v>
      </c>
      <c r="BI78" s="53">
        <v>2.3753300000000001E-2</v>
      </c>
      <c r="BJ78" s="53">
        <v>3.5428300000000003E-2</v>
      </c>
      <c r="BK78" s="53">
        <v>4.6776400000000003E-2</v>
      </c>
      <c r="BL78" s="53">
        <v>4.2902099999999999E-2</v>
      </c>
      <c r="BM78" s="53">
        <v>2.0629999999999999E-2</v>
      </c>
      <c r="BN78" s="53">
        <v>-7.1132000000000001E-3</v>
      </c>
      <c r="BO78" s="53">
        <v>-2.6363600000000001E-2</v>
      </c>
      <c r="BP78" s="53">
        <v>-2.3113100000000001E-2</v>
      </c>
      <c r="BQ78" s="53">
        <v>-1.8433399999999999E-2</v>
      </c>
      <c r="BR78" s="53">
        <v>-3.0108300000000001E-2</v>
      </c>
      <c r="BS78" s="53">
        <v>-3.5868200000000003E-2</v>
      </c>
      <c r="BT78" s="53">
        <v>-2.0461300000000002E-2</v>
      </c>
      <c r="BU78" s="53">
        <v>-6.8931000000000001E-3</v>
      </c>
      <c r="BV78" s="53">
        <v>5.1733999999999999E-3</v>
      </c>
      <c r="BW78" s="53">
        <v>1.48919E-2</v>
      </c>
      <c r="BX78" s="53">
        <v>1.01262E-2</v>
      </c>
      <c r="BY78" s="53">
        <v>2.31262E-2</v>
      </c>
      <c r="BZ78" s="53">
        <v>2.8465500000000001E-2</v>
      </c>
      <c r="CA78" s="53">
        <v>2.8943199999999999E-2</v>
      </c>
      <c r="CB78" s="53">
        <v>2.2686899999999999E-2</v>
      </c>
      <c r="CC78" s="53">
        <v>4.6615700000000003E-2</v>
      </c>
      <c r="CD78" s="53">
        <v>4.2587199999999999E-2</v>
      </c>
      <c r="CE78" s="53">
        <v>4.2702999999999998E-2</v>
      </c>
      <c r="CF78" s="53">
        <v>3.7136099999999998E-2</v>
      </c>
      <c r="CG78" s="53">
        <v>4.2777599999999999E-2</v>
      </c>
      <c r="CH78" s="53">
        <v>5.6240600000000002E-2</v>
      </c>
      <c r="CI78" s="53">
        <v>7.07985E-2</v>
      </c>
      <c r="CJ78" s="53">
        <v>6.9635000000000002E-2</v>
      </c>
      <c r="CK78" s="53">
        <v>4.9618700000000002E-2</v>
      </c>
      <c r="CL78" s="53">
        <v>2.4216000000000001E-2</v>
      </c>
      <c r="CM78" s="53">
        <v>7.7629999999999999E-3</v>
      </c>
      <c r="CN78" s="53">
        <v>1.34206E-2</v>
      </c>
      <c r="CO78" s="53">
        <v>1.9724700000000001E-2</v>
      </c>
      <c r="CP78" s="53">
        <v>8.9201000000000003E-3</v>
      </c>
      <c r="CQ78" s="53">
        <v>3.6304000000000002E-3</v>
      </c>
      <c r="CR78" s="53">
        <v>2.0333899999999999E-2</v>
      </c>
      <c r="CS78" s="53">
        <v>3.3665399999999998E-2</v>
      </c>
      <c r="CT78" s="53">
        <v>4.1740699999999999E-2</v>
      </c>
      <c r="CU78" s="53">
        <v>4.8392900000000003E-2</v>
      </c>
      <c r="CV78" s="53">
        <v>3.98412E-2</v>
      </c>
      <c r="CW78" s="53">
        <v>4.9482699999999998E-2</v>
      </c>
      <c r="CX78" s="53">
        <v>5.2725099999999997E-2</v>
      </c>
      <c r="CY78" s="53">
        <v>5.1740899999999999E-2</v>
      </c>
      <c r="CZ78" s="53">
        <v>4.3563900000000003E-2</v>
      </c>
      <c r="DA78" s="53">
        <v>6.6145700000000002E-2</v>
      </c>
      <c r="DB78" s="53">
        <v>6.1560700000000003E-2</v>
      </c>
      <c r="DC78" s="53">
        <v>6.1206099999999999E-2</v>
      </c>
      <c r="DD78" s="53">
        <v>5.5360699999999999E-2</v>
      </c>
      <c r="DE78" s="53">
        <v>6.18019E-2</v>
      </c>
      <c r="DF78" s="53">
        <v>7.7052800000000005E-2</v>
      </c>
      <c r="DG78" s="53">
        <v>9.4820600000000005E-2</v>
      </c>
      <c r="DH78" s="53">
        <v>9.6367999999999995E-2</v>
      </c>
      <c r="DI78" s="53">
        <v>7.8607399999999994E-2</v>
      </c>
      <c r="DJ78" s="53">
        <v>5.5545299999999999E-2</v>
      </c>
      <c r="DK78" s="53">
        <v>4.1889599999999999E-2</v>
      </c>
      <c r="DL78" s="53">
        <v>4.9954400000000003E-2</v>
      </c>
      <c r="DM78" s="53">
        <v>5.7882900000000001E-2</v>
      </c>
      <c r="DN78" s="53">
        <v>4.7948600000000001E-2</v>
      </c>
      <c r="DO78" s="53">
        <v>4.3129000000000001E-2</v>
      </c>
      <c r="DP78" s="53">
        <v>6.1129099999999999E-2</v>
      </c>
      <c r="DQ78" s="53">
        <v>7.4223899999999995E-2</v>
      </c>
      <c r="DR78" s="53">
        <v>7.8308100000000005E-2</v>
      </c>
      <c r="DS78" s="53">
        <v>8.1893800000000003E-2</v>
      </c>
      <c r="DT78" s="53">
        <v>6.9556199999999999E-2</v>
      </c>
      <c r="DU78" s="53">
        <v>7.5839199999999996E-2</v>
      </c>
      <c r="DV78" s="53">
        <v>7.69846E-2</v>
      </c>
      <c r="DW78" s="53">
        <v>7.4538499999999994E-2</v>
      </c>
      <c r="DX78" s="53">
        <v>6.4440800000000006E-2</v>
      </c>
      <c r="DY78" s="53">
        <v>9.4343899999999994E-2</v>
      </c>
      <c r="DZ78" s="53">
        <v>8.8955400000000004E-2</v>
      </c>
      <c r="EA78" s="53">
        <v>8.7921799999999994E-2</v>
      </c>
      <c r="EB78" s="53">
        <v>8.1674200000000002E-2</v>
      </c>
      <c r="EC78" s="53">
        <v>8.9270000000000002E-2</v>
      </c>
      <c r="ED78" s="53">
        <v>0.1071025</v>
      </c>
      <c r="EE78" s="53">
        <v>0.1295047</v>
      </c>
      <c r="EF78" s="53">
        <v>0.13496610000000001</v>
      </c>
      <c r="EG78" s="53">
        <v>0.1204626</v>
      </c>
      <c r="EH78" s="53">
        <v>0.1007798</v>
      </c>
      <c r="EI78" s="53">
        <v>9.1162999999999994E-2</v>
      </c>
      <c r="EJ78" s="53">
        <v>0.1027033</v>
      </c>
      <c r="EK78" s="53">
        <v>0.1129773</v>
      </c>
      <c r="EL78" s="53">
        <v>0.1042995</v>
      </c>
      <c r="EM78" s="53">
        <v>0.10015880000000001</v>
      </c>
      <c r="EN78" s="53">
        <v>0.120031</v>
      </c>
      <c r="EO78" s="53">
        <v>0.13278390000000001</v>
      </c>
      <c r="EP78" s="53">
        <v>0.13110550000000001</v>
      </c>
      <c r="EQ78" s="53">
        <v>0.13026380000000001</v>
      </c>
      <c r="ER78" s="53">
        <v>0.1124599</v>
      </c>
      <c r="ES78" s="53">
        <v>0.11389390000000001</v>
      </c>
      <c r="ET78" s="53">
        <v>0.1120115</v>
      </c>
      <c r="EU78" s="53">
        <v>0.1074548</v>
      </c>
      <c r="EV78" s="53">
        <v>9.4583799999999996E-2</v>
      </c>
      <c r="EW78" s="53">
        <v>65.747559999999993</v>
      </c>
      <c r="EX78" s="53">
        <v>64.753010000000003</v>
      </c>
      <c r="EY78" s="53">
        <v>63.882680000000001</v>
      </c>
      <c r="EZ78" s="53">
        <v>63.219320000000003</v>
      </c>
      <c r="FA78" s="53">
        <v>62.455370000000002</v>
      </c>
      <c r="FB78" s="53">
        <v>61.88232</v>
      </c>
      <c r="FC78" s="53">
        <v>61.578530000000001</v>
      </c>
      <c r="FD78" s="53">
        <v>62.916609999999999</v>
      </c>
      <c r="FE78" s="53">
        <v>65.822839999999999</v>
      </c>
      <c r="FF78" s="53">
        <v>69.337540000000004</v>
      </c>
      <c r="FG78" s="53">
        <v>73.091070000000002</v>
      </c>
      <c r="FH78" s="53">
        <v>76.627799999999993</v>
      </c>
      <c r="FI78" s="53">
        <v>79.582669999999993</v>
      </c>
      <c r="FJ78" s="53">
        <v>81.946219999999997</v>
      </c>
      <c r="FK78" s="53">
        <v>83.364689999999996</v>
      </c>
      <c r="FL78" s="53">
        <v>83.914410000000004</v>
      </c>
      <c r="FM78" s="53">
        <v>83.595650000000006</v>
      </c>
      <c r="FN78" s="53">
        <v>82.246189999999999</v>
      </c>
      <c r="FO78" s="53">
        <v>79.701800000000006</v>
      </c>
      <c r="FP78" s="53">
        <v>76.108959999999996</v>
      </c>
      <c r="FQ78" s="53">
        <v>72.563670000000002</v>
      </c>
      <c r="FR78" s="53">
        <v>70.328639999999993</v>
      </c>
      <c r="FS78" s="53">
        <v>68.578000000000003</v>
      </c>
      <c r="FT78" s="53">
        <v>67.179050000000004</v>
      </c>
      <c r="FU78" s="53">
        <v>26629.68</v>
      </c>
      <c r="FV78" s="53">
        <v>36238.699999999997</v>
      </c>
      <c r="FW78" s="53">
        <v>29.481809999999999</v>
      </c>
      <c r="FX78" s="53">
        <v>1</v>
      </c>
    </row>
    <row r="79" spans="1:180" x14ac:dyDescent="0.3">
      <c r="A79" t="s">
        <v>174</v>
      </c>
      <c r="B79" t="s">
        <v>249</v>
      </c>
      <c r="C79" t="s">
        <v>180</v>
      </c>
      <c r="D79" t="s">
        <v>227</v>
      </c>
      <c r="E79" t="s">
        <v>190</v>
      </c>
      <c r="F79" t="s">
        <v>241</v>
      </c>
      <c r="G79" t="s">
        <v>242</v>
      </c>
      <c r="H79" s="53">
        <v>4947</v>
      </c>
      <c r="I79" s="53">
        <v>0.96808099999999997</v>
      </c>
      <c r="J79" s="53">
        <v>0.94508840000000005</v>
      </c>
      <c r="K79" s="53">
        <v>0.92462140000000004</v>
      </c>
      <c r="L79" s="53">
        <v>0.9128636</v>
      </c>
      <c r="M79" s="53">
        <v>0.918269</v>
      </c>
      <c r="N79" s="53">
        <v>0.97349359999999996</v>
      </c>
      <c r="O79" s="53">
        <v>1.057788</v>
      </c>
      <c r="P79" s="53">
        <v>1.1468160000000001</v>
      </c>
      <c r="Q79" s="53">
        <v>1.3710260000000001</v>
      </c>
      <c r="R79" s="53">
        <v>1.5741430000000001</v>
      </c>
      <c r="S79" s="53">
        <v>1.7438979999999999</v>
      </c>
      <c r="T79" s="53">
        <v>1.872128</v>
      </c>
      <c r="U79" s="53">
        <v>1.9475519999999999</v>
      </c>
      <c r="V79" s="53">
        <v>2.020626</v>
      </c>
      <c r="W79" s="53">
        <v>2.0829110000000002</v>
      </c>
      <c r="X79" s="53">
        <v>2.0955050000000002</v>
      </c>
      <c r="Y79" s="53">
        <v>1.9974689999999999</v>
      </c>
      <c r="Z79" s="53">
        <v>1.7335469999999999</v>
      </c>
      <c r="AA79" s="53">
        <v>1.4859819999999999</v>
      </c>
      <c r="AB79" s="53">
        <v>1.38506</v>
      </c>
      <c r="AC79" s="53">
        <v>1.269593</v>
      </c>
      <c r="AD79" s="53">
        <v>1.1621649999999999</v>
      </c>
      <c r="AE79" s="53">
        <v>1.071196</v>
      </c>
      <c r="AF79" s="53">
        <v>1.0042120000000001</v>
      </c>
      <c r="AG79" s="53">
        <v>1.77065E-2</v>
      </c>
      <c r="AH79" s="53">
        <v>1.9483299999999999E-2</v>
      </c>
      <c r="AI79" s="53">
        <v>1.4895E-2</v>
      </c>
      <c r="AJ79" s="53">
        <v>1.09865E-2</v>
      </c>
      <c r="AK79" s="53">
        <v>8.7700999999999994E-3</v>
      </c>
      <c r="AL79" s="53">
        <v>1.8877499999999998E-2</v>
      </c>
      <c r="AM79" s="53">
        <v>2.60016E-2</v>
      </c>
      <c r="AN79" s="53">
        <v>2.2167200000000001E-2</v>
      </c>
      <c r="AO79" s="53">
        <v>7.0372000000000004E-3</v>
      </c>
      <c r="AP79" s="53">
        <v>-1.86973E-2</v>
      </c>
      <c r="AQ79" s="53">
        <v>-3.9848000000000001E-2</v>
      </c>
      <c r="AR79" s="53">
        <v>-4.5703000000000001E-2</v>
      </c>
      <c r="AS79" s="53">
        <v>-4.6858999999999998E-2</v>
      </c>
      <c r="AT79" s="53">
        <v>-5.6739400000000002E-2</v>
      </c>
      <c r="AU79" s="53">
        <v>-5.9654499999999999E-2</v>
      </c>
      <c r="AV79" s="53">
        <v>-4.52264E-2</v>
      </c>
      <c r="AW79" s="53">
        <v>-3.5233100000000003E-2</v>
      </c>
      <c r="AX79" s="53">
        <v>-1.12357E-2</v>
      </c>
      <c r="AY79" s="53">
        <v>-6.4054000000000003E-3</v>
      </c>
      <c r="AZ79" s="53">
        <v>-2.1056E-3</v>
      </c>
      <c r="BA79" s="53">
        <v>-5.1119999999999996E-4</v>
      </c>
      <c r="BB79" s="53">
        <v>2.0845499999999999E-2</v>
      </c>
      <c r="BC79" s="53">
        <v>2.2205200000000001E-2</v>
      </c>
      <c r="BD79" s="53">
        <v>1.59341E-2</v>
      </c>
      <c r="BE79" s="53">
        <v>4.5216199999999998E-2</v>
      </c>
      <c r="BF79" s="53">
        <v>4.6234499999999998E-2</v>
      </c>
      <c r="BG79" s="53">
        <v>4.1277099999999997E-2</v>
      </c>
      <c r="BH79" s="53">
        <v>3.69704E-2</v>
      </c>
      <c r="BI79" s="53">
        <v>3.5487499999999998E-2</v>
      </c>
      <c r="BJ79" s="53">
        <v>4.97306E-2</v>
      </c>
      <c r="BK79" s="53">
        <v>5.9355600000000001E-2</v>
      </c>
      <c r="BL79" s="53">
        <v>6.0020200000000003E-2</v>
      </c>
      <c r="BM79" s="53">
        <v>4.7553699999999997E-2</v>
      </c>
      <c r="BN79" s="53">
        <v>2.4358000000000001E-2</v>
      </c>
      <c r="BO79" s="53">
        <v>6.6289000000000001E-3</v>
      </c>
      <c r="BP79" s="53">
        <v>3.9307999999999999E-3</v>
      </c>
      <c r="BQ79" s="53">
        <v>4.6074000000000002E-3</v>
      </c>
      <c r="BR79" s="53">
        <v>-5.5130999999999999E-3</v>
      </c>
      <c r="BS79" s="53">
        <v>-7.8282000000000004E-3</v>
      </c>
      <c r="BT79" s="53">
        <v>8.2699000000000002E-3</v>
      </c>
      <c r="BU79" s="53">
        <v>1.7853500000000001E-2</v>
      </c>
      <c r="BV79" s="53">
        <v>3.7687699999999998E-2</v>
      </c>
      <c r="BW79" s="53">
        <v>3.7401200000000002E-2</v>
      </c>
      <c r="BX79" s="53">
        <v>3.6769499999999997E-2</v>
      </c>
      <c r="BY79" s="53">
        <v>3.5489E-2</v>
      </c>
      <c r="BZ79" s="53">
        <v>5.4715600000000003E-2</v>
      </c>
      <c r="CA79" s="53">
        <v>5.4302200000000002E-2</v>
      </c>
      <c r="CB79" s="53">
        <v>4.51948E-2</v>
      </c>
      <c r="CC79" s="53">
        <v>6.4269400000000004E-2</v>
      </c>
      <c r="CD79" s="53">
        <v>6.4762399999999998E-2</v>
      </c>
      <c r="CE79" s="53">
        <v>5.9549299999999999E-2</v>
      </c>
      <c r="CF79" s="53">
        <v>5.49667E-2</v>
      </c>
      <c r="CG79" s="53">
        <v>5.39918E-2</v>
      </c>
      <c r="CH79" s="53">
        <v>7.1099399999999993E-2</v>
      </c>
      <c r="CI79" s="53">
        <v>8.2456399999999999E-2</v>
      </c>
      <c r="CJ79" s="53">
        <v>8.6236999999999994E-2</v>
      </c>
      <c r="CK79" s="53">
        <v>7.5615399999999999E-2</v>
      </c>
      <c r="CL79" s="53">
        <v>5.4177900000000001E-2</v>
      </c>
      <c r="CM79" s="53">
        <v>3.8818699999999998E-2</v>
      </c>
      <c r="CN79" s="53">
        <v>3.8307099999999997E-2</v>
      </c>
      <c r="CO79" s="53">
        <v>4.0252900000000001E-2</v>
      </c>
      <c r="CP79" s="53">
        <v>2.9966E-2</v>
      </c>
      <c r="CQ79" s="53">
        <v>2.8066500000000001E-2</v>
      </c>
      <c r="CR79" s="53">
        <v>4.5321300000000002E-2</v>
      </c>
      <c r="CS79" s="53">
        <v>5.4621099999999999E-2</v>
      </c>
      <c r="CT79" s="53">
        <v>7.1571899999999994E-2</v>
      </c>
      <c r="CU79" s="53">
        <v>6.7741599999999999E-2</v>
      </c>
      <c r="CV79" s="53">
        <v>6.3694299999999995E-2</v>
      </c>
      <c r="CW79" s="53">
        <v>6.04226E-2</v>
      </c>
      <c r="CX79" s="53">
        <v>7.8173999999999993E-2</v>
      </c>
      <c r="CY79" s="53">
        <v>7.6532500000000003E-2</v>
      </c>
      <c r="CZ79" s="53">
        <v>6.54608E-2</v>
      </c>
      <c r="DA79" s="53">
        <v>8.3322499999999994E-2</v>
      </c>
      <c r="DB79" s="53">
        <v>8.3290199999999995E-2</v>
      </c>
      <c r="DC79" s="53">
        <v>7.7821500000000002E-2</v>
      </c>
      <c r="DD79" s="53">
        <v>7.2963100000000003E-2</v>
      </c>
      <c r="DE79" s="53">
        <v>7.2496199999999997E-2</v>
      </c>
      <c r="DF79" s="53">
        <v>9.24682E-2</v>
      </c>
      <c r="DG79" s="53">
        <v>0.10555730000000001</v>
      </c>
      <c r="DH79" s="53">
        <v>0.1124539</v>
      </c>
      <c r="DI79" s="53">
        <v>0.10367700000000001</v>
      </c>
      <c r="DJ79" s="53">
        <v>8.3997799999999997E-2</v>
      </c>
      <c r="DK79" s="53">
        <v>7.1008500000000002E-2</v>
      </c>
      <c r="DL79" s="53">
        <v>7.2683300000000006E-2</v>
      </c>
      <c r="DM79" s="53">
        <v>7.5898300000000002E-2</v>
      </c>
      <c r="DN79" s="53">
        <v>6.5445199999999995E-2</v>
      </c>
      <c r="DO79" s="53">
        <v>6.3961299999999999E-2</v>
      </c>
      <c r="DP79" s="53">
        <v>8.2372699999999993E-2</v>
      </c>
      <c r="DQ79" s="53">
        <v>9.1388700000000003E-2</v>
      </c>
      <c r="DR79" s="53">
        <v>0.10545599999999999</v>
      </c>
      <c r="DS79" s="53">
        <v>9.80819E-2</v>
      </c>
      <c r="DT79" s="53">
        <v>9.0619000000000005E-2</v>
      </c>
      <c r="DU79" s="53">
        <v>8.5356100000000004E-2</v>
      </c>
      <c r="DV79" s="53">
        <v>0.10163229999999999</v>
      </c>
      <c r="DW79" s="53">
        <v>9.8762900000000001E-2</v>
      </c>
      <c r="DX79" s="53">
        <v>8.5726700000000003E-2</v>
      </c>
      <c r="DY79" s="53">
        <v>0.11083220000000001</v>
      </c>
      <c r="DZ79" s="53">
        <v>0.1100415</v>
      </c>
      <c r="EA79" s="53">
        <v>0.1042037</v>
      </c>
      <c r="EB79" s="53">
        <v>9.8946999999999993E-2</v>
      </c>
      <c r="EC79" s="53">
        <v>9.9213599999999999E-2</v>
      </c>
      <c r="ED79" s="53">
        <v>0.12332129999999999</v>
      </c>
      <c r="EE79" s="53">
        <v>0.13891120000000001</v>
      </c>
      <c r="EF79" s="53">
        <v>0.15030679999999999</v>
      </c>
      <c r="EG79" s="53">
        <v>0.14419360000000001</v>
      </c>
      <c r="EH79" s="53">
        <v>0.1270531</v>
      </c>
      <c r="EI79" s="53">
        <v>0.11748550000000001</v>
      </c>
      <c r="EJ79" s="53">
        <v>0.1223171</v>
      </c>
      <c r="EK79" s="53">
        <v>0.1273647</v>
      </c>
      <c r="EL79" s="53">
        <v>0.11667139999999999</v>
      </c>
      <c r="EM79" s="53">
        <v>0.1157876</v>
      </c>
      <c r="EN79" s="53">
        <v>0.13586899999999999</v>
      </c>
      <c r="EO79" s="53">
        <v>0.1444753</v>
      </c>
      <c r="EP79" s="53">
        <v>0.1543794</v>
      </c>
      <c r="EQ79" s="53">
        <v>0.1418885</v>
      </c>
      <c r="ER79" s="53">
        <v>0.1294942</v>
      </c>
      <c r="ES79" s="53">
        <v>0.1213563</v>
      </c>
      <c r="ET79" s="53">
        <v>0.1355024</v>
      </c>
      <c r="EU79" s="53">
        <v>0.1308599</v>
      </c>
      <c r="EV79" s="53">
        <v>0.1149874</v>
      </c>
      <c r="EW79" s="53">
        <v>63.863979999999998</v>
      </c>
      <c r="EX79" s="53">
        <v>62.794159999999998</v>
      </c>
      <c r="EY79" s="53">
        <v>61.811079999999997</v>
      </c>
      <c r="EZ79" s="53">
        <v>60.951439999999998</v>
      </c>
      <c r="FA79" s="53">
        <v>60.255479999999999</v>
      </c>
      <c r="FB79" s="53">
        <v>59.695059999999998</v>
      </c>
      <c r="FC79" s="53">
        <v>59.237949999999998</v>
      </c>
      <c r="FD79" s="53">
        <v>60.11795</v>
      </c>
      <c r="FE79" s="53">
        <v>63.491840000000003</v>
      </c>
      <c r="FF79" s="53">
        <v>67.592209999999994</v>
      </c>
      <c r="FG79" s="53">
        <v>71.614410000000007</v>
      </c>
      <c r="FH79" s="53">
        <v>75.247389999999996</v>
      </c>
      <c r="FI79" s="53">
        <v>78.251239999999996</v>
      </c>
      <c r="FJ79" s="53">
        <v>80.522279999999995</v>
      </c>
      <c r="FK79" s="53">
        <v>81.948419999999999</v>
      </c>
      <c r="FL79" s="53">
        <v>82.347470000000001</v>
      </c>
      <c r="FM79" s="53">
        <v>81.652469999999994</v>
      </c>
      <c r="FN79" s="53">
        <v>79.764449999999997</v>
      </c>
      <c r="FO79" s="53">
        <v>76.440070000000006</v>
      </c>
      <c r="FP79" s="53">
        <v>72.438550000000006</v>
      </c>
      <c r="FQ79" s="53">
        <v>69.58081</v>
      </c>
      <c r="FR79" s="53">
        <v>67.579009999999997</v>
      </c>
      <c r="FS79" s="53">
        <v>65.900859999999994</v>
      </c>
      <c r="FT79" s="53">
        <v>64.594200000000001</v>
      </c>
      <c r="FU79" s="53">
        <v>26624.2</v>
      </c>
      <c r="FV79" s="53">
        <v>34448.99</v>
      </c>
      <c r="FW79" s="53">
        <v>20.522680000000001</v>
      </c>
      <c r="FX79" s="53">
        <v>1</v>
      </c>
    </row>
    <row r="80" spans="1:180" x14ac:dyDescent="0.3">
      <c r="A80" t="s">
        <v>174</v>
      </c>
      <c r="B80" t="s">
        <v>249</v>
      </c>
      <c r="C80" t="s">
        <v>180</v>
      </c>
      <c r="D80" t="s">
        <v>248</v>
      </c>
      <c r="E80" t="s">
        <v>189</v>
      </c>
      <c r="F80" t="s">
        <v>241</v>
      </c>
      <c r="G80" t="s">
        <v>242</v>
      </c>
      <c r="H80" s="53">
        <v>4947</v>
      </c>
      <c r="I80" s="53">
        <v>0.99358279000000005</v>
      </c>
      <c r="J80" s="53">
        <v>0.95958739999999998</v>
      </c>
      <c r="K80" s="53">
        <v>0.93422079999999996</v>
      </c>
      <c r="L80" s="53">
        <v>0.91875819999999997</v>
      </c>
      <c r="M80" s="53">
        <v>0.9224909</v>
      </c>
      <c r="N80" s="53">
        <v>0.93490589999999996</v>
      </c>
      <c r="O80" s="53">
        <v>0.92850270000000001</v>
      </c>
      <c r="P80" s="53">
        <v>0.91544599999999998</v>
      </c>
      <c r="Q80" s="53">
        <v>0.98210540000000002</v>
      </c>
      <c r="R80" s="53">
        <v>1.1112770000000001</v>
      </c>
      <c r="S80" s="53">
        <v>1.2533859999999999</v>
      </c>
      <c r="T80" s="53">
        <v>1.367362</v>
      </c>
      <c r="U80" s="53">
        <v>1.440566</v>
      </c>
      <c r="V80" s="53">
        <v>1.4936160000000001</v>
      </c>
      <c r="W80" s="53">
        <v>1.525056</v>
      </c>
      <c r="X80" s="53">
        <v>1.526526</v>
      </c>
      <c r="Y80" s="53">
        <v>1.5119359999999999</v>
      </c>
      <c r="Z80" s="53">
        <v>1.4584839999999999</v>
      </c>
      <c r="AA80" s="53">
        <v>1.3637999999999999</v>
      </c>
      <c r="AB80" s="53">
        <v>1.277474</v>
      </c>
      <c r="AC80" s="53">
        <v>1.263218</v>
      </c>
      <c r="AD80" s="53">
        <v>1.174852</v>
      </c>
      <c r="AE80" s="53">
        <v>1.090149</v>
      </c>
      <c r="AF80" s="53">
        <v>1.0231859999999999</v>
      </c>
      <c r="AG80" s="53">
        <v>-1.5711900000000001E-2</v>
      </c>
      <c r="AH80" s="53">
        <v>-1.59591E-2</v>
      </c>
      <c r="AI80" s="53">
        <v>-1.4837400000000001E-2</v>
      </c>
      <c r="AJ80" s="53">
        <v>-1.4427499999999999E-2</v>
      </c>
      <c r="AK80" s="53">
        <v>-4.2404000000000001E-3</v>
      </c>
      <c r="AL80" s="53">
        <v>8.3900000000000001E-4</v>
      </c>
      <c r="AM80" s="53">
        <v>1.09908E-2</v>
      </c>
      <c r="AN80" s="53">
        <v>-3.3552E-3</v>
      </c>
      <c r="AO80" s="53">
        <v>-3.1847599999999997E-2</v>
      </c>
      <c r="AP80" s="53">
        <v>-5.6972599999999998E-2</v>
      </c>
      <c r="AQ80" s="53">
        <v>-8.0514000000000002E-2</v>
      </c>
      <c r="AR80" s="53">
        <v>-8.7346900000000005E-2</v>
      </c>
      <c r="AS80" s="53">
        <v>-7.9241599999999995E-2</v>
      </c>
      <c r="AT80" s="53">
        <v>-7.2401699999999999E-2</v>
      </c>
      <c r="AU80" s="53">
        <v>-7.2960899999999995E-2</v>
      </c>
      <c r="AV80" s="53">
        <v>-7.6236100000000001E-2</v>
      </c>
      <c r="AW80" s="53">
        <v>-7.0270299999999994E-2</v>
      </c>
      <c r="AX80" s="53">
        <v>-5.0806400000000002E-2</v>
      </c>
      <c r="AY80" s="53">
        <v>-4.2345300000000002E-2</v>
      </c>
      <c r="AZ80" s="53">
        <v>-3.6817299999999997E-2</v>
      </c>
      <c r="BA80" s="53">
        <v>-2.3720700000000001E-2</v>
      </c>
      <c r="BB80" s="53">
        <v>-1.5821000000000002E-2</v>
      </c>
      <c r="BC80" s="53">
        <v>-1.02015E-2</v>
      </c>
      <c r="BD80" s="53">
        <v>-1.40497E-2</v>
      </c>
      <c r="BE80" s="53">
        <v>1.5500099999999999E-2</v>
      </c>
      <c r="BF80" s="53">
        <v>1.33347E-2</v>
      </c>
      <c r="BG80" s="53">
        <v>1.3880099999999999E-2</v>
      </c>
      <c r="BH80" s="53">
        <v>1.3323700000000001E-2</v>
      </c>
      <c r="BI80" s="53">
        <v>2.3011199999999999E-2</v>
      </c>
      <c r="BJ80" s="53">
        <v>2.8556100000000001E-2</v>
      </c>
      <c r="BK80" s="53">
        <v>4.1773200000000003E-2</v>
      </c>
      <c r="BL80" s="53">
        <v>3.08662E-2</v>
      </c>
      <c r="BM80" s="53">
        <v>3.9903999999999998E-3</v>
      </c>
      <c r="BN80" s="53">
        <v>-1.60866E-2</v>
      </c>
      <c r="BO80" s="53">
        <v>-3.3416300000000003E-2</v>
      </c>
      <c r="BP80" s="53">
        <v>-3.65679E-2</v>
      </c>
      <c r="BQ80" s="53">
        <v>-2.6742599999999998E-2</v>
      </c>
      <c r="BR80" s="53">
        <v>-1.8251300000000002E-2</v>
      </c>
      <c r="BS80" s="53">
        <v>-1.8771400000000001E-2</v>
      </c>
      <c r="BT80" s="53">
        <v>-2.1733100000000002E-2</v>
      </c>
      <c r="BU80" s="53">
        <v>-1.6497399999999999E-2</v>
      </c>
      <c r="BV80" s="53">
        <v>6.447E-4</v>
      </c>
      <c r="BW80" s="53">
        <v>4.2541000000000002E-3</v>
      </c>
      <c r="BX80" s="53">
        <v>5.7042000000000004E-3</v>
      </c>
      <c r="BY80" s="53">
        <v>1.4751E-2</v>
      </c>
      <c r="BZ80" s="53">
        <v>2.0142199999999999E-2</v>
      </c>
      <c r="CA80" s="53">
        <v>2.3759499999999999E-2</v>
      </c>
      <c r="CB80" s="53">
        <v>1.7441100000000001E-2</v>
      </c>
      <c r="CC80" s="53">
        <v>3.7117400000000002E-2</v>
      </c>
      <c r="CD80" s="53">
        <v>3.3623399999999998E-2</v>
      </c>
      <c r="CE80" s="53">
        <v>3.37697E-2</v>
      </c>
      <c r="CF80" s="53">
        <v>3.2544200000000002E-2</v>
      </c>
      <c r="CG80" s="53">
        <v>4.1885600000000002E-2</v>
      </c>
      <c r="CH80" s="53">
        <v>4.7752799999999998E-2</v>
      </c>
      <c r="CI80" s="53">
        <v>6.3092999999999996E-2</v>
      </c>
      <c r="CJ80" s="53">
        <v>5.45678E-2</v>
      </c>
      <c r="CK80" s="53">
        <v>2.88116E-2</v>
      </c>
      <c r="CL80" s="53">
        <v>1.2230899999999999E-2</v>
      </c>
      <c r="CM80" s="53">
        <v>-7.9659999999999996E-4</v>
      </c>
      <c r="CN80" s="53">
        <v>-1.3986000000000001E-3</v>
      </c>
      <c r="CO80" s="53">
        <v>9.6179999999999998E-3</v>
      </c>
      <c r="CP80" s="53">
        <v>1.9253099999999999E-2</v>
      </c>
      <c r="CQ80" s="53">
        <v>1.8759999999999999E-2</v>
      </c>
      <c r="CR80" s="53">
        <v>1.6015600000000001E-2</v>
      </c>
      <c r="CS80" s="53">
        <v>2.0745599999999999E-2</v>
      </c>
      <c r="CT80" s="53">
        <v>3.6279600000000002E-2</v>
      </c>
      <c r="CU80" s="53">
        <v>3.65288E-2</v>
      </c>
      <c r="CV80" s="53">
        <v>3.5154499999999998E-2</v>
      </c>
      <c r="CW80" s="53">
        <v>4.13964E-2</v>
      </c>
      <c r="CX80" s="53">
        <v>4.5050199999999999E-2</v>
      </c>
      <c r="CY80" s="53">
        <v>4.7280799999999998E-2</v>
      </c>
      <c r="CZ80" s="53">
        <v>3.9251599999999998E-2</v>
      </c>
      <c r="DA80" s="53">
        <v>5.8734799999999997E-2</v>
      </c>
      <c r="DB80" s="53">
        <v>5.3912099999999998E-2</v>
      </c>
      <c r="DC80" s="53">
        <v>5.36593E-2</v>
      </c>
      <c r="DD80" s="53">
        <v>5.1764600000000001E-2</v>
      </c>
      <c r="DE80" s="53">
        <v>6.0759899999999999E-2</v>
      </c>
      <c r="DF80" s="53">
        <v>6.6949499999999995E-2</v>
      </c>
      <c r="DG80" s="53">
        <v>8.4412799999999996E-2</v>
      </c>
      <c r="DH80" s="53">
        <v>7.8269400000000003E-2</v>
      </c>
      <c r="DI80" s="53">
        <v>5.3632800000000001E-2</v>
      </c>
      <c r="DJ80" s="53">
        <v>4.0548399999999998E-2</v>
      </c>
      <c r="DK80" s="53">
        <v>3.1823200000000003E-2</v>
      </c>
      <c r="DL80" s="53">
        <v>3.3770799999999997E-2</v>
      </c>
      <c r="DM80" s="53">
        <v>4.5978600000000001E-2</v>
      </c>
      <c r="DN80" s="53">
        <v>5.6757599999999998E-2</v>
      </c>
      <c r="DO80" s="53">
        <v>5.6291500000000001E-2</v>
      </c>
      <c r="DP80" s="53">
        <v>5.3764199999999998E-2</v>
      </c>
      <c r="DQ80" s="53">
        <v>5.7988499999999998E-2</v>
      </c>
      <c r="DR80" s="53">
        <v>7.1914500000000006E-2</v>
      </c>
      <c r="DS80" s="53">
        <v>6.8803400000000001E-2</v>
      </c>
      <c r="DT80" s="53">
        <v>6.4604700000000001E-2</v>
      </c>
      <c r="DU80" s="53">
        <v>6.8041699999999997E-2</v>
      </c>
      <c r="DV80" s="53">
        <v>6.9958300000000001E-2</v>
      </c>
      <c r="DW80" s="53">
        <v>7.0802100000000007E-2</v>
      </c>
      <c r="DX80" s="53">
        <v>6.1061999999999998E-2</v>
      </c>
      <c r="DY80" s="53">
        <v>8.9946799999999993E-2</v>
      </c>
      <c r="DZ80" s="53">
        <v>8.3205899999999999E-2</v>
      </c>
      <c r="EA80" s="53">
        <v>8.23768E-2</v>
      </c>
      <c r="EB80" s="53">
        <v>7.95159E-2</v>
      </c>
      <c r="EC80" s="53">
        <v>8.8011500000000006E-2</v>
      </c>
      <c r="ED80" s="53">
        <v>9.4666600000000004E-2</v>
      </c>
      <c r="EE80" s="53">
        <v>0.1151952</v>
      </c>
      <c r="EF80" s="53">
        <v>0.1124908</v>
      </c>
      <c r="EG80" s="53">
        <v>8.94707E-2</v>
      </c>
      <c r="EH80" s="53">
        <v>8.1434400000000004E-2</v>
      </c>
      <c r="EI80" s="53">
        <v>7.8920900000000002E-2</v>
      </c>
      <c r="EJ80" s="53">
        <v>8.4549700000000005E-2</v>
      </c>
      <c r="EK80" s="53">
        <v>9.8477599999999998E-2</v>
      </c>
      <c r="EL80" s="53">
        <v>0.11090800000000001</v>
      </c>
      <c r="EM80" s="53">
        <v>0.110481</v>
      </c>
      <c r="EN80" s="53">
        <v>0.10826719999999999</v>
      </c>
      <c r="EO80" s="53">
        <v>0.1117614</v>
      </c>
      <c r="EP80" s="53">
        <v>0.12336560000000001</v>
      </c>
      <c r="EQ80" s="53">
        <v>0.1154029</v>
      </c>
      <c r="ER80" s="53">
        <v>0.1071262</v>
      </c>
      <c r="ES80" s="53">
        <v>0.10651339999999999</v>
      </c>
      <c r="ET80" s="53">
        <v>0.1059215</v>
      </c>
      <c r="EU80" s="53">
        <v>0.1047631</v>
      </c>
      <c r="EV80" s="53">
        <v>9.2552899999999994E-2</v>
      </c>
      <c r="EW80" s="53">
        <v>67.091269999999994</v>
      </c>
      <c r="EX80" s="53">
        <v>66.035719999999998</v>
      </c>
      <c r="EY80" s="53">
        <v>65.046040000000005</v>
      </c>
      <c r="EZ80" s="53">
        <v>64.194820000000007</v>
      </c>
      <c r="FA80" s="53">
        <v>63.465629999999997</v>
      </c>
      <c r="FB80" s="53">
        <v>62.68985</v>
      </c>
      <c r="FC80" s="53">
        <v>62.20852</v>
      </c>
      <c r="FD80" s="53">
        <v>63.382179999999998</v>
      </c>
      <c r="FE80" s="53">
        <v>66.184039999999996</v>
      </c>
      <c r="FF80" s="53">
        <v>69.775930000000002</v>
      </c>
      <c r="FG80" s="53">
        <v>73.703130000000002</v>
      </c>
      <c r="FH80" s="53">
        <v>77.246700000000004</v>
      </c>
      <c r="FI80" s="53">
        <v>80.303250000000006</v>
      </c>
      <c r="FJ80" s="53">
        <v>82.605869999999996</v>
      </c>
      <c r="FK80" s="53">
        <v>84.032619999999994</v>
      </c>
      <c r="FL80" s="53">
        <v>84.677850000000007</v>
      </c>
      <c r="FM80" s="53">
        <v>84.315489999999997</v>
      </c>
      <c r="FN80" s="53">
        <v>82.751339999999999</v>
      </c>
      <c r="FO80" s="53">
        <v>80.163219999999995</v>
      </c>
      <c r="FP80" s="53">
        <v>76.441929999999999</v>
      </c>
      <c r="FQ80" s="53">
        <v>72.944299999999998</v>
      </c>
      <c r="FR80" s="53">
        <v>70.606139999999996</v>
      </c>
      <c r="FS80" s="53">
        <v>68.949299999999994</v>
      </c>
      <c r="FT80" s="53">
        <v>67.514020000000002</v>
      </c>
      <c r="FU80" s="53">
        <v>26629.68</v>
      </c>
      <c r="FV80" s="53">
        <v>36238.699999999997</v>
      </c>
      <c r="FW80" s="53">
        <v>29.481809999999999</v>
      </c>
      <c r="FX80" s="53">
        <v>1</v>
      </c>
    </row>
    <row r="81" spans="1:180" x14ac:dyDescent="0.3">
      <c r="A81" t="s">
        <v>174</v>
      </c>
      <c r="B81" t="s">
        <v>249</v>
      </c>
      <c r="C81" t="s">
        <v>180</v>
      </c>
      <c r="D81" t="s">
        <v>227</v>
      </c>
      <c r="E81" t="s">
        <v>187</v>
      </c>
      <c r="F81" t="s">
        <v>241</v>
      </c>
      <c r="G81" t="s">
        <v>242</v>
      </c>
      <c r="H81" s="53">
        <v>4947</v>
      </c>
      <c r="I81" s="53">
        <v>0.97952287999999998</v>
      </c>
      <c r="J81" s="53">
        <v>0.95183850000000003</v>
      </c>
      <c r="K81" s="53">
        <v>0.93353509999999995</v>
      </c>
      <c r="L81" s="53">
        <v>0.92044139999999997</v>
      </c>
      <c r="M81" s="53">
        <v>0.93205919999999998</v>
      </c>
      <c r="N81" s="53">
        <v>0.94733599999999996</v>
      </c>
      <c r="O81" s="53">
        <v>0.97355910000000001</v>
      </c>
      <c r="P81" s="53">
        <v>1.140315</v>
      </c>
      <c r="Q81" s="53">
        <v>1.395615</v>
      </c>
      <c r="R81" s="53">
        <v>1.6084499999999999</v>
      </c>
      <c r="S81" s="53">
        <v>1.7732110000000001</v>
      </c>
      <c r="T81" s="53">
        <v>1.8995569999999999</v>
      </c>
      <c r="U81" s="53">
        <v>1.9574400000000001</v>
      </c>
      <c r="V81" s="53">
        <v>2.0130240000000001</v>
      </c>
      <c r="W81" s="53">
        <v>2.0622549999999999</v>
      </c>
      <c r="X81" s="53">
        <v>2.0598779999999999</v>
      </c>
      <c r="Y81" s="53">
        <v>1.9523900000000001</v>
      </c>
      <c r="Z81" s="53">
        <v>1.698089</v>
      </c>
      <c r="AA81" s="53">
        <v>1.4847239999999999</v>
      </c>
      <c r="AB81" s="53">
        <v>1.3287009999999999</v>
      </c>
      <c r="AC81" s="53">
        <v>1.2401390000000001</v>
      </c>
      <c r="AD81" s="53">
        <v>1.18754</v>
      </c>
      <c r="AE81" s="53">
        <v>1.090557</v>
      </c>
      <c r="AF81" s="53">
        <v>1.0270820000000001</v>
      </c>
      <c r="AG81" s="53">
        <v>1.0002799999999999E-2</v>
      </c>
      <c r="AH81" s="53">
        <v>1.13598E-2</v>
      </c>
      <c r="AI81" s="53">
        <v>1.30247E-2</v>
      </c>
      <c r="AJ81" s="53">
        <v>8.6399000000000007E-3</v>
      </c>
      <c r="AK81" s="53">
        <v>1.0818899999999999E-2</v>
      </c>
      <c r="AL81" s="53">
        <v>8.2044000000000006E-3</v>
      </c>
      <c r="AM81" s="53">
        <v>9.8969999999999995E-3</v>
      </c>
      <c r="AN81" s="53">
        <v>4.9246999999999997E-3</v>
      </c>
      <c r="AO81" s="53">
        <v>-8.4726999999999997E-3</v>
      </c>
      <c r="AP81" s="53">
        <v>-3.5400599999999997E-2</v>
      </c>
      <c r="AQ81" s="53">
        <v>-6.3424999999999995E-2</v>
      </c>
      <c r="AR81" s="53">
        <v>-6.08193E-2</v>
      </c>
      <c r="AS81" s="53">
        <v>-6.2177099999999999E-2</v>
      </c>
      <c r="AT81" s="53">
        <v>-7.4786599999999995E-2</v>
      </c>
      <c r="AU81" s="53">
        <v>-7.7376799999999996E-2</v>
      </c>
      <c r="AV81" s="53">
        <v>-6.73406E-2</v>
      </c>
      <c r="AW81" s="53">
        <v>-6.1016099999999997E-2</v>
      </c>
      <c r="AX81" s="53">
        <v>-4.2937299999999998E-2</v>
      </c>
      <c r="AY81" s="53">
        <v>-2.1418E-2</v>
      </c>
      <c r="AZ81" s="53">
        <v>-1.3683000000000001E-2</v>
      </c>
      <c r="BA81" s="53">
        <v>-6.8113999999999996E-3</v>
      </c>
      <c r="BB81" s="53">
        <v>7.7464999999999999E-3</v>
      </c>
      <c r="BC81" s="53">
        <v>9.6253999999999992E-3</v>
      </c>
      <c r="BD81" s="53">
        <v>1.05868E-2</v>
      </c>
      <c r="BE81" s="53">
        <v>3.7576499999999999E-2</v>
      </c>
      <c r="BF81" s="53">
        <v>3.7708499999999999E-2</v>
      </c>
      <c r="BG81" s="53">
        <v>3.83656E-2</v>
      </c>
      <c r="BH81" s="53">
        <v>3.3790800000000003E-2</v>
      </c>
      <c r="BI81" s="53">
        <v>3.6905E-2</v>
      </c>
      <c r="BJ81" s="53">
        <v>3.5588599999999998E-2</v>
      </c>
      <c r="BK81" s="53">
        <v>4.1921100000000003E-2</v>
      </c>
      <c r="BL81" s="53">
        <v>4.0611899999999999E-2</v>
      </c>
      <c r="BM81" s="53">
        <v>3.2477600000000002E-2</v>
      </c>
      <c r="BN81" s="53">
        <v>1.1535699999999999E-2</v>
      </c>
      <c r="BO81" s="53">
        <v>-1.21504E-2</v>
      </c>
      <c r="BP81" s="53">
        <v>-6.8244000000000004E-3</v>
      </c>
      <c r="BQ81" s="53">
        <v>-7.0371000000000001E-3</v>
      </c>
      <c r="BR81" s="53">
        <v>-1.7115399999999999E-2</v>
      </c>
      <c r="BS81" s="53">
        <v>-1.8543299999999999E-2</v>
      </c>
      <c r="BT81" s="53">
        <v>-8.5806000000000007E-3</v>
      </c>
      <c r="BU81" s="53">
        <v>-5.2091999999999998E-3</v>
      </c>
      <c r="BV81" s="53">
        <v>6.4808000000000001E-3</v>
      </c>
      <c r="BW81" s="53">
        <v>2.0905E-2</v>
      </c>
      <c r="BX81" s="53">
        <v>2.41385E-2</v>
      </c>
      <c r="BY81" s="53">
        <v>2.77565E-2</v>
      </c>
      <c r="BZ81" s="53">
        <v>4.1254699999999998E-2</v>
      </c>
      <c r="CA81" s="53">
        <v>4.1007099999999998E-2</v>
      </c>
      <c r="CB81" s="53">
        <v>4.0306500000000002E-2</v>
      </c>
      <c r="CC81" s="53">
        <v>5.6674000000000002E-2</v>
      </c>
      <c r="CD81" s="53">
        <v>5.5957600000000003E-2</v>
      </c>
      <c r="CE81" s="53">
        <v>5.5916599999999997E-2</v>
      </c>
      <c r="CF81" s="53">
        <v>5.1210199999999997E-2</v>
      </c>
      <c r="CG81" s="53">
        <v>5.4972199999999999E-2</v>
      </c>
      <c r="CH81" s="53">
        <v>5.4554800000000001E-2</v>
      </c>
      <c r="CI81" s="53">
        <v>6.4100900000000002E-2</v>
      </c>
      <c r="CJ81" s="53">
        <v>6.5328700000000003E-2</v>
      </c>
      <c r="CK81" s="53">
        <v>6.0839699999999997E-2</v>
      </c>
      <c r="CL81" s="53">
        <v>4.4043699999999998E-2</v>
      </c>
      <c r="CM81" s="53">
        <v>2.33622E-2</v>
      </c>
      <c r="CN81" s="53">
        <v>3.05724E-2</v>
      </c>
      <c r="CO81" s="53">
        <v>3.1152699999999998E-2</v>
      </c>
      <c r="CP81" s="53">
        <v>2.28276E-2</v>
      </c>
      <c r="CQ81" s="53">
        <v>2.2204600000000001E-2</v>
      </c>
      <c r="CR81" s="53">
        <v>3.2116400000000003E-2</v>
      </c>
      <c r="CS81" s="53">
        <v>3.3442399999999997E-2</v>
      </c>
      <c r="CT81" s="53">
        <v>4.0707500000000001E-2</v>
      </c>
      <c r="CU81" s="53">
        <v>5.0217900000000003E-2</v>
      </c>
      <c r="CV81" s="53">
        <v>5.0333500000000003E-2</v>
      </c>
      <c r="CW81" s="53">
        <v>5.1698099999999997E-2</v>
      </c>
      <c r="CX81" s="53">
        <v>6.4462400000000003E-2</v>
      </c>
      <c r="CY81" s="53">
        <v>6.2741900000000003E-2</v>
      </c>
      <c r="CZ81" s="53">
        <v>6.0890300000000001E-2</v>
      </c>
      <c r="DA81" s="53">
        <v>7.5771400000000003E-2</v>
      </c>
      <c r="DB81" s="53">
        <v>7.42067E-2</v>
      </c>
      <c r="DC81" s="53">
        <v>7.3467599999999994E-2</v>
      </c>
      <c r="DD81" s="53">
        <v>6.8629700000000002E-2</v>
      </c>
      <c r="DE81" s="53">
        <v>7.3039400000000004E-2</v>
      </c>
      <c r="DF81" s="53">
        <v>7.3521000000000003E-2</v>
      </c>
      <c r="DG81" s="53">
        <v>8.6280700000000002E-2</v>
      </c>
      <c r="DH81" s="53">
        <v>9.0045500000000001E-2</v>
      </c>
      <c r="DI81" s="53">
        <v>8.9201799999999998E-2</v>
      </c>
      <c r="DJ81" s="53">
        <v>7.65517E-2</v>
      </c>
      <c r="DK81" s="53">
        <v>5.8874799999999998E-2</v>
      </c>
      <c r="DL81" s="53">
        <v>6.7969100000000005E-2</v>
      </c>
      <c r="DM81" s="53">
        <v>6.9342500000000001E-2</v>
      </c>
      <c r="DN81" s="53">
        <v>6.2770500000000007E-2</v>
      </c>
      <c r="DO81" s="53">
        <v>6.2952599999999997E-2</v>
      </c>
      <c r="DP81" s="53">
        <v>7.2813299999999997E-2</v>
      </c>
      <c r="DQ81" s="53">
        <v>7.2094099999999994E-2</v>
      </c>
      <c r="DR81" s="53">
        <v>7.4934299999999995E-2</v>
      </c>
      <c r="DS81" s="53">
        <v>7.9530699999999996E-2</v>
      </c>
      <c r="DT81" s="53">
        <v>7.6528499999999999E-2</v>
      </c>
      <c r="DU81" s="53">
        <v>7.5639700000000004E-2</v>
      </c>
      <c r="DV81" s="53">
        <v>8.7669999999999998E-2</v>
      </c>
      <c r="DW81" s="53">
        <v>8.4476700000000002E-2</v>
      </c>
      <c r="DX81" s="53">
        <v>8.1474099999999994E-2</v>
      </c>
      <c r="DY81" s="53">
        <v>0.1033451</v>
      </c>
      <c r="DZ81" s="53">
        <v>0.1005554</v>
      </c>
      <c r="EA81" s="53">
        <v>9.8808400000000005E-2</v>
      </c>
      <c r="EB81" s="53">
        <v>9.3780600000000006E-2</v>
      </c>
      <c r="EC81" s="53">
        <v>9.9125599999999994E-2</v>
      </c>
      <c r="ED81" s="53">
        <v>0.1009052</v>
      </c>
      <c r="EE81" s="53">
        <v>0.1183048</v>
      </c>
      <c r="EF81" s="53">
        <v>0.1257326</v>
      </c>
      <c r="EG81" s="53">
        <v>0.13015209999999999</v>
      </c>
      <c r="EH81" s="53">
        <v>0.1234881</v>
      </c>
      <c r="EI81" s="53">
        <v>0.11014930000000001</v>
      </c>
      <c r="EJ81" s="53">
        <v>0.121964</v>
      </c>
      <c r="EK81" s="53">
        <v>0.12448239999999999</v>
      </c>
      <c r="EL81" s="53">
        <v>0.1204417</v>
      </c>
      <c r="EM81" s="53">
        <v>0.12178609999999999</v>
      </c>
      <c r="EN81" s="53">
        <v>0.1315733</v>
      </c>
      <c r="EO81" s="53">
        <v>0.12790090000000001</v>
      </c>
      <c r="EP81" s="53">
        <v>0.1243523</v>
      </c>
      <c r="EQ81" s="53">
        <v>0.1218538</v>
      </c>
      <c r="ER81" s="53">
        <v>0.1143499</v>
      </c>
      <c r="ES81" s="53">
        <v>0.1102076</v>
      </c>
      <c r="ET81" s="53">
        <v>0.1211782</v>
      </c>
      <c r="EU81" s="53">
        <v>0.1158584</v>
      </c>
      <c r="EV81" s="53">
        <v>0.1111938</v>
      </c>
      <c r="EW81" s="53">
        <v>63.925750000000001</v>
      </c>
      <c r="EX81" s="53">
        <v>62.892879999999998</v>
      </c>
      <c r="EY81" s="53">
        <v>61.913200000000003</v>
      </c>
      <c r="EZ81" s="53">
        <v>61.090679999999999</v>
      </c>
      <c r="FA81" s="53">
        <v>60.375509999999998</v>
      </c>
      <c r="FB81" s="53">
        <v>59.70176</v>
      </c>
      <c r="FC81" s="53">
        <v>60.158029999999997</v>
      </c>
      <c r="FD81" s="53">
        <v>62.690249999999999</v>
      </c>
      <c r="FE81" s="53">
        <v>65.831519999999998</v>
      </c>
      <c r="FF81" s="53">
        <v>69.162170000000003</v>
      </c>
      <c r="FG81" s="53">
        <v>72.389269999999996</v>
      </c>
      <c r="FH81" s="53">
        <v>75.362570000000005</v>
      </c>
      <c r="FI81" s="53">
        <v>77.903030000000001</v>
      </c>
      <c r="FJ81" s="53">
        <v>79.763249999999999</v>
      </c>
      <c r="FK81" s="53">
        <v>80.933629999999994</v>
      </c>
      <c r="FL81" s="53">
        <v>81.366820000000004</v>
      </c>
      <c r="FM81" s="53">
        <v>80.908609999999996</v>
      </c>
      <c r="FN81" s="53">
        <v>79.852050000000006</v>
      </c>
      <c r="FO81" s="53">
        <v>77.744929999999997</v>
      </c>
      <c r="FP81" s="53">
        <v>74.812259999999995</v>
      </c>
      <c r="FQ81" s="53">
        <v>71.152289999999994</v>
      </c>
      <c r="FR81" s="53">
        <v>68.481639999999999</v>
      </c>
      <c r="FS81" s="53">
        <v>66.658919999999995</v>
      </c>
      <c r="FT81" s="53">
        <v>65.259270000000001</v>
      </c>
      <c r="FU81" s="53">
        <v>26630.13</v>
      </c>
      <c r="FV81" s="53">
        <v>34864.720000000001</v>
      </c>
      <c r="FW81" s="53">
        <v>18.084800000000001</v>
      </c>
      <c r="FX81" s="53">
        <v>1</v>
      </c>
    </row>
    <row r="82" spans="1:180" x14ac:dyDescent="0.3">
      <c r="A82" t="s">
        <v>174</v>
      </c>
      <c r="B82" t="s">
        <v>249</v>
      </c>
      <c r="C82" t="s">
        <v>180</v>
      </c>
      <c r="D82" t="s">
        <v>248</v>
      </c>
      <c r="E82" t="s">
        <v>190</v>
      </c>
      <c r="F82" t="s">
        <v>229</v>
      </c>
      <c r="G82" t="s">
        <v>242</v>
      </c>
      <c r="H82" s="53">
        <v>2247</v>
      </c>
      <c r="I82" s="53">
        <v>1.0416890000000001</v>
      </c>
      <c r="J82" s="53">
        <v>1.0133760000000001</v>
      </c>
      <c r="K82" s="53">
        <v>0.99369200000000002</v>
      </c>
      <c r="L82" s="53">
        <v>0.98422810000000005</v>
      </c>
      <c r="M82" s="53">
        <v>0.98185069999999997</v>
      </c>
      <c r="N82" s="53">
        <v>1.01938</v>
      </c>
      <c r="O82" s="53">
        <v>1.0432429999999999</v>
      </c>
      <c r="P82" s="53">
        <v>1.000219</v>
      </c>
      <c r="Q82" s="53">
        <v>1.0541430000000001</v>
      </c>
      <c r="R82" s="53">
        <v>1.197389</v>
      </c>
      <c r="S82" s="53">
        <v>1.3297380000000001</v>
      </c>
      <c r="T82" s="53">
        <v>1.419548</v>
      </c>
      <c r="U82" s="53">
        <v>1.4784649999999999</v>
      </c>
      <c r="V82" s="53">
        <v>1.513776</v>
      </c>
      <c r="W82" s="53">
        <v>1.548076</v>
      </c>
      <c r="X82" s="53">
        <v>1.5379370000000001</v>
      </c>
      <c r="Y82" s="53">
        <v>1.5154650000000001</v>
      </c>
      <c r="Z82" s="53">
        <v>1.4675039999999999</v>
      </c>
      <c r="AA82" s="53">
        <v>1.3827670000000001</v>
      </c>
      <c r="AB82" s="53">
        <v>1.368198</v>
      </c>
      <c r="AC82" s="53">
        <v>1.319296</v>
      </c>
      <c r="AD82" s="53">
        <v>1.227617</v>
      </c>
      <c r="AE82" s="53">
        <v>1.1341049999999999</v>
      </c>
      <c r="AF82" s="53">
        <v>1.0749550000000001</v>
      </c>
      <c r="AG82" s="53">
        <v>1.3646699999999999E-2</v>
      </c>
      <c r="AH82" s="53">
        <v>1.3203899999999999E-2</v>
      </c>
      <c r="AI82" s="53">
        <v>1.39186E-2</v>
      </c>
      <c r="AJ82" s="53">
        <v>1.53457E-2</v>
      </c>
      <c r="AK82" s="53">
        <v>1.41688E-2</v>
      </c>
      <c r="AL82" s="53">
        <v>3.7836700000000001E-2</v>
      </c>
      <c r="AM82" s="53">
        <v>4.0493300000000003E-2</v>
      </c>
      <c r="AN82" s="53">
        <v>2.3915100000000002E-2</v>
      </c>
      <c r="AO82" s="53">
        <v>1.0794999999999999E-3</v>
      </c>
      <c r="AP82" s="53">
        <v>6.4755999999999998E-3</v>
      </c>
      <c r="AQ82" s="53">
        <v>-9.3682999999999995E-3</v>
      </c>
      <c r="AR82" s="53">
        <v>-2.91118E-2</v>
      </c>
      <c r="AS82" s="53">
        <v>-2.1730800000000002E-2</v>
      </c>
      <c r="AT82" s="53">
        <v>-1.94421E-2</v>
      </c>
      <c r="AU82" s="53">
        <v>-4.1256000000000001E-3</v>
      </c>
      <c r="AV82" s="53">
        <v>-9.4937000000000007E-3</v>
      </c>
      <c r="AW82" s="53">
        <v>-9.7526999999999996E-3</v>
      </c>
      <c r="AX82" s="53">
        <v>1.23801E-2</v>
      </c>
      <c r="AY82" s="53">
        <v>1.4106799999999999E-2</v>
      </c>
      <c r="AZ82" s="53">
        <v>1.9425999999999999E-2</v>
      </c>
      <c r="BA82" s="53">
        <v>2.4143399999999999E-2</v>
      </c>
      <c r="BB82" s="53">
        <v>3.4103300000000003E-2</v>
      </c>
      <c r="BC82" s="53">
        <v>2.54506E-2</v>
      </c>
      <c r="BD82" s="53">
        <v>2.3675999999999999E-2</v>
      </c>
      <c r="BE82" s="53">
        <v>3.3697600000000001E-2</v>
      </c>
      <c r="BF82" s="53">
        <v>3.3132599999999998E-2</v>
      </c>
      <c r="BG82" s="53">
        <v>3.3351600000000002E-2</v>
      </c>
      <c r="BH82" s="53">
        <v>3.4493099999999999E-2</v>
      </c>
      <c r="BI82" s="53">
        <v>3.3314000000000003E-2</v>
      </c>
      <c r="BJ82" s="53">
        <v>5.9071800000000001E-2</v>
      </c>
      <c r="BK82" s="53">
        <v>6.2948199999999996E-2</v>
      </c>
      <c r="BL82" s="53">
        <v>4.67413E-2</v>
      </c>
      <c r="BM82" s="53">
        <v>2.4697199999999999E-2</v>
      </c>
      <c r="BN82" s="53">
        <v>3.2469499999999998E-2</v>
      </c>
      <c r="BO82" s="53">
        <v>1.95281E-2</v>
      </c>
      <c r="BP82" s="53">
        <v>2.4543999999999998E-3</v>
      </c>
      <c r="BQ82" s="53">
        <v>1.02019E-2</v>
      </c>
      <c r="BR82" s="53">
        <v>1.3680599999999999E-2</v>
      </c>
      <c r="BS82" s="53">
        <v>2.9176000000000001E-2</v>
      </c>
      <c r="BT82" s="53">
        <v>2.3529899999999999E-2</v>
      </c>
      <c r="BU82" s="53">
        <v>2.34329E-2</v>
      </c>
      <c r="BV82" s="53">
        <v>4.2190800000000001E-2</v>
      </c>
      <c r="BW82" s="53">
        <v>4.4982800000000003E-2</v>
      </c>
      <c r="BX82" s="53">
        <v>4.7793500000000003E-2</v>
      </c>
      <c r="BY82" s="53">
        <v>5.0963700000000001E-2</v>
      </c>
      <c r="BZ82" s="53">
        <v>5.8378600000000003E-2</v>
      </c>
      <c r="CA82" s="53">
        <v>4.8088800000000001E-2</v>
      </c>
      <c r="CB82" s="53">
        <v>4.3994400000000003E-2</v>
      </c>
      <c r="CC82" s="53">
        <v>4.7584899999999999E-2</v>
      </c>
      <c r="CD82" s="53">
        <v>4.6935200000000003E-2</v>
      </c>
      <c r="CE82" s="53">
        <v>4.68108E-2</v>
      </c>
      <c r="CF82" s="53">
        <v>4.7754600000000001E-2</v>
      </c>
      <c r="CG82" s="53">
        <v>4.6573999999999997E-2</v>
      </c>
      <c r="CH82" s="53">
        <v>7.37791E-2</v>
      </c>
      <c r="CI82" s="53">
        <v>7.8500399999999998E-2</v>
      </c>
      <c r="CJ82" s="53">
        <v>6.2550599999999998E-2</v>
      </c>
      <c r="CK82" s="53">
        <v>4.10547E-2</v>
      </c>
      <c r="CL82" s="53">
        <v>5.0472799999999998E-2</v>
      </c>
      <c r="CM82" s="53">
        <v>3.9541699999999999E-2</v>
      </c>
      <c r="CN82" s="53">
        <v>2.4316999999999998E-2</v>
      </c>
      <c r="CO82" s="53">
        <v>3.23185E-2</v>
      </c>
      <c r="CP82" s="53">
        <v>3.6621300000000002E-2</v>
      </c>
      <c r="CQ82" s="53">
        <v>5.2240599999999998E-2</v>
      </c>
      <c r="CR82" s="53">
        <v>4.6401999999999999E-2</v>
      </c>
      <c r="CS82" s="53">
        <v>4.6417100000000003E-2</v>
      </c>
      <c r="CT82" s="53">
        <v>6.2837699999999996E-2</v>
      </c>
      <c r="CU82" s="53">
        <v>6.6367499999999996E-2</v>
      </c>
      <c r="CV82" s="53">
        <v>6.7440799999999995E-2</v>
      </c>
      <c r="CW82" s="53">
        <v>6.9539299999999998E-2</v>
      </c>
      <c r="CX82" s="53">
        <v>7.5191599999999997E-2</v>
      </c>
      <c r="CY82" s="53">
        <v>6.3768000000000005E-2</v>
      </c>
      <c r="CZ82" s="53">
        <v>5.8066899999999998E-2</v>
      </c>
      <c r="DA82" s="53">
        <v>6.1472100000000002E-2</v>
      </c>
      <c r="DB82" s="53">
        <v>6.0737800000000002E-2</v>
      </c>
      <c r="DC82" s="53">
        <v>6.0269999999999997E-2</v>
      </c>
      <c r="DD82" s="53">
        <v>6.1016099999999997E-2</v>
      </c>
      <c r="DE82" s="53">
        <v>5.9833900000000002E-2</v>
      </c>
      <c r="DF82" s="53">
        <v>8.8486499999999996E-2</v>
      </c>
      <c r="DG82" s="53">
        <v>9.40526E-2</v>
      </c>
      <c r="DH82" s="53">
        <v>7.8359999999999999E-2</v>
      </c>
      <c r="DI82" s="53">
        <v>5.7412299999999999E-2</v>
      </c>
      <c r="DJ82" s="53">
        <v>6.8476099999999998E-2</v>
      </c>
      <c r="DK82" s="53">
        <v>5.9555299999999999E-2</v>
      </c>
      <c r="DL82" s="53">
        <v>4.6179600000000001E-2</v>
      </c>
      <c r="DM82" s="53">
        <v>5.4434999999999997E-2</v>
      </c>
      <c r="DN82" s="53">
        <v>5.9561999999999997E-2</v>
      </c>
      <c r="DO82" s="53">
        <v>7.53051E-2</v>
      </c>
      <c r="DP82" s="53">
        <v>6.9274100000000005E-2</v>
      </c>
      <c r="DQ82" s="53">
        <v>6.9401299999999999E-2</v>
      </c>
      <c r="DR82" s="53">
        <v>8.3484500000000003E-2</v>
      </c>
      <c r="DS82" s="53">
        <v>8.77521E-2</v>
      </c>
      <c r="DT82" s="53">
        <v>8.7088100000000002E-2</v>
      </c>
      <c r="DU82" s="53">
        <v>8.8114999999999999E-2</v>
      </c>
      <c r="DV82" s="53">
        <v>9.2004600000000006E-2</v>
      </c>
      <c r="DW82" s="53">
        <v>7.9447100000000007E-2</v>
      </c>
      <c r="DX82" s="53">
        <v>7.2139400000000006E-2</v>
      </c>
      <c r="DY82" s="53">
        <v>8.1523100000000001E-2</v>
      </c>
      <c r="DZ82" s="53">
        <v>8.0666500000000002E-2</v>
      </c>
      <c r="EA82" s="53">
        <v>7.9702999999999996E-2</v>
      </c>
      <c r="EB82" s="53">
        <v>8.0163499999999999E-2</v>
      </c>
      <c r="EC82" s="53">
        <v>7.8979099999999997E-2</v>
      </c>
      <c r="ED82" s="53">
        <v>0.1097216</v>
      </c>
      <c r="EE82" s="53">
        <v>0.1165075</v>
      </c>
      <c r="EF82" s="53">
        <v>0.1011862</v>
      </c>
      <c r="EG82" s="53">
        <v>8.1030000000000005E-2</v>
      </c>
      <c r="EH82" s="53">
        <v>9.4469899999999996E-2</v>
      </c>
      <c r="EI82" s="53">
        <v>8.8451699999999994E-2</v>
      </c>
      <c r="EJ82" s="53">
        <v>7.7745800000000004E-2</v>
      </c>
      <c r="EK82" s="53">
        <v>8.6367799999999995E-2</v>
      </c>
      <c r="EL82" s="53">
        <v>9.2684699999999995E-2</v>
      </c>
      <c r="EM82" s="53">
        <v>0.1086067</v>
      </c>
      <c r="EN82" s="53">
        <v>0.10229770000000001</v>
      </c>
      <c r="EO82" s="53">
        <v>0.10258680000000001</v>
      </c>
      <c r="EP82" s="53">
        <v>0.1132952</v>
      </c>
      <c r="EQ82" s="53">
        <v>0.1186281</v>
      </c>
      <c r="ER82" s="53">
        <v>0.11545569999999999</v>
      </c>
      <c r="ES82" s="53">
        <v>0.1149352</v>
      </c>
      <c r="ET82" s="53">
        <v>0.11627990000000001</v>
      </c>
      <c r="EU82" s="53">
        <v>0.1020853</v>
      </c>
      <c r="EV82" s="53">
        <v>9.2457800000000007E-2</v>
      </c>
      <c r="EW82" s="53">
        <v>60.349800000000002</v>
      </c>
      <c r="EX82" s="53">
        <v>59.778210000000001</v>
      </c>
      <c r="EY82" s="53">
        <v>59.14564</v>
      </c>
      <c r="EZ82" s="53">
        <v>58.625540000000001</v>
      </c>
      <c r="FA82" s="53">
        <v>58.247619999999998</v>
      </c>
      <c r="FB82" s="53">
        <v>57.839019999999998</v>
      </c>
      <c r="FC82" s="53">
        <v>57.470579999999998</v>
      </c>
      <c r="FD82" s="53">
        <v>58.355179999999997</v>
      </c>
      <c r="FE82" s="53">
        <v>61.17474</v>
      </c>
      <c r="FF82" s="53">
        <v>64.519710000000003</v>
      </c>
      <c r="FG82" s="53">
        <v>67.980999999999995</v>
      </c>
      <c r="FH82" s="53">
        <v>71.36148</v>
      </c>
      <c r="FI82" s="53">
        <v>74.102329999999995</v>
      </c>
      <c r="FJ82" s="53">
        <v>76.321169999999995</v>
      </c>
      <c r="FK82" s="53">
        <v>77.554760000000002</v>
      </c>
      <c r="FL82" s="53">
        <v>77.717460000000003</v>
      </c>
      <c r="FM82" s="53">
        <v>76.898290000000003</v>
      </c>
      <c r="FN82" s="53">
        <v>74.926410000000004</v>
      </c>
      <c r="FO82" s="53">
        <v>71.645049999999998</v>
      </c>
      <c r="FP82" s="53">
        <v>67.843149999999994</v>
      </c>
      <c r="FQ82" s="53">
        <v>65.420850000000002</v>
      </c>
      <c r="FR82" s="53">
        <v>64.012069999999994</v>
      </c>
      <c r="FS82" s="53">
        <v>62.978929999999998</v>
      </c>
      <c r="FT82" s="53">
        <v>62.117579999999997</v>
      </c>
      <c r="FU82" s="53">
        <v>11868.9</v>
      </c>
      <c r="FV82" s="53">
        <v>16710.54</v>
      </c>
      <c r="FW82" s="53">
        <v>20.522680000000001</v>
      </c>
      <c r="FX82" s="53">
        <v>1</v>
      </c>
    </row>
    <row r="83" spans="1:180" x14ac:dyDescent="0.3">
      <c r="A83" t="s">
        <v>174</v>
      </c>
      <c r="B83" t="s">
        <v>249</v>
      </c>
      <c r="C83" t="s">
        <v>180</v>
      </c>
      <c r="D83" t="s">
        <v>227</v>
      </c>
      <c r="E83" t="s">
        <v>190</v>
      </c>
      <c r="F83" t="s">
        <v>229</v>
      </c>
      <c r="G83" t="s">
        <v>242</v>
      </c>
      <c r="H83" s="53">
        <v>2247</v>
      </c>
      <c r="I83" s="53">
        <v>1.0597019999999999</v>
      </c>
      <c r="J83" s="53">
        <v>1.037992</v>
      </c>
      <c r="K83" s="53">
        <v>1.0160499999999999</v>
      </c>
      <c r="L83" s="53">
        <v>1.01193</v>
      </c>
      <c r="M83" s="53">
        <v>1.0173190000000001</v>
      </c>
      <c r="N83" s="53">
        <v>1.0903309999999999</v>
      </c>
      <c r="O83" s="53">
        <v>1.1799329999999999</v>
      </c>
      <c r="P83" s="53">
        <v>1.254707</v>
      </c>
      <c r="Q83" s="53">
        <v>1.489649</v>
      </c>
      <c r="R83" s="53">
        <v>1.7113750000000001</v>
      </c>
      <c r="S83" s="53">
        <v>1.915729</v>
      </c>
      <c r="T83" s="53">
        <v>2.0365609999999998</v>
      </c>
      <c r="U83" s="53">
        <v>2.0919919999999999</v>
      </c>
      <c r="V83" s="53">
        <v>2.1562860000000001</v>
      </c>
      <c r="W83" s="53">
        <v>2.2060019999999998</v>
      </c>
      <c r="X83" s="53">
        <v>2.215252</v>
      </c>
      <c r="Y83" s="53">
        <v>2.14133</v>
      </c>
      <c r="Z83" s="53">
        <v>1.9010229999999999</v>
      </c>
      <c r="AA83" s="53">
        <v>1.6394550000000001</v>
      </c>
      <c r="AB83" s="53">
        <v>1.5344549999999999</v>
      </c>
      <c r="AC83" s="53">
        <v>1.4078740000000001</v>
      </c>
      <c r="AD83" s="53">
        <v>1.2844469999999999</v>
      </c>
      <c r="AE83" s="53">
        <v>1.1679790000000001</v>
      </c>
      <c r="AF83" s="53">
        <v>1.097623</v>
      </c>
      <c r="AG83" s="53">
        <v>3.9778599999999997E-2</v>
      </c>
      <c r="AH83" s="53">
        <v>4.18901E-2</v>
      </c>
      <c r="AI83" s="53">
        <v>3.5875400000000002E-2</v>
      </c>
      <c r="AJ83" s="53">
        <v>3.7209300000000001E-2</v>
      </c>
      <c r="AK83" s="53">
        <v>3.27876E-2</v>
      </c>
      <c r="AL83" s="53">
        <v>6.4796199999999998E-2</v>
      </c>
      <c r="AM83" s="53">
        <v>6.7313799999999993E-2</v>
      </c>
      <c r="AN83" s="53">
        <v>5.5698600000000001E-2</v>
      </c>
      <c r="AO83" s="53">
        <v>5.1183800000000002E-2</v>
      </c>
      <c r="AP83" s="53">
        <v>2.0154499999999999E-2</v>
      </c>
      <c r="AQ83" s="53">
        <v>1.66258E-2</v>
      </c>
      <c r="AR83" s="53">
        <v>3.659E-4</v>
      </c>
      <c r="AS83" s="53">
        <v>-1.09347E-2</v>
      </c>
      <c r="AT83" s="53">
        <v>-7.0756999999999999E-3</v>
      </c>
      <c r="AU83" s="53">
        <v>-1.15072E-2</v>
      </c>
      <c r="AV83" s="53">
        <v>1.0428E-3</v>
      </c>
      <c r="AW83" s="53">
        <v>2.00678E-2</v>
      </c>
      <c r="AX83" s="53">
        <v>4.0115499999999998E-2</v>
      </c>
      <c r="AY83" s="53">
        <v>4.2400199999999999E-2</v>
      </c>
      <c r="AZ83" s="53">
        <v>4.67821E-2</v>
      </c>
      <c r="BA83" s="53">
        <v>3.9023700000000001E-2</v>
      </c>
      <c r="BB83" s="53">
        <v>5.6024600000000001E-2</v>
      </c>
      <c r="BC83" s="53">
        <v>4.2208099999999998E-2</v>
      </c>
      <c r="BD83" s="53">
        <v>3.4678100000000003E-2</v>
      </c>
      <c r="BE83" s="53">
        <v>5.8171E-2</v>
      </c>
      <c r="BF83" s="53">
        <v>6.0195699999999998E-2</v>
      </c>
      <c r="BG83" s="53">
        <v>5.4014E-2</v>
      </c>
      <c r="BH83" s="53">
        <v>5.4977100000000001E-2</v>
      </c>
      <c r="BI83" s="53">
        <v>5.12933E-2</v>
      </c>
      <c r="BJ83" s="53">
        <v>8.7182599999999999E-2</v>
      </c>
      <c r="BK83" s="53">
        <v>9.1867699999999997E-2</v>
      </c>
      <c r="BL83" s="53">
        <v>7.9852900000000004E-2</v>
      </c>
      <c r="BM83" s="53">
        <v>7.8133999999999995E-2</v>
      </c>
      <c r="BN83" s="53">
        <v>4.8745900000000002E-2</v>
      </c>
      <c r="BO83" s="53">
        <v>4.7575899999999997E-2</v>
      </c>
      <c r="BP83" s="53">
        <v>3.3459799999999998E-2</v>
      </c>
      <c r="BQ83" s="53">
        <v>2.21266E-2</v>
      </c>
      <c r="BR83" s="53">
        <v>2.69637E-2</v>
      </c>
      <c r="BS83" s="53">
        <v>2.33662E-2</v>
      </c>
      <c r="BT83" s="53">
        <v>3.7296200000000002E-2</v>
      </c>
      <c r="BU83" s="53">
        <v>5.6133099999999998E-2</v>
      </c>
      <c r="BV83" s="53">
        <v>7.3721300000000003E-2</v>
      </c>
      <c r="BW83" s="53">
        <v>7.3034600000000005E-2</v>
      </c>
      <c r="BX83" s="53">
        <v>7.4299900000000002E-2</v>
      </c>
      <c r="BY83" s="53">
        <v>6.4444000000000001E-2</v>
      </c>
      <c r="BZ83" s="53">
        <v>8.0263600000000004E-2</v>
      </c>
      <c r="CA83" s="53">
        <v>6.44845E-2</v>
      </c>
      <c r="CB83" s="53">
        <v>5.4455999999999997E-2</v>
      </c>
      <c r="CC83" s="53">
        <v>7.0909399999999997E-2</v>
      </c>
      <c r="CD83" s="53">
        <v>7.2874099999999997E-2</v>
      </c>
      <c r="CE83" s="53">
        <v>6.6576700000000003E-2</v>
      </c>
      <c r="CF83" s="53">
        <v>6.7282999999999996E-2</v>
      </c>
      <c r="CG83" s="53">
        <v>6.4110200000000006E-2</v>
      </c>
      <c r="CH83" s="53">
        <v>0.1026873</v>
      </c>
      <c r="CI83" s="53">
        <v>0.1088736</v>
      </c>
      <c r="CJ83" s="53">
        <v>9.6582200000000007E-2</v>
      </c>
      <c r="CK83" s="53">
        <v>9.67996E-2</v>
      </c>
      <c r="CL83" s="53">
        <v>6.8548300000000006E-2</v>
      </c>
      <c r="CM83" s="53">
        <v>6.9011900000000001E-2</v>
      </c>
      <c r="CN83" s="53">
        <v>5.6380600000000003E-2</v>
      </c>
      <c r="CO83" s="53">
        <v>4.5024799999999997E-2</v>
      </c>
      <c r="CP83" s="53">
        <v>5.0539300000000002E-2</v>
      </c>
      <c r="CQ83" s="53">
        <v>4.7519499999999999E-2</v>
      </c>
      <c r="CR83" s="53">
        <v>6.2405099999999998E-2</v>
      </c>
      <c r="CS83" s="53">
        <v>8.1111799999999998E-2</v>
      </c>
      <c r="CT83" s="53">
        <v>9.6996499999999999E-2</v>
      </c>
      <c r="CU83" s="53">
        <v>9.4251799999999997E-2</v>
      </c>
      <c r="CV83" s="53">
        <v>9.33586E-2</v>
      </c>
      <c r="CW83" s="53">
        <v>8.2050100000000001E-2</v>
      </c>
      <c r="CX83" s="53">
        <v>9.7051499999999999E-2</v>
      </c>
      <c r="CY83" s="53">
        <v>7.9913100000000001E-2</v>
      </c>
      <c r="CZ83" s="53">
        <v>6.8154099999999995E-2</v>
      </c>
      <c r="DA83" s="53">
        <v>8.3647899999999997E-2</v>
      </c>
      <c r="DB83" s="53">
        <v>8.5552500000000004E-2</v>
      </c>
      <c r="DC83" s="53">
        <v>7.9139500000000002E-2</v>
      </c>
      <c r="DD83" s="53">
        <v>7.9588999999999993E-2</v>
      </c>
      <c r="DE83" s="53">
        <v>7.6927200000000001E-2</v>
      </c>
      <c r="DF83" s="53">
        <v>0.11819209999999999</v>
      </c>
      <c r="DG83" s="53">
        <v>0.12587950000000001</v>
      </c>
      <c r="DH83" s="53">
        <v>0.11331140000000001</v>
      </c>
      <c r="DI83" s="53">
        <v>0.11546530000000001</v>
      </c>
      <c r="DJ83" s="53">
        <v>8.8350600000000001E-2</v>
      </c>
      <c r="DK83" s="53">
        <v>9.0447799999999995E-2</v>
      </c>
      <c r="DL83" s="53">
        <v>7.9301300000000005E-2</v>
      </c>
      <c r="DM83" s="53">
        <v>6.7922999999999997E-2</v>
      </c>
      <c r="DN83" s="53">
        <v>7.4114899999999997E-2</v>
      </c>
      <c r="DO83" s="53">
        <v>7.1672799999999995E-2</v>
      </c>
      <c r="DP83" s="53">
        <v>8.7514099999999997E-2</v>
      </c>
      <c r="DQ83" s="53">
        <v>0.1060905</v>
      </c>
      <c r="DR83" s="53">
        <v>0.1202718</v>
      </c>
      <c r="DS83" s="53">
        <v>0.11546910000000001</v>
      </c>
      <c r="DT83" s="53">
        <v>0.1124173</v>
      </c>
      <c r="DU83" s="53">
        <v>9.9656099999999997E-2</v>
      </c>
      <c r="DV83" s="53">
        <v>0.11383939999999999</v>
      </c>
      <c r="DW83" s="53">
        <v>9.5341599999999999E-2</v>
      </c>
      <c r="DX83" s="53">
        <v>8.1852099999999997E-2</v>
      </c>
      <c r="DY83" s="53">
        <v>0.1020402</v>
      </c>
      <c r="DZ83" s="53">
        <v>0.10385809999999999</v>
      </c>
      <c r="EA83" s="53">
        <v>9.7278100000000006E-2</v>
      </c>
      <c r="EB83" s="53">
        <v>9.7356799999999993E-2</v>
      </c>
      <c r="EC83" s="53">
        <v>9.5432900000000001E-2</v>
      </c>
      <c r="ED83" s="53">
        <v>0.1405785</v>
      </c>
      <c r="EE83" s="53">
        <v>0.15043329999999999</v>
      </c>
      <c r="EF83" s="53">
        <v>0.1374657</v>
      </c>
      <c r="EG83" s="53">
        <v>0.1424155</v>
      </c>
      <c r="EH83" s="53">
        <v>0.116942</v>
      </c>
      <c r="EI83" s="53">
        <v>0.1213979</v>
      </c>
      <c r="EJ83" s="53">
        <v>0.1123952</v>
      </c>
      <c r="EK83" s="53">
        <v>0.1009843</v>
      </c>
      <c r="EL83" s="53">
        <v>0.10815429999999999</v>
      </c>
      <c r="EM83" s="53">
        <v>0.1065463</v>
      </c>
      <c r="EN83" s="53">
        <v>0.1237674</v>
      </c>
      <c r="EO83" s="53">
        <v>0.1421558</v>
      </c>
      <c r="EP83" s="53">
        <v>0.1538776</v>
      </c>
      <c r="EQ83" s="53">
        <v>0.1461035</v>
      </c>
      <c r="ER83" s="53">
        <v>0.139935</v>
      </c>
      <c r="ES83" s="53">
        <v>0.1250764</v>
      </c>
      <c r="ET83" s="53">
        <v>0.13807839999999999</v>
      </c>
      <c r="EU83" s="53">
        <v>0.117618</v>
      </c>
      <c r="EV83" s="53">
        <v>0.10163</v>
      </c>
      <c r="EW83" s="53">
        <v>61.027160000000002</v>
      </c>
      <c r="EX83" s="53">
        <v>60.309150000000002</v>
      </c>
      <c r="EY83" s="53">
        <v>59.618819999999999</v>
      </c>
      <c r="EZ83" s="53">
        <v>58.998109999999997</v>
      </c>
      <c r="FA83" s="53">
        <v>58.581600000000002</v>
      </c>
      <c r="FB83" s="53">
        <v>58.222009999999997</v>
      </c>
      <c r="FC83" s="53">
        <v>57.960659999999997</v>
      </c>
      <c r="FD83" s="53">
        <v>58.814309999999999</v>
      </c>
      <c r="FE83" s="53">
        <v>61.938859999999998</v>
      </c>
      <c r="FF83" s="53">
        <v>65.443960000000004</v>
      </c>
      <c r="FG83" s="53">
        <v>68.928250000000006</v>
      </c>
      <c r="FH83" s="53">
        <v>72.049589999999995</v>
      </c>
      <c r="FI83" s="53">
        <v>74.680049999999994</v>
      </c>
      <c r="FJ83" s="53">
        <v>76.465729999999994</v>
      </c>
      <c r="FK83" s="53">
        <v>77.489019999999996</v>
      </c>
      <c r="FL83" s="53">
        <v>77.694389999999999</v>
      </c>
      <c r="FM83" s="53">
        <v>76.854770000000002</v>
      </c>
      <c r="FN83" s="53">
        <v>74.672129999999996</v>
      </c>
      <c r="FO83" s="53">
        <v>71.202929999999995</v>
      </c>
      <c r="FP83" s="53">
        <v>67.464590000000001</v>
      </c>
      <c r="FQ83" s="53">
        <v>65.085599999999999</v>
      </c>
      <c r="FR83" s="53">
        <v>63.5625</v>
      </c>
      <c r="FS83" s="53">
        <v>62.378639999999997</v>
      </c>
      <c r="FT83" s="53">
        <v>61.481920000000002</v>
      </c>
      <c r="FU83" s="53">
        <v>11868.9</v>
      </c>
      <c r="FV83" s="53">
        <v>16710.54</v>
      </c>
      <c r="FW83" s="53">
        <v>20.522680000000001</v>
      </c>
      <c r="FX83" s="53">
        <v>1</v>
      </c>
    </row>
    <row r="84" spans="1:180" x14ac:dyDescent="0.3">
      <c r="A84" t="s">
        <v>174</v>
      </c>
      <c r="B84" t="s">
        <v>249</v>
      </c>
      <c r="C84" t="s">
        <v>180</v>
      </c>
      <c r="D84" t="s">
        <v>248</v>
      </c>
      <c r="E84" t="s">
        <v>188</v>
      </c>
      <c r="F84" t="s">
        <v>229</v>
      </c>
      <c r="G84" t="s">
        <v>242</v>
      </c>
      <c r="H84" s="53">
        <v>2247</v>
      </c>
      <c r="I84" s="53">
        <v>1.049633</v>
      </c>
      <c r="J84" s="53">
        <v>1.026667</v>
      </c>
      <c r="K84" s="53">
        <v>1.006783</v>
      </c>
      <c r="L84" s="53">
        <v>1.0022409999999999</v>
      </c>
      <c r="M84" s="53">
        <v>1.002572</v>
      </c>
      <c r="N84" s="53">
        <v>1.008583</v>
      </c>
      <c r="O84" s="53">
        <v>0.98146310000000003</v>
      </c>
      <c r="P84" s="53">
        <v>0.98600509999999997</v>
      </c>
      <c r="Q84" s="53">
        <v>1.061526</v>
      </c>
      <c r="R84" s="53">
        <v>1.1968730000000001</v>
      </c>
      <c r="S84" s="53">
        <v>1.3479190000000001</v>
      </c>
      <c r="T84" s="53">
        <v>1.4651369999999999</v>
      </c>
      <c r="U84" s="53">
        <v>1.5189870000000001</v>
      </c>
      <c r="V84" s="53">
        <v>1.551302</v>
      </c>
      <c r="W84" s="53">
        <v>1.5856399999999999</v>
      </c>
      <c r="X84" s="53">
        <v>1.605</v>
      </c>
      <c r="Y84" s="53">
        <v>1.577958</v>
      </c>
      <c r="Z84" s="53">
        <v>1.5061199999999999</v>
      </c>
      <c r="AA84" s="53">
        <v>1.4144909999999999</v>
      </c>
      <c r="AB84" s="53">
        <v>1.3260350000000001</v>
      </c>
      <c r="AC84" s="53">
        <v>1.288616</v>
      </c>
      <c r="AD84" s="53">
        <v>1.2413829999999999</v>
      </c>
      <c r="AE84" s="53">
        <v>1.14544</v>
      </c>
      <c r="AF84" s="53">
        <v>1.0818779999999999</v>
      </c>
      <c r="AG84" s="53">
        <v>2.6459999999999998E-4</v>
      </c>
      <c r="AH84" s="53">
        <v>6.2252000000000002E-3</v>
      </c>
      <c r="AI84" s="53">
        <v>8.5806000000000007E-3</v>
      </c>
      <c r="AJ84" s="53">
        <v>1.61251E-2</v>
      </c>
      <c r="AK84" s="53">
        <v>1.9268400000000001E-2</v>
      </c>
      <c r="AL84" s="53">
        <v>2.1159600000000001E-2</v>
      </c>
      <c r="AM84" s="53">
        <v>3.6020999999999997E-2</v>
      </c>
      <c r="AN84" s="53">
        <v>1.5561999999999999E-2</v>
      </c>
      <c r="AO84" s="53">
        <v>-1.27476E-2</v>
      </c>
      <c r="AP84" s="53">
        <v>-2.76315E-2</v>
      </c>
      <c r="AQ84" s="53">
        <v>-3.5538899999999998E-2</v>
      </c>
      <c r="AR84" s="53">
        <v>-3.1082100000000001E-2</v>
      </c>
      <c r="AS84" s="53">
        <v>-3.3683100000000001E-2</v>
      </c>
      <c r="AT84" s="53">
        <v>-3.47721E-2</v>
      </c>
      <c r="AU84" s="53">
        <v>-1.5975799999999998E-2</v>
      </c>
      <c r="AV84" s="53">
        <v>9.0437999999999994E-3</v>
      </c>
      <c r="AW84" s="53">
        <v>6.2398999999999996E-3</v>
      </c>
      <c r="AX84" s="53">
        <v>5.9494999999999999E-3</v>
      </c>
      <c r="AY84" s="53">
        <v>1.03067E-2</v>
      </c>
      <c r="AZ84" s="53">
        <v>1.8828000000000001E-2</v>
      </c>
      <c r="BA84" s="53">
        <v>2.3507699999999999E-2</v>
      </c>
      <c r="BB84" s="53">
        <v>2.06777E-2</v>
      </c>
      <c r="BC84" s="53">
        <v>1.6208400000000001E-2</v>
      </c>
      <c r="BD84" s="53">
        <v>1.1019899999999999E-2</v>
      </c>
      <c r="BE84" s="53">
        <v>2.1124E-2</v>
      </c>
      <c r="BF84" s="53">
        <v>2.6887899999999999E-2</v>
      </c>
      <c r="BG84" s="53">
        <v>2.87648E-2</v>
      </c>
      <c r="BH84" s="53">
        <v>3.57595E-2</v>
      </c>
      <c r="BI84" s="53">
        <v>3.9090300000000001E-2</v>
      </c>
      <c r="BJ84" s="53">
        <v>4.10873E-2</v>
      </c>
      <c r="BK84" s="53">
        <v>5.8265400000000002E-2</v>
      </c>
      <c r="BL84" s="53">
        <v>3.8207199999999997E-2</v>
      </c>
      <c r="BM84" s="53">
        <v>1.10589E-2</v>
      </c>
      <c r="BN84" s="53">
        <v>-7.159E-4</v>
      </c>
      <c r="BO84" s="53">
        <v>-5.3353000000000003E-3</v>
      </c>
      <c r="BP84" s="53">
        <v>1.7691E-3</v>
      </c>
      <c r="BQ84" s="53">
        <v>1.2410000000000001E-4</v>
      </c>
      <c r="BR84" s="53">
        <v>-2.6239999999999998E-4</v>
      </c>
      <c r="BS84" s="53">
        <v>1.84847E-2</v>
      </c>
      <c r="BT84" s="53">
        <v>4.5171999999999997E-2</v>
      </c>
      <c r="BU84" s="53">
        <v>4.2291299999999997E-2</v>
      </c>
      <c r="BV84" s="53">
        <v>4.0082199999999998E-2</v>
      </c>
      <c r="BW84" s="53">
        <v>4.2597200000000002E-2</v>
      </c>
      <c r="BX84" s="53">
        <v>4.9153200000000001E-2</v>
      </c>
      <c r="BY84" s="53">
        <v>5.1195900000000003E-2</v>
      </c>
      <c r="BZ84" s="53">
        <v>4.66419E-2</v>
      </c>
      <c r="CA84" s="53">
        <v>4.03641E-2</v>
      </c>
      <c r="CB84" s="53">
        <v>3.3376200000000002E-2</v>
      </c>
      <c r="CC84" s="53">
        <v>3.5571100000000001E-2</v>
      </c>
      <c r="CD84" s="53">
        <v>4.1198800000000001E-2</v>
      </c>
      <c r="CE84" s="53">
        <v>4.2744299999999999E-2</v>
      </c>
      <c r="CF84" s="53">
        <v>4.9358199999999998E-2</v>
      </c>
      <c r="CG84" s="53">
        <v>5.2818900000000002E-2</v>
      </c>
      <c r="CH84" s="53">
        <v>5.4889199999999999E-2</v>
      </c>
      <c r="CI84" s="53">
        <v>7.3671799999999996E-2</v>
      </c>
      <c r="CJ84" s="53">
        <v>5.3891099999999997E-2</v>
      </c>
      <c r="CK84" s="53">
        <v>2.7547100000000001E-2</v>
      </c>
      <c r="CL84" s="53">
        <v>1.7925799999999999E-2</v>
      </c>
      <c r="CM84" s="53">
        <v>1.55836E-2</v>
      </c>
      <c r="CN84" s="53">
        <v>2.45217E-2</v>
      </c>
      <c r="CO84" s="53">
        <v>2.3538799999999999E-2</v>
      </c>
      <c r="CP84" s="53">
        <v>2.3639E-2</v>
      </c>
      <c r="CQ84" s="53">
        <v>4.2351899999999998E-2</v>
      </c>
      <c r="CR84" s="53">
        <v>7.0194300000000001E-2</v>
      </c>
      <c r="CS84" s="53">
        <v>6.7260299999999995E-2</v>
      </c>
      <c r="CT84" s="53">
        <v>6.3722399999999998E-2</v>
      </c>
      <c r="CU84" s="53">
        <v>6.4961599999999994E-2</v>
      </c>
      <c r="CV84" s="53">
        <v>7.0156399999999994E-2</v>
      </c>
      <c r="CW84" s="53">
        <v>7.0372699999999996E-2</v>
      </c>
      <c r="CX84" s="53">
        <v>6.4624600000000004E-2</v>
      </c>
      <c r="CY84" s="53">
        <v>5.7094300000000001E-2</v>
      </c>
      <c r="CZ84" s="53">
        <v>4.8860099999999997E-2</v>
      </c>
      <c r="DA84" s="53">
        <v>5.0018199999999999E-2</v>
      </c>
      <c r="DB84" s="53">
        <v>5.5509799999999998E-2</v>
      </c>
      <c r="DC84" s="53">
        <v>5.6723799999999998E-2</v>
      </c>
      <c r="DD84" s="53">
        <v>6.2956899999999996E-2</v>
      </c>
      <c r="DE84" s="53">
        <v>6.6547499999999996E-2</v>
      </c>
      <c r="DF84" s="53">
        <v>6.8691100000000005E-2</v>
      </c>
      <c r="DG84" s="53">
        <v>8.9078199999999996E-2</v>
      </c>
      <c r="DH84" s="53">
        <v>6.9575100000000001E-2</v>
      </c>
      <c r="DI84" s="53">
        <v>4.4035400000000002E-2</v>
      </c>
      <c r="DJ84" s="53">
        <v>3.65674E-2</v>
      </c>
      <c r="DK84" s="53">
        <v>3.6502600000000003E-2</v>
      </c>
      <c r="DL84" s="53">
        <v>4.7274299999999998E-2</v>
      </c>
      <c r="DM84" s="53">
        <v>4.6953500000000002E-2</v>
      </c>
      <c r="DN84" s="53">
        <v>4.7540300000000001E-2</v>
      </c>
      <c r="DO84" s="53">
        <v>6.6219100000000003E-2</v>
      </c>
      <c r="DP84" s="53">
        <v>9.5216599999999998E-2</v>
      </c>
      <c r="DQ84" s="53">
        <v>9.2229400000000003E-2</v>
      </c>
      <c r="DR84" s="53">
        <v>8.7362599999999999E-2</v>
      </c>
      <c r="DS84" s="53">
        <v>8.7325899999999998E-2</v>
      </c>
      <c r="DT84" s="53">
        <v>9.1159500000000004E-2</v>
      </c>
      <c r="DU84" s="53">
        <v>8.9549500000000004E-2</v>
      </c>
      <c r="DV84" s="53">
        <v>8.2607200000000006E-2</v>
      </c>
      <c r="DW84" s="53">
        <v>7.3824500000000001E-2</v>
      </c>
      <c r="DX84" s="53">
        <v>6.4343999999999998E-2</v>
      </c>
      <c r="DY84" s="53">
        <v>7.0877599999999999E-2</v>
      </c>
      <c r="DZ84" s="53">
        <v>7.6172500000000004E-2</v>
      </c>
      <c r="EA84" s="53">
        <v>7.6908000000000004E-2</v>
      </c>
      <c r="EB84" s="53">
        <v>8.2591300000000006E-2</v>
      </c>
      <c r="EC84" s="53">
        <v>8.6369399999999999E-2</v>
      </c>
      <c r="ED84" s="53">
        <v>8.8618799999999998E-2</v>
      </c>
      <c r="EE84" s="53">
        <v>0.11132259999999999</v>
      </c>
      <c r="EF84" s="53">
        <v>9.2220300000000005E-2</v>
      </c>
      <c r="EG84" s="53">
        <v>6.7841799999999994E-2</v>
      </c>
      <c r="EH84" s="53">
        <v>6.3482999999999998E-2</v>
      </c>
      <c r="EI84" s="53">
        <v>6.6706199999999993E-2</v>
      </c>
      <c r="EJ84" s="53">
        <v>8.0125500000000002E-2</v>
      </c>
      <c r="EK84" s="53">
        <v>8.0760600000000002E-2</v>
      </c>
      <c r="EL84" s="53">
        <v>8.2050100000000001E-2</v>
      </c>
      <c r="EM84" s="53">
        <v>0.10067950000000001</v>
      </c>
      <c r="EN84" s="53">
        <v>0.13134489999999999</v>
      </c>
      <c r="EO84" s="53">
        <v>0.1282807</v>
      </c>
      <c r="EP84" s="53">
        <v>0.1214953</v>
      </c>
      <c r="EQ84" s="53">
        <v>0.1196164</v>
      </c>
      <c r="ER84" s="53">
        <v>0.1214848</v>
      </c>
      <c r="ES84" s="53">
        <v>0.1172377</v>
      </c>
      <c r="ET84" s="53">
        <v>0.1085714</v>
      </c>
      <c r="EU84" s="53">
        <v>9.7980300000000006E-2</v>
      </c>
      <c r="EV84" s="53">
        <v>8.6700200000000005E-2</v>
      </c>
      <c r="EW84" s="53">
        <v>61.228999999999999</v>
      </c>
      <c r="EX84" s="53">
        <v>60.618789999999997</v>
      </c>
      <c r="EY84" s="53">
        <v>60.071309999999997</v>
      </c>
      <c r="EZ84" s="53">
        <v>59.628579999999999</v>
      </c>
      <c r="FA84" s="53">
        <v>59.169559999999997</v>
      </c>
      <c r="FB84" s="53">
        <v>58.940620000000003</v>
      </c>
      <c r="FC84" s="53">
        <v>58.948099999999997</v>
      </c>
      <c r="FD84" s="53">
        <v>60.378399999999999</v>
      </c>
      <c r="FE84" s="53">
        <v>62.768770000000004</v>
      </c>
      <c r="FF84" s="53">
        <v>65.844660000000005</v>
      </c>
      <c r="FG84" s="53">
        <v>68.980530000000002</v>
      </c>
      <c r="FH84" s="53">
        <v>71.847570000000005</v>
      </c>
      <c r="FI84" s="53">
        <v>74.331379999999996</v>
      </c>
      <c r="FJ84" s="53">
        <v>76.097579999999994</v>
      </c>
      <c r="FK84" s="53">
        <v>77.181889999999996</v>
      </c>
      <c r="FL84" s="53">
        <v>77.746070000000003</v>
      </c>
      <c r="FM84" s="53">
        <v>77.163740000000004</v>
      </c>
      <c r="FN84" s="53">
        <v>75.525589999999994</v>
      </c>
      <c r="FO84" s="53">
        <v>73.113659999999996</v>
      </c>
      <c r="FP84" s="53">
        <v>69.895939999999996</v>
      </c>
      <c r="FQ84" s="53">
        <v>66.503389999999996</v>
      </c>
      <c r="FR84" s="53">
        <v>64.256569999999996</v>
      </c>
      <c r="FS84" s="53">
        <v>62.820349999999998</v>
      </c>
      <c r="FT84" s="53">
        <v>61.839750000000002</v>
      </c>
      <c r="FU84" s="53">
        <v>11871.97</v>
      </c>
      <c r="FV84" s="53">
        <v>16612.73</v>
      </c>
      <c r="FW84" s="53">
        <v>16.785219999999999</v>
      </c>
      <c r="FX84" s="53">
        <v>1</v>
      </c>
    </row>
    <row r="85" spans="1:180" x14ac:dyDescent="0.3">
      <c r="A85" t="s">
        <v>174</v>
      </c>
      <c r="B85" t="s">
        <v>249</v>
      </c>
      <c r="C85" t="s">
        <v>180</v>
      </c>
      <c r="D85" t="s">
        <v>248</v>
      </c>
      <c r="E85" t="s">
        <v>189</v>
      </c>
      <c r="F85" t="s">
        <v>229</v>
      </c>
      <c r="G85" t="s">
        <v>242</v>
      </c>
      <c r="H85" s="53">
        <v>2247</v>
      </c>
      <c r="I85" s="53">
        <v>1.067477</v>
      </c>
      <c r="J85" s="53">
        <v>1.0379970000000001</v>
      </c>
      <c r="K85" s="53">
        <v>1.018006</v>
      </c>
      <c r="L85" s="53">
        <v>1.0100960000000001</v>
      </c>
      <c r="M85" s="53">
        <v>1.0162519999999999</v>
      </c>
      <c r="N85" s="53">
        <v>1.0356609999999999</v>
      </c>
      <c r="O85" s="53">
        <v>1.0245899999999999</v>
      </c>
      <c r="P85" s="53">
        <v>1.0032810000000001</v>
      </c>
      <c r="Q85" s="53">
        <v>1.067782</v>
      </c>
      <c r="R85" s="53">
        <v>1.2097629999999999</v>
      </c>
      <c r="S85" s="53">
        <v>1.3612949999999999</v>
      </c>
      <c r="T85" s="53">
        <v>1.486926</v>
      </c>
      <c r="U85" s="53">
        <v>1.564225</v>
      </c>
      <c r="V85" s="53">
        <v>1.6157159999999999</v>
      </c>
      <c r="W85" s="53">
        <v>1.6373629999999999</v>
      </c>
      <c r="X85" s="53">
        <v>1.6366719999999999</v>
      </c>
      <c r="Y85" s="53">
        <v>1.616079</v>
      </c>
      <c r="Z85" s="53">
        <v>1.5551680000000001</v>
      </c>
      <c r="AA85" s="53">
        <v>1.448358</v>
      </c>
      <c r="AB85" s="53">
        <v>1.3633949999999999</v>
      </c>
      <c r="AC85" s="53">
        <v>1.349791</v>
      </c>
      <c r="AD85" s="53">
        <v>1.24716</v>
      </c>
      <c r="AE85" s="53">
        <v>1.1555629999999999</v>
      </c>
      <c r="AF85" s="53">
        <v>1.090109</v>
      </c>
      <c r="AG85" s="53">
        <v>1.2121099999999999E-2</v>
      </c>
      <c r="AH85" s="53">
        <v>1.1228200000000001E-2</v>
      </c>
      <c r="AI85" s="53">
        <v>1.4750299999999999E-2</v>
      </c>
      <c r="AJ85" s="53">
        <v>1.8868800000000002E-2</v>
      </c>
      <c r="AK85" s="53">
        <v>2.85662E-2</v>
      </c>
      <c r="AL85" s="53">
        <v>3.93441E-2</v>
      </c>
      <c r="AM85" s="53">
        <v>3.4674900000000002E-2</v>
      </c>
      <c r="AN85" s="53">
        <v>2.45072E-2</v>
      </c>
      <c r="AO85" s="53">
        <v>-4.0017000000000004E-3</v>
      </c>
      <c r="AP85" s="53">
        <v>-1.7966300000000001E-2</v>
      </c>
      <c r="AQ85" s="53">
        <v>-3.2197400000000001E-2</v>
      </c>
      <c r="AR85" s="53">
        <v>-2.7060500000000001E-2</v>
      </c>
      <c r="AS85" s="53">
        <v>-1.0677300000000001E-2</v>
      </c>
      <c r="AT85" s="53">
        <v>6.0261999999999998E-3</v>
      </c>
      <c r="AU85" s="53">
        <v>8.9072000000000005E-3</v>
      </c>
      <c r="AV85" s="53">
        <v>1.6713599999999999E-2</v>
      </c>
      <c r="AW85" s="53">
        <v>1.8084699999999999E-2</v>
      </c>
      <c r="AX85" s="53">
        <v>3.2841599999999999E-2</v>
      </c>
      <c r="AY85" s="53">
        <v>2.8588100000000002E-2</v>
      </c>
      <c r="AZ85" s="53">
        <v>3.1991100000000001E-2</v>
      </c>
      <c r="BA85" s="53">
        <v>3.4677300000000001E-2</v>
      </c>
      <c r="BB85" s="53">
        <v>2.6304399999999999E-2</v>
      </c>
      <c r="BC85" s="53">
        <v>2.4915900000000001E-2</v>
      </c>
      <c r="BD85" s="53">
        <v>1.8876199999999999E-2</v>
      </c>
      <c r="BE85" s="53">
        <v>3.2158199999999998E-2</v>
      </c>
      <c r="BF85" s="53">
        <v>3.0845999999999998E-2</v>
      </c>
      <c r="BG85" s="53">
        <v>3.4051999999999999E-2</v>
      </c>
      <c r="BH85" s="53">
        <v>3.7812600000000002E-2</v>
      </c>
      <c r="BI85" s="53">
        <v>4.7291199999999999E-2</v>
      </c>
      <c r="BJ85" s="53">
        <v>5.9017399999999998E-2</v>
      </c>
      <c r="BK85" s="53">
        <v>5.6465300000000003E-2</v>
      </c>
      <c r="BL85" s="53">
        <v>4.6966399999999998E-2</v>
      </c>
      <c r="BM85" s="53">
        <v>1.96273E-2</v>
      </c>
      <c r="BN85" s="53">
        <v>9.4339000000000003E-3</v>
      </c>
      <c r="BO85" s="53">
        <v>-6.6600000000000003E-4</v>
      </c>
      <c r="BP85" s="53">
        <v>6.2497000000000004E-3</v>
      </c>
      <c r="BQ85" s="53">
        <v>2.21465E-2</v>
      </c>
      <c r="BR85" s="53">
        <v>3.9560400000000003E-2</v>
      </c>
      <c r="BS85" s="53">
        <v>4.2650800000000003E-2</v>
      </c>
      <c r="BT85" s="53">
        <v>5.0441399999999997E-2</v>
      </c>
      <c r="BU85" s="53">
        <v>5.2269599999999999E-2</v>
      </c>
      <c r="BV85" s="53">
        <v>6.4961599999999994E-2</v>
      </c>
      <c r="BW85" s="53">
        <v>5.8062000000000002E-2</v>
      </c>
      <c r="BX85" s="53">
        <v>5.8522699999999997E-2</v>
      </c>
      <c r="BY85" s="53">
        <v>5.8892800000000002E-2</v>
      </c>
      <c r="BZ85" s="53">
        <v>4.9492800000000003E-2</v>
      </c>
      <c r="CA85" s="53">
        <v>4.66986E-2</v>
      </c>
      <c r="CB85" s="53">
        <v>3.9314399999999999E-2</v>
      </c>
      <c r="CC85" s="53">
        <v>4.6035899999999998E-2</v>
      </c>
      <c r="CD85" s="53">
        <v>4.4433199999999999E-2</v>
      </c>
      <c r="CE85" s="53">
        <v>4.7420299999999999E-2</v>
      </c>
      <c r="CF85" s="53">
        <v>5.0933100000000002E-2</v>
      </c>
      <c r="CG85" s="53">
        <v>6.0260000000000001E-2</v>
      </c>
      <c r="CH85" s="53">
        <v>7.2642999999999999E-2</v>
      </c>
      <c r="CI85" s="53">
        <v>7.1557399999999993E-2</v>
      </c>
      <c r="CJ85" s="53">
        <v>6.2521499999999994E-2</v>
      </c>
      <c r="CK85" s="53">
        <v>3.5992700000000002E-2</v>
      </c>
      <c r="CL85" s="53">
        <v>2.8411200000000001E-2</v>
      </c>
      <c r="CM85" s="53">
        <v>2.11726E-2</v>
      </c>
      <c r="CN85" s="53">
        <v>2.9320200000000001E-2</v>
      </c>
      <c r="CO85" s="53">
        <v>4.4880099999999999E-2</v>
      </c>
      <c r="CP85" s="53">
        <v>6.2785999999999995E-2</v>
      </c>
      <c r="CQ85" s="53">
        <v>6.6021499999999997E-2</v>
      </c>
      <c r="CR85" s="53">
        <v>7.3801199999999997E-2</v>
      </c>
      <c r="CS85" s="53">
        <v>7.5946E-2</v>
      </c>
      <c r="CT85" s="53">
        <v>8.7207900000000005E-2</v>
      </c>
      <c r="CU85" s="53">
        <v>7.8475600000000006E-2</v>
      </c>
      <c r="CV85" s="53">
        <v>7.6898499999999995E-2</v>
      </c>
      <c r="CW85" s="53">
        <v>7.5664400000000007E-2</v>
      </c>
      <c r="CX85" s="53">
        <v>6.5553100000000003E-2</v>
      </c>
      <c r="CY85" s="53">
        <v>6.1785300000000001E-2</v>
      </c>
      <c r="CZ85" s="53">
        <v>5.3469799999999998E-2</v>
      </c>
      <c r="DA85" s="53">
        <v>5.9913599999999997E-2</v>
      </c>
      <c r="DB85" s="53">
        <v>5.80204E-2</v>
      </c>
      <c r="DC85" s="53">
        <v>6.0788599999999998E-2</v>
      </c>
      <c r="DD85" s="53">
        <v>6.4053499999999999E-2</v>
      </c>
      <c r="DE85" s="53">
        <v>7.32289E-2</v>
      </c>
      <c r="DF85" s="53">
        <v>8.6268600000000001E-2</v>
      </c>
      <c r="DG85" s="53">
        <v>8.6649400000000001E-2</v>
      </c>
      <c r="DH85" s="53">
        <v>7.8076599999999996E-2</v>
      </c>
      <c r="DI85" s="53">
        <v>5.2358099999999998E-2</v>
      </c>
      <c r="DJ85" s="53">
        <v>4.7388399999999997E-2</v>
      </c>
      <c r="DK85" s="53">
        <v>4.3011199999999999E-2</v>
      </c>
      <c r="DL85" s="53">
        <v>5.2390699999999998E-2</v>
      </c>
      <c r="DM85" s="53">
        <v>6.7613800000000002E-2</v>
      </c>
      <c r="DN85" s="53">
        <v>8.6011699999999996E-2</v>
      </c>
      <c r="DO85" s="53">
        <v>8.9392200000000005E-2</v>
      </c>
      <c r="DP85" s="53">
        <v>9.7160899999999994E-2</v>
      </c>
      <c r="DQ85" s="53">
        <v>9.9622299999999997E-2</v>
      </c>
      <c r="DR85" s="53">
        <v>0.1094541</v>
      </c>
      <c r="DS85" s="53">
        <v>9.8889099999999994E-2</v>
      </c>
      <c r="DT85" s="53">
        <v>9.5274200000000003E-2</v>
      </c>
      <c r="DU85" s="53">
        <v>9.2435900000000001E-2</v>
      </c>
      <c r="DV85" s="53">
        <v>8.16133E-2</v>
      </c>
      <c r="DW85" s="53">
        <v>7.6871900000000007E-2</v>
      </c>
      <c r="DX85" s="53">
        <v>6.7625199999999996E-2</v>
      </c>
      <c r="DY85" s="53">
        <v>7.99507E-2</v>
      </c>
      <c r="DZ85" s="53">
        <v>7.7638200000000004E-2</v>
      </c>
      <c r="EA85" s="53">
        <v>8.0090300000000003E-2</v>
      </c>
      <c r="EB85" s="53">
        <v>8.2997399999999999E-2</v>
      </c>
      <c r="EC85" s="53">
        <v>9.1953800000000002E-2</v>
      </c>
      <c r="ED85" s="53">
        <v>0.10594190000000001</v>
      </c>
      <c r="EE85" s="53">
        <v>0.1084398</v>
      </c>
      <c r="EF85" s="53">
        <v>0.10053570000000001</v>
      </c>
      <c r="EG85" s="53">
        <v>7.5987100000000002E-2</v>
      </c>
      <c r="EH85" s="53">
        <v>7.4788599999999997E-2</v>
      </c>
      <c r="EI85" s="53">
        <v>7.4542700000000003E-2</v>
      </c>
      <c r="EJ85" s="53">
        <v>8.5700899999999997E-2</v>
      </c>
      <c r="EK85" s="53">
        <v>0.1004375</v>
      </c>
      <c r="EL85" s="53">
        <v>0.11954579999999999</v>
      </c>
      <c r="EM85" s="53">
        <v>0.1231358</v>
      </c>
      <c r="EN85" s="53">
        <v>0.1308887</v>
      </c>
      <c r="EO85" s="53">
        <v>0.13380719999999999</v>
      </c>
      <c r="EP85" s="53">
        <v>0.14157420000000001</v>
      </c>
      <c r="EQ85" s="53">
        <v>0.12836310000000001</v>
      </c>
      <c r="ER85" s="53">
        <v>0.12180589999999999</v>
      </c>
      <c r="ES85" s="53">
        <v>0.1166514</v>
      </c>
      <c r="ET85" s="53">
        <v>0.1048017</v>
      </c>
      <c r="EU85" s="53">
        <v>9.8654599999999995E-2</v>
      </c>
      <c r="EV85" s="53">
        <v>8.80634E-2</v>
      </c>
      <c r="EW85" s="53">
        <v>63.070140000000002</v>
      </c>
      <c r="EX85" s="53">
        <v>62.38194</v>
      </c>
      <c r="EY85" s="53">
        <v>61.774630000000002</v>
      </c>
      <c r="EZ85" s="53">
        <v>61.241869999999999</v>
      </c>
      <c r="FA85" s="53">
        <v>60.786769999999997</v>
      </c>
      <c r="FB85" s="53">
        <v>60.363759999999999</v>
      </c>
      <c r="FC85" s="53">
        <v>60.120600000000003</v>
      </c>
      <c r="FD85" s="53">
        <v>61.123980000000003</v>
      </c>
      <c r="FE85" s="53">
        <v>63.364649999999997</v>
      </c>
      <c r="FF85" s="53">
        <v>66.305980000000005</v>
      </c>
      <c r="FG85" s="53">
        <v>69.638279999999995</v>
      </c>
      <c r="FH85" s="53">
        <v>72.535290000000003</v>
      </c>
      <c r="FI85" s="53">
        <v>75.197940000000003</v>
      </c>
      <c r="FJ85" s="53">
        <v>77.245699999999999</v>
      </c>
      <c r="FK85" s="53">
        <v>78.248779999999996</v>
      </c>
      <c r="FL85" s="53">
        <v>78.396680000000003</v>
      </c>
      <c r="FM85" s="53">
        <v>77.609629999999996</v>
      </c>
      <c r="FN85" s="53">
        <v>75.563999999999993</v>
      </c>
      <c r="FO85" s="53">
        <v>72.699330000000003</v>
      </c>
      <c r="FP85" s="53">
        <v>68.998649999999998</v>
      </c>
      <c r="FQ85" s="53">
        <v>66.052599999999998</v>
      </c>
      <c r="FR85" s="53">
        <v>64.459140000000005</v>
      </c>
      <c r="FS85" s="53">
        <v>63.386839999999999</v>
      </c>
      <c r="FT85" s="53">
        <v>62.526710000000001</v>
      </c>
      <c r="FU85" s="53">
        <v>11871.84</v>
      </c>
      <c r="FV85" s="53">
        <v>16865.490000000002</v>
      </c>
      <c r="FW85" s="53">
        <v>16.718070000000001</v>
      </c>
      <c r="FX85" s="53">
        <v>1</v>
      </c>
    </row>
    <row r="86" spans="1:180" x14ac:dyDescent="0.3">
      <c r="A86" t="s">
        <v>174</v>
      </c>
      <c r="B86" t="s">
        <v>249</v>
      </c>
      <c r="C86" t="s">
        <v>180</v>
      </c>
      <c r="D86" t="s">
        <v>248</v>
      </c>
      <c r="E86" t="s">
        <v>187</v>
      </c>
      <c r="F86" t="s">
        <v>229</v>
      </c>
      <c r="G86" t="s">
        <v>242</v>
      </c>
      <c r="H86" s="53">
        <v>2247</v>
      </c>
      <c r="I86" s="53">
        <v>1.065089</v>
      </c>
      <c r="J86" s="53">
        <v>1.032335</v>
      </c>
      <c r="K86" s="53">
        <v>1.008559</v>
      </c>
      <c r="L86" s="53">
        <v>1.002184</v>
      </c>
      <c r="M86" s="53">
        <v>1.0007060000000001</v>
      </c>
      <c r="N86" s="53">
        <v>0.99853349999999996</v>
      </c>
      <c r="O86" s="53">
        <v>0.96271090000000004</v>
      </c>
      <c r="P86" s="53">
        <v>0.97063089999999996</v>
      </c>
      <c r="Q86" s="53">
        <v>1.045164</v>
      </c>
      <c r="R86" s="53">
        <v>1.1779809999999999</v>
      </c>
      <c r="S86" s="53">
        <v>1.3279259999999999</v>
      </c>
      <c r="T86" s="53">
        <v>1.4512400000000001</v>
      </c>
      <c r="U86" s="53">
        <v>1.4953449999999999</v>
      </c>
      <c r="V86" s="53">
        <v>1.5125690000000001</v>
      </c>
      <c r="W86" s="53">
        <v>1.5163690000000001</v>
      </c>
      <c r="X86" s="53">
        <v>1.527174</v>
      </c>
      <c r="Y86" s="53">
        <v>1.4918830000000001</v>
      </c>
      <c r="Z86" s="53">
        <v>1.4434830000000001</v>
      </c>
      <c r="AA86" s="53">
        <v>1.3775230000000001</v>
      </c>
      <c r="AB86" s="53">
        <v>1.300962</v>
      </c>
      <c r="AC86" s="53">
        <v>1.2643070000000001</v>
      </c>
      <c r="AD86" s="53">
        <v>1.2311019999999999</v>
      </c>
      <c r="AE86" s="53">
        <v>1.1440650000000001</v>
      </c>
      <c r="AF86" s="53">
        <v>1.082103</v>
      </c>
      <c r="AG86" s="53">
        <v>2.2780499999999999E-2</v>
      </c>
      <c r="AH86" s="53">
        <v>1.9233699999999999E-2</v>
      </c>
      <c r="AI86" s="53">
        <v>1.67215E-2</v>
      </c>
      <c r="AJ86" s="53">
        <v>2.17649E-2</v>
      </c>
      <c r="AK86" s="53">
        <v>2.1657200000000001E-2</v>
      </c>
      <c r="AL86" s="53">
        <v>2.6628099999999998E-2</v>
      </c>
      <c r="AM86" s="53">
        <v>2.8833399999999999E-2</v>
      </c>
      <c r="AN86" s="53">
        <v>2.9778000000000001E-3</v>
      </c>
      <c r="AO86" s="53">
        <v>-2.2787399999999999E-2</v>
      </c>
      <c r="AP86" s="53">
        <v>-4.3860000000000003E-2</v>
      </c>
      <c r="AQ86" s="53">
        <v>-5.0134999999999999E-2</v>
      </c>
      <c r="AR86" s="53">
        <v>-3.2648799999999999E-2</v>
      </c>
      <c r="AS86" s="53">
        <v>-3.3845699999999999E-2</v>
      </c>
      <c r="AT86" s="53">
        <v>-3.8722699999999999E-2</v>
      </c>
      <c r="AU86" s="53">
        <v>-4.3394500000000003E-2</v>
      </c>
      <c r="AV86" s="53">
        <v>-1.8137299999999999E-2</v>
      </c>
      <c r="AW86" s="53">
        <v>-2.6054899999999999E-2</v>
      </c>
      <c r="AX86" s="53">
        <v>-1.28497E-2</v>
      </c>
      <c r="AY86" s="53">
        <v>1.42393E-2</v>
      </c>
      <c r="AZ86" s="53">
        <v>2.64719E-2</v>
      </c>
      <c r="BA86" s="53">
        <v>3.1853899999999997E-2</v>
      </c>
      <c r="BB86" s="53">
        <v>3.0486800000000001E-2</v>
      </c>
      <c r="BC86" s="53">
        <v>3.3192800000000001E-2</v>
      </c>
      <c r="BD86" s="53">
        <v>2.61915E-2</v>
      </c>
      <c r="BE86" s="53">
        <v>4.3984799999999998E-2</v>
      </c>
      <c r="BF86" s="53">
        <v>3.9580400000000002E-2</v>
      </c>
      <c r="BG86" s="53">
        <v>3.6604100000000001E-2</v>
      </c>
      <c r="BH86" s="53">
        <v>4.1370700000000003E-2</v>
      </c>
      <c r="BI86" s="53">
        <v>4.1442300000000001E-2</v>
      </c>
      <c r="BJ86" s="53">
        <v>4.6788299999999998E-2</v>
      </c>
      <c r="BK86" s="53">
        <v>5.0731600000000002E-2</v>
      </c>
      <c r="BL86" s="53">
        <v>2.49698E-2</v>
      </c>
      <c r="BM86" s="53">
        <v>2.6160000000000002E-4</v>
      </c>
      <c r="BN86" s="53">
        <v>-1.78443E-2</v>
      </c>
      <c r="BO86" s="53">
        <v>-2.0453200000000001E-2</v>
      </c>
      <c r="BP86" s="53">
        <v>-6.2370000000000004E-4</v>
      </c>
      <c r="BQ86" s="53">
        <v>-1.6597000000000001E-3</v>
      </c>
      <c r="BR86" s="53">
        <v>-6.6236000000000003E-3</v>
      </c>
      <c r="BS86" s="53">
        <v>-1.0829800000000001E-2</v>
      </c>
      <c r="BT86" s="53">
        <v>1.51202E-2</v>
      </c>
      <c r="BU86" s="53">
        <v>7.1856000000000003E-3</v>
      </c>
      <c r="BV86" s="53">
        <v>1.9149200000000002E-2</v>
      </c>
      <c r="BW86" s="53">
        <v>4.3866599999999999E-2</v>
      </c>
      <c r="BX86" s="53">
        <v>5.4784399999999997E-2</v>
      </c>
      <c r="BY86" s="53">
        <v>5.76739E-2</v>
      </c>
      <c r="BZ86" s="53">
        <v>5.4786300000000003E-2</v>
      </c>
      <c r="CA86" s="53">
        <v>5.57256E-2</v>
      </c>
      <c r="CB86" s="53">
        <v>4.7504400000000002E-2</v>
      </c>
      <c r="CC86" s="53">
        <v>5.8670899999999998E-2</v>
      </c>
      <c r="CD86" s="53">
        <v>5.3672499999999998E-2</v>
      </c>
      <c r="CE86" s="53">
        <v>5.0374700000000001E-2</v>
      </c>
      <c r="CF86" s="53">
        <v>5.4949600000000001E-2</v>
      </c>
      <c r="CG86" s="53">
        <v>5.5145300000000001E-2</v>
      </c>
      <c r="CH86" s="53">
        <v>6.0751300000000001E-2</v>
      </c>
      <c r="CI86" s="53">
        <v>6.5898300000000007E-2</v>
      </c>
      <c r="CJ86" s="53">
        <v>4.0201399999999998E-2</v>
      </c>
      <c r="CK86" s="53">
        <v>1.6225300000000002E-2</v>
      </c>
      <c r="CL86" s="53">
        <v>1.741E-4</v>
      </c>
      <c r="CM86" s="53">
        <v>1.043E-4</v>
      </c>
      <c r="CN86" s="53">
        <v>2.1556700000000002E-2</v>
      </c>
      <c r="CO86" s="53">
        <v>2.0632299999999999E-2</v>
      </c>
      <c r="CP86" s="53">
        <v>1.56081E-2</v>
      </c>
      <c r="CQ86" s="53">
        <v>1.1724500000000001E-2</v>
      </c>
      <c r="CR86" s="53">
        <v>3.8154300000000002E-2</v>
      </c>
      <c r="CS86" s="53">
        <v>3.0207899999999999E-2</v>
      </c>
      <c r="CT86" s="53">
        <v>4.1311500000000001E-2</v>
      </c>
      <c r="CU86" s="53">
        <v>6.4386399999999996E-2</v>
      </c>
      <c r="CV86" s="53">
        <v>7.4393600000000004E-2</v>
      </c>
      <c r="CW86" s="53">
        <v>7.5556799999999993E-2</v>
      </c>
      <c r="CX86" s="53">
        <v>7.1616100000000002E-2</v>
      </c>
      <c r="CY86" s="53">
        <v>7.1331800000000001E-2</v>
      </c>
      <c r="CZ86" s="53">
        <v>6.22657E-2</v>
      </c>
      <c r="DA86" s="53">
        <v>7.3357000000000006E-2</v>
      </c>
      <c r="DB86" s="53">
        <v>6.7764500000000005E-2</v>
      </c>
      <c r="DC86" s="53">
        <v>6.4145300000000002E-2</v>
      </c>
      <c r="DD86" s="53">
        <v>6.8528500000000006E-2</v>
      </c>
      <c r="DE86" s="53">
        <v>6.8848400000000004E-2</v>
      </c>
      <c r="DF86" s="53">
        <v>7.4714199999999995E-2</v>
      </c>
      <c r="DG86" s="53">
        <v>8.1064899999999995E-2</v>
      </c>
      <c r="DH86" s="53">
        <v>5.5433099999999999E-2</v>
      </c>
      <c r="DI86" s="53">
        <v>3.2188899999999999E-2</v>
      </c>
      <c r="DJ86" s="53">
        <v>1.81926E-2</v>
      </c>
      <c r="DK86" s="53">
        <v>2.0661800000000001E-2</v>
      </c>
      <c r="DL86" s="53">
        <v>4.3737199999999997E-2</v>
      </c>
      <c r="DM86" s="53">
        <v>4.2924200000000003E-2</v>
      </c>
      <c r="DN86" s="53">
        <v>3.78398E-2</v>
      </c>
      <c r="DO86" s="53">
        <v>3.4278799999999998E-2</v>
      </c>
      <c r="DP86" s="53">
        <v>6.1188300000000001E-2</v>
      </c>
      <c r="DQ86" s="53">
        <v>5.3230199999999998E-2</v>
      </c>
      <c r="DR86" s="53">
        <v>6.34739E-2</v>
      </c>
      <c r="DS86" s="53">
        <v>8.4906200000000001E-2</v>
      </c>
      <c r="DT86" s="53">
        <v>9.4002699999999995E-2</v>
      </c>
      <c r="DU86" s="53">
        <v>9.3439700000000001E-2</v>
      </c>
      <c r="DV86" s="53">
        <v>8.8445899999999994E-2</v>
      </c>
      <c r="DW86" s="53">
        <v>8.6938000000000001E-2</v>
      </c>
      <c r="DX86" s="53">
        <v>7.7027100000000001E-2</v>
      </c>
      <c r="DY86" s="53">
        <v>9.4561400000000004E-2</v>
      </c>
      <c r="DZ86" s="53">
        <v>8.8111200000000001E-2</v>
      </c>
      <c r="EA86" s="53">
        <v>8.4027900000000003E-2</v>
      </c>
      <c r="EB86" s="53">
        <v>8.8134299999999999E-2</v>
      </c>
      <c r="EC86" s="53">
        <v>8.8633400000000001E-2</v>
      </c>
      <c r="ED86" s="53">
        <v>9.48745E-2</v>
      </c>
      <c r="EE86" s="53">
        <v>0.1029632</v>
      </c>
      <c r="EF86" s="53">
        <v>7.7425099999999997E-2</v>
      </c>
      <c r="EG86" s="53">
        <v>5.52379E-2</v>
      </c>
      <c r="EH86" s="53">
        <v>4.4208299999999999E-2</v>
      </c>
      <c r="EI86" s="53">
        <v>5.0343499999999999E-2</v>
      </c>
      <c r="EJ86" s="53">
        <v>7.5762300000000005E-2</v>
      </c>
      <c r="EK86" s="53">
        <v>7.5110300000000005E-2</v>
      </c>
      <c r="EL86" s="53">
        <v>6.9938899999999998E-2</v>
      </c>
      <c r="EM86" s="53">
        <v>6.6843600000000003E-2</v>
      </c>
      <c r="EN86" s="53">
        <v>9.4445799999999996E-2</v>
      </c>
      <c r="EO86" s="53">
        <v>8.64708E-2</v>
      </c>
      <c r="EP86" s="53">
        <v>9.5472699999999994E-2</v>
      </c>
      <c r="EQ86" s="53">
        <v>0.1145336</v>
      </c>
      <c r="ER86" s="53">
        <v>0.1223152</v>
      </c>
      <c r="ES86" s="53">
        <v>0.11925959999999999</v>
      </c>
      <c r="ET86" s="53">
        <v>0.1127454</v>
      </c>
      <c r="EU86" s="53">
        <v>0.1094709</v>
      </c>
      <c r="EV86" s="53">
        <v>9.8339999999999997E-2</v>
      </c>
      <c r="EW86" s="53">
        <v>61.035179999999997</v>
      </c>
      <c r="EX86" s="53">
        <v>60.288420000000002</v>
      </c>
      <c r="EY86" s="53">
        <v>59.827579999999998</v>
      </c>
      <c r="EZ86" s="53">
        <v>59.403320000000001</v>
      </c>
      <c r="FA86" s="53">
        <v>58.99241</v>
      </c>
      <c r="FB86" s="53">
        <v>58.707250000000002</v>
      </c>
      <c r="FC86" s="53">
        <v>59.135010000000001</v>
      </c>
      <c r="FD86" s="53">
        <v>60.896909999999998</v>
      </c>
      <c r="FE86" s="53">
        <v>63.368070000000003</v>
      </c>
      <c r="FF86" s="53">
        <v>66.298450000000003</v>
      </c>
      <c r="FG86" s="53">
        <v>69.173929999999999</v>
      </c>
      <c r="FH86" s="53">
        <v>71.781639999999996</v>
      </c>
      <c r="FI86" s="53">
        <v>73.801990000000004</v>
      </c>
      <c r="FJ86" s="53">
        <v>75.299289999999999</v>
      </c>
      <c r="FK86" s="53">
        <v>76.075389999999999</v>
      </c>
      <c r="FL86" s="53">
        <v>75.999089999999995</v>
      </c>
      <c r="FM86" s="53">
        <v>75.432060000000007</v>
      </c>
      <c r="FN86" s="53">
        <v>73.864270000000005</v>
      </c>
      <c r="FO86" s="53">
        <v>71.386570000000006</v>
      </c>
      <c r="FP86" s="53">
        <v>68.466070000000002</v>
      </c>
      <c r="FQ86" s="53">
        <v>65.292739999999995</v>
      </c>
      <c r="FR86" s="53">
        <v>63.362139999999997</v>
      </c>
      <c r="FS86" s="53">
        <v>62.19623</v>
      </c>
      <c r="FT86" s="53">
        <v>61.2547</v>
      </c>
      <c r="FU86" s="53">
        <v>11872.03</v>
      </c>
      <c r="FV86" s="53">
        <v>16220.3</v>
      </c>
      <c r="FW86" s="53">
        <v>16.779879999999999</v>
      </c>
      <c r="FX86" s="53">
        <v>1</v>
      </c>
    </row>
    <row r="87" spans="1:180" x14ac:dyDescent="0.3">
      <c r="A87" t="s">
        <v>174</v>
      </c>
      <c r="B87" t="s">
        <v>249</v>
      </c>
      <c r="C87" t="s">
        <v>180</v>
      </c>
      <c r="D87" t="s">
        <v>227</v>
      </c>
      <c r="E87" t="s">
        <v>189</v>
      </c>
      <c r="F87" t="s">
        <v>229</v>
      </c>
      <c r="G87" t="s">
        <v>242</v>
      </c>
      <c r="H87" s="53">
        <v>2247</v>
      </c>
      <c r="I87" s="53">
        <v>1.0508200000000001</v>
      </c>
      <c r="J87" s="53">
        <v>1.0262979999999999</v>
      </c>
      <c r="K87" s="53">
        <v>1.0046949999999999</v>
      </c>
      <c r="L87" s="53">
        <v>0.99857799999999997</v>
      </c>
      <c r="M87" s="53">
        <v>1.0086120000000001</v>
      </c>
      <c r="N87" s="53">
        <v>1.0716190000000001</v>
      </c>
      <c r="O87" s="53">
        <v>1.1287940000000001</v>
      </c>
      <c r="P87" s="53">
        <v>1.2287330000000001</v>
      </c>
      <c r="Q87" s="53">
        <v>1.477867</v>
      </c>
      <c r="R87" s="53">
        <v>1.7082059999999999</v>
      </c>
      <c r="S87" s="53">
        <v>1.9123810000000001</v>
      </c>
      <c r="T87" s="53">
        <v>2.063787</v>
      </c>
      <c r="U87" s="53">
        <v>2.1315019999999998</v>
      </c>
      <c r="V87" s="53">
        <v>2.1959360000000001</v>
      </c>
      <c r="W87" s="53">
        <v>2.2547860000000002</v>
      </c>
      <c r="X87" s="53">
        <v>2.277603</v>
      </c>
      <c r="Y87" s="53">
        <v>2.1939549999999999</v>
      </c>
      <c r="Z87" s="53">
        <v>1.9212149999999999</v>
      </c>
      <c r="AA87" s="53">
        <v>1.663197</v>
      </c>
      <c r="AB87" s="53">
        <v>1.4901120000000001</v>
      </c>
      <c r="AC87" s="53">
        <v>1.418458</v>
      </c>
      <c r="AD87" s="53">
        <v>1.277434</v>
      </c>
      <c r="AE87" s="53">
        <v>1.1607989999999999</v>
      </c>
      <c r="AF87" s="53">
        <v>1.092482</v>
      </c>
      <c r="AG87" s="53">
        <v>2.4546999999999999E-2</v>
      </c>
      <c r="AH87" s="53">
        <v>2.4273099999999999E-2</v>
      </c>
      <c r="AI87" s="53">
        <v>1.8878900000000001E-2</v>
      </c>
      <c r="AJ87" s="53">
        <v>1.8185900000000001E-2</v>
      </c>
      <c r="AK87" s="53">
        <v>1.7923000000000001E-2</v>
      </c>
      <c r="AL87" s="53">
        <v>4.3771200000000003E-2</v>
      </c>
      <c r="AM87" s="53">
        <v>5.0281399999999997E-2</v>
      </c>
      <c r="AN87" s="53">
        <v>4.1512399999999998E-2</v>
      </c>
      <c r="AO87" s="53">
        <v>4.1379199999999998E-2</v>
      </c>
      <c r="AP87" s="53">
        <v>2.1143200000000001E-2</v>
      </c>
      <c r="AQ87" s="53">
        <v>1.6247299999999999E-2</v>
      </c>
      <c r="AR87" s="53">
        <v>2.3568499999999999E-2</v>
      </c>
      <c r="AS87" s="53">
        <v>2.27499E-2</v>
      </c>
      <c r="AT87" s="53">
        <v>1.8558700000000001E-2</v>
      </c>
      <c r="AU87" s="53">
        <v>1.5244799999999999E-2</v>
      </c>
      <c r="AV87" s="53">
        <v>4.1287200000000003E-2</v>
      </c>
      <c r="AW87" s="53">
        <v>5.2517500000000002E-2</v>
      </c>
      <c r="AX87" s="53">
        <v>3.7858000000000003E-2</v>
      </c>
      <c r="AY87" s="53">
        <v>4.11708E-2</v>
      </c>
      <c r="AZ87" s="53">
        <v>4.5172700000000003E-2</v>
      </c>
      <c r="BA87" s="53">
        <v>4.6242199999999997E-2</v>
      </c>
      <c r="BB87" s="53">
        <v>3.3283500000000001E-2</v>
      </c>
      <c r="BC87" s="53">
        <v>2.1614299999999999E-2</v>
      </c>
      <c r="BD87" s="53">
        <v>1.7286099999999999E-2</v>
      </c>
      <c r="BE87" s="53">
        <v>4.3352300000000003E-2</v>
      </c>
      <c r="BF87" s="53">
        <v>4.2722799999999998E-2</v>
      </c>
      <c r="BG87" s="53">
        <v>3.6964400000000001E-2</v>
      </c>
      <c r="BH87" s="53">
        <v>3.6067399999999999E-2</v>
      </c>
      <c r="BI87" s="53">
        <v>3.6613399999999997E-2</v>
      </c>
      <c r="BJ87" s="53">
        <v>6.4596000000000001E-2</v>
      </c>
      <c r="BK87" s="53">
        <v>7.3058200000000004E-2</v>
      </c>
      <c r="BL87" s="53">
        <v>6.4531500000000006E-2</v>
      </c>
      <c r="BM87" s="53">
        <v>6.6655099999999995E-2</v>
      </c>
      <c r="BN87" s="53">
        <v>4.9967299999999999E-2</v>
      </c>
      <c r="BO87" s="53">
        <v>4.7673899999999998E-2</v>
      </c>
      <c r="BP87" s="53">
        <v>5.8400100000000003E-2</v>
      </c>
      <c r="BQ87" s="53">
        <v>5.7294200000000003E-2</v>
      </c>
      <c r="BR87" s="53">
        <v>5.3743899999999997E-2</v>
      </c>
      <c r="BS87" s="53">
        <v>5.1491799999999997E-2</v>
      </c>
      <c r="BT87" s="53">
        <v>7.82886E-2</v>
      </c>
      <c r="BU87" s="53">
        <v>8.9583399999999994E-2</v>
      </c>
      <c r="BV87" s="53">
        <v>7.2346999999999995E-2</v>
      </c>
      <c r="BW87" s="53">
        <v>7.4665599999999999E-2</v>
      </c>
      <c r="BX87" s="53">
        <v>7.5406399999999998E-2</v>
      </c>
      <c r="BY87" s="53">
        <v>7.18419E-2</v>
      </c>
      <c r="BZ87" s="53">
        <v>5.6905600000000001E-2</v>
      </c>
      <c r="CA87" s="53">
        <v>4.3422000000000002E-2</v>
      </c>
      <c r="CB87" s="53">
        <v>3.77387E-2</v>
      </c>
      <c r="CC87" s="53">
        <v>5.6376700000000002E-2</v>
      </c>
      <c r="CD87" s="53">
        <v>5.5501000000000002E-2</v>
      </c>
      <c r="CE87" s="53">
        <v>4.9490300000000001E-2</v>
      </c>
      <c r="CF87" s="53">
        <v>4.8452000000000002E-2</v>
      </c>
      <c r="CG87" s="53">
        <v>4.95583E-2</v>
      </c>
      <c r="CH87" s="53">
        <v>7.9019199999999998E-2</v>
      </c>
      <c r="CI87" s="53">
        <v>8.8833300000000004E-2</v>
      </c>
      <c r="CJ87" s="53">
        <v>8.0474400000000001E-2</v>
      </c>
      <c r="CK87" s="53">
        <v>8.4161100000000003E-2</v>
      </c>
      <c r="CL87" s="53">
        <v>6.9930900000000004E-2</v>
      </c>
      <c r="CM87" s="53">
        <v>6.9439899999999999E-2</v>
      </c>
      <c r="CN87" s="53">
        <v>8.2524299999999995E-2</v>
      </c>
      <c r="CO87" s="53">
        <v>8.12195E-2</v>
      </c>
      <c r="CP87" s="53">
        <v>7.8113100000000005E-2</v>
      </c>
      <c r="CQ87" s="53">
        <v>7.6596300000000006E-2</v>
      </c>
      <c r="CR87" s="53">
        <v>0.1039156</v>
      </c>
      <c r="CS87" s="53">
        <v>0.1152552</v>
      </c>
      <c r="CT87" s="53">
        <v>9.6234E-2</v>
      </c>
      <c r="CU87" s="53">
        <v>9.7864099999999996E-2</v>
      </c>
      <c r="CV87" s="53">
        <v>9.6346200000000007E-2</v>
      </c>
      <c r="CW87" s="53">
        <v>8.9572100000000002E-2</v>
      </c>
      <c r="CX87" s="53">
        <v>7.3266300000000006E-2</v>
      </c>
      <c r="CY87" s="53">
        <v>5.8525899999999999E-2</v>
      </c>
      <c r="CZ87" s="53">
        <v>5.1904199999999998E-2</v>
      </c>
      <c r="DA87" s="53">
        <v>6.9401199999999996E-2</v>
      </c>
      <c r="DB87" s="53">
        <v>6.8279300000000001E-2</v>
      </c>
      <c r="DC87" s="53">
        <v>6.2016300000000003E-2</v>
      </c>
      <c r="DD87" s="53">
        <v>6.0836599999999998E-2</v>
      </c>
      <c r="DE87" s="53">
        <v>6.2503199999999995E-2</v>
      </c>
      <c r="DF87" s="53">
        <v>9.3442399999999995E-2</v>
      </c>
      <c r="DG87" s="53">
        <v>0.1046084</v>
      </c>
      <c r="DH87" s="53">
        <v>9.6417299999999997E-2</v>
      </c>
      <c r="DI87" s="53">
        <v>0.1016672</v>
      </c>
      <c r="DJ87" s="53">
        <v>8.9894399999999999E-2</v>
      </c>
      <c r="DK87" s="53">
        <v>9.1205800000000004E-2</v>
      </c>
      <c r="DL87" s="53">
        <v>0.1066486</v>
      </c>
      <c r="DM87" s="53">
        <v>0.1051449</v>
      </c>
      <c r="DN87" s="53">
        <v>0.1024822</v>
      </c>
      <c r="DO87" s="53">
        <v>0.1017009</v>
      </c>
      <c r="DP87" s="53">
        <v>0.12954260000000001</v>
      </c>
      <c r="DQ87" s="53">
        <v>0.140927</v>
      </c>
      <c r="DR87" s="53">
        <v>0.12012100000000001</v>
      </c>
      <c r="DS87" s="53">
        <v>0.1210625</v>
      </c>
      <c r="DT87" s="53">
        <v>0.117286</v>
      </c>
      <c r="DU87" s="53">
        <v>0.1073023</v>
      </c>
      <c r="DV87" s="53">
        <v>8.9626899999999995E-2</v>
      </c>
      <c r="DW87" s="53">
        <v>7.3629799999999995E-2</v>
      </c>
      <c r="DX87" s="53">
        <v>6.6069600000000006E-2</v>
      </c>
      <c r="DY87" s="53">
        <v>8.8206400000000004E-2</v>
      </c>
      <c r="DZ87" s="53">
        <v>8.6729000000000001E-2</v>
      </c>
      <c r="EA87" s="53">
        <v>8.0101800000000001E-2</v>
      </c>
      <c r="EB87" s="53">
        <v>7.8718099999999999E-2</v>
      </c>
      <c r="EC87" s="53">
        <v>8.1193500000000002E-2</v>
      </c>
      <c r="ED87" s="53">
        <v>0.1142671</v>
      </c>
      <c r="EE87" s="53">
        <v>0.1273852</v>
      </c>
      <c r="EF87" s="53">
        <v>0.1194364</v>
      </c>
      <c r="EG87" s="53">
        <v>0.1269431</v>
      </c>
      <c r="EH87" s="53">
        <v>0.1187185</v>
      </c>
      <c r="EI87" s="53">
        <v>0.1226324</v>
      </c>
      <c r="EJ87" s="53">
        <v>0.1414802</v>
      </c>
      <c r="EK87" s="53">
        <v>0.13968920000000001</v>
      </c>
      <c r="EL87" s="53">
        <v>0.1376674</v>
      </c>
      <c r="EM87" s="53">
        <v>0.13794790000000001</v>
      </c>
      <c r="EN87" s="53">
        <v>0.16654389999999999</v>
      </c>
      <c r="EO87" s="53">
        <v>0.17799290000000001</v>
      </c>
      <c r="EP87" s="53">
        <v>0.15460989999999999</v>
      </c>
      <c r="EQ87" s="53">
        <v>0.15455730000000001</v>
      </c>
      <c r="ER87" s="53">
        <v>0.1475197</v>
      </c>
      <c r="ES87" s="53">
        <v>0.13290199999999999</v>
      </c>
      <c r="ET87" s="53">
        <v>0.113249</v>
      </c>
      <c r="EU87" s="53">
        <v>9.5437499999999995E-2</v>
      </c>
      <c r="EV87" s="53">
        <v>8.6522299999999996E-2</v>
      </c>
      <c r="EW87" s="53">
        <v>61.214289999999998</v>
      </c>
      <c r="EX87" s="53">
        <v>60.642560000000003</v>
      </c>
      <c r="EY87" s="53">
        <v>60.195770000000003</v>
      </c>
      <c r="EZ87" s="53">
        <v>59.879019999999997</v>
      </c>
      <c r="FA87" s="53">
        <v>59.540950000000002</v>
      </c>
      <c r="FB87" s="53">
        <v>59.358089999999997</v>
      </c>
      <c r="FC87" s="53">
        <v>59.275860000000002</v>
      </c>
      <c r="FD87" s="53">
        <v>60.278219999999997</v>
      </c>
      <c r="FE87" s="53">
        <v>62.596229999999998</v>
      </c>
      <c r="FF87" s="53">
        <v>65.492419999999996</v>
      </c>
      <c r="FG87" s="53">
        <v>68.627679999999998</v>
      </c>
      <c r="FH87" s="53">
        <v>71.613820000000004</v>
      </c>
      <c r="FI87" s="53">
        <v>74.157880000000006</v>
      </c>
      <c r="FJ87" s="53">
        <v>76.209620000000001</v>
      </c>
      <c r="FK87" s="53">
        <v>77.292060000000006</v>
      </c>
      <c r="FL87" s="53">
        <v>77.478880000000004</v>
      </c>
      <c r="FM87" s="53">
        <v>76.833020000000005</v>
      </c>
      <c r="FN87" s="53">
        <v>75.091669999999993</v>
      </c>
      <c r="FO87" s="53">
        <v>72.481430000000003</v>
      </c>
      <c r="FP87" s="53">
        <v>69.093230000000005</v>
      </c>
      <c r="FQ87" s="53">
        <v>66.096810000000005</v>
      </c>
      <c r="FR87" s="53">
        <v>64.370429999999999</v>
      </c>
      <c r="FS87" s="53">
        <v>63.176079999999999</v>
      </c>
      <c r="FT87" s="53">
        <v>62.351480000000002</v>
      </c>
      <c r="FU87" s="53">
        <v>11871.84</v>
      </c>
      <c r="FV87" s="53">
        <v>16865.490000000002</v>
      </c>
      <c r="FW87" s="53">
        <v>16.718070000000001</v>
      </c>
      <c r="FX87" s="53">
        <v>1</v>
      </c>
    </row>
    <row r="88" spans="1:180" x14ac:dyDescent="0.3">
      <c r="A88" t="s">
        <v>174</v>
      </c>
      <c r="B88" t="s">
        <v>249</v>
      </c>
      <c r="C88" t="s">
        <v>180</v>
      </c>
      <c r="D88" t="s">
        <v>227</v>
      </c>
      <c r="E88" t="s">
        <v>187</v>
      </c>
      <c r="F88" t="s">
        <v>229</v>
      </c>
      <c r="G88" t="s">
        <v>242</v>
      </c>
      <c r="H88" s="53">
        <v>2247</v>
      </c>
      <c r="I88" s="53">
        <v>1.061958</v>
      </c>
      <c r="J88" s="53">
        <v>1.0402659999999999</v>
      </c>
      <c r="K88" s="53">
        <v>1.0223660000000001</v>
      </c>
      <c r="L88" s="53">
        <v>1.01681</v>
      </c>
      <c r="M88" s="53">
        <v>1.0286470000000001</v>
      </c>
      <c r="N88" s="53">
        <v>1.04375</v>
      </c>
      <c r="O88" s="53">
        <v>1.0818829999999999</v>
      </c>
      <c r="P88" s="53">
        <v>1.2287729999999999</v>
      </c>
      <c r="Q88" s="53">
        <v>1.481873</v>
      </c>
      <c r="R88" s="53">
        <v>1.7023140000000001</v>
      </c>
      <c r="S88" s="53">
        <v>1.8716390000000001</v>
      </c>
      <c r="T88" s="53">
        <v>1.994113</v>
      </c>
      <c r="U88" s="53">
        <v>2.039126</v>
      </c>
      <c r="V88" s="53">
        <v>2.0782569999999998</v>
      </c>
      <c r="W88" s="53">
        <v>2.1126610000000001</v>
      </c>
      <c r="X88" s="53">
        <v>2.1135950000000001</v>
      </c>
      <c r="Y88" s="53">
        <v>2.0264509999999998</v>
      </c>
      <c r="Z88" s="53">
        <v>1.7982990000000001</v>
      </c>
      <c r="AA88" s="53">
        <v>1.579145</v>
      </c>
      <c r="AB88" s="53">
        <v>1.42005</v>
      </c>
      <c r="AC88" s="53">
        <v>1.3334079999999999</v>
      </c>
      <c r="AD88" s="53">
        <v>1.280681</v>
      </c>
      <c r="AE88" s="53">
        <v>1.1735979999999999</v>
      </c>
      <c r="AF88" s="53">
        <v>1.1082369999999999</v>
      </c>
      <c r="AG88" s="53">
        <v>3.6091699999999997E-2</v>
      </c>
      <c r="AH88" s="53">
        <v>3.9941600000000001E-2</v>
      </c>
      <c r="AI88" s="53">
        <v>3.7142300000000003E-2</v>
      </c>
      <c r="AJ88" s="53">
        <v>3.5712500000000001E-2</v>
      </c>
      <c r="AK88" s="53">
        <v>3.7516899999999999E-2</v>
      </c>
      <c r="AL88" s="53">
        <v>3.3249899999999999E-2</v>
      </c>
      <c r="AM88" s="53">
        <v>5.0731800000000001E-2</v>
      </c>
      <c r="AN88" s="53">
        <v>4.6009799999999997E-2</v>
      </c>
      <c r="AO88" s="53">
        <v>4.6577100000000003E-2</v>
      </c>
      <c r="AP88" s="53">
        <v>1.9997899999999999E-2</v>
      </c>
      <c r="AQ88" s="53">
        <v>-1.19484E-2</v>
      </c>
      <c r="AR88" s="53">
        <v>-1.53069E-2</v>
      </c>
      <c r="AS88" s="53">
        <v>-1.61139E-2</v>
      </c>
      <c r="AT88" s="53">
        <v>-2.1919500000000001E-2</v>
      </c>
      <c r="AU88" s="53">
        <v>-2.7196499999999998E-2</v>
      </c>
      <c r="AV88" s="53">
        <v>-6.3080999999999996E-3</v>
      </c>
      <c r="AW88" s="53">
        <v>4.7660000000000003E-3</v>
      </c>
      <c r="AX88" s="53">
        <v>3.5598000000000001E-3</v>
      </c>
      <c r="AY88" s="53">
        <v>1.5337399999999999E-2</v>
      </c>
      <c r="AZ88" s="53">
        <v>3.0020999999999999E-2</v>
      </c>
      <c r="BA88" s="53">
        <v>3.5396200000000003E-2</v>
      </c>
      <c r="BB88" s="53">
        <v>4.6603800000000001E-2</v>
      </c>
      <c r="BC88" s="53">
        <v>4.1982199999999997E-2</v>
      </c>
      <c r="BD88" s="53">
        <v>3.7222400000000003E-2</v>
      </c>
      <c r="BE88" s="53">
        <v>5.7897999999999998E-2</v>
      </c>
      <c r="BF88" s="53">
        <v>6.1153600000000002E-2</v>
      </c>
      <c r="BG88" s="53">
        <v>5.7937799999999998E-2</v>
      </c>
      <c r="BH88" s="53">
        <v>5.63197E-2</v>
      </c>
      <c r="BI88" s="53">
        <v>5.8684199999999999E-2</v>
      </c>
      <c r="BJ88" s="53">
        <v>5.4614999999999997E-2</v>
      </c>
      <c r="BK88" s="53">
        <v>7.4892500000000001E-2</v>
      </c>
      <c r="BL88" s="53">
        <v>7.1032899999999996E-2</v>
      </c>
      <c r="BM88" s="53">
        <v>7.3339699999999994E-2</v>
      </c>
      <c r="BN88" s="53">
        <v>4.9304800000000003E-2</v>
      </c>
      <c r="BO88" s="53">
        <v>1.98727E-2</v>
      </c>
      <c r="BP88" s="53">
        <v>1.8988499999999998E-2</v>
      </c>
      <c r="BQ88" s="53">
        <v>1.84671E-2</v>
      </c>
      <c r="BR88" s="53">
        <v>1.40559E-2</v>
      </c>
      <c r="BS88" s="53">
        <v>1.00874E-2</v>
      </c>
      <c r="BT88" s="53">
        <v>3.10104E-2</v>
      </c>
      <c r="BU88" s="53">
        <v>4.1791399999999999E-2</v>
      </c>
      <c r="BV88" s="53">
        <v>3.9836200000000002E-2</v>
      </c>
      <c r="BW88" s="53">
        <v>4.8030400000000001E-2</v>
      </c>
      <c r="BX88" s="53">
        <v>5.8868999999999998E-2</v>
      </c>
      <c r="BY88" s="53">
        <v>6.1438600000000003E-2</v>
      </c>
      <c r="BZ88" s="53">
        <v>7.1958800000000003E-2</v>
      </c>
      <c r="CA88" s="53">
        <v>6.6106700000000004E-2</v>
      </c>
      <c r="CB88" s="53">
        <v>6.0449599999999999E-2</v>
      </c>
      <c r="CC88" s="53">
        <v>7.3000899999999994E-2</v>
      </c>
      <c r="CD88" s="53">
        <v>7.5844900000000007E-2</v>
      </c>
      <c r="CE88" s="53">
        <v>7.2340799999999997E-2</v>
      </c>
      <c r="CF88" s="53">
        <v>7.0592199999999994E-2</v>
      </c>
      <c r="CG88" s="53">
        <v>7.3344599999999996E-2</v>
      </c>
      <c r="CH88" s="53">
        <v>6.9412399999999999E-2</v>
      </c>
      <c r="CI88" s="53">
        <v>9.1626200000000005E-2</v>
      </c>
      <c r="CJ88" s="53">
        <v>8.8363899999999995E-2</v>
      </c>
      <c r="CK88" s="53">
        <v>9.1875299999999993E-2</v>
      </c>
      <c r="CL88" s="53">
        <v>6.9602700000000003E-2</v>
      </c>
      <c r="CM88" s="53">
        <v>4.1911900000000002E-2</v>
      </c>
      <c r="CN88" s="53">
        <v>4.2741300000000003E-2</v>
      </c>
      <c r="CO88" s="53">
        <v>4.2417799999999999E-2</v>
      </c>
      <c r="CP88" s="53">
        <v>3.8972399999999997E-2</v>
      </c>
      <c r="CQ88" s="53">
        <v>3.5909999999999997E-2</v>
      </c>
      <c r="CR88" s="53">
        <v>5.6857100000000001E-2</v>
      </c>
      <c r="CS88" s="53">
        <v>6.7435200000000001E-2</v>
      </c>
      <c r="CT88" s="53">
        <v>6.4961199999999997E-2</v>
      </c>
      <c r="CU88" s="53">
        <v>7.0673399999999997E-2</v>
      </c>
      <c r="CV88" s="53">
        <v>7.8849000000000002E-2</v>
      </c>
      <c r="CW88" s="53">
        <v>7.9475400000000002E-2</v>
      </c>
      <c r="CX88" s="53">
        <v>8.9519600000000005E-2</v>
      </c>
      <c r="CY88" s="53">
        <v>8.2815200000000005E-2</v>
      </c>
      <c r="CZ88" s="53">
        <v>7.6536800000000002E-2</v>
      </c>
      <c r="DA88" s="53">
        <v>8.8103899999999999E-2</v>
      </c>
      <c r="DB88" s="53">
        <v>9.05363E-2</v>
      </c>
      <c r="DC88" s="53">
        <v>8.6743700000000007E-2</v>
      </c>
      <c r="DD88" s="53">
        <v>8.4864800000000004E-2</v>
      </c>
      <c r="DE88" s="53">
        <v>8.8005E-2</v>
      </c>
      <c r="DF88" s="53">
        <v>8.4209800000000001E-2</v>
      </c>
      <c r="DG88" s="53">
        <v>0.10835980000000001</v>
      </c>
      <c r="DH88" s="53">
        <v>0.10569489999999999</v>
      </c>
      <c r="DI88" s="53">
        <v>0.110411</v>
      </c>
      <c r="DJ88" s="53">
        <v>8.9900599999999997E-2</v>
      </c>
      <c r="DK88" s="53">
        <v>6.3951099999999997E-2</v>
      </c>
      <c r="DL88" s="53">
        <v>6.6494200000000003E-2</v>
      </c>
      <c r="DM88" s="53">
        <v>6.6368499999999997E-2</v>
      </c>
      <c r="DN88" s="53">
        <v>6.3888799999999996E-2</v>
      </c>
      <c r="DO88" s="53">
        <v>6.1732700000000001E-2</v>
      </c>
      <c r="DP88" s="53">
        <v>8.2703899999999997E-2</v>
      </c>
      <c r="DQ88" s="53">
        <v>9.3078900000000006E-2</v>
      </c>
      <c r="DR88" s="53">
        <v>9.0086100000000002E-2</v>
      </c>
      <c r="DS88" s="53">
        <v>9.3316499999999997E-2</v>
      </c>
      <c r="DT88" s="53">
        <v>9.8829E-2</v>
      </c>
      <c r="DU88" s="53">
        <v>9.7512299999999996E-2</v>
      </c>
      <c r="DV88" s="53">
        <v>0.1070805</v>
      </c>
      <c r="DW88" s="53">
        <v>9.9523799999999996E-2</v>
      </c>
      <c r="DX88" s="53">
        <v>9.2623899999999995E-2</v>
      </c>
      <c r="DY88" s="53">
        <v>0.1099102</v>
      </c>
      <c r="DZ88" s="53">
        <v>0.11174820000000001</v>
      </c>
      <c r="EA88" s="53">
        <v>0.1075393</v>
      </c>
      <c r="EB88" s="53">
        <v>0.105472</v>
      </c>
      <c r="EC88" s="53">
        <v>0.1091723</v>
      </c>
      <c r="ED88" s="53">
        <v>0.1055749</v>
      </c>
      <c r="EE88" s="53">
        <v>0.13252050000000001</v>
      </c>
      <c r="EF88" s="53">
        <v>0.130718</v>
      </c>
      <c r="EG88" s="53">
        <v>0.13717360000000001</v>
      </c>
      <c r="EH88" s="53">
        <v>0.11920749999999999</v>
      </c>
      <c r="EI88" s="53">
        <v>9.5772300000000005E-2</v>
      </c>
      <c r="EJ88" s="53">
        <v>0.1007895</v>
      </c>
      <c r="EK88" s="53">
        <v>0.1009496</v>
      </c>
      <c r="EL88" s="53">
        <v>9.9864300000000003E-2</v>
      </c>
      <c r="EM88" s="53">
        <v>9.9016599999999996E-2</v>
      </c>
      <c r="EN88" s="53">
        <v>0.1200224</v>
      </c>
      <c r="EO88" s="53">
        <v>0.13010430000000001</v>
      </c>
      <c r="EP88" s="53">
        <v>0.12636259999999999</v>
      </c>
      <c r="EQ88" s="53">
        <v>0.12600939999999999</v>
      </c>
      <c r="ER88" s="53">
        <v>0.12767690000000001</v>
      </c>
      <c r="ES88" s="53">
        <v>0.1235546</v>
      </c>
      <c r="ET88" s="53">
        <v>0.13243550000000001</v>
      </c>
      <c r="EU88" s="53">
        <v>0.1236483</v>
      </c>
      <c r="EV88" s="53">
        <v>0.1158511</v>
      </c>
      <c r="EW88" s="53">
        <v>60.253599999999999</v>
      </c>
      <c r="EX88" s="53">
        <v>59.654249999999998</v>
      </c>
      <c r="EY88" s="53">
        <v>59.088000000000001</v>
      </c>
      <c r="EZ88" s="53">
        <v>58.542520000000003</v>
      </c>
      <c r="FA88" s="53">
        <v>58.057690000000001</v>
      </c>
      <c r="FB88" s="53">
        <v>57.754370000000002</v>
      </c>
      <c r="FC88" s="53">
        <v>58.300870000000003</v>
      </c>
      <c r="FD88" s="53">
        <v>60.520339999999997</v>
      </c>
      <c r="FE88" s="53">
        <v>63.123060000000002</v>
      </c>
      <c r="FF88" s="53">
        <v>65.856830000000002</v>
      </c>
      <c r="FG88" s="53">
        <v>68.646410000000003</v>
      </c>
      <c r="FH88" s="53">
        <v>71.213819999999998</v>
      </c>
      <c r="FI88" s="53">
        <v>73.388400000000004</v>
      </c>
      <c r="FJ88" s="53">
        <v>74.841790000000003</v>
      </c>
      <c r="FK88" s="53">
        <v>75.654880000000006</v>
      </c>
      <c r="FL88" s="53">
        <v>75.778109999999998</v>
      </c>
      <c r="FM88" s="53">
        <v>75.034930000000003</v>
      </c>
      <c r="FN88" s="53">
        <v>73.597660000000005</v>
      </c>
      <c r="FO88" s="53">
        <v>71.451160000000002</v>
      </c>
      <c r="FP88" s="53">
        <v>68.525810000000007</v>
      </c>
      <c r="FQ88" s="53">
        <v>65.319890000000001</v>
      </c>
      <c r="FR88" s="53">
        <v>63.278680000000001</v>
      </c>
      <c r="FS88" s="53">
        <v>62.09395</v>
      </c>
      <c r="FT88" s="53">
        <v>61.223039999999997</v>
      </c>
      <c r="FU88" s="53">
        <v>11872.03</v>
      </c>
      <c r="FV88" s="53">
        <v>16220.3</v>
      </c>
      <c r="FW88" s="53">
        <v>16.779879999999999</v>
      </c>
      <c r="FX88" s="53">
        <v>1</v>
      </c>
    </row>
    <row r="89" spans="1:180" x14ac:dyDescent="0.3">
      <c r="A89" t="s">
        <v>174</v>
      </c>
      <c r="B89" t="s">
        <v>249</v>
      </c>
      <c r="C89" t="s">
        <v>180</v>
      </c>
      <c r="D89" t="s">
        <v>227</v>
      </c>
      <c r="E89" t="s">
        <v>188</v>
      </c>
      <c r="F89" t="s">
        <v>229</v>
      </c>
      <c r="G89" t="s">
        <v>242</v>
      </c>
      <c r="H89" s="53">
        <v>2247</v>
      </c>
      <c r="I89" s="53">
        <v>1.037776</v>
      </c>
      <c r="J89" s="53">
        <v>1.0209900000000001</v>
      </c>
      <c r="K89" s="53">
        <v>1.0006330000000001</v>
      </c>
      <c r="L89" s="53">
        <v>0.99348190000000003</v>
      </c>
      <c r="M89" s="53">
        <v>1.0001409999999999</v>
      </c>
      <c r="N89" s="53">
        <v>1.0441229999999999</v>
      </c>
      <c r="O89" s="53">
        <v>1.086022</v>
      </c>
      <c r="P89" s="53">
        <v>1.228753</v>
      </c>
      <c r="Q89" s="53">
        <v>1.4782329999999999</v>
      </c>
      <c r="R89" s="53">
        <v>1.7036100000000001</v>
      </c>
      <c r="S89" s="53">
        <v>1.9027270000000001</v>
      </c>
      <c r="T89" s="53">
        <v>2.0372080000000001</v>
      </c>
      <c r="U89" s="53">
        <v>2.0937459999999999</v>
      </c>
      <c r="V89" s="53">
        <v>2.146563</v>
      </c>
      <c r="W89" s="53">
        <v>2.2102279999999999</v>
      </c>
      <c r="X89" s="53">
        <v>2.225403</v>
      </c>
      <c r="Y89" s="53">
        <v>2.1504409999999998</v>
      </c>
      <c r="Z89" s="53">
        <v>1.8961619999999999</v>
      </c>
      <c r="AA89" s="53">
        <v>1.655062</v>
      </c>
      <c r="AB89" s="53">
        <v>1.477733</v>
      </c>
      <c r="AC89" s="53">
        <v>1.3819969999999999</v>
      </c>
      <c r="AD89" s="53">
        <v>1.2906390000000001</v>
      </c>
      <c r="AE89" s="53">
        <v>1.171532</v>
      </c>
      <c r="AF89" s="53">
        <v>1.090454</v>
      </c>
      <c r="AG89" s="53">
        <v>5.1472000000000002E-3</v>
      </c>
      <c r="AH89" s="53">
        <v>1.3630400000000001E-2</v>
      </c>
      <c r="AI89" s="53">
        <v>8.652E-3</v>
      </c>
      <c r="AJ89" s="53">
        <v>7.9693999999999997E-3</v>
      </c>
      <c r="AK89" s="53">
        <v>6.0429000000000004E-3</v>
      </c>
      <c r="AL89" s="53">
        <v>1.84262E-2</v>
      </c>
      <c r="AM89" s="53">
        <v>3.5876600000000002E-2</v>
      </c>
      <c r="AN89" s="53">
        <v>4.5753099999999998E-2</v>
      </c>
      <c r="AO89" s="53">
        <v>4.41888E-2</v>
      </c>
      <c r="AP89" s="53">
        <v>1.7881899999999999E-2</v>
      </c>
      <c r="AQ89" s="53">
        <v>4.7188999999999998E-3</v>
      </c>
      <c r="AR89" s="53">
        <v>-4.2059999999999997E-3</v>
      </c>
      <c r="AS89" s="53">
        <v>-1.0911300000000001E-2</v>
      </c>
      <c r="AT89" s="53">
        <v>-2.01846E-2</v>
      </c>
      <c r="AU89" s="53">
        <v>-6.6855999999999999E-3</v>
      </c>
      <c r="AV89" s="53">
        <v>1.7894199999999999E-2</v>
      </c>
      <c r="AW89" s="53">
        <v>3.83229E-2</v>
      </c>
      <c r="AX89" s="53">
        <v>2.3245999999999999E-2</v>
      </c>
      <c r="AY89" s="53">
        <v>3.2006E-2</v>
      </c>
      <c r="AZ89" s="53">
        <v>4.2660499999999997E-2</v>
      </c>
      <c r="BA89" s="53">
        <v>4.5029300000000001E-2</v>
      </c>
      <c r="BB89" s="53">
        <v>3.6435500000000003E-2</v>
      </c>
      <c r="BC89" s="53">
        <v>2.58205E-2</v>
      </c>
      <c r="BD89" s="53">
        <v>9.8423999999999994E-3</v>
      </c>
      <c r="BE89" s="53">
        <v>2.6441300000000001E-2</v>
      </c>
      <c r="BF89" s="53">
        <v>3.4700300000000003E-2</v>
      </c>
      <c r="BG89" s="53">
        <v>2.9302399999999999E-2</v>
      </c>
      <c r="BH89" s="53">
        <v>2.84003E-2</v>
      </c>
      <c r="BI89" s="53">
        <v>2.6637899999999999E-2</v>
      </c>
      <c r="BJ89" s="53">
        <v>4.0075800000000002E-2</v>
      </c>
      <c r="BK89" s="53">
        <v>6.1476900000000001E-2</v>
      </c>
      <c r="BL89" s="53">
        <v>7.0339399999999996E-2</v>
      </c>
      <c r="BM89" s="53">
        <v>7.0453199999999994E-2</v>
      </c>
      <c r="BN89" s="53">
        <v>4.7382800000000003E-2</v>
      </c>
      <c r="BO89" s="53">
        <v>3.7558000000000001E-2</v>
      </c>
      <c r="BP89" s="53">
        <v>3.0673200000000001E-2</v>
      </c>
      <c r="BQ89" s="53">
        <v>2.2844199999999999E-2</v>
      </c>
      <c r="BR89" s="53">
        <v>1.5558799999999999E-2</v>
      </c>
      <c r="BS89" s="53">
        <v>3.0131600000000001E-2</v>
      </c>
      <c r="BT89" s="53">
        <v>5.5464699999999999E-2</v>
      </c>
      <c r="BU89" s="53">
        <v>7.6507099999999995E-2</v>
      </c>
      <c r="BV89" s="53">
        <v>5.9922499999999997E-2</v>
      </c>
      <c r="BW89" s="53">
        <v>6.6115599999999997E-2</v>
      </c>
      <c r="BX89" s="53">
        <v>7.3483599999999996E-2</v>
      </c>
      <c r="BY89" s="53">
        <v>7.2551400000000002E-2</v>
      </c>
      <c r="BZ89" s="53">
        <v>6.2021600000000003E-2</v>
      </c>
      <c r="CA89" s="53">
        <v>4.9246199999999997E-2</v>
      </c>
      <c r="CB89" s="53">
        <v>3.2032900000000003E-2</v>
      </c>
      <c r="CC89" s="53">
        <v>4.1189499999999997E-2</v>
      </c>
      <c r="CD89" s="53">
        <v>4.9293200000000002E-2</v>
      </c>
      <c r="CE89" s="53">
        <v>4.3604799999999999E-2</v>
      </c>
      <c r="CF89" s="53">
        <v>4.25508E-2</v>
      </c>
      <c r="CG89" s="53">
        <v>4.0901899999999998E-2</v>
      </c>
      <c r="CH89" s="53">
        <v>5.5070300000000003E-2</v>
      </c>
      <c r="CI89" s="53">
        <v>7.9207600000000003E-2</v>
      </c>
      <c r="CJ89" s="53">
        <v>8.7367799999999995E-2</v>
      </c>
      <c r="CK89" s="53">
        <v>8.8643899999999998E-2</v>
      </c>
      <c r="CL89" s="53">
        <v>6.7815E-2</v>
      </c>
      <c r="CM89" s="53">
        <v>6.0302300000000003E-2</v>
      </c>
      <c r="CN89" s="53">
        <v>5.4830400000000001E-2</v>
      </c>
      <c r="CO89" s="53">
        <v>4.6223100000000003E-2</v>
      </c>
      <c r="CP89" s="53">
        <v>4.0314500000000003E-2</v>
      </c>
      <c r="CQ89" s="53">
        <v>5.5631E-2</v>
      </c>
      <c r="CR89" s="53">
        <v>8.14859E-2</v>
      </c>
      <c r="CS89" s="53">
        <v>0.1029534</v>
      </c>
      <c r="CT89" s="53">
        <v>8.53246E-2</v>
      </c>
      <c r="CU89" s="53">
        <v>8.9739899999999997E-2</v>
      </c>
      <c r="CV89" s="53">
        <v>9.4831600000000002E-2</v>
      </c>
      <c r="CW89" s="53">
        <v>9.1613200000000006E-2</v>
      </c>
      <c r="CX89" s="53">
        <v>7.9742400000000005E-2</v>
      </c>
      <c r="CY89" s="53">
        <v>6.5470799999999996E-2</v>
      </c>
      <c r="CZ89" s="53">
        <v>4.7402100000000003E-2</v>
      </c>
      <c r="DA89" s="53">
        <v>5.5937800000000003E-2</v>
      </c>
      <c r="DB89" s="53">
        <v>6.3886200000000004E-2</v>
      </c>
      <c r="DC89" s="53">
        <v>5.7907199999999999E-2</v>
      </c>
      <c r="DD89" s="53">
        <v>5.67012E-2</v>
      </c>
      <c r="DE89" s="53">
        <v>5.5165899999999997E-2</v>
      </c>
      <c r="DF89" s="53">
        <v>7.0064799999999997E-2</v>
      </c>
      <c r="DG89" s="53">
        <v>9.6938399999999994E-2</v>
      </c>
      <c r="DH89" s="53">
        <v>0.10439619999999999</v>
      </c>
      <c r="DI89" s="53">
        <v>0.1068346</v>
      </c>
      <c r="DJ89" s="53">
        <v>8.8247199999999998E-2</v>
      </c>
      <c r="DK89" s="53">
        <v>8.3046599999999998E-2</v>
      </c>
      <c r="DL89" s="53">
        <v>7.8987600000000005E-2</v>
      </c>
      <c r="DM89" s="53">
        <v>6.9601999999999997E-2</v>
      </c>
      <c r="DN89" s="53">
        <v>6.5070299999999998E-2</v>
      </c>
      <c r="DO89" s="53">
        <v>8.1130499999999994E-2</v>
      </c>
      <c r="DP89" s="53">
        <v>0.10750709999999999</v>
      </c>
      <c r="DQ89" s="53">
        <v>0.1293996</v>
      </c>
      <c r="DR89" s="53">
        <v>0.1107267</v>
      </c>
      <c r="DS89" s="53">
        <v>0.1133641</v>
      </c>
      <c r="DT89" s="53">
        <v>0.1161795</v>
      </c>
      <c r="DU89" s="53">
        <v>0.11067490000000001</v>
      </c>
      <c r="DV89" s="53">
        <v>9.7463300000000003E-2</v>
      </c>
      <c r="DW89" s="53">
        <v>8.1695400000000001E-2</v>
      </c>
      <c r="DX89" s="53">
        <v>6.2771199999999999E-2</v>
      </c>
      <c r="DY89" s="53">
        <v>7.7231900000000006E-2</v>
      </c>
      <c r="DZ89" s="53">
        <v>8.4956100000000007E-2</v>
      </c>
      <c r="EA89" s="53">
        <v>7.8557699999999994E-2</v>
      </c>
      <c r="EB89" s="53">
        <v>7.7132199999999998E-2</v>
      </c>
      <c r="EC89" s="53">
        <v>7.5760900000000006E-2</v>
      </c>
      <c r="ED89" s="53">
        <v>9.1714500000000004E-2</v>
      </c>
      <c r="EE89" s="53">
        <v>0.1225387</v>
      </c>
      <c r="EF89" s="53">
        <v>0.1289826</v>
      </c>
      <c r="EG89" s="53">
        <v>0.1330991</v>
      </c>
      <c r="EH89" s="53">
        <v>0.11774800000000001</v>
      </c>
      <c r="EI89" s="53">
        <v>0.11588569999999999</v>
      </c>
      <c r="EJ89" s="53">
        <v>0.1138667</v>
      </c>
      <c r="EK89" s="53">
        <v>0.1033575</v>
      </c>
      <c r="EL89" s="53">
        <v>0.10081370000000001</v>
      </c>
      <c r="EM89" s="53">
        <v>0.1179477</v>
      </c>
      <c r="EN89" s="53">
        <v>0.1450776</v>
      </c>
      <c r="EO89" s="53">
        <v>0.1675838</v>
      </c>
      <c r="EP89" s="53">
        <v>0.14740320000000001</v>
      </c>
      <c r="EQ89" s="53">
        <v>0.14747379999999999</v>
      </c>
      <c r="ER89" s="53">
        <v>0.14700269999999999</v>
      </c>
      <c r="ES89" s="53">
        <v>0.13819699999999999</v>
      </c>
      <c r="ET89" s="53">
        <v>0.1230493</v>
      </c>
      <c r="EU89" s="53">
        <v>0.1051211</v>
      </c>
      <c r="EV89" s="53">
        <v>8.4961700000000001E-2</v>
      </c>
      <c r="EW89" s="53">
        <v>60.472099999999998</v>
      </c>
      <c r="EX89" s="53">
        <v>60.021979999999999</v>
      </c>
      <c r="EY89" s="53">
        <v>59.526130000000002</v>
      </c>
      <c r="EZ89" s="53">
        <v>59.098979999999997</v>
      </c>
      <c r="FA89" s="53">
        <v>58.792209999999997</v>
      </c>
      <c r="FB89" s="53">
        <v>58.552460000000004</v>
      </c>
      <c r="FC89" s="53">
        <v>58.731900000000003</v>
      </c>
      <c r="FD89" s="53">
        <v>60.18674</v>
      </c>
      <c r="FE89" s="53">
        <v>62.491709999999998</v>
      </c>
      <c r="FF89" s="53">
        <v>65.394909999999996</v>
      </c>
      <c r="FG89" s="53">
        <v>68.390079999999998</v>
      </c>
      <c r="FH89" s="53">
        <v>71.167659999999998</v>
      </c>
      <c r="FI89" s="53">
        <v>73.537360000000007</v>
      </c>
      <c r="FJ89" s="53">
        <v>75.270949999999999</v>
      </c>
      <c r="FK89" s="53">
        <v>76.545190000000005</v>
      </c>
      <c r="FL89" s="53">
        <v>76.948130000000006</v>
      </c>
      <c r="FM89" s="53">
        <v>76.420140000000004</v>
      </c>
      <c r="FN89" s="53">
        <v>74.979979999999998</v>
      </c>
      <c r="FO89" s="53">
        <v>72.382509999999996</v>
      </c>
      <c r="FP89" s="53">
        <v>69.114590000000007</v>
      </c>
      <c r="FQ89" s="53">
        <v>65.715329999999994</v>
      </c>
      <c r="FR89" s="53">
        <v>63.499299999999998</v>
      </c>
      <c r="FS89" s="53">
        <v>62.192410000000002</v>
      </c>
      <c r="FT89" s="53">
        <v>61.2654</v>
      </c>
      <c r="FU89" s="53">
        <v>11871.97</v>
      </c>
      <c r="FV89" s="53">
        <v>16612.73</v>
      </c>
      <c r="FW89" s="53">
        <v>16.785219999999999</v>
      </c>
      <c r="FX89" s="53">
        <v>1</v>
      </c>
    </row>
    <row r="90" spans="1:180" x14ac:dyDescent="0.3">
      <c r="A90" t="s">
        <v>174</v>
      </c>
      <c r="B90" t="s">
        <v>249</v>
      </c>
      <c r="C90" t="s">
        <v>180</v>
      </c>
      <c r="D90" t="s">
        <v>248</v>
      </c>
      <c r="E90" t="s">
        <v>187</v>
      </c>
      <c r="F90" t="s">
        <v>230</v>
      </c>
      <c r="G90" t="s">
        <v>242</v>
      </c>
      <c r="H90" s="53">
        <v>530</v>
      </c>
      <c r="I90" s="53">
        <v>0.96044737000000002</v>
      </c>
      <c r="J90" s="53">
        <v>0.92317700000000003</v>
      </c>
      <c r="K90" s="53">
        <v>0.89671409999999996</v>
      </c>
      <c r="L90" s="53">
        <v>0.87575259999999999</v>
      </c>
      <c r="M90" s="53">
        <v>0.84921009999999997</v>
      </c>
      <c r="N90" s="53">
        <v>0.81830530000000001</v>
      </c>
      <c r="O90" s="53">
        <v>0.79722369999999998</v>
      </c>
      <c r="P90" s="53">
        <v>0.8819861</v>
      </c>
      <c r="Q90" s="53">
        <v>0.99298339999999996</v>
      </c>
      <c r="R90" s="53">
        <v>1.15621</v>
      </c>
      <c r="S90" s="53">
        <v>1.3312870000000001</v>
      </c>
      <c r="T90" s="53">
        <v>1.4665189999999999</v>
      </c>
      <c r="U90" s="53">
        <v>1.4897199999999999</v>
      </c>
      <c r="V90" s="53">
        <v>1.5298750000000001</v>
      </c>
      <c r="W90" s="53">
        <v>1.5600909999999999</v>
      </c>
      <c r="X90" s="53">
        <v>1.590079</v>
      </c>
      <c r="Y90" s="53">
        <v>1.5622929999999999</v>
      </c>
      <c r="Z90" s="53">
        <v>1.555777</v>
      </c>
      <c r="AA90" s="53">
        <v>1.4869330000000001</v>
      </c>
      <c r="AB90" s="53">
        <v>1.342357</v>
      </c>
      <c r="AC90" s="53">
        <v>1.2637609999999999</v>
      </c>
      <c r="AD90" s="53">
        <v>1.218278</v>
      </c>
      <c r="AE90" s="53">
        <v>1.0872029999999999</v>
      </c>
      <c r="AF90" s="53">
        <v>1.0084439999999999</v>
      </c>
      <c r="AG90" s="53">
        <v>-7.9343200000000003E-2</v>
      </c>
      <c r="AH90" s="53">
        <v>-6.9792599999999996E-2</v>
      </c>
      <c r="AI90" s="53">
        <v>-5.2882400000000003E-2</v>
      </c>
      <c r="AJ90" s="53">
        <v>-4.8784399999999999E-2</v>
      </c>
      <c r="AK90" s="53">
        <v>-5.7691600000000003E-2</v>
      </c>
      <c r="AL90" s="53">
        <v>-5.4114000000000002E-2</v>
      </c>
      <c r="AM90" s="53">
        <v>-2.59758E-2</v>
      </c>
      <c r="AN90" s="53">
        <v>-3.6987300000000001E-2</v>
      </c>
      <c r="AO90" s="53">
        <v>-9.2121999999999996E-2</v>
      </c>
      <c r="AP90" s="53">
        <v>-0.1164669</v>
      </c>
      <c r="AQ90" s="53">
        <v>-0.1241549</v>
      </c>
      <c r="AR90" s="53">
        <v>-0.105477</v>
      </c>
      <c r="AS90" s="53">
        <v>-0.124781</v>
      </c>
      <c r="AT90" s="53">
        <v>-0.13869580000000001</v>
      </c>
      <c r="AU90" s="53">
        <v>-0.14989830000000001</v>
      </c>
      <c r="AV90" s="53">
        <v>-0.1403114</v>
      </c>
      <c r="AW90" s="53">
        <v>-0.15084139999999999</v>
      </c>
      <c r="AX90" s="53">
        <v>-8.3004700000000001E-2</v>
      </c>
      <c r="AY90" s="53">
        <v>-6.7489999999999994E-2</v>
      </c>
      <c r="AZ90" s="53">
        <v>-0.1076865</v>
      </c>
      <c r="BA90" s="53">
        <v>-9.6804399999999999E-2</v>
      </c>
      <c r="BB90" s="53">
        <v>-7.54967E-2</v>
      </c>
      <c r="BC90" s="53">
        <v>-9.5402899999999999E-2</v>
      </c>
      <c r="BD90" s="53">
        <v>-8.5087200000000002E-2</v>
      </c>
      <c r="BE90" s="53">
        <v>-5.1406E-2</v>
      </c>
      <c r="BF90" s="53">
        <v>-4.3083299999999998E-2</v>
      </c>
      <c r="BG90" s="53">
        <v>-2.6925299999999999E-2</v>
      </c>
      <c r="BH90" s="53">
        <v>-2.39528E-2</v>
      </c>
      <c r="BI90" s="53">
        <v>-3.1767499999999997E-2</v>
      </c>
      <c r="BJ90" s="53">
        <v>-2.73914E-2</v>
      </c>
      <c r="BK90" s="53">
        <v>1.2072000000000001E-3</v>
      </c>
      <c r="BL90" s="53">
        <v>-9.4377000000000003E-3</v>
      </c>
      <c r="BM90" s="53">
        <v>-5.8638700000000002E-2</v>
      </c>
      <c r="BN90" s="53">
        <v>-7.5486499999999998E-2</v>
      </c>
      <c r="BO90" s="53">
        <v>-7.9979099999999997E-2</v>
      </c>
      <c r="BP90" s="53">
        <v>-5.7976800000000002E-2</v>
      </c>
      <c r="BQ90" s="53">
        <v>-7.7230400000000005E-2</v>
      </c>
      <c r="BR90" s="53">
        <v>-9.1223299999999993E-2</v>
      </c>
      <c r="BS90" s="53">
        <v>-0.10102460000000001</v>
      </c>
      <c r="BT90" s="53">
        <v>-8.8745900000000003E-2</v>
      </c>
      <c r="BU90" s="53">
        <v>-0.10042</v>
      </c>
      <c r="BV90" s="53">
        <v>-3.3825800000000003E-2</v>
      </c>
      <c r="BW90" s="53">
        <v>-1.7379100000000001E-2</v>
      </c>
      <c r="BX90" s="53">
        <v>-6.2365799999999999E-2</v>
      </c>
      <c r="BY90" s="53">
        <v>-5.8670800000000002E-2</v>
      </c>
      <c r="BZ90" s="53">
        <v>-3.8439899999999999E-2</v>
      </c>
      <c r="CA90" s="53">
        <v>-6.3249600000000003E-2</v>
      </c>
      <c r="CB90" s="53">
        <v>-5.4739599999999999E-2</v>
      </c>
      <c r="CC90" s="53">
        <v>-3.2056800000000003E-2</v>
      </c>
      <c r="CD90" s="53">
        <v>-2.4584600000000002E-2</v>
      </c>
      <c r="CE90" s="53">
        <v>-8.9475000000000006E-3</v>
      </c>
      <c r="CF90" s="53">
        <v>-6.7545000000000001E-3</v>
      </c>
      <c r="CG90" s="53">
        <v>-1.38125E-2</v>
      </c>
      <c r="CH90" s="53">
        <v>-8.8833000000000002E-3</v>
      </c>
      <c r="CI90" s="53">
        <v>2.0034099999999999E-2</v>
      </c>
      <c r="CJ90" s="53">
        <v>9.6430999999999999E-3</v>
      </c>
      <c r="CK90" s="53">
        <v>-3.5448300000000002E-2</v>
      </c>
      <c r="CL90" s="53">
        <v>-4.7103699999999998E-2</v>
      </c>
      <c r="CM90" s="53">
        <v>-4.9383099999999999E-2</v>
      </c>
      <c r="CN90" s="53">
        <v>-2.5078300000000001E-2</v>
      </c>
      <c r="CO90" s="53">
        <v>-4.42969E-2</v>
      </c>
      <c r="CP90" s="53">
        <v>-5.8344E-2</v>
      </c>
      <c r="CQ90" s="53">
        <v>-6.7174800000000007E-2</v>
      </c>
      <c r="CR90" s="53">
        <v>-5.3031799999999997E-2</v>
      </c>
      <c r="CS90" s="53">
        <v>-6.5498200000000006E-2</v>
      </c>
      <c r="CT90" s="53">
        <v>2.354E-4</v>
      </c>
      <c r="CU90" s="53">
        <v>1.7327499999999999E-2</v>
      </c>
      <c r="CV90" s="53">
        <v>-3.0976799999999999E-2</v>
      </c>
      <c r="CW90" s="53">
        <v>-3.2259599999999999E-2</v>
      </c>
      <c r="CX90" s="53">
        <v>-1.2774499999999999E-2</v>
      </c>
      <c r="CY90" s="53">
        <v>-4.0980299999999997E-2</v>
      </c>
      <c r="CZ90" s="53">
        <v>-3.3720899999999998E-2</v>
      </c>
      <c r="DA90" s="53">
        <v>-1.2707599999999999E-2</v>
      </c>
      <c r="DB90" s="53">
        <v>-6.0857999999999997E-3</v>
      </c>
      <c r="DC90" s="53">
        <v>9.0302999999999998E-3</v>
      </c>
      <c r="DD90" s="53">
        <v>1.04438E-2</v>
      </c>
      <c r="DE90" s="53">
        <v>4.1425000000000003E-3</v>
      </c>
      <c r="DF90" s="53">
        <v>9.6247999999999993E-3</v>
      </c>
      <c r="DG90" s="53">
        <v>3.8860899999999997E-2</v>
      </c>
      <c r="DH90" s="53">
        <v>2.87239E-2</v>
      </c>
      <c r="DI90" s="53">
        <v>-1.22579E-2</v>
      </c>
      <c r="DJ90" s="53">
        <v>-1.8720799999999999E-2</v>
      </c>
      <c r="DK90" s="53">
        <v>-1.8787100000000001E-2</v>
      </c>
      <c r="DL90" s="53">
        <v>7.8203000000000005E-3</v>
      </c>
      <c r="DM90" s="53">
        <v>-1.13635E-2</v>
      </c>
      <c r="DN90" s="53">
        <v>-2.54647E-2</v>
      </c>
      <c r="DO90" s="53">
        <v>-3.3325E-2</v>
      </c>
      <c r="DP90" s="53">
        <v>-1.7317599999999999E-2</v>
      </c>
      <c r="DQ90" s="53">
        <v>-3.05765E-2</v>
      </c>
      <c r="DR90" s="53">
        <v>3.4296500000000001E-2</v>
      </c>
      <c r="DS90" s="53">
        <v>5.2034200000000003E-2</v>
      </c>
      <c r="DT90" s="53">
        <v>4.1219999999999999E-4</v>
      </c>
      <c r="DU90" s="53">
        <v>-5.8482999999999999E-3</v>
      </c>
      <c r="DV90" s="53">
        <v>1.2891E-2</v>
      </c>
      <c r="DW90" s="53">
        <v>-1.8711100000000001E-2</v>
      </c>
      <c r="DX90" s="53">
        <v>-1.27023E-2</v>
      </c>
      <c r="DY90" s="53">
        <v>1.52295E-2</v>
      </c>
      <c r="DZ90" s="53">
        <v>2.06234E-2</v>
      </c>
      <c r="EA90" s="53">
        <v>3.4987400000000002E-2</v>
      </c>
      <c r="EB90" s="53">
        <v>3.5275399999999998E-2</v>
      </c>
      <c r="EC90" s="53">
        <v>3.0066699999999998E-2</v>
      </c>
      <c r="ED90" s="53">
        <v>3.6347499999999998E-2</v>
      </c>
      <c r="EE90" s="53">
        <v>6.6043900000000003E-2</v>
      </c>
      <c r="EF90" s="53">
        <v>5.6273499999999997E-2</v>
      </c>
      <c r="EG90" s="53">
        <v>2.1225299999999999E-2</v>
      </c>
      <c r="EH90" s="53">
        <v>2.2259500000000002E-2</v>
      </c>
      <c r="EI90" s="53">
        <v>2.53887E-2</v>
      </c>
      <c r="EJ90" s="53">
        <v>5.5320500000000002E-2</v>
      </c>
      <c r="EK90" s="53">
        <v>3.6187200000000003E-2</v>
      </c>
      <c r="EL90" s="53">
        <v>2.2007700000000002E-2</v>
      </c>
      <c r="EM90" s="53">
        <v>1.55487E-2</v>
      </c>
      <c r="EN90" s="53">
        <v>3.4247899999999998E-2</v>
      </c>
      <c r="EO90" s="53">
        <v>1.9845000000000002E-2</v>
      </c>
      <c r="EP90" s="53">
        <v>8.3475499999999994E-2</v>
      </c>
      <c r="EQ90" s="53">
        <v>0.1021451</v>
      </c>
      <c r="ER90" s="53">
        <v>4.57329E-2</v>
      </c>
      <c r="ES90" s="53">
        <v>3.2285300000000003E-2</v>
      </c>
      <c r="ET90" s="53">
        <v>4.9947800000000001E-2</v>
      </c>
      <c r="EU90" s="53">
        <v>1.34422E-2</v>
      </c>
      <c r="EV90" s="53">
        <v>1.7645299999999999E-2</v>
      </c>
      <c r="EW90" s="53">
        <v>79.925250000000005</v>
      </c>
      <c r="EX90" s="53">
        <v>77.941400000000002</v>
      </c>
      <c r="EY90" s="53">
        <v>75.948310000000006</v>
      </c>
      <c r="EZ90" s="53">
        <v>74.127769999999998</v>
      </c>
      <c r="FA90" s="53">
        <v>72.883330000000001</v>
      </c>
      <c r="FB90" s="53">
        <v>71.756910000000005</v>
      </c>
      <c r="FC90" s="53">
        <v>71.730969999999999</v>
      </c>
      <c r="FD90" s="53">
        <v>74.208969999999994</v>
      </c>
      <c r="FE90" s="53">
        <v>77.831710000000001</v>
      </c>
      <c r="FF90" s="53">
        <v>81.619860000000003</v>
      </c>
      <c r="FG90" s="53">
        <v>85.292249999999996</v>
      </c>
      <c r="FH90" s="53">
        <v>88.461519999999993</v>
      </c>
      <c r="FI90" s="53">
        <v>91.421930000000003</v>
      </c>
      <c r="FJ90" s="53">
        <v>94.185749999999999</v>
      </c>
      <c r="FK90" s="53">
        <v>96.316509999999994</v>
      </c>
      <c r="FL90" s="53">
        <v>97.775480000000002</v>
      </c>
      <c r="FM90" s="53">
        <v>98.340459999999993</v>
      </c>
      <c r="FN90" s="53">
        <v>97.76088</v>
      </c>
      <c r="FO90" s="53">
        <v>95.536320000000003</v>
      </c>
      <c r="FP90" s="53">
        <v>93.501840000000001</v>
      </c>
      <c r="FQ90" s="53">
        <v>90.647480000000002</v>
      </c>
      <c r="FR90" s="53">
        <v>87.154160000000005</v>
      </c>
      <c r="FS90" s="53">
        <v>83.783990000000003</v>
      </c>
      <c r="FT90" s="53">
        <v>80.707750000000004</v>
      </c>
      <c r="FU90" s="53">
        <v>2821</v>
      </c>
      <c r="FV90" s="53">
        <v>4084.4160000000002</v>
      </c>
      <c r="FW90" s="53">
        <v>15.72489</v>
      </c>
      <c r="FX90" s="53">
        <v>1</v>
      </c>
    </row>
    <row r="91" spans="1:180" x14ac:dyDescent="0.3">
      <c r="A91" t="s">
        <v>174</v>
      </c>
      <c r="B91" t="s">
        <v>249</v>
      </c>
      <c r="C91" t="s">
        <v>180</v>
      </c>
      <c r="D91" t="s">
        <v>227</v>
      </c>
      <c r="E91" t="s">
        <v>190</v>
      </c>
      <c r="F91" t="s">
        <v>230</v>
      </c>
      <c r="G91" t="s">
        <v>242</v>
      </c>
      <c r="H91" s="53">
        <v>530</v>
      </c>
      <c r="I91" s="53">
        <v>0.87168288000000005</v>
      </c>
      <c r="J91" s="53">
        <v>0.84439540000000002</v>
      </c>
      <c r="K91" s="53">
        <v>0.82099679999999997</v>
      </c>
      <c r="L91" s="53">
        <v>0.79525749999999995</v>
      </c>
      <c r="M91" s="53">
        <v>0.78891319999999998</v>
      </c>
      <c r="N91" s="53">
        <v>0.83799239999999997</v>
      </c>
      <c r="O91" s="53">
        <v>0.9279636</v>
      </c>
      <c r="P91" s="53">
        <v>1.019042</v>
      </c>
      <c r="Q91" s="53">
        <v>1.262113</v>
      </c>
      <c r="R91" s="53">
        <v>1.5057739999999999</v>
      </c>
      <c r="S91" s="53">
        <v>1.705079</v>
      </c>
      <c r="T91" s="53">
        <v>1.846106</v>
      </c>
      <c r="U91" s="53">
        <v>1.9265829999999999</v>
      </c>
      <c r="V91" s="53">
        <v>2.0173709999999998</v>
      </c>
      <c r="W91" s="53">
        <v>2.081353</v>
      </c>
      <c r="X91" s="53">
        <v>2.0592670000000002</v>
      </c>
      <c r="Y91" s="53">
        <v>1.921775</v>
      </c>
      <c r="Z91" s="53">
        <v>1.64883</v>
      </c>
      <c r="AA91" s="53">
        <v>1.4012690000000001</v>
      </c>
      <c r="AB91" s="53">
        <v>1.3057510000000001</v>
      </c>
      <c r="AC91" s="53">
        <v>1.1785570000000001</v>
      </c>
      <c r="AD91" s="53">
        <v>1.072419</v>
      </c>
      <c r="AE91" s="53">
        <v>0.99541990000000002</v>
      </c>
      <c r="AF91" s="53">
        <v>0.92088199999999998</v>
      </c>
      <c r="AG91" s="53">
        <v>-7.2671299999999994E-2</v>
      </c>
      <c r="AH91" s="53">
        <v>-6.6162299999999993E-2</v>
      </c>
      <c r="AI91" s="53">
        <v>-6.88333E-2</v>
      </c>
      <c r="AJ91" s="53">
        <v>-8.1308199999999997E-2</v>
      </c>
      <c r="AK91" s="53">
        <v>-9.2598700000000006E-2</v>
      </c>
      <c r="AL91" s="53">
        <v>-9.1227000000000003E-2</v>
      </c>
      <c r="AM91" s="53">
        <v>-7.3357000000000006E-2</v>
      </c>
      <c r="AN91" s="53">
        <v>-9.1965099999999994E-2</v>
      </c>
      <c r="AO91" s="53">
        <v>-0.16227739999999999</v>
      </c>
      <c r="AP91" s="53">
        <v>-0.1647941</v>
      </c>
      <c r="AQ91" s="53">
        <v>-0.1802242</v>
      </c>
      <c r="AR91" s="53">
        <v>-0.19071569999999999</v>
      </c>
      <c r="AS91" s="53">
        <v>-0.20525969999999999</v>
      </c>
      <c r="AT91" s="53">
        <v>-0.2381981</v>
      </c>
      <c r="AU91" s="53">
        <v>-0.2674916</v>
      </c>
      <c r="AV91" s="53">
        <v>-0.29445759999999999</v>
      </c>
      <c r="AW91" s="53">
        <v>-0.30515340000000002</v>
      </c>
      <c r="AX91" s="53">
        <v>-0.20650460000000001</v>
      </c>
      <c r="AY91" s="53">
        <v>-0.1968123</v>
      </c>
      <c r="AZ91" s="53">
        <v>-0.16951659999999999</v>
      </c>
      <c r="BA91" s="53">
        <v>-0.1352875</v>
      </c>
      <c r="BB91" s="53">
        <v>-9.01806E-2</v>
      </c>
      <c r="BC91" s="53">
        <v>-6.2010500000000003E-2</v>
      </c>
      <c r="BD91" s="53">
        <v>-6.2994900000000006E-2</v>
      </c>
      <c r="BE91" s="53">
        <v>-4.9083399999999999E-2</v>
      </c>
      <c r="BF91" s="53">
        <v>-4.37793E-2</v>
      </c>
      <c r="BG91" s="53">
        <v>-4.6022899999999999E-2</v>
      </c>
      <c r="BH91" s="53">
        <v>-5.7728099999999997E-2</v>
      </c>
      <c r="BI91" s="53">
        <v>-6.7021899999999995E-2</v>
      </c>
      <c r="BJ91" s="53">
        <v>-6.44536E-2</v>
      </c>
      <c r="BK91" s="53">
        <v>-4.2465299999999997E-2</v>
      </c>
      <c r="BL91" s="53">
        <v>-5.8767899999999998E-2</v>
      </c>
      <c r="BM91" s="53">
        <v>-0.12486899999999999</v>
      </c>
      <c r="BN91" s="53">
        <v>-0.1241438</v>
      </c>
      <c r="BO91" s="53">
        <v>-0.13805600000000001</v>
      </c>
      <c r="BP91" s="53">
        <v>-0.14442070000000001</v>
      </c>
      <c r="BQ91" s="53">
        <v>-0.15636530000000001</v>
      </c>
      <c r="BR91" s="53">
        <v>-0.1865184</v>
      </c>
      <c r="BS91" s="53">
        <v>-0.21405150000000001</v>
      </c>
      <c r="BT91" s="53">
        <v>-0.23852329999999999</v>
      </c>
      <c r="BU91" s="53">
        <v>-0.24795039999999999</v>
      </c>
      <c r="BV91" s="53">
        <v>-0.15416050000000001</v>
      </c>
      <c r="BW91" s="53">
        <v>-0.14972659999999999</v>
      </c>
      <c r="BX91" s="53">
        <v>-0.1321724</v>
      </c>
      <c r="BY91" s="53">
        <v>-0.1019515</v>
      </c>
      <c r="BZ91" s="53">
        <v>-6.0144999999999997E-2</v>
      </c>
      <c r="CA91" s="53">
        <v>-3.4062700000000001E-2</v>
      </c>
      <c r="CB91" s="53">
        <v>-3.7755700000000003E-2</v>
      </c>
      <c r="CC91" s="53">
        <v>-3.2746499999999998E-2</v>
      </c>
      <c r="CD91" s="53">
        <v>-2.8276900000000001E-2</v>
      </c>
      <c r="CE91" s="53">
        <v>-3.0224500000000001E-2</v>
      </c>
      <c r="CF91" s="53">
        <v>-4.1396599999999999E-2</v>
      </c>
      <c r="CG91" s="53">
        <v>-4.9307400000000001E-2</v>
      </c>
      <c r="CH91" s="53">
        <v>-4.5910399999999997E-2</v>
      </c>
      <c r="CI91" s="53">
        <v>-2.1069899999999999E-2</v>
      </c>
      <c r="CJ91" s="53">
        <v>-3.5775700000000001E-2</v>
      </c>
      <c r="CK91" s="53">
        <v>-9.8960099999999995E-2</v>
      </c>
      <c r="CL91" s="53">
        <v>-9.5989500000000005E-2</v>
      </c>
      <c r="CM91" s="53">
        <v>-0.1088504</v>
      </c>
      <c r="CN91" s="53">
        <v>-0.1123569</v>
      </c>
      <c r="CO91" s="53">
        <v>-0.1225012</v>
      </c>
      <c r="CP91" s="53">
        <v>-0.1507252</v>
      </c>
      <c r="CQ91" s="53">
        <v>-0.1770391</v>
      </c>
      <c r="CR91" s="53">
        <v>-0.1997835</v>
      </c>
      <c r="CS91" s="53">
        <v>-0.20833180000000001</v>
      </c>
      <c r="CT91" s="53">
        <v>-0.1179072</v>
      </c>
      <c r="CU91" s="53">
        <v>-0.1171152</v>
      </c>
      <c r="CV91" s="53">
        <v>-0.106308</v>
      </c>
      <c r="CW91" s="53">
        <v>-7.8863100000000005E-2</v>
      </c>
      <c r="CX91" s="53">
        <v>-3.93424E-2</v>
      </c>
      <c r="CY91" s="53">
        <v>-1.47061E-2</v>
      </c>
      <c r="CZ91" s="53">
        <v>-2.0275100000000001E-2</v>
      </c>
      <c r="DA91" s="53">
        <v>-1.64096E-2</v>
      </c>
      <c r="DB91" s="53">
        <v>-1.2774499999999999E-2</v>
      </c>
      <c r="DC91" s="53">
        <v>-1.4426100000000001E-2</v>
      </c>
      <c r="DD91" s="53">
        <v>-2.50651E-2</v>
      </c>
      <c r="DE91" s="53">
        <v>-3.1593000000000003E-2</v>
      </c>
      <c r="DF91" s="53">
        <v>-2.7367300000000001E-2</v>
      </c>
      <c r="DG91" s="53">
        <v>3.256E-4</v>
      </c>
      <c r="DH91" s="53">
        <v>-1.27834E-2</v>
      </c>
      <c r="DI91" s="53">
        <v>-7.3051099999999994E-2</v>
      </c>
      <c r="DJ91" s="53">
        <v>-6.7835199999999998E-2</v>
      </c>
      <c r="DK91" s="53">
        <v>-7.9644800000000002E-2</v>
      </c>
      <c r="DL91" s="53">
        <v>-8.0293100000000006E-2</v>
      </c>
      <c r="DM91" s="53">
        <v>-8.8637199999999999E-2</v>
      </c>
      <c r="DN91" s="53">
        <v>-0.11493200000000001</v>
      </c>
      <c r="DO91" s="53">
        <v>-0.1400266</v>
      </c>
      <c r="DP91" s="53">
        <v>-0.16104360000000001</v>
      </c>
      <c r="DQ91" s="53">
        <v>-0.16871320000000001</v>
      </c>
      <c r="DR91" s="53">
        <v>-8.1653799999999999E-2</v>
      </c>
      <c r="DS91" s="53">
        <v>-8.4503900000000007E-2</v>
      </c>
      <c r="DT91" s="53">
        <v>-8.0443500000000001E-2</v>
      </c>
      <c r="DU91" s="53">
        <v>-5.5774700000000003E-2</v>
      </c>
      <c r="DV91" s="53">
        <v>-1.8539799999999999E-2</v>
      </c>
      <c r="DW91" s="53">
        <v>4.6505000000000001E-3</v>
      </c>
      <c r="DX91" s="53">
        <v>-2.7943999999999998E-3</v>
      </c>
      <c r="DY91" s="53">
        <v>7.1783000000000003E-3</v>
      </c>
      <c r="DZ91" s="53">
        <v>9.6086000000000001E-3</v>
      </c>
      <c r="EA91" s="53">
        <v>8.3843000000000008E-3</v>
      </c>
      <c r="EB91" s="53">
        <v>-1.4848999999999999E-3</v>
      </c>
      <c r="EC91" s="53">
        <v>-6.0160999999999999E-3</v>
      </c>
      <c r="ED91" s="53">
        <v>-5.9389999999999996E-4</v>
      </c>
      <c r="EE91" s="53">
        <v>3.1217200000000001E-2</v>
      </c>
      <c r="EF91" s="53">
        <v>2.0413799999999999E-2</v>
      </c>
      <c r="EG91" s="53">
        <v>-3.5642699999999999E-2</v>
      </c>
      <c r="EH91" s="53">
        <v>-2.7184900000000001E-2</v>
      </c>
      <c r="EI91" s="53">
        <v>-3.7476599999999999E-2</v>
      </c>
      <c r="EJ91" s="53">
        <v>-3.3998E-2</v>
      </c>
      <c r="EK91" s="53">
        <v>-3.9742800000000002E-2</v>
      </c>
      <c r="EL91" s="53">
        <v>-6.32524E-2</v>
      </c>
      <c r="EM91" s="53">
        <v>-8.6586499999999997E-2</v>
      </c>
      <c r="EN91" s="53">
        <v>-0.10510940000000001</v>
      </c>
      <c r="EO91" s="53">
        <v>-0.11151030000000001</v>
      </c>
      <c r="EP91" s="53">
        <v>-2.9309700000000001E-2</v>
      </c>
      <c r="EQ91" s="53">
        <v>-3.7418199999999999E-2</v>
      </c>
      <c r="ER91" s="53">
        <v>-4.3099400000000003E-2</v>
      </c>
      <c r="ES91" s="53">
        <v>-2.24386E-2</v>
      </c>
      <c r="ET91" s="53">
        <v>1.14958E-2</v>
      </c>
      <c r="EU91" s="53">
        <v>3.2598299999999997E-2</v>
      </c>
      <c r="EV91" s="53">
        <v>2.2444800000000001E-2</v>
      </c>
      <c r="EW91" s="53">
        <v>74.428060000000002</v>
      </c>
      <c r="EX91" s="53">
        <v>72.537520000000001</v>
      </c>
      <c r="EY91" s="53">
        <v>70.665440000000004</v>
      </c>
      <c r="EZ91" s="53">
        <v>68.915559999999999</v>
      </c>
      <c r="FA91" s="53">
        <v>67.625680000000003</v>
      </c>
      <c r="FB91" s="53">
        <v>66.585310000000007</v>
      </c>
      <c r="FC91" s="53">
        <v>65.646940000000001</v>
      </c>
      <c r="FD91" s="53">
        <v>66.187280000000001</v>
      </c>
      <c r="FE91" s="53">
        <v>69.281679999999994</v>
      </c>
      <c r="FF91" s="53">
        <v>73.793080000000003</v>
      </c>
      <c r="FG91" s="53">
        <v>78.308909999999997</v>
      </c>
      <c r="FH91" s="53">
        <v>82.254369999999994</v>
      </c>
      <c r="FI91" s="53">
        <v>85.570970000000003</v>
      </c>
      <c r="FJ91" s="53">
        <v>88.518810000000002</v>
      </c>
      <c r="FK91" s="53">
        <v>90.527789999999996</v>
      </c>
      <c r="FL91" s="53">
        <v>91.890659999999997</v>
      </c>
      <c r="FM91" s="53">
        <v>92.460300000000004</v>
      </c>
      <c r="FN91" s="53">
        <v>91.695340000000002</v>
      </c>
      <c r="FO91" s="53">
        <v>89.643559999999994</v>
      </c>
      <c r="FP91" s="53">
        <v>86.280779999999993</v>
      </c>
      <c r="FQ91" s="53">
        <v>83.488910000000004</v>
      </c>
      <c r="FR91" s="53">
        <v>81.020129999999995</v>
      </c>
      <c r="FS91" s="53">
        <v>78.493610000000004</v>
      </c>
      <c r="FT91" s="53">
        <v>76.079499999999996</v>
      </c>
      <c r="FU91" s="53">
        <v>2820.5</v>
      </c>
      <c r="FV91" s="53">
        <v>3849.3490000000002</v>
      </c>
      <c r="FW91" s="53">
        <v>17.24858</v>
      </c>
      <c r="FX91" s="53">
        <v>1</v>
      </c>
    </row>
    <row r="92" spans="1:180" x14ac:dyDescent="0.3">
      <c r="A92" t="s">
        <v>174</v>
      </c>
      <c r="B92" t="s">
        <v>249</v>
      </c>
      <c r="C92" t="s">
        <v>180</v>
      </c>
      <c r="D92" t="s">
        <v>227</v>
      </c>
      <c r="E92" t="s">
        <v>189</v>
      </c>
      <c r="F92" t="s">
        <v>230</v>
      </c>
      <c r="G92" t="s">
        <v>242</v>
      </c>
      <c r="H92" s="53">
        <v>530</v>
      </c>
      <c r="I92" s="53">
        <v>0.97168648000000002</v>
      </c>
      <c r="J92" s="53">
        <v>0.93270799999999998</v>
      </c>
      <c r="K92" s="53">
        <v>0.90520350000000005</v>
      </c>
      <c r="L92" s="53">
        <v>0.87029529999999999</v>
      </c>
      <c r="M92" s="53">
        <v>0.89199839999999997</v>
      </c>
      <c r="N92" s="53">
        <v>0.94251359999999995</v>
      </c>
      <c r="O92" s="53">
        <v>1.0231760000000001</v>
      </c>
      <c r="P92" s="53">
        <v>1.1052360000000001</v>
      </c>
      <c r="Q92" s="53">
        <v>1.407988</v>
      </c>
      <c r="R92" s="53">
        <v>1.679762</v>
      </c>
      <c r="S92" s="53">
        <v>1.9141699999999999</v>
      </c>
      <c r="T92" s="53">
        <v>2.0462120000000001</v>
      </c>
      <c r="U92" s="53">
        <v>2.139033</v>
      </c>
      <c r="V92" s="53">
        <v>2.221168</v>
      </c>
      <c r="W92" s="53">
        <v>2.2818849999999999</v>
      </c>
      <c r="X92" s="53">
        <v>2.255185</v>
      </c>
      <c r="Y92" s="53">
        <v>2.1291890000000002</v>
      </c>
      <c r="Z92" s="53">
        <v>1.79834</v>
      </c>
      <c r="AA92" s="53">
        <v>1.577372</v>
      </c>
      <c r="AB92" s="53">
        <v>1.429092</v>
      </c>
      <c r="AC92" s="53">
        <v>1.3654869999999999</v>
      </c>
      <c r="AD92" s="53">
        <v>1.21475</v>
      </c>
      <c r="AE92" s="53">
        <v>1.1136539999999999</v>
      </c>
      <c r="AF92" s="53">
        <v>1.0274430000000001</v>
      </c>
      <c r="AG92" s="53">
        <v>-9.27172E-2</v>
      </c>
      <c r="AH92" s="53">
        <v>-8.8492100000000004E-2</v>
      </c>
      <c r="AI92" s="53">
        <v>-8.3626199999999998E-2</v>
      </c>
      <c r="AJ92" s="53">
        <v>-9.9437399999999995E-2</v>
      </c>
      <c r="AK92" s="53">
        <v>-7.2700000000000001E-2</v>
      </c>
      <c r="AL92" s="53">
        <v>-7.0766099999999998E-2</v>
      </c>
      <c r="AM92" s="53">
        <v>-4.66962E-2</v>
      </c>
      <c r="AN92" s="53">
        <v>-0.16951069999999999</v>
      </c>
      <c r="AO92" s="53">
        <v>-0.26336739999999997</v>
      </c>
      <c r="AP92" s="53">
        <v>-0.27893020000000002</v>
      </c>
      <c r="AQ92" s="53">
        <v>-0.28812759999999998</v>
      </c>
      <c r="AR92" s="53">
        <v>-0.3259454</v>
      </c>
      <c r="AS92" s="53">
        <v>-0.33719500000000002</v>
      </c>
      <c r="AT92" s="53">
        <v>-0.37880160000000002</v>
      </c>
      <c r="AU92" s="53">
        <v>-0.40704790000000002</v>
      </c>
      <c r="AV92" s="53">
        <v>-0.4408531</v>
      </c>
      <c r="AW92" s="53">
        <v>-0.41702620000000001</v>
      </c>
      <c r="AX92" s="53">
        <v>-0.3197856</v>
      </c>
      <c r="AY92" s="53">
        <v>-0.24640970000000001</v>
      </c>
      <c r="AZ92" s="53">
        <v>-0.19037309999999999</v>
      </c>
      <c r="BA92" s="53">
        <v>-0.1351811</v>
      </c>
      <c r="BB92" s="53">
        <v>-0.11426550000000001</v>
      </c>
      <c r="BC92" s="53">
        <v>-8.3815000000000001E-2</v>
      </c>
      <c r="BD92" s="53">
        <v>-8.3809800000000004E-2</v>
      </c>
      <c r="BE92" s="53">
        <v>-6.0647100000000002E-2</v>
      </c>
      <c r="BF92" s="53">
        <v>-5.7405600000000001E-2</v>
      </c>
      <c r="BG92" s="53">
        <v>-5.36815E-2</v>
      </c>
      <c r="BH92" s="53">
        <v>-6.9034399999999996E-2</v>
      </c>
      <c r="BI92" s="53">
        <v>-4.19222E-2</v>
      </c>
      <c r="BJ92" s="53">
        <v>-3.82785E-2</v>
      </c>
      <c r="BK92" s="53">
        <v>-6.5585000000000001E-3</v>
      </c>
      <c r="BL92" s="53">
        <v>-0.1244813</v>
      </c>
      <c r="BM92" s="53">
        <v>-0.2109405</v>
      </c>
      <c r="BN92" s="53">
        <v>-0.22474440000000001</v>
      </c>
      <c r="BO92" s="53">
        <v>-0.23235310000000001</v>
      </c>
      <c r="BP92" s="53">
        <v>-0.26668009999999998</v>
      </c>
      <c r="BQ92" s="53">
        <v>-0.2746576</v>
      </c>
      <c r="BR92" s="53">
        <v>-0.31206830000000002</v>
      </c>
      <c r="BS92" s="53">
        <v>-0.33419470000000001</v>
      </c>
      <c r="BT92" s="53">
        <v>-0.3645023</v>
      </c>
      <c r="BU92" s="53">
        <v>-0.3417309</v>
      </c>
      <c r="BV92" s="53">
        <v>-0.25948569999999999</v>
      </c>
      <c r="BW92" s="53">
        <v>-0.18877369999999999</v>
      </c>
      <c r="BX92" s="53">
        <v>-0.14149690000000001</v>
      </c>
      <c r="BY92" s="53">
        <v>-9.2775200000000002E-2</v>
      </c>
      <c r="BZ92" s="53">
        <v>-7.5048400000000001E-2</v>
      </c>
      <c r="CA92" s="53">
        <v>-4.7581100000000001E-2</v>
      </c>
      <c r="CB92" s="53">
        <v>-5.0763299999999997E-2</v>
      </c>
      <c r="CC92" s="53">
        <v>-3.8435400000000002E-2</v>
      </c>
      <c r="CD92" s="53">
        <v>-3.58751E-2</v>
      </c>
      <c r="CE92" s="53">
        <v>-3.29418E-2</v>
      </c>
      <c r="CF92" s="53">
        <v>-4.7977499999999999E-2</v>
      </c>
      <c r="CG92" s="53">
        <v>-2.0605600000000002E-2</v>
      </c>
      <c r="CH92" s="53">
        <v>-1.5777699999999999E-2</v>
      </c>
      <c r="CI92" s="53">
        <v>2.1240800000000001E-2</v>
      </c>
      <c r="CJ92" s="53">
        <v>-9.3294000000000002E-2</v>
      </c>
      <c r="CK92" s="53">
        <v>-0.1746298</v>
      </c>
      <c r="CL92" s="53">
        <v>-0.18721550000000001</v>
      </c>
      <c r="CM92" s="53">
        <v>-0.1937238</v>
      </c>
      <c r="CN92" s="53">
        <v>-0.2256331</v>
      </c>
      <c r="CO92" s="53">
        <v>-0.23134440000000001</v>
      </c>
      <c r="CP92" s="53">
        <v>-0.265849</v>
      </c>
      <c r="CQ92" s="53">
        <v>-0.28373680000000001</v>
      </c>
      <c r="CR92" s="53">
        <v>-0.31162210000000001</v>
      </c>
      <c r="CS92" s="53">
        <v>-0.28958159999999999</v>
      </c>
      <c r="CT92" s="53">
        <v>-0.2177222</v>
      </c>
      <c r="CU92" s="53">
        <v>-0.14885519999999999</v>
      </c>
      <c r="CV92" s="53">
        <v>-0.10764550000000001</v>
      </c>
      <c r="CW92" s="53">
        <v>-6.3405000000000003E-2</v>
      </c>
      <c r="CX92" s="53">
        <v>-4.7886699999999997E-2</v>
      </c>
      <c r="CY92" s="53">
        <v>-2.2485600000000001E-2</v>
      </c>
      <c r="CZ92" s="53">
        <v>-2.7875400000000002E-2</v>
      </c>
      <c r="DA92" s="53">
        <v>-1.6223700000000001E-2</v>
      </c>
      <c r="DB92" s="53">
        <v>-1.4344600000000001E-2</v>
      </c>
      <c r="DC92" s="53">
        <v>-1.22022E-2</v>
      </c>
      <c r="DD92" s="53">
        <v>-2.69205E-2</v>
      </c>
      <c r="DE92" s="53">
        <v>7.1100000000000004E-4</v>
      </c>
      <c r="DF92" s="53">
        <v>6.7231000000000001E-3</v>
      </c>
      <c r="DG92" s="53">
        <v>4.904E-2</v>
      </c>
      <c r="DH92" s="53">
        <v>-6.2106700000000001E-2</v>
      </c>
      <c r="DI92" s="53">
        <v>-0.1383191</v>
      </c>
      <c r="DJ92" s="53">
        <v>-0.1496866</v>
      </c>
      <c r="DK92" s="53">
        <v>-0.1550946</v>
      </c>
      <c r="DL92" s="53">
        <v>-0.18458620000000001</v>
      </c>
      <c r="DM92" s="53">
        <v>-0.18803120000000001</v>
      </c>
      <c r="DN92" s="53">
        <v>-0.21962970000000001</v>
      </c>
      <c r="DO92" s="53">
        <v>-0.23327880000000001</v>
      </c>
      <c r="DP92" s="53">
        <v>-0.25874180000000002</v>
      </c>
      <c r="DQ92" s="53">
        <v>-0.23743230000000001</v>
      </c>
      <c r="DR92" s="53">
        <v>-0.1759587</v>
      </c>
      <c r="DS92" s="53">
        <v>-0.1089367</v>
      </c>
      <c r="DT92" s="53">
        <v>-7.3793999999999998E-2</v>
      </c>
      <c r="DU92" s="53">
        <v>-3.4034799999999997E-2</v>
      </c>
      <c r="DV92" s="53">
        <v>-2.0725E-2</v>
      </c>
      <c r="DW92" s="53">
        <v>2.6099000000000001E-3</v>
      </c>
      <c r="DX92" s="53">
        <v>-4.9874999999999997E-3</v>
      </c>
      <c r="DY92" s="53">
        <v>1.58464E-2</v>
      </c>
      <c r="DZ92" s="53">
        <v>1.6741900000000001E-2</v>
      </c>
      <c r="EA92" s="53">
        <v>1.7742600000000001E-2</v>
      </c>
      <c r="EB92" s="53">
        <v>3.4824000000000001E-3</v>
      </c>
      <c r="EC92" s="53">
        <v>3.1488700000000001E-2</v>
      </c>
      <c r="ED92" s="53">
        <v>3.9210700000000001E-2</v>
      </c>
      <c r="EE92" s="53">
        <v>8.9177699999999999E-2</v>
      </c>
      <c r="EF92" s="53">
        <v>-1.7077200000000001E-2</v>
      </c>
      <c r="EG92" s="53">
        <v>-8.5892300000000005E-2</v>
      </c>
      <c r="EH92" s="53">
        <v>-9.5500799999999997E-2</v>
      </c>
      <c r="EI92" s="53">
        <v>-9.9320099999999995E-2</v>
      </c>
      <c r="EJ92" s="53">
        <v>-0.12532090000000001</v>
      </c>
      <c r="EK92" s="53">
        <v>-0.12549379999999999</v>
      </c>
      <c r="EL92" s="53">
        <v>-0.15289630000000001</v>
      </c>
      <c r="EM92" s="53">
        <v>-0.1604256</v>
      </c>
      <c r="EN92" s="53">
        <v>-0.1823911</v>
      </c>
      <c r="EO92" s="53">
        <v>-0.1621369</v>
      </c>
      <c r="EP92" s="53">
        <v>-0.11565880000000001</v>
      </c>
      <c r="EQ92" s="53">
        <v>-5.1300800000000001E-2</v>
      </c>
      <c r="ER92" s="53">
        <v>-2.49179E-2</v>
      </c>
      <c r="ES92" s="53">
        <v>8.3712000000000005E-3</v>
      </c>
      <c r="ET92" s="53">
        <v>1.8492100000000001E-2</v>
      </c>
      <c r="EU92" s="53">
        <v>3.8843900000000001E-2</v>
      </c>
      <c r="EV92" s="53">
        <v>2.8059000000000001E-2</v>
      </c>
      <c r="EW92" s="53">
        <v>79.267880000000005</v>
      </c>
      <c r="EX92" s="53">
        <v>77.233559999999997</v>
      </c>
      <c r="EY92" s="53">
        <v>75.645579999999995</v>
      </c>
      <c r="EZ92" s="53">
        <v>74.332380000000001</v>
      </c>
      <c r="FA92" s="53">
        <v>72.657589999999999</v>
      </c>
      <c r="FB92" s="53">
        <v>71.18741</v>
      </c>
      <c r="FC92" s="53">
        <v>70.446799999999996</v>
      </c>
      <c r="FD92" s="53">
        <v>71.913759999999996</v>
      </c>
      <c r="FE92" s="53">
        <v>75.32423</v>
      </c>
      <c r="FF92" s="53">
        <v>79.468450000000004</v>
      </c>
      <c r="FG92" s="53">
        <v>83.752300000000005</v>
      </c>
      <c r="FH92" s="53">
        <v>87.390010000000004</v>
      </c>
      <c r="FI92" s="53">
        <v>90.762659999999997</v>
      </c>
      <c r="FJ92" s="53">
        <v>93.685429999999997</v>
      </c>
      <c r="FK92" s="53">
        <v>95.670349999999999</v>
      </c>
      <c r="FL92" s="53">
        <v>97.172449999999998</v>
      </c>
      <c r="FM92" s="53">
        <v>97.871920000000003</v>
      </c>
      <c r="FN92" s="53">
        <v>97.3172</v>
      </c>
      <c r="FO92" s="53">
        <v>95.380489999999995</v>
      </c>
      <c r="FP92" s="53">
        <v>92.464740000000006</v>
      </c>
      <c r="FQ92" s="53">
        <v>89.179659999999998</v>
      </c>
      <c r="FR92" s="53">
        <v>86.459190000000007</v>
      </c>
      <c r="FS92" s="53">
        <v>83.643410000000003</v>
      </c>
      <c r="FT92" s="53">
        <v>81.163520000000005</v>
      </c>
      <c r="FU92" s="53">
        <v>2820.9349999999999</v>
      </c>
      <c r="FV92" s="53">
        <v>4363.4610000000002</v>
      </c>
      <c r="FW92" s="53">
        <v>29.481809999999999</v>
      </c>
      <c r="FX92" s="53">
        <v>1</v>
      </c>
    </row>
    <row r="93" spans="1:180" x14ac:dyDescent="0.3">
      <c r="A93" t="s">
        <v>174</v>
      </c>
      <c r="B93" t="s">
        <v>249</v>
      </c>
      <c r="C93" t="s">
        <v>180</v>
      </c>
      <c r="D93" t="s">
        <v>227</v>
      </c>
      <c r="E93" t="s">
        <v>188</v>
      </c>
      <c r="F93" t="s">
        <v>230</v>
      </c>
      <c r="G93" t="s">
        <v>242</v>
      </c>
      <c r="H93" s="53">
        <v>530</v>
      </c>
      <c r="I93" s="53">
        <v>1.082049</v>
      </c>
      <c r="J93" s="53">
        <v>1.0364370000000001</v>
      </c>
      <c r="K93" s="53">
        <v>0.99674779999999996</v>
      </c>
      <c r="L93" s="53">
        <v>0.95812090000000005</v>
      </c>
      <c r="M93" s="53">
        <v>0.97707299999999997</v>
      </c>
      <c r="N93" s="53">
        <v>1.0459020000000001</v>
      </c>
      <c r="O93" s="53">
        <v>1.111583</v>
      </c>
      <c r="P93" s="53">
        <v>1.2498130000000001</v>
      </c>
      <c r="Q93" s="53">
        <v>1.5806450000000001</v>
      </c>
      <c r="R93" s="53">
        <v>1.863559</v>
      </c>
      <c r="S93" s="53">
        <v>2.077928</v>
      </c>
      <c r="T93" s="53">
        <v>2.2713350000000001</v>
      </c>
      <c r="U93" s="53">
        <v>2.310981</v>
      </c>
      <c r="V93" s="53">
        <v>2.3868269999999998</v>
      </c>
      <c r="W93" s="53">
        <v>2.4759980000000001</v>
      </c>
      <c r="X93" s="53">
        <v>2.4270999999999998</v>
      </c>
      <c r="Y93" s="53">
        <v>2.311896</v>
      </c>
      <c r="Z93" s="53">
        <v>1.997433</v>
      </c>
      <c r="AA93" s="53">
        <v>1.7651669999999999</v>
      </c>
      <c r="AB93" s="53">
        <v>1.5885279999999999</v>
      </c>
      <c r="AC93" s="53">
        <v>1.479006</v>
      </c>
      <c r="AD93" s="53">
        <v>1.381928</v>
      </c>
      <c r="AE93" s="53">
        <v>1.2276549999999999</v>
      </c>
      <c r="AF93" s="53">
        <v>1.148593</v>
      </c>
      <c r="AG93" s="53">
        <v>-5.0575500000000002E-2</v>
      </c>
      <c r="AH93" s="53">
        <v>-4.7657499999999998E-2</v>
      </c>
      <c r="AI93" s="53">
        <v>-4.7461200000000002E-2</v>
      </c>
      <c r="AJ93" s="53">
        <v>-6.3152799999999995E-2</v>
      </c>
      <c r="AK93" s="53">
        <v>-4.4963200000000002E-2</v>
      </c>
      <c r="AL93" s="53">
        <v>-2.3592800000000001E-2</v>
      </c>
      <c r="AM93" s="53">
        <v>-6.4587999999999998E-3</v>
      </c>
      <c r="AN93" s="53">
        <v>-0.1433691</v>
      </c>
      <c r="AO93" s="53">
        <v>-0.23567440000000001</v>
      </c>
      <c r="AP93" s="53">
        <v>-0.27013730000000002</v>
      </c>
      <c r="AQ93" s="53">
        <v>-0.31148039999999999</v>
      </c>
      <c r="AR93" s="53">
        <v>-0.30143599999999998</v>
      </c>
      <c r="AS93" s="53">
        <v>-0.35098099999999999</v>
      </c>
      <c r="AT93" s="53">
        <v>-0.38768170000000002</v>
      </c>
      <c r="AU93" s="53">
        <v>-0.3833839</v>
      </c>
      <c r="AV93" s="53">
        <v>-0.43087370000000003</v>
      </c>
      <c r="AW93" s="53">
        <v>-0.37517719999999999</v>
      </c>
      <c r="AX93" s="53">
        <v>-0.25794410000000001</v>
      </c>
      <c r="AY93" s="53">
        <v>-0.20106379999999999</v>
      </c>
      <c r="AZ93" s="53">
        <v>-0.152641</v>
      </c>
      <c r="BA93" s="53">
        <v>-0.10683040000000001</v>
      </c>
      <c r="BB93" s="53">
        <v>-6.9030099999999997E-2</v>
      </c>
      <c r="BC93" s="53">
        <v>-7.9584799999999997E-2</v>
      </c>
      <c r="BD93" s="53">
        <v>-5.7830699999999999E-2</v>
      </c>
      <c r="BE93" s="53">
        <v>-1.6714300000000001E-2</v>
      </c>
      <c r="BF93" s="53">
        <v>-1.51568E-2</v>
      </c>
      <c r="BG93" s="53">
        <v>-1.6585699999999998E-2</v>
      </c>
      <c r="BH93" s="53">
        <v>-3.28245E-2</v>
      </c>
      <c r="BI93" s="53">
        <v>-1.20666E-2</v>
      </c>
      <c r="BJ93" s="53">
        <v>1.7804400000000001E-2</v>
      </c>
      <c r="BK93" s="53">
        <v>4.1054800000000002E-2</v>
      </c>
      <c r="BL93" s="53">
        <v>-0.1008276</v>
      </c>
      <c r="BM93" s="53">
        <v>-0.18753800000000001</v>
      </c>
      <c r="BN93" s="53">
        <v>-0.2160512</v>
      </c>
      <c r="BO93" s="53">
        <v>-0.25617970000000001</v>
      </c>
      <c r="BP93" s="53">
        <v>-0.24121919999999999</v>
      </c>
      <c r="BQ93" s="53">
        <v>-0.28836230000000002</v>
      </c>
      <c r="BR93" s="53">
        <v>-0.32128679999999998</v>
      </c>
      <c r="BS93" s="53">
        <v>-0.31079020000000002</v>
      </c>
      <c r="BT93" s="53">
        <v>-0.35579129999999998</v>
      </c>
      <c r="BU93" s="53">
        <v>-0.30073450000000002</v>
      </c>
      <c r="BV93" s="53">
        <v>-0.19786599999999999</v>
      </c>
      <c r="BW93" s="53">
        <v>-0.15004390000000001</v>
      </c>
      <c r="BX93" s="53">
        <v>-0.10799110000000001</v>
      </c>
      <c r="BY93" s="53">
        <v>-6.3049300000000003E-2</v>
      </c>
      <c r="BZ93" s="53">
        <v>-2.6610100000000001E-2</v>
      </c>
      <c r="CA93" s="53">
        <v>-4.27161E-2</v>
      </c>
      <c r="CB93" s="53">
        <v>-2.2702799999999999E-2</v>
      </c>
      <c r="CC93" s="53">
        <v>6.7378999999999998E-3</v>
      </c>
      <c r="CD93" s="53">
        <v>7.3530999999999996E-3</v>
      </c>
      <c r="CE93" s="53">
        <v>4.7984999999999998E-3</v>
      </c>
      <c r="CF93" s="53">
        <v>-1.18192E-2</v>
      </c>
      <c r="CG93" s="53">
        <v>1.07175E-2</v>
      </c>
      <c r="CH93" s="53">
        <v>4.6475900000000001E-2</v>
      </c>
      <c r="CI93" s="53">
        <v>7.39625E-2</v>
      </c>
      <c r="CJ93" s="53">
        <v>-7.1363599999999999E-2</v>
      </c>
      <c r="CK93" s="53">
        <v>-0.1541989</v>
      </c>
      <c r="CL93" s="53">
        <v>-0.17859130000000001</v>
      </c>
      <c r="CM93" s="53">
        <v>-0.2178785</v>
      </c>
      <c r="CN93" s="53">
        <v>-0.1995131</v>
      </c>
      <c r="CO93" s="53">
        <v>-0.24499280000000001</v>
      </c>
      <c r="CP93" s="53">
        <v>-0.27530189999999999</v>
      </c>
      <c r="CQ93" s="53">
        <v>-0.26051210000000002</v>
      </c>
      <c r="CR93" s="53">
        <v>-0.30378939999999999</v>
      </c>
      <c r="CS93" s="53">
        <v>-0.2491758</v>
      </c>
      <c r="CT93" s="53">
        <v>-0.15625600000000001</v>
      </c>
      <c r="CU93" s="53">
        <v>-0.1147077</v>
      </c>
      <c r="CV93" s="53">
        <v>-7.7066700000000002E-2</v>
      </c>
      <c r="CW93" s="53">
        <v>-3.2726699999999997E-2</v>
      </c>
      <c r="CX93" s="53">
        <v>2.7698000000000002E-3</v>
      </c>
      <c r="CY93" s="53">
        <v>-1.7180999999999998E-2</v>
      </c>
      <c r="CZ93" s="53">
        <v>1.6267E-3</v>
      </c>
      <c r="DA93" s="53">
        <v>3.0190100000000001E-2</v>
      </c>
      <c r="DB93" s="53">
        <v>2.9862900000000001E-2</v>
      </c>
      <c r="DC93" s="53">
        <v>2.61827E-2</v>
      </c>
      <c r="DD93" s="53">
        <v>9.1861000000000009E-3</v>
      </c>
      <c r="DE93" s="53">
        <v>3.3501599999999999E-2</v>
      </c>
      <c r="DF93" s="53">
        <v>7.5147500000000006E-2</v>
      </c>
      <c r="DG93" s="53">
        <v>0.1068703</v>
      </c>
      <c r="DH93" s="53">
        <v>-4.1899499999999999E-2</v>
      </c>
      <c r="DI93" s="53">
        <v>-0.1208598</v>
      </c>
      <c r="DJ93" s="53">
        <v>-0.14113139999999999</v>
      </c>
      <c r="DK93" s="53">
        <v>-0.1795774</v>
      </c>
      <c r="DL93" s="53">
        <v>-0.15780710000000001</v>
      </c>
      <c r="DM93" s="53">
        <v>-0.20162330000000001</v>
      </c>
      <c r="DN93" s="53">
        <v>-0.22931699999999999</v>
      </c>
      <c r="DO93" s="53">
        <v>-0.2102339</v>
      </c>
      <c r="DP93" s="53">
        <v>-0.2517875</v>
      </c>
      <c r="DQ93" s="53">
        <v>-0.19761699999999999</v>
      </c>
      <c r="DR93" s="53">
        <v>-0.1146461</v>
      </c>
      <c r="DS93" s="53">
        <v>-7.9371499999999998E-2</v>
      </c>
      <c r="DT93" s="53">
        <v>-4.6142200000000001E-2</v>
      </c>
      <c r="DU93" s="53">
        <v>-2.4039999999999999E-3</v>
      </c>
      <c r="DV93" s="53">
        <v>3.2149799999999999E-2</v>
      </c>
      <c r="DW93" s="53">
        <v>8.3540999999999997E-3</v>
      </c>
      <c r="DX93" s="53">
        <v>2.5956099999999999E-2</v>
      </c>
      <c r="DY93" s="53">
        <v>6.4051300000000005E-2</v>
      </c>
      <c r="DZ93" s="53">
        <v>6.2363599999999998E-2</v>
      </c>
      <c r="EA93" s="53">
        <v>5.7058200000000003E-2</v>
      </c>
      <c r="EB93" s="53">
        <v>3.9514500000000001E-2</v>
      </c>
      <c r="EC93" s="53">
        <v>6.6398299999999993E-2</v>
      </c>
      <c r="ED93" s="53">
        <v>0.1165446</v>
      </c>
      <c r="EE93" s="53">
        <v>0.15438389999999999</v>
      </c>
      <c r="EF93" s="53">
        <v>6.4199999999999999E-4</v>
      </c>
      <c r="EG93" s="53">
        <v>-7.2723399999999994E-2</v>
      </c>
      <c r="EH93" s="53">
        <v>-8.7045300000000006E-2</v>
      </c>
      <c r="EI93" s="53">
        <v>-0.1242766</v>
      </c>
      <c r="EJ93" s="53">
        <v>-9.7590200000000002E-2</v>
      </c>
      <c r="EK93" s="53">
        <v>-0.13900460000000001</v>
      </c>
      <c r="EL93" s="53">
        <v>-0.16292209999999999</v>
      </c>
      <c r="EM93" s="53">
        <v>-0.13764029999999999</v>
      </c>
      <c r="EN93" s="53">
        <v>-0.176705</v>
      </c>
      <c r="EO93" s="53">
        <v>-0.1231744</v>
      </c>
      <c r="EP93" s="53">
        <v>-5.4567999999999998E-2</v>
      </c>
      <c r="EQ93" s="53">
        <v>-2.8351600000000001E-2</v>
      </c>
      <c r="ER93" s="53">
        <v>-1.4923E-3</v>
      </c>
      <c r="ES93" s="53">
        <v>4.1376999999999997E-2</v>
      </c>
      <c r="ET93" s="53">
        <v>7.4569700000000003E-2</v>
      </c>
      <c r="EU93" s="53">
        <v>4.52228E-2</v>
      </c>
      <c r="EV93" s="53">
        <v>6.1083999999999999E-2</v>
      </c>
      <c r="EW93" s="53">
        <v>81.556049999999999</v>
      </c>
      <c r="EX93" s="53">
        <v>79.541799999999995</v>
      </c>
      <c r="EY93" s="53">
        <v>77.939449999999994</v>
      </c>
      <c r="EZ93" s="53">
        <v>76.589290000000005</v>
      </c>
      <c r="FA93" s="53">
        <v>75.149249999999995</v>
      </c>
      <c r="FB93" s="53">
        <v>74.050640000000001</v>
      </c>
      <c r="FC93" s="53">
        <v>73.553759999999997</v>
      </c>
      <c r="FD93" s="53">
        <v>75.383740000000003</v>
      </c>
      <c r="FE93" s="53">
        <v>79.054090000000002</v>
      </c>
      <c r="FF93" s="53">
        <v>83.169039999999995</v>
      </c>
      <c r="FG93" s="53">
        <v>87.029300000000006</v>
      </c>
      <c r="FH93" s="53">
        <v>90.681939999999997</v>
      </c>
      <c r="FI93" s="53">
        <v>93.835790000000003</v>
      </c>
      <c r="FJ93" s="53">
        <v>96.347790000000003</v>
      </c>
      <c r="FK93" s="53">
        <v>98.402630000000002</v>
      </c>
      <c r="FL93" s="53">
        <v>99.945599999999999</v>
      </c>
      <c r="FM93" s="53">
        <v>100.77589999999999</v>
      </c>
      <c r="FN93" s="53">
        <v>100.55840000000001</v>
      </c>
      <c r="FO93" s="53">
        <v>98.954170000000005</v>
      </c>
      <c r="FP93" s="53">
        <v>96.342879999999994</v>
      </c>
      <c r="FQ93" s="53">
        <v>92.819239999999994</v>
      </c>
      <c r="FR93" s="53">
        <v>89.940100000000001</v>
      </c>
      <c r="FS93" s="53">
        <v>87.189719999999994</v>
      </c>
      <c r="FT93" s="53">
        <v>84.344610000000003</v>
      </c>
      <c r="FU93" s="53">
        <v>2821</v>
      </c>
      <c r="FV93" s="53">
        <v>4663.68</v>
      </c>
      <c r="FW93" s="53">
        <v>39.783610000000003</v>
      </c>
      <c r="FX93" s="53">
        <v>1</v>
      </c>
    </row>
    <row r="94" spans="1:180" x14ac:dyDescent="0.3">
      <c r="A94" t="s">
        <v>174</v>
      </c>
      <c r="B94" t="s">
        <v>249</v>
      </c>
      <c r="C94" t="s">
        <v>180</v>
      </c>
      <c r="D94" t="s">
        <v>248</v>
      </c>
      <c r="E94" t="s">
        <v>189</v>
      </c>
      <c r="F94" t="s">
        <v>230</v>
      </c>
      <c r="G94" t="s">
        <v>242</v>
      </c>
      <c r="H94" s="53">
        <v>530</v>
      </c>
      <c r="I94" s="53">
        <v>0.96028500999999999</v>
      </c>
      <c r="J94" s="53">
        <v>0.91641430000000001</v>
      </c>
      <c r="K94" s="53">
        <v>0.87859869999999995</v>
      </c>
      <c r="L94" s="53">
        <v>0.85485509999999998</v>
      </c>
      <c r="M94" s="53">
        <v>0.84534569999999998</v>
      </c>
      <c r="N94" s="53">
        <v>0.84505560000000002</v>
      </c>
      <c r="O94" s="53">
        <v>0.83647780000000005</v>
      </c>
      <c r="P94" s="53">
        <v>0.84156810000000004</v>
      </c>
      <c r="Q94" s="53">
        <v>0.95168390000000003</v>
      </c>
      <c r="R94" s="53">
        <v>1.0908530000000001</v>
      </c>
      <c r="S94" s="53">
        <v>1.2658069999999999</v>
      </c>
      <c r="T94" s="53">
        <v>1.3634679999999999</v>
      </c>
      <c r="U94" s="53">
        <v>1.4248240000000001</v>
      </c>
      <c r="V94" s="53">
        <v>1.4551160000000001</v>
      </c>
      <c r="W94" s="53">
        <v>1.5192410000000001</v>
      </c>
      <c r="X94" s="53">
        <v>1.482091</v>
      </c>
      <c r="Y94" s="53">
        <v>1.499331</v>
      </c>
      <c r="Z94" s="53">
        <v>1.4633959999999999</v>
      </c>
      <c r="AA94" s="53">
        <v>1.383791</v>
      </c>
      <c r="AB94" s="53">
        <v>1.322578</v>
      </c>
      <c r="AC94" s="53">
        <v>1.2956970000000001</v>
      </c>
      <c r="AD94" s="53">
        <v>1.1869970000000001</v>
      </c>
      <c r="AE94" s="53">
        <v>1.075345</v>
      </c>
      <c r="AF94" s="53">
        <v>1.0173129999999999</v>
      </c>
      <c r="AG94" s="53">
        <v>-0.1046377</v>
      </c>
      <c r="AH94" s="53">
        <v>-9.9240300000000004E-2</v>
      </c>
      <c r="AI94" s="53">
        <v>-9.7686599999999998E-2</v>
      </c>
      <c r="AJ94" s="53">
        <v>-0.1006069</v>
      </c>
      <c r="AK94" s="53">
        <v>-9.17853E-2</v>
      </c>
      <c r="AL94" s="53">
        <v>-9.1044E-2</v>
      </c>
      <c r="AM94" s="53">
        <v>-4.7159399999999997E-2</v>
      </c>
      <c r="AN94" s="53">
        <v>-7.4162099999999995E-2</v>
      </c>
      <c r="AO94" s="53">
        <v>-0.111554</v>
      </c>
      <c r="AP94" s="53">
        <v>-0.15581980000000001</v>
      </c>
      <c r="AQ94" s="53">
        <v>-0.1715372</v>
      </c>
      <c r="AR94" s="53">
        <v>-0.2049397</v>
      </c>
      <c r="AS94" s="53">
        <v>-0.21091109999999999</v>
      </c>
      <c r="AT94" s="53">
        <v>-0.24648</v>
      </c>
      <c r="AU94" s="53">
        <v>-0.2245357</v>
      </c>
      <c r="AV94" s="53">
        <v>-0.29091210000000001</v>
      </c>
      <c r="AW94" s="53">
        <v>-0.25861459999999997</v>
      </c>
      <c r="AX94" s="53">
        <v>-0.2231291</v>
      </c>
      <c r="AY94" s="53">
        <v>-0.19929659999999999</v>
      </c>
      <c r="AZ94" s="53">
        <v>-0.1513042</v>
      </c>
      <c r="BA94" s="53">
        <v>-0.13848659999999999</v>
      </c>
      <c r="BB94" s="53">
        <v>-0.12679009999999999</v>
      </c>
      <c r="BC94" s="53">
        <v>-0.12585460000000001</v>
      </c>
      <c r="BD94" s="53">
        <v>-0.1001808</v>
      </c>
      <c r="BE94" s="53">
        <v>-7.3205900000000004E-2</v>
      </c>
      <c r="BF94" s="53">
        <v>-6.9976700000000003E-2</v>
      </c>
      <c r="BG94" s="53">
        <v>-6.9370299999999996E-2</v>
      </c>
      <c r="BH94" s="53">
        <v>-7.1062299999999995E-2</v>
      </c>
      <c r="BI94" s="53">
        <v>-6.2954899999999994E-2</v>
      </c>
      <c r="BJ94" s="53">
        <v>-6.3642799999999999E-2</v>
      </c>
      <c r="BK94" s="53">
        <v>-1.9944799999999999E-2</v>
      </c>
      <c r="BL94" s="53">
        <v>-4.35573E-2</v>
      </c>
      <c r="BM94" s="53">
        <v>-7.8012999999999999E-2</v>
      </c>
      <c r="BN94" s="53">
        <v>-0.1191059</v>
      </c>
      <c r="BO94" s="53">
        <v>-0.13193009999999999</v>
      </c>
      <c r="BP94" s="53">
        <v>-0.1627123</v>
      </c>
      <c r="BQ94" s="53">
        <v>-0.16751479999999999</v>
      </c>
      <c r="BR94" s="53">
        <v>-0.20175319999999999</v>
      </c>
      <c r="BS94" s="53">
        <v>-0.17966789999999999</v>
      </c>
      <c r="BT94" s="53">
        <v>-0.24475089999999999</v>
      </c>
      <c r="BU94" s="53">
        <v>-0.21367539999999999</v>
      </c>
      <c r="BV94" s="53">
        <v>-0.1801044</v>
      </c>
      <c r="BW94" s="53">
        <v>-0.15771260000000001</v>
      </c>
      <c r="BX94" s="53">
        <v>-0.1123248</v>
      </c>
      <c r="BY94" s="53">
        <v>-0.1008406</v>
      </c>
      <c r="BZ94" s="53">
        <v>-8.9829099999999995E-2</v>
      </c>
      <c r="CA94" s="53">
        <v>-9.1057799999999994E-2</v>
      </c>
      <c r="CB94" s="53">
        <v>-6.7400500000000002E-2</v>
      </c>
      <c r="CC94" s="53">
        <v>-5.1436299999999997E-2</v>
      </c>
      <c r="CD94" s="53">
        <v>-4.9708799999999997E-2</v>
      </c>
      <c r="CE94" s="53">
        <v>-4.9758400000000001E-2</v>
      </c>
      <c r="CF94" s="53">
        <v>-5.05998E-2</v>
      </c>
      <c r="CG94" s="53">
        <v>-4.2986999999999997E-2</v>
      </c>
      <c r="CH94" s="53">
        <v>-4.4664799999999998E-2</v>
      </c>
      <c r="CI94" s="53">
        <v>-1.096E-3</v>
      </c>
      <c r="CJ94" s="53">
        <v>-2.2360600000000001E-2</v>
      </c>
      <c r="CK94" s="53">
        <v>-5.4782600000000001E-2</v>
      </c>
      <c r="CL94" s="53">
        <v>-9.3677999999999997E-2</v>
      </c>
      <c r="CM94" s="53">
        <v>-0.1044983</v>
      </c>
      <c r="CN94" s="53">
        <v>-0.13346569999999999</v>
      </c>
      <c r="CO94" s="53">
        <v>-0.13745869999999999</v>
      </c>
      <c r="CP94" s="53">
        <v>-0.1707756</v>
      </c>
      <c r="CQ94" s="53">
        <v>-0.14859259999999999</v>
      </c>
      <c r="CR94" s="53">
        <v>-0.21277969999999999</v>
      </c>
      <c r="CS94" s="53">
        <v>-0.18255070000000001</v>
      </c>
      <c r="CT94" s="53">
        <v>-0.15030550000000001</v>
      </c>
      <c r="CU94" s="53">
        <v>-0.12891159999999999</v>
      </c>
      <c r="CV94" s="53">
        <v>-8.5327799999999995E-2</v>
      </c>
      <c r="CW94" s="53">
        <v>-7.4767100000000003E-2</v>
      </c>
      <c r="CX94" s="53">
        <v>-6.4230099999999998E-2</v>
      </c>
      <c r="CY94" s="53">
        <v>-6.6957600000000006E-2</v>
      </c>
      <c r="CZ94" s="53">
        <v>-4.4697000000000001E-2</v>
      </c>
      <c r="DA94" s="53">
        <v>-2.9666700000000001E-2</v>
      </c>
      <c r="DB94" s="53">
        <v>-2.9440999999999998E-2</v>
      </c>
      <c r="DC94" s="53">
        <v>-3.0146599999999999E-2</v>
      </c>
      <c r="DD94" s="53">
        <v>-3.0137299999999999E-2</v>
      </c>
      <c r="DE94" s="53">
        <v>-2.3019100000000001E-2</v>
      </c>
      <c r="DF94" s="53">
        <v>-2.56867E-2</v>
      </c>
      <c r="DG94" s="53">
        <v>1.7752799999999999E-2</v>
      </c>
      <c r="DH94" s="53">
        <v>-1.1638E-3</v>
      </c>
      <c r="DI94" s="53">
        <v>-3.15521E-2</v>
      </c>
      <c r="DJ94" s="53">
        <v>-6.8250099999999994E-2</v>
      </c>
      <c r="DK94" s="53">
        <v>-7.7066499999999996E-2</v>
      </c>
      <c r="DL94" s="53">
        <v>-0.1042192</v>
      </c>
      <c r="DM94" s="53">
        <v>-0.1074026</v>
      </c>
      <c r="DN94" s="53">
        <v>-0.13979800000000001</v>
      </c>
      <c r="DO94" s="53">
        <v>-0.11751730000000001</v>
      </c>
      <c r="DP94" s="53">
        <v>-0.18080860000000001</v>
      </c>
      <c r="DQ94" s="53">
        <v>-0.1514259</v>
      </c>
      <c r="DR94" s="53">
        <v>-0.12050669999999999</v>
      </c>
      <c r="DS94" s="53">
        <v>-0.10011059999999999</v>
      </c>
      <c r="DT94" s="53">
        <v>-5.8330800000000002E-2</v>
      </c>
      <c r="DU94" s="53">
        <v>-4.8693599999999997E-2</v>
      </c>
      <c r="DV94" s="53">
        <v>-3.8631100000000002E-2</v>
      </c>
      <c r="DW94" s="53">
        <v>-4.2857399999999997E-2</v>
      </c>
      <c r="DX94" s="53">
        <v>-2.1993499999999999E-2</v>
      </c>
      <c r="DY94" s="53">
        <v>1.7650999999999999E-3</v>
      </c>
      <c r="DZ94" s="53">
        <v>-1.774E-4</v>
      </c>
      <c r="EA94" s="53">
        <v>-1.8301999999999999E-3</v>
      </c>
      <c r="EB94" s="53">
        <v>-5.9270000000000004E-4</v>
      </c>
      <c r="EC94" s="53">
        <v>5.8113000000000001E-3</v>
      </c>
      <c r="ED94" s="53">
        <v>1.7145000000000001E-3</v>
      </c>
      <c r="EE94" s="53">
        <v>4.4967500000000001E-2</v>
      </c>
      <c r="EF94" s="53">
        <v>2.9440899999999999E-2</v>
      </c>
      <c r="EG94" s="53">
        <v>1.9889E-3</v>
      </c>
      <c r="EH94" s="53">
        <v>-3.15362E-2</v>
      </c>
      <c r="EI94" s="53">
        <v>-3.7459399999999997E-2</v>
      </c>
      <c r="EJ94" s="53">
        <v>-6.1991699999999997E-2</v>
      </c>
      <c r="EK94" s="53">
        <v>-6.4006300000000002E-2</v>
      </c>
      <c r="EL94" s="53">
        <v>-9.5071299999999997E-2</v>
      </c>
      <c r="EM94" s="53">
        <v>-7.2649500000000006E-2</v>
      </c>
      <c r="EN94" s="53">
        <v>-0.1346474</v>
      </c>
      <c r="EO94" s="53">
        <v>-0.1064867</v>
      </c>
      <c r="EP94" s="53">
        <v>-7.7481999999999995E-2</v>
      </c>
      <c r="EQ94" s="53">
        <v>-5.8526500000000002E-2</v>
      </c>
      <c r="ER94" s="53">
        <v>-1.9351400000000001E-2</v>
      </c>
      <c r="ES94" s="53">
        <v>-1.1047700000000001E-2</v>
      </c>
      <c r="ET94" s="53">
        <v>-1.6701999999999999E-3</v>
      </c>
      <c r="EU94" s="53">
        <v>-8.0605999999999994E-3</v>
      </c>
      <c r="EV94" s="53">
        <v>1.07867E-2</v>
      </c>
      <c r="EW94" s="53">
        <v>78.871009999999998</v>
      </c>
      <c r="EX94" s="53">
        <v>77.556880000000007</v>
      </c>
      <c r="EY94" s="53">
        <v>75.984089999999995</v>
      </c>
      <c r="EZ94" s="53">
        <v>74.299220000000005</v>
      </c>
      <c r="FA94" s="53">
        <v>72.771320000000003</v>
      </c>
      <c r="FB94" s="53">
        <v>71.116470000000007</v>
      </c>
      <c r="FC94" s="53">
        <v>70.075940000000003</v>
      </c>
      <c r="FD94" s="53">
        <v>71.048469999999995</v>
      </c>
      <c r="FE94" s="53">
        <v>74.510090000000005</v>
      </c>
      <c r="FF94" s="53">
        <v>78.884039999999999</v>
      </c>
      <c r="FG94" s="53">
        <v>83.206050000000005</v>
      </c>
      <c r="FH94" s="53">
        <v>87.213539999999995</v>
      </c>
      <c r="FI94" s="53">
        <v>90.761309999999995</v>
      </c>
      <c r="FJ94" s="53">
        <v>93.44453</v>
      </c>
      <c r="FK94" s="53">
        <v>95.965829999999997</v>
      </c>
      <c r="FL94" s="53">
        <v>97.806510000000003</v>
      </c>
      <c r="FM94" s="53">
        <v>98.592010000000002</v>
      </c>
      <c r="FN94" s="53">
        <v>97.887659999999997</v>
      </c>
      <c r="FO94" s="53">
        <v>96.143230000000003</v>
      </c>
      <c r="FP94" s="53">
        <v>93.667829999999995</v>
      </c>
      <c r="FQ94" s="53">
        <v>90.393640000000005</v>
      </c>
      <c r="FR94" s="53">
        <v>87.387389999999996</v>
      </c>
      <c r="FS94" s="53">
        <v>84.739570000000001</v>
      </c>
      <c r="FT94" s="53">
        <v>82.143140000000002</v>
      </c>
      <c r="FU94" s="53">
        <v>2820.9349999999999</v>
      </c>
      <c r="FV94" s="53">
        <v>4363.4610000000002</v>
      </c>
      <c r="FW94" s="53">
        <v>29.481809999999999</v>
      </c>
      <c r="FX94" s="53">
        <v>1</v>
      </c>
    </row>
    <row r="95" spans="1:180" x14ac:dyDescent="0.3">
      <c r="A95" t="s">
        <v>174</v>
      </c>
      <c r="B95" t="s">
        <v>249</v>
      </c>
      <c r="C95" t="s">
        <v>180</v>
      </c>
      <c r="D95" t="s">
        <v>227</v>
      </c>
      <c r="E95" t="s">
        <v>187</v>
      </c>
      <c r="F95" t="s">
        <v>230</v>
      </c>
      <c r="G95" t="s">
        <v>242</v>
      </c>
      <c r="H95" s="53">
        <v>530</v>
      </c>
      <c r="I95" s="53">
        <v>0.95310748000000001</v>
      </c>
      <c r="J95" s="53">
        <v>0.92114110000000005</v>
      </c>
      <c r="K95" s="53">
        <v>0.90391310000000002</v>
      </c>
      <c r="L95" s="53">
        <v>0.8712742</v>
      </c>
      <c r="M95" s="53">
        <v>0.87876609999999999</v>
      </c>
      <c r="N95" s="53">
        <v>0.89562439999999999</v>
      </c>
      <c r="O95" s="53">
        <v>0.94542000000000004</v>
      </c>
      <c r="P95" s="53">
        <v>1.131543</v>
      </c>
      <c r="Q95" s="53">
        <v>1.4091039999999999</v>
      </c>
      <c r="R95" s="53">
        <v>1.654242</v>
      </c>
      <c r="S95" s="53">
        <v>1.8480490000000001</v>
      </c>
      <c r="T95" s="53">
        <v>1.987719</v>
      </c>
      <c r="U95" s="53">
        <v>2.0639720000000001</v>
      </c>
      <c r="V95" s="53">
        <v>2.1288100000000001</v>
      </c>
      <c r="W95" s="53">
        <v>2.2214429999999998</v>
      </c>
      <c r="X95" s="53">
        <v>2.2352159999999999</v>
      </c>
      <c r="Y95" s="53">
        <v>2.0996950000000001</v>
      </c>
      <c r="Z95" s="53">
        <v>1.815509</v>
      </c>
      <c r="AA95" s="53">
        <v>1.602657</v>
      </c>
      <c r="AB95" s="53">
        <v>1.396914</v>
      </c>
      <c r="AC95" s="53">
        <v>1.2858810000000001</v>
      </c>
      <c r="AD95" s="53">
        <v>1.2087840000000001</v>
      </c>
      <c r="AE95" s="53">
        <v>1.0832120000000001</v>
      </c>
      <c r="AF95" s="53">
        <v>1.004318</v>
      </c>
      <c r="AG95" s="53">
        <v>-4.18351E-2</v>
      </c>
      <c r="AH95" s="53">
        <v>-3.1433999999999997E-2</v>
      </c>
      <c r="AI95" s="53">
        <v>-1.6622600000000001E-2</v>
      </c>
      <c r="AJ95" s="53">
        <v>-3.0183100000000001E-2</v>
      </c>
      <c r="AK95" s="53">
        <v>-2.6539E-2</v>
      </c>
      <c r="AL95" s="53">
        <v>-1.54906E-2</v>
      </c>
      <c r="AM95" s="53">
        <v>-5.2214000000000002E-3</v>
      </c>
      <c r="AN95" s="53">
        <v>-6.5201599999999998E-2</v>
      </c>
      <c r="AO95" s="53">
        <v>-0.1483506</v>
      </c>
      <c r="AP95" s="53">
        <v>-0.16416210000000001</v>
      </c>
      <c r="AQ95" s="53">
        <v>-0.1815069</v>
      </c>
      <c r="AR95" s="53">
        <v>-0.1884458</v>
      </c>
      <c r="AS95" s="53">
        <v>-0.1949805</v>
      </c>
      <c r="AT95" s="53">
        <v>-0.23025399999999999</v>
      </c>
      <c r="AU95" s="53">
        <v>-0.2269311</v>
      </c>
      <c r="AV95" s="53">
        <v>-0.22258520000000001</v>
      </c>
      <c r="AW95" s="53">
        <v>-0.21225840000000001</v>
      </c>
      <c r="AX95" s="53">
        <v>-0.1084813</v>
      </c>
      <c r="AY95" s="53">
        <v>-6.3131699999999999E-2</v>
      </c>
      <c r="AZ95" s="53">
        <v>-8.84162E-2</v>
      </c>
      <c r="BA95" s="53">
        <v>-6.2817600000000001E-2</v>
      </c>
      <c r="BB95" s="53">
        <v>-4.3543100000000001E-2</v>
      </c>
      <c r="BC95" s="53">
        <v>-4.8908199999999999E-2</v>
      </c>
      <c r="BD95" s="53">
        <v>-4.2725899999999997E-2</v>
      </c>
      <c r="BE95" s="53">
        <v>-1.61618E-2</v>
      </c>
      <c r="BF95" s="53">
        <v>-6.3978999999999998E-3</v>
      </c>
      <c r="BG95" s="53">
        <v>7.4611E-3</v>
      </c>
      <c r="BH95" s="53">
        <v>-7.2291999999999999E-3</v>
      </c>
      <c r="BI95" s="53">
        <v>-1.6198E-3</v>
      </c>
      <c r="BJ95" s="53">
        <v>1.39092E-2</v>
      </c>
      <c r="BK95" s="53">
        <v>3.0116299999999999E-2</v>
      </c>
      <c r="BL95" s="53">
        <v>-2.9548700000000001E-2</v>
      </c>
      <c r="BM95" s="53">
        <v>-0.1062179</v>
      </c>
      <c r="BN95" s="53">
        <v>-0.1185607</v>
      </c>
      <c r="BO95" s="53">
        <v>-0.13214390000000001</v>
      </c>
      <c r="BP95" s="53">
        <v>-0.13687009999999999</v>
      </c>
      <c r="BQ95" s="53">
        <v>-0.14090630000000001</v>
      </c>
      <c r="BR95" s="53">
        <v>-0.17148869999999999</v>
      </c>
      <c r="BS95" s="53">
        <v>-0.16316829999999999</v>
      </c>
      <c r="BT95" s="53">
        <v>-0.15631510000000001</v>
      </c>
      <c r="BU95" s="53">
        <v>-0.14818600000000001</v>
      </c>
      <c r="BV95" s="53">
        <v>-6.2106300000000003E-2</v>
      </c>
      <c r="BW95" s="53">
        <v>-2.1596799999999999E-2</v>
      </c>
      <c r="BX95" s="53">
        <v>-5.1317700000000001E-2</v>
      </c>
      <c r="BY95" s="53">
        <v>-2.9663999999999999E-2</v>
      </c>
      <c r="BZ95" s="53">
        <v>-1.1029499999999999E-2</v>
      </c>
      <c r="CA95" s="53">
        <v>-2.1254100000000001E-2</v>
      </c>
      <c r="CB95" s="53">
        <v>-1.7004499999999999E-2</v>
      </c>
      <c r="CC95" s="53">
        <v>1.6195000000000001E-3</v>
      </c>
      <c r="CD95" s="53">
        <v>1.0942E-2</v>
      </c>
      <c r="CE95" s="53">
        <v>2.4141300000000001E-2</v>
      </c>
      <c r="CF95" s="53">
        <v>8.6686000000000003E-3</v>
      </c>
      <c r="CG95" s="53">
        <v>1.56391E-2</v>
      </c>
      <c r="CH95" s="53">
        <v>3.42714E-2</v>
      </c>
      <c r="CI95" s="53">
        <v>5.4591099999999997E-2</v>
      </c>
      <c r="CJ95" s="53">
        <v>-4.8555999999999998E-3</v>
      </c>
      <c r="CK95" s="53">
        <v>-7.7036800000000002E-2</v>
      </c>
      <c r="CL95" s="53">
        <v>-8.6977299999999994E-2</v>
      </c>
      <c r="CM95" s="53">
        <v>-9.7955299999999995E-2</v>
      </c>
      <c r="CN95" s="53">
        <v>-0.1011489</v>
      </c>
      <c r="CO95" s="53">
        <v>-0.10345459999999999</v>
      </c>
      <c r="CP95" s="53">
        <v>-0.13078790000000001</v>
      </c>
      <c r="CQ95" s="53">
        <v>-0.1190064</v>
      </c>
      <c r="CR95" s="53">
        <v>-0.11041670000000001</v>
      </c>
      <c r="CS95" s="53">
        <v>-0.1038096</v>
      </c>
      <c r="CT95" s="53">
        <v>-2.9987199999999999E-2</v>
      </c>
      <c r="CU95" s="53">
        <v>7.1701999999999998E-3</v>
      </c>
      <c r="CV95" s="53">
        <v>-2.5623300000000002E-2</v>
      </c>
      <c r="CW95" s="53">
        <v>-6.7017999999999999E-3</v>
      </c>
      <c r="CX95" s="53">
        <v>1.14894E-2</v>
      </c>
      <c r="CY95" s="53">
        <v>-2.101E-3</v>
      </c>
      <c r="CZ95" s="53">
        <v>8.0999999999999996E-4</v>
      </c>
      <c r="DA95" s="53">
        <v>1.9400799999999999E-2</v>
      </c>
      <c r="DB95" s="53">
        <v>2.8281899999999999E-2</v>
      </c>
      <c r="DC95" s="53">
        <v>4.08216E-2</v>
      </c>
      <c r="DD95" s="53">
        <v>2.4566399999999999E-2</v>
      </c>
      <c r="DE95" s="53">
        <v>3.2897999999999997E-2</v>
      </c>
      <c r="DF95" s="53">
        <v>5.4633599999999997E-2</v>
      </c>
      <c r="DG95" s="53">
        <v>7.9065899999999995E-2</v>
      </c>
      <c r="DH95" s="53">
        <v>1.9837400000000002E-2</v>
      </c>
      <c r="DI95" s="53">
        <v>-4.7855799999999997E-2</v>
      </c>
      <c r="DJ95" s="53">
        <v>-5.53938E-2</v>
      </c>
      <c r="DK95" s="53">
        <v>-6.3766699999999996E-2</v>
      </c>
      <c r="DL95" s="53">
        <v>-6.5427700000000005E-2</v>
      </c>
      <c r="DM95" s="53">
        <v>-6.6003000000000006E-2</v>
      </c>
      <c r="DN95" s="53">
        <v>-9.0087200000000006E-2</v>
      </c>
      <c r="DO95" s="53">
        <v>-7.4844400000000005E-2</v>
      </c>
      <c r="DP95" s="53">
        <v>-6.4518199999999998E-2</v>
      </c>
      <c r="DQ95" s="53">
        <v>-5.9433300000000001E-2</v>
      </c>
      <c r="DR95" s="53">
        <v>2.1320000000000002E-3</v>
      </c>
      <c r="DS95" s="53">
        <v>3.5937200000000002E-2</v>
      </c>
      <c r="DT95" s="53">
        <v>7.1000000000000005E-5</v>
      </c>
      <c r="DU95" s="53">
        <v>1.6260299999999998E-2</v>
      </c>
      <c r="DV95" s="53">
        <v>3.4008200000000002E-2</v>
      </c>
      <c r="DW95" s="53">
        <v>1.7052100000000001E-2</v>
      </c>
      <c r="DX95" s="53">
        <v>1.8624600000000002E-2</v>
      </c>
      <c r="DY95" s="53">
        <v>4.5074099999999999E-2</v>
      </c>
      <c r="DZ95" s="53">
        <v>5.3317999999999997E-2</v>
      </c>
      <c r="EA95" s="53">
        <v>6.4905199999999996E-2</v>
      </c>
      <c r="EB95" s="53">
        <v>4.7520300000000001E-2</v>
      </c>
      <c r="EC95" s="53">
        <v>5.7817100000000003E-2</v>
      </c>
      <c r="ED95" s="53">
        <v>8.4033399999999994E-2</v>
      </c>
      <c r="EE95" s="53">
        <v>0.11440350000000001</v>
      </c>
      <c r="EF95" s="53">
        <v>5.5490299999999999E-2</v>
      </c>
      <c r="EG95" s="53">
        <v>-5.7229999999999998E-3</v>
      </c>
      <c r="EH95" s="53">
        <v>-9.7923999999999997E-3</v>
      </c>
      <c r="EI95" s="53">
        <v>-1.44037E-2</v>
      </c>
      <c r="EJ95" s="53">
        <v>-1.3852E-2</v>
      </c>
      <c r="EK95" s="53">
        <v>-1.19288E-2</v>
      </c>
      <c r="EL95" s="53">
        <v>-3.1321799999999997E-2</v>
      </c>
      <c r="EM95" s="53">
        <v>-1.10816E-2</v>
      </c>
      <c r="EN95" s="53">
        <v>1.7519E-3</v>
      </c>
      <c r="EO95" s="53">
        <v>4.6391000000000002E-3</v>
      </c>
      <c r="EP95" s="53">
        <v>4.8507000000000002E-2</v>
      </c>
      <c r="EQ95" s="53">
        <v>7.7472100000000002E-2</v>
      </c>
      <c r="ER95" s="53">
        <v>3.7169500000000001E-2</v>
      </c>
      <c r="ES95" s="53">
        <v>4.9413899999999997E-2</v>
      </c>
      <c r="ET95" s="53">
        <v>6.6521800000000006E-2</v>
      </c>
      <c r="EU95" s="53">
        <v>4.4706099999999999E-2</v>
      </c>
      <c r="EV95" s="53">
        <v>4.4345900000000001E-2</v>
      </c>
      <c r="EW95" s="53">
        <v>75.165480000000002</v>
      </c>
      <c r="EX95" s="53">
        <v>73.31268</v>
      </c>
      <c r="EY95" s="53">
        <v>71.544309999999996</v>
      </c>
      <c r="EZ95" s="53">
        <v>70.219059999999999</v>
      </c>
      <c r="FA95" s="53">
        <v>68.998829999999998</v>
      </c>
      <c r="FB95" s="53">
        <v>67.588399999999993</v>
      </c>
      <c r="FC95" s="53">
        <v>67.135069999999999</v>
      </c>
      <c r="FD95" s="53">
        <v>69.497960000000006</v>
      </c>
      <c r="FE95" s="53">
        <v>73.053389999999993</v>
      </c>
      <c r="FF95" s="53">
        <v>77.200680000000006</v>
      </c>
      <c r="FG95" s="53">
        <v>80.876980000000003</v>
      </c>
      <c r="FH95" s="53">
        <v>84.156009999999995</v>
      </c>
      <c r="FI95" s="53">
        <v>87.135639999999995</v>
      </c>
      <c r="FJ95" s="53">
        <v>89.562259999999995</v>
      </c>
      <c r="FK95" s="53">
        <v>91.421189999999996</v>
      </c>
      <c r="FL95" s="53">
        <v>92.697580000000002</v>
      </c>
      <c r="FM95" s="53">
        <v>93.490579999999994</v>
      </c>
      <c r="FN95" s="53">
        <v>93.226330000000004</v>
      </c>
      <c r="FO95" s="53">
        <v>91.57432</v>
      </c>
      <c r="FP95" s="53">
        <v>89.496750000000006</v>
      </c>
      <c r="FQ95" s="53">
        <v>86.39425</v>
      </c>
      <c r="FR95" s="53">
        <v>83.099279999999993</v>
      </c>
      <c r="FS95" s="53">
        <v>80.19068</v>
      </c>
      <c r="FT95" s="53">
        <v>77.500590000000003</v>
      </c>
      <c r="FU95" s="53">
        <v>2821</v>
      </c>
      <c r="FV95" s="53">
        <v>4084.4160000000002</v>
      </c>
      <c r="FW95" s="53">
        <v>15.72489</v>
      </c>
      <c r="FX95" s="53">
        <v>1</v>
      </c>
    </row>
    <row r="96" spans="1:180" x14ac:dyDescent="0.3">
      <c r="A96" t="s">
        <v>174</v>
      </c>
      <c r="B96" t="s">
        <v>249</v>
      </c>
      <c r="C96" t="s">
        <v>180</v>
      </c>
      <c r="D96" t="s">
        <v>248</v>
      </c>
      <c r="E96" t="s">
        <v>188</v>
      </c>
      <c r="F96" t="s">
        <v>230</v>
      </c>
      <c r="G96" t="s">
        <v>242</v>
      </c>
      <c r="H96" s="53">
        <v>530</v>
      </c>
      <c r="I96" s="53">
        <v>1.0764461000000001</v>
      </c>
      <c r="J96" s="53">
        <v>1.0292140000000001</v>
      </c>
      <c r="K96" s="53">
        <v>0.99189260000000001</v>
      </c>
      <c r="L96" s="53">
        <v>0.93187759999999997</v>
      </c>
      <c r="M96" s="53">
        <v>0.93466559999999999</v>
      </c>
      <c r="N96" s="53">
        <v>0.93813740000000001</v>
      </c>
      <c r="O96" s="53">
        <v>0.90017910000000001</v>
      </c>
      <c r="P96" s="53">
        <v>0.99209820000000004</v>
      </c>
      <c r="Q96" s="53">
        <v>1.1000300000000001</v>
      </c>
      <c r="R96" s="53">
        <v>1.263927</v>
      </c>
      <c r="S96" s="53">
        <v>1.4665349999999999</v>
      </c>
      <c r="T96" s="53">
        <v>1.5465469999999999</v>
      </c>
      <c r="U96" s="53">
        <v>1.618876</v>
      </c>
      <c r="V96" s="53">
        <v>1.663813</v>
      </c>
      <c r="W96" s="53">
        <v>1.698223</v>
      </c>
      <c r="X96" s="53">
        <v>1.678417</v>
      </c>
      <c r="Y96" s="53">
        <v>1.6152740000000001</v>
      </c>
      <c r="Z96" s="53">
        <v>1.5954140000000001</v>
      </c>
      <c r="AA96" s="53">
        <v>1.5365930000000001</v>
      </c>
      <c r="AB96" s="53">
        <v>1.436148</v>
      </c>
      <c r="AC96" s="53">
        <v>1.377186</v>
      </c>
      <c r="AD96" s="53">
        <v>1.3125249999999999</v>
      </c>
      <c r="AE96" s="53">
        <v>1.194661</v>
      </c>
      <c r="AF96" s="53">
        <v>1.107575</v>
      </c>
      <c r="AG96" s="53">
        <v>-8.2134499999999999E-2</v>
      </c>
      <c r="AH96" s="53">
        <v>-7.44417E-2</v>
      </c>
      <c r="AI96" s="53">
        <v>-5.9447600000000003E-2</v>
      </c>
      <c r="AJ96" s="53">
        <v>-9.2353299999999999E-2</v>
      </c>
      <c r="AK96" s="53">
        <v>-6.8701600000000002E-2</v>
      </c>
      <c r="AL96" s="53">
        <v>-5.0268599999999997E-2</v>
      </c>
      <c r="AM96" s="53">
        <v>-2.7045199999999998E-2</v>
      </c>
      <c r="AN96" s="53">
        <v>-3.0665999999999999E-2</v>
      </c>
      <c r="AO96" s="53">
        <v>-9.5146700000000001E-2</v>
      </c>
      <c r="AP96" s="53">
        <v>-0.13751250000000001</v>
      </c>
      <c r="AQ96" s="53">
        <v>-0.13931650000000001</v>
      </c>
      <c r="AR96" s="53">
        <v>-0.17910799999999999</v>
      </c>
      <c r="AS96" s="53">
        <v>-0.1794095</v>
      </c>
      <c r="AT96" s="53">
        <v>-0.1841382</v>
      </c>
      <c r="AU96" s="53">
        <v>-0.1734009</v>
      </c>
      <c r="AV96" s="53">
        <v>-0.2053363</v>
      </c>
      <c r="AW96" s="53">
        <v>-0.2475455</v>
      </c>
      <c r="AX96" s="53">
        <v>-0.18342249999999999</v>
      </c>
      <c r="AY96" s="53">
        <v>-0.15654100000000001</v>
      </c>
      <c r="AZ96" s="53">
        <v>-0.13769680000000001</v>
      </c>
      <c r="BA96" s="53">
        <v>-0.11459510000000001</v>
      </c>
      <c r="BB96" s="53">
        <v>-9.6631400000000006E-2</v>
      </c>
      <c r="BC96" s="53">
        <v>-9.4060199999999997E-2</v>
      </c>
      <c r="BD96" s="53">
        <v>-8.8344000000000006E-2</v>
      </c>
      <c r="BE96" s="53">
        <v>-4.5607099999999998E-2</v>
      </c>
      <c r="BF96" s="53">
        <v>-3.9650600000000001E-2</v>
      </c>
      <c r="BG96" s="53">
        <v>-2.71717E-2</v>
      </c>
      <c r="BH96" s="53">
        <v>-6.0116099999999999E-2</v>
      </c>
      <c r="BI96" s="53">
        <v>-3.5513999999999997E-2</v>
      </c>
      <c r="BJ96" s="53">
        <v>-1.50025E-2</v>
      </c>
      <c r="BK96" s="53">
        <v>7.4992000000000001E-3</v>
      </c>
      <c r="BL96" s="53">
        <v>2.9348E-3</v>
      </c>
      <c r="BM96" s="53">
        <v>-6.02882E-2</v>
      </c>
      <c r="BN96" s="53">
        <v>-9.5758899999999994E-2</v>
      </c>
      <c r="BO96" s="53">
        <v>-9.3684000000000003E-2</v>
      </c>
      <c r="BP96" s="53">
        <v>-0.1316503</v>
      </c>
      <c r="BQ96" s="53">
        <v>-0.1311765</v>
      </c>
      <c r="BR96" s="53">
        <v>-0.13869010000000001</v>
      </c>
      <c r="BS96" s="53">
        <v>-0.12675710000000001</v>
      </c>
      <c r="BT96" s="53">
        <v>-0.15523519999999999</v>
      </c>
      <c r="BU96" s="53">
        <v>-0.19924629999999999</v>
      </c>
      <c r="BV96" s="53">
        <v>-0.1377768</v>
      </c>
      <c r="BW96" s="53">
        <v>-0.11187469999999999</v>
      </c>
      <c r="BX96" s="53">
        <v>-9.63228E-2</v>
      </c>
      <c r="BY96" s="53">
        <v>-7.3915900000000007E-2</v>
      </c>
      <c r="BZ96" s="53">
        <v>-5.5575100000000002E-2</v>
      </c>
      <c r="CA96" s="53">
        <v>-5.67217E-2</v>
      </c>
      <c r="CB96" s="53">
        <v>-5.2702400000000003E-2</v>
      </c>
      <c r="CC96" s="53">
        <v>-2.0308300000000001E-2</v>
      </c>
      <c r="CD96" s="53">
        <v>-1.5554399999999999E-2</v>
      </c>
      <c r="CE96" s="53">
        <v>-4.8174999999999997E-3</v>
      </c>
      <c r="CF96" s="53">
        <v>-3.7788799999999997E-2</v>
      </c>
      <c r="CG96" s="53">
        <v>-1.25284E-2</v>
      </c>
      <c r="CH96" s="53">
        <v>9.4228000000000003E-3</v>
      </c>
      <c r="CI96" s="53">
        <v>3.1424599999999997E-2</v>
      </c>
      <c r="CJ96" s="53">
        <v>2.6206500000000001E-2</v>
      </c>
      <c r="CK96" s="53">
        <v>-3.6145299999999998E-2</v>
      </c>
      <c r="CL96" s="53">
        <v>-6.6840499999999997E-2</v>
      </c>
      <c r="CM96" s="53">
        <v>-6.2079099999999998E-2</v>
      </c>
      <c r="CN96" s="53">
        <v>-9.8781300000000002E-2</v>
      </c>
      <c r="CO96" s="53">
        <v>-9.7770499999999996E-2</v>
      </c>
      <c r="CP96" s="53">
        <v>-0.1072129</v>
      </c>
      <c r="CQ96" s="53">
        <v>-9.44517E-2</v>
      </c>
      <c r="CR96" s="53">
        <v>-0.1205353</v>
      </c>
      <c r="CS96" s="53">
        <v>-0.16579440000000001</v>
      </c>
      <c r="CT96" s="53">
        <v>-0.1061628</v>
      </c>
      <c r="CU96" s="53">
        <v>-8.0938899999999994E-2</v>
      </c>
      <c r="CV96" s="53">
        <v>-6.7667199999999997E-2</v>
      </c>
      <c r="CW96" s="53">
        <v>-4.5741700000000003E-2</v>
      </c>
      <c r="CX96" s="53">
        <v>-2.71396E-2</v>
      </c>
      <c r="CY96" s="53">
        <v>-3.0861199999999998E-2</v>
      </c>
      <c r="CZ96" s="53">
        <v>-2.80171E-2</v>
      </c>
      <c r="DA96" s="53">
        <v>4.9903999999999999E-3</v>
      </c>
      <c r="DB96" s="53">
        <v>8.5418000000000004E-3</v>
      </c>
      <c r="DC96" s="53">
        <v>1.7536699999999999E-2</v>
      </c>
      <c r="DD96" s="53">
        <v>-1.54614E-2</v>
      </c>
      <c r="DE96" s="53">
        <v>1.04572E-2</v>
      </c>
      <c r="DF96" s="53">
        <v>3.3848000000000003E-2</v>
      </c>
      <c r="DG96" s="53">
        <v>5.5350000000000003E-2</v>
      </c>
      <c r="DH96" s="53">
        <v>4.9478300000000003E-2</v>
      </c>
      <c r="DI96" s="53">
        <v>-1.20024E-2</v>
      </c>
      <c r="DJ96" s="53">
        <v>-3.79221E-2</v>
      </c>
      <c r="DK96" s="53">
        <v>-3.04742E-2</v>
      </c>
      <c r="DL96" s="53">
        <v>-6.5912200000000004E-2</v>
      </c>
      <c r="DM96" s="53">
        <v>-6.4364500000000005E-2</v>
      </c>
      <c r="DN96" s="53">
        <v>-7.5735700000000003E-2</v>
      </c>
      <c r="DO96" s="53">
        <v>-6.2146300000000002E-2</v>
      </c>
      <c r="DP96" s="53">
        <v>-8.5835499999999995E-2</v>
      </c>
      <c r="DQ96" s="53">
        <v>-0.1323425</v>
      </c>
      <c r="DR96" s="53">
        <v>-7.4548799999999998E-2</v>
      </c>
      <c r="DS96" s="53">
        <v>-5.0003199999999998E-2</v>
      </c>
      <c r="DT96" s="53">
        <v>-3.9011700000000003E-2</v>
      </c>
      <c r="DU96" s="53">
        <v>-1.75674E-2</v>
      </c>
      <c r="DV96" s="53">
        <v>1.2959E-3</v>
      </c>
      <c r="DW96" s="53">
        <v>-5.0007000000000003E-3</v>
      </c>
      <c r="DX96" s="53">
        <v>-3.3319000000000001E-3</v>
      </c>
      <c r="DY96" s="53">
        <v>4.1517800000000001E-2</v>
      </c>
      <c r="DZ96" s="53">
        <v>4.3332799999999998E-2</v>
      </c>
      <c r="EA96" s="53">
        <v>4.9812599999999999E-2</v>
      </c>
      <c r="EB96" s="53">
        <v>1.6775700000000001E-2</v>
      </c>
      <c r="EC96" s="53">
        <v>4.3644799999999997E-2</v>
      </c>
      <c r="ED96" s="53">
        <v>6.9114099999999998E-2</v>
      </c>
      <c r="EE96" s="53">
        <v>8.9894399999999999E-2</v>
      </c>
      <c r="EF96" s="53">
        <v>8.3079100000000003E-2</v>
      </c>
      <c r="EG96" s="53">
        <v>2.2856100000000001E-2</v>
      </c>
      <c r="EH96" s="53">
        <v>3.8314999999999998E-3</v>
      </c>
      <c r="EI96" s="53">
        <v>1.51583E-2</v>
      </c>
      <c r="EJ96" s="53">
        <v>-1.8454499999999999E-2</v>
      </c>
      <c r="EK96" s="53">
        <v>-1.61315E-2</v>
      </c>
      <c r="EL96" s="53">
        <v>-3.0287600000000001E-2</v>
      </c>
      <c r="EM96" s="53">
        <v>-1.5502500000000001E-2</v>
      </c>
      <c r="EN96" s="53">
        <v>-3.5734399999999999E-2</v>
      </c>
      <c r="EO96" s="53">
        <v>-8.4043199999999998E-2</v>
      </c>
      <c r="EP96" s="53">
        <v>-2.8903100000000001E-2</v>
      </c>
      <c r="EQ96" s="53">
        <v>-5.3369000000000003E-3</v>
      </c>
      <c r="ER96" s="53">
        <v>2.3622999999999999E-3</v>
      </c>
      <c r="ES96" s="53">
        <v>2.3111799999999998E-2</v>
      </c>
      <c r="ET96" s="53">
        <v>4.2352300000000002E-2</v>
      </c>
      <c r="EU96" s="53">
        <v>3.23378E-2</v>
      </c>
      <c r="EV96" s="53">
        <v>3.2309699999999997E-2</v>
      </c>
      <c r="EW96" s="53">
        <v>83.499859999999998</v>
      </c>
      <c r="EX96" s="53">
        <v>81.222530000000006</v>
      </c>
      <c r="EY96" s="53">
        <v>79.174300000000002</v>
      </c>
      <c r="EZ96" s="53">
        <v>77.594880000000003</v>
      </c>
      <c r="FA96" s="53">
        <v>76.177220000000005</v>
      </c>
      <c r="FB96" s="53">
        <v>74.861720000000005</v>
      </c>
      <c r="FC96" s="53">
        <v>74.512190000000004</v>
      </c>
      <c r="FD96" s="53">
        <v>76.433909999999997</v>
      </c>
      <c r="FE96" s="53">
        <v>79.678079999999994</v>
      </c>
      <c r="FF96" s="53">
        <v>83.168700000000001</v>
      </c>
      <c r="FG96" s="53">
        <v>86.997500000000002</v>
      </c>
      <c r="FH96" s="53">
        <v>91.009069999999994</v>
      </c>
      <c r="FI96" s="53">
        <v>94.656030000000001</v>
      </c>
      <c r="FJ96" s="53">
        <v>97.139660000000006</v>
      </c>
      <c r="FK96" s="53">
        <v>98.953479999999999</v>
      </c>
      <c r="FL96" s="53">
        <v>100.5536</v>
      </c>
      <c r="FM96" s="53">
        <v>100.9525</v>
      </c>
      <c r="FN96" s="53">
        <v>100.4147</v>
      </c>
      <c r="FO96" s="53">
        <v>98.975819999999999</v>
      </c>
      <c r="FP96" s="53">
        <v>96.803790000000006</v>
      </c>
      <c r="FQ96" s="53">
        <v>93.623130000000003</v>
      </c>
      <c r="FR96" s="53">
        <v>90.884370000000004</v>
      </c>
      <c r="FS96" s="53">
        <v>87.574799999999996</v>
      </c>
      <c r="FT96" s="53">
        <v>84.735860000000002</v>
      </c>
      <c r="FU96" s="53">
        <v>2821</v>
      </c>
      <c r="FV96" s="53">
        <v>4663.68</v>
      </c>
      <c r="FW96" s="53">
        <v>39.783610000000003</v>
      </c>
      <c r="FX96" s="53">
        <v>1</v>
      </c>
    </row>
    <row r="97" spans="1:180" x14ac:dyDescent="0.3">
      <c r="A97" t="s">
        <v>174</v>
      </c>
      <c r="B97" t="s">
        <v>249</v>
      </c>
      <c r="C97" t="s">
        <v>180</v>
      </c>
      <c r="D97" t="s">
        <v>248</v>
      </c>
      <c r="E97" t="s">
        <v>190</v>
      </c>
      <c r="F97" t="s">
        <v>230</v>
      </c>
      <c r="G97" t="s">
        <v>242</v>
      </c>
      <c r="H97" s="53">
        <v>530</v>
      </c>
      <c r="I97" s="53">
        <v>0.87926077999999996</v>
      </c>
      <c r="J97" s="53">
        <v>0.84786269999999997</v>
      </c>
      <c r="K97" s="53">
        <v>0.81327470000000002</v>
      </c>
      <c r="L97" s="53">
        <v>0.77610520000000005</v>
      </c>
      <c r="M97" s="53">
        <v>0.76353559999999998</v>
      </c>
      <c r="N97" s="53">
        <v>0.77382030000000002</v>
      </c>
      <c r="O97" s="53">
        <v>0.79955560000000003</v>
      </c>
      <c r="P97" s="53">
        <v>0.77709349999999999</v>
      </c>
      <c r="Q97" s="53">
        <v>0.84048699999999998</v>
      </c>
      <c r="R97" s="53">
        <v>0.97361750000000002</v>
      </c>
      <c r="S97" s="53">
        <v>1.121062</v>
      </c>
      <c r="T97" s="53">
        <v>1.2115590000000001</v>
      </c>
      <c r="U97" s="53">
        <v>1.268276</v>
      </c>
      <c r="V97" s="53">
        <v>1.3462510000000001</v>
      </c>
      <c r="W97" s="53">
        <v>1.3773089999999999</v>
      </c>
      <c r="X97" s="53">
        <v>1.38836</v>
      </c>
      <c r="Y97" s="53">
        <v>1.363605</v>
      </c>
      <c r="Z97" s="53">
        <v>1.3209439999999999</v>
      </c>
      <c r="AA97" s="53">
        <v>1.2333400000000001</v>
      </c>
      <c r="AB97" s="53">
        <v>1.1947920000000001</v>
      </c>
      <c r="AC97" s="53">
        <v>1.1048100000000001</v>
      </c>
      <c r="AD97" s="53">
        <v>1.0140169999999999</v>
      </c>
      <c r="AE97" s="53">
        <v>0.95996590000000004</v>
      </c>
      <c r="AF97" s="53">
        <v>0.90970580000000001</v>
      </c>
      <c r="AG97" s="53">
        <v>-7.7741699999999997E-2</v>
      </c>
      <c r="AH97" s="53">
        <v>-7.1220900000000004E-2</v>
      </c>
      <c r="AI97" s="53">
        <v>-7.5890799999999994E-2</v>
      </c>
      <c r="AJ97" s="53">
        <v>-9.5932000000000003E-2</v>
      </c>
      <c r="AK97" s="53">
        <v>-0.10189049999999999</v>
      </c>
      <c r="AL97" s="53">
        <v>-9.4101299999999999E-2</v>
      </c>
      <c r="AM97" s="53">
        <v>-5.2281599999999998E-2</v>
      </c>
      <c r="AN97" s="53">
        <v>-4.5379700000000002E-2</v>
      </c>
      <c r="AO97" s="53">
        <v>-0.1002827</v>
      </c>
      <c r="AP97" s="53">
        <v>-0.1243411</v>
      </c>
      <c r="AQ97" s="53">
        <v>-0.15032490000000001</v>
      </c>
      <c r="AR97" s="53">
        <v>-0.17209769999999999</v>
      </c>
      <c r="AS97" s="53">
        <v>-0.17633679999999999</v>
      </c>
      <c r="AT97" s="53">
        <v>-0.1615724</v>
      </c>
      <c r="AU97" s="53">
        <v>-0.16478590000000001</v>
      </c>
      <c r="AV97" s="53">
        <v>-0.18273329999999999</v>
      </c>
      <c r="AW97" s="53">
        <v>-0.18220230000000001</v>
      </c>
      <c r="AX97" s="53">
        <v>-0.1446586</v>
      </c>
      <c r="AY97" s="53">
        <v>-0.14012079999999999</v>
      </c>
      <c r="AZ97" s="53">
        <v>-0.14683879999999999</v>
      </c>
      <c r="BA97" s="53">
        <v>-0.1386725</v>
      </c>
      <c r="BB97" s="53">
        <v>-0.1192805</v>
      </c>
      <c r="BC97" s="53">
        <v>-8.8989799999999994E-2</v>
      </c>
      <c r="BD97" s="53">
        <v>-7.1803599999999995E-2</v>
      </c>
      <c r="BE97" s="53">
        <v>-5.0433100000000002E-2</v>
      </c>
      <c r="BF97" s="53">
        <v>-4.6000399999999997E-2</v>
      </c>
      <c r="BG97" s="53">
        <v>-5.1156E-2</v>
      </c>
      <c r="BH97" s="53">
        <v>-7.0214299999999993E-2</v>
      </c>
      <c r="BI97" s="53">
        <v>-7.5669399999999998E-2</v>
      </c>
      <c r="BJ97" s="53">
        <v>-6.8505899999999995E-2</v>
      </c>
      <c r="BK97" s="53">
        <v>-2.5452700000000002E-2</v>
      </c>
      <c r="BL97" s="53">
        <v>-2.0277799999999999E-2</v>
      </c>
      <c r="BM97" s="53">
        <v>-7.2699299999999994E-2</v>
      </c>
      <c r="BN97" s="53">
        <v>-9.2052499999999995E-2</v>
      </c>
      <c r="BO97" s="53">
        <v>-0.11483069999999999</v>
      </c>
      <c r="BP97" s="53">
        <v>-0.13414860000000001</v>
      </c>
      <c r="BQ97" s="53">
        <v>-0.1380296</v>
      </c>
      <c r="BR97" s="53">
        <v>-0.1213977</v>
      </c>
      <c r="BS97" s="53">
        <v>-0.1248693</v>
      </c>
      <c r="BT97" s="53">
        <v>-0.1383413</v>
      </c>
      <c r="BU97" s="53">
        <v>-0.13956579999999999</v>
      </c>
      <c r="BV97" s="53">
        <v>-0.1035866</v>
      </c>
      <c r="BW97" s="53">
        <v>-0.1020558</v>
      </c>
      <c r="BX97" s="53">
        <v>-0.11196730000000001</v>
      </c>
      <c r="BY97" s="53">
        <v>-0.1059166</v>
      </c>
      <c r="BZ97" s="53">
        <v>-8.9170200000000005E-2</v>
      </c>
      <c r="CA97" s="53">
        <v>-5.8729200000000002E-2</v>
      </c>
      <c r="CB97" s="53">
        <v>-4.45213E-2</v>
      </c>
      <c r="CC97" s="53">
        <v>-3.15193E-2</v>
      </c>
      <c r="CD97" s="53">
        <v>-2.8532700000000001E-2</v>
      </c>
      <c r="CE97" s="53">
        <v>-3.4024800000000001E-2</v>
      </c>
      <c r="CF97" s="53">
        <v>-5.2402299999999999E-2</v>
      </c>
      <c r="CG97" s="53">
        <v>-5.7508799999999999E-2</v>
      </c>
      <c r="CH97" s="53">
        <v>-5.07786E-2</v>
      </c>
      <c r="CI97" s="53">
        <v>-6.8710999999999998E-3</v>
      </c>
      <c r="CJ97" s="53">
        <v>-2.8923999999999998E-3</v>
      </c>
      <c r="CK97" s="53">
        <v>-5.35951E-2</v>
      </c>
      <c r="CL97" s="53">
        <v>-6.9689500000000001E-2</v>
      </c>
      <c r="CM97" s="53">
        <v>-9.0247499999999994E-2</v>
      </c>
      <c r="CN97" s="53">
        <v>-0.10786519999999999</v>
      </c>
      <c r="CO97" s="53">
        <v>-0.1114981</v>
      </c>
      <c r="CP97" s="53">
        <v>-9.3572799999999998E-2</v>
      </c>
      <c r="CQ97" s="53">
        <v>-9.7223299999999999E-2</v>
      </c>
      <c r="CR97" s="53">
        <v>-0.1075956</v>
      </c>
      <c r="CS97" s="53">
        <v>-0.1100358</v>
      </c>
      <c r="CT97" s="53">
        <v>-7.5140299999999993E-2</v>
      </c>
      <c r="CU97" s="53">
        <v>-7.5692200000000001E-2</v>
      </c>
      <c r="CV97" s="53">
        <v>-8.7815400000000002E-2</v>
      </c>
      <c r="CW97" s="53">
        <v>-8.3229899999999996E-2</v>
      </c>
      <c r="CX97" s="53">
        <v>-6.8315799999999996E-2</v>
      </c>
      <c r="CY97" s="53">
        <v>-3.77708E-2</v>
      </c>
      <c r="CZ97" s="53">
        <v>-2.5625599999999998E-2</v>
      </c>
      <c r="DA97" s="53">
        <v>-1.2605399999999999E-2</v>
      </c>
      <c r="DB97" s="53">
        <v>-1.10651E-2</v>
      </c>
      <c r="DC97" s="53">
        <v>-1.6893499999999999E-2</v>
      </c>
      <c r="DD97" s="53">
        <v>-3.4590299999999997E-2</v>
      </c>
      <c r="DE97" s="53">
        <v>-3.93482E-2</v>
      </c>
      <c r="DF97" s="53">
        <v>-3.3051299999999999E-2</v>
      </c>
      <c r="DG97" s="53">
        <v>1.17105E-2</v>
      </c>
      <c r="DH97" s="53">
        <v>1.44931E-2</v>
      </c>
      <c r="DI97" s="53">
        <v>-3.4490899999999998E-2</v>
      </c>
      <c r="DJ97" s="53">
        <v>-4.7326600000000003E-2</v>
      </c>
      <c r="DK97" s="53">
        <v>-6.5664399999999998E-2</v>
      </c>
      <c r="DL97" s="53">
        <v>-8.1581699999999993E-2</v>
      </c>
      <c r="DM97" s="53">
        <v>-8.4966700000000006E-2</v>
      </c>
      <c r="DN97" s="53">
        <v>-6.5747899999999998E-2</v>
      </c>
      <c r="DO97" s="53">
        <v>-6.9577200000000006E-2</v>
      </c>
      <c r="DP97" s="53">
        <v>-7.6849899999999999E-2</v>
      </c>
      <c r="DQ97" s="53">
        <v>-8.0505900000000005E-2</v>
      </c>
      <c r="DR97" s="53">
        <v>-4.6693999999999999E-2</v>
      </c>
      <c r="DS97" s="53">
        <v>-4.9328499999999997E-2</v>
      </c>
      <c r="DT97" s="53">
        <v>-6.3663399999999995E-2</v>
      </c>
      <c r="DU97" s="53">
        <v>-6.0543300000000001E-2</v>
      </c>
      <c r="DV97" s="53">
        <v>-4.7461499999999997E-2</v>
      </c>
      <c r="DW97" s="53">
        <v>-1.6812299999999999E-2</v>
      </c>
      <c r="DX97" s="53">
        <v>-6.7299999999999999E-3</v>
      </c>
      <c r="DY97" s="53">
        <v>1.47031E-2</v>
      </c>
      <c r="DZ97" s="53">
        <v>1.41555E-2</v>
      </c>
      <c r="EA97" s="53">
        <v>7.8413000000000007E-3</v>
      </c>
      <c r="EB97" s="53">
        <v>-8.8725999999999996E-3</v>
      </c>
      <c r="EC97" s="53">
        <v>-1.31272E-2</v>
      </c>
      <c r="ED97" s="53">
        <v>-7.4558999999999997E-3</v>
      </c>
      <c r="EE97" s="53">
        <v>3.8539299999999999E-2</v>
      </c>
      <c r="EF97" s="53">
        <v>3.9594999999999998E-2</v>
      </c>
      <c r="EG97" s="53">
        <v>-6.9074000000000002E-3</v>
      </c>
      <c r="EH97" s="53">
        <v>-1.5037999999999999E-2</v>
      </c>
      <c r="EI97" s="53">
        <v>-3.0170099999999998E-2</v>
      </c>
      <c r="EJ97" s="53">
        <v>-4.3632600000000001E-2</v>
      </c>
      <c r="EK97" s="53">
        <v>-4.66595E-2</v>
      </c>
      <c r="EL97" s="53">
        <v>-2.5573200000000001E-2</v>
      </c>
      <c r="EM97" s="53">
        <v>-2.9660700000000002E-2</v>
      </c>
      <c r="EN97" s="53">
        <v>-3.2458000000000001E-2</v>
      </c>
      <c r="EO97" s="53">
        <v>-3.7869399999999998E-2</v>
      </c>
      <c r="EP97" s="53">
        <v>-5.6220000000000003E-3</v>
      </c>
      <c r="EQ97" s="53">
        <v>-1.1263499999999999E-2</v>
      </c>
      <c r="ER97" s="53">
        <v>-2.8791899999999999E-2</v>
      </c>
      <c r="ES97" s="53">
        <v>-2.77874E-2</v>
      </c>
      <c r="ET97" s="53">
        <v>-1.7351100000000001E-2</v>
      </c>
      <c r="EU97" s="53">
        <v>1.34483E-2</v>
      </c>
      <c r="EV97" s="53">
        <v>2.0552399999999998E-2</v>
      </c>
      <c r="EW97" s="53">
        <v>74.967579999999998</v>
      </c>
      <c r="EX97" s="53">
        <v>73.019130000000004</v>
      </c>
      <c r="EY97" s="53">
        <v>71.279259999999994</v>
      </c>
      <c r="EZ97" s="53">
        <v>70.189520000000002</v>
      </c>
      <c r="FA97" s="53">
        <v>69.189639999999997</v>
      </c>
      <c r="FB97" s="53">
        <v>67.764179999999996</v>
      </c>
      <c r="FC97" s="53">
        <v>66.365570000000005</v>
      </c>
      <c r="FD97" s="53">
        <v>66.688890000000001</v>
      </c>
      <c r="FE97" s="53">
        <v>69.824740000000006</v>
      </c>
      <c r="FF97" s="53">
        <v>74.638959999999997</v>
      </c>
      <c r="FG97" s="53">
        <v>79.218969999999999</v>
      </c>
      <c r="FH97" s="53">
        <v>83.035769999999999</v>
      </c>
      <c r="FI97" s="53">
        <v>86.516499999999994</v>
      </c>
      <c r="FJ97" s="53">
        <v>89.247669999999999</v>
      </c>
      <c r="FK97" s="53">
        <v>91.330380000000005</v>
      </c>
      <c r="FL97" s="53">
        <v>92.094980000000007</v>
      </c>
      <c r="FM97" s="53">
        <v>92.239919999999998</v>
      </c>
      <c r="FN97" s="53">
        <v>91.342169999999996</v>
      </c>
      <c r="FO97" s="53">
        <v>89.573229999999995</v>
      </c>
      <c r="FP97" s="53">
        <v>86.803880000000007</v>
      </c>
      <c r="FQ97" s="53">
        <v>83.985780000000005</v>
      </c>
      <c r="FR97" s="53">
        <v>81.563209999999998</v>
      </c>
      <c r="FS97" s="53">
        <v>79.391959999999997</v>
      </c>
      <c r="FT97" s="53">
        <v>77.245810000000006</v>
      </c>
      <c r="FU97" s="53">
        <v>2820.5</v>
      </c>
      <c r="FV97" s="53">
        <v>3849.3490000000002</v>
      </c>
      <c r="FW97" s="53">
        <v>17.24858</v>
      </c>
      <c r="FX97" s="53">
        <v>1</v>
      </c>
    </row>
    <row r="98" spans="1:180" x14ac:dyDescent="0.3">
      <c r="A98" t="s">
        <v>174</v>
      </c>
      <c r="B98" t="s">
        <v>249</v>
      </c>
      <c r="C98" t="s">
        <v>180</v>
      </c>
      <c r="D98" t="s">
        <v>227</v>
      </c>
      <c r="E98" t="s">
        <v>189</v>
      </c>
      <c r="F98" t="s">
        <v>231</v>
      </c>
      <c r="G98" t="s">
        <v>242</v>
      </c>
      <c r="H98" s="53">
        <v>171</v>
      </c>
      <c r="I98" s="53">
        <v>1.146957</v>
      </c>
      <c r="J98" s="53">
        <v>1.1133169999999999</v>
      </c>
      <c r="K98" s="53">
        <v>1.123102</v>
      </c>
      <c r="L98" s="53">
        <v>1.104746</v>
      </c>
      <c r="M98" s="53">
        <v>1.109226</v>
      </c>
      <c r="N98" s="53">
        <v>1.16971</v>
      </c>
      <c r="O98" s="53">
        <v>1.246224</v>
      </c>
      <c r="P98" s="53">
        <v>1.401149</v>
      </c>
      <c r="Q98" s="53">
        <v>1.674396</v>
      </c>
      <c r="R98" s="53">
        <v>1.7700210000000001</v>
      </c>
      <c r="S98" s="53">
        <v>1.8842749999999999</v>
      </c>
      <c r="T98" s="53">
        <v>1.923405</v>
      </c>
      <c r="U98" s="53">
        <v>1.951924</v>
      </c>
      <c r="V98" s="53">
        <v>1.930647</v>
      </c>
      <c r="W98" s="53">
        <v>2.0135079999999999</v>
      </c>
      <c r="X98" s="53">
        <v>2.0318339999999999</v>
      </c>
      <c r="Y98" s="53">
        <v>1.9582999999999999</v>
      </c>
      <c r="Z98" s="53">
        <v>1.5957429999999999</v>
      </c>
      <c r="AA98" s="53">
        <v>1.3633470000000001</v>
      </c>
      <c r="AB98" s="53">
        <v>1.2780020000000001</v>
      </c>
      <c r="AC98" s="53">
        <v>1.30261</v>
      </c>
      <c r="AD98" s="53">
        <v>1.29061</v>
      </c>
      <c r="AE98" s="53">
        <v>1.2225349999999999</v>
      </c>
      <c r="AF98" s="53">
        <v>1.181198</v>
      </c>
      <c r="AG98" s="53">
        <v>0.1073553</v>
      </c>
      <c r="AH98" s="53">
        <v>9.3116900000000002E-2</v>
      </c>
      <c r="AI98" s="53">
        <v>0.11793679999999999</v>
      </c>
      <c r="AJ98" s="53">
        <v>0.1087037</v>
      </c>
      <c r="AK98" s="53">
        <v>9.8988199999999998E-2</v>
      </c>
      <c r="AL98" s="53">
        <v>0.14230570000000001</v>
      </c>
      <c r="AM98" s="53">
        <v>0.1999138</v>
      </c>
      <c r="AN98" s="53">
        <v>0.21145610000000001</v>
      </c>
      <c r="AO98" s="53">
        <v>0.23135890000000001</v>
      </c>
      <c r="AP98" s="53">
        <v>0.1518613</v>
      </c>
      <c r="AQ98" s="53">
        <v>0.14012160000000001</v>
      </c>
      <c r="AR98" s="53">
        <v>0.1203596</v>
      </c>
      <c r="AS98" s="53">
        <v>0.1232278</v>
      </c>
      <c r="AT98" s="53">
        <v>8.5828299999999996E-2</v>
      </c>
      <c r="AU98" s="53">
        <v>0.10374990000000001</v>
      </c>
      <c r="AV98" s="53">
        <v>0.1023326</v>
      </c>
      <c r="AW98" s="53">
        <v>0.11745410000000001</v>
      </c>
      <c r="AX98" s="53">
        <v>2.53333E-2</v>
      </c>
      <c r="AY98" s="53">
        <v>-2.67581E-2</v>
      </c>
      <c r="AZ98" s="53">
        <v>-4.8467900000000001E-2</v>
      </c>
      <c r="BA98" s="53">
        <v>-1.0301899999999999E-2</v>
      </c>
      <c r="BB98" s="53">
        <v>3.9547899999999997E-2</v>
      </c>
      <c r="BC98" s="53">
        <v>6.1765800000000003E-2</v>
      </c>
      <c r="BD98" s="53">
        <v>9.0329000000000007E-2</v>
      </c>
      <c r="BE98" s="53">
        <v>0.2315045</v>
      </c>
      <c r="BF98" s="53">
        <v>0.2173698</v>
      </c>
      <c r="BG98" s="53">
        <v>0.24155860000000001</v>
      </c>
      <c r="BH98" s="53">
        <v>0.2322777</v>
      </c>
      <c r="BI98" s="53">
        <v>0.22279650000000001</v>
      </c>
      <c r="BJ98" s="53">
        <v>0.25621919999999998</v>
      </c>
      <c r="BK98" s="53">
        <v>0.305064</v>
      </c>
      <c r="BL98" s="53">
        <v>0.32305590000000001</v>
      </c>
      <c r="BM98" s="53">
        <v>0.35033969999999998</v>
      </c>
      <c r="BN98" s="53">
        <v>0.27516420000000003</v>
      </c>
      <c r="BO98" s="53">
        <v>0.27717910000000001</v>
      </c>
      <c r="BP98" s="53">
        <v>0.25759589999999999</v>
      </c>
      <c r="BQ98" s="53">
        <v>0.27494420000000003</v>
      </c>
      <c r="BR98" s="53">
        <v>0.23296120000000001</v>
      </c>
      <c r="BS98" s="53">
        <v>0.27579759999999998</v>
      </c>
      <c r="BT98" s="53">
        <v>0.28041129999999997</v>
      </c>
      <c r="BU98" s="53">
        <v>0.29284510000000002</v>
      </c>
      <c r="BV98" s="53">
        <v>0.18138860000000001</v>
      </c>
      <c r="BW98" s="53">
        <v>0.10900219999999999</v>
      </c>
      <c r="BX98" s="53">
        <v>8.2384700000000005E-2</v>
      </c>
      <c r="BY98" s="53">
        <v>0.1218955</v>
      </c>
      <c r="BZ98" s="53">
        <v>0.17315910000000001</v>
      </c>
      <c r="CA98" s="53">
        <v>0.19128829999999999</v>
      </c>
      <c r="CB98" s="53">
        <v>0.21649579999999999</v>
      </c>
      <c r="CC98" s="53">
        <v>0.31748979999999999</v>
      </c>
      <c r="CD98" s="53">
        <v>0.303427</v>
      </c>
      <c r="CE98" s="53">
        <v>0.32717859999999999</v>
      </c>
      <c r="CF98" s="53">
        <v>0.3178647</v>
      </c>
      <c r="CG98" s="53">
        <v>0.30854579999999998</v>
      </c>
      <c r="CH98" s="53">
        <v>0.3351153</v>
      </c>
      <c r="CI98" s="53">
        <v>0.37789070000000002</v>
      </c>
      <c r="CJ98" s="53">
        <v>0.40034960000000003</v>
      </c>
      <c r="CK98" s="53">
        <v>0.43274550000000001</v>
      </c>
      <c r="CL98" s="53">
        <v>0.36056339999999998</v>
      </c>
      <c r="CM98" s="53">
        <v>0.37210470000000001</v>
      </c>
      <c r="CN98" s="53">
        <v>0.35264529999999999</v>
      </c>
      <c r="CO98" s="53">
        <v>0.38002239999999998</v>
      </c>
      <c r="CP98" s="53">
        <v>0.33486490000000002</v>
      </c>
      <c r="CQ98" s="53">
        <v>0.39495730000000001</v>
      </c>
      <c r="CR98" s="53">
        <v>0.4037481</v>
      </c>
      <c r="CS98" s="53">
        <v>0.41432039999999998</v>
      </c>
      <c r="CT98" s="53">
        <v>0.28947200000000001</v>
      </c>
      <c r="CU98" s="53">
        <v>0.2030293</v>
      </c>
      <c r="CV98" s="53">
        <v>0.1730129</v>
      </c>
      <c r="CW98" s="53">
        <v>0.21345510000000001</v>
      </c>
      <c r="CX98" s="53">
        <v>0.26569779999999998</v>
      </c>
      <c r="CY98" s="53">
        <v>0.2809951</v>
      </c>
      <c r="CZ98" s="53">
        <v>0.3038785</v>
      </c>
      <c r="DA98" s="53">
        <v>0.40347519999999998</v>
      </c>
      <c r="DB98" s="53">
        <v>0.38948430000000001</v>
      </c>
      <c r="DC98" s="53">
        <v>0.41279860000000002</v>
      </c>
      <c r="DD98" s="53">
        <v>0.40345170000000002</v>
      </c>
      <c r="DE98" s="53">
        <v>0.39429500000000001</v>
      </c>
      <c r="DF98" s="53">
        <v>0.41401139999999997</v>
      </c>
      <c r="DG98" s="53">
        <v>0.45071749999999999</v>
      </c>
      <c r="DH98" s="53">
        <v>0.47764329999999999</v>
      </c>
      <c r="DI98" s="53">
        <v>0.51515129999999998</v>
      </c>
      <c r="DJ98" s="53">
        <v>0.44596249999999998</v>
      </c>
      <c r="DK98" s="53">
        <v>0.46703040000000001</v>
      </c>
      <c r="DL98" s="53">
        <v>0.4476947</v>
      </c>
      <c r="DM98" s="53">
        <v>0.4851007</v>
      </c>
      <c r="DN98" s="53">
        <v>0.43676870000000001</v>
      </c>
      <c r="DO98" s="53">
        <v>0.51411700000000005</v>
      </c>
      <c r="DP98" s="53">
        <v>0.52708489999999997</v>
      </c>
      <c r="DQ98" s="53">
        <v>0.53579560000000004</v>
      </c>
      <c r="DR98" s="53">
        <v>0.3975553</v>
      </c>
      <c r="DS98" s="53">
        <v>0.2970564</v>
      </c>
      <c r="DT98" s="53">
        <v>0.26364100000000001</v>
      </c>
      <c r="DU98" s="53">
        <v>0.30501460000000002</v>
      </c>
      <c r="DV98" s="53">
        <v>0.35823650000000001</v>
      </c>
      <c r="DW98" s="53">
        <v>0.37070199999999998</v>
      </c>
      <c r="DX98" s="53">
        <v>0.39126129999999998</v>
      </c>
      <c r="DY98" s="53">
        <v>0.52762443000000003</v>
      </c>
      <c r="DZ98" s="53">
        <v>0.5137372</v>
      </c>
      <c r="EA98" s="53">
        <v>0.53642029999999996</v>
      </c>
      <c r="EB98" s="53">
        <v>0.52702559999999998</v>
      </c>
      <c r="EC98" s="53">
        <v>0.51810339999999999</v>
      </c>
      <c r="ED98" s="53">
        <v>0.52792479999999997</v>
      </c>
      <c r="EE98" s="53">
        <v>0.55586769999999996</v>
      </c>
      <c r="EF98" s="53">
        <v>0.58924310000000002</v>
      </c>
      <c r="EG98" s="53">
        <v>0.63413209999999998</v>
      </c>
      <c r="EH98" s="53">
        <v>0.56926540000000003</v>
      </c>
      <c r="EI98" s="53">
        <v>0.60408790000000001</v>
      </c>
      <c r="EJ98" s="53">
        <v>0.58493099999999998</v>
      </c>
      <c r="EK98" s="53">
        <v>0.63681699999999997</v>
      </c>
      <c r="EL98" s="53">
        <v>0.58390149999999996</v>
      </c>
      <c r="EM98" s="53">
        <v>0.68616469999999996</v>
      </c>
      <c r="EN98" s="53">
        <v>0.70516369999999995</v>
      </c>
      <c r="EO98" s="53">
        <v>0.7111866</v>
      </c>
      <c r="EP98" s="53">
        <v>0.55361059999999995</v>
      </c>
      <c r="EQ98" s="53">
        <v>0.4328167</v>
      </c>
      <c r="ER98" s="53">
        <v>0.3944936</v>
      </c>
      <c r="ES98" s="53">
        <v>0.43721199999999999</v>
      </c>
      <c r="ET98" s="53">
        <v>0.4918477</v>
      </c>
      <c r="EU98" s="53">
        <v>0.50022449999999996</v>
      </c>
      <c r="EV98" s="53">
        <v>0.517428</v>
      </c>
      <c r="EW98" s="53">
        <v>56.488300000000002</v>
      </c>
      <c r="EX98" s="53">
        <v>56.00423</v>
      </c>
      <c r="EY98" s="53">
        <v>55.398389999999999</v>
      </c>
      <c r="EZ98" s="53">
        <v>54.99709</v>
      </c>
      <c r="FA98" s="53">
        <v>54.448810000000002</v>
      </c>
      <c r="FB98" s="53">
        <v>53.995220000000003</v>
      </c>
      <c r="FC98" s="53">
        <v>53.788029999999999</v>
      </c>
      <c r="FD98" s="53">
        <v>54.317540000000001</v>
      </c>
      <c r="FE98" s="53">
        <v>56.23283</v>
      </c>
      <c r="FF98" s="53">
        <v>58.972349999999999</v>
      </c>
      <c r="FG98" s="53">
        <v>62.27514</v>
      </c>
      <c r="FH98" s="53">
        <v>65.532650000000004</v>
      </c>
      <c r="FI98" s="53">
        <v>67.857399999999998</v>
      </c>
      <c r="FJ98" s="53">
        <v>68.892560000000003</v>
      </c>
      <c r="FK98" s="53">
        <v>69.819050000000004</v>
      </c>
      <c r="FL98" s="53">
        <v>70.034390000000002</v>
      </c>
      <c r="FM98" s="53">
        <v>69.335719999999995</v>
      </c>
      <c r="FN98" s="53">
        <v>68.023049999999998</v>
      </c>
      <c r="FO98" s="53">
        <v>66.113230000000001</v>
      </c>
      <c r="FP98" s="53">
        <v>63.348109999999998</v>
      </c>
      <c r="FQ98" s="53">
        <v>61.034709999999997</v>
      </c>
      <c r="FR98" s="53">
        <v>59.59196</v>
      </c>
      <c r="FS98" s="53">
        <v>58.433869999999999</v>
      </c>
      <c r="FT98" s="53">
        <v>57.45532</v>
      </c>
      <c r="FU98" s="53">
        <v>499</v>
      </c>
      <c r="FV98" s="53">
        <v>554.18140000000005</v>
      </c>
      <c r="FW98" s="53">
        <v>15.349869999999999</v>
      </c>
      <c r="FX98" s="53">
        <v>1</v>
      </c>
    </row>
    <row r="99" spans="1:180" x14ac:dyDescent="0.3">
      <c r="A99" t="s">
        <v>174</v>
      </c>
      <c r="B99" t="s">
        <v>249</v>
      </c>
      <c r="C99" t="s">
        <v>180</v>
      </c>
      <c r="D99" t="s">
        <v>227</v>
      </c>
      <c r="E99" t="s">
        <v>187</v>
      </c>
      <c r="F99" t="s">
        <v>231</v>
      </c>
      <c r="G99" t="s">
        <v>242</v>
      </c>
      <c r="H99" s="53">
        <v>171</v>
      </c>
      <c r="I99" s="53">
        <v>1.119821</v>
      </c>
      <c r="J99" s="53">
        <v>1.099939</v>
      </c>
      <c r="K99" s="53">
        <v>1.107194</v>
      </c>
      <c r="L99" s="53">
        <v>1.080319</v>
      </c>
      <c r="M99" s="53">
        <v>1.0748040000000001</v>
      </c>
      <c r="N99" s="53">
        <v>1.0269619999999999</v>
      </c>
      <c r="O99" s="53">
        <v>1.061618</v>
      </c>
      <c r="P99" s="53">
        <v>1.362201</v>
      </c>
      <c r="Q99" s="53">
        <v>1.712663</v>
      </c>
      <c r="R99" s="53">
        <v>1.869005</v>
      </c>
      <c r="S99" s="53">
        <v>1.9764120000000001</v>
      </c>
      <c r="T99" s="53">
        <v>1.993161</v>
      </c>
      <c r="U99" s="53">
        <v>1.940088</v>
      </c>
      <c r="V99" s="53">
        <v>1.880708</v>
      </c>
      <c r="W99" s="53">
        <v>1.9362250000000001</v>
      </c>
      <c r="X99" s="53">
        <v>1.936415</v>
      </c>
      <c r="Y99" s="53">
        <v>1.870544</v>
      </c>
      <c r="Z99" s="53">
        <v>1.6780969999999999</v>
      </c>
      <c r="AA99" s="53">
        <v>1.3443000000000001</v>
      </c>
      <c r="AB99" s="53">
        <v>1.3224670000000001</v>
      </c>
      <c r="AC99" s="53">
        <v>1.232947</v>
      </c>
      <c r="AD99" s="53">
        <v>1.214785</v>
      </c>
      <c r="AE99" s="53">
        <v>1.1542079999999999</v>
      </c>
      <c r="AF99" s="53">
        <v>1.127351</v>
      </c>
      <c r="AG99" s="53">
        <v>5.6861700000000001E-2</v>
      </c>
      <c r="AH99" s="53">
        <v>4.9403299999999997E-2</v>
      </c>
      <c r="AI99" s="53">
        <v>7.2282299999999994E-2</v>
      </c>
      <c r="AJ99" s="53">
        <v>5.2803500000000003E-2</v>
      </c>
      <c r="AK99" s="53">
        <v>3.36394E-2</v>
      </c>
      <c r="AL99" s="53">
        <v>-4.3121300000000001E-2</v>
      </c>
      <c r="AM99" s="53">
        <v>2.8548500000000001E-2</v>
      </c>
      <c r="AN99" s="53">
        <v>0.13889899999999999</v>
      </c>
      <c r="AO99" s="53">
        <v>0.2006772</v>
      </c>
      <c r="AP99" s="53">
        <v>0.17211489999999999</v>
      </c>
      <c r="AQ99" s="53">
        <v>0.15070500000000001</v>
      </c>
      <c r="AR99" s="53">
        <v>0.13774710000000001</v>
      </c>
      <c r="AS99" s="53">
        <v>8.9548900000000001E-2</v>
      </c>
      <c r="AT99" s="53">
        <v>2.22972E-2</v>
      </c>
      <c r="AU99" s="53">
        <v>3.9821000000000002E-2</v>
      </c>
      <c r="AV99" s="53">
        <v>4.5394499999999997E-2</v>
      </c>
      <c r="AW99" s="53">
        <v>5.6769199999999999E-2</v>
      </c>
      <c r="AX99" s="53">
        <v>0.122173</v>
      </c>
      <c r="AY99" s="53">
        <v>-1.7382999999999999E-3</v>
      </c>
      <c r="AZ99" s="53">
        <v>1.5011500000000001E-2</v>
      </c>
      <c r="BA99" s="53">
        <v>-2.10838E-2</v>
      </c>
      <c r="BB99" s="53">
        <v>-3.7294599999999997E-2</v>
      </c>
      <c r="BC99" s="53">
        <v>-2.8417700000000001E-2</v>
      </c>
      <c r="BD99" s="53">
        <v>1.13288E-2</v>
      </c>
      <c r="BE99" s="53">
        <v>0.17373849</v>
      </c>
      <c r="BF99" s="53">
        <v>0.1665962</v>
      </c>
      <c r="BG99" s="53">
        <v>0.18946180000000001</v>
      </c>
      <c r="BH99" s="53">
        <v>0.16959379999999999</v>
      </c>
      <c r="BI99" s="53">
        <v>0.1499211</v>
      </c>
      <c r="BJ99" s="53">
        <v>7.7047599999999994E-2</v>
      </c>
      <c r="BK99" s="53">
        <v>0.12681400000000001</v>
      </c>
      <c r="BL99" s="53">
        <v>0.25800329999999999</v>
      </c>
      <c r="BM99" s="53">
        <v>0.34320089999999998</v>
      </c>
      <c r="BN99" s="53">
        <v>0.32758870000000001</v>
      </c>
      <c r="BO99" s="53">
        <v>0.3260826</v>
      </c>
      <c r="BP99" s="53">
        <v>0.31005179999999999</v>
      </c>
      <c r="BQ99" s="53">
        <v>0.25777719999999998</v>
      </c>
      <c r="BR99" s="53">
        <v>0.1781276</v>
      </c>
      <c r="BS99" s="53">
        <v>0.2088362</v>
      </c>
      <c r="BT99" s="53">
        <v>0.2167887</v>
      </c>
      <c r="BU99" s="53">
        <v>0.223439</v>
      </c>
      <c r="BV99" s="53">
        <v>0.27535569999999998</v>
      </c>
      <c r="BW99" s="53">
        <v>9.7646200000000002E-2</v>
      </c>
      <c r="BX99" s="53">
        <v>0.1182275</v>
      </c>
      <c r="BY99" s="53">
        <v>7.8245700000000001E-2</v>
      </c>
      <c r="BZ99" s="53">
        <v>8.1073199999999998E-2</v>
      </c>
      <c r="CA99" s="53">
        <v>8.8659399999999999E-2</v>
      </c>
      <c r="CB99" s="53">
        <v>0.12657119999999999</v>
      </c>
      <c r="CC99" s="53">
        <v>0.25468700999999999</v>
      </c>
      <c r="CD99" s="53">
        <v>0.2477637</v>
      </c>
      <c r="CE99" s="53">
        <v>0.27062000000000003</v>
      </c>
      <c r="CF99" s="53">
        <v>0.25048229999999999</v>
      </c>
      <c r="CG99" s="53">
        <v>0.23045740000000001</v>
      </c>
      <c r="CH99" s="53">
        <v>0.16027620000000001</v>
      </c>
      <c r="CI99" s="53">
        <v>0.1948725</v>
      </c>
      <c r="CJ99" s="53">
        <v>0.34049459999999998</v>
      </c>
      <c r="CK99" s="53">
        <v>0.44191239999999998</v>
      </c>
      <c r="CL99" s="53">
        <v>0.43526930000000003</v>
      </c>
      <c r="CM99" s="53">
        <v>0.44754860000000002</v>
      </c>
      <c r="CN99" s="53">
        <v>0.42938939999999998</v>
      </c>
      <c r="CO99" s="53">
        <v>0.3742916</v>
      </c>
      <c r="CP99" s="53">
        <v>0.28605520000000001</v>
      </c>
      <c r="CQ99" s="53">
        <v>0.32589560000000001</v>
      </c>
      <c r="CR99" s="53">
        <v>0.33549570000000001</v>
      </c>
      <c r="CS99" s="53">
        <v>0.33887400000000001</v>
      </c>
      <c r="CT99" s="53">
        <v>0.3814495</v>
      </c>
      <c r="CU99" s="53">
        <v>0.16647960000000001</v>
      </c>
      <c r="CV99" s="53">
        <v>0.18971470000000001</v>
      </c>
      <c r="CW99" s="53">
        <v>0.14704100000000001</v>
      </c>
      <c r="CX99" s="53">
        <v>0.16305430000000001</v>
      </c>
      <c r="CY99" s="53">
        <v>0.1697466</v>
      </c>
      <c r="CZ99" s="53">
        <v>0.20638780000000001</v>
      </c>
      <c r="DA99" s="53">
        <v>0.33563551000000003</v>
      </c>
      <c r="DB99" s="53">
        <v>0.32893119999999998</v>
      </c>
      <c r="DC99" s="53">
        <v>0.35177809999999998</v>
      </c>
      <c r="DD99" s="53">
        <v>0.33137090000000002</v>
      </c>
      <c r="DE99" s="53">
        <v>0.31099379999999999</v>
      </c>
      <c r="DF99" s="53">
        <v>0.24350479999999999</v>
      </c>
      <c r="DG99" s="53">
        <v>0.26293090000000002</v>
      </c>
      <c r="DH99" s="53">
        <v>0.42298590000000003</v>
      </c>
      <c r="DI99" s="53">
        <v>0.54062379999999999</v>
      </c>
      <c r="DJ99" s="53">
        <v>0.54295000000000004</v>
      </c>
      <c r="DK99" s="53">
        <v>0.56901460000000004</v>
      </c>
      <c r="DL99" s="53">
        <v>0.54872719999999997</v>
      </c>
      <c r="DM99" s="53">
        <v>0.49080600000000002</v>
      </c>
      <c r="DN99" s="53">
        <v>0.39398280000000002</v>
      </c>
      <c r="DO99" s="53">
        <v>0.44295499999999999</v>
      </c>
      <c r="DP99" s="53">
        <v>0.45420280000000002</v>
      </c>
      <c r="DQ99" s="53">
        <v>0.45430910000000002</v>
      </c>
      <c r="DR99" s="53">
        <v>0.48754340000000002</v>
      </c>
      <c r="DS99" s="53">
        <v>0.23531299999999999</v>
      </c>
      <c r="DT99" s="53">
        <v>0.26120179999999998</v>
      </c>
      <c r="DU99" s="53">
        <v>0.21583630000000001</v>
      </c>
      <c r="DV99" s="53">
        <v>0.24503549999999999</v>
      </c>
      <c r="DW99" s="53">
        <v>0.2508339</v>
      </c>
      <c r="DX99" s="53">
        <v>0.28620430000000002</v>
      </c>
      <c r="DY99" s="53">
        <v>0.45251240999999998</v>
      </c>
      <c r="DZ99" s="53">
        <v>0.44612410000000002</v>
      </c>
      <c r="EA99" s="53">
        <v>0.46895769999999998</v>
      </c>
      <c r="EB99" s="53">
        <v>0.44816109999999998</v>
      </c>
      <c r="EC99" s="53">
        <v>0.42727540000000003</v>
      </c>
      <c r="ED99" s="53">
        <v>0.36367369999999999</v>
      </c>
      <c r="EE99" s="53">
        <v>0.36119649999999998</v>
      </c>
      <c r="EF99" s="53">
        <v>0.54209030000000002</v>
      </c>
      <c r="EG99" s="53">
        <v>0.68314750000000002</v>
      </c>
      <c r="EH99" s="53">
        <v>0.69842369999999998</v>
      </c>
      <c r="EI99" s="53">
        <v>0.74439219999999995</v>
      </c>
      <c r="EJ99" s="53">
        <v>0.7210318</v>
      </c>
      <c r="EK99" s="53">
        <v>0.65903429999999996</v>
      </c>
      <c r="EL99" s="53">
        <v>0.5498132</v>
      </c>
      <c r="EM99" s="53">
        <v>0.61197009999999996</v>
      </c>
      <c r="EN99" s="53">
        <v>0.62559690000000001</v>
      </c>
      <c r="EO99" s="53">
        <v>0.62097899999999995</v>
      </c>
      <c r="EP99" s="53">
        <v>0.64072609999999997</v>
      </c>
      <c r="EQ99" s="53">
        <v>0.33469749999999998</v>
      </c>
      <c r="ER99" s="53">
        <v>0.36441790000000002</v>
      </c>
      <c r="ES99" s="53">
        <v>0.3151658</v>
      </c>
      <c r="ET99" s="53">
        <v>0.36340319999999998</v>
      </c>
      <c r="EU99" s="53">
        <v>0.36791099999999999</v>
      </c>
      <c r="EV99" s="53">
        <v>0.40144669999999999</v>
      </c>
      <c r="EW99" s="53">
        <v>55.409910000000004</v>
      </c>
      <c r="EX99" s="53">
        <v>54.926029999999997</v>
      </c>
      <c r="EY99" s="53">
        <v>54.354849999999999</v>
      </c>
      <c r="EZ99" s="53">
        <v>53.913960000000003</v>
      </c>
      <c r="FA99" s="53">
        <v>53.4422</v>
      </c>
      <c r="FB99" s="53">
        <v>52.933500000000002</v>
      </c>
      <c r="FC99" s="53">
        <v>53.151670000000003</v>
      </c>
      <c r="FD99" s="53">
        <v>54.79992</v>
      </c>
      <c r="FE99" s="53">
        <v>57.145519999999998</v>
      </c>
      <c r="FF99" s="53">
        <v>59.650210000000001</v>
      </c>
      <c r="FG99" s="53">
        <v>61.98274</v>
      </c>
      <c r="FH99" s="53">
        <v>64.305430000000001</v>
      </c>
      <c r="FI99" s="53">
        <v>66.219210000000004</v>
      </c>
      <c r="FJ99" s="53">
        <v>67.352890000000002</v>
      </c>
      <c r="FK99" s="53">
        <v>67.446799999999996</v>
      </c>
      <c r="FL99" s="53">
        <v>66.920659999999998</v>
      </c>
      <c r="FM99" s="53">
        <v>66.171430000000001</v>
      </c>
      <c r="FN99" s="53">
        <v>64.960650000000001</v>
      </c>
      <c r="FO99" s="53">
        <v>63.500819999999997</v>
      </c>
      <c r="FP99" s="53">
        <v>62.220170000000003</v>
      </c>
      <c r="FQ99" s="53">
        <v>60.2791</v>
      </c>
      <c r="FR99" s="53">
        <v>58.642780000000002</v>
      </c>
      <c r="FS99" s="53">
        <v>57.482970000000002</v>
      </c>
      <c r="FT99" s="53">
        <v>56.482239999999997</v>
      </c>
      <c r="FU99" s="53">
        <v>499</v>
      </c>
      <c r="FV99" s="53">
        <v>562.43619999999999</v>
      </c>
      <c r="FW99" s="53">
        <v>15.6008</v>
      </c>
      <c r="FX99" s="53">
        <v>1</v>
      </c>
    </row>
    <row r="100" spans="1:180" x14ac:dyDescent="0.3">
      <c r="A100" t="s">
        <v>174</v>
      </c>
      <c r="B100" t="s">
        <v>249</v>
      </c>
      <c r="C100" t="s">
        <v>180</v>
      </c>
      <c r="D100" t="s">
        <v>227</v>
      </c>
      <c r="E100" t="s">
        <v>190</v>
      </c>
      <c r="F100" t="s">
        <v>231</v>
      </c>
      <c r="G100" t="s">
        <v>242</v>
      </c>
      <c r="H100" s="53">
        <v>171</v>
      </c>
      <c r="I100" s="53">
        <v>1.1594011</v>
      </c>
      <c r="J100" s="53">
        <v>1.133456</v>
      </c>
      <c r="K100" s="53">
        <v>1.14455</v>
      </c>
      <c r="L100" s="53">
        <v>1.114808</v>
      </c>
      <c r="M100" s="53">
        <v>1.1234820000000001</v>
      </c>
      <c r="N100" s="53">
        <v>1.2834030000000001</v>
      </c>
      <c r="O100" s="53">
        <v>1.360852</v>
      </c>
      <c r="P100" s="53">
        <v>1.5585310000000001</v>
      </c>
      <c r="Q100" s="53">
        <v>1.96672</v>
      </c>
      <c r="R100" s="53">
        <v>2.1019489999999998</v>
      </c>
      <c r="S100" s="53">
        <v>2.1991019999999999</v>
      </c>
      <c r="T100" s="53">
        <v>2.2384590000000002</v>
      </c>
      <c r="U100" s="53">
        <v>2.1693349999999998</v>
      </c>
      <c r="V100" s="53">
        <v>2.1427559999999999</v>
      </c>
      <c r="W100" s="53">
        <v>2.160155</v>
      </c>
      <c r="X100" s="53">
        <v>2.0479210000000001</v>
      </c>
      <c r="Y100" s="53">
        <v>1.9198120000000001</v>
      </c>
      <c r="Z100" s="53">
        <v>1.572289</v>
      </c>
      <c r="AA100" s="53">
        <v>1.3020609999999999</v>
      </c>
      <c r="AB100" s="53">
        <v>1.3578760000000001</v>
      </c>
      <c r="AC100" s="53">
        <v>1.3062069999999999</v>
      </c>
      <c r="AD100" s="53">
        <v>1.240996</v>
      </c>
      <c r="AE100" s="53">
        <v>1.2032309999999999</v>
      </c>
      <c r="AF100" s="53">
        <v>1.1724000000000001</v>
      </c>
      <c r="AG100" s="53">
        <v>0.1083824</v>
      </c>
      <c r="AH100" s="53">
        <v>9.4746700000000003E-2</v>
      </c>
      <c r="AI100" s="53">
        <v>0.1121962</v>
      </c>
      <c r="AJ100" s="53">
        <v>8.8615299999999994E-2</v>
      </c>
      <c r="AK100" s="53">
        <v>9.63812E-2</v>
      </c>
      <c r="AL100" s="53">
        <v>9.8564799999999994E-2</v>
      </c>
      <c r="AM100" s="53">
        <v>0.11771619999999999</v>
      </c>
      <c r="AN100" s="53">
        <v>0.10564709999999999</v>
      </c>
      <c r="AO100" s="53">
        <v>0.26855869999999998</v>
      </c>
      <c r="AP100" s="53">
        <v>0.2360458</v>
      </c>
      <c r="AQ100" s="53">
        <v>0.21777170000000001</v>
      </c>
      <c r="AR100" s="53">
        <v>0.20465079999999999</v>
      </c>
      <c r="AS100" s="53">
        <v>0.15768860000000001</v>
      </c>
      <c r="AT100" s="53">
        <v>0.13547729999999999</v>
      </c>
      <c r="AU100" s="53">
        <v>0.14492169999999999</v>
      </c>
      <c r="AV100" s="53">
        <v>6.9729200000000005E-2</v>
      </c>
      <c r="AW100" s="53">
        <v>8.6328500000000002E-2</v>
      </c>
      <c r="AX100" s="53">
        <v>3.3465999999999999E-3</v>
      </c>
      <c r="AY100" s="53">
        <v>-7.9451499999999994E-2</v>
      </c>
      <c r="AZ100" s="53">
        <v>4.1381099999999997E-2</v>
      </c>
      <c r="BA100" s="53">
        <v>2.2355999999999999E-3</v>
      </c>
      <c r="BB100" s="53">
        <v>1.00666E-2</v>
      </c>
      <c r="BC100" s="53">
        <v>6.0165900000000001E-2</v>
      </c>
      <c r="BD100" s="53">
        <v>8.3506700000000003E-2</v>
      </c>
      <c r="BE100" s="53">
        <v>0.24460560000000001</v>
      </c>
      <c r="BF100" s="53">
        <v>0.2307929</v>
      </c>
      <c r="BG100" s="53">
        <v>0.2483958</v>
      </c>
      <c r="BH100" s="53">
        <v>0.2245094</v>
      </c>
      <c r="BI100" s="53">
        <v>0.2345699</v>
      </c>
      <c r="BJ100" s="53">
        <v>0.30225429999999998</v>
      </c>
      <c r="BK100" s="53">
        <v>0.32828350000000001</v>
      </c>
      <c r="BL100" s="53">
        <v>0.35638510000000001</v>
      </c>
      <c r="BM100" s="53">
        <v>0.51854829999999996</v>
      </c>
      <c r="BN100" s="53">
        <v>0.48599799999999999</v>
      </c>
      <c r="BO100" s="53">
        <v>0.4751978</v>
      </c>
      <c r="BP100" s="53">
        <v>0.46219729999999998</v>
      </c>
      <c r="BQ100" s="53">
        <v>0.40732449999999998</v>
      </c>
      <c r="BR100" s="53">
        <v>0.36056199999999999</v>
      </c>
      <c r="BS100" s="53">
        <v>0.37024210000000002</v>
      </c>
      <c r="BT100" s="53">
        <v>0.28094069999999999</v>
      </c>
      <c r="BU100" s="53">
        <v>0.25830950000000003</v>
      </c>
      <c r="BV100" s="53">
        <v>0.1595502</v>
      </c>
      <c r="BW100" s="53">
        <v>5.6582199999999999E-2</v>
      </c>
      <c r="BX100" s="53">
        <v>0.15436530000000001</v>
      </c>
      <c r="BY100" s="53">
        <v>0.12846440000000001</v>
      </c>
      <c r="BZ100" s="53">
        <v>0.13838120000000001</v>
      </c>
      <c r="CA100" s="53">
        <v>0.19022240000000001</v>
      </c>
      <c r="CB100" s="53">
        <v>0.21558579999999999</v>
      </c>
      <c r="CC100" s="53">
        <v>0.33895329000000002</v>
      </c>
      <c r="CD100" s="53">
        <v>0.32501809999999998</v>
      </c>
      <c r="CE100" s="53">
        <v>0.34272720000000001</v>
      </c>
      <c r="CF100" s="53">
        <v>0.3186293</v>
      </c>
      <c r="CG100" s="53">
        <v>0.33027909999999999</v>
      </c>
      <c r="CH100" s="53">
        <v>0.44332909999999998</v>
      </c>
      <c r="CI100" s="53">
        <v>0.47412169999999998</v>
      </c>
      <c r="CJ100" s="53">
        <v>0.53004560000000001</v>
      </c>
      <c r="CK100" s="53">
        <v>0.69169029999999998</v>
      </c>
      <c r="CL100" s="53">
        <v>0.65911410000000004</v>
      </c>
      <c r="CM100" s="53">
        <v>0.65349029999999997</v>
      </c>
      <c r="CN100" s="53">
        <v>0.64057319999999995</v>
      </c>
      <c r="CO100" s="53">
        <v>0.58022149999999995</v>
      </c>
      <c r="CP100" s="53">
        <v>0.516455</v>
      </c>
      <c r="CQ100" s="53">
        <v>0.52629840000000006</v>
      </c>
      <c r="CR100" s="53">
        <v>0.42722520000000003</v>
      </c>
      <c r="CS100" s="53">
        <v>0.37742300000000001</v>
      </c>
      <c r="CT100" s="53">
        <v>0.26773629999999998</v>
      </c>
      <c r="CU100" s="53">
        <v>0.15079880000000001</v>
      </c>
      <c r="CV100" s="53">
        <v>0.23261780000000001</v>
      </c>
      <c r="CW100" s="53">
        <v>0.21589</v>
      </c>
      <c r="CX100" s="53">
        <v>0.2272515</v>
      </c>
      <c r="CY100" s="53">
        <v>0.28029920000000003</v>
      </c>
      <c r="CZ100" s="53">
        <v>0.30706329999999998</v>
      </c>
      <c r="DA100" s="53">
        <v>0.43330109</v>
      </c>
      <c r="DB100" s="53">
        <v>0.41924329999999999</v>
      </c>
      <c r="DC100" s="53">
        <v>0.43705870000000002</v>
      </c>
      <c r="DD100" s="53">
        <v>0.41274919999999998</v>
      </c>
      <c r="DE100" s="53">
        <v>0.42598819999999998</v>
      </c>
      <c r="DF100" s="53">
        <v>0.58440380000000003</v>
      </c>
      <c r="DG100" s="53">
        <v>0.61995990000000001</v>
      </c>
      <c r="DH100" s="53">
        <v>0.70370600000000005</v>
      </c>
      <c r="DI100" s="53">
        <v>0.8648323</v>
      </c>
      <c r="DJ100" s="53">
        <v>0.83223029999999998</v>
      </c>
      <c r="DK100" s="53">
        <v>0.83178280000000004</v>
      </c>
      <c r="DL100" s="53">
        <v>0.81894909999999999</v>
      </c>
      <c r="DM100" s="53">
        <v>0.75311859999999997</v>
      </c>
      <c r="DN100" s="53">
        <v>0.67234799999999995</v>
      </c>
      <c r="DO100" s="53">
        <v>0.68235460000000003</v>
      </c>
      <c r="DP100" s="53">
        <v>0.57350970000000001</v>
      </c>
      <c r="DQ100" s="53">
        <v>0.49653659999999999</v>
      </c>
      <c r="DR100" s="53">
        <v>0.37592239999999999</v>
      </c>
      <c r="DS100" s="53">
        <v>0.24501529999999999</v>
      </c>
      <c r="DT100" s="53">
        <v>0.31087029999999999</v>
      </c>
      <c r="DU100" s="53">
        <v>0.30331570000000002</v>
      </c>
      <c r="DV100" s="53">
        <v>0.31612180000000001</v>
      </c>
      <c r="DW100" s="53">
        <v>0.37037599999999998</v>
      </c>
      <c r="DX100" s="53">
        <v>0.39854079999999997</v>
      </c>
      <c r="DY100" s="53">
        <v>0.56952429000000004</v>
      </c>
      <c r="DZ100" s="53">
        <v>0.55528949999999999</v>
      </c>
      <c r="EA100" s="53">
        <v>0.5732583</v>
      </c>
      <c r="EB100" s="53">
        <v>0.54864329999999994</v>
      </c>
      <c r="EC100" s="53">
        <v>0.56417689999999998</v>
      </c>
      <c r="ED100" s="53">
        <v>0.7880933</v>
      </c>
      <c r="EE100" s="53">
        <v>0.83052709999999996</v>
      </c>
      <c r="EF100" s="53">
        <v>0.95444410000000002</v>
      </c>
      <c r="EG100" s="53">
        <v>1.114822</v>
      </c>
      <c r="EH100" s="53">
        <v>1.0821829999999999</v>
      </c>
      <c r="EI100" s="53">
        <v>1.0892090000000001</v>
      </c>
      <c r="EJ100" s="53">
        <v>1.0764959999999999</v>
      </c>
      <c r="EK100" s="53">
        <v>1.0027539999999999</v>
      </c>
      <c r="EL100" s="53">
        <v>0.89743269999999997</v>
      </c>
      <c r="EM100" s="53">
        <v>0.90767509999999996</v>
      </c>
      <c r="EN100" s="53">
        <v>0.78472129999999995</v>
      </c>
      <c r="EO100" s="53">
        <v>0.66851760000000005</v>
      </c>
      <c r="EP100" s="53">
        <v>0.53212590000000004</v>
      </c>
      <c r="EQ100" s="53">
        <v>0.38104900000000003</v>
      </c>
      <c r="ER100" s="53">
        <v>0.42385450000000002</v>
      </c>
      <c r="ES100" s="53">
        <v>0.42954439999999999</v>
      </c>
      <c r="ET100" s="53">
        <v>0.44443640000000001</v>
      </c>
      <c r="EU100" s="53">
        <v>0.50043260000000001</v>
      </c>
      <c r="EV100" s="53">
        <v>0.53061979999999997</v>
      </c>
      <c r="EW100" s="53">
        <v>54.182839999999999</v>
      </c>
      <c r="EX100" s="53">
        <v>53.538029999999999</v>
      </c>
      <c r="EY100" s="53">
        <v>52.953530000000001</v>
      </c>
      <c r="EZ100" s="53">
        <v>52.388060000000003</v>
      </c>
      <c r="FA100" s="53">
        <v>52.157119999999999</v>
      </c>
      <c r="FB100" s="53">
        <v>51.697009999999999</v>
      </c>
      <c r="FC100" s="53">
        <v>51.409730000000003</v>
      </c>
      <c r="FD100" s="53">
        <v>51.896410000000003</v>
      </c>
      <c r="FE100" s="53">
        <v>54.15607</v>
      </c>
      <c r="FF100" s="53">
        <v>57.261380000000003</v>
      </c>
      <c r="FG100" s="53">
        <v>60.766300000000001</v>
      </c>
      <c r="FH100" s="53">
        <v>64.247590000000002</v>
      </c>
      <c r="FI100" s="53">
        <v>66.46875</v>
      </c>
      <c r="FJ100" s="53">
        <v>67.211330000000004</v>
      </c>
      <c r="FK100" s="53">
        <v>67.699780000000004</v>
      </c>
      <c r="FL100" s="53">
        <v>67.706119999999999</v>
      </c>
      <c r="FM100" s="53">
        <v>67.126779999999997</v>
      </c>
      <c r="FN100" s="53">
        <v>65.678979999999996</v>
      </c>
      <c r="FO100" s="53">
        <v>63.590319999999998</v>
      </c>
      <c r="FP100" s="53">
        <v>60.96378</v>
      </c>
      <c r="FQ100" s="53">
        <v>58.850940000000001</v>
      </c>
      <c r="FR100" s="53">
        <v>57.066279999999999</v>
      </c>
      <c r="FS100" s="53">
        <v>55.869689999999999</v>
      </c>
      <c r="FT100" s="53">
        <v>54.831420000000001</v>
      </c>
      <c r="FU100" s="53">
        <v>499</v>
      </c>
      <c r="FV100" s="53">
        <v>551.36580000000004</v>
      </c>
      <c r="FW100" s="53">
        <v>14.993399999999999</v>
      </c>
      <c r="FX100" s="53">
        <v>1</v>
      </c>
    </row>
    <row r="101" spans="1:180" x14ac:dyDescent="0.3">
      <c r="A101" t="s">
        <v>174</v>
      </c>
      <c r="B101" t="s">
        <v>249</v>
      </c>
      <c r="C101" t="s">
        <v>180</v>
      </c>
      <c r="D101" t="s">
        <v>248</v>
      </c>
      <c r="E101" t="s">
        <v>189</v>
      </c>
      <c r="F101" t="s">
        <v>231</v>
      </c>
      <c r="G101" t="s">
        <v>242</v>
      </c>
      <c r="H101" s="53">
        <v>171</v>
      </c>
      <c r="I101" s="53">
        <v>1.175133</v>
      </c>
      <c r="J101" s="53">
        <v>1.124873</v>
      </c>
      <c r="K101" s="53">
        <v>1.127605</v>
      </c>
      <c r="L101" s="53">
        <v>1.1196219999999999</v>
      </c>
      <c r="M101" s="53">
        <v>1.126287</v>
      </c>
      <c r="N101" s="53">
        <v>1.164641</v>
      </c>
      <c r="O101" s="53">
        <v>1.1886620000000001</v>
      </c>
      <c r="P101" s="53">
        <v>1.199713</v>
      </c>
      <c r="Q101" s="53">
        <v>1.217255</v>
      </c>
      <c r="R101" s="53">
        <v>1.29369</v>
      </c>
      <c r="S101" s="53">
        <v>1.3595619999999999</v>
      </c>
      <c r="T101" s="53">
        <v>1.3670279999999999</v>
      </c>
      <c r="U101" s="53">
        <v>1.446423</v>
      </c>
      <c r="V101" s="53">
        <v>1.443846</v>
      </c>
      <c r="W101" s="53">
        <v>1.4321759999999999</v>
      </c>
      <c r="X101" s="53">
        <v>1.450512</v>
      </c>
      <c r="Y101" s="53">
        <v>1.4465589999999999</v>
      </c>
      <c r="Z101" s="53">
        <v>1.3478030000000001</v>
      </c>
      <c r="AA101" s="53">
        <v>1.2890509999999999</v>
      </c>
      <c r="AB101" s="53">
        <v>1.2391719999999999</v>
      </c>
      <c r="AC101" s="53">
        <v>1.2759119999999999</v>
      </c>
      <c r="AD101" s="53">
        <v>1.264678</v>
      </c>
      <c r="AE101" s="53">
        <v>1.1998450000000001</v>
      </c>
      <c r="AF101" s="53">
        <v>1.1767780000000001</v>
      </c>
      <c r="AG101" s="53">
        <v>0.11405659999999999</v>
      </c>
      <c r="AH101" s="53">
        <v>8.7306900000000007E-2</v>
      </c>
      <c r="AI101" s="53">
        <v>0.1089762</v>
      </c>
      <c r="AJ101" s="53">
        <v>0.1155981</v>
      </c>
      <c r="AK101" s="53">
        <v>0.1076867</v>
      </c>
      <c r="AL101" s="53">
        <v>0.1651186</v>
      </c>
      <c r="AM101" s="53">
        <v>0.2087659</v>
      </c>
      <c r="AN101" s="53">
        <v>0.19349939999999999</v>
      </c>
      <c r="AO101" s="53">
        <v>0.17049420000000001</v>
      </c>
      <c r="AP101" s="53">
        <v>0.14138580000000001</v>
      </c>
      <c r="AQ101" s="53">
        <v>0.1254605</v>
      </c>
      <c r="AR101" s="53">
        <v>8.1319000000000002E-2</v>
      </c>
      <c r="AS101" s="53">
        <v>9.8601300000000003E-2</v>
      </c>
      <c r="AT101" s="53">
        <v>7.7728599999999995E-2</v>
      </c>
      <c r="AU101" s="53">
        <v>8.0215599999999998E-2</v>
      </c>
      <c r="AV101" s="53">
        <v>9.1514100000000001E-2</v>
      </c>
      <c r="AW101" s="53">
        <v>9.0576100000000007E-2</v>
      </c>
      <c r="AX101" s="53">
        <v>9.0934999999999992E-3</v>
      </c>
      <c r="AY101" s="53">
        <v>1.7015000000000001E-3</v>
      </c>
      <c r="AZ101" s="53">
        <v>-2.4739799999999999E-2</v>
      </c>
      <c r="BA101" s="53">
        <v>2.9665E-3</v>
      </c>
      <c r="BB101" s="53">
        <v>3.6724399999999997E-2</v>
      </c>
      <c r="BC101" s="53">
        <v>4.0638500000000001E-2</v>
      </c>
      <c r="BD101" s="53">
        <v>8.2064999999999999E-2</v>
      </c>
      <c r="BE101" s="53">
        <v>0.24363989999999999</v>
      </c>
      <c r="BF101" s="53">
        <v>0.2154479</v>
      </c>
      <c r="BG101" s="53">
        <v>0.23698369999999999</v>
      </c>
      <c r="BH101" s="53">
        <v>0.24213960000000001</v>
      </c>
      <c r="BI101" s="53">
        <v>0.2370997</v>
      </c>
      <c r="BJ101" s="53">
        <v>0.28314299999999998</v>
      </c>
      <c r="BK101" s="53">
        <v>0.31681809999999999</v>
      </c>
      <c r="BL101" s="53">
        <v>0.30306650000000002</v>
      </c>
      <c r="BM101" s="53">
        <v>0.26571119999999998</v>
      </c>
      <c r="BN101" s="53">
        <v>0.2329301</v>
      </c>
      <c r="BO101" s="53">
        <v>0.22263520000000001</v>
      </c>
      <c r="BP101" s="53">
        <v>0.17678350000000001</v>
      </c>
      <c r="BQ101" s="53">
        <v>0.22038959999999999</v>
      </c>
      <c r="BR101" s="53">
        <v>0.21066779999999999</v>
      </c>
      <c r="BS101" s="53">
        <v>0.2117155</v>
      </c>
      <c r="BT101" s="53">
        <v>0.22722809999999999</v>
      </c>
      <c r="BU101" s="53">
        <v>0.22950660000000001</v>
      </c>
      <c r="BV101" s="53">
        <v>0.14999299999999999</v>
      </c>
      <c r="BW101" s="53">
        <v>0.1386328</v>
      </c>
      <c r="BX101" s="53">
        <v>0.111959</v>
      </c>
      <c r="BY101" s="53">
        <v>0.13880219999999999</v>
      </c>
      <c r="BZ101" s="53">
        <v>0.17310919999999999</v>
      </c>
      <c r="CA101" s="53">
        <v>0.173711</v>
      </c>
      <c r="CB101" s="53">
        <v>0.2136247</v>
      </c>
      <c r="CC101" s="53">
        <v>0.33338900999999999</v>
      </c>
      <c r="CD101" s="53">
        <v>0.30419800000000002</v>
      </c>
      <c r="CE101" s="53">
        <v>0.32564130000000002</v>
      </c>
      <c r="CF101" s="53">
        <v>0.32978190000000002</v>
      </c>
      <c r="CG101" s="53">
        <v>0.32673069999999999</v>
      </c>
      <c r="CH101" s="53">
        <v>0.3648863</v>
      </c>
      <c r="CI101" s="53">
        <v>0.39165480000000003</v>
      </c>
      <c r="CJ101" s="53">
        <v>0.37895240000000002</v>
      </c>
      <c r="CK101" s="53">
        <v>0.33165820000000001</v>
      </c>
      <c r="CL101" s="53">
        <v>0.29633340000000002</v>
      </c>
      <c r="CM101" s="53">
        <v>0.28993819999999998</v>
      </c>
      <c r="CN101" s="53">
        <v>0.2429018</v>
      </c>
      <c r="CO101" s="53">
        <v>0.30473990000000001</v>
      </c>
      <c r="CP101" s="53">
        <v>0.30274109999999999</v>
      </c>
      <c r="CQ101" s="53">
        <v>0.30279200000000001</v>
      </c>
      <c r="CR101" s="53">
        <v>0.32122319999999999</v>
      </c>
      <c r="CS101" s="53">
        <v>0.32572950000000001</v>
      </c>
      <c r="CT101" s="53">
        <v>0.24757950000000001</v>
      </c>
      <c r="CU101" s="53">
        <v>0.23347100000000001</v>
      </c>
      <c r="CV101" s="53">
        <v>0.20663619999999999</v>
      </c>
      <c r="CW101" s="53">
        <v>0.23288149999999999</v>
      </c>
      <c r="CX101" s="53">
        <v>0.2675689</v>
      </c>
      <c r="CY101" s="53">
        <v>0.26587660000000002</v>
      </c>
      <c r="CZ101" s="53">
        <v>0.30474250000000003</v>
      </c>
      <c r="DA101" s="53">
        <v>0.42313799000000002</v>
      </c>
      <c r="DB101" s="53">
        <v>0.39294800000000002</v>
      </c>
      <c r="DC101" s="53">
        <v>0.41429890000000003</v>
      </c>
      <c r="DD101" s="53">
        <v>0.41742410000000002</v>
      </c>
      <c r="DE101" s="53">
        <v>0.4163618</v>
      </c>
      <c r="DF101" s="53">
        <v>0.44662960000000002</v>
      </c>
      <c r="DG101" s="53">
        <v>0.46649160000000001</v>
      </c>
      <c r="DH101" s="53">
        <v>0.45483820000000003</v>
      </c>
      <c r="DI101" s="53">
        <v>0.39760519999999999</v>
      </c>
      <c r="DJ101" s="53">
        <v>0.35973670000000002</v>
      </c>
      <c r="DK101" s="53">
        <v>0.35724109999999998</v>
      </c>
      <c r="DL101" s="53">
        <v>0.30902020000000002</v>
      </c>
      <c r="DM101" s="53">
        <v>0.38909009999999999</v>
      </c>
      <c r="DN101" s="53">
        <v>0.39481450000000001</v>
      </c>
      <c r="DO101" s="53">
        <v>0.39386840000000001</v>
      </c>
      <c r="DP101" s="53">
        <v>0.41521829999999998</v>
      </c>
      <c r="DQ101" s="53">
        <v>0.42195250000000001</v>
      </c>
      <c r="DR101" s="53">
        <v>0.34516599999999997</v>
      </c>
      <c r="DS101" s="53">
        <v>0.32830920000000002</v>
      </c>
      <c r="DT101" s="53">
        <v>0.30131330000000001</v>
      </c>
      <c r="DU101" s="53">
        <v>0.3269609</v>
      </c>
      <c r="DV101" s="53">
        <v>0.36202859999999998</v>
      </c>
      <c r="DW101" s="53">
        <v>0.35804219999999998</v>
      </c>
      <c r="DX101" s="53">
        <v>0.3958603</v>
      </c>
      <c r="DY101" s="53">
        <v>0.55272138000000004</v>
      </c>
      <c r="DZ101" s="53">
        <v>0.52108900000000002</v>
      </c>
      <c r="EA101" s="53">
        <v>0.54230639999999997</v>
      </c>
      <c r="EB101" s="53">
        <v>0.54396560000000005</v>
      </c>
      <c r="EC101" s="53">
        <v>0.5457748</v>
      </c>
      <c r="ED101" s="53">
        <v>0.56465390000000004</v>
      </c>
      <c r="EE101" s="53">
        <v>0.57454380000000005</v>
      </c>
      <c r="EF101" s="53">
        <v>0.56440539999999995</v>
      </c>
      <c r="EG101" s="53">
        <v>0.49282209999999999</v>
      </c>
      <c r="EH101" s="53">
        <v>0.45128089999999998</v>
      </c>
      <c r="EI101" s="53">
        <v>0.45441579999999998</v>
      </c>
      <c r="EJ101" s="53">
        <v>0.40448460000000003</v>
      </c>
      <c r="EK101" s="53">
        <v>0.51087839999999995</v>
      </c>
      <c r="EL101" s="53">
        <v>0.52775369999999999</v>
      </c>
      <c r="EM101" s="53">
        <v>0.52536830000000001</v>
      </c>
      <c r="EN101" s="53">
        <v>0.55093230000000004</v>
      </c>
      <c r="EO101" s="53">
        <v>0.56088300000000002</v>
      </c>
      <c r="EP101" s="53">
        <v>0.48606539999999998</v>
      </c>
      <c r="EQ101" s="53">
        <v>0.4652405</v>
      </c>
      <c r="ER101" s="53">
        <v>0.43801210000000002</v>
      </c>
      <c r="ES101" s="53">
        <v>0.4627965</v>
      </c>
      <c r="ET101" s="53">
        <v>0.49841340000000001</v>
      </c>
      <c r="EU101" s="53">
        <v>0.49111480000000002</v>
      </c>
      <c r="EV101" s="53">
        <v>0.52741990000000005</v>
      </c>
      <c r="EW101" s="53">
        <v>58.491540000000001</v>
      </c>
      <c r="EX101" s="53">
        <v>57.686929999999997</v>
      </c>
      <c r="EY101" s="53">
        <v>56.93788</v>
      </c>
      <c r="EZ101" s="53">
        <v>56.317520000000002</v>
      </c>
      <c r="FA101" s="53">
        <v>55.65643</v>
      </c>
      <c r="FB101" s="53">
        <v>55.430970000000002</v>
      </c>
      <c r="FC101" s="53">
        <v>55.082830000000001</v>
      </c>
      <c r="FD101" s="53">
        <v>55.659649999999999</v>
      </c>
      <c r="FE101" s="53">
        <v>57.5383</v>
      </c>
      <c r="FF101" s="53">
        <v>59.838230000000003</v>
      </c>
      <c r="FG101" s="53">
        <v>62.95391</v>
      </c>
      <c r="FH101" s="53">
        <v>66.022829999999999</v>
      </c>
      <c r="FI101" s="53">
        <v>68.019040000000004</v>
      </c>
      <c r="FJ101" s="53">
        <v>69.13794</v>
      </c>
      <c r="FK101" s="53">
        <v>70.039299999999997</v>
      </c>
      <c r="FL101" s="53">
        <v>69.785129999999995</v>
      </c>
      <c r="FM101" s="53">
        <v>68.542529999999999</v>
      </c>
      <c r="FN101" s="53">
        <v>67.544870000000003</v>
      </c>
      <c r="FO101" s="53">
        <v>66.301379999999995</v>
      </c>
      <c r="FP101" s="53">
        <v>63.993540000000003</v>
      </c>
      <c r="FQ101" s="53">
        <v>61.81073</v>
      </c>
      <c r="FR101" s="53">
        <v>60.113109999999999</v>
      </c>
      <c r="FS101" s="53">
        <v>58.994210000000002</v>
      </c>
      <c r="FT101" s="53">
        <v>58.118789999999997</v>
      </c>
      <c r="FU101" s="53">
        <v>499</v>
      </c>
      <c r="FV101" s="53">
        <v>554.18140000000005</v>
      </c>
      <c r="FW101" s="53">
        <v>15.349869999999999</v>
      </c>
      <c r="FX101" s="53">
        <v>1</v>
      </c>
    </row>
    <row r="102" spans="1:180" x14ac:dyDescent="0.3">
      <c r="A102" t="s">
        <v>174</v>
      </c>
      <c r="B102" t="s">
        <v>249</v>
      </c>
      <c r="C102" t="s">
        <v>180</v>
      </c>
      <c r="D102" t="s">
        <v>248</v>
      </c>
      <c r="E102" t="s">
        <v>190</v>
      </c>
      <c r="F102" t="s">
        <v>231</v>
      </c>
      <c r="G102" t="s">
        <v>242</v>
      </c>
      <c r="H102" s="53">
        <v>171</v>
      </c>
      <c r="I102" s="53">
        <v>1.206812</v>
      </c>
      <c r="J102" s="53">
        <v>1.1829179999999999</v>
      </c>
      <c r="K102" s="53">
        <v>1.176914</v>
      </c>
      <c r="L102" s="53">
        <v>1.1591199999999999</v>
      </c>
      <c r="M102" s="53">
        <v>1.1533070000000001</v>
      </c>
      <c r="N102" s="53">
        <v>1.281121</v>
      </c>
      <c r="O102" s="53">
        <v>1.3380669999999999</v>
      </c>
      <c r="P102" s="53">
        <v>1.42154</v>
      </c>
      <c r="Q102" s="53">
        <v>1.4709939999999999</v>
      </c>
      <c r="R102" s="53">
        <v>1.564201</v>
      </c>
      <c r="S102" s="53">
        <v>1.633564</v>
      </c>
      <c r="T102" s="53">
        <v>1.6132550000000001</v>
      </c>
      <c r="U102" s="53">
        <v>1.5701510000000001</v>
      </c>
      <c r="V102" s="53">
        <v>1.4955350000000001</v>
      </c>
      <c r="W102" s="53">
        <v>1.546953</v>
      </c>
      <c r="X102" s="53">
        <v>1.484318</v>
      </c>
      <c r="Y102" s="53">
        <v>1.396355</v>
      </c>
      <c r="Z102" s="53">
        <v>1.308786</v>
      </c>
      <c r="AA102" s="53">
        <v>1.2246630000000001</v>
      </c>
      <c r="AB102" s="53">
        <v>1.261085</v>
      </c>
      <c r="AC102" s="53">
        <v>1.2651110000000001</v>
      </c>
      <c r="AD102" s="53">
        <v>1.252605</v>
      </c>
      <c r="AE102" s="53">
        <v>1.2356799999999999</v>
      </c>
      <c r="AF102" s="53">
        <v>1.223673</v>
      </c>
      <c r="AG102" s="53">
        <v>9.2454900000000007E-2</v>
      </c>
      <c r="AH102" s="53">
        <v>8.4684300000000004E-2</v>
      </c>
      <c r="AI102" s="53">
        <v>9.5874200000000007E-2</v>
      </c>
      <c r="AJ102" s="53">
        <v>8.8282399999999997E-2</v>
      </c>
      <c r="AK102" s="53">
        <v>9.0256400000000001E-2</v>
      </c>
      <c r="AL102" s="53">
        <v>0.1268311</v>
      </c>
      <c r="AM102" s="53">
        <v>0.17213000000000001</v>
      </c>
      <c r="AN102" s="53">
        <v>0.15021319999999999</v>
      </c>
      <c r="AO102" s="53">
        <v>0.1569073</v>
      </c>
      <c r="AP102" s="53">
        <v>0.1515359</v>
      </c>
      <c r="AQ102" s="53">
        <v>0.15627269999999999</v>
      </c>
      <c r="AR102" s="53">
        <v>7.5093699999999999E-2</v>
      </c>
      <c r="AS102" s="53">
        <v>4.5034900000000003E-2</v>
      </c>
      <c r="AT102" s="53">
        <v>5.9367700000000002E-2</v>
      </c>
      <c r="AU102" s="53">
        <v>8.4279400000000004E-2</v>
      </c>
      <c r="AV102" s="53">
        <v>7.7510800000000005E-2</v>
      </c>
      <c r="AW102" s="53">
        <v>8.6534700000000006E-2</v>
      </c>
      <c r="AX102" s="53">
        <v>2.72856E-2</v>
      </c>
      <c r="AY102" s="53">
        <v>-3.0411000000000001E-3</v>
      </c>
      <c r="AZ102" s="53">
        <v>4.3533799999999997E-2</v>
      </c>
      <c r="BA102" s="53">
        <v>3.0029699999999999E-2</v>
      </c>
      <c r="BB102" s="53">
        <v>4.4212899999999999E-2</v>
      </c>
      <c r="BC102" s="53">
        <v>8.2038799999999995E-2</v>
      </c>
      <c r="BD102" s="53">
        <v>9.0250300000000006E-2</v>
      </c>
      <c r="BE102" s="53">
        <v>0.25483539999999999</v>
      </c>
      <c r="BF102" s="53">
        <v>0.2459578</v>
      </c>
      <c r="BG102" s="53">
        <v>0.25604860000000002</v>
      </c>
      <c r="BH102" s="53">
        <v>0.24896769999999999</v>
      </c>
      <c r="BI102" s="53">
        <v>0.25051859999999998</v>
      </c>
      <c r="BJ102" s="53">
        <v>0.32971089999999997</v>
      </c>
      <c r="BK102" s="53">
        <v>0.38055250000000002</v>
      </c>
      <c r="BL102" s="53">
        <v>0.4059449</v>
      </c>
      <c r="BM102" s="53">
        <v>0.40651880000000001</v>
      </c>
      <c r="BN102" s="53">
        <v>0.39663789999999999</v>
      </c>
      <c r="BO102" s="53">
        <v>0.40387729999999999</v>
      </c>
      <c r="BP102" s="53">
        <v>0.32447759999999998</v>
      </c>
      <c r="BQ102" s="53">
        <v>0.28594710000000001</v>
      </c>
      <c r="BR102" s="53">
        <v>0.24717259999999999</v>
      </c>
      <c r="BS102" s="53">
        <v>0.29597489999999999</v>
      </c>
      <c r="BT102" s="53">
        <v>0.2557219</v>
      </c>
      <c r="BU102" s="53">
        <v>0.2147346</v>
      </c>
      <c r="BV102" s="53">
        <v>0.15445539999999999</v>
      </c>
      <c r="BW102" s="53">
        <v>0.10750750000000001</v>
      </c>
      <c r="BX102" s="53">
        <v>0.1525513</v>
      </c>
      <c r="BY102" s="53">
        <v>0.1511219</v>
      </c>
      <c r="BZ102" s="53">
        <v>0.17892089999999999</v>
      </c>
      <c r="CA102" s="53">
        <v>0.22953899999999999</v>
      </c>
      <c r="CB102" s="53">
        <v>0.2543087</v>
      </c>
      <c r="CC102" s="53">
        <v>0.36729959000000001</v>
      </c>
      <c r="CD102" s="53">
        <v>0.35765540000000001</v>
      </c>
      <c r="CE102" s="53">
        <v>0.3669848</v>
      </c>
      <c r="CF102" s="53">
        <v>0.36025780000000002</v>
      </c>
      <c r="CG102" s="53">
        <v>0.3615157</v>
      </c>
      <c r="CH102" s="53">
        <v>0.4702248</v>
      </c>
      <c r="CI102" s="53">
        <v>0.52490530000000002</v>
      </c>
      <c r="CJ102" s="53">
        <v>0.58306389999999997</v>
      </c>
      <c r="CK102" s="53">
        <v>0.57939890000000005</v>
      </c>
      <c r="CL102" s="53">
        <v>0.56639470000000003</v>
      </c>
      <c r="CM102" s="53">
        <v>0.57536739999999997</v>
      </c>
      <c r="CN102" s="53">
        <v>0.49720009999999998</v>
      </c>
      <c r="CO102" s="53">
        <v>0.45280219999999999</v>
      </c>
      <c r="CP102" s="53">
        <v>0.37724580000000002</v>
      </c>
      <c r="CQ102" s="53">
        <v>0.4425946</v>
      </c>
      <c r="CR102" s="53">
        <v>0.3791504</v>
      </c>
      <c r="CS102" s="53">
        <v>0.3035254</v>
      </c>
      <c r="CT102" s="53">
        <v>0.24253279999999999</v>
      </c>
      <c r="CU102" s="53">
        <v>0.18407309999999999</v>
      </c>
      <c r="CV102" s="53">
        <v>0.2280566</v>
      </c>
      <c r="CW102" s="53">
        <v>0.2349899</v>
      </c>
      <c r="CX102" s="53">
        <v>0.2722193</v>
      </c>
      <c r="CY102" s="53">
        <v>0.33169720000000003</v>
      </c>
      <c r="CZ102" s="53">
        <v>0.36793500000000001</v>
      </c>
      <c r="DA102" s="53">
        <v>0.47976381000000001</v>
      </c>
      <c r="DB102" s="53">
        <v>0.46935300000000002</v>
      </c>
      <c r="DC102" s="53">
        <v>0.47792109999999999</v>
      </c>
      <c r="DD102" s="53">
        <v>0.47154800000000002</v>
      </c>
      <c r="DE102" s="53">
        <v>0.47251290000000001</v>
      </c>
      <c r="DF102" s="53">
        <v>0.61073869999999997</v>
      </c>
      <c r="DG102" s="53">
        <v>0.66925809999999997</v>
      </c>
      <c r="DH102" s="53">
        <v>0.76018289999999999</v>
      </c>
      <c r="DI102" s="53">
        <v>0.75227900000000003</v>
      </c>
      <c r="DJ102" s="53">
        <v>0.73615160000000002</v>
      </c>
      <c r="DK102" s="53">
        <v>0.74685749999999995</v>
      </c>
      <c r="DL102" s="53">
        <v>0.66992260000000003</v>
      </c>
      <c r="DM102" s="53">
        <v>0.61965720000000002</v>
      </c>
      <c r="DN102" s="53">
        <v>0.50731890000000002</v>
      </c>
      <c r="DO102" s="53">
        <v>0.58921440000000003</v>
      </c>
      <c r="DP102" s="53">
        <v>0.50257890000000005</v>
      </c>
      <c r="DQ102" s="53">
        <v>0.39231630000000001</v>
      </c>
      <c r="DR102" s="53">
        <v>0.33061030000000002</v>
      </c>
      <c r="DS102" s="53">
        <v>0.2606388</v>
      </c>
      <c r="DT102" s="53">
        <v>0.30356179999999999</v>
      </c>
      <c r="DU102" s="53">
        <v>0.31885799999999997</v>
      </c>
      <c r="DV102" s="53">
        <v>0.3655177</v>
      </c>
      <c r="DW102" s="53">
        <v>0.4338554</v>
      </c>
      <c r="DX102" s="53">
        <v>0.48156139999999997</v>
      </c>
      <c r="DY102" s="53">
        <v>0.64214431999999999</v>
      </c>
      <c r="DZ102" s="53">
        <v>0.63062649999999998</v>
      </c>
      <c r="EA102" s="53">
        <v>0.63809539999999998</v>
      </c>
      <c r="EB102" s="53">
        <v>0.6322333</v>
      </c>
      <c r="EC102" s="53">
        <v>0.63277510000000003</v>
      </c>
      <c r="ED102" s="53">
        <v>0.81361839999999996</v>
      </c>
      <c r="EE102" s="53">
        <v>0.87768069999999998</v>
      </c>
      <c r="EF102" s="53">
        <v>1.0159149999999999</v>
      </c>
      <c r="EG102" s="53">
        <v>1.0018910000000001</v>
      </c>
      <c r="EH102" s="53">
        <v>0.98125359999999995</v>
      </c>
      <c r="EI102" s="53">
        <v>0.99446210000000002</v>
      </c>
      <c r="EJ102" s="53">
        <v>0.91930650000000003</v>
      </c>
      <c r="EK102" s="53">
        <v>0.86056949999999999</v>
      </c>
      <c r="EL102" s="53">
        <v>0.69512379999999996</v>
      </c>
      <c r="EM102" s="53">
        <v>0.80090989999999995</v>
      </c>
      <c r="EN102" s="53">
        <v>0.68079000000000001</v>
      </c>
      <c r="EO102" s="53">
        <v>0.52051619999999998</v>
      </c>
      <c r="EP102" s="53">
        <v>0.45778010000000002</v>
      </c>
      <c r="EQ102" s="53">
        <v>0.3711874</v>
      </c>
      <c r="ER102" s="53">
        <v>0.41257939999999999</v>
      </c>
      <c r="ES102" s="53">
        <v>0.43995010000000001</v>
      </c>
      <c r="ET102" s="53">
        <v>0.5002257</v>
      </c>
      <c r="EU102" s="53">
        <v>0.58135550000000003</v>
      </c>
      <c r="EV102" s="53">
        <v>0.64561979999999997</v>
      </c>
      <c r="EW102" s="53">
        <v>54.939770000000003</v>
      </c>
      <c r="EX102" s="53">
        <v>54.617570000000001</v>
      </c>
      <c r="EY102" s="53">
        <v>54.420839999999998</v>
      </c>
      <c r="EZ102" s="53">
        <v>54.28613</v>
      </c>
      <c r="FA102" s="53">
        <v>54.233359999999998</v>
      </c>
      <c r="FB102" s="53">
        <v>54.499110000000002</v>
      </c>
      <c r="FC102" s="53">
        <v>54.229680000000002</v>
      </c>
      <c r="FD102" s="53">
        <v>54.587060000000001</v>
      </c>
      <c r="FE102" s="53">
        <v>55.691160000000004</v>
      </c>
      <c r="FF102" s="53">
        <v>57.573039999999999</v>
      </c>
      <c r="FG102" s="53">
        <v>60.013249999999999</v>
      </c>
      <c r="FH102" s="53">
        <v>63.029389999999999</v>
      </c>
      <c r="FI102" s="53">
        <v>65.270989999999998</v>
      </c>
      <c r="FJ102" s="53">
        <v>66.795929999999998</v>
      </c>
      <c r="FK102" s="53">
        <v>67.761189999999999</v>
      </c>
      <c r="FL102" s="53">
        <v>67.927859999999995</v>
      </c>
      <c r="FM102" s="53">
        <v>67.255179999999996</v>
      </c>
      <c r="FN102" s="53">
        <v>65.602869999999996</v>
      </c>
      <c r="FO102" s="53">
        <v>63.789020000000001</v>
      </c>
      <c r="FP102" s="53">
        <v>61.542299999999997</v>
      </c>
      <c r="FQ102" s="53">
        <v>59.786349999999999</v>
      </c>
      <c r="FR102" s="53">
        <v>57.971609999999998</v>
      </c>
      <c r="FS102" s="53">
        <v>56.812399999999997</v>
      </c>
      <c r="FT102" s="53">
        <v>55.992980000000003</v>
      </c>
      <c r="FU102" s="53">
        <v>499</v>
      </c>
      <c r="FV102" s="53">
        <v>551.36580000000004</v>
      </c>
      <c r="FW102" s="53">
        <v>14.993399999999999</v>
      </c>
      <c r="FX102" s="53">
        <v>1</v>
      </c>
    </row>
    <row r="103" spans="1:180" x14ac:dyDescent="0.3">
      <c r="A103" t="s">
        <v>174</v>
      </c>
      <c r="B103" t="s">
        <v>249</v>
      </c>
      <c r="C103" t="s">
        <v>180</v>
      </c>
      <c r="D103" t="s">
        <v>248</v>
      </c>
      <c r="E103" t="s">
        <v>188</v>
      </c>
      <c r="F103" t="s">
        <v>231</v>
      </c>
      <c r="G103" t="s">
        <v>242</v>
      </c>
      <c r="H103" s="53">
        <v>171</v>
      </c>
      <c r="I103" s="53">
        <v>1.283644</v>
      </c>
      <c r="J103" s="53">
        <v>1.269434</v>
      </c>
      <c r="K103" s="53">
        <v>1.291067</v>
      </c>
      <c r="L103" s="53">
        <v>1.301186</v>
      </c>
      <c r="M103" s="53">
        <v>1.288073</v>
      </c>
      <c r="N103" s="53">
        <v>1.2740199999999999</v>
      </c>
      <c r="O103" s="53">
        <v>1.276654</v>
      </c>
      <c r="P103" s="53">
        <v>1.2624120000000001</v>
      </c>
      <c r="Q103" s="53">
        <v>1.295409</v>
      </c>
      <c r="R103" s="53">
        <v>1.3576220000000001</v>
      </c>
      <c r="S103" s="53">
        <v>1.3900669999999999</v>
      </c>
      <c r="T103" s="53">
        <v>1.40543</v>
      </c>
      <c r="U103" s="53">
        <v>1.4160980000000001</v>
      </c>
      <c r="V103" s="53">
        <v>1.4095690000000001</v>
      </c>
      <c r="W103" s="53">
        <v>1.4264760000000001</v>
      </c>
      <c r="X103" s="53">
        <v>1.4278709999999999</v>
      </c>
      <c r="Y103" s="53">
        <v>1.3991169999999999</v>
      </c>
      <c r="Z103" s="53">
        <v>1.3403160000000001</v>
      </c>
      <c r="AA103" s="53">
        <v>1.3682289999999999</v>
      </c>
      <c r="AB103" s="53">
        <v>1.3906130000000001</v>
      </c>
      <c r="AC103" s="53">
        <v>1.3886309999999999</v>
      </c>
      <c r="AD103" s="53">
        <v>1.384592</v>
      </c>
      <c r="AE103" s="53">
        <v>1.3146279999999999</v>
      </c>
      <c r="AF103" s="53">
        <v>1.2919480000000001</v>
      </c>
      <c r="AG103" s="53">
        <v>0.12345200000000001</v>
      </c>
      <c r="AH103" s="53">
        <v>0.13695689999999999</v>
      </c>
      <c r="AI103" s="53">
        <v>0.15181829999999999</v>
      </c>
      <c r="AJ103" s="53">
        <v>0.1243956</v>
      </c>
      <c r="AK103" s="53">
        <v>9.1649099999999997E-2</v>
      </c>
      <c r="AL103" s="53">
        <v>7.2861800000000004E-2</v>
      </c>
      <c r="AM103" s="53">
        <v>0.11586440000000001</v>
      </c>
      <c r="AN103" s="53">
        <v>0.11514290000000001</v>
      </c>
      <c r="AO103" s="53">
        <v>9.0331800000000004E-2</v>
      </c>
      <c r="AP103" s="53">
        <v>4.7726400000000002E-2</v>
      </c>
      <c r="AQ103" s="53">
        <v>3.7281500000000002E-2</v>
      </c>
      <c r="AR103" s="53">
        <v>6.52528E-2</v>
      </c>
      <c r="AS103" s="53">
        <v>3.4923700000000002E-2</v>
      </c>
      <c r="AT103" s="53">
        <v>2.3755600000000002E-2</v>
      </c>
      <c r="AU103" s="53">
        <v>4.1383499999999997E-2</v>
      </c>
      <c r="AV103" s="53">
        <v>5.3082499999999998E-2</v>
      </c>
      <c r="AW103" s="53">
        <v>3.6765800000000001E-2</v>
      </c>
      <c r="AX103" s="53">
        <v>5.4847999999999997E-3</v>
      </c>
      <c r="AY103" s="53">
        <v>-2.3183800000000001E-2</v>
      </c>
      <c r="AZ103" s="53">
        <v>-1.45904E-2</v>
      </c>
      <c r="BA103" s="53">
        <v>-9.9243000000000005E-3</v>
      </c>
      <c r="BB103" s="53">
        <v>2.8879499999999999E-2</v>
      </c>
      <c r="BC103" s="53">
        <v>1.36592E-2</v>
      </c>
      <c r="BD103" s="53">
        <v>5.9952499999999999E-2</v>
      </c>
      <c r="BE103" s="53">
        <v>0.28813070000000002</v>
      </c>
      <c r="BF103" s="53">
        <v>0.30595349999999999</v>
      </c>
      <c r="BG103" s="53">
        <v>0.33379710000000001</v>
      </c>
      <c r="BH103" s="53">
        <v>0.34012969999999998</v>
      </c>
      <c r="BI103" s="53">
        <v>0.31000080000000002</v>
      </c>
      <c r="BJ103" s="53">
        <v>0.29195989999999999</v>
      </c>
      <c r="BK103" s="53">
        <v>0.33360529999999999</v>
      </c>
      <c r="BL103" s="53">
        <v>0.29459469999999999</v>
      </c>
      <c r="BM103" s="53">
        <v>0.25911580000000001</v>
      </c>
      <c r="BN103" s="53">
        <v>0.2164575</v>
      </c>
      <c r="BO103" s="53">
        <v>0.1937091</v>
      </c>
      <c r="BP103" s="53">
        <v>0.19302059999999999</v>
      </c>
      <c r="BQ103" s="53">
        <v>0.16531309999999999</v>
      </c>
      <c r="BR103" s="53">
        <v>0.1455449</v>
      </c>
      <c r="BS103" s="53">
        <v>0.16785749999999999</v>
      </c>
      <c r="BT103" s="53">
        <v>0.17646729999999999</v>
      </c>
      <c r="BU103" s="53">
        <v>0.15733369999999999</v>
      </c>
      <c r="BV103" s="53">
        <v>0.13051260000000001</v>
      </c>
      <c r="BW103" s="53">
        <v>0.1480998</v>
      </c>
      <c r="BX103" s="53">
        <v>0.1783428</v>
      </c>
      <c r="BY103" s="53">
        <v>0.190835</v>
      </c>
      <c r="BZ103" s="53">
        <v>0.21885589999999999</v>
      </c>
      <c r="CA103" s="53">
        <v>0.20397370000000001</v>
      </c>
      <c r="CB103" s="53">
        <v>0.2489905</v>
      </c>
      <c r="CC103" s="53">
        <v>0.40218669000000001</v>
      </c>
      <c r="CD103" s="53">
        <v>0.42299999999999999</v>
      </c>
      <c r="CE103" s="53">
        <v>0.45983499999999999</v>
      </c>
      <c r="CF103" s="53">
        <v>0.4895465</v>
      </c>
      <c r="CG103" s="53">
        <v>0.46123049999999999</v>
      </c>
      <c r="CH103" s="53">
        <v>0.4437065</v>
      </c>
      <c r="CI103" s="53">
        <v>0.48441200000000001</v>
      </c>
      <c r="CJ103" s="53">
        <v>0.41888239999999999</v>
      </c>
      <c r="CK103" s="53">
        <v>0.37601509999999999</v>
      </c>
      <c r="CL103" s="53">
        <v>0.33332010000000001</v>
      </c>
      <c r="CM103" s="53">
        <v>0.3020504</v>
      </c>
      <c r="CN103" s="53">
        <v>0.28151219999999999</v>
      </c>
      <c r="CO103" s="53">
        <v>0.25562040000000003</v>
      </c>
      <c r="CP103" s="53">
        <v>0.22989589999999999</v>
      </c>
      <c r="CQ103" s="53">
        <v>0.25545299999999999</v>
      </c>
      <c r="CR103" s="53">
        <v>0.26192320000000002</v>
      </c>
      <c r="CS103" s="53">
        <v>0.24083860000000001</v>
      </c>
      <c r="CT103" s="53">
        <v>0.21710650000000001</v>
      </c>
      <c r="CU103" s="53">
        <v>0.26673019999999997</v>
      </c>
      <c r="CV103" s="53">
        <v>0.31196780000000002</v>
      </c>
      <c r="CW103" s="53">
        <v>0.32988030000000002</v>
      </c>
      <c r="CX103" s="53">
        <v>0.35043289999999999</v>
      </c>
      <c r="CY103" s="53">
        <v>0.3357849</v>
      </c>
      <c r="CZ103" s="53">
        <v>0.37991760000000002</v>
      </c>
      <c r="DA103" s="53">
        <v>0.51624267999999995</v>
      </c>
      <c r="DB103" s="53">
        <v>0.54004660000000004</v>
      </c>
      <c r="DC103" s="53">
        <v>0.58587290000000003</v>
      </c>
      <c r="DD103" s="53">
        <v>0.63896330000000001</v>
      </c>
      <c r="DE103" s="53">
        <v>0.61246029999999996</v>
      </c>
      <c r="DF103" s="53">
        <v>0.59545309999999996</v>
      </c>
      <c r="DG103" s="53">
        <v>0.63521859999999997</v>
      </c>
      <c r="DH103" s="53">
        <v>0.54317020000000005</v>
      </c>
      <c r="DI103" s="53">
        <v>0.49291439999999997</v>
      </c>
      <c r="DJ103" s="53">
        <v>0.45018259999999999</v>
      </c>
      <c r="DK103" s="53">
        <v>0.41039170000000003</v>
      </c>
      <c r="DL103" s="53">
        <v>0.37000379999999999</v>
      </c>
      <c r="DM103" s="53">
        <v>0.34592780000000001</v>
      </c>
      <c r="DN103" s="53">
        <v>0.31424679999999999</v>
      </c>
      <c r="DO103" s="53">
        <v>0.34304849999999998</v>
      </c>
      <c r="DP103" s="53">
        <v>0.3473791</v>
      </c>
      <c r="DQ103" s="53">
        <v>0.32434350000000001</v>
      </c>
      <c r="DR103" s="53">
        <v>0.30370039999999998</v>
      </c>
      <c r="DS103" s="53">
        <v>0.3853607</v>
      </c>
      <c r="DT103" s="53">
        <v>0.44559280000000001</v>
      </c>
      <c r="DU103" s="53">
        <v>0.4689255</v>
      </c>
      <c r="DV103" s="53">
        <v>0.48200999999999999</v>
      </c>
      <c r="DW103" s="53">
        <v>0.46759610000000001</v>
      </c>
      <c r="DX103" s="53">
        <v>0.51084479999999999</v>
      </c>
      <c r="DY103" s="53">
        <v>0.68092149000000002</v>
      </c>
      <c r="DZ103" s="53">
        <v>0.70904319999999998</v>
      </c>
      <c r="EA103" s="53">
        <v>0.76785159999999997</v>
      </c>
      <c r="EB103" s="53">
        <v>0.85469729999999999</v>
      </c>
      <c r="EC103" s="53">
        <v>0.83081199999999999</v>
      </c>
      <c r="ED103" s="53">
        <v>0.81455109999999997</v>
      </c>
      <c r="EE103" s="53">
        <v>0.85295949999999998</v>
      </c>
      <c r="EF103" s="53">
        <v>0.72262199999999999</v>
      </c>
      <c r="EG103" s="53">
        <v>0.66169849999999997</v>
      </c>
      <c r="EH103" s="53">
        <v>0.61891370000000001</v>
      </c>
      <c r="EI103" s="53">
        <v>0.56681939999999997</v>
      </c>
      <c r="EJ103" s="53">
        <v>0.49777159999999998</v>
      </c>
      <c r="EK103" s="53">
        <v>0.4763172</v>
      </c>
      <c r="EL103" s="53">
        <v>0.43603609999999998</v>
      </c>
      <c r="EM103" s="53">
        <v>0.46952240000000001</v>
      </c>
      <c r="EN103" s="53">
        <v>0.47076390000000001</v>
      </c>
      <c r="EO103" s="53">
        <v>0.44491140000000001</v>
      </c>
      <c r="EP103" s="53">
        <v>0.4287282</v>
      </c>
      <c r="EQ103" s="53">
        <v>0.55664429999999998</v>
      </c>
      <c r="ER103" s="53">
        <v>0.63852609999999999</v>
      </c>
      <c r="ES103" s="53">
        <v>0.66968479999999997</v>
      </c>
      <c r="ET103" s="53">
        <v>0.67198630000000004</v>
      </c>
      <c r="EU103" s="53">
        <v>0.65791049999999995</v>
      </c>
      <c r="EV103" s="53">
        <v>0.69988269999999997</v>
      </c>
      <c r="EW103" s="53">
        <v>57.105609999999999</v>
      </c>
      <c r="EX103" s="53">
        <v>56.501899999999999</v>
      </c>
      <c r="EY103" s="53">
        <v>55.750700000000002</v>
      </c>
      <c r="EZ103" s="53">
        <v>55.30782</v>
      </c>
      <c r="FA103" s="53">
        <v>54.804510000000001</v>
      </c>
      <c r="FB103" s="53">
        <v>54.388280000000002</v>
      </c>
      <c r="FC103" s="53">
        <v>54.201599999999999</v>
      </c>
      <c r="FD103" s="53">
        <v>54.905709999999999</v>
      </c>
      <c r="FE103" s="53">
        <v>56.694389999999999</v>
      </c>
      <c r="FF103" s="53">
        <v>59.351399999999998</v>
      </c>
      <c r="FG103" s="53">
        <v>62.418840000000003</v>
      </c>
      <c r="FH103" s="53">
        <v>65.662520000000001</v>
      </c>
      <c r="FI103" s="53">
        <v>67.924949999999995</v>
      </c>
      <c r="FJ103" s="53">
        <v>70.260319999999993</v>
      </c>
      <c r="FK103" s="53">
        <v>70.490279999999998</v>
      </c>
      <c r="FL103" s="53">
        <v>69.767330000000001</v>
      </c>
      <c r="FM103" s="53">
        <v>68.380660000000006</v>
      </c>
      <c r="FN103" s="53">
        <v>66.530659999999997</v>
      </c>
      <c r="FO103" s="53">
        <v>64.061920000000001</v>
      </c>
      <c r="FP103" s="53">
        <v>62.24239</v>
      </c>
      <c r="FQ103" s="53">
        <v>60.490780000000001</v>
      </c>
      <c r="FR103" s="53">
        <v>59.378360000000001</v>
      </c>
      <c r="FS103" s="53">
        <v>58.568840000000002</v>
      </c>
      <c r="FT103" s="53">
        <v>57.76182</v>
      </c>
      <c r="FU103" s="53">
        <v>499</v>
      </c>
      <c r="FV103" s="53">
        <v>568.12270000000001</v>
      </c>
      <c r="FW103" s="53">
        <v>15.459849999999999</v>
      </c>
      <c r="FX103" s="53">
        <v>1</v>
      </c>
    </row>
    <row r="104" spans="1:180" x14ac:dyDescent="0.3">
      <c r="A104" t="s">
        <v>174</v>
      </c>
      <c r="B104" t="s">
        <v>249</v>
      </c>
      <c r="C104" t="s">
        <v>180</v>
      </c>
      <c r="D104" t="s">
        <v>227</v>
      </c>
      <c r="E104" t="s">
        <v>188</v>
      </c>
      <c r="F104" t="s">
        <v>231</v>
      </c>
      <c r="G104" t="s">
        <v>242</v>
      </c>
      <c r="H104" s="53">
        <v>171</v>
      </c>
      <c r="I104" s="53">
        <v>1.347038</v>
      </c>
      <c r="J104" s="53">
        <v>1.310459</v>
      </c>
      <c r="K104" s="53">
        <v>1.335912</v>
      </c>
      <c r="L104" s="53">
        <v>1.2873049999999999</v>
      </c>
      <c r="M104" s="53">
        <v>1.2870379999999999</v>
      </c>
      <c r="N104" s="53">
        <v>1.2900860000000001</v>
      </c>
      <c r="O104" s="53">
        <v>1.337836</v>
      </c>
      <c r="P104" s="53">
        <v>1.426086</v>
      </c>
      <c r="Q104" s="53">
        <v>1.750604</v>
      </c>
      <c r="R104" s="53">
        <v>1.926604</v>
      </c>
      <c r="S104" s="53">
        <v>2.0654379999999999</v>
      </c>
      <c r="T104" s="53">
        <v>2.0730430000000002</v>
      </c>
      <c r="U104" s="53">
        <v>2.0017670000000001</v>
      </c>
      <c r="V104" s="53">
        <v>1.9565669999999999</v>
      </c>
      <c r="W104" s="53">
        <v>1.991053</v>
      </c>
      <c r="X104" s="53">
        <v>2.0337540000000001</v>
      </c>
      <c r="Y104" s="53">
        <v>1.9731380000000001</v>
      </c>
      <c r="Z104" s="53">
        <v>1.738793</v>
      </c>
      <c r="AA104" s="53">
        <v>1.505528</v>
      </c>
      <c r="AB104" s="53">
        <v>1.4645779999999999</v>
      </c>
      <c r="AC104" s="53">
        <v>1.465967</v>
      </c>
      <c r="AD104" s="53">
        <v>1.463309</v>
      </c>
      <c r="AE104" s="53">
        <v>1.378153</v>
      </c>
      <c r="AF104" s="53">
        <v>1.3538060000000001</v>
      </c>
      <c r="AG104" s="53">
        <v>0.13501450000000001</v>
      </c>
      <c r="AH104" s="53">
        <v>0.1321138</v>
      </c>
      <c r="AI104" s="53">
        <v>0.15174670000000001</v>
      </c>
      <c r="AJ104" s="53">
        <v>0.1150405</v>
      </c>
      <c r="AK104" s="53">
        <v>9.8375400000000002E-2</v>
      </c>
      <c r="AL104" s="53">
        <v>7.6693600000000001E-2</v>
      </c>
      <c r="AM104" s="53">
        <v>0.1240406</v>
      </c>
      <c r="AN104" s="53">
        <v>8.0786700000000003E-2</v>
      </c>
      <c r="AO104" s="53">
        <v>0.15811890000000001</v>
      </c>
      <c r="AP104" s="53">
        <v>0.16395709999999999</v>
      </c>
      <c r="AQ104" s="53">
        <v>0.1988318</v>
      </c>
      <c r="AR104" s="53">
        <v>0.19726450000000001</v>
      </c>
      <c r="AS104" s="53">
        <v>0.1417911</v>
      </c>
      <c r="AT104" s="53">
        <v>3.37065E-2</v>
      </c>
      <c r="AU104" s="53">
        <v>1.9810000000000001E-2</v>
      </c>
      <c r="AV104" s="53">
        <v>6.17032E-2</v>
      </c>
      <c r="AW104" s="53">
        <v>5.5747900000000003E-2</v>
      </c>
      <c r="AX104" s="53">
        <v>9.63141E-2</v>
      </c>
      <c r="AY104" s="53">
        <v>2.8114799999999999E-2</v>
      </c>
      <c r="AZ104" s="53">
        <v>1.3617799999999999E-2</v>
      </c>
      <c r="BA104" s="53">
        <v>4.0918099999999999E-2</v>
      </c>
      <c r="BB104" s="53">
        <v>6.5381700000000001E-2</v>
      </c>
      <c r="BC104" s="53">
        <v>5.8080199999999998E-2</v>
      </c>
      <c r="BD104" s="53">
        <v>0.10676570000000001</v>
      </c>
      <c r="BE104" s="53">
        <v>0.34056929000000002</v>
      </c>
      <c r="BF104" s="53">
        <v>0.33265050000000002</v>
      </c>
      <c r="BG104" s="53">
        <v>0.3648824</v>
      </c>
      <c r="BH104" s="53">
        <v>0.32763789999999998</v>
      </c>
      <c r="BI104" s="53">
        <v>0.31169249999999998</v>
      </c>
      <c r="BJ104" s="53">
        <v>0.29002810000000001</v>
      </c>
      <c r="BK104" s="53">
        <v>0.3357675</v>
      </c>
      <c r="BL104" s="53">
        <v>0.27883439999999998</v>
      </c>
      <c r="BM104" s="53">
        <v>0.35412480000000002</v>
      </c>
      <c r="BN104" s="53">
        <v>0.36116409999999999</v>
      </c>
      <c r="BO104" s="53">
        <v>0.3997677</v>
      </c>
      <c r="BP104" s="53">
        <v>0.3767664</v>
      </c>
      <c r="BQ104" s="53">
        <v>0.30741079999999998</v>
      </c>
      <c r="BR104" s="53">
        <v>0.19862669999999999</v>
      </c>
      <c r="BS104" s="53">
        <v>0.20313200000000001</v>
      </c>
      <c r="BT104" s="53">
        <v>0.2509208</v>
      </c>
      <c r="BU104" s="53">
        <v>0.2486025</v>
      </c>
      <c r="BV104" s="53">
        <v>0.28044849999999999</v>
      </c>
      <c r="BW104" s="53">
        <v>0.1915712</v>
      </c>
      <c r="BX104" s="53">
        <v>0.1952363</v>
      </c>
      <c r="BY104" s="53">
        <v>0.23623230000000001</v>
      </c>
      <c r="BZ104" s="53">
        <v>0.26257659999999999</v>
      </c>
      <c r="CA104" s="53">
        <v>0.25452180000000002</v>
      </c>
      <c r="CB104" s="53">
        <v>0.30127989999999999</v>
      </c>
      <c r="CC104" s="53">
        <v>0.48293598999999998</v>
      </c>
      <c r="CD104" s="53">
        <v>0.47154160000000001</v>
      </c>
      <c r="CE104" s="53">
        <v>0.5124995</v>
      </c>
      <c r="CF104" s="53">
        <v>0.47488219999999998</v>
      </c>
      <c r="CG104" s="53">
        <v>0.45943529999999999</v>
      </c>
      <c r="CH104" s="53">
        <v>0.43778289999999997</v>
      </c>
      <c r="CI104" s="53">
        <v>0.48240889999999997</v>
      </c>
      <c r="CJ104" s="53">
        <v>0.41600169999999997</v>
      </c>
      <c r="CK104" s="53">
        <v>0.48987779999999997</v>
      </c>
      <c r="CL104" s="53">
        <v>0.4977491</v>
      </c>
      <c r="CM104" s="53">
        <v>0.53893519999999995</v>
      </c>
      <c r="CN104" s="53">
        <v>0.50108889999999995</v>
      </c>
      <c r="CO104" s="53">
        <v>0.42211850000000001</v>
      </c>
      <c r="CP104" s="53">
        <v>0.31284990000000001</v>
      </c>
      <c r="CQ104" s="53">
        <v>0.33010020000000001</v>
      </c>
      <c r="CR104" s="53">
        <v>0.38197229999999999</v>
      </c>
      <c r="CS104" s="53">
        <v>0.38217309999999999</v>
      </c>
      <c r="CT104" s="53">
        <v>0.40797949999999999</v>
      </c>
      <c r="CU104" s="53">
        <v>0.30478060000000001</v>
      </c>
      <c r="CV104" s="53">
        <v>0.3210247</v>
      </c>
      <c r="CW104" s="53">
        <v>0.37150630000000001</v>
      </c>
      <c r="CX104" s="53">
        <v>0.39915319999999999</v>
      </c>
      <c r="CY104" s="53">
        <v>0.3905766</v>
      </c>
      <c r="CZ104" s="53">
        <v>0.4359999</v>
      </c>
      <c r="DA104" s="53">
        <v>0.62530260999999998</v>
      </c>
      <c r="DB104" s="53">
        <v>0.61043270000000005</v>
      </c>
      <c r="DC104" s="53">
        <v>0.66011660000000005</v>
      </c>
      <c r="DD104" s="53">
        <v>0.62212650000000003</v>
      </c>
      <c r="DE104" s="53">
        <v>0.607178</v>
      </c>
      <c r="DF104" s="53">
        <v>0.58553770000000005</v>
      </c>
      <c r="DG104" s="53">
        <v>0.62905029999999995</v>
      </c>
      <c r="DH104" s="53">
        <v>0.55316900000000002</v>
      </c>
      <c r="DI104" s="53">
        <v>0.62563089999999999</v>
      </c>
      <c r="DJ104" s="53">
        <v>0.63433410000000001</v>
      </c>
      <c r="DK104" s="53">
        <v>0.67810289999999995</v>
      </c>
      <c r="DL104" s="53">
        <v>0.6254113</v>
      </c>
      <c r="DM104" s="53">
        <v>0.53682629999999998</v>
      </c>
      <c r="DN104" s="53">
        <v>0.42707319999999999</v>
      </c>
      <c r="DO104" s="53">
        <v>0.45706849999999999</v>
      </c>
      <c r="DP104" s="53">
        <v>0.51302389999999998</v>
      </c>
      <c r="DQ104" s="53">
        <v>0.51574359999999997</v>
      </c>
      <c r="DR104" s="53">
        <v>0.53551040000000005</v>
      </c>
      <c r="DS104" s="53">
        <v>0.41798999999999997</v>
      </c>
      <c r="DT104" s="53">
        <v>0.44681320000000002</v>
      </c>
      <c r="DU104" s="53">
        <v>0.50678029999999996</v>
      </c>
      <c r="DV104" s="53">
        <v>0.53572980000000003</v>
      </c>
      <c r="DW104" s="53">
        <v>0.52663150000000003</v>
      </c>
      <c r="DX104" s="53">
        <v>0.57071989999999995</v>
      </c>
      <c r="DY104" s="53">
        <v>0.83085739999999997</v>
      </c>
      <c r="DZ104" s="53">
        <v>0.81096950000000001</v>
      </c>
      <c r="EA104" s="53">
        <v>0.87325229999999998</v>
      </c>
      <c r="EB104" s="53">
        <v>0.83472389999999996</v>
      </c>
      <c r="EC104" s="53">
        <v>0.82049510000000003</v>
      </c>
      <c r="ED104" s="53">
        <v>0.79887220000000003</v>
      </c>
      <c r="EE104" s="53">
        <v>0.8407772</v>
      </c>
      <c r="EF104" s="53">
        <v>0.75121669999999996</v>
      </c>
      <c r="EG104" s="53">
        <v>0.82163679999999994</v>
      </c>
      <c r="EH104" s="53">
        <v>0.83154119999999998</v>
      </c>
      <c r="EI104" s="53">
        <v>0.87903869999999995</v>
      </c>
      <c r="EJ104" s="53">
        <v>0.8049132</v>
      </c>
      <c r="EK104" s="53">
        <v>0.70244600000000001</v>
      </c>
      <c r="EL104" s="53">
        <v>0.59199329999999994</v>
      </c>
      <c r="EM104" s="53">
        <v>0.64039049999999997</v>
      </c>
      <c r="EN104" s="53">
        <v>0.70224149999999996</v>
      </c>
      <c r="EO104" s="53">
        <v>0.70859830000000001</v>
      </c>
      <c r="EP104" s="53">
        <v>0.71964479999999997</v>
      </c>
      <c r="EQ104" s="53">
        <v>0.58144640000000003</v>
      </c>
      <c r="ER104" s="53">
        <v>0.62843170000000004</v>
      </c>
      <c r="ES104" s="53">
        <v>0.70209449999999995</v>
      </c>
      <c r="ET104" s="53">
        <v>0.73292469999999998</v>
      </c>
      <c r="EU104" s="53">
        <v>0.72307310000000002</v>
      </c>
      <c r="EV104" s="53">
        <v>0.76523419999999998</v>
      </c>
      <c r="EW104" s="53">
        <v>56.74783</v>
      </c>
      <c r="EX104" s="53">
        <v>56.246879999999997</v>
      </c>
      <c r="EY104" s="53">
        <v>55.813769999999998</v>
      </c>
      <c r="EZ104" s="53">
        <v>55.409439999999996</v>
      </c>
      <c r="FA104" s="53">
        <v>54.873939999999997</v>
      </c>
      <c r="FB104" s="53">
        <v>54.4938</v>
      </c>
      <c r="FC104" s="53">
        <v>54.497570000000003</v>
      </c>
      <c r="FD104" s="53">
        <v>55.487789999999997</v>
      </c>
      <c r="FE104" s="53">
        <v>57.030970000000003</v>
      </c>
      <c r="FF104" s="53">
        <v>59.015219999999999</v>
      </c>
      <c r="FG104" s="53">
        <v>61.614750000000001</v>
      </c>
      <c r="FH104" s="53">
        <v>64.239289999999997</v>
      </c>
      <c r="FI104" s="53">
        <v>66.360050000000001</v>
      </c>
      <c r="FJ104" s="53">
        <v>68.140559999999994</v>
      </c>
      <c r="FK104" s="53">
        <v>68.768919999999994</v>
      </c>
      <c r="FL104" s="53">
        <v>68.336960000000005</v>
      </c>
      <c r="FM104" s="53">
        <v>67.320689999999999</v>
      </c>
      <c r="FN104" s="53">
        <v>65.890730000000005</v>
      </c>
      <c r="FO104" s="53">
        <v>64.317539999999994</v>
      </c>
      <c r="FP104" s="53">
        <v>62.7652</v>
      </c>
      <c r="FQ104" s="53">
        <v>60.920409999999997</v>
      </c>
      <c r="FR104" s="53">
        <v>59.135359999999999</v>
      </c>
      <c r="FS104" s="53">
        <v>58.21519</v>
      </c>
      <c r="FT104" s="53">
        <v>57.364440000000002</v>
      </c>
      <c r="FU104" s="53">
        <v>499</v>
      </c>
      <c r="FV104" s="53">
        <v>568.12270000000001</v>
      </c>
      <c r="FW104" s="53">
        <v>15.459849999999999</v>
      </c>
      <c r="FX104" s="53">
        <v>1</v>
      </c>
    </row>
    <row r="105" spans="1:180" x14ac:dyDescent="0.3">
      <c r="A105" t="s">
        <v>174</v>
      </c>
      <c r="B105" t="s">
        <v>249</v>
      </c>
      <c r="C105" t="s">
        <v>180</v>
      </c>
      <c r="D105" t="s">
        <v>248</v>
      </c>
      <c r="E105" t="s">
        <v>187</v>
      </c>
      <c r="F105" t="s">
        <v>231</v>
      </c>
      <c r="G105" t="s">
        <v>242</v>
      </c>
      <c r="H105" s="53">
        <v>171</v>
      </c>
      <c r="I105" s="53">
        <v>1.149138</v>
      </c>
      <c r="J105" s="53">
        <v>1.14316</v>
      </c>
      <c r="K105" s="53">
        <v>1.1150230000000001</v>
      </c>
      <c r="L105" s="53">
        <v>1.10087</v>
      </c>
      <c r="M105" s="53">
        <v>1.0990009999999999</v>
      </c>
      <c r="N105" s="53">
        <v>1.0437700000000001</v>
      </c>
      <c r="O105" s="53">
        <v>1.052894</v>
      </c>
      <c r="P105" s="53">
        <v>1.10266</v>
      </c>
      <c r="Q105" s="53">
        <v>1.2075849999999999</v>
      </c>
      <c r="R105" s="53">
        <v>1.2703070000000001</v>
      </c>
      <c r="S105" s="53">
        <v>1.326444</v>
      </c>
      <c r="T105" s="53">
        <v>1.369783</v>
      </c>
      <c r="U105" s="53">
        <v>1.3950910000000001</v>
      </c>
      <c r="V105" s="53">
        <v>1.3320399999999999</v>
      </c>
      <c r="W105" s="53">
        <v>1.3543799999999999</v>
      </c>
      <c r="X105" s="53">
        <v>1.3260339999999999</v>
      </c>
      <c r="Y105" s="53">
        <v>1.3060700000000001</v>
      </c>
      <c r="Z105" s="53">
        <v>1.308235</v>
      </c>
      <c r="AA105" s="53">
        <v>1.242337</v>
      </c>
      <c r="AB105" s="53">
        <v>1.253098</v>
      </c>
      <c r="AC105" s="53">
        <v>1.249889</v>
      </c>
      <c r="AD105" s="53">
        <v>1.22844</v>
      </c>
      <c r="AE105" s="53">
        <v>1.1771499999999999</v>
      </c>
      <c r="AF105" s="53">
        <v>1.1454899999999999</v>
      </c>
      <c r="AG105" s="53">
        <v>4.4601200000000001E-2</v>
      </c>
      <c r="AH105" s="53">
        <v>6.0837700000000001E-2</v>
      </c>
      <c r="AI105" s="53">
        <v>5.52734E-2</v>
      </c>
      <c r="AJ105" s="53">
        <v>5.2816500000000002E-2</v>
      </c>
      <c r="AK105" s="53">
        <v>4.3029199999999997E-2</v>
      </c>
      <c r="AL105" s="53">
        <v>-9.4864000000000007E-3</v>
      </c>
      <c r="AM105" s="53">
        <v>7.8934400000000002E-2</v>
      </c>
      <c r="AN105" s="53">
        <v>7.0187600000000003E-2</v>
      </c>
      <c r="AO105" s="53">
        <v>9.2945799999999995E-2</v>
      </c>
      <c r="AP105" s="53">
        <v>4.5705000000000003E-2</v>
      </c>
      <c r="AQ105" s="53">
        <v>1.3183E-2</v>
      </c>
      <c r="AR105" s="53">
        <v>4.5113E-2</v>
      </c>
      <c r="AS105" s="53">
        <v>4.8225400000000002E-2</v>
      </c>
      <c r="AT105" s="53">
        <v>-2.35607E-2</v>
      </c>
      <c r="AU105" s="53">
        <v>1.27902E-2</v>
      </c>
      <c r="AV105" s="53">
        <v>2.64E-3</v>
      </c>
      <c r="AW105" s="53">
        <v>-6.3312999999999998E-3</v>
      </c>
      <c r="AX105" s="53">
        <v>8.7040000000000001E-4</v>
      </c>
      <c r="AY105" s="53">
        <v>-1.4779E-2</v>
      </c>
      <c r="AZ105" s="53">
        <v>1.5438500000000001E-2</v>
      </c>
      <c r="BA105" s="53">
        <v>1.55152E-2</v>
      </c>
      <c r="BB105" s="53">
        <v>-4.2192800000000003E-2</v>
      </c>
      <c r="BC105" s="53">
        <v>-2.2973500000000001E-2</v>
      </c>
      <c r="BD105" s="53">
        <v>4.1003000000000003E-3</v>
      </c>
      <c r="BE105" s="53">
        <v>0.17130379000000001</v>
      </c>
      <c r="BF105" s="53">
        <v>0.1892422</v>
      </c>
      <c r="BG105" s="53">
        <v>0.1825253</v>
      </c>
      <c r="BH105" s="53">
        <v>0.1807319</v>
      </c>
      <c r="BI105" s="53">
        <v>0.1703604</v>
      </c>
      <c r="BJ105" s="53">
        <v>0.1205059</v>
      </c>
      <c r="BK105" s="53">
        <v>0.1882122</v>
      </c>
      <c r="BL105" s="53">
        <v>0.18667919999999999</v>
      </c>
      <c r="BM105" s="53">
        <v>0.20482359999999999</v>
      </c>
      <c r="BN105" s="53">
        <v>0.15982769999999999</v>
      </c>
      <c r="BO105" s="53">
        <v>0.12776750000000001</v>
      </c>
      <c r="BP105" s="53">
        <v>0.16084480000000001</v>
      </c>
      <c r="BQ105" s="53">
        <v>0.16825699999999999</v>
      </c>
      <c r="BR105" s="53">
        <v>9.9060700000000002E-2</v>
      </c>
      <c r="BS105" s="53">
        <v>0.1321899</v>
      </c>
      <c r="BT105" s="53">
        <v>0.1193089</v>
      </c>
      <c r="BU105" s="53">
        <v>0.1077461</v>
      </c>
      <c r="BV105" s="53">
        <v>0.11804000000000001</v>
      </c>
      <c r="BW105" s="53">
        <v>9.1224799999999995E-2</v>
      </c>
      <c r="BX105" s="53">
        <v>0.1230706</v>
      </c>
      <c r="BY105" s="53">
        <v>0.1267104</v>
      </c>
      <c r="BZ105" s="53">
        <v>9.0000800000000006E-2</v>
      </c>
      <c r="CA105" s="53">
        <v>0.1056327</v>
      </c>
      <c r="CB105" s="53">
        <v>0.13092889999999999</v>
      </c>
      <c r="CC105" s="53">
        <v>0.2590577</v>
      </c>
      <c r="CD105" s="53">
        <v>0.2781747</v>
      </c>
      <c r="CE105" s="53">
        <v>0.2706595</v>
      </c>
      <c r="CF105" s="53">
        <v>0.2693257</v>
      </c>
      <c r="CG105" s="53">
        <v>0.25854969999999999</v>
      </c>
      <c r="CH105" s="53">
        <v>0.21053820000000001</v>
      </c>
      <c r="CI105" s="53">
        <v>0.26389770000000001</v>
      </c>
      <c r="CJ105" s="53">
        <v>0.26736090000000001</v>
      </c>
      <c r="CK105" s="53">
        <v>0.2823099</v>
      </c>
      <c r="CL105" s="53">
        <v>0.23886879999999999</v>
      </c>
      <c r="CM105" s="53">
        <v>0.20712839999999999</v>
      </c>
      <c r="CN105" s="53">
        <v>0.2410002</v>
      </c>
      <c r="CO105" s="53">
        <v>0.25139040000000001</v>
      </c>
      <c r="CP105" s="53">
        <v>0.18398800000000001</v>
      </c>
      <c r="CQ105" s="53">
        <v>0.21488579999999999</v>
      </c>
      <c r="CR105" s="53">
        <v>0.2001134</v>
      </c>
      <c r="CS105" s="53">
        <v>0.1867557</v>
      </c>
      <c r="CT105" s="53">
        <v>0.19919129999999999</v>
      </c>
      <c r="CU105" s="53">
        <v>0.1646426</v>
      </c>
      <c r="CV105" s="53">
        <v>0.19761629999999999</v>
      </c>
      <c r="CW105" s="53">
        <v>0.20372380000000001</v>
      </c>
      <c r="CX105" s="53">
        <v>0.18155769999999999</v>
      </c>
      <c r="CY105" s="53">
        <v>0.19470489999999999</v>
      </c>
      <c r="CZ105" s="53">
        <v>0.21876999999999999</v>
      </c>
      <c r="DA105" s="53">
        <v>0.34681159</v>
      </c>
      <c r="DB105" s="53">
        <v>0.36710730000000003</v>
      </c>
      <c r="DC105" s="53">
        <v>0.3587938</v>
      </c>
      <c r="DD105" s="53">
        <v>0.3579196</v>
      </c>
      <c r="DE105" s="53">
        <v>0.34673890000000002</v>
      </c>
      <c r="DF105" s="53">
        <v>0.30057040000000002</v>
      </c>
      <c r="DG105" s="53">
        <v>0.33958310000000003</v>
      </c>
      <c r="DH105" s="53">
        <v>0.34804259999999998</v>
      </c>
      <c r="DI105" s="53">
        <v>0.35979610000000001</v>
      </c>
      <c r="DJ105" s="53">
        <v>0.31790980000000002</v>
      </c>
      <c r="DK105" s="53">
        <v>0.2864892</v>
      </c>
      <c r="DL105" s="53">
        <v>0.32115559999999999</v>
      </c>
      <c r="DM105" s="53">
        <v>0.33452389999999999</v>
      </c>
      <c r="DN105" s="53">
        <v>0.26891520000000002</v>
      </c>
      <c r="DO105" s="53">
        <v>0.2975816</v>
      </c>
      <c r="DP105" s="53">
        <v>0.2809179</v>
      </c>
      <c r="DQ105" s="53">
        <v>0.26576539999999998</v>
      </c>
      <c r="DR105" s="53">
        <v>0.2803426</v>
      </c>
      <c r="DS105" s="53">
        <v>0.23806050000000001</v>
      </c>
      <c r="DT105" s="53">
        <v>0.27216200000000002</v>
      </c>
      <c r="DU105" s="53">
        <v>0.28073720000000002</v>
      </c>
      <c r="DV105" s="53">
        <v>0.27311469999999999</v>
      </c>
      <c r="DW105" s="53">
        <v>0.2837771</v>
      </c>
      <c r="DX105" s="53">
        <v>0.30661119999999997</v>
      </c>
      <c r="DY105" s="53">
        <v>0.4735142</v>
      </c>
      <c r="DZ105" s="53">
        <v>0.4955117</v>
      </c>
      <c r="EA105" s="53">
        <v>0.48604560000000002</v>
      </c>
      <c r="EB105" s="53">
        <v>0.48583500000000002</v>
      </c>
      <c r="EC105" s="53">
        <v>0.4740702</v>
      </c>
      <c r="ED105" s="53">
        <v>0.43056270000000002</v>
      </c>
      <c r="EE105" s="53">
        <v>0.44886090000000001</v>
      </c>
      <c r="EF105" s="53">
        <v>0.46453420000000001</v>
      </c>
      <c r="EG105" s="53">
        <v>0.47167389999999998</v>
      </c>
      <c r="EH105" s="53">
        <v>0.43203249999999999</v>
      </c>
      <c r="EI105" s="53">
        <v>0.40107369999999998</v>
      </c>
      <c r="EJ105" s="53">
        <v>0.43688739999999998</v>
      </c>
      <c r="EK105" s="53">
        <v>0.4545554</v>
      </c>
      <c r="EL105" s="53">
        <v>0.39153670000000002</v>
      </c>
      <c r="EM105" s="53">
        <v>0.4169813</v>
      </c>
      <c r="EN105" s="53">
        <v>0.39758680000000002</v>
      </c>
      <c r="EO105" s="53">
        <v>0.37984279999999998</v>
      </c>
      <c r="EP105" s="53">
        <v>0.39751219999999998</v>
      </c>
      <c r="EQ105" s="53">
        <v>0.34406419999999999</v>
      </c>
      <c r="ER105" s="53">
        <v>0.37979410000000002</v>
      </c>
      <c r="ES105" s="53">
        <v>0.39193230000000001</v>
      </c>
      <c r="ET105" s="53">
        <v>0.40530830000000001</v>
      </c>
      <c r="EU105" s="53">
        <v>0.41238330000000001</v>
      </c>
      <c r="EV105" s="53">
        <v>0.43343979999999999</v>
      </c>
      <c r="EW105" s="53">
        <v>57.356090000000002</v>
      </c>
      <c r="EX105" s="53">
        <v>56.753509999999999</v>
      </c>
      <c r="EY105" s="53">
        <v>56.012900000000002</v>
      </c>
      <c r="EZ105" s="53">
        <v>55.522289999999998</v>
      </c>
      <c r="FA105" s="53">
        <v>54.748869999999997</v>
      </c>
      <c r="FB105" s="53">
        <v>54.334290000000003</v>
      </c>
      <c r="FC105" s="53">
        <v>54.354080000000003</v>
      </c>
      <c r="FD105" s="53">
        <v>56.114980000000003</v>
      </c>
      <c r="FE105" s="53">
        <v>58.94464</v>
      </c>
      <c r="FF105" s="53">
        <v>62.040959999999998</v>
      </c>
      <c r="FG105" s="53">
        <v>64.746120000000005</v>
      </c>
      <c r="FH105" s="53">
        <v>66.767409999999998</v>
      </c>
      <c r="FI105" s="53">
        <v>67.055359999999993</v>
      </c>
      <c r="FJ105" s="53">
        <v>68.033439999999999</v>
      </c>
      <c r="FK105" s="53">
        <v>69.658439999999999</v>
      </c>
      <c r="FL105" s="53">
        <v>69.935000000000002</v>
      </c>
      <c r="FM105" s="53">
        <v>69.319890000000001</v>
      </c>
      <c r="FN105" s="53">
        <v>68.082409999999996</v>
      </c>
      <c r="FO105" s="53">
        <v>66.482960000000006</v>
      </c>
      <c r="FP105" s="53">
        <v>64.150180000000006</v>
      </c>
      <c r="FQ105" s="53">
        <v>61.829909999999998</v>
      </c>
      <c r="FR105" s="53">
        <v>60.069009999999999</v>
      </c>
      <c r="FS105" s="53">
        <v>59.163330000000002</v>
      </c>
      <c r="FT105" s="53">
        <v>58.349820000000001</v>
      </c>
      <c r="FU105" s="53">
        <v>499</v>
      </c>
      <c r="FV105" s="53">
        <v>562.43619999999999</v>
      </c>
      <c r="FW105" s="53">
        <v>15.6008</v>
      </c>
      <c r="FX105" s="53">
        <v>1</v>
      </c>
    </row>
    <row r="106" spans="1:180" x14ac:dyDescent="0.3">
      <c r="A106" t="s">
        <v>174</v>
      </c>
      <c r="B106" t="s">
        <v>249</v>
      </c>
      <c r="C106" t="s">
        <v>180</v>
      </c>
      <c r="D106" t="s">
        <v>248</v>
      </c>
      <c r="E106" t="s">
        <v>189</v>
      </c>
      <c r="F106" t="s">
        <v>232</v>
      </c>
      <c r="G106" t="s">
        <v>242</v>
      </c>
      <c r="H106" s="53">
        <v>191</v>
      </c>
      <c r="I106" s="53">
        <v>1.043631</v>
      </c>
      <c r="J106" s="53">
        <v>1.0219640000000001</v>
      </c>
      <c r="K106" s="53">
        <v>0.98206930000000003</v>
      </c>
      <c r="L106" s="53">
        <v>0.95594440000000003</v>
      </c>
      <c r="M106" s="53">
        <v>0.9876239</v>
      </c>
      <c r="N106" s="53">
        <v>0.9607253</v>
      </c>
      <c r="O106" s="53">
        <v>0.89174750000000003</v>
      </c>
      <c r="P106" s="53">
        <v>0.88499329999999998</v>
      </c>
      <c r="Q106" s="53">
        <v>0.99356690000000003</v>
      </c>
      <c r="R106" s="53">
        <v>1.110233</v>
      </c>
      <c r="S106" s="53">
        <v>1.2562880000000001</v>
      </c>
      <c r="T106" s="53">
        <v>1.3806210000000001</v>
      </c>
      <c r="U106" s="53">
        <v>1.5026679999999999</v>
      </c>
      <c r="V106" s="53">
        <v>1.5790310000000001</v>
      </c>
      <c r="W106" s="53">
        <v>1.599054</v>
      </c>
      <c r="X106" s="53">
        <v>1.6464460000000001</v>
      </c>
      <c r="Y106" s="53">
        <v>1.6341319999999999</v>
      </c>
      <c r="Z106" s="53">
        <v>1.5269950000000001</v>
      </c>
      <c r="AA106" s="53">
        <v>1.5279780000000001</v>
      </c>
      <c r="AB106" s="53">
        <v>1.3839410000000001</v>
      </c>
      <c r="AC106" s="53">
        <v>1.363637</v>
      </c>
      <c r="AD106" s="53">
        <v>1.2388060000000001</v>
      </c>
      <c r="AE106" s="53">
        <v>1.1899390000000001</v>
      </c>
      <c r="AF106" s="53">
        <v>1.1097589999999999</v>
      </c>
      <c r="AG106" s="53">
        <v>-0.11667130000000001</v>
      </c>
      <c r="AH106" s="53">
        <v>-8.8844999999999993E-2</v>
      </c>
      <c r="AI106" s="53">
        <v>-7.3467000000000005E-2</v>
      </c>
      <c r="AJ106" s="53">
        <v>-6.9611500000000007E-2</v>
      </c>
      <c r="AK106" s="53">
        <v>-3.5855699999999997E-2</v>
      </c>
      <c r="AL106" s="53">
        <v>-8.5972099999999996E-2</v>
      </c>
      <c r="AM106" s="53">
        <v>-9.3335399999999999E-2</v>
      </c>
      <c r="AN106" s="53">
        <v>-0.12847749999999999</v>
      </c>
      <c r="AO106" s="53">
        <v>-0.15934329999999999</v>
      </c>
      <c r="AP106" s="53">
        <v>-0.29261930000000003</v>
      </c>
      <c r="AQ106" s="53">
        <v>-0.38711899999999999</v>
      </c>
      <c r="AR106" s="53">
        <v>-0.4344365</v>
      </c>
      <c r="AS106" s="53">
        <v>-0.39966030000000002</v>
      </c>
      <c r="AT106" s="53">
        <v>-0.3935651</v>
      </c>
      <c r="AU106" s="53">
        <v>-0.43228470000000002</v>
      </c>
      <c r="AV106" s="53">
        <v>-0.36455910000000002</v>
      </c>
      <c r="AW106" s="53">
        <v>-0.3316461</v>
      </c>
      <c r="AX106" s="53">
        <v>-0.3335439</v>
      </c>
      <c r="AY106" s="53">
        <v>-0.19631380000000001</v>
      </c>
      <c r="AZ106" s="53">
        <v>-0.20938039999999999</v>
      </c>
      <c r="BA106" s="53">
        <v>-0.17038410000000001</v>
      </c>
      <c r="BB106" s="53">
        <v>-0.1684794</v>
      </c>
      <c r="BC106" s="53">
        <v>-0.1111352</v>
      </c>
      <c r="BD106" s="53">
        <v>-0.1275763</v>
      </c>
      <c r="BE106" s="53">
        <v>-6.5509800000000007E-2</v>
      </c>
      <c r="BF106" s="53">
        <v>-4.02881E-2</v>
      </c>
      <c r="BG106" s="53">
        <v>-2.9348699999999998E-2</v>
      </c>
      <c r="BH106" s="53">
        <v>-2.60342E-2</v>
      </c>
      <c r="BI106" s="53">
        <v>1.1616E-2</v>
      </c>
      <c r="BJ106" s="53">
        <v>-3.2916500000000001E-2</v>
      </c>
      <c r="BK106" s="53">
        <v>-4.1141999999999998E-2</v>
      </c>
      <c r="BL106" s="53">
        <v>-7.7580499999999997E-2</v>
      </c>
      <c r="BM106" s="53">
        <v>-0.109278</v>
      </c>
      <c r="BN106" s="53">
        <v>-0.2369183</v>
      </c>
      <c r="BO106" s="53">
        <v>-0.3136717</v>
      </c>
      <c r="BP106" s="53">
        <v>-0.3492748</v>
      </c>
      <c r="BQ106" s="53">
        <v>-0.31328230000000001</v>
      </c>
      <c r="BR106" s="53">
        <v>-0.3031972</v>
      </c>
      <c r="BS106" s="53">
        <v>-0.33964739999999999</v>
      </c>
      <c r="BT106" s="53">
        <v>-0.27810980000000002</v>
      </c>
      <c r="BU106" s="53">
        <v>-0.25303530000000002</v>
      </c>
      <c r="BV106" s="53">
        <v>-0.26208029999999999</v>
      </c>
      <c r="BW106" s="53">
        <v>-0.1218877</v>
      </c>
      <c r="BX106" s="53">
        <v>-0.15236330000000001</v>
      </c>
      <c r="BY106" s="53">
        <v>-0.1164159</v>
      </c>
      <c r="BZ106" s="53">
        <v>-0.1164101</v>
      </c>
      <c r="CA106" s="53">
        <v>-6.3857999999999998E-2</v>
      </c>
      <c r="CB106" s="53">
        <v>-7.7732700000000002E-2</v>
      </c>
      <c r="CC106" s="53">
        <v>-3.0075399999999999E-2</v>
      </c>
      <c r="CD106" s="53">
        <v>-6.6578000000000002E-3</v>
      </c>
      <c r="CE106" s="53">
        <v>1.2075E-3</v>
      </c>
      <c r="CF106" s="53">
        <v>4.1472999999999996E-3</v>
      </c>
      <c r="CG106" s="53">
        <v>4.4494800000000001E-2</v>
      </c>
      <c r="CH106" s="53">
        <v>3.8297000000000001E-3</v>
      </c>
      <c r="CI106" s="53">
        <v>-4.993E-3</v>
      </c>
      <c r="CJ106" s="53">
        <v>-4.23293E-2</v>
      </c>
      <c r="CK106" s="53">
        <v>-7.4603000000000003E-2</v>
      </c>
      <c r="CL106" s="53">
        <v>-0.19833990000000001</v>
      </c>
      <c r="CM106" s="53">
        <v>-0.26280239999999999</v>
      </c>
      <c r="CN106" s="53">
        <v>-0.29029199999999999</v>
      </c>
      <c r="CO106" s="53">
        <v>-0.25345719999999999</v>
      </c>
      <c r="CP106" s="53">
        <v>-0.24060860000000001</v>
      </c>
      <c r="CQ106" s="53">
        <v>-0.27548709999999998</v>
      </c>
      <c r="CR106" s="53">
        <v>-0.21823529999999999</v>
      </c>
      <c r="CS106" s="53">
        <v>-0.19858980000000001</v>
      </c>
      <c r="CT106" s="53">
        <v>-0.21258479999999999</v>
      </c>
      <c r="CU106" s="53">
        <v>-7.0340399999999997E-2</v>
      </c>
      <c r="CV106" s="53">
        <v>-0.1128734</v>
      </c>
      <c r="CW106" s="53">
        <v>-7.90376E-2</v>
      </c>
      <c r="CX106" s="53">
        <v>-8.0347000000000002E-2</v>
      </c>
      <c r="CY106" s="53">
        <v>-3.11139E-2</v>
      </c>
      <c r="CZ106" s="53">
        <v>-4.3211100000000002E-2</v>
      </c>
      <c r="DA106" s="53">
        <v>5.359E-3</v>
      </c>
      <c r="DB106" s="53">
        <v>2.6972599999999999E-2</v>
      </c>
      <c r="DC106" s="53">
        <v>3.1763699999999999E-2</v>
      </c>
      <c r="DD106" s="53">
        <v>3.43288E-2</v>
      </c>
      <c r="DE106" s="53">
        <v>7.7373600000000001E-2</v>
      </c>
      <c r="DF106" s="53">
        <v>4.0575899999999998E-2</v>
      </c>
      <c r="DG106" s="53">
        <v>3.1156E-2</v>
      </c>
      <c r="DH106" s="53">
        <v>-7.0781999999999998E-3</v>
      </c>
      <c r="DI106" s="53">
        <v>-3.9927900000000002E-2</v>
      </c>
      <c r="DJ106" s="53">
        <v>-0.1597616</v>
      </c>
      <c r="DK106" s="53">
        <v>-0.21193310000000001</v>
      </c>
      <c r="DL106" s="53">
        <v>-0.2313093</v>
      </c>
      <c r="DM106" s="53">
        <v>-0.1936321</v>
      </c>
      <c r="DN106" s="53">
        <v>-0.17802009999999999</v>
      </c>
      <c r="DO106" s="53">
        <v>-0.21132680000000001</v>
      </c>
      <c r="DP106" s="53">
        <v>-0.1583608</v>
      </c>
      <c r="DQ106" s="53">
        <v>-0.1441442</v>
      </c>
      <c r="DR106" s="53">
        <v>-0.16308929999999999</v>
      </c>
      <c r="DS106" s="53">
        <v>-1.87931E-2</v>
      </c>
      <c r="DT106" s="53">
        <v>-7.3383599999999993E-2</v>
      </c>
      <c r="DU106" s="53">
        <v>-4.1659399999999999E-2</v>
      </c>
      <c r="DV106" s="53">
        <v>-4.4283900000000001E-2</v>
      </c>
      <c r="DW106" s="53">
        <v>1.6301E-3</v>
      </c>
      <c r="DX106" s="53">
        <v>-8.6894999999999993E-3</v>
      </c>
      <c r="DY106" s="53">
        <v>5.6520599999999997E-2</v>
      </c>
      <c r="DZ106" s="53">
        <v>7.5529499999999999E-2</v>
      </c>
      <c r="EA106" s="53">
        <v>7.5882000000000005E-2</v>
      </c>
      <c r="EB106" s="53">
        <v>7.7906100000000006E-2</v>
      </c>
      <c r="EC106" s="53">
        <v>0.12484530000000001</v>
      </c>
      <c r="ED106" s="53">
        <v>9.3631599999999995E-2</v>
      </c>
      <c r="EE106" s="53">
        <v>8.3349500000000007E-2</v>
      </c>
      <c r="EF106" s="53">
        <v>4.3818799999999998E-2</v>
      </c>
      <c r="EG106" s="53">
        <v>1.01373E-2</v>
      </c>
      <c r="EH106" s="53">
        <v>-0.1040606</v>
      </c>
      <c r="EI106" s="53">
        <v>-0.1384859</v>
      </c>
      <c r="EJ106" s="53">
        <v>-0.14614750000000001</v>
      </c>
      <c r="EK106" s="53">
        <v>-0.1072541</v>
      </c>
      <c r="EL106" s="53">
        <v>-8.7652099999999997E-2</v>
      </c>
      <c r="EM106" s="53">
        <v>-0.1186895</v>
      </c>
      <c r="EN106" s="53">
        <v>-7.1911500000000003E-2</v>
      </c>
      <c r="EO106" s="53">
        <v>-6.5533400000000006E-2</v>
      </c>
      <c r="EP106" s="53">
        <v>-9.1625700000000004E-2</v>
      </c>
      <c r="EQ106" s="53">
        <v>5.5632899999999999E-2</v>
      </c>
      <c r="ER106" s="53">
        <v>-1.6366499999999999E-2</v>
      </c>
      <c r="ES106" s="53">
        <v>1.23088E-2</v>
      </c>
      <c r="ET106" s="53">
        <v>7.7853999999999996E-3</v>
      </c>
      <c r="EU106" s="53">
        <v>4.8907300000000001E-2</v>
      </c>
      <c r="EV106" s="53">
        <v>4.1154200000000002E-2</v>
      </c>
      <c r="EW106" s="53">
        <v>83.111109999999996</v>
      </c>
      <c r="EX106" s="53">
        <v>81.333340000000007</v>
      </c>
      <c r="EY106" s="53">
        <v>79.55556</v>
      </c>
      <c r="EZ106" s="53">
        <v>77.611109999999996</v>
      </c>
      <c r="FA106" s="53">
        <v>75.833340000000007</v>
      </c>
      <c r="FB106" s="53">
        <v>74.55556</v>
      </c>
      <c r="FC106" s="53">
        <v>73.666659999999993</v>
      </c>
      <c r="FD106" s="53">
        <v>75.44444</v>
      </c>
      <c r="FE106" s="53">
        <v>79.388890000000004</v>
      </c>
      <c r="FF106" s="53">
        <v>83.277780000000007</v>
      </c>
      <c r="FG106" s="53">
        <v>86.94444</v>
      </c>
      <c r="FH106" s="53">
        <v>90.44444</v>
      </c>
      <c r="FI106" s="53">
        <v>93.611109999999996</v>
      </c>
      <c r="FJ106" s="53">
        <v>96.05556</v>
      </c>
      <c r="FK106" s="53">
        <v>98.277780000000007</v>
      </c>
      <c r="FL106" s="53">
        <v>99.888890000000004</v>
      </c>
      <c r="FM106" s="53">
        <v>100.66670000000001</v>
      </c>
      <c r="FN106" s="53">
        <v>100.66670000000001</v>
      </c>
      <c r="FO106" s="53">
        <v>99.666659999999993</v>
      </c>
      <c r="FP106" s="53">
        <v>97.44444</v>
      </c>
      <c r="FQ106" s="53">
        <v>94.277780000000007</v>
      </c>
      <c r="FR106" s="53">
        <v>91</v>
      </c>
      <c r="FS106" s="53">
        <v>88.5</v>
      </c>
      <c r="FT106" s="53">
        <v>86.111109999999996</v>
      </c>
      <c r="FU106" s="53">
        <v>812</v>
      </c>
      <c r="FV106" s="53">
        <v>1337.23</v>
      </c>
      <c r="FW106" s="53">
        <v>16.537700000000001</v>
      </c>
      <c r="FX106" s="53">
        <v>1</v>
      </c>
    </row>
    <row r="107" spans="1:180" x14ac:dyDescent="0.3">
      <c r="A107" t="s">
        <v>174</v>
      </c>
      <c r="B107" t="s">
        <v>249</v>
      </c>
      <c r="C107" t="s">
        <v>180</v>
      </c>
      <c r="D107" t="s">
        <v>227</v>
      </c>
      <c r="E107" t="s">
        <v>190</v>
      </c>
      <c r="F107" t="s">
        <v>232</v>
      </c>
      <c r="G107" t="s">
        <v>242</v>
      </c>
      <c r="H107" s="53">
        <v>191</v>
      </c>
      <c r="I107" s="53">
        <v>0.96667749000000003</v>
      </c>
      <c r="J107" s="53">
        <v>0.91760240000000004</v>
      </c>
      <c r="K107" s="53">
        <v>0.90336989999999995</v>
      </c>
      <c r="L107" s="53">
        <v>0.89595309999999995</v>
      </c>
      <c r="M107" s="53">
        <v>0.92162239999999995</v>
      </c>
      <c r="N107" s="53">
        <v>0.99113169999999995</v>
      </c>
      <c r="O107" s="53">
        <v>1.066457</v>
      </c>
      <c r="P107" s="53">
        <v>1.170024</v>
      </c>
      <c r="Q107" s="53">
        <v>1.5372459999999999</v>
      </c>
      <c r="R107" s="53">
        <v>1.684118</v>
      </c>
      <c r="S107" s="53">
        <v>1.942167</v>
      </c>
      <c r="T107" s="53">
        <v>2.0852879999999998</v>
      </c>
      <c r="U107" s="53">
        <v>2.179942</v>
      </c>
      <c r="V107" s="53">
        <v>2.2885490000000002</v>
      </c>
      <c r="W107" s="53">
        <v>2.3663989999999999</v>
      </c>
      <c r="X107" s="53">
        <v>2.4075380000000002</v>
      </c>
      <c r="Y107" s="53">
        <v>2.2583479999999998</v>
      </c>
      <c r="Z107" s="53">
        <v>1.835089</v>
      </c>
      <c r="AA107" s="53">
        <v>1.586301</v>
      </c>
      <c r="AB107" s="53">
        <v>1.3998870000000001</v>
      </c>
      <c r="AC107" s="53">
        <v>1.2340420000000001</v>
      </c>
      <c r="AD107" s="53">
        <v>1.11154</v>
      </c>
      <c r="AE107" s="53">
        <v>1.0367679999999999</v>
      </c>
      <c r="AF107" s="53">
        <v>0.96737410000000001</v>
      </c>
      <c r="AG107" s="53">
        <v>-3.8804199999999997E-2</v>
      </c>
      <c r="AH107" s="53">
        <v>-4.5560200000000002E-2</v>
      </c>
      <c r="AI107" s="53">
        <v>-3.5278900000000002E-2</v>
      </c>
      <c r="AJ107" s="53">
        <v>-3.0907400000000002E-2</v>
      </c>
      <c r="AK107" s="53">
        <v>-2.50183E-2</v>
      </c>
      <c r="AL107" s="53">
        <v>-4.7537500000000003E-2</v>
      </c>
      <c r="AM107" s="53">
        <v>-5.4122700000000003E-2</v>
      </c>
      <c r="AN107" s="53">
        <v>-8.73086E-2</v>
      </c>
      <c r="AO107" s="53">
        <v>-9.48605E-2</v>
      </c>
      <c r="AP107" s="53">
        <v>-0.19939899999999999</v>
      </c>
      <c r="AQ107" s="53">
        <v>-0.15655179999999999</v>
      </c>
      <c r="AR107" s="53">
        <v>-0.1897616</v>
      </c>
      <c r="AS107" s="53">
        <v>-0.20016329999999999</v>
      </c>
      <c r="AT107" s="53">
        <v>-0.2355575</v>
      </c>
      <c r="AU107" s="53">
        <v>-0.25604979999999999</v>
      </c>
      <c r="AV107" s="53">
        <v>-0.18323429999999999</v>
      </c>
      <c r="AW107" s="53">
        <v>-0.13873179999999999</v>
      </c>
      <c r="AX107" s="53">
        <v>-0.18624969999999999</v>
      </c>
      <c r="AY107" s="53">
        <v>-0.14120440000000001</v>
      </c>
      <c r="AZ107" s="53">
        <v>-0.1769676</v>
      </c>
      <c r="BA107" s="53">
        <v>-0.15277019999999999</v>
      </c>
      <c r="BB107" s="53">
        <v>-0.10288890000000001</v>
      </c>
      <c r="BC107" s="53">
        <v>-8.0463599999999996E-2</v>
      </c>
      <c r="BD107" s="53">
        <v>-8.3446900000000004E-2</v>
      </c>
      <c r="BE107" s="53">
        <v>-6.2931000000000003E-3</v>
      </c>
      <c r="BF107" s="53">
        <v>-1.39606E-2</v>
      </c>
      <c r="BG107" s="53">
        <v>-4.1190999999999997E-3</v>
      </c>
      <c r="BH107" s="53">
        <v>1.3381000000000001E-3</v>
      </c>
      <c r="BI107" s="53">
        <v>1.6402799999999999E-2</v>
      </c>
      <c r="BJ107" s="53">
        <v>-6.0374000000000001E-3</v>
      </c>
      <c r="BK107" s="53">
        <v>-9.6126000000000007E-3</v>
      </c>
      <c r="BL107" s="53">
        <v>-4.6915900000000003E-2</v>
      </c>
      <c r="BM107" s="53">
        <v>-4.5865799999999998E-2</v>
      </c>
      <c r="BN107" s="53">
        <v>-0.15766330000000001</v>
      </c>
      <c r="BO107" s="53">
        <v>-0.1089393</v>
      </c>
      <c r="BP107" s="53">
        <v>-0.13594410000000001</v>
      </c>
      <c r="BQ107" s="53">
        <v>-0.1410402</v>
      </c>
      <c r="BR107" s="53">
        <v>-0.17182410000000001</v>
      </c>
      <c r="BS107" s="53">
        <v>-0.186636</v>
      </c>
      <c r="BT107" s="53">
        <v>-0.120195</v>
      </c>
      <c r="BU107" s="53">
        <v>-7.8509300000000004E-2</v>
      </c>
      <c r="BV107" s="53">
        <v>-0.1219427</v>
      </c>
      <c r="BW107" s="53">
        <v>-8.1243499999999996E-2</v>
      </c>
      <c r="BX107" s="53">
        <v>-0.12826969999999999</v>
      </c>
      <c r="BY107" s="53">
        <v>-0.10651380000000001</v>
      </c>
      <c r="BZ107" s="53">
        <v>-6.7816000000000001E-2</v>
      </c>
      <c r="CA107" s="53">
        <v>-4.6009099999999997E-2</v>
      </c>
      <c r="CB107" s="53">
        <v>-5.0010300000000001E-2</v>
      </c>
      <c r="CC107" s="53">
        <v>1.6223899999999999E-2</v>
      </c>
      <c r="CD107" s="53">
        <v>7.9252000000000003E-3</v>
      </c>
      <c r="CE107" s="53">
        <v>1.7462200000000001E-2</v>
      </c>
      <c r="CF107" s="53">
        <v>2.36712E-2</v>
      </c>
      <c r="CG107" s="53">
        <v>4.5090900000000003E-2</v>
      </c>
      <c r="CH107" s="53">
        <v>2.27055E-2</v>
      </c>
      <c r="CI107" s="53">
        <v>2.1214899999999998E-2</v>
      </c>
      <c r="CJ107" s="53">
        <v>-1.8940100000000001E-2</v>
      </c>
      <c r="CK107" s="53">
        <v>-1.19322E-2</v>
      </c>
      <c r="CL107" s="53">
        <v>-0.12875729999999999</v>
      </c>
      <c r="CM107" s="53">
        <v>-7.5963000000000003E-2</v>
      </c>
      <c r="CN107" s="53">
        <v>-9.8670300000000002E-2</v>
      </c>
      <c r="CO107" s="53">
        <v>-0.10009179999999999</v>
      </c>
      <c r="CP107" s="53">
        <v>-0.1276824</v>
      </c>
      <c r="CQ107" s="53">
        <v>-0.1385603</v>
      </c>
      <c r="CR107" s="53">
        <v>-7.6534199999999997E-2</v>
      </c>
      <c r="CS107" s="53">
        <v>-3.6799400000000003E-2</v>
      </c>
      <c r="CT107" s="53">
        <v>-7.7403899999999998E-2</v>
      </c>
      <c r="CU107" s="53">
        <v>-3.9714800000000001E-2</v>
      </c>
      <c r="CV107" s="53">
        <v>-9.4541700000000006E-2</v>
      </c>
      <c r="CW107" s="53">
        <v>-7.4476799999999996E-2</v>
      </c>
      <c r="CX107" s="53">
        <v>-4.35247E-2</v>
      </c>
      <c r="CY107" s="53">
        <v>-2.2145999999999999E-2</v>
      </c>
      <c r="CZ107" s="53">
        <v>-2.68521E-2</v>
      </c>
      <c r="DA107" s="53">
        <v>3.8740900000000002E-2</v>
      </c>
      <c r="DB107" s="53">
        <v>2.98111E-2</v>
      </c>
      <c r="DC107" s="53">
        <v>3.9043399999999999E-2</v>
      </c>
      <c r="DD107" s="53">
        <v>4.6004299999999998E-2</v>
      </c>
      <c r="DE107" s="53">
        <v>7.37791E-2</v>
      </c>
      <c r="DF107" s="53">
        <v>5.1448399999999998E-2</v>
      </c>
      <c r="DG107" s="53">
        <v>5.2042499999999998E-2</v>
      </c>
      <c r="DH107" s="53">
        <v>9.0357000000000007E-3</v>
      </c>
      <c r="DI107" s="53">
        <v>2.2001400000000001E-2</v>
      </c>
      <c r="DJ107" s="53">
        <v>-9.9851400000000007E-2</v>
      </c>
      <c r="DK107" s="53">
        <v>-4.2986700000000003E-2</v>
      </c>
      <c r="DL107" s="53">
        <v>-6.13965E-2</v>
      </c>
      <c r="DM107" s="53">
        <v>-5.9143300000000003E-2</v>
      </c>
      <c r="DN107" s="53">
        <v>-8.3540799999999998E-2</v>
      </c>
      <c r="DO107" s="53">
        <v>-9.0484499999999995E-2</v>
      </c>
      <c r="DP107" s="53">
        <v>-3.2873399999999997E-2</v>
      </c>
      <c r="DQ107" s="53">
        <v>4.9104999999999999E-3</v>
      </c>
      <c r="DR107" s="53">
        <v>-3.2865100000000001E-2</v>
      </c>
      <c r="DS107" s="53">
        <v>1.8140000000000001E-3</v>
      </c>
      <c r="DT107" s="53">
        <v>-6.0813699999999998E-2</v>
      </c>
      <c r="DU107" s="53">
        <v>-4.24398E-2</v>
      </c>
      <c r="DV107" s="53">
        <v>-1.9233400000000001E-2</v>
      </c>
      <c r="DW107" s="53">
        <v>1.7171E-3</v>
      </c>
      <c r="DX107" s="53">
        <v>-3.6939999999999998E-3</v>
      </c>
      <c r="DY107" s="53">
        <v>7.1251999999999996E-2</v>
      </c>
      <c r="DZ107" s="53">
        <v>6.1410699999999999E-2</v>
      </c>
      <c r="EA107" s="53">
        <v>7.0203299999999996E-2</v>
      </c>
      <c r="EB107" s="53">
        <v>7.8249799999999994E-2</v>
      </c>
      <c r="EC107" s="53">
        <v>0.1152002</v>
      </c>
      <c r="ED107" s="53">
        <v>9.2948500000000003E-2</v>
      </c>
      <c r="EE107" s="53">
        <v>9.6552499999999999E-2</v>
      </c>
      <c r="EF107" s="53">
        <v>4.9428399999999997E-2</v>
      </c>
      <c r="EG107" s="53">
        <v>7.0996100000000006E-2</v>
      </c>
      <c r="EH107" s="53">
        <v>-5.8115699999999999E-2</v>
      </c>
      <c r="EI107" s="53">
        <v>4.6258000000000002E-3</v>
      </c>
      <c r="EJ107" s="53">
        <v>-7.5789999999999998E-3</v>
      </c>
      <c r="EK107" s="53">
        <v>-2.02E-5</v>
      </c>
      <c r="EL107" s="53">
        <v>-1.98073E-2</v>
      </c>
      <c r="EM107" s="53">
        <v>-2.1070800000000001E-2</v>
      </c>
      <c r="EN107" s="53">
        <v>3.01658E-2</v>
      </c>
      <c r="EO107" s="53">
        <v>6.5133099999999999E-2</v>
      </c>
      <c r="EP107" s="53">
        <v>3.1441900000000002E-2</v>
      </c>
      <c r="EQ107" s="53">
        <v>6.1774900000000001E-2</v>
      </c>
      <c r="ER107" s="53">
        <v>-1.2115799999999999E-2</v>
      </c>
      <c r="ES107" s="53">
        <v>3.8165999999999999E-3</v>
      </c>
      <c r="ET107" s="53">
        <v>1.58394E-2</v>
      </c>
      <c r="EU107" s="53">
        <v>3.6171599999999998E-2</v>
      </c>
      <c r="EV107" s="53">
        <v>2.97427E-2</v>
      </c>
      <c r="EW107" s="53">
        <v>76.339579999999998</v>
      </c>
      <c r="EX107" s="53">
        <v>74.791499999999999</v>
      </c>
      <c r="EY107" s="53">
        <v>73.243639999999999</v>
      </c>
      <c r="EZ107" s="53">
        <v>71.743499999999997</v>
      </c>
      <c r="FA107" s="53">
        <v>70.052840000000003</v>
      </c>
      <c r="FB107" s="53">
        <v>68.81465</v>
      </c>
      <c r="FC107" s="53">
        <v>68.028919999999999</v>
      </c>
      <c r="FD107" s="53">
        <v>69.267780000000002</v>
      </c>
      <c r="FE107" s="53">
        <v>72.768270000000001</v>
      </c>
      <c r="FF107" s="53">
        <v>76.697140000000005</v>
      </c>
      <c r="FG107" s="53">
        <v>80.387720000000002</v>
      </c>
      <c r="FH107" s="53">
        <v>83.745090000000005</v>
      </c>
      <c r="FI107" s="53">
        <v>86.697879999999998</v>
      </c>
      <c r="FJ107" s="53">
        <v>89.341009999999997</v>
      </c>
      <c r="FK107" s="53">
        <v>91.412520000000001</v>
      </c>
      <c r="FL107" s="53">
        <v>92.840900000000005</v>
      </c>
      <c r="FM107" s="53">
        <v>93.245699999999999</v>
      </c>
      <c r="FN107" s="53">
        <v>92.840990000000005</v>
      </c>
      <c r="FO107" s="53">
        <v>91.126869999999997</v>
      </c>
      <c r="FP107" s="53">
        <v>88.364879999999999</v>
      </c>
      <c r="FQ107" s="53">
        <v>85.316999999999993</v>
      </c>
      <c r="FR107" s="53">
        <v>82.364379999999997</v>
      </c>
      <c r="FS107" s="53">
        <v>79.864140000000006</v>
      </c>
      <c r="FT107" s="53">
        <v>77.482619999999997</v>
      </c>
      <c r="FU107" s="53">
        <v>811.16669999999999</v>
      </c>
      <c r="FV107" s="53">
        <v>1160.771</v>
      </c>
      <c r="FW107" s="53">
        <v>15.045949999999999</v>
      </c>
      <c r="FX107" s="53">
        <v>1</v>
      </c>
    </row>
    <row r="108" spans="1:180" x14ac:dyDescent="0.3">
      <c r="A108" t="s">
        <v>174</v>
      </c>
      <c r="B108" t="s">
        <v>249</v>
      </c>
      <c r="C108" t="s">
        <v>180</v>
      </c>
      <c r="D108" t="s">
        <v>248</v>
      </c>
      <c r="E108" t="s">
        <v>188</v>
      </c>
      <c r="F108" t="s">
        <v>232</v>
      </c>
      <c r="G108" t="s">
        <v>242</v>
      </c>
      <c r="H108" s="53">
        <v>191</v>
      </c>
      <c r="I108" s="53">
        <v>1.154434</v>
      </c>
      <c r="J108" s="53">
        <v>1.114973</v>
      </c>
      <c r="K108" s="53">
        <v>1.0664549999999999</v>
      </c>
      <c r="L108" s="53">
        <v>1.029846</v>
      </c>
      <c r="M108" s="53">
        <v>1.0758259999999999</v>
      </c>
      <c r="N108" s="53">
        <v>1.026985</v>
      </c>
      <c r="O108" s="53">
        <v>0.90829539999999998</v>
      </c>
      <c r="P108" s="53">
        <v>0.99712559999999995</v>
      </c>
      <c r="Q108" s="53">
        <v>1.133721</v>
      </c>
      <c r="R108" s="53">
        <v>1.25786</v>
      </c>
      <c r="S108" s="53">
        <v>1.3955360000000001</v>
      </c>
      <c r="T108" s="53">
        <v>1.486056</v>
      </c>
      <c r="U108" s="53">
        <v>1.566144</v>
      </c>
      <c r="V108" s="53">
        <v>1.6269579999999999</v>
      </c>
      <c r="W108" s="53">
        <v>1.7058089999999999</v>
      </c>
      <c r="X108" s="53">
        <v>1.731454</v>
      </c>
      <c r="Y108" s="53">
        <v>1.689587</v>
      </c>
      <c r="Z108" s="53">
        <v>1.59416</v>
      </c>
      <c r="AA108" s="53">
        <v>1.611513</v>
      </c>
      <c r="AB108" s="53">
        <v>1.528899</v>
      </c>
      <c r="AC108" s="53">
        <v>1.4931140000000001</v>
      </c>
      <c r="AD108" s="53">
        <v>1.3827160000000001</v>
      </c>
      <c r="AE108" s="53">
        <v>1.3028139999999999</v>
      </c>
      <c r="AF108" s="53">
        <v>1.212237</v>
      </c>
      <c r="AG108" s="53">
        <v>-7.7819299999999994E-2</v>
      </c>
      <c r="AH108" s="53">
        <v>-6.3205800000000006E-2</v>
      </c>
      <c r="AI108" s="53">
        <v>-6.3603199999999999E-2</v>
      </c>
      <c r="AJ108" s="53">
        <v>-6.4080899999999996E-2</v>
      </c>
      <c r="AK108" s="53">
        <v>-1.6192399999999999E-2</v>
      </c>
      <c r="AL108" s="53">
        <v>-8.2637100000000005E-2</v>
      </c>
      <c r="AM108" s="53">
        <v>-0.1231423</v>
      </c>
      <c r="AN108" s="53">
        <v>-0.13969899999999999</v>
      </c>
      <c r="AO108" s="53">
        <v>-0.17222170000000001</v>
      </c>
      <c r="AP108" s="53">
        <v>-0.2855393</v>
      </c>
      <c r="AQ108" s="53">
        <v>-0.3752318</v>
      </c>
      <c r="AR108" s="53">
        <v>-0.4428243</v>
      </c>
      <c r="AS108" s="53">
        <v>-0.44974920000000002</v>
      </c>
      <c r="AT108" s="53">
        <v>-0.43189319999999998</v>
      </c>
      <c r="AU108" s="53">
        <v>-0.4015167</v>
      </c>
      <c r="AV108" s="53">
        <v>-0.37642419999999999</v>
      </c>
      <c r="AW108" s="53">
        <v>-0.3890998</v>
      </c>
      <c r="AX108" s="53">
        <v>-0.37760080000000001</v>
      </c>
      <c r="AY108" s="53">
        <v>-0.2309677</v>
      </c>
      <c r="AZ108" s="53">
        <v>-0.1443787</v>
      </c>
      <c r="BA108" s="53">
        <v>-0.1155591</v>
      </c>
      <c r="BB108" s="53">
        <v>-0.10109079999999999</v>
      </c>
      <c r="BC108" s="53">
        <v>-6.5312099999999998E-2</v>
      </c>
      <c r="BD108" s="53">
        <v>-8.3352200000000001E-2</v>
      </c>
      <c r="BE108" s="53">
        <v>-2.3407399999999998E-2</v>
      </c>
      <c r="BF108" s="53">
        <v>-6.7558999999999996E-3</v>
      </c>
      <c r="BG108" s="53">
        <v>-8.3760999999999992E-3</v>
      </c>
      <c r="BH108" s="53">
        <v>-1.22021E-2</v>
      </c>
      <c r="BI108" s="53">
        <v>4.1695500000000003E-2</v>
      </c>
      <c r="BJ108" s="53">
        <v>-2.1368499999999999E-2</v>
      </c>
      <c r="BK108" s="53">
        <v>-6.4393300000000001E-2</v>
      </c>
      <c r="BL108" s="53">
        <v>-8.2487400000000002E-2</v>
      </c>
      <c r="BM108" s="53">
        <v>-0.11817610000000001</v>
      </c>
      <c r="BN108" s="53">
        <v>-0.2296387</v>
      </c>
      <c r="BO108" s="53">
        <v>-0.30700939999999999</v>
      </c>
      <c r="BP108" s="53">
        <v>-0.36411939999999998</v>
      </c>
      <c r="BQ108" s="53">
        <v>-0.36432029999999999</v>
      </c>
      <c r="BR108" s="53">
        <v>-0.3464584</v>
      </c>
      <c r="BS108" s="53">
        <v>-0.31671549999999998</v>
      </c>
      <c r="BT108" s="53">
        <v>-0.29274519999999998</v>
      </c>
      <c r="BU108" s="53">
        <v>-0.30586259999999998</v>
      </c>
      <c r="BV108" s="53">
        <v>-0.30146679999999998</v>
      </c>
      <c r="BW108" s="53">
        <v>-0.15255250000000001</v>
      </c>
      <c r="BX108" s="53">
        <v>-8.1059900000000004E-2</v>
      </c>
      <c r="BY108" s="53">
        <v>-4.9610599999999998E-2</v>
      </c>
      <c r="BZ108" s="53">
        <v>-4.11399E-2</v>
      </c>
      <c r="CA108" s="53">
        <v>-8.0064999999999997E-3</v>
      </c>
      <c r="CB108" s="53">
        <v>-2.6594799999999998E-2</v>
      </c>
      <c r="CC108" s="53">
        <v>1.42781E-2</v>
      </c>
      <c r="CD108" s="53">
        <v>3.2341099999999998E-2</v>
      </c>
      <c r="CE108" s="53">
        <v>2.9874100000000001E-2</v>
      </c>
      <c r="CF108" s="53">
        <v>2.3728900000000001E-2</v>
      </c>
      <c r="CG108" s="53">
        <v>8.17885E-2</v>
      </c>
      <c r="CH108" s="53">
        <v>2.1066000000000001E-2</v>
      </c>
      <c r="CI108" s="53">
        <v>-2.3703999999999999E-2</v>
      </c>
      <c r="CJ108" s="53">
        <v>-4.2862900000000002E-2</v>
      </c>
      <c r="CK108" s="53">
        <v>-8.0744200000000002E-2</v>
      </c>
      <c r="CL108" s="53">
        <v>-0.19092210000000001</v>
      </c>
      <c r="CM108" s="53">
        <v>-0.25975890000000001</v>
      </c>
      <c r="CN108" s="53">
        <v>-0.30960850000000001</v>
      </c>
      <c r="CO108" s="53">
        <v>-0.30515249999999999</v>
      </c>
      <c r="CP108" s="53">
        <v>-0.2872865</v>
      </c>
      <c r="CQ108" s="53">
        <v>-0.2579825</v>
      </c>
      <c r="CR108" s="53">
        <v>-0.23478940000000001</v>
      </c>
      <c r="CS108" s="53">
        <v>-0.24821280000000001</v>
      </c>
      <c r="CT108" s="53">
        <v>-0.2487366</v>
      </c>
      <c r="CU108" s="53">
        <v>-9.8242399999999994E-2</v>
      </c>
      <c r="CV108" s="53">
        <v>-3.7205599999999998E-2</v>
      </c>
      <c r="CW108" s="53">
        <v>-3.9347999999999996E-3</v>
      </c>
      <c r="CX108" s="53">
        <v>3.8200000000000002E-4</v>
      </c>
      <c r="CY108" s="53">
        <v>3.1683200000000002E-2</v>
      </c>
      <c r="CZ108" s="53">
        <v>1.2715199999999999E-2</v>
      </c>
      <c r="DA108" s="53">
        <v>5.1963700000000002E-2</v>
      </c>
      <c r="DB108" s="53">
        <v>7.1438100000000004E-2</v>
      </c>
      <c r="DC108" s="53">
        <v>6.8124199999999996E-2</v>
      </c>
      <c r="DD108" s="53">
        <v>5.9659999999999998E-2</v>
      </c>
      <c r="DE108" s="53">
        <v>0.1218814</v>
      </c>
      <c r="DF108" s="53">
        <v>6.3500399999999999E-2</v>
      </c>
      <c r="DG108" s="53">
        <v>1.6985400000000001E-2</v>
      </c>
      <c r="DH108" s="53">
        <v>-3.2382999999999999E-3</v>
      </c>
      <c r="DI108" s="53">
        <v>-4.3312400000000001E-2</v>
      </c>
      <c r="DJ108" s="53">
        <v>-0.15220539999999999</v>
      </c>
      <c r="DK108" s="53">
        <v>-0.21250830000000001</v>
      </c>
      <c r="DL108" s="53">
        <v>-0.25509759999999998</v>
      </c>
      <c r="DM108" s="53">
        <v>-0.2459847</v>
      </c>
      <c r="DN108" s="53">
        <v>-0.2281147</v>
      </c>
      <c r="DO108" s="53">
        <v>-0.19924939999999999</v>
      </c>
      <c r="DP108" s="53">
        <v>-0.17683360000000001</v>
      </c>
      <c r="DQ108" s="53">
        <v>-0.19056310000000001</v>
      </c>
      <c r="DR108" s="53">
        <v>-0.1960064</v>
      </c>
      <c r="DS108" s="53">
        <v>-4.3932199999999998E-2</v>
      </c>
      <c r="DT108" s="53">
        <v>6.6487999999999998E-3</v>
      </c>
      <c r="DU108" s="53">
        <v>4.1741E-2</v>
      </c>
      <c r="DV108" s="53">
        <v>4.1903799999999998E-2</v>
      </c>
      <c r="DW108" s="53">
        <v>7.1372900000000003E-2</v>
      </c>
      <c r="DX108" s="53">
        <v>5.2025200000000001E-2</v>
      </c>
      <c r="DY108" s="53">
        <v>0.1063756</v>
      </c>
      <c r="DZ108" s="53">
        <v>0.127888</v>
      </c>
      <c r="EA108" s="53">
        <v>0.1233514</v>
      </c>
      <c r="EB108" s="53">
        <v>0.11153879999999999</v>
      </c>
      <c r="EC108" s="53">
        <v>0.17976929999999999</v>
      </c>
      <c r="ED108" s="53">
        <v>0.12476909999999999</v>
      </c>
      <c r="EE108" s="53">
        <v>7.5734399999999993E-2</v>
      </c>
      <c r="EF108" s="53">
        <v>5.3973199999999999E-2</v>
      </c>
      <c r="EG108" s="53">
        <v>1.0733299999999999E-2</v>
      </c>
      <c r="EH108" s="53">
        <v>-9.6304799999999996E-2</v>
      </c>
      <c r="EI108" s="53">
        <v>-0.14428589999999999</v>
      </c>
      <c r="EJ108" s="53">
        <v>-0.17639260000000001</v>
      </c>
      <c r="EK108" s="53">
        <v>-0.1605557</v>
      </c>
      <c r="EL108" s="53">
        <v>-0.1426799</v>
      </c>
      <c r="EM108" s="53">
        <v>-0.1144482</v>
      </c>
      <c r="EN108" s="53">
        <v>-9.3154600000000004E-2</v>
      </c>
      <c r="EO108" s="53">
        <v>-0.1073259</v>
      </c>
      <c r="EP108" s="53">
        <v>-0.1198724</v>
      </c>
      <c r="EQ108" s="53">
        <v>3.4483E-2</v>
      </c>
      <c r="ER108" s="53">
        <v>6.9967500000000002E-2</v>
      </c>
      <c r="ES108" s="53">
        <v>0.10768949999999999</v>
      </c>
      <c r="ET108" s="53">
        <v>0.1018548</v>
      </c>
      <c r="EU108" s="53">
        <v>0.1286785</v>
      </c>
      <c r="EV108" s="53">
        <v>0.1087825</v>
      </c>
      <c r="EW108" s="53">
        <v>87.3</v>
      </c>
      <c r="EX108" s="53">
        <v>85.3</v>
      </c>
      <c r="EY108" s="53">
        <v>83.75</v>
      </c>
      <c r="EZ108" s="53">
        <v>82</v>
      </c>
      <c r="FA108" s="53">
        <v>80.400000000000006</v>
      </c>
      <c r="FB108" s="53">
        <v>79</v>
      </c>
      <c r="FC108" s="53">
        <v>78.7</v>
      </c>
      <c r="FD108" s="53">
        <v>81.05</v>
      </c>
      <c r="FE108" s="53">
        <v>84.5</v>
      </c>
      <c r="FF108" s="53">
        <v>87.7</v>
      </c>
      <c r="FG108" s="53">
        <v>90.85</v>
      </c>
      <c r="FH108" s="53">
        <v>93.65</v>
      </c>
      <c r="FI108" s="53">
        <v>96.5</v>
      </c>
      <c r="FJ108" s="53">
        <v>98.8</v>
      </c>
      <c r="FK108" s="53">
        <v>101.15</v>
      </c>
      <c r="FL108" s="53">
        <v>102.85</v>
      </c>
      <c r="FM108" s="53">
        <v>103.85</v>
      </c>
      <c r="FN108" s="53">
        <v>103.9</v>
      </c>
      <c r="FO108" s="53">
        <v>103.6</v>
      </c>
      <c r="FP108" s="53">
        <v>102.05</v>
      </c>
      <c r="FQ108" s="53">
        <v>98.9</v>
      </c>
      <c r="FR108" s="53">
        <v>95.7</v>
      </c>
      <c r="FS108" s="53">
        <v>92.4</v>
      </c>
      <c r="FT108" s="53">
        <v>89.8</v>
      </c>
      <c r="FU108" s="53">
        <v>812</v>
      </c>
      <c r="FV108" s="53">
        <v>1410.3879999999999</v>
      </c>
      <c r="FW108" s="53">
        <v>16.51904</v>
      </c>
      <c r="FX108" s="53">
        <v>1</v>
      </c>
    </row>
    <row r="109" spans="1:180" x14ac:dyDescent="0.3">
      <c r="A109" t="s">
        <v>174</v>
      </c>
      <c r="B109" t="s">
        <v>249</v>
      </c>
      <c r="C109" t="s">
        <v>180</v>
      </c>
      <c r="D109" t="s">
        <v>227</v>
      </c>
      <c r="E109" t="s">
        <v>189</v>
      </c>
      <c r="F109" t="s">
        <v>232</v>
      </c>
      <c r="G109" t="s">
        <v>242</v>
      </c>
      <c r="H109" s="53">
        <v>191</v>
      </c>
      <c r="I109" s="53">
        <v>1.1325050999999999</v>
      </c>
      <c r="J109" s="53">
        <v>1.0773999999999999</v>
      </c>
      <c r="K109" s="53">
        <v>1.0415540000000001</v>
      </c>
      <c r="L109" s="53">
        <v>1.014418</v>
      </c>
      <c r="M109" s="53">
        <v>1.0725169999999999</v>
      </c>
      <c r="N109" s="53">
        <v>1.1100270000000001</v>
      </c>
      <c r="O109" s="53">
        <v>1.1112379999999999</v>
      </c>
      <c r="P109" s="53">
        <v>1.350638</v>
      </c>
      <c r="Q109" s="53">
        <v>1.813849</v>
      </c>
      <c r="R109" s="53">
        <v>1.9663409999999999</v>
      </c>
      <c r="S109" s="53">
        <v>2.1518440000000001</v>
      </c>
      <c r="T109" s="53">
        <v>2.315086</v>
      </c>
      <c r="U109" s="53">
        <v>2.409805</v>
      </c>
      <c r="V109" s="53">
        <v>2.5079639999999999</v>
      </c>
      <c r="W109" s="53">
        <v>2.5975830000000002</v>
      </c>
      <c r="X109" s="53">
        <v>2.5901130000000001</v>
      </c>
      <c r="Y109" s="53">
        <v>2.433745</v>
      </c>
      <c r="Z109" s="53">
        <v>2.0321400000000001</v>
      </c>
      <c r="AA109" s="53">
        <v>1.7606900000000001</v>
      </c>
      <c r="AB109" s="53">
        <v>1.566646</v>
      </c>
      <c r="AC109" s="53">
        <v>1.471228</v>
      </c>
      <c r="AD109" s="53">
        <v>1.3192999999999999</v>
      </c>
      <c r="AE109" s="53">
        <v>1.240056</v>
      </c>
      <c r="AF109" s="53">
        <v>1.152147</v>
      </c>
      <c r="AG109" s="53">
        <v>-2.0494100000000001E-2</v>
      </c>
      <c r="AH109" s="53">
        <v>-2.0554200000000002E-2</v>
      </c>
      <c r="AI109" s="53">
        <v>-2.3831100000000001E-2</v>
      </c>
      <c r="AJ109" s="53">
        <v>-2.92749E-2</v>
      </c>
      <c r="AK109" s="53">
        <v>2.0819999999999999E-4</v>
      </c>
      <c r="AL109" s="53">
        <v>-8.0745300000000006E-2</v>
      </c>
      <c r="AM109" s="53">
        <v>-0.15091479999999999</v>
      </c>
      <c r="AN109" s="53">
        <v>-0.17110030000000001</v>
      </c>
      <c r="AO109" s="53">
        <v>-0.1478389</v>
      </c>
      <c r="AP109" s="53">
        <v>-0.29194130000000001</v>
      </c>
      <c r="AQ109" s="53">
        <v>-0.36409170000000002</v>
      </c>
      <c r="AR109" s="53">
        <v>-0.36417830000000001</v>
      </c>
      <c r="AS109" s="53">
        <v>-0.3620989</v>
      </c>
      <c r="AT109" s="53">
        <v>-0.3845095</v>
      </c>
      <c r="AU109" s="53">
        <v>-0.37742340000000002</v>
      </c>
      <c r="AV109" s="53">
        <v>-0.3566067</v>
      </c>
      <c r="AW109" s="53">
        <v>-0.3249705</v>
      </c>
      <c r="AX109" s="53">
        <v>-0.27859349999999999</v>
      </c>
      <c r="AY109" s="53">
        <v>-0.2159198</v>
      </c>
      <c r="AZ109" s="53">
        <v>-0.1608755</v>
      </c>
      <c r="BA109" s="53">
        <v>-0.12891089999999999</v>
      </c>
      <c r="BB109" s="53">
        <v>-8.5268300000000005E-2</v>
      </c>
      <c r="BC109" s="53">
        <v>-5.0372100000000003E-2</v>
      </c>
      <c r="BD109" s="53">
        <v>-6.8925700000000006E-2</v>
      </c>
      <c r="BE109" s="53">
        <v>2.35111E-2</v>
      </c>
      <c r="BF109" s="53">
        <v>2.0501399999999999E-2</v>
      </c>
      <c r="BG109" s="53">
        <v>1.7987E-2</v>
      </c>
      <c r="BH109" s="53">
        <v>1.14746E-2</v>
      </c>
      <c r="BI109" s="53">
        <v>4.8412400000000001E-2</v>
      </c>
      <c r="BJ109" s="53">
        <v>-2.2128200000000001E-2</v>
      </c>
      <c r="BK109" s="53">
        <v>-7.6390399999999997E-2</v>
      </c>
      <c r="BL109" s="53">
        <v>-0.10017479999999999</v>
      </c>
      <c r="BM109" s="53">
        <v>-7.5451599999999994E-2</v>
      </c>
      <c r="BN109" s="53">
        <v>-0.22240779999999999</v>
      </c>
      <c r="BO109" s="53">
        <v>-0.2840376</v>
      </c>
      <c r="BP109" s="53">
        <v>-0.27707500000000002</v>
      </c>
      <c r="BQ109" s="53">
        <v>-0.27255590000000002</v>
      </c>
      <c r="BR109" s="53">
        <v>-0.29647879999999999</v>
      </c>
      <c r="BS109" s="53">
        <v>-0.29420550000000001</v>
      </c>
      <c r="BT109" s="53">
        <v>-0.27752280000000001</v>
      </c>
      <c r="BU109" s="53">
        <v>-0.24743879999999999</v>
      </c>
      <c r="BV109" s="53">
        <v>-0.2058392</v>
      </c>
      <c r="BW109" s="53">
        <v>-0.14645659999999999</v>
      </c>
      <c r="BX109" s="53">
        <v>-0.100102</v>
      </c>
      <c r="BY109" s="53">
        <v>-7.0798799999999995E-2</v>
      </c>
      <c r="BZ109" s="53">
        <v>-3.6466600000000002E-2</v>
      </c>
      <c r="CA109" s="53">
        <v>-3.862E-3</v>
      </c>
      <c r="CB109" s="53">
        <v>-2.1641500000000001E-2</v>
      </c>
      <c r="CC109" s="53">
        <v>5.3988899999999999E-2</v>
      </c>
      <c r="CD109" s="53">
        <v>4.8936500000000001E-2</v>
      </c>
      <c r="CE109" s="53">
        <v>4.6949999999999999E-2</v>
      </c>
      <c r="CF109" s="53">
        <v>3.9697700000000002E-2</v>
      </c>
      <c r="CG109" s="53">
        <v>8.1798499999999996E-2</v>
      </c>
      <c r="CH109" s="53">
        <v>1.8469900000000001E-2</v>
      </c>
      <c r="CI109" s="53">
        <v>-2.4774999999999998E-2</v>
      </c>
      <c r="CJ109" s="53">
        <v>-5.1052E-2</v>
      </c>
      <c r="CK109" s="53">
        <v>-2.53163E-2</v>
      </c>
      <c r="CL109" s="53">
        <v>-0.17424919999999999</v>
      </c>
      <c r="CM109" s="53">
        <v>-0.2285924</v>
      </c>
      <c r="CN109" s="53">
        <v>-0.21674760000000001</v>
      </c>
      <c r="CO109" s="53">
        <v>-0.2105387</v>
      </c>
      <c r="CP109" s="53">
        <v>-0.2355091</v>
      </c>
      <c r="CQ109" s="53">
        <v>-0.2365691</v>
      </c>
      <c r="CR109" s="53">
        <v>-0.22274949999999999</v>
      </c>
      <c r="CS109" s="53">
        <v>-0.19374050000000001</v>
      </c>
      <c r="CT109" s="53">
        <v>-0.1554497</v>
      </c>
      <c r="CU109" s="53">
        <v>-9.8346600000000006E-2</v>
      </c>
      <c r="CV109" s="53">
        <v>-5.80105E-2</v>
      </c>
      <c r="CW109" s="53">
        <v>-3.0550500000000001E-2</v>
      </c>
      <c r="CX109" s="53">
        <v>-2.6667000000000001E-3</v>
      </c>
      <c r="CY109" s="53">
        <v>2.83507E-2</v>
      </c>
      <c r="CZ109" s="53">
        <v>1.1107499999999999E-2</v>
      </c>
      <c r="DA109" s="53">
        <v>8.4466700000000006E-2</v>
      </c>
      <c r="DB109" s="53">
        <v>7.7371499999999996E-2</v>
      </c>
      <c r="DC109" s="53">
        <v>7.5913099999999997E-2</v>
      </c>
      <c r="DD109" s="53">
        <v>6.7920700000000001E-2</v>
      </c>
      <c r="DE109" s="53">
        <v>0.1151846</v>
      </c>
      <c r="DF109" s="53">
        <v>5.9068000000000002E-2</v>
      </c>
      <c r="DG109" s="53">
        <v>2.6840300000000001E-2</v>
      </c>
      <c r="DH109" s="53">
        <v>-1.9292000000000001E-3</v>
      </c>
      <c r="DI109" s="53">
        <v>2.4818900000000001E-2</v>
      </c>
      <c r="DJ109" s="53">
        <v>-0.12609049999999999</v>
      </c>
      <c r="DK109" s="53">
        <v>-0.1731471</v>
      </c>
      <c r="DL109" s="53">
        <v>-0.15642010000000001</v>
      </c>
      <c r="DM109" s="53">
        <v>-0.1485214</v>
      </c>
      <c r="DN109" s="53">
        <v>-0.17453930000000001</v>
      </c>
      <c r="DO109" s="53">
        <v>-0.1789327</v>
      </c>
      <c r="DP109" s="53">
        <v>-0.1679763</v>
      </c>
      <c r="DQ109" s="53">
        <v>-0.14004230000000001</v>
      </c>
      <c r="DR109" s="53">
        <v>-0.1050603</v>
      </c>
      <c r="DS109" s="53">
        <v>-5.0236599999999999E-2</v>
      </c>
      <c r="DT109" s="53">
        <v>-1.5918999999999999E-2</v>
      </c>
      <c r="DU109" s="53">
        <v>9.6977000000000001E-3</v>
      </c>
      <c r="DV109" s="53">
        <v>3.1133299999999999E-2</v>
      </c>
      <c r="DW109" s="53">
        <v>6.0563499999999999E-2</v>
      </c>
      <c r="DX109" s="53">
        <v>4.3856399999999997E-2</v>
      </c>
      <c r="DY109" s="53">
        <v>0.12847180999999999</v>
      </c>
      <c r="DZ109" s="53">
        <v>0.1184272</v>
      </c>
      <c r="EA109" s="53">
        <v>0.11773110000000001</v>
      </c>
      <c r="EB109" s="53">
        <v>0.1086703</v>
      </c>
      <c r="EC109" s="53">
        <v>0.1633888</v>
      </c>
      <c r="ED109" s="53">
        <v>0.1176852</v>
      </c>
      <c r="EE109" s="53">
        <v>0.1013647</v>
      </c>
      <c r="EF109" s="53">
        <v>6.8996299999999997E-2</v>
      </c>
      <c r="EG109" s="53">
        <v>9.7206200000000006E-2</v>
      </c>
      <c r="EH109" s="53">
        <v>-5.6557099999999999E-2</v>
      </c>
      <c r="EI109" s="53">
        <v>-9.3092999999999995E-2</v>
      </c>
      <c r="EJ109" s="53">
        <v>-6.9316799999999998E-2</v>
      </c>
      <c r="EK109" s="53">
        <v>-5.89784E-2</v>
      </c>
      <c r="EL109" s="53">
        <v>-8.6508699999999994E-2</v>
      </c>
      <c r="EM109" s="53">
        <v>-9.5714900000000006E-2</v>
      </c>
      <c r="EN109" s="53">
        <v>-8.8892399999999996E-2</v>
      </c>
      <c r="EO109" s="53">
        <v>-6.2510599999999999E-2</v>
      </c>
      <c r="EP109" s="53">
        <v>-3.2305899999999999E-2</v>
      </c>
      <c r="EQ109" s="53">
        <v>1.92266E-2</v>
      </c>
      <c r="ER109" s="53">
        <v>4.4854400000000003E-2</v>
      </c>
      <c r="ES109" s="53">
        <v>6.7809800000000003E-2</v>
      </c>
      <c r="ET109" s="53">
        <v>7.9935000000000006E-2</v>
      </c>
      <c r="EU109" s="53">
        <v>0.1070736</v>
      </c>
      <c r="EV109" s="53">
        <v>9.1140600000000002E-2</v>
      </c>
      <c r="EW109" s="53">
        <v>83.340909999999994</v>
      </c>
      <c r="EX109" s="53">
        <v>81.477270000000004</v>
      </c>
      <c r="EY109" s="53">
        <v>79.727270000000004</v>
      </c>
      <c r="EZ109" s="53">
        <v>78.113640000000004</v>
      </c>
      <c r="FA109" s="53">
        <v>76.454539999999994</v>
      </c>
      <c r="FB109" s="53">
        <v>75.204539999999994</v>
      </c>
      <c r="FC109" s="53">
        <v>74.136359999999996</v>
      </c>
      <c r="FD109" s="53">
        <v>75.568179999999998</v>
      </c>
      <c r="FE109" s="53">
        <v>79.181820000000002</v>
      </c>
      <c r="FF109" s="53">
        <v>82.727270000000004</v>
      </c>
      <c r="FG109" s="53">
        <v>86.181820000000002</v>
      </c>
      <c r="FH109" s="53">
        <v>89.295460000000006</v>
      </c>
      <c r="FI109" s="53">
        <v>92.204539999999994</v>
      </c>
      <c r="FJ109" s="53">
        <v>94.681820000000002</v>
      </c>
      <c r="FK109" s="53">
        <v>96.613640000000004</v>
      </c>
      <c r="FL109" s="53">
        <v>98.272729999999996</v>
      </c>
      <c r="FM109" s="53">
        <v>99.318179999999998</v>
      </c>
      <c r="FN109" s="53">
        <v>99.340909999999994</v>
      </c>
      <c r="FO109" s="53">
        <v>98.454539999999994</v>
      </c>
      <c r="FP109" s="53">
        <v>96.272729999999996</v>
      </c>
      <c r="FQ109" s="53">
        <v>93.363640000000004</v>
      </c>
      <c r="FR109" s="53">
        <v>90.681820000000002</v>
      </c>
      <c r="FS109" s="53">
        <v>87.818179999999998</v>
      </c>
      <c r="FT109" s="53">
        <v>85</v>
      </c>
      <c r="FU109" s="53">
        <v>812</v>
      </c>
      <c r="FV109" s="53">
        <v>1337.23</v>
      </c>
      <c r="FW109" s="53">
        <v>16.537700000000001</v>
      </c>
      <c r="FX109" s="53">
        <v>1</v>
      </c>
    </row>
    <row r="110" spans="1:180" x14ac:dyDescent="0.3">
      <c r="A110" t="s">
        <v>174</v>
      </c>
      <c r="B110" t="s">
        <v>249</v>
      </c>
      <c r="C110" t="s">
        <v>180</v>
      </c>
      <c r="D110" t="s">
        <v>248</v>
      </c>
      <c r="E110" t="s">
        <v>190</v>
      </c>
      <c r="F110" t="s">
        <v>232</v>
      </c>
      <c r="G110" t="s">
        <v>242</v>
      </c>
      <c r="H110" s="53">
        <v>191</v>
      </c>
      <c r="I110" s="53">
        <v>0.91822731000000002</v>
      </c>
      <c r="J110" s="53">
        <v>0.8893877</v>
      </c>
      <c r="K110" s="53">
        <v>0.87309369999999997</v>
      </c>
      <c r="L110" s="53">
        <v>0.85499219999999998</v>
      </c>
      <c r="M110" s="53">
        <v>0.88483480000000003</v>
      </c>
      <c r="N110" s="53">
        <v>0.88537399999999999</v>
      </c>
      <c r="O110" s="53">
        <v>0.86564050000000003</v>
      </c>
      <c r="P110" s="53">
        <v>0.77435399999999999</v>
      </c>
      <c r="Q110" s="53">
        <v>0.85266909999999996</v>
      </c>
      <c r="R110" s="53">
        <v>0.98378770000000004</v>
      </c>
      <c r="S110" s="53">
        <v>1.1975100000000001</v>
      </c>
      <c r="T110" s="53">
        <v>1.298503</v>
      </c>
      <c r="U110" s="53">
        <v>1.3752359999999999</v>
      </c>
      <c r="V110" s="53">
        <v>1.4345270000000001</v>
      </c>
      <c r="W110" s="53">
        <v>1.4915400000000001</v>
      </c>
      <c r="X110" s="53">
        <v>1.492823</v>
      </c>
      <c r="Y110" s="53">
        <v>1.4538629999999999</v>
      </c>
      <c r="Z110" s="53">
        <v>1.351262</v>
      </c>
      <c r="AA110" s="53">
        <v>1.311869</v>
      </c>
      <c r="AB110" s="53">
        <v>1.2587839999999999</v>
      </c>
      <c r="AC110" s="53">
        <v>1.184205</v>
      </c>
      <c r="AD110" s="53">
        <v>1.071191</v>
      </c>
      <c r="AE110" s="53">
        <v>1.021717</v>
      </c>
      <c r="AF110" s="53">
        <v>0.94134810000000002</v>
      </c>
      <c r="AG110" s="53">
        <v>-9.1390600000000002E-2</v>
      </c>
      <c r="AH110" s="53">
        <v>-7.3690500000000006E-2</v>
      </c>
      <c r="AI110" s="53">
        <v>-5.2245699999999999E-2</v>
      </c>
      <c r="AJ110" s="53">
        <v>-5.5354599999999997E-2</v>
      </c>
      <c r="AK110" s="53">
        <v>-3.4373800000000003E-2</v>
      </c>
      <c r="AL110" s="53">
        <v>-5.6964399999999998E-2</v>
      </c>
      <c r="AM110" s="53">
        <v>-5.5227600000000002E-2</v>
      </c>
      <c r="AN110" s="53">
        <v>-0.10786809999999999</v>
      </c>
      <c r="AO110" s="53">
        <v>-0.1234437</v>
      </c>
      <c r="AP110" s="53">
        <v>-0.16378780000000001</v>
      </c>
      <c r="AQ110" s="53">
        <v>-0.12251140000000001</v>
      </c>
      <c r="AR110" s="53">
        <v>-0.1695016</v>
      </c>
      <c r="AS110" s="53">
        <v>-0.18772449999999999</v>
      </c>
      <c r="AT110" s="53">
        <v>-0.1783525</v>
      </c>
      <c r="AU110" s="53">
        <v>-0.1789927</v>
      </c>
      <c r="AV110" s="53">
        <v>-0.1826142</v>
      </c>
      <c r="AW110" s="53">
        <v>-0.17711360000000001</v>
      </c>
      <c r="AX110" s="53">
        <v>-0.18284249999999999</v>
      </c>
      <c r="AY110" s="53">
        <v>-0.1242446</v>
      </c>
      <c r="AZ110" s="53">
        <v>-0.1184935</v>
      </c>
      <c r="BA110" s="53">
        <v>-0.1067434</v>
      </c>
      <c r="BB110" s="53">
        <v>-0.1024999</v>
      </c>
      <c r="BC110" s="53">
        <v>-7.1426600000000007E-2</v>
      </c>
      <c r="BD110" s="53">
        <v>-0.1104397</v>
      </c>
      <c r="BE110" s="53">
        <v>-5.0762500000000002E-2</v>
      </c>
      <c r="BF110" s="53">
        <v>-3.8693900000000003E-2</v>
      </c>
      <c r="BG110" s="53">
        <v>-1.9807600000000002E-2</v>
      </c>
      <c r="BH110" s="53">
        <v>-2.1710799999999999E-2</v>
      </c>
      <c r="BI110" s="53">
        <v>6.3873000000000003E-3</v>
      </c>
      <c r="BJ110" s="53">
        <v>-1.3508600000000001E-2</v>
      </c>
      <c r="BK110" s="53">
        <v>-1.40272E-2</v>
      </c>
      <c r="BL110" s="53">
        <v>-6.8813799999999994E-2</v>
      </c>
      <c r="BM110" s="53">
        <v>-8.5352200000000003E-2</v>
      </c>
      <c r="BN110" s="53">
        <v>-0.1280338</v>
      </c>
      <c r="BO110" s="53">
        <v>-8.1042199999999995E-2</v>
      </c>
      <c r="BP110" s="53">
        <v>-0.1198695</v>
      </c>
      <c r="BQ110" s="53">
        <v>-0.1318259</v>
      </c>
      <c r="BR110" s="53">
        <v>-0.1198258</v>
      </c>
      <c r="BS110" s="53">
        <v>-0.11892129999999999</v>
      </c>
      <c r="BT110" s="53">
        <v>-0.1184993</v>
      </c>
      <c r="BU110" s="53">
        <v>-0.1182503</v>
      </c>
      <c r="BV110" s="53">
        <v>-0.1199551</v>
      </c>
      <c r="BW110" s="53">
        <v>-5.4726400000000001E-2</v>
      </c>
      <c r="BX110" s="53">
        <v>-7.0079600000000006E-2</v>
      </c>
      <c r="BY110" s="53">
        <v>-6.0824099999999999E-2</v>
      </c>
      <c r="BZ110" s="53">
        <v>-6.10377E-2</v>
      </c>
      <c r="CA110" s="53">
        <v>-3.2422100000000002E-2</v>
      </c>
      <c r="CB110" s="53">
        <v>-6.76036E-2</v>
      </c>
      <c r="CC110" s="53">
        <v>-2.2623500000000001E-2</v>
      </c>
      <c r="CD110" s="53">
        <v>-1.4455300000000001E-2</v>
      </c>
      <c r="CE110" s="53">
        <v>2.6589000000000001E-3</v>
      </c>
      <c r="CF110" s="53">
        <v>1.5907E-3</v>
      </c>
      <c r="CG110" s="53">
        <v>3.4618299999999998E-2</v>
      </c>
      <c r="CH110" s="53">
        <v>1.6588700000000001E-2</v>
      </c>
      <c r="CI110" s="53">
        <v>1.4508099999999999E-2</v>
      </c>
      <c r="CJ110" s="53">
        <v>-4.1764999999999997E-2</v>
      </c>
      <c r="CK110" s="53">
        <v>-5.8970099999999998E-2</v>
      </c>
      <c r="CL110" s="53">
        <v>-0.1032706</v>
      </c>
      <c r="CM110" s="53">
        <v>-5.2320699999999998E-2</v>
      </c>
      <c r="CN110" s="53">
        <v>-8.5494500000000001E-2</v>
      </c>
      <c r="CO110" s="53">
        <v>-9.3110799999999994E-2</v>
      </c>
      <c r="CP110" s="53">
        <v>-7.9290399999999997E-2</v>
      </c>
      <c r="CQ110" s="53">
        <v>-7.7315900000000007E-2</v>
      </c>
      <c r="CR110" s="53">
        <v>-7.4093599999999996E-2</v>
      </c>
      <c r="CS110" s="53">
        <v>-7.7481800000000003E-2</v>
      </c>
      <c r="CT110" s="53">
        <v>-7.6399400000000006E-2</v>
      </c>
      <c r="CU110" s="53">
        <v>-6.5782999999999996E-3</v>
      </c>
      <c r="CV110" s="53">
        <v>-3.6548200000000003E-2</v>
      </c>
      <c r="CW110" s="53">
        <v>-2.9020600000000001E-2</v>
      </c>
      <c r="CX110" s="53">
        <v>-3.2321099999999998E-2</v>
      </c>
      <c r="CY110" s="53">
        <v>-5.4076999999999997E-3</v>
      </c>
      <c r="CZ110" s="53">
        <v>-3.7935400000000001E-2</v>
      </c>
      <c r="DA110" s="53">
        <v>5.5154000000000002E-3</v>
      </c>
      <c r="DB110" s="53">
        <v>9.7833E-3</v>
      </c>
      <c r="DC110" s="53">
        <v>2.5125499999999999E-2</v>
      </c>
      <c r="DD110" s="53">
        <v>2.4892299999999999E-2</v>
      </c>
      <c r="DE110" s="53">
        <v>6.28494E-2</v>
      </c>
      <c r="DF110" s="53">
        <v>4.6685999999999998E-2</v>
      </c>
      <c r="DG110" s="53">
        <v>4.30433E-2</v>
      </c>
      <c r="DH110" s="53">
        <v>-1.4716099999999999E-2</v>
      </c>
      <c r="DI110" s="53">
        <v>-3.2587999999999999E-2</v>
      </c>
      <c r="DJ110" s="53">
        <v>-7.8507499999999994E-2</v>
      </c>
      <c r="DK110" s="53">
        <v>-2.3599100000000001E-2</v>
      </c>
      <c r="DL110" s="53">
        <v>-5.1119400000000002E-2</v>
      </c>
      <c r="DM110" s="53">
        <v>-5.4395600000000002E-2</v>
      </c>
      <c r="DN110" s="53">
        <v>-3.8754999999999998E-2</v>
      </c>
      <c r="DO110" s="53">
        <v>-3.5710600000000002E-2</v>
      </c>
      <c r="DP110" s="53">
        <v>-2.96878E-2</v>
      </c>
      <c r="DQ110" s="53">
        <v>-3.6713299999999997E-2</v>
      </c>
      <c r="DR110" s="53">
        <v>-3.2843799999999999E-2</v>
      </c>
      <c r="DS110" s="53">
        <v>4.1569700000000001E-2</v>
      </c>
      <c r="DT110" s="53">
        <v>-3.0168999999999999E-3</v>
      </c>
      <c r="DU110" s="53">
        <v>2.7829E-3</v>
      </c>
      <c r="DV110" s="53">
        <v>-3.6043999999999998E-3</v>
      </c>
      <c r="DW110" s="53">
        <v>2.1606799999999999E-2</v>
      </c>
      <c r="DX110" s="53">
        <v>-8.2672000000000006E-3</v>
      </c>
      <c r="DY110" s="53">
        <v>4.6143499999999997E-2</v>
      </c>
      <c r="DZ110" s="53">
        <v>4.4779899999999997E-2</v>
      </c>
      <c r="EA110" s="53">
        <v>5.7563499999999997E-2</v>
      </c>
      <c r="EB110" s="53">
        <v>5.8535999999999998E-2</v>
      </c>
      <c r="EC110" s="53">
        <v>0.10361049999999999</v>
      </c>
      <c r="ED110" s="53">
        <v>9.0141700000000005E-2</v>
      </c>
      <c r="EE110" s="53">
        <v>8.4243700000000005E-2</v>
      </c>
      <c r="EF110" s="53">
        <v>2.4338200000000001E-2</v>
      </c>
      <c r="EG110" s="53">
        <v>5.5034999999999997E-3</v>
      </c>
      <c r="EH110" s="53">
        <v>-4.27535E-2</v>
      </c>
      <c r="EI110" s="53">
        <v>1.78701E-2</v>
      </c>
      <c r="EJ110" s="53">
        <v>-1.4873E-3</v>
      </c>
      <c r="EK110" s="53">
        <v>1.503E-3</v>
      </c>
      <c r="EL110" s="53">
        <v>1.97717E-2</v>
      </c>
      <c r="EM110" s="53">
        <v>2.4360799999999998E-2</v>
      </c>
      <c r="EN110" s="53">
        <v>3.4426999999999999E-2</v>
      </c>
      <c r="EO110" s="53">
        <v>2.215E-2</v>
      </c>
      <c r="EP110" s="53">
        <v>3.00437E-2</v>
      </c>
      <c r="EQ110" s="53">
        <v>0.1110879</v>
      </c>
      <c r="ER110" s="53">
        <v>4.5397E-2</v>
      </c>
      <c r="ES110" s="53">
        <v>4.8702099999999998E-2</v>
      </c>
      <c r="ET110" s="53">
        <v>3.7857799999999997E-2</v>
      </c>
      <c r="EU110" s="53">
        <v>6.06113E-2</v>
      </c>
      <c r="EV110" s="53">
        <v>3.45689E-2</v>
      </c>
      <c r="EW110" s="53">
        <v>76.392150000000001</v>
      </c>
      <c r="EX110" s="53">
        <v>74.503010000000003</v>
      </c>
      <c r="EY110" s="53">
        <v>73.002880000000005</v>
      </c>
      <c r="EZ110" s="53">
        <v>71.669539999999998</v>
      </c>
      <c r="FA110" s="53">
        <v>70.335660000000004</v>
      </c>
      <c r="FB110" s="53">
        <v>69.002260000000007</v>
      </c>
      <c r="FC110" s="53">
        <v>67.724590000000006</v>
      </c>
      <c r="FD110" s="53">
        <v>68.391599999999997</v>
      </c>
      <c r="FE110" s="53">
        <v>71.613950000000003</v>
      </c>
      <c r="FF110" s="53">
        <v>75.058959999999999</v>
      </c>
      <c r="FG110" s="53">
        <v>78.504170000000002</v>
      </c>
      <c r="FH110" s="53">
        <v>82.282039999999995</v>
      </c>
      <c r="FI110" s="53">
        <v>85.781769999999995</v>
      </c>
      <c r="FJ110" s="53">
        <v>88.448509999999999</v>
      </c>
      <c r="FK110" s="53">
        <v>90.504379999999998</v>
      </c>
      <c r="FL110" s="53">
        <v>92.004589999999993</v>
      </c>
      <c r="FM110" s="53">
        <v>92.560670000000002</v>
      </c>
      <c r="FN110" s="53">
        <v>92.560940000000002</v>
      </c>
      <c r="FO110" s="53">
        <v>91.228020000000001</v>
      </c>
      <c r="FP110" s="53">
        <v>88.783349999999999</v>
      </c>
      <c r="FQ110" s="53">
        <v>86.171940000000006</v>
      </c>
      <c r="FR110" s="53">
        <v>83.282589999999999</v>
      </c>
      <c r="FS110" s="53">
        <v>80.782250000000005</v>
      </c>
      <c r="FT110" s="53">
        <v>78.281630000000007</v>
      </c>
      <c r="FU110" s="53">
        <v>811.16669999999999</v>
      </c>
      <c r="FV110" s="53">
        <v>1160.771</v>
      </c>
      <c r="FW110" s="53">
        <v>15.045949999999999</v>
      </c>
      <c r="FX110" s="53">
        <v>1</v>
      </c>
    </row>
    <row r="111" spans="1:180" x14ac:dyDescent="0.3">
      <c r="A111" t="s">
        <v>174</v>
      </c>
      <c r="B111" t="s">
        <v>249</v>
      </c>
      <c r="C111" t="s">
        <v>180</v>
      </c>
      <c r="D111" t="s">
        <v>227</v>
      </c>
      <c r="E111" t="s">
        <v>187</v>
      </c>
      <c r="F111" t="s">
        <v>232</v>
      </c>
      <c r="G111" t="s">
        <v>242</v>
      </c>
      <c r="H111" s="53">
        <v>191</v>
      </c>
      <c r="I111" s="53">
        <v>1.0600229999999999</v>
      </c>
      <c r="J111" s="53">
        <v>1.0053099999999999</v>
      </c>
      <c r="K111" s="53">
        <v>0.97001139999999997</v>
      </c>
      <c r="L111" s="53">
        <v>0.93844070000000002</v>
      </c>
      <c r="M111" s="53">
        <v>0.96787409999999996</v>
      </c>
      <c r="N111" s="53">
        <v>0.97621170000000002</v>
      </c>
      <c r="O111" s="53">
        <v>0.94460719999999998</v>
      </c>
      <c r="P111" s="53">
        <v>1.2112419999999999</v>
      </c>
      <c r="Q111" s="53">
        <v>1.626269</v>
      </c>
      <c r="R111" s="53">
        <v>1.8452230000000001</v>
      </c>
      <c r="S111" s="53">
        <v>1.98169</v>
      </c>
      <c r="T111" s="53">
        <v>2.1005720000000001</v>
      </c>
      <c r="U111" s="53">
        <v>2.148028</v>
      </c>
      <c r="V111" s="53">
        <v>2.2046990000000002</v>
      </c>
      <c r="W111" s="53">
        <v>2.2703310000000001</v>
      </c>
      <c r="X111" s="53">
        <v>2.333237</v>
      </c>
      <c r="Y111" s="53">
        <v>2.252497</v>
      </c>
      <c r="Z111" s="53">
        <v>1.8930800000000001</v>
      </c>
      <c r="AA111" s="53">
        <v>1.6415949999999999</v>
      </c>
      <c r="AB111" s="53">
        <v>1.481827</v>
      </c>
      <c r="AC111" s="53">
        <v>1.440822</v>
      </c>
      <c r="AD111" s="53">
        <v>1.2799240000000001</v>
      </c>
      <c r="AE111" s="53">
        <v>1.192766</v>
      </c>
      <c r="AF111" s="53">
        <v>1.1141099999999999</v>
      </c>
      <c r="AG111" s="53">
        <v>-3.4782800000000003E-2</v>
      </c>
      <c r="AH111" s="53">
        <v>-4.3465799999999999E-2</v>
      </c>
      <c r="AI111" s="53">
        <v>-4.4315300000000002E-2</v>
      </c>
      <c r="AJ111" s="53">
        <v>-5.0547500000000002E-2</v>
      </c>
      <c r="AK111" s="53">
        <v>-4.0056300000000003E-2</v>
      </c>
      <c r="AL111" s="53">
        <v>-8.3499299999999999E-2</v>
      </c>
      <c r="AM111" s="53">
        <v>-0.15761530000000001</v>
      </c>
      <c r="AN111" s="53">
        <v>-0.2219748</v>
      </c>
      <c r="AO111" s="53">
        <v>-0.21251439999999999</v>
      </c>
      <c r="AP111" s="53">
        <v>-0.26607940000000002</v>
      </c>
      <c r="AQ111" s="53">
        <v>-0.34789989999999998</v>
      </c>
      <c r="AR111" s="53">
        <v>-0.37450929999999999</v>
      </c>
      <c r="AS111" s="53">
        <v>-0.3933217</v>
      </c>
      <c r="AT111" s="53">
        <v>-0.4523723</v>
      </c>
      <c r="AU111" s="53">
        <v>-0.48271500000000001</v>
      </c>
      <c r="AV111" s="53">
        <v>-0.38768419999999998</v>
      </c>
      <c r="AW111" s="53">
        <v>-0.28167370000000003</v>
      </c>
      <c r="AX111" s="53">
        <v>-0.24334939999999999</v>
      </c>
      <c r="AY111" s="53">
        <v>-0.2066839</v>
      </c>
      <c r="AZ111" s="53">
        <v>-0.11085739999999999</v>
      </c>
      <c r="BA111" s="53">
        <v>-3.0673599999999999E-2</v>
      </c>
      <c r="BB111" s="53">
        <v>-5.2576400000000002E-2</v>
      </c>
      <c r="BC111" s="53">
        <v>-3.87932E-2</v>
      </c>
      <c r="BD111" s="53">
        <v>-4.6739500000000003E-2</v>
      </c>
      <c r="BE111" s="53">
        <v>8.8725999999999996E-3</v>
      </c>
      <c r="BF111" s="53">
        <v>-1.7266E-3</v>
      </c>
      <c r="BG111" s="53">
        <v>-2.3733999999999999E-3</v>
      </c>
      <c r="BH111" s="53">
        <v>-9.7385000000000006E-3</v>
      </c>
      <c r="BI111" s="53">
        <v>3.1798999999999998E-3</v>
      </c>
      <c r="BJ111" s="53">
        <v>-3.7756199999999997E-2</v>
      </c>
      <c r="BK111" s="53">
        <v>-0.10371759999999999</v>
      </c>
      <c r="BL111" s="53">
        <v>-0.1600328</v>
      </c>
      <c r="BM111" s="53">
        <v>-0.14636279999999999</v>
      </c>
      <c r="BN111" s="53">
        <v>-0.19715240000000001</v>
      </c>
      <c r="BO111" s="53">
        <v>-0.27440229999999999</v>
      </c>
      <c r="BP111" s="53">
        <v>-0.2950467</v>
      </c>
      <c r="BQ111" s="53">
        <v>-0.3135328</v>
      </c>
      <c r="BR111" s="53">
        <v>-0.37163170000000001</v>
      </c>
      <c r="BS111" s="53">
        <v>-0.40095199999999998</v>
      </c>
      <c r="BT111" s="53">
        <v>-0.31504779999999999</v>
      </c>
      <c r="BU111" s="53">
        <v>-0.2143922</v>
      </c>
      <c r="BV111" s="53">
        <v>-0.17863850000000001</v>
      </c>
      <c r="BW111" s="53">
        <v>-0.14587610000000001</v>
      </c>
      <c r="BX111" s="53">
        <v>-6.0979600000000002E-2</v>
      </c>
      <c r="BY111" s="53">
        <v>1.8301700000000001E-2</v>
      </c>
      <c r="BZ111" s="53">
        <v>-3.4989000000000001E-3</v>
      </c>
      <c r="CA111" s="53">
        <v>7.8005000000000001E-3</v>
      </c>
      <c r="CB111" s="53">
        <v>7.7839999999999995E-4</v>
      </c>
      <c r="CC111" s="53">
        <v>3.9108299999999999E-2</v>
      </c>
      <c r="CD111" s="53">
        <v>2.7181799999999999E-2</v>
      </c>
      <c r="CE111" s="53">
        <v>2.6675399999999998E-2</v>
      </c>
      <c r="CF111" s="53">
        <v>1.8525699999999999E-2</v>
      </c>
      <c r="CG111" s="53">
        <v>3.31252E-2</v>
      </c>
      <c r="CH111" s="53">
        <v>-6.0746999999999997E-3</v>
      </c>
      <c r="CI111" s="53">
        <v>-6.6388299999999997E-2</v>
      </c>
      <c r="CJ111" s="53">
        <v>-0.117132</v>
      </c>
      <c r="CK111" s="53">
        <v>-0.10054639999999999</v>
      </c>
      <c r="CL111" s="53">
        <v>-0.14941380000000001</v>
      </c>
      <c r="CM111" s="53">
        <v>-0.22349810000000001</v>
      </c>
      <c r="CN111" s="53">
        <v>-0.2400111</v>
      </c>
      <c r="CO111" s="53">
        <v>-0.25827119999999998</v>
      </c>
      <c r="CP111" s="53">
        <v>-0.31571100000000002</v>
      </c>
      <c r="CQ111" s="53">
        <v>-0.3443232</v>
      </c>
      <c r="CR111" s="53">
        <v>-0.26473999999999998</v>
      </c>
      <c r="CS111" s="53">
        <v>-0.1677932</v>
      </c>
      <c r="CT111" s="53">
        <v>-0.13381979999999999</v>
      </c>
      <c r="CU111" s="53">
        <v>-0.1037607</v>
      </c>
      <c r="CV111" s="53">
        <v>-2.64345E-2</v>
      </c>
      <c r="CW111" s="53">
        <v>5.2221799999999999E-2</v>
      </c>
      <c r="CX111" s="53">
        <v>3.0491999999999998E-2</v>
      </c>
      <c r="CY111" s="53">
        <v>4.0071200000000001E-2</v>
      </c>
      <c r="CZ111" s="53">
        <v>3.3689200000000002E-2</v>
      </c>
      <c r="DA111" s="53">
        <v>6.93439E-2</v>
      </c>
      <c r="DB111" s="53">
        <v>5.6090300000000003E-2</v>
      </c>
      <c r="DC111" s="53">
        <v>5.5724299999999997E-2</v>
      </c>
      <c r="DD111" s="53">
        <v>4.6789900000000002E-2</v>
      </c>
      <c r="DE111" s="53">
        <v>6.3070399999999999E-2</v>
      </c>
      <c r="DF111" s="53">
        <v>2.5606899999999998E-2</v>
      </c>
      <c r="DG111" s="53">
        <v>-2.9058899999999999E-2</v>
      </c>
      <c r="DH111" s="53">
        <v>-7.4231099999999994E-2</v>
      </c>
      <c r="DI111" s="53">
        <v>-5.4729899999999998E-2</v>
      </c>
      <c r="DJ111" s="53">
        <v>-0.10167519999999999</v>
      </c>
      <c r="DK111" s="53">
        <v>-0.17259379999999999</v>
      </c>
      <c r="DL111" s="53">
        <v>-0.18497559999999999</v>
      </c>
      <c r="DM111" s="53">
        <v>-0.20300960000000001</v>
      </c>
      <c r="DN111" s="53">
        <v>-0.25979020000000003</v>
      </c>
      <c r="DO111" s="53">
        <v>-0.28769440000000002</v>
      </c>
      <c r="DP111" s="53">
        <v>-0.21443219999999999</v>
      </c>
      <c r="DQ111" s="53">
        <v>-0.1211942</v>
      </c>
      <c r="DR111" s="53">
        <v>-8.9001200000000003E-2</v>
      </c>
      <c r="DS111" s="53">
        <v>-6.1645400000000003E-2</v>
      </c>
      <c r="DT111" s="53">
        <v>8.1107000000000002E-3</v>
      </c>
      <c r="DU111" s="53">
        <v>8.6141999999999996E-2</v>
      </c>
      <c r="DV111" s="53">
        <v>6.4482899999999996E-2</v>
      </c>
      <c r="DW111" s="53">
        <v>7.2341799999999998E-2</v>
      </c>
      <c r="DX111" s="53">
        <v>6.6599900000000004E-2</v>
      </c>
      <c r="DY111" s="53">
        <v>0.1129993</v>
      </c>
      <c r="DZ111" s="53">
        <v>9.7829399999999997E-2</v>
      </c>
      <c r="EA111" s="53">
        <v>9.7666199999999995E-2</v>
      </c>
      <c r="EB111" s="53">
        <v>8.7598899999999993E-2</v>
      </c>
      <c r="EC111" s="53">
        <v>0.1063067</v>
      </c>
      <c r="ED111" s="53">
        <v>7.1349999999999997E-2</v>
      </c>
      <c r="EE111" s="53">
        <v>2.4838800000000001E-2</v>
      </c>
      <c r="EF111" s="53">
        <v>-1.22892E-2</v>
      </c>
      <c r="EG111" s="53">
        <v>1.14217E-2</v>
      </c>
      <c r="EH111" s="53">
        <v>-3.2748199999999998E-2</v>
      </c>
      <c r="EI111" s="53">
        <v>-9.9096199999999995E-2</v>
      </c>
      <c r="EJ111" s="53">
        <v>-0.105513</v>
      </c>
      <c r="EK111" s="53">
        <v>-0.1232207</v>
      </c>
      <c r="EL111" s="53">
        <v>-0.1790496</v>
      </c>
      <c r="EM111" s="53">
        <v>-0.20593130000000001</v>
      </c>
      <c r="EN111" s="53">
        <v>-0.1417957</v>
      </c>
      <c r="EO111" s="53">
        <v>-5.3912700000000001E-2</v>
      </c>
      <c r="EP111" s="53">
        <v>-2.4290200000000001E-2</v>
      </c>
      <c r="EQ111" s="53">
        <v>-8.3759999999999998E-4</v>
      </c>
      <c r="ER111" s="53">
        <v>5.7988499999999998E-2</v>
      </c>
      <c r="ES111" s="53">
        <v>0.13511719999999999</v>
      </c>
      <c r="ET111" s="53">
        <v>0.11356040000000001</v>
      </c>
      <c r="EU111" s="53">
        <v>0.1189356</v>
      </c>
      <c r="EV111" s="53">
        <v>0.11411780000000001</v>
      </c>
      <c r="EW111" s="53">
        <v>79.977270000000004</v>
      </c>
      <c r="EX111" s="53">
        <v>77.909090000000006</v>
      </c>
      <c r="EY111" s="53">
        <v>76.022729999999996</v>
      </c>
      <c r="EZ111" s="53">
        <v>74.204539999999994</v>
      </c>
      <c r="FA111" s="53">
        <v>72.659090000000006</v>
      </c>
      <c r="FB111" s="53">
        <v>71.272729999999996</v>
      </c>
      <c r="FC111" s="53">
        <v>71.181820000000002</v>
      </c>
      <c r="FD111" s="53">
        <v>73.545460000000006</v>
      </c>
      <c r="FE111" s="53">
        <v>76.340909999999994</v>
      </c>
      <c r="FF111" s="53">
        <v>78.931820000000002</v>
      </c>
      <c r="FG111" s="53">
        <v>81.75</v>
      </c>
      <c r="FH111" s="53">
        <v>84.590909999999994</v>
      </c>
      <c r="FI111" s="53">
        <v>87.204539999999994</v>
      </c>
      <c r="FJ111" s="53">
        <v>89.659090000000006</v>
      </c>
      <c r="FK111" s="53">
        <v>91.931820000000002</v>
      </c>
      <c r="FL111" s="53">
        <v>93.659090000000006</v>
      </c>
      <c r="FM111" s="53">
        <v>94.659090000000006</v>
      </c>
      <c r="FN111" s="53">
        <v>95.136359999999996</v>
      </c>
      <c r="FO111" s="53">
        <v>94.75</v>
      </c>
      <c r="FP111" s="53">
        <v>93.204539999999994</v>
      </c>
      <c r="FQ111" s="53">
        <v>90.295460000000006</v>
      </c>
      <c r="FR111" s="53">
        <v>87.25</v>
      </c>
      <c r="FS111" s="53">
        <v>84.590909999999994</v>
      </c>
      <c r="FT111" s="53">
        <v>82.136359999999996</v>
      </c>
      <c r="FU111" s="53">
        <v>812</v>
      </c>
      <c r="FV111" s="53">
        <v>1261.2249999999999</v>
      </c>
      <c r="FW111" s="53">
        <v>16.073820000000001</v>
      </c>
      <c r="FX111" s="53">
        <v>1</v>
      </c>
    </row>
    <row r="112" spans="1:180" x14ac:dyDescent="0.3">
      <c r="A112" t="s">
        <v>174</v>
      </c>
      <c r="B112" t="s">
        <v>249</v>
      </c>
      <c r="C112" t="s">
        <v>180</v>
      </c>
      <c r="D112" t="s">
        <v>248</v>
      </c>
      <c r="E112" t="s">
        <v>187</v>
      </c>
      <c r="F112" t="s">
        <v>232</v>
      </c>
      <c r="G112" t="s">
        <v>242</v>
      </c>
      <c r="H112" s="53">
        <v>191</v>
      </c>
      <c r="I112" s="53">
        <v>1.0570771000000001</v>
      </c>
      <c r="J112" s="53">
        <v>0.99289119999999997</v>
      </c>
      <c r="K112" s="53">
        <v>0.97231449999999997</v>
      </c>
      <c r="L112" s="53">
        <v>0.93264630000000004</v>
      </c>
      <c r="M112" s="53">
        <v>0.95140559999999996</v>
      </c>
      <c r="N112" s="53">
        <v>0.89046190000000003</v>
      </c>
      <c r="O112" s="53">
        <v>0.79329930000000004</v>
      </c>
      <c r="P112" s="53">
        <v>0.86169370000000001</v>
      </c>
      <c r="Q112" s="53">
        <v>0.96467720000000001</v>
      </c>
      <c r="R112" s="53">
        <v>1.1609689999999999</v>
      </c>
      <c r="S112" s="53">
        <v>1.3019320000000001</v>
      </c>
      <c r="T112" s="53">
        <v>1.357343</v>
      </c>
      <c r="U112" s="53">
        <v>1.4493819999999999</v>
      </c>
      <c r="V112" s="53">
        <v>1.4527749999999999</v>
      </c>
      <c r="W112" s="53">
        <v>1.5000659999999999</v>
      </c>
      <c r="X112" s="53">
        <v>1.511137</v>
      </c>
      <c r="Y112" s="53">
        <v>1.522073</v>
      </c>
      <c r="Z112" s="53">
        <v>1.4832529999999999</v>
      </c>
      <c r="AA112" s="53">
        <v>1.492577</v>
      </c>
      <c r="AB112" s="53">
        <v>1.3567940000000001</v>
      </c>
      <c r="AC112" s="53">
        <v>1.352474</v>
      </c>
      <c r="AD112" s="53">
        <v>1.280791</v>
      </c>
      <c r="AE112" s="53">
        <v>1.2073499999999999</v>
      </c>
      <c r="AF112" s="53">
        <v>1.1111899999999999</v>
      </c>
      <c r="AG112" s="53">
        <v>-5.9578399999999997E-2</v>
      </c>
      <c r="AH112" s="53">
        <v>-8.0499399999999999E-2</v>
      </c>
      <c r="AI112" s="53">
        <v>-5.0351800000000002E-2</v>
      </c>
      <c r="AJ112" s="53">
        <v>-6.10676E-2</v>
      </c>
      <c r="AK112" s="53">
        <v>-3.59639E-2</v>
      </c>
      <c r="AL112" s="53">
        <v>-9.4100100000000006E-2</v>
      </c>
      <c r="AM112" s="53">
        <v>-0.11406959999999999</v>
      </c>
      <c r="AN112" s="53">
        <v>-0.15866269999999999</v>
      </c>
      <c r="AO112" s="53">
        <v>-0.2233578</v>
      </c>
      <c r="AP112" s="53">
        <v>-0.2428139</v>
      </c>
      <c r="AQ112" s="53">
        <v>-0.3197468</v>
      </c>
      <c r="AR112" s="53">
        <v>-0.4128329</v>
      </c>
      <c r="AS112" s="53">
        <v>-0.38515569999999999</v>
      </c>
      <c r="AT112" s="53">
        <v>-0.42170540000000001</v>
      </c>
      <c r="AU112" s="53">
        <v>-0.41918840000000002</v>
      </c>
      <c r="AV112" s="53">
        <v>-0.388237</v>
      </c>
      <c r="AW112" s="53">
        <v>-0.34275169999999999</v>
      </c>
      <c r="AX112" s="53">
        <v>-0.30227769999999998</v>
      </c>
      <c r="AY112" s="53">
        <v>-0.20084479999999999</v>
      </c>
      <c r="AZ112" s="53">
        <v>-0.1957044</v>
      </c>
      <c r="BA112" s="53">
        <v>-0.12231110000000001</v>
      </c>
      <c r="BB112" s="53">
        <v>-8.7268799999999994E-2</v>
      </c>
      <c r="BC112" s="53">
        <v>-6.4287800000000006E-2</v>
      </c>
      <c r="BD112" s="53">
        <v>-8.2716100000000001E-2</v>
      </c>
      <c r="BE112" s="53">
        <v>-1.21093E-2</v>
      </c>
      <c r="BF112" s="53">
        <v>-3.3452299999999997E-2</v>
      </c>
      <c r="BG112" s="53">
        <v>-7.1387999999999998E-3</v>
      </c>
      <c r="BH112" s="53">
        <v>-1.8980400000000001E-2</v>
      </c>
      <c r="BI112" s="53">
        <v>5.0860999999999996E-3</v>
      </c>
      <c r="BJ112" s="53">
        <v>-4.9662600000000001E-2</v>
      </c>
      <c r="BK112" s="53">
        <v>-6.9328500000000001E-2</v>
      </c>
      <c r="BL112" s="53">
        <v>-0.11400150000000001</v>
      </c>
      <c r="BM112" s="53">
        <v>-0.1729087</v>
      </c>
      <c r="BN112" s="53">
        <v>-0.18385209999999999</v>
      </c>
      <c r="BO112" s="53">
        <v>-0.25362230000000002</v>
      </c>
      <c r="BP112" s="53">
        <v>-0.34108729999999998</v>
      </c>
      <c r="BQ112" s="53">
        <v>-0.3116698</v>
      </c>
      <c r="BR112" s="53">
        <v>-0.34811379999999997</v>
      </c>
      <c r="BS112" s="53">
        <v>-0.34486119999999998</v>
      </c>
      <c r="BT112" s="53">
        <v>-0.31830170000000002</v>
      </c>
      <c r="BU112" s="53">
        <v>-0.27360299999999999</v>
      </c>
      <c r="BV112" s="53">
        <v>-0.23331209999999999</v>
      </c>
      <c r="BW112" s="53">
        <v>-0.12827540000000001</v>
      </c>
      <c r="BX112" s="53">
        <v>-0.13729160000000001</v>
      </c>
      <c r="BY112" s="53">
        <v>-6.5935599999999997E-2</v>
      </c>
      <c r="BZ112" s="53">
        <v>-3.2120500000000003E-2</v>
      </c>
      <c r="CA112" s="53">
        <v>-1.1971600000000001E-2</v>
      </c>
      <c r="CB112" s="53">
        <v>-3.0931E-2</v>
      </c>
      <c r="CC112" s="53">
        <v>2.07677E-2</v>
      </c>
      <c r="CD112" s="53">
        <v>-8.677E-4</v>
      </c>
      <c r="CE112" s="53">
        <v>2.2790299999999999E-2</v>
      </c>
      <c r="CF112" s="53">
        <v>1.01691E-2</v>
      </c>
      <c r="CG112" s="53">
        <v>3.35173E-2</v>
      </c>
      <c r="CH112" s="53">
        <v>-1.8885300000000001E-2</v>
      </c>
      <c r="CI112" s="53">
        <v>-3.8340899999999997E-2</v>
      </c>
      <c r="CJ112" s="53">
        <v>-8.3069299999999999E-2</v>
      </c>
      <c r="CK112" s="53">
        <v>-0.1379678</v>
      </c>
      <c r="CL112" s="53">
        <v>-0.14301539999999999</v>
      </c>
      <c r="CM112" s="53">
        <v>-0.2078246</v>
      </c>
      <c r="CN112" s="53">
        <v>-0.29139660000000001</v>
      </c>
      <c r="CO112" s="53">
        <v>-0.2607737</v>
      </c>
      <c r="CP112" s="53">
        <v>-0.29714459999999998</v>
      </c>
      <c r="CQ112" s="53">
        <v>-0.29338239999999999</v>
      </c>
      <c r="CR112" s="53">
        <v>-0.26986470000000001</v>
      </c>
      <c r="CS112" s="53">
        <v>-0.22571069999999999</v>
      </c>
      <c r="CT112" s="53">
        <v>-0.18554670000000001</v>
      </c>
      <c r="CU112" s="53">
        <v>-7.8014100000000003E-2</v>
      </c>
      <c r="CV112" s="53">
        <v>-9.6835000000000004E-2</v>
      </c>
      <c r="CW112" s="53">
        <v>-2.68902E-2</v>
      </c>
      <c r="CX112" s="53">
        <v>6.0749999999999997E-3</v>
      </c>
      <c r="CY112" s="53">
        <v>2.4262499999999999E-2</v>
      </c>
      <c r="CZ112" s="53">
        <v>4.9351000000000004E-3</v>
      </c>
      <c r="DA112" s="53">
        <v>5.3644699999999997E-2</v>
      </c>
      <c r="DB112" s="53">
        <v>3.1717000000000002E-2</v>
      </c>
      <c r="DC112" s="53">
        <v>5.2719500000000002E-2</v>
      </c>
      <c r="DD112" s="53">
        <v>3.9318499999999999E-2</v>
      </c>
      <c r="DE112" s="53">
        <v>6.1948499999999997E-2</v>
      </c>
      <c r="DF112" s="53">
        <v>1.1892E-2</v>
      </c>
      <c r="DG112" s="53">
        <v>-7.3534000000000004E-3</v>
      </c>
      <c r="DH112" s="53">
        <v>-5.2137099999999999E-2</v>
      </c>
      <c r="DI112" s="53">
        <v>-0.10302699999999999</v>
      </c>
      <c r="DJ112" s="53">
        <v>-0.10217859999999999</v>
      </c>
      <c r="DK112" s="53">
        <v>-0.1620269</v>
      </c>
      <c r="DL112" s="53">
        <v>-0.2417058</v>
      </c>
      <c r="DM112" s="53">
        <v>-0.2098777</v>
      </c>
      <c r="DN112" s="53">
        <v>-0.24617530000000001</v>
      </c>
      <c r="DO112" s="53">
        <v>-0.2419036</v>
      </c>
      <c r="DP112" s="53">
        <v>-0.22142780000000001</v>
      </c>
      <c r="DQ112" s="53">
        <v>-0.17781849999999999</v>
      </c>
      <c r="DR112" s="53">
        <v>-0.1377813</v>
      </c>
      <c r="DS112" s="53">
        <v>-2.7752800000000001E-2</v>
      </c>
      <c r="DT112" s="53">
        <v>-5.6378499999999998E-2</v>
      </c>
      <c r="DU112" s="53">
        <v>1.2155300000000001E-2</v>
      </c>
      <c r="DV112" s="53">
        <v>4.4270499999999997E-2</v>
      </c>
      <c r="DW112" s="53">
        <v>6.0496500000000002E-2</v>
      </c>
      <c r="DX112" s="53">
        <v>4.0801299999999999E-2</v>
      </c>
      <c r="DY112" s="53">
        <v>0.1011138</v>
      </c>
      <c r="DZ112" s="53">
        <v>7.8764100000000004E-2</v>
      </c>
      <c r="EA112" s="53">
        <v>9.5932400000000001E-2</v>
      </c>
      <c r="EB112" s="53">
        <v>8.1405699999999998E-2</v>
      </c>
      <c r="EC112" s="53">
        <v>0.10299850000000001</v>
      </c>
      <c r="ED112" s="53">
        <v>5.6329400000000002E-2</v>
      </c>
      <c r="EE112" s="53">
        <v>3.7387700000000003E-2</v>
      </c>
      <c r="EF112" s="53">
        <v>-7.4758999999999997E-3</v>
      </c>
      <c r="EG112" s="53">
        <v>-5.2577899999999997E-2</v>
      </c>
      <c r="EH112" s="53">
        <v>-4.32168E-2</v>
      </c>
      <c r="EI112" s="53">
        <v>-9.5902399999999999E-2</v>
      </c>
      <c r="EJ112" s="53">
        <v>-0.16996030000000001</v>
      </c>
      <c r="EK112" s="53">
        <v>-0.13639180000000001</v>
      </c>
      <c r="EL112" s="53">
        <v>-0.17258380000000001</v>
      </c>
      <c r="EM112" s="53">
        <v>-0.16757649999999999</v>
      </c>
      <c r="EN112" s="53">
        <v>-0.1514924</v>
      </c>
      <c r="EO112" s="53">
        <v>-0.10866969999999999</v>
      </c>
      <c r="EP112" s="53">
        <v>-6.8815600000000005E-2</v>
      </c>
      <c r="EQ112" s="53">
        <v>4.4816599999999998E-2</v>
      </c>
      <c r="ER112" s="53">
        <v>2.0344E-3</v>
      </c>
      <c r="ES112" s="53">
        <v>6.8530800000000003E-2</v>
      </c>
      <c r="ET112" s="53">
        <v>9.9418800000000002E-2</v>
      </c>
      <c r="EU112" s="53">
        <v>0.1128128</v>
      </c>
      <c r="EV112" s="53">
        <v>9.2586299999999996E-2</v>
      </c>
      <c r="EW112" s="53">
        <v>82.625</v>
      </c>
      <c r="EX112" s="53">
        <v>80.875</v>
      </c>
      <c r="EY112" s="53">
        <v>79</v>
      </c>
      <c r="EZ112" s="53">
        <v>77.1875</v>
      </c>
      <c r="FA112" s="53">
        <v>75.5625</v>
      </c>
      <c r="FB112" s="53">
        <v>73.9375</v>
      </c>
      <c r="FC112" s="53">
        <v>73.9375</v>
      </c>
      <c r="FD112" s="53">
        <v>77.375</v>
      </c>
      <c r="FE112" s="53">
        <v>81.25</v>
      </c>
      <c r="FF112" s="53">
        <v>84.25</v>
      </c>
      <c r="FG112" s="53">
        <v>87.5</v>
      </c>
      <c r="FH112" s="53">
        <v>90.625</v>
      </c>
      <c r="FI112" s="53">
        <v>93.5</v>
      </c>
      <c r="FJ112" s="53">
        <v>95.9375</v>
      </c>
      <c r="FK112" s="53">
        <v>97.75</v>
      </c>
      <c r="FL112" s="53">
        <v>99.3125</v>
      </c>
      <c r="FM112" s="53">
        <v>100.1875</v>
      </c>
      <c r="FN112" s="53">
        <v>100.625</v>
      </c>
      <c r="FO112" s="53">
        <v>99.8125</v>
      </c>
      <c r="FP112" s="53">
        <v>98.375</v>
      </c>
      <c r="FQ112" s="53">
        <v>95.3125</v>
      </c>
      <c r="FR112" s="53">
        <v>91.8125</v>
      </c>
      <c r="FS112" s="53">
        <v>88.4375</v>
      </c>
      <c r="FT112" s="53">
        <v>85.4375</v>
      </c>
      <c r="FU112" s="53">
        <v>812</v>
      </c>
      <c r="FV112" s="53">
        <v>1261.2249999999999</v>
      </c>
      <c r="FW112" s="53">
        <v>16.073820000000001</v>
      </c>
      <c r="FX112" s="53">
        <v>1</v>
      </c>
    </row>
    <row r="113" spans="1:180" x14ac:dyDescent="0.3">
      <c r="A113" t="s">
        <v>174</v>
      </c>
      <c r="B113" t="s">
        <v>249</v>
      </c>
      <c r="C113" t="s">
        <v>180</v>
      </c>
      <c r="D113" t="s">
        <v>227</v>
      </c>
      <c r="E113" t="s">
        <v>188</v>
      </c>
      <c r="F113" t="s">
        <v>232</v>
      </c>
      <c r="G113" t="s">
        <v>242</v>
      </c>
      <c r="H113" s="53">
        <v>191</v>
      </c>
      <c r="I113" s="53">
        <v>1.172523</v>
      </c>
      <c r="J113" s="53">
        <v>1.1145039999999999</v>
      </c>
      <c r="K113" s="53">
        <v>1.058311</v>
      </c>
      <c r="L113" s="53">
        <v>1.031979</v>
      </c>
      <c r="M113" s="53">
        <v>1.084236</v>
      </c>
      <c r="N113" s="53">
        <v>1.0982270000000001</v>
      </c>
      <c r="O113" s="53">
        <v>1.0599700000000001</v>
      </c>
      <c r="P113" s="53">
        <v>1.39907</v>
      </c>
      <c r="Q113" s="53">
        <v>1.8701620000000001</v>
      </c>
      <c r="R113" s="53">
        <v>2.098293</v>
      </c>
      <c r="S113" s="53">
        <v>2.246267</v>
      </c>
      <c r="T113" s="53">
        <v>2.3936980000000001</v>
      </c>
      <c r="U113" s="53">
        <v>2.4631789999999998</v>
      </c>
      <c r="V113" s="53">
        <v>2.595288</v>
      </c>
      <c r="W113" s="53">
        <v>2.6623239999999999</v>
      </c>
      <c r="X113" s="53">
        <v>2.6756630000000001</v>
      </c>
      <c r="Y113" s="53">
        <v>2.5427330000000001</v>
      </c>
      <c r="Z113" s="53">
        <v>2.1685810000000001</v>
      </c>
      <c r="AA113" s="53">
        <v>1.894039</v>
      </c>
      <c r="AB113" s="53">
        <v>1.727371</v>
      </c>
      <c r="AC113" s="53">
        <v>1.5715140000000001</v>
      </c>
      <c r="AD113" s="53">
        <v>1.4105730000000001</v>
      </c>
      <c r="AE113" s="53">
        <v>1.326476</v>
      </c>
      <c r="AF113" s="53">
        <v>1.225239</v>
      </c>
      <c r="AG113" s="53">
        <v>-3.6462399999999999E-2</v>
      </c>
      <c r="AH113" s="53">
        <v>-4.45563E-2</v>
      </c>
      <c r="AI113" s="53">
        <v>-5.7630599999999997E-2</v>
      </c>
      <c r="AJ113" s="53">
        <v>-6.4803100000000002E-2</v>
      </c>
      <c r="AK113" s="53">
        <v>-4.7851499999999998E-2</v>
      </c>
      <c r="AL113" s="53">
        <v>-0.13432540000000001</v>
      </c>
      <c r="AM113" s="53">
        <v>-0.23797470000000001</v>
      </c>
      <c r="AN113" s="53">
        <v>-0.2660363</v>
      </c>
      <c r="AO113" s="53">
        <v>-0.25819950000000003</v>
      </c>
      <c r="AP113" s="53">
        <v>-0.35276839999999998</v>
      </c>
      <c r="AQ113" s="53">
        <v>-0.4741398</v>
      </c>
      <c r="AR113" s="53">
        <v>-0.51340090000000005</v>
      </c>
      <c r="AS113" s="53">
        <v>-0.52610990000000002</v>
      </c>
      <c r="AT113" s="53">
        <v>-0.47986570000000001</v>
      </c>
      <c r="AU113" s="53">
        <v>-0.48165819999999998</v>
      </c>
      <c r="AV113" s="53">
        <v>-0.42085050000000002</v>
      </c>
      <c r="AW113" s="53">
        <v>-0.33164379999999999</v>
      </c>
      <c r="AX113" s="53">
        <v>-0.27289219999999997</v>
      </c>
      <c r="AY113" s="53">
        <v>-0.21645500000000001</v>
      </c>
      <c r="AZ113" s="53">
        <v>-9.6276500000000001E-2</v>
      </c>
      <c r="BA113" s="53">
        <v>-0.1234113</v>
      </c>
      <c r="BB113" s="53">
        <v>-0.1010653</v>
      </c>
      <c r="BC113" s="53">
        <v>-5.9832200000000002E-2</v>
      </c>
      <c r="BD113" s="53">
        <v>-7.4076600000000006E-2</v>
      </c>
      <c r="BE113" s="53">
        <v>1.37062E-2</v>
      </c>
      <c r="BF113" s="53">
        <v>3.0297000000000002E-3</v>
      </c>
      <c r="BG113" s="53">
        <v>-1.0467499999999999E-2</v>
      </c>
      <c r="BH113" s="53">
        <v>-1.8072399999999999E-2</v>
      </c>
      <c r="BI113" s="53">
        <v>7.5475000000000004E-3</v>
      </c>
      <c r="BJ113" s="53">
        <v>-7.1190299999999998E-2</v>
      </c>
      <c r="BK113" s="53">
        <v>-0.16473380000000001</v>
      </c>
      <c r="BL113" s="53">
        <v>-0.19519919999999999</v>
      </c>
      <c r="BM113" s="53">
        <v>-0.18340190000000001</v>
      </c>
      <c r="BN113" s="53">
        <v>-0.27307379999999998</v>
      </c>
      <c r="BO113" s="53">
        <v>-0.38510070000000002</v>
      </c>
      <c r="BP113" s="53">
        <v>-0.41738930000000002</v>
      </c>
      <c r="BQ113" s="53">
        <v>-0.42796980000000001</v>
      </c>
      <c r="BR113" s="53">
        <v>-0.38376290000000002</v>
      </c>
      <c r="BS113" s="53">
        <v>-0.38651619999999998</v>
      </c>
      <c r="BT113" s="53">
        <v>-0.3334993</v>
      </c>
      <c r="BU113" s="53">
        <v>-0.24929219999999999</v>
      </c>
      <c r="BV113" s="53">
        <v>-0.19531809999999999</v>
      </c>
      <c r="BW113" s="53">
        <v>-0.14381849999999999</v>
      </c>
      <c r="BX113" s="53">
        <v>-3.3993200000000001E-2</v>
      </c>
      <c r="BY113" s="53">
        <v>-5.7640400000000001E-2</v>
      </c>
      <c r="BZ113" s="53">
        <v>-4.22079E-2</v>
      </c>
      <c r="CA113" s="53">
        <v>-4.6004000000000001E-3</v>
      </c>
      <c r="CB113" s="53">
        <v>-1.87657E-2</v>
      </c>
      <c r="CC113" s="53">
        <v>4.8452700000000001E-2</v>
      </c>
      <c r="CD113" s="53">
        <v>3.5987600000000002E-2</v>
      </c>
      <c r="CE113" s="53">
        <v>2.2197399999999999E-2</v>
      </c>
      <c r="CF113" s="53">
        <v>1.4293200000000001E-2</v>
      </c>
      <c r="CG113" s="53">
        <v>4.5916600000000002E-2</v>
      </c>
      <c r="CH113" s="53">
        <v>-2.7463100000000001E-2</v>
      </c>
      <c r="CI113" s="53">
        <v>-0.11400730000000001</v>
      </c>
      <c r="CJ113" s="53">
        <v>-0.14613770000000001</v>
      </c>
      <c r="CK113" s="53">
        <v>-0.1315973</v>
      </c>
      <c r="CL113" s="53">
        <v>-0.2178775</v>
      </c>
      <c r="CM113" s="53">
        <v>-0.32343250000000001</v>
      </c>
      <c r="CN113" s="53">
        <v>-0.35089199999999998</v>
      </c>
      <c r="CO113" s="53">
        <v>-0.35999829999999999</v>
      </c>
      <c r="CP113" s="53">
        <v>-0.3172024</v>
      </c>
      <c r="CQ113" s="53">
        <v>-0.3206212</v>
      </c>
      <c r="CR113" s="53">
        <v>-0.27300020000000003</v>
      </c>
      <c r="CS113" s="53">
        <v>-0.1922558</v>
      </c>
      <c r="CT113" s="53">
        <v>-0.14159060000000001</v>
      </c>
      <c r="CU113" s="53">
        <v>-9.3510700000000002E-2</v>
      </c>
      <c r="CV113" s="53">
        <v>9.1441000000000005E-3</v>
      </c>
      <c r="CW113" s="53">
        <v>-1.20877E-2</v>
      </c>
      <c r="CX113" s="53">
        <v>-1.4434999999999999E-3</v>
      </c>
      <c r="CY113" s="53">
        <v>3.3653000000000002E-2</v>
      </c>
      <c r="CZ113" s="53">
        <v>1.9542500000000001E-2</v>
      </c>
      <c r="DA113" s="53">
        <v>8.3199300000000004E-2</v>
      </c>
      <c r="DB113" s="53">
        <v>6.8945500000000007E-2</v>
      </c>
      <c r="DC113" s="53">
        <v>5.4862399999999999E-2</v>
      </c>
      <c r="DD113" s="53">
        <v>4.6658699999999997E-2</v>
      </c>
      <c r="DE113" s="53">
        <v>8.4285799999999994E-2</v>
      </c>
      <c r="DF113" s="53">
        <v>1.62641E-2</v>
      </c>
      <c r="DG113" s="53">
        <v>-6.3280900000000001E-2</v>
      </c>
      <c r="DH113" s="53">
        <v>-9.7076200000000001E-2</v>
      </c>
      <c r="DI113" s="53">
        <v>-7.9792699999999994E-2</v>
      </c>
      <c r="DJ113" s="53">
        <v>-0.1626813</v>
      </c>
      <c r="DK113" s="53">
        <v>-0.26176430000000001</v>
      </c>
      <c r="DL113" s="53">
        <v>-0.2843947</v>
      </c>
      <c r="DM113" s="53">
        <v>-0.29202679999999998</v>
      </c>
      <c r="DN113" s="53">
        <v>-0.25064199999999998</v>
      </c>
      <c r="DO113" s="53">
        <v>-0.25472620000000001</v>
      </c>
      <c r="DP113" s="53">
        <v>-0.2125011</v>
      </c>
      <c r="DQ113" s="53">
        <v>-0.13521929999999999</v>
      </c>
      <c r="DR113" s="53">
        <v>-8.7862999999999997E-2</v>
      </c>
      <c r="DS113" s="53">
        <v>-4.3202900000000002E-2</v>
      </c>
      <c r="DT113" s="53">
        <v>5.2281300000000003E-2</v>
      </c>
      <c r="DU113" s="53">
        <v>3.3464899999999999E-2</v>
      </c>
      <c r="DV113" s="53">
        <v>3.9320899999999999E-2</v>
      </c>
      <c r="DW113" s="53">
        <v>7.1906399999999995E-2</v>
      </c>
      <c r="DX113" s="53">
        <v>5.7850699999999998E-2</v>
      </c>
      <c r="DY113" s="53">
        <v>0.13336781</v>
      </c>
      <c r="DZ113" s="53">
        <v>0.1165315</v>
      </c>
      <c r="EA113" s="53">
        <v>0.10202550000000001</v>
      </c>
      <c r="EB113" s="53">
        <v>9.3389399999999997E-2</v>
      </c>
      <c r="EC113" s="53">
        <v>0.13968469999999999</v>
      </c>
      <c r="ED113" s="53">
        <v>7.9399200000000003E-2</v>
      </c>
      <c r="EE113" s="53">
        <v>9.9600999999999995E-3</v>
      </c>
      <c r="EF113" s="53">
        <v>-2.6239100000000001E-2</v>
      </c>
      <c r="EG113" s="53">
        <v>-4.9950999999999997E-3</v>
      </c>
      <c r="EH113" s="53">
        <v>-8.2986699999999997E-2</v>
      </c>
      <c r="EI113" s="53">
        <v>-0.1727253</v>
      </c>
      <c r="EJ113" s="53">
        <v>-0.1883832</v>
      </c>
      <c r="EK113" s="53">
        <v>-0.1938867</v>
      </c>
      <c r="EL113" s="53">
        <v>-0.15453919999999999</v>
      </c>
      <c r="EM113" s="53">
        <v>-0.15958420000000001</v>
      </c>
      <c r="EN113" s="53">
        <v>-0.12515000000000001</v>
      </c>
      <c r="EO113" s="53">
        <v>-5.2867699999999997E-2</v>
      </c>
      <c r="EP113" s="53">
        <v>-1.02889E-2</v>
      </c>
      <c r="EQ113" s="53">
        <v>2.9433600000000001E-2</v>
      </c>
      <c r="ER113" s="53">
        <v>0.1145646</v>
      </c>
      <c r="ES113" s="53">
        <v>9.9235799999999999E-2</v>
      </c>
      <c r="ET113" s="53">
        <v>9.8178299999999996E-2</v>
      </c>
      <c r="EU113" s="53">
        <v>0.12713820000000001</v>
      </c>
      <c r="EV113" s="53">
        <v>0.1131617</v>
      </c>
      <c r="EW113" s="53">
        <v>86.333340000000007</v>
      </c>
      <c r="EX113" s="53">
        <v>84.523809999999997</v>
      </c>
      <c r="EY113" s="53">
        <v>82.880949999999999</v>
      </c>
      <c r="EZ113" s="53">
        <v>81.357140000000001</v>
      </c>
      <c r="FA113" s="53">
        <v>80.119050000000001</v>
      </c>
      <c r="FB113" s="53">
        <v>78.857140000000001</v>
      </c>
      <c r="FC113" s="53">
        <v>78.309520000000006</v>
      </c>
      <c r="FD113" s="53">
        <v>79.928569999999993</v>
      </c>
      <c r="FE113" s="53">
        <v>83.166659999999993</v>
      </c>
      <c r="FF113" s="53">
        <v>86.428569999999993</v>
      </c>
      <c r="FG113" s="53">
        <v>89.690479999999994</v>
      </c>
      <c r="FH113" s="53">
        <v>92.714290000000005</v>
      </c>
      <c r="FI113" s="53">
        <v>95.690479999999994</v>
      </c>
      <c r="FJ113" s="53">
        <v>97.880949999999999</v>
      </c>
      <c r="FK113" s="53">
        <v>99.976190000000003</v>
      </c>
      <c r="FL113" s="53">
        <v>101.2381</v>
      </c>
      <c r="FM113" s="53">
        <v>102.0714</v>
      </c>
      <c r="FN113" s="53">
        <v>102.28570000000001</v>
      </c>
      <c r="FO113" s="53">
        <v>101.90479999999999</v>
      </c>
      <c r="FP113" s="53">
        <v>100.21429999999999</v>
      </c>
      <c r="FQ113" s="53">
        <v>97.357140000000001</v>
      </c>
      <c r="FR113" s="53">
        <v>94.666659999999993</v>
      </c>
      <c r="FS113" s="53">
        <v>91.547619999999995</v>
      </c>
      <c r="FT113" s="53">
        <v>88.714290000000005</v>
      </c>
      <c r="FU113" s="53">
        <v>812</v>
      </c>
      <c r="FV113" s="53">
        <v>1410.3879999999999</v>
      </c>
      <c r="FW113" s="53">
        <v>16.51904</v>
      </c>
      <c r="FX113" s="53">
        <v>1</v>
      </c>
    </row>
    <row r="114" spans="1:180" x14ac:dyDescent="0.3">
      <c r="A114" t="s">
        <v>174</v>
      </c>
      <c r="B114" t="s">
        <v>249</v>
      </c>
      <c r="C114" t="s">
        <v>180</v>
      </c>
      <c r="D114" t="s">
        <v>227</v>
      </c>
      <c r="E114" t="s">
        <v>188</v>
      </c>
      <c r="F114" t="s">
        <v>233</v>
      </c>
      <c r="G114" t="s">
        <v>242</v>
      </c>
      <c r="H114" s="53">
        <v>388</v>
      </c>
      <c r="I114" s="53">
        <v>0.91493796999999999</v>
      </c>
      <c r="J114" s="53">
        <v>0.88798310000000003</v>
      </c>
      <c r="K114" s="53">
        <v>0.86849319999999997</v>
      </c>
      <c r="L114" s="53">
        <v>0.8366323</v>
      </c>
      <c r="M114" s="53">
        <v>0.83019940000000003</v>
      </c>
      <c r="N114" s="53">
        <v>0.91423710000000002</v>
      </c>
      <c r="O114" s="53">
        <v>1.004057</v>
      </c>
      <c r="P114" s="53">
        <v>1.204647</v>
      </c>
      <c r="Q114" s="53">
        <v>1.45618</v>
      </c>
      <c r="R114" s="53">
        <v>1.6424620000000001</v>
      </c>
      <c r="S114" s="53">
        <v>1.768106</v>
      </c>
      <c r="T114" s="53">
        <v>1.952774</v>
      </c>
      <c r="U114" s="53">
        <v>2.0545119999999999</v>
      </c>
      <c r="V114" s="53">
        <v>2.1895090000000001</v>
      </c>
      <c r="W114" s="53">
        <v>2.318092</v>
      </c>
      <c r="X114" s="53">
        <v>2.3063790000000002</v>
      </c>
      <c r="Y114" s="53">
        <v>2.185235</v>
      </c>
      <c r="Z114" s="53">
        <v>1.847977</v>
      </c>
      <c r="AA114" s="53">
        <v>1.593604</v>
      </c>
      <c r="AB114" s="53">
        <v>1.4136839999999999</v>
      </c>
      <c r="AC114" s="53">
        <v>1.247063</v>
      </c>
      <c r="AD114" s="53">
        <v>1.162642</v>
      </c>
      <c r="AE114" s="53">
        <v>1.0503130000000001</v>
      </c>
      <c r="AF114" s="53">
        <v>0.9724235</v>
      </c>
      <c r="AG114" s="53">
        <v>7.5291800000000006E-2</v>
      </c>
      <c r="AH114" s="53">
        <v>7.0351899999999995E-2</v>
      </c>
      <c r="AI114" s="53">
        <v>6.08181E-2</v>
      </c>
      <c r="AJ114" s="53">
        <v>4.2514200000000002E-2</v>
      </c>
      <c r="AK114" s="53">
        <v>1.96787E-2</v>
      </c>
      <c r="AL114" s="53">
        <v>3.4459099999999999E-2</v>
      </c>
      <c r="AM114" s="53">
        <v>6.3383099999999998E-2</v>
      </c>
      <c r="AN114" s="53">
        <v>0.1223137</v>
      </c>
      <c r="AO114" s="53">
        <v>0.1400293</v>
      </c>
      <c r="AP114" s="53">
        <v>7.3057399999999995E-2</v>
      </c>
      <c r="AQ114" s="53">
        <v>2.5577699999999998E-2</v>
      </c>
      <c r="AR114" s="53">
        <v>8.3371899999999999E-2</v>
      </c>
      <c r="AS114" s="53">
        <v>0.1054247</v>
      </c>
      <c r="AT114" s="53">
        <v>0.13929949999999999</v>
      </c>
      <c r="AU114" s="53">
        <v>0.18375369999999999</v>
      </c>
      <c r="AV114" s="53">
        <v>0.1847058</v>
      </c>
      <c r="AW114" s="53">
        <v>0.2035592</v>
      </c>
      <c r="AX114" s="53">
        <v>0.18828259999999999</v>
      </c>
      <c r="AY114" s="53">
        <v>0.175813</v>
      </c>
      <c r="AZ114" s="53">
        <v>0.15959010000000001</v>
      </c>
      <c r="BA114" s="53">
        <v>0.1086459</v>
      </c>
      <c r="BB114" s="53">
        <v>0.1151372</v>
      </c>
      <c r="BC114" s="53">
        <v>0.1058756</v>
      </c>
      <c r="BD114" s="53">
        <v>9.3121099999999998E-2</v>
      </c>
      <c r="BE114" s="53">
        <v>0.1085969</v>
      </c>
      <c r="BF114" s="53">
        <v>0.1014844</v>
      </c>
      <c r="BG114" s="53">
        <v>8.8838799999999996E-2</v>
      </c>
      <c r="BH114" s="53">
        <v>6.8831900000000001E-2</v>
      </c>
      <c r="BI114" s="53">
        <v>5.2439699999999999E-2</v>
      </c>
      <c r="BJ114" s="53">
        <v>8.8072200000000003E-2</v>
      </c>
      <c r="BK114" s="53">
        <v>0.13156609999999999</v>
      </c>
      <c r="BL114" s="53">
        <v>0.2015662</v>
      </c>
      <c r="BM114" s="53">
        <v>0.23541480000000001</v>
      </c>
      <c r="BN114" s="53">
        <v>0.1993026</v>
      </c>
      <c r="BO114" s="53">
        <v>0.15488080000000001</v>
      </c>
      <c r="BP114" s="53">
        <v>0.2145011</v>
      </c>
      <c r="BQ114" s="53">
        <v>0.24097930000000001</v>
      </c>
      <c r="BR114" s="53">
        <v>0.2822151</v>
      </c>
      <c r="BS114" s="53">
        <v>0.33710040000000002</v>
      </c>
      <c r="BT114" s="53">
        <v>0.33877210000000002</v>
      </c>
      <c r="BU114" s="53">
        <v>0.34003559999999999</v>
      </c>
      <c r="BV114" s="53">
        <v>0.29077740000000002</v>
      </c>
      <c r="BW114" s="53">
        <v>0.27149669999999998</v>
      </c>
      <c r="BX114" s="53">
        <v>0.2446624</v>
      </c>
      <c r="BY114" s="53">
        <v>0.1759647</v>
      </c>
      <c r="BZ114" s="53">
        <v>0.1678886</v>
      </c>
      <c r="CA114" s="53">
        <v>0.14716509999999999</v>
      </c>
      <c r="CB114" s="53">
        <v>0.12862299999999999</v>
      </c>
      <c r="CC114" s="53">
        <v>0.1316639</v>
      </c>
      <c r="CD114" s="53">
        <v>0.12304660000000001</v>
      </c>
      <c r="CE114" s="53">
        <v>0.1082458</v>
      </c>
      <c r="CF114" s="53">
        <v>8.7059499999999998E-2</v>
      </c>
      <c r="CG114" s="53">
        <v>7.5129899999999999E-2</v>
      </c>
      <c r="CH114" s="53">
        <v>0.12520439999999999</v>
      </c>
      <c r="CI114" s="53">
        <v>0.17878949999999999</v>
      </c>
      <c r="CJ114" s="53">
        <v>0.25645630000000003</v>
      </c>
      <c r="CK114" s="53">
        <v>0.30147849999999998</v>
      </c>
      <c r="CL114" s="53">
        <v>0.28673969999999999</v>
      </c>
      <c r="CM114" s="53">
        <v>0.24443580000000001</v>
      </c>
      <c r="CN114" s="53">
        <v>0.30532090000000001</v>
      </c>
      <c r="CO114" s="53">
        <v>0.33486389999999999</v>
      </c>
      <c r="CP114" s="53">
        <v>0.38119799999999998</v>
      </c>
      <c r="CQ114" s="53">
        <v>0.44330779999999997</v>
      </c>
      <c r="CR114" s="53">
        <v>0.44547799999999999</v>
      </c>
      <c r="CS114" s="53">
        <v>0.43455870000000002</v>
      </c>
      <c r="CT114" s="53">
        <v>0.3617649</v>
      </c>
      <c r="CU114" s="53">
        <v>0.33776699999999998</v>
      </c>
      <c r="CV114" s="53">
        <v>0.3035832</v>
      </c>
      <c r="CW114" s="53">
        <v>0.22258939999999999</v>
      </c>
      <c r="CX114" s="53">
        <v>0.2044241</v>
      </c>
      <c r="CY114" s="53">
        <v>0.1757621</v>
      </c>
      <c r="CZ114" s="53">
        <v>0.1532115</v>
      </c>
      <c r="DA114" s="53">
        <v>0.1547309</v>
      </c>
      <c r="DB114" s="53">
        <v>0.14460890000000001</v>
      </c>
      <c r="DC114" s="53">
        <v>0.12765290000000001</v>
      </c>
      <c r="DD114" s="53">
        <v>0.10528709999999999</v>
      </c>
      <c r="DE114" s="53">
        <v>9.7820099999999993E-2</v>
      </c>
      <c r="DF114" s="53">
        <v>0.1623367</v>
      </c>
      <c r="DG114" s="53">
        <v>0.22601289999999999</v>
      </c>
      <c r="DH114" s="53">
        <v>0.31134630000000002</v>
      </c>
      <c r="DI114" s="53">
        <v>0.36754219999999999</v>
      </c>
      <c r="DJ114" s="53">
        <v>0.37417679999999998</v>
      </c>
      <c r="DK114" s="53">
        <v>0.33399069999999997</v>
      </c>
      <c r="DL114" s="53">
        <v>0.39614060000000001</v>
      </c>
      <c r="DM114" s="53">
        <v>0.42874859999999998</v>
      </c>
      <c r="DN114" s="53">
        <v>0.48018090000000002</v>
      </c>
      <c r="DO114" s="53">
        <v>0.54951519999999998</v>
      </c>
      <c r="DP114" s="53">
        <v>0.55218389999999995</v>
      </c>
      <c r="DQ114" s="53">
        <v>0.52908189999999999</v>
      </c>
      <c r="DR114" s="53">
        <v>0.43275249999999998</v>
      </c>
      <c r="DS114" s="53">
        <v>0.40403729999999999</v>
      </c>
      <c r="DT114" s="53">
        <v>0.36250399999999999</v>
      </c>
      <c r="DU114" s="53">
        <v>0.26921420000000001</v>
      </c>
      <c r="DV114" s="53">
        <v>0.2409596</v>
      </c>
      <c r="DW114" s="53">
        <v>0.20435900000000001</v>
      </c>
      <c r="DX114" s="53">
        <v>0.17780009999999999</v>
      </c>
      <c r="DY114" s="53">
        <v>0.18803598999999999</v>
      </c>
      <c r="DZ114" s="53">
        <v>0.17574129999999999</v>
      </c>
      <c r="EA114" s="53">
        <v>0.1556736</v>
      </c>
      <c r="EB114" s="53">
        <v>0.1316049</v>
      </c>
      <c r="EC114" s="53">
        <v>0.13058110000000001</v>
      </c>
      <c r="ED114" s="53">
        <v>0.2159498</v>
      </c>
      <c r="EE114" s="53">
        <v>0.29419600000000001</v>
      </c>
      <c r="EF114" s="53">
        <v>0.39059890000000003</v>
      </c>
      <c r="EG114" s="53">
        <v>0.4629277</v>
      </c>
      <c r="EH114" s="53">
        <v>0.50042209999999998</v>
      </c>
      <c r="EI114" s="53">
        <v>0.46329379999999998</v>
      </c>
      <c r="EJ114" s="53">
        <v>0.52726989999999996</v>
      </c>
      <c r="EK114" s="53">
        <v>0.5643032</v>
      </c>
      <c r="EL114" s="53">
        <v>0.62309650000000005</v>
      </c>
      <c r="EM114" s="53">
        <v>0.70286199999999999</v>
      </c>
      <c r="EN114" s="53">
        <v>0.70625020000000005</v>
      </c>
      <c r="EO114" s="53">
        <v>0.66555830000000005</v>
      </c>
      <c r="EP114" s="53">
        <v>0.53524729999999998</v>
      </c>
      <c r="EQ114" s="53">
        <v>0.49972100000000003</v>
      </c>
      <c r="ER114" s="53">
        <v>0.44757629999999998</v>
      </c>
      <c r="ES114" s="53">
        <v>0.33653300000000003</v>
      </c>
      <c r="ET114" s="53">
        <v>0.293711</v>
      </c>
      <c r="EU114" s="53">
        <v>0.24564849999999999</v>
      </c>
      <c r="EV114" s="53">
        <v>0.21330199999999999</v>
      </c>
      <c r="EW114" s="53">
        <v>58.500070000000001</v>
      </c>
      <c r="EX114" s="53">
        <v>57.640320000000003</v>
      </c>
      <c r="EY114" s="53">
        <v>56.885429999999999</v>
      </c>
      <c r="EZ114" s="53">
        <v>56.2774</v>
      </c>
      <c r="FA114" s="53">
        <v>55.74306</v>
      </c>
      <c r="FB114" s="53">
        <v>55.307540000000003</v>
      </c>
      <c r="FC114" s="53">
        <v>55.297609999999999</v>
      </c>
      <c r="FD114" s="53">
        <v>57.269860000000001</v>
      </c>
      <c r="FE114" s="53">
        <v>60.467410000000001</v>
      </c>
      <c r="FF114" s="53">
        <v>64.4041</v>
      </c>
      <c r="FG114" s="53">
        <v>69.223820000000003</v>
      </c>
      <c r="FH114" s="53">
        <v>74.155060000000006</v>
      </c>
      <c r="FI114" s="53">
        <v>78.776340000000005</v>
      </c>
      <c r="FJ114" s="53">
        <v>81.88982</v>
      </c>
      <c r="FK114" s="53">
        <v>83.561070000000001</v>
      </c>
      <c r="FL114" s="53">
        <v>84.000209999999996</v>
      </c>
      <c r="FM114" s="53">
        <v>83.277789999999996</v>
      </c>
      <c r="FN114" s="53">
        <v>81.173159999999996</v>
      </c>
      <c r="FO114" s="53">
        <v>77.633030000000005</v>
      </c>
      <c r="FP114" s="53">
        <v>72.678880000000007</v>
      </c>
      <c r="FQ114" s="53">
        <v>67.149019999999993</v>
      </c>
      <c r="FR114" s="53">
        <v>63.362369999999999</v>
      </c>
      <c r="FS114" s="53">
        <v>61.293140000000001</v>
      </c>
      <c r="FT114" s="53">
        <v>59.838369999999998</v>
      </c>
      <c r="FU114" s="53">
        <v>2328.9679999999998</v>
      </c>
      <c r="FV114" s="53">
        <v>2638.39</v>
      </c>
      <c r="FW114" s="53">
        <v>15.686109999999999</v>
      </c>
      <c r="FX114" s="53">
        <v>1</v>
      </c>
    </row>
    <row r="115" spans="1:180" x14ac:dyDescent="0.3">
      <c r="A115" t="s">
        <v>174</v>
      </c>
      <c r="B115" t="s">
        <v>249</v>
      </c>
      <c r="C115" t="s">
        <v>180</v>
      </c>
      <c r="D115" t="s">
        <v>248</v>
      </c>
      <c r="E115" t="s">
        <v>188</v>
      </c>
      <c r="F115" t="s">
        <v>233</v>
      </c>
      <c r="G115" t="s">
        <v>242</v>
      </c>
      <c r="H115" s="53">
        <v>388</v>
      </c>
      <c r="I115" s="53">
        <v>0.92215711</v>
      </c>
      <c r="J115" s="53">
        <v>0.87410960000000004</v>
      </c>
      <c r="K115" s="53">
        <v>0.84000280000000005</v>
      </c>
      <c r="L115" s="53">
        <v>0.81449059999999995</v>
      </c>
      <c r="M115" s="53">
        <v>0.81473300000000004</v>
      </c>
      <c r="N115" s="53">
        <v>0.83051620000000004</v>
      </c>
      <c r="O115" s="53">
        <v>0.83963500000000002</v>
      </c>
      <c r="P115" s="53">
        <v>0.87323229999999996</v>
      </c>
      <c r="Q115" s="53">
        <v>0.97518079999999996</v>
      </c>
      <c r="R115" s="53">
        <v>1.0851440000000001</v>
      </c>
      <c r="S115" s="53">
        <v>1.2313730000000001</v>
      </c>
      <c r="T115" s="53">
        <v>1.3854</v>
      </c>
      <c r="U115" s="53">
        <v>1.46523</v>
      </c>
      <c r="V115" s="53">
        <v>1.5106539999999999</v>
      </c>
      <c r="W115" s="53">
        <v>1.525331</v>
      </c>
      <c r="X115" s="53">
        <v>1.519555</v>
      </c>
      <c r="Y115" s="53">
        <v>1.4805889999999999</v>
      </c>
      <c r="Z115" s="53">
        <v>1.393985</v>
      </c>
      <c r="AA115" s="53">
        <v>1.347539</v>
      </c>
      <c r="AB115" s="53">
        <v>1.2315050000000001</v>
      </c>
      <c r="AC115" s="53">
        <v>1.129985</v>
      </c>
      <c r="AD115" s="53">
        <v>1.077583</v>
      </c>
      <c r="AE115" s="53">
        <v>1.0034380000000001</v>
      </c>
      <c r="AF115" s="53">
        <v>0.91996060000000002</v>
      </c>
      <c r="AG115" s="53">
        <v>7.14481E-2</v>
      </c>
      <c r="AH115" s="53">
        <v>4.9669499999999998E-2</v>
      </c>
      <c r="AI115" s="53">
        <v>3.3526800000000002E-2</v>
      </c>
      <c r="AJ115" s="53">
        <v>2.7213600000000001E-2</v>
      </c>
      <c r="AK115" s="53">
        <v>2.7504899999999999E-2</v>
      </c>
      <c r="AL115" s="53">
        <v>3.24908E-2</v>
      </c>
      <c r="AM115" s="53">
        <v>4.8163499999999998E-2</v>
      </c>
      <c r="AN115" s="53">
        <v>5.8136100000000003E-2</v>
      </c>
      <c r="AO115" s="53">
        <v>6.9260100000000005E-2</v>
      </c>
      <c r="AP115" s="53">
        <v>5.7966999999999998E-2</v>
      </c>
      <c r="AQ115" s="53">
        <v>4.9803100000000003E-2</v>
      </c>
      <c r="AR115" s="53">
        <v>9.6646399999999993E-2</v>
      </c>
      <c r="AS115" s="53">
        <v>0.11378539999999999</v>
      </c>
      <c r="AT115" s="53">
        <v>0.105418</v>
      </c>
      <c r="AU115" s="53">
        <v>7.2839200000000007E-2</v>
      </c>
      <c r="AV115" s="53">
        <v>5.9521200000000003E-2</v>
      </c>
      <c r="AW115" s="53">
        <v>4.5573900000000001E-2</v>
      </c>
      <c r="AX115" s="53">
        <v>3.8236300000000001E-2</v>
      </c>
      <c r="AY115" s="53">
        <v>9.4525200000000004E-2</v>
      </c>
      <c r="AZ115" s="53">
        <v>6.79424E-2</v>
      </c>
      <c r="BA115" s="53">
        <v>4.2045600000000002E-2</v>
      </c>
      <c r="BB115" s="53">
        <v>4.9062399999999999E-2</v>
      </c>
      <c r="BC115" s="53">
        <v>6.6148200000000004E-2</v>
      </c>
      <c r="BD115" s="53">
        <v>4.85791E-2</v>
      </c>
      <c r="BE115" s="53">
        <v>0.104105</v>
      </c>
      <c r="BF115" s="53">
        <v>7.9156799999999999E-2</v>
      </c>
      <c r="BG115" s="53">
        <v>5.8202200000000003E-2</v>
      </c>
      <c r="BH115" s="53">
        <v>5.0308499999999999E-2</v>
      </c>
      <c r="BI115" s="53">
        <v>5.1173099999999999E-2</v>
      </c>
      <c r="BJ115" s="53">
        <v>5.8063799999999999E-2</v>
      </c>
      <c r="BK115" s="53">
        <v>8.3860900000000002E-2</v>
      </c>
      <c r="BL115" s="53">
        <v>9.0063500000000005E-2</v>
      </c>
      <c r="BM115" s="53">
        <v>0.1032571</v>
      </c>
      <c r="BN115" s="53">
        <v>9.5696799999999999E-2</v>
      </c>
      <c r="BO115" s="53">
        <v>0.1065451</v>
      </c>
      <c r="BP115" s="53">
        <v>0.1576051</v>
      </c>
      <c r="BQ115" s="53">
        <v>0.177533</v>
      </c>
      <c r="BR115" s="53">
        <v>0.1722118</v>
      </c>
      <c r="BS115" s="53">
        <v>0.14506910000000001</v>
      </c>
      <c r="BT115" s="53">
        <v>0.1367768</v>
      </c>
      <c r="BU115" s="53">
        <v>0.12848180000000001</v>
      </c>
      <c r="BV115" s="53">
        <v>0.12030970000000001</v>
      </c>
      <c r="BW115" s="53">
        <v>0.1739868</v>
      </c>
      <c r="BX115" s="53">
        <v>0.14007339999999999</v>
      </c>
      <c r="BY115" s="53">
        <v>0.1035672</v>
      </c>
      <c r="BZ115" s="53">
        <v>9.8102700000000001E-2</v>
      </c>
      <c r="CA115" s="53">
        <v>0.10531409999999999</v>
      </c>
      <c r="CB115" s="53">
        <v>8.1764199999999995E-2</v>
      </c>
      <c r="CC115" s="53">
        <v>0.12672301</v>
      </c>
      <c r="CD115" s="53">
        <v>9.9579600000000004E-2</v>
      </c>
      <c r="CE115" s="53">
        <v>7.5292399999999995E-2</v>
      </c>
      <c r="CF115" s="53">
        <v>6.6303899999999999E-2</v>
      </c>
      <c r="CG115" s="53">
        <v>6.7565600000000003E-2</v>
      </c>
      <c r="CH115" s="53">
        <v>7.5775599999999999E-2</v>
      </c>
      <c r="CI115" s="53">
        <v>0.1085849</v>
      </c>
      <c r="CJ115" s="53">
        <v>0.1121764</v>
      </c>
      <c r="CK115" s="53">
        <v>0.12680340000000001</v>
      </c>
      <c r="CL115" s="53">
        <v>0.1218284</v>
      </c>
      <c r="CM115" s="53">
        <v>0.14584440000000001</v>
      </c>
      <c r="CN115" s="53">
        <v>0.1998249</v>
      </c>
      <c r="CO115" s="53">
        <v>0.2216844</v>
      </c>
      <c r="CP115" s="53">
        <v>0.2184731</v>
      </c>
      <c r="CQ115" s="53">
        <v>0.1950953</v>
      </c>
      <c r="CR115" s="53">
        <v>0.1902838</v>
      </c>
      <c r="CS115" s="53">
        <v>0.1859036</v>
      </c>
      <c r="CT115" s="53">
        <v>0.17715339999999999</v>
      </c>
      <c r="CU115" s="53">
        <v>0.22902159999999999</v>
      </c>
      <c r="CV115" s="53">
        <v>0.19003110000000001</v>
      </c>
      <c r="CW115" s="53">
        <v>0.1461769</v>
      </c>
      <c r="CX115" s="53">
        <v>0.13206789999999999</v>
      </c>
      <c r="CY115" s="53">
        <v>0.13244030000000001</v>
      </c>
      <c r="CZ115" s="53">
        <v>0.1047481</v>
      </c>
      <c r="DA115" s="53">
        <v>0.149341</v>
      </c>
      <c r="DB115" s="53">
        <v>0.1200025</v>
      </c>
      <c r="DC115" s="53">
        <v>9.2382599999999995E-2</v>
      </c>
      <c r="DD115" s="53">
        <v>8.2299399999999995E-2</v>
      </c>
      <c r="DE115" s="53">
        <v>8.3958000000000005E-2</v>
      </c>
      <c r="DF115" s="53">
        <v>9.3487399999999998E-2</v>
      </c>
      <c r="DG115" s="53">
        <v>0.13330890000000001</v>
      </c>
      <c r="DH115" s="53">
        <v>0.1342892</v>
      </c>
      <c r="DI115" s="53">
        <v>0.1503496</v>
      </c>
      <c r="DJ115" s="53">
        <v>0.14795990000000001</v>
      </c>
      <c r="DK115" s="53">
        <v>0.18514359999999999</v>
      </c>
      <c r="DL115" s="53">
        <v>0.2420447</v>
      </c>
      <c r="DM115" s="53">
        <v>0.26583580000000001</v>
      </c>
      <c r="DN115" s="53">
        <v>0.26473429999999998</v>
      </c>
      <c r="DO115" s="53">
        <v>0.24512149999999999</v>
      </c>
      <c r="DP115" s="53">
        <v>0.2437907</v>
      </c>
      <c r="DQ115" s="53">
        <v>0.2433254</v>
      </c>
      <c r="DR115" s="53">
        <v>0.23399719999999999</v>
      </c>
      <c r="DS115" s="53">
        <v>0.28405649999999999</v>
      </c>
      <c r="DT115" s="53">
        <v>0.2399888</v>
      </c>
      <c r="DU115" s="53">
        <v>0.1887867</v>
      </c>
      <c r="DV115" s="53">
        <v>0.16603309999999999</v>
      </c>
      <c r="DW115" s="53">
        <v>0.1595665</v>
      </c>
      <c r="DX115" s="53">
        <v>0.12773200000000001</v>
      </c>
      <c r="DY115" s="53">
        <v>0.18199781000000001</v>
      </c>
      <c r="DZ115" s="53">
        <v>0.14948980000000001</v>
      </c>
      <c r="EA115" s="53">
        <v>0.117058</v>
      </c>
      <c r="EB115" s="53">
        <v>0.1053943</v>
      </c>
      <c r="EC115" s="53">
        <v>0.10762620000000001</v>
      </c>
      <c r="ED115" s="53">
        <v>0.1190604</v>
      </c>
      <c r="EE115" s="53">
        <v>0.1690064</v>
      </c>
      <c r="EF115" s="53">
        <v>0.1662167</v>
      </c>
      <c r="EG115" s="53">
        <v>0.1843466</v>
      </c>
      <c r="EH115" s="53">
        <v>0.18568979999999999</v>
      </c>
      <c r="EI115" s="53">
        <v>0.24188560000000001</v>
      </c>
      <c r="EJ115" s="53">
        <v>0.30300329999999998</v>
      </c>
      <c r="EK115" s="53">
        <v>0.32958340000000003</v>
      </c>
      <c r="EL115" s="53">
        <v>0.3315282</v>
      </c>
      <c r="EM115" s="53">
        <v>0.31735150000000001</v>
      </c>
      <c r="EN115" s="53">
        <v>0.32104630000000001</v>
      </c>
      <c r="EO115" s="53">
        <v>0.32623340000000001</v>
      </c>
      <c r="EP115" s="53">
        <v>0.31607059999999998</v>
      </c>
      <c r="EQ115" s="53">
        <v>0.36351810000000001</v>
      </c>
      <c r="ER115" s="53">
        <v>0.3121198</v>
      </c>
      <c r="ES115" s="53">
        <v>0.25030829999999998</v>
      </c>
      <c r="ET115" s="53">
        <v>0.2150734</v>
      </c>
      <c r="EU115" s="53">
        <v>0.1987324</v>
      </c>
      <c r="EV115" s="53">
        <v>0.16091710000000001</v>
      </c>
      <c r="EW115" s="53">
        <v>58.873849999999997</v>
      </c>
      <c r="EX115" s="53">
        <v>57.820010000000003</v>
      </c>
      <c r="EY115" s="53">
        <v>56.874749999999999</v>
      </c>
      <c r="EZ115" s="53">
        <v>56.207619999999999</v>
      </c>
      <c r="FA115" s="53">
        <v>55.657060000000001</v>
      </c>
      <c r="FB115" s="53">
        <v>54.914999999999999</v>
      </c>
      <c r="FC115" s="53">
        <v>55.10004</v>
      </c>
      <c r="FD115" s="53">
        <v>56.844200000000001</v>
      </c>
      <c r="FE115" s="53">
        <v>60.172029999999999</v>
      </c>
      <c r="FF115" s="53">
        <v>64.690790000000007</v>
      </c>
      <c r="FG115" s="53">
        <v>69.616619999999998</v>
      </c>
      <c r="FH115" s="53">
        <v>74.863780000000006</v>
      </c>
      <c r="FI115" s="53">
        <v>79.456800000000001</v>
      </c>
      <c r="FJ115" s="53">
        <v>82.731989999999996</v>
      </c>
      <c r="FK115" s="53">
        <v>84.235230000000001</v>
      </c>
      <c r="FL115" s="53">
        <v>83.950649999999996</v>
      </c>
      <c r="FM115" s="53">
        <v>82.502449999999996</v>
      </c>
      <c r="FN115" s="53">
        <v>80.29598</v>
      </c>
      <c r="FO115" s="53">
        <v>77.000690000000006</v>
      </c>
      <c r="FP115" s="53">
        <v>72.42662</v>
      </c>
      <c r="FQ115" s="53">
        <v>66.957689999999999</v>
      </c>
      <c r="FR115" s="53">
        <v>63.385849999999998</v>
      </c>
      <c r="FS115" s="53">
        <v>61.354419999999998</v>
      </c>
      <c r="FT115" s="53">
        <v>59.712710000000001</v>
      </c>
      <c r="FU115" s="53">
        <v>2328.9679999999998</v>
      </c>
      <c r="FV115" s="53">
        <v>2638.39</v>
      </c>
      <c r="FW115" s="53">
        <v>15.686109999999999</v>
      </c>
      <c r="FX115" s="53">
        <v>1</v>
      </c>
    </row>
    <row r="116" spans="1:180" x14ac:dyDescent="0.3">
      <c r="A116" t="s">
        <v>174</v>
      </c>
      <c r="B116" t="s">
        <v>249</v>
      </c>
      <c r="C116" t="s">
        <v>180</v>
      </c>
      <c r="D116" t="s">
        <v>248</v>
      </c>
      <c r="E116" t="s">
        <v>187</v>
      </c>
      <c r="F116" t="s">
        <v>233</v>
      </c>
      <c r="G116" t="s">
        <v>242</v>
      </c>
      <c r="H116" s="53">
        <v>388</v>
      </c>
      <c r="I116" s="53">
        <v>0.91219841999999995</v>
      </c>
      <c r="J116" s="53">
        <v>0.88178570000000001</v>
      </c>
      <c r="K116" s="53">
        <v>0.83762259999999999</v>
      </c>
      <c r="L116" s="53">
        <v>0.83358319999999997</v>
      </c>
      <c r="M116" s="53">
        <v>0.83527660000000004</v>
      </c>
      <c r="N116" s="53">
        <v>0.82672409999999996</v>
      </c>
      <c r="O116" s="53">
        <v>0.83622160000000001</v>
      </c>
      <c r="P116" s="53">
        <v>0.86531749999999996</v>
      </c>
      <c r="Q116" s="53">
        <v>0.97457009999999999</v>
      </c>
      <c r="R116" s="53">
        <v>1.1300680000000001</v>
      </c>
      <c r="S116" s="53">
        <v>1.2814859999999999</v>
      </c>
      <c r="T116" s="53">
        <v>1.40066</v>
      </c>
      <c r="U116" s="53">
        <v>1.5037750000000001</v>
      </c>
      <c r="V116" s="53">
        <v>1.5446409999999999</v>
      </c>
      <c r="W116" s="53">
        <v>1.534996</v>
      </c>
      <c r="X116" s="53">
        <v>1.5093799999999999</v>
      </c>
      <c r="Y116" s="53">
        <v>1.4729920000000001</v>
      </c>
      <c r="Z116" s="53">
        <v>1.431454</v>
      </c>
      <c r="AA116" s="53">
        <v>1.345299</v>
      </c>
      <c r="AB116" s="53">
        <v>1.2309060000000001</v>
      </c>
      <c r="AC116" s="53">
        <v>1.0944799999999999</v>
      </c>
      <c r="AD116" s="53">
        <v>1.0364709999999999</v>
      </c>
      <c r="AE116" s="53">
        <v>0.98141590000000001</v>
      </c>
      <c r="AF116" s="53">
        <v>0.92804589999999998</v>
      </c>
      <c r="AG116" s="53">
        <v>7.1013000000000007E-2</v>
      </c>
      <c r="AH116" s="53">
        <v>6.1805199999999998E-2</v>
      </c>
      <c r="AI116" s="53">
        <v>3.6954099999999997E-2</v>
      </c>
      <c r="AJ116" s="53">
        <v>4.4705000000000002E-2</v>
      </c>
      <c r="AK116" s="53">
        <v>4.7307099999999998E-2</v>
      </c>
      <c r="AL116" s="53">
        <v>4.15337E-2</v>
      </c>
      <c r="AM116" s="53">
        <v>5.4327399999999998E-2</v>
      </c>
      <c r="AN116" s="53">
        <v>4.5541999999999999E-2</v>
      </c>
      <c r="AO116" s="53">
        <v>5.7782399999999998E-2</v>
      </c>
      <c r="AP116" s="53">
        <v>8.7724399999999994E-2</v>
      </c>
      <c r="AQ116" s="53">
        <v>8.3886299999999997E-2</v>
      </c>
      <c r="AR116" s="53">
        <v>0.11990489999999999</v>
      </c>
      <c r="AS116" s="53">
        <v>0.1506353</v>
      </c>
      <c r="AT116" s="53">
        <v>0.1428625</v>
      </c>
      <c r="AU116" s="53">
        <v>0.1308183</v>
      </c>
      <c r="AV116" s="53">
        <v>0.1031485</v>
      </c>
      <c r="AW116" s="53">
        <v>9.6994800000000006E-2</v>
      </c>
      <c r="AX116" s="53">
        <v>0.1279768</v>
      </c>
      <c r="AY116" s="53">
        <v>0.1373954</v>
      </c>
      <c r="AZ116" s="53">
        <v>0.12184490000000001</v>
      </c>
      <c r="BA116" s="53">
        <v>6.1483999999999997E-2</v>
      </c>
      <c r="BB116" s="53">
        <v>4.7836099999999999E-2</v>
      </c>
      <c r="BC116" s="53">
        <v>6.5671599999999997E-2</v>
      </c>
      <c r="BD116" s="53">
        <v>6.9272799999999995E-2</v>
      </c>
      <c r="BE116" s="53">
        <v>0.1005868</v>
      </c>
      <c r="BF116" s="53">
        <v>9.0297299999999997E-2</v>
      </c>
      <c r="BG116" s="53">
        <v>5.9405100000000002E-2</v>
      </c>
      <c r="BH116" s="53">
        <v>6.8349099999999996E-2</v>
      </c>
      <c r="BI116" s="53">
        <v>7.1105299999999996E-2</v>
      </c>
      <c r="BJ116" s="53">
        <v>6.4728599999999997E-2</v>
      </c>
      <c r="BK116" s="53">
        <v>9.0409400000000001E-2</v>
      </c>
      <c r="BL116" s="53">
        <v>7.7500399999999997E-2</v>
      </c>
      <c r="BM116" s="53">
        <v>9.4004199999999996E-2</v>
      </c>
      <c r="BN116" s="53">
        <v>0.13126599999999999</v>
      </c>
      <c r="BO116" s="53">
        <v>0.14259730000000001</v>
      </c>
      <c r="BP116" s="53">
        <v>0.1797745</v>
      </c>
      <c r="BQ116" s="53">
        <v>0.21682889999999999</v>
      </c>
      <c r="BR116" s="53">
        <v>0.21543309999999999</v>
      </c>
      <c r="BS116" s="53">
        <v>0.1949832</v>
      </c>
      <c r="BT116" s="53">
        <v>0.16919999999999999</v>
      </c>
      <c r="BU116" s="53">
        <v>0.16158359999999999</v>
      </c>
      <c r="BV116" s="53">
        <v>0.1904874</v>
      </c>
      <c r="BW116" s="53">
        <v>0.20393549999999999</v>
      </c>
      <c r="BX116" s="53">
        <v>0.17621319999999999</v>
      </c>
      <c r="BY116" s="53">
        <v>0.105754</v>
      </c>
      <c r="BZ116" s="53">
        <v>8.4751599999999996E-2</v>
      </c>
      <c r="CA116" s="53">
        <v>9.9322099999999997E-2</v>
      </c>
      <c r="CB116" s="53">
        <v>0.10078769999999999</v>
      </c>
      <c r="CC116" s="53">
        <v>0.1210696</v>
      </c>
      <c r="CD116" s="53">
        <v>0.1100308</v>
      </c>
      <c r="CE116" s="53">
        <v>7.4954599999999996E-2</v>
      </c>
      <c r="CF116" s="53">
        <v>8.4724900000000006E-2</v>
      </c>
      <c r="CG116" s="53">
        <v>8.7587899999999996E-2</v>
      </c>
      <c r="CH116" s="53">
        <v>8.0793299999999998E-2</v>
      </c>
      <c r="CI116" s="53">
        <v>0.11539969999999999</v>
      </c>
      <c r="CJ116" s="53">
        <v>9.9634600000000004E-2</v>
      </c>
      <c r="CK116" s="53">
        <v>0.1190913</v>
      </c>
      <c r="CL116" s="53">
        <v>0.1614227</v>
      </c>
      <c r="CM116" s="53">
        <v>0.18326039999999999</v>
      </c>
      <c r="CN116" s="53">
        <v>0.22123999999999999</v>
      </c>
      <c r="CO116" s="53">
        <v>0.26267449999999998</v>
      </c>
      <c r="CP116" s="53">
        <v>0.26569540000000003</v>
      </c>
      <c r="CQ116" s="53">
        <v>0.23942359999999999</v>
      </c>
      <c r="CR116" s="53">
        <v>0.2149471</v>
      </c>
      <c r="CS116" s="53">
        <v>0.20631759999999999</v>
      </c>
      <c r="CT116" s="53">
        <v>0.23378199999999999</v>
      </c>
      <c r="CU116" s="53">
        <v>0.25002089999999999</v>
      </c>
      <c r="CV116" s="53">
        <v>0.21386859999999999</v>
      </c>
      <c r="CW116" s="53">
        <v>0.13641529999999999</v>
      </c>
      <c r="CX116" s="53">
        <v>0.11031920000000001</v>
      </c>
      <c r="CY116" s="53">
        <v>0.1226284</v>
      </c>
      <c r="CZ116" s="53">
        <v>0.12261469999999999</v>
      </c>
      <c r="DA116" s="53">
        <v>0.14155229999999999</v>
      </c>
      <c r="DB116" s="53">
        <v>0.1297644</v>
      </c>
      <c r="DC116" s="53">
        <v>9.0504000000000001E-2</v>
      </c>
      <c r="DD116" s="53">
        <v>0.1011006</v>
      </c>
      <c r="DE116" s="53">
        <v>0.1040705</v>
      </c>
      <c r="DF116" s="53">
        <v>9.6858E-2</v>
      </c>
      <c r="DG116" s="53">
        <v>0.14038999999999999</v>
      </c>
      <c r="DH116" s="53">
        <v>0.1217688</v>
      </c>
      <c r="DI116" s="53">
        <v>0.14417849999999999</v>
      </c>
      <c r="DJ116" s="53">
        <v>0.19157940000000001</v>
      </c>
      <c r="DK116" s="53">
        <v>0.2239235</v>
      </c>
      <c r="DL116" s="53">
        <v>0.26270549999999998</v>
      </c>
      <c r="DM116" s="53">
        <v>0.30852000000000002</v>
      </c>
      <c r="DN116" s="53">
        <v>0.31595760000000001</v>
      </c>
      <c r="DO116" s="53">
        <v>0.28386410000000001</v>
      </c>
      <c r="DP116" s="53">
        <v>0.26069419999999999</v>
      </c>
      <c r="DQ116" s="53">
        <v>0.25105149999999998</v>
      </c>
      <c r="DR116" s="53">
        <v>0.27707670000000001</v>
      </c>
      <c r="DS116" s="53">
        <v>0.29610639999999999</v>
      </c>
      <c r="DT116" s="53">
        <v>0.25152390000000002</v>
      </c>
      <c r="DU116" s="53">
        <v>0.16707649999999999</v>
      </c>
      <c r="DV116" s="53">
        <v>0.1358868</v>
      </c>
      <c r="DW116" s="53">
        <v>0.1459347</v>
      </c>
      <c r="DX116" s="53">
        <v>0.14444180000000001</v>
      </c>
      <c r="DY116" s="53">
        <v>0.1711261</v>
      </c>
      <c r="DZ116" s="53">
        <v>0.15825639999999999</v>
      </c>
      <c r="EA116" s="53">
        <v>0.112955</v>
      </c>
      <c r="EB116" s="53">
        <v>0.1247447</v>
      </c>
      <c r="EC116" s="53">
        <v>0.1278687</v>
      </c>
      <c r="ED116" s="53">
        <v>0.1200528</v>
      </c>
      <c r="EE116" s="53">
        <v>0.17647209999999999</v>
      </c>
      <c r="EF116" s="53">
        <v>0.15372720000000001</v>
      </c>
      <c r="EG116" s="53">
        <v>0.18040030000000001</v>
      </c>
      <c r="EH116" s="53">
        <v>0.23512089999999999</v>
      </c>
      <c r="EI116" s="53">
        <v>0.28263450000000001</v>
      </c>
      <c r="EJ116" s="53">
        <v>0.32257520000000001</v>
      </c>
      <c r="EK116" s="53">
        <v>0.37471359999999998</v>
      </c>
      <c r="EL116" s="53">
        <v>0.38852829999999999</v>
      </c>
      <c r="EM116" s="53">
        <v>0.34802899999999998</v>
      </c>
      <c r="EN116" s="53">
        <v>0.32674569999999997</v>
      </c>
      <c r="EO116" s="53">
        <v>0.31564029999999998</v>
      </c>
      <c r="EP116" s="53">
        <v>0.33958729999999998</v>
      </c>
      <c r="EQ116" s="53">
        <v>0.36264639999999998</v>
      </c>
      <c r="ER116" s="53">
        <v>0.3058922</v>
      </c>
      <c r="ES116" s="53">
        <v>0.21134649999999999</v>
      </c>
      <c r="ET116" s="53">
        <v>0.17280229999999999</v>
      </c>
      <c r="EU116" s="53">
        <v>0.1795853</v>
      </c>
      <c r="EV116" s="53">
        <v>0.17595669999999999</v>
      </c>
      <c r="EW116" s="53">
        <v>60.071190000000001</v>
      </c>
      <c r="EX116" s="53">
        <v>59.243099999999998</v>
      </c>
      <c r="EY116" s="53">
        <v>58.30415</v>
      </c>
      <c r="EZ116" s="53">
        <v>57.541029999999999</v>
      </c>
      <c r="FA116" s="53">
        <v>56.825110000000002</v>
      </c>
      <c r="FB116" s="53">
        <v>56.452689999999997</v>
      </c>
      <c r="FC116" s="53">
        <v>56.709240000000001</v>
      </c>
      <c r="FD116" s="53">
        <v>59.461010000000002</v>
      </c>
      <c r="FE116" s="53">
        <v>63.311079999999997</v>
      </c>
      <c r="FF116" s="53">
        <v>67.486369999999994</v>
      </c>
      <c r="FG116" s="53">
        <v>71.642330000000001</v>
      </c>
      <c r="FH116" s="53">
        <v>75.913989999999998</v>
      </c>
      <c r="FI116" s="53">
        <v>79.350070000000002</v>
      </c>
      <c r="FJ116" s="53">
        <v>81.785690000000002</v>
      </c>
      <c r="FK116" s="53">
        <v>82.959850000000003</v>
      </c>
      <c r="FL116" s="53">
        <v>82.739239999999995</v>
      </c>
      <c r="FM116" s="53">
        <v>81.619389999999996</v>
      </c>
      <c r="FN116" s="53">
        <v>79.887749999999997</v>
      </c>
      <c r="FO116" s="53">
        <v>77.036389999999997</v>
      </c>
      <c r="FP116" s="53">
        <v>73.024959999999993</v>
      </c>
      <c r="FQ116" s="53">
        <v>68.355509999999995</v>
      </c>
      <c r="FR116" s="53">
        <v>64.996409999999997</v>
      </c>
      <c r="FS116" s="53">
        <v>63.034399999999998</v>
      </c>
      <c r="FT116" s="53">
        <v>61.824359999999999</v>
      </c>
      <c r="FU116" s="53">
        <v>2329.0329999999999</v>
      </c>
      <c r="FV116" s="53">
        <v>2544.1790000000001</v>
      </c>
      <c r="FW116" s="53">
        <v>14.908530000000001</v>
      </c>
      <c r="FX116" s="53">
        <v>1</v>
      </c>
    </row>
    <row r="117" spans="1:180" x14ac:dyDescent="0.3">
      <c r="A117" t="s">
        <v>174</v>
      </c>
      <c r="B117" t="s">
        <v>249</v>
      </c>
      <c r="C117" t="s">
        <v>180</v>
      </c>
      <c r="D117" t="s">
        <v>227</v>
      </c>
      <c r="E117" t="s">
        <v>190</v>
      </c>
      <c r="F117" t="s">
        <v>233</v>
      </c>
      <c r="G117" t="s">
        <v>242</v>
      </c>
      <c r="H117" s="53">
        <v>388</v>
      </c>
      <c r="I117" s="53">
        <v>0.82080339999999996</v>
      </c>
      <c r="J117" s="53">
        <v>0.80327170000000003</v>
      </c>
      <c r="K117" s="53">
        <v>0.78230580000000005</v>
      </c>
      <c r="L117" s="53">
        <v>0.7935468</v>
      </c>
      <c r="M117" s="53">
        <v>0.80166610000000005</v>
      </c>
      <c r="N117" s="53">
        <v>0.82048279999999996</v>
      </c>
      <c r="O117" s="53">
        <v>0.89085210000000004</v>
      </c>
      <c r="P117" s="53">
        <v>1.0296339999999999</v>
      </c>
      <c r="Q117" s="53">
        <v>1.250381</v>
      </c>
      <c r="R117" s="53">
        <v>1.43546</v>
      </c>
      <c r="S117" s="53">
        <v>1.5305629999999999</v>
      </c>
      <c r="T117" s="53">
        <v>1.662323</v>
      </c>
      <c r="U117" s="53">
        <v>1.784767</v>
      </c>
      <c r="V117" s="53">
        <v>1.858886</v>
      </c>
      <c r="W117" s="53">
        <v>1.962086</v>
      </c>
      <c r="X117" s="53">
        <v>1.951301</v>
      </c>
      <c r="Y117" s="53">
        <v>1.8698109999999999</v>
      </c>
      <c r="Z117" s="53">
        <v>1.5527979999999999</v>
      </c>
      <c r="AA117" s="53">
        <v>1.2947569999999999</v>
      </c>
      <c r="AB117" s="53">
        <v>1.1664209999999999</v>
      </c>
      <c r="AC117" s="53">
        <v>1.0607409999999999</v>
      </c>
      <c r="AD117" s="53">
        <v>0.97844909999999996</v>
      </c>
      <c r="AE117" s="53">
        <v>0.90678080000000005</v>
      </c>
      <c r="AF117" s="53">
        <v>0.86351529999999999</v>
      </c>
      <c r="AG117" s="53">
        <v>8.1816000000000007E-3</v>
      </c>
      <c r="AH117" s="53">
        <v>6.0486000000000003E-3</v>
      </c>
      <c r="AI117" s="53">
        <v>-4.7283999999999998E-3</v>
      </c>
      <c r="AJ117" s="53">
        <v>8.6403000000000001E-3</v>
      </c>
      <c r="AK117" s="53">
        <v>9.0711999999999997E-3</v>
      </c>
      <c r="AL117" s="53">
        <v>-2.8157700000000001E-2</v>
      </c>
      <c r="AM117" s="53">
        <v>-3.3681700000000002E-2</v>
      </c>
      <c r="AN117" s="53">
        <v>1.14357E-2</v>
      </c>
      <c r="AO117" s="53">
        <v>1.65544E-2</v>
      </c>
      <c r="AP117" s="53">
        <v>1.0985999999999999E-3</v>
      </c>
      <c r="AQ117" s="53">
        <v>-5.3027100000000001E-2</v>
      </c>
      <c r="AR117" s="53">
        <v>-5.0561399999999999E-2</v>
      </c>
      <c r="AS117" s="53">
        <v>-3.7001999999999998E-3</v>
      </c>
      <c r="AT117" s="53">
        <v>-1.82731E-2</v>
      </c>
      <c r="AU117" s="53">
        <v>1.5273999999999999E-2</v>
      </c>
      <c r="AV117" s="53">
        <v>2.9506600000000001E-2</v>
      </c>
      <c r="AW117" s="53">
        <v>6.3541100000000003E-2</v>
      </c>
      <c r="AX117" s="53">
        <v>6.1942799999999999E-2</v>
      </c>
      <c r="AY117" s="53">
        <v>4.2064400000000002E-2</v>
      </c>
      <c r="AZ117" s="53">
        <v>1.7051500000000001E-2</v>
      </c>
      <c r="BA117" s="53">
        <v>-9.7760999999999994E-3</v>
      </c>
      <c r="BB117" s="53">
        <v>1.7322400000000002E-2</v>
      </c>
      <c r="BC117" s="53">
        <v>2.4418700000000002E-2</v>
      </c>
      <c r="BD117" s="53">
        <v>2.6206799999999999E-2</v>
      </c>
      <c r="BE117" s="53">
        <v>3.8771100000000003E-2</v>
      </c>
      <c r="BF117" s="53">
        <v>3.4064200000000003E-2</v>
      </c>
      <c r="BG117" s="53">
        <v>2.23941E-2</v>
      </c>
      <c r="BH117" s="53">
        <v>3.6067599999999998E-2</v>
      </c>
      <c r="BI117" s="53">
        <v>3.7431100000000002E-2</v>
      </c>
      <c r="BJ117" s="53">
        <v>8.8450000000000004E-3</v>
      </c>
      <c r="BK117" s="53">
        <v>3.3292E-3</v>
      </c>
      <c r="BL117" s="53">
        <v>5.0995199999999997E-2</v>
      </c>
      <c r="BM117" s="53">
        <v>6.9377900000000006E-2</v>
      </c>
      <c r="BN117" s="53">
        <v>6.4171599999999995E-2</v>
      </c>
      <c r="BO117" s="53">
        <v>1.54501E-2</v>
      </c>
      <c r="BP117" s="53">
        <v>2.88449E-2</v>
      </c>
      <c r="BQ117" s="53">
        <v>7.8887899999999997E-2</v>
      </c>
      <c r="BR117" s="53">
        <v>5.97122E-2</v>
      </c>
      <c r="BS117" s="53">
        <v>9.0856199999999998E-2</v>
      </c>
      <c r="BT117" s="53">
        <v>0.1006137</v>
      </c>
      <c r="BU117" s="53">
        <v>0.13602139999999999</v>
      </c>
      <c r="BV117" s="53">
        <v>0.1153155</v>
      </c>
      <c r="BW117" s="53">
        <v>8.9676800000000001E-2</v>
      </c>
      <c r="BX117" s="53">
        <v>5.9589999999999997E-2</v>
      </c>
      <c r="BY117" s="53">
        <v>3.0629400000000001E-2</v>
      </c>
      <c r="BZ117" s="53">
        <v>5.3225599999999998E-2</v>
      </c>
      <c r="CA117" s="53">
        <v>5.6819000000000001E-2</v>
      </c>
      <c r="CB117" s="53">
        <v>5.75349E-2</v>
      </c>
      <c r="CC117" s="53">
        <v>5.9957299999999998E-2</v>
      </c>
      <c r="CD117" s="53">
        <v>5.34677E-2</v>
      </c>
      <c r="CE117" s="53">
        <v>4.1179100000000003E-2</v>
      </c>
      <c r="CF117" s="53">
        <v>5.50637E-2</v>
      </c>
      <c r="CG117" s="53">
        <v>5.7073100000000002E-2</v>
      </c>
      <c r="CH117" s="53">
        <v>3.4472900000000001E-2</v>
      </c>
      <c r="CI117" s="53">
        <v>2.89628E-2</v>
      </c>
      <c r="CJ117" s="53">
        <v>7.8394099999999994E-2</v>
      </c>
      <c r="CK117" s="53">
        <v>0.10596319999999999</v>
      </c>
      <c r="CL117" s="53">
        <v>0.1078557</v>
      </c>
      <c r="CM117" s="53">
        <v>6.2877199999999994E-2</v>
      </c>
      <c r="CN117" s="53">
        <v>8.3841499999999999E-2</v>
      </c>
      <c r="CO117" s="53">
        <v>0.13608819999999999</v>
      </c>
      <c r="CP117" s="53">
        <v>0.1137246</v>
      </c>
      <c r="CQ117" s="53">
        <v>0.1432042</v>
      </c>
      <c r="CR117" s="53">
        <v>0.1498622</v>
      </c>
      <c r="CS117" s="53">
        <v>0.186221</v>
      </c>
      <c r="CT117" s="53">
        <v>0.15228130000000001</v>
      </c>
      <c r="CU117" s="53">
        <v>0.1226529</v>
      </c>
      <c r="CV117" s="53">
        <v>8.9052000000000006E-2</v>
      </c>
      <c r="CW117" s="53">
        <v>5.8614199999999998E-2</v>
      </c>
      <c r="CX117" s="53">
        <v>7.8091999999999995E-2</v>
      </c>
      <c r="CY117" s="53">
        <v>7.9259300000000005E-2</v>
      </c>
      <c r="CZ117" s="53">
        <v>7.92326E-2</v>
      </c>
      <c r="DA117" s="53">
        <v>8.1143499999999993E-2</v>
      </c>
      <c r="DB117" s="53">
        <v>7.2871199999999997E-2</v>
      </c>
      <c r="DC117" s="53">
        <v>5.9964000000000003E-2</v>
      </c>
      <c r="DD117" s="53">
        <v>7.4059899999999998E-2</v>
      </c>
      <c r="DE117" s="53">
        <v>7.6715099999999994E-2</v>
      </c>
      <c r="DF117" s="53">
        <v>6.0100899999999999E-2</v>
      </c>
      <c r="DG117" s="53">
        <v>5.4596400000000003E-2</v>
      </c>
      <c r="DH117" s="53">
        <v>0.1057929</v>
      </c>
      <c r="DI117" s="53">
        <v>0.1425486</v>
      </c>
      <c r="DJ117" s="53">
        <v>0.15153990000000001</v>
      </c>
      <c r="DK117" s="53">
        <v>0.11030429999999999</v>
      </c>
      <c r="DL117" s="53">
        <v>0.13883809999999999</v>
      </c>
      <c r="DM117" s="53">
        <v>0.1932885</v>
      </c>
      <c r="DN117" s="53">
        <v>0.167737</v>
      </c>
      <c r="DO117" s="53">
        <v>0.19555220000000001</v>
      </c>
      <c r="DP117" s="53">
        <v>0.1991108</v>
      </c>
      <c r="DQ117" s="53">
        <v>0.23642060000000001</v>
      </c>
      <c r="DR117" s="53">
        <v>0.1892471</v>
      </c>
      <c r="DS117" s="53">
        <v>0.15562909999999999</v>
      </c>
      <c r="DT117" s="53">
        <v>0.1185141</v>
      </c>
      <c r="DU117" s="53">
        <v>8.6598900000000006E-2</v>
      </c>
      <c r="DV117" s="53">
        <v>0.10295849999999999</v>
      </c>
      <c r="DW117" s="53">
        <v>0.1016997</v>
      </c>
      <c r="DX117" s="53">
        <v>0.1009303</v>
      </c>
      <c r="DY117" s="53">
        <v>0.111733</v>
      </c>
      <c r="DZ117" s="53">
        <v>0.1008868</v>
      </c>
      <c r="EA117" s="53">
        <v>8.7086499999999997E-2</v>
      </c>
      <c r="EB117" s="53">
        <v>0.1014872</v>
      </c>
      <c r="EC117" s="53">
        <v>0.105075</v>
      </c>
      <c r="ED117" s="53">
        <v>9.7103499999999995E-2</v>
      </c>
      <c r="EE117" s="53">
        <v>9.1607300000000003E-2</v>
      </c>
      <c r="EF117" s="53">
        <v>0.1453525</v>
      </c>
      <c r="EG117" s="53">
        <v>0.19537199999999999</v>
      </c>
      <c r="EH117" s="53">
        <v>0.2146129</v>
      </c>
      <c r="EI117" s="53">
        <v>0.17878140000000001</v>
      </c>
      <c r="EJ117" s="53">
        <v>0.21824450000000001</v>
      </c>
      <c r="EK117" s="53">
        <v>0.27587660000000003</v>
      </c>
      <c r="EL117" s="53">
        <v>0.2457223</v>
      </c>
      <c r="EM117" s="53">
        <v>0.2711345</v>
      </c>
      <c r="EN117" s="53">
        <v>0.27021790000000001</v>
      </c>
      <c r="EO117" s="53">
        <v>0.30890089999999998</v>
      </c>
      <c r="EP117" s="53">
        <v>0.2426198</v>
      </c>
      <c r="EQ117" s="53">
        <v>0.20324149999999999</v>
      </c>
      <c r="ER117" s="53">
        <v>0.16105259999999999</v>
      </c>
      <c r="ES117" s="53">
        <v>0.12700439999999999</v>
      </c>
      <c r="ET117" s="53">
        <v>0.1388617</v>
      </c>
      <c r="EU117" s="53">
        <v>0.1341</v>
      </c>
      <c r="EV117" s="53">
        <v>0.1322584</v>
      </c>
      <c r="EW117" s="53">
        <v>58.658990000000003</v>
      </c>
      <c r="EX117" s="53">
        <v>57.392899999999997</v>
      </c>
      <c r="EY117" s="53">
        <v>56.396389999999997</v>
      </c>
      <c r="EZ117" s="53">
        <v>55.689860000000003</v>
      </c>
      <c r="FA117" s="53">
        <v>55.088279999999997</v>
      </c>
      <c r="FB117" s="53">
        <v>54.604550000000003</v>
      </c>
      <c r="FC117" s="53">
        <v>54.165939999999999</v>
      </c>
      <c r="FD117" s="53">
        <v>54.851320000000001</v>
      </c>
      <c r="FE117" s="53">
        <v>58.393180000000001</v>
      </c>
      <c r="FF117" s="53">
        <v>62.702039999999997</v>
      </c>
      <c r="FG117" s="53">
        <v>67.374970000000005</v>
      </c>
      <c r="FH117" s="53">
        <v>72.396969999999996</v>
      </c>
      <c r="FI117" s="53">
        <v>76.929249999999996</v>
      </c>
      <c r="FJ117" s="53">
        <v>80.839290000000005</v>
      </c>
      <c r="FK117" s="53">
        <v>83.063079999999999</v>
      </c>
      <c r="FL117" s="53">
        <v>82.941479999999999</v>
      </c>
      <c r="FM117" s="53">
        <v>80.790109999999999</v>
      </c>
      <c r="FN117" s="53">
        <v>77.510549999999995</v>
      </c>
      <c r="FO117" s="53">
        <v>73.124600000000001</v>
      </c>
      <c r="FP117" s="53">
        <v>68.533439999999999</v>
      </c>
      <c r="FQ117" s="53">
        <v>65.288759999999996</v>
      </c>
      <c r="FR117" s="53">
        <v>62.834449999999997</v>
      </c>
      <c r="FS117" s="53">
        <v>60.847769999999997</v>
      </c>
      <c r="FT117" s="53">
        <v>59.42324</v>
      </c>
      <c r="FU117" s="53">
        <v>2328.9670000000001</v>
      </c>
      <c r="FV117" s="53">
        <v>2515.203</v>
      </c>
      <c r="FW117" s="53">
        <v>16.176469999999998</v>
      </c>
      <c r="FX117" s="53">
        <v>1</v>
      </c>
    </row>
    <row r="118" spans="1:180" x14ac:dyDescent="0.3">
      <c r="A118" t="s">
        <v>174</v>
      </c>
      <c r="B118" t="s">
        <v>249</v>
      </c>
      <c r="C118" t="s">
        <v>180</v>
      </c>
      <c r="D118" t="s">
        <v>248</v>
      </c>
      <c r="E118" t="s">
        <v>190</v>
      </c>
      <c r="F118" t="s">
        <v>233</v>
      </c>
      <c r="G118" t="s">
        <v>242</v>
      </c>
      <c r="H118" s="53">
        <v>388</v>
      </c>
      <c r="I118" s="53">
        <v>0.81545192</v>
      </c>
      <c r="J118" s="53">
        <v>0.79209059999999998</v>
      </c>
      <c r="K118" s="53">
        <v>0.78323569999999998</v>
      </c>
      <c r="L118" s="53">
        <v>0.7707714</v>
      </c>
      <c r="M118" s="53">
        <v>0.77376339999999999</v>
      </c>
      <c r="N118" s="53">
        <v>0.78890870000000002</v>
      </c>
      <c r="O118" s="53">
        <v>0.82434940000000001</v>
      </c>
      <c r="P118" s="53">
        <v>0.80893590000000004</v>
      </c>
      <c r="Q118" s="53">
        <v>0.86437549999999996</v>
      </c>
      <c r="R118" s="53">
        <v>0.96192829999999996</v>
      </c>
      <c r="S118" s="53">
        <v>1.015663</v>
      </c>
      <c r="T118" s="53">
        <v>1.088093</v>
      </c>
      <c r="U118" s="53">
        <v>1.187171</v>
      </c>
      <c r="V118" s="53">
        <v>1.2507440000000001</v>
      </c>
      <c r="W118" s="53">
        <v>1.262054</v>
      </c>
      <c r="X118" s="53">
        <v>1.22435</v>
      </c>
      <c r="Y118" s="53">
        <v>1.2110829999999999</v>
      </c>
      <c r="Z118" s="53">
        <v>1.1303840000000001</v>
      </c>
      <c r="AA118" s="53">
        <v>1.050281</v>
      </c>
      <c r="AB118" s="53">
        <v>1.001701</v>
      </c>
      <c r="AC118" s="53">
        <v>0.94625219999999999</v>
      </c>
      <c r="AD118" s="53">
        <v>0.90083190000000002</v>
      </c>
      <c r="AE118" s="53">
        <v>0.86163500000000004</v>
      </c>
      <c r="AF118" s="53">
        <v>0.81425009999999998</v>
      </c>
      <c r="AG118" s="53">
        <v>5.9513999999999999E-3</v>
      </c>
      <c r="AH118" s="53">
        <v>-1.6932E-3</v>
      </c>
      <c r="AI118" s="53">
        <v>4.0673000000000003E-3</v>
      </c>
      <c r="AJ118" s="53">
        <v>-3.2410999999999998E-3</v>
      </c>
      <c r="AK118" s="53">
        <v>-3.3320000000000002E-4</v>
      </c>
      <c r="AL118" s="53">
        <v>-2.7198000000000001E-3</v>
      </c>
      <c r="AM118" s="53">
        <v>6.7257000000000003E-3</v>
      </c>
      <c r="AN118" s="53">
        <v>5.1579E-3</v>
      </c>
      <c r="AO118" s="53">
        <v>-5.6829999999999999E-4</v>
      </c>
      <c r="AP118" s="53">
        <v>-5.2398999999999996E-3</v>
      </c>
      <c r="AQ118" s="53">
        <v>-5.8534000000000003E-2</v>
      </c>
      <c r="AR118" s="53">
        <v>-7.4569099999999999E-2</v>
      </c>
      <c r="AS118" s="53">
        <v>-4.1561000000000001E-2</v>
      </c>
      <c r="AT118" s="53">
        <v>-3.9979899999999999E-2</v>
      </c>
      <c r="AU118" s="53">
        <v>-6.3576499999999994E-2</v>
      </c>
      <c r="AV118" s="53">
        <v>-0.113307</v>
      </c>
      <c r="AW118" s="53">
        <v>-9.3851599999999993E-2</v>
      </c>
      <c r="AX118" s="53">
        <v>-0.1061318</v>
      </c>
      <c r="AY118" s="53">
        <v>-8.9251200000000003E-2</v>
      </c>
      <c r="AZ118" s="53">
        <v>-9.4032699999999997E-2</v>
      </c>
      <c r="BA118" s="53">
        <v>-0.10068829999999999</v>
      </c>
      <c r="BB118" s="53">
        <v>-5.6129999999999999E-2</v>
      </c>
      <c r="BC118" s="53">
        <v>-2.30981E-2</v>
      </c>
      <c r="BD118" s="53">
        <v>-2.33685E-2</v>
      </c>
      <c r="BE118" s="53">
        <v>3.5444400000000001E-2</v>
      </c>
      <c r="BF118" s="53">
        <v>2.5137699999999999E-2</v>
      </c>
      <c r="BG118" s="53">
        <v>3.0530399999999999E-2</v>
      </c>
      <c r="BH118" s="53">
        <v>2.3088399999999999E-2</v>
      </c>
      <c r="BI118" s="53">
        <v>2.6693999999999999E-2</v>
      </c>
      <c r="BJ118" s="53">
        <v>2.5978999999999999E-2</v>
      </c>
      <c r="BK118" s="53">
        <v>3.9510400000000001E-2</v>
      </c>
      <c r="BL118" s="53">
        <v>3.2214699999999999E-2</v>
      </c>
      <c r="BM118" s="53">
        <v>3.2239700000000003E-2</v>
      </c>
      <c r="BN118" s="53">
        <v>3.6207999999999997E-2</v>
      </c>
      <c r="BO118" s="53">
        <v>-1.2961200000000001E-2</v>
      </c>
      <c r="BP118" s="53">
        <v>-2.2650199999999999E-2</v>
      </c>
      <c r="BQ118" s="53">
        <v>1.42372E-2</v>
      </c>
      <c r="BR118" s="53">
        <v>2.0911900000000001E-2</v>
      </c>
      <c r="BS118" s="53">
        <v>-7.9480000000000002E-4</v>
      </c>
      <c r="BT118" s="53">
        <v>-4.7894699999999998E-2</v>
      </c>
      <c r="BU118" s="53">
        <v>-3.03602E-2</v>
      </c>
      <c r="BV118" s="53">
        <v>-4.59076E-2</v>
      </c>
      <c r="BW118" s="53">
        <v>-3.3258999999999997E-2</v>
      </c>
      <c r="BX118" s="53">
        <v>-4.3794E-2</v>
      </c>
      <c r="BY118" s="53">
        <v>-5.2418300000000001E-2</v>
      </c>
      <c r="BZ118" s="53">
        <v>-1.56115E-2</v>
      </c>
      <c r="CA118" s="53">
        <v>1.2864499999999999E-2</v>
      </c>
      <c r="CB118" s="53">
        <v>1.05424E-2</v>
      </c>
      <c r="CC118" s="53">
        <v>5.58711E-2</v>
      </c>
      <c r="CD118" s="53">
        <v>4.3720599999999998E-2</v>
      </c>
      <c r="CE118" s="53">
        <v>4.8858600000000002E-2</v>
      </c>
      <c r="CF118" s="53">
        <v>4.1324100000000002E-2</v>
      </c>
      <c r="CG118" s="53">
        <v>4.5413000000000002E-2</v>
      </c>
      <c r="CH118" s="53">
        <v>4.5855699999999999E-2</v>
      </c>
      <c r="CI118" s="53">
        <v>6.2217099999999997E-2</v>
      </c>
      <c r="CJ118" s="53">
        <v>5.0954199999999998E-2</v>
      </c>
      <c r="CK118" s="53">
        <v>5.4962499999999997E-2</v>
      </c>
      <c r="CL118" s="53">
        <v>6.4914600000000003E-2</v>
      </c>
      <c r="CM118" s="53">
        <v>1.8602500000000001E-2</v>
      </c>
      <c r="CN118" s="53">
        <v>1.33087E-2</v>
      </c>
      <c r="CO118" s="53">
        <v>5.2882899999999997E-2</v>
      </c>
      <c r="CP118" s="53">
        <v>6.3085299999999997E-2</v>
      </c>
      <c r="CQ118" s="53">
        <v>4.2687700000000002E-2</v>
      </c>
      <c r="CR118" s="53">
        <v>-2.5904000000000001E-3</v>
      </c>
      <c r="CS118" s="53">
        <v>1.3613800000000001E-2</v>
      </c>
      <c r="CT118" s="53">
        <v>-4.1964999999999997E-3</v>
      </c>
      <c r="CU118" s="53">
        <v>5.5211000000000001E-3</v>
      </c>
      <c r="CV118" s="53">
        <v>-8.9987000000000001E-3</v>
      </c>
      <c r="CW118" s="53">
        <v>-1.8986699999999999E-2</v>
      </c>
      <c r="CX118" s="53">
        <v>1.2451500000000001E-2</v>
      </c>
      <c r="CY118" s="53">
        <v>3.7772100000000003E-2</v>
      </c>
      <c r="CZ118" s="53">
        <v>3.4028999999999997E-2</v>
      </c>
      <c r="DA118" s="53">
        <v>7.6297900000000002E-2</v>
      </c>
      <c r="DB118" s="53">
        <v>6.2303600000000001E-2</v>
      </c>
      <c r="DC118" s="53">
        <v>6.7186899999999994E-2</v>
      </c>
      <c r="DD118" s="53">
        <v>5.9559800000000003E-2</v>
      </c>
      <c r="DE118" s="53">
        <v>6.4131999999999995E-2</v>
      </c>
      <c r="DF118" s="53">
        <v>6.5732399999999996E-2</v>
      </c>
      <c r="DG118" s="53">
        <v>8.4923700000000005E-2</v>
      </c>
      <c r="DH118" s="53">
        <v>6.9693699999999997E-2</v>
      </c>
      <c r="DI118" s="53">
        <v>7.7685199999999996E-2</v>
      </c>
      <c r="DJ118" s="53">
        <v>9.3621300000000005E-2</v>
      </c>
      <c r="DK118" s="53">
        <v>5.0166099999999998E-2</v>
      </c>
      <c r="DL118" s="53">
        <v>4.9267600000000002E-2</v>
      </c>
      <c r="DM118" s="53">
        <v>9.1528600000000002E-2</v>
      </c>
      <c r="DN118" s="53">
        <v>0.1052588</v>
      </c>
      <c r="DO118" s="53">
        <v>8.6170200000000002E-2</v>
      </c>
      <c r="DP118" s="53">
        <v>4.2714000000000002E-2</v>
      </c>
      <c r="DQ118" s="53">
        <v>5.7587699999999999E-2</v>
      </c>
      <c r="DR118" s="53">
        <v>3.7514699999999998E-2</v>
      </c>
      <c r="DS118" s="53">
        <v>4.4301199999999999E-2</v>
      </c>
      <c r="DT118" s="53">
        <v>2.57965E-2</v>
      </c>
      <c r="DU118" s="53">
        <v>1.4445E-2</v>
      </c>
      <c r="DV118" s="53">
        <v>4.0514500000000002E-2</v>
      </c>
      <c r="DW118" s="53">
        <v>6.2679700000000005E-2</v>
      </c>
      <c r="DX118" s="53">
        <v>5.75156E-2</v>
      </c>
      <c r="DY118" s="53">
        <v>0.1057908</v>
      </c>
      <c r="DZ118" s="53">
        <v>8.9134500000000005E-2</v>
      </c>
      <c r="EA118" s="53">
        <v>9.3649899999999994E-2</v>
      </c>
      <c r="EB118" s="53">
        <v>8.5889300000000002E-2</v>
      </c>
      <c r="EC118" s="53">
        <v>9.1159199999999996E-2</v>
      </c>
      <c r="ED118" s="53">
        <v>9.4431200000000007E-2</v>
      </c>
      <c r="EE118" s="53">
        <v>0.11770849999999999</v>
      </c>
      <c r="EF118" s="53">
        <v>9.6750500000000003E-2</v>
      </c>
      <c r="EG118" s="53">
        <v>0.1104933</v>
      </c>
      <c r="EH118" s="53">
        <v>0.1350692</v>
      </c>
      <c r="EI118" s="53">
        <v>9.5738900000000002E-2</v>
      </c>
      <c r="EJ118" s="53">
        <v>0.1011866</v>
      </c>
      <c r="EK118" s="53">
        <v>0.14732680000000001</v>
      </c>
      <c r="EL118" s="53">
        <v>0.16615060000000001</v>
      </c>
      <c r="EM118" s="53">
        <v>0.1489519</v>
      </c>
      <c r="EN118" s="53">
        <v>0.10812620000000001</v>
      </c>
      <c r="EO118" s="53">
        <v>0.1210791</v>
      </c>
      <c r="EP118" s="53">
        <v>9.7738900000000004E-2</v>
      </c>
      <c r="EQ118" s="53">
        <v>0.10029349999999999</v>
      </c>
      <c r="ER118" s="53">
        <v>7.6035199999999997E-2</v>
      </c>
      <c r="ES118" s="53">
        <v>6.2715000000000007E-2</v>
      </c>
      <c r="ET118" s="53">
        <v>8.1032999999999994E-2</v>
      </c>
      <c r="EU118" s="53">
        <v>9.8642300000000002E-2</v>
      </c>
      <c r="EV118" s="53">
        <v>9.1426499999999994E-2</v>
      </c>
      <c r="EW118" s="53">
        <v>57.565980000000003</v>
      </c>
      <c r="EX118" s="53">
        <v>56.712629999999997</v>
      </c>
      <c r="EY118" s="53">
        <v>55.931609999999999</v>
      </c>
      <c r="EZ118" s="53">
        <v>55.32141</v>
      </c>
      <c r="FA118" s="53">
        <v>54.933349999999997</v>
      </c>
      <c r="FB118" s="53">
        <v>54.488030000000002</v>
      </c>
      <c r="FC118" s="53">
        <v>54.281590000000001</v>
      </c>
      <c r="FD118" s="53">
        <v>54.629809999999999</v>
      </c>
      <c r="FE118" s="53">
        <v>57.165089999999999</v>
      </c>
      <c r="FF118" s="53">
        <v>61.048639999999999</v>
      </c>
      <c r="FG118" s="53">
        <v>66.121989999999997</v>
      </c>
      <c r="FH118" s="53">
        <v>71.437579999999997</v>
      </c>
      <c r="FI118" s="53">
        <v>76.411959999999993</v>
      </c>
      <c r="FJ118" s="53">
        <v>80.599369999999993</v>
      </c>
      <c r="FK118" s="53">
        <v>83.181569999999994</v>
      </c>
      <c r="FL118" s="53">
        <v>83.294430000000006</v>
      </c>
      <c r="FM118" s="53">
        <v>82.077430000000007</v>
      </c>
      <c r="FN118" s="53">
        <v>79.447980000000001</v>
      </c>
      <c r="FO118" s="53">
        <v>75.223320000000001</v>
      </c>
      <c r="FP118" s="53">
        <v>70.479529999999997</v>
      </c>
      <c r="FQ118" s="53">
        <v>66.57826</v>
      </c>
      <c r="FR118" s="53">
        <v>63.570010000000003</v>
      </c>
      <c r="FS118" s="53">
        <v>61.759509999999999</v>
      </c>
      <c r="FT118" s="53">
        <v>60.185099999999998</v>
      </c>
      <c r="FU118" s="53">
        <v>2328.9670000000001</v>
      </c>
      <c r="FV118" s="53">
        <v>2515.203</v>
      </c>
      <c r="FW118" s="53">
        <v>16.176469999999998</v>
      </c>
      <c r="FX118" s="53">
        <v>1</v>
      </c>
    </row>
    <row r="119" spans="1:180" x14ac:dyDescent="0.3">
      <c r="A119" t="s">
        <v>174</v>
      </c>
      <c r="B119" t="s">
        <v>249</v>
      </c>
      <c r="C119" t="s">
        <v>180</v>
      </c>
      <c r="D119" t="s">
        <v>227</v>
      </c>
      <c r="E119" t="s">
        <v>187</v>
      </c>
      <c r="F119" t="s">
        <v>233</v>
      </c>
      <c r="G119" t="s">
        <v>242</v>
      </c>
      <c r="H119" s="53">
        <v>388</v>
      </c>
      <c r="I119" s="53">
        <v>0.88025701000000001</v>
      </c>
      <c r="J119" s="53">
        <v>0.85061940000000003</v>
      </c>
      <c r="K119" s="53">
        <v>0.84021190000000001</v>
      </c>
      <c r="L119" s="53">
        <v>0.83083430000000003</v>
      </c>
      <c r="M119" s="53">
        <v>0.84563759999999999</v>
      </c>
      <c r="N119" s="53">
        <v>0.85588260000000005</v>
      </c>
      <c r="O119" s="53">
        <v>0.91391579999999994</v>
      </c>
      <c r="P119" s="53">
        <v>1.1164639999999999</v>
      </c>
      <c r="Q119" s="53">
        <v>1.3662529999999999</v>
      </c>
      <c r="R119" s="53">
        <v>1.5569299999999999</v>
      </c>
      <c r="S119" s="53">
        <v>1.661111</v>
      </c>
      <c r="T119" s="53">
        <v>1.814427</v>
      </c>
      <c r="U119" s="53">
        <v>1.894012</v>
      </c>
      <c r="V119" s="53">
        <v>2.0029650000000001</v>
      </c>
      <c r="W119" s="53">
        <v>2.0713349999999999</v>
      </c>
      <c r="X119" s="53">
        <v>2.0233249999999998</v>
      </c>
      <c r="Y119" s="53">
        <v>1.8981079999999999</v>
      </c>
      <c r="Z119" s="53">
        <v>1.6319239999999999</v>
      </c>
      <c r="AA119" s="53">
        <v>1.394593</v>
      </c>
      <c r="AB119" s="53">
        <v>1.242594</v>
      </c>
      <c r="AC119" s="53">
        <v>1.0933660000000001</v>
      </c>
      <c r="AD119" s="53">
        <v>1.0583800000000001</v>
      </c>
      <c r="AE119" s="53">
        <v>0.98538550000000003</v>
      </c>
      <c r="AF119" s="53">
        <v>0.93073410000000001</v>
      </c>
      <c r="AG119" s="53">
        <v>5.7470100000000003E-2</v>
      </c>
      <c r="AH119" s="53">
        <v>4.6485499999999999E-2</v>
      </c>
      <c r="AI119" s="53">
        <v>4.5488300000000002E-2</v>
      </c>
      <c r="AJ119" s="53">
        <v>4.9009799999999999E-2</v>
      </c>
      <c r="AK119" s="53">
        <v>4.8257000000000001E-2</v>
      </c>
      <c r="AL119" s="53">
        <v>2.9331099999999999E-2</v>
      </c>
      <c r="AM119" s="53">
        <v>2.7972400000000001E-2</v>
      </c>
      <c r="AN119" s="53">
        <v>6.66741E-2</v>
      </c>
      <c r="AO119" s="53">
        <v>6.1781799999999998E-2</v>
      </c>
      <c r="AP119" s="53">
        <v>1.30315E-2</v>
      </c>
      <c r="AQ119" s="53">
        <v>-5.7957300000000003E-2</v>
      </c>
      <c r="AR119" s="53">
        <v>-1.17879E-2</v>
      </c>
      <c r="AS119" s="53">
        <v>8.3028000000000008E-3</v>
      </c>
      <c r="AT119" s="53">
        <v>3.7102400000000001E-2</v>
      </c>
      <c r="AU119" s="53">
        <v>6.0324700000000002E-2</v>
      </c>
      <c r="AV119" s="53">
        <v>4.1834499999999997E-2</v>
      </c>
      <c r="AW119" s="53">
        <v>7.6443999999999998E-2</v>
      </c>
      <c r="AX119" s="53">
        <v>0.1230498</v>
      </c>
      <c r="AY119" s="53">
        <v>0.11137279999999999</v>
      </c>
      <c r="AZ119" s="53">
        <v>0.1096837</v>
      </c>
      <c r="BA119" s="53">
        <v>5.4427000000000003E-2</v>
      </c>
      <c r="BB119" s="53">
        <v>6.5351900000000004E-2</v>
      </c>
      <c r="BC119" s="53">
        <v>7.5558899999999998E-2</v>
      </c>
      <c r="BD119" s="53">
        <v>7.3731199999999997E-2</v>
      </c>
      <c r="BE119" s="53">
        <v>8.8780999999999999E-2</v>
      </c>
      <c r="BF119" s="53">
        <v>7.5585100000000002E-2</v>
      </c>
      <c r="BG119" s="53">
        <v>7.05813E-2</v>
      </c>
      <c r="BH119" s="53">
        <v>7.3749499999999996E-2</v>
      </c>
      <c r="BI119" s="53">
        <v>7.8228800000000001E-2</v>
      </c>
      <c r="BJ119" s="53">
        <v>6.0260899999999999E-2</v>
      </c>
      <c r="BK119" s="53">
        <v>7.7187500000000006E-2</v>
      </c>
      <c r="BL119" s="53">
        <v>0.13102749999999999</v>
      </c>
      <c r="BM119" s="53">
        <v>0.15044289999999999</v>
      </c>
      <c r="BN119" s="53">
        <v>0.1271378</v>
      </c>
      <c r="BO119" s="53">
        <v>5.9612999999999999E-2</v>
      </c>
      <c r="BP119" s="53">
        <v>0.1048486</v>
      </c>
      <c r="BQ119" s="53">
        <v>0.1211487</v>
      </c>
      <c r="BR119" s="53">
        <v>0.15869800000000001</v>
      </c>
      <c r="BS119" s="53">
        <v>0.18230399999999999</v>
      </c>
      <c r="BT119" s="53">
        <v>0.16027050000000001</v>
      </c>
      <c r="BU119" s="53">
        <v>0.16916110000000001</v>
      </c>
      <c r="BV119" s="53">
        <v>0.18343880000000001</v>
      </c>
      <c r="BW119" s="53">
        <v>0.16700429999999999</v>
      </c>
      <c r="BX119" s="53">
        <v>0.15452399999999999</v>
      </c>
      <c r="BY119" s="53">
        <v>9.2009499999999994E-2</v>
      </c>
      <c r="BZ119" s="53">
        <v>0.1018445</v>
      </c>
      <c r="CA119" s="53">
        <v>0.11055429999999999</v>
      </c>
      <c r="CB119" s="53">
        <v>0.1069229</v>
      </c>
      <c r="CC119" s="53">
        <v>0.11046690000000001</v>
      </c>
      <c r="CD119" s="53">
        <v>9.5739299999999999E-2</v>
      </c>
      <c r="CE119" s="53">
        <v>8.7960700000000003E-2</v>
      </c>
      <c r="CF119" s="53">
        <v>9.0884199999999998E-2</v>
      </c>
      <c r="CG119" s="53">
        <v>9.8987199999999997E-2</v>
      </c>
      <c r="CH119" s="53">
        <v>8.1682699999999997E-2</v>
      </c>
      <c r="CI119" s="53">
        <v>0.1112737</v>
      </c>
      <c r="CJ119" s="53">
        <v>0.17559839999999999</v>
      </c>
      <c r="CK119" s="53">
        <v>0.21184919999999999</v>
      </c>
      <c r="CL119" s="53">
        <v>0.2061674</v>
      </c>
      <c r="CM119" s="53">
        <v>0.1410419</v>
      </c>
      <c r="CN119" s="53">
        <v>0.18563070000000001</v>
      </c>
      <c r="CO119" s="53">
        <v>0.1993055</v>
      </c>
      <c r="CP119" s="53">
        <v>0.24291470000000001</v>
      </c>
      <c r="CQ119" s="53">
        <v>0.26678649999999998</v>
      </c>
      <c r="CR119" s="53">
        <v>0.24229890000000001</v>
      </c>
      <c r="CS119" s="53">
        <v>0.23337659999999999</v>
      </c>
      <c r="CT119" s="53">
        <v>0.22526389999999999</v>
      </c>
      <c r="CU119" s="53">
        <v>0.20553460000000001</v>
      </c>
      <c r="CV119" s="53">
        <v>0.1855803</v>
      </c>
      <c r="CW119" s="53">
        <v>0.11803909999999999</v>
      </c>
      <c r="CX119" s="53">
        <v>0.12711919999999999</v>
      </c>
      <c r="CY119" s="53">
        <v>0.134792</v>
      </c>
      <c r="CZ119" s="53">
        <v>0.12991140000000001</v>
      </c>
      <c r="DA119" s="53">
        <v>0.13215279999999999</v>
      </c>
      <c r="DB119" s="53">
        <v>0.1158936</v>
      </c>
      <c r="DC119" s="53">
        <v>0.10534010000000001</v>
      </c>
      <c r="DD119" s="53">
        <v>0.1080188</v>
      </c>
      <c r="DE119" s="53">
        <v>0.11974559999999999</v>
      </c>
      <c r="DF119" s="53">
        <v>0.1031046</v>
      </c>
      <c r="DG119" s="53">
        <v>0.14535989999999999</v>
      </c>
      <c r="DH119" s="53">
        <v>0.22016939999999999</v>
      </c>
      <c r="DI119" s="53">
        <v>0.27325559999999999</v>
      </c>
      <c r="DJ119" s="53">
        <v>0.28519699999999998</v>
      </c>
      <c r="DK119" s="53">
        <v>0.22247069999999999</v>
      </c>
      <c r="DL119" s="53">
        <v>0.26641290000000001</v>
      </c>
      <c r="DM119" s="53">
        <v>0.27746219999999999</v>
      </c>
      <c r="DN119" s="53">
        <v>0.32713150000000002</v>
      </c>
      <c r="DO119" s="53">
        <v>0.351269</v>
      </c>
      <c r="DP119" s="53">
        <v>0.32432729999999999</v>
      </c>
      <c r="DQ119" s="53">
        <v>0.29759210000000003</v>
      </c>
      <c r="DR119" s="53">
        <v>0.26708910000000002</v>
      </c>
      <c r="DS119" s="53">
        <v>0.2440648</v>
      </c>
      <c r="DT119" s="53">
        <v>0.21663660000000001</v>
      </c>
      <c r="DU119" s="53">
        <v>0.14406859999999999</v>
      </c>
      <c r="DV119" s="53">
        <v>0.1523938</v>
      </c>
      <c r="DW119" s="53">
        <v>0.1590297</v>
      </c>
      <c r="DX119" s="53">
        <v>0.15289990000000001</v>
      </c>
      <c r="DY119" s="53">
        <v>0.16346369999999999</v>
      </c>
      <c r="DZ119" s="53">
        <v>0.14499310000000001</v>
      </c>
      <c r="EA119" s="53">
        <v>0.1304331</v>
      </c>
      <c r="EB119" s="53">
        <v>0.1327586</v>
      </c>
      <c r="EC119" s="53">
        <v>0.1497175</v>
      </c>
      <c r="ED119" s="53">
        <v>0.1340343</v>
      </c>
      <c r="EE119" s="53">
        <v>0.1945749</v>
      </c>
      <c r="EF119" s="53">
        <v>0.28452280000000002</v>
      </c>
      <c r="EG119" s="53">
        <v>0.36191669999999998</v>
      </c>
      <c r="EH119" s="53">
        <v>0.39930320000000002</v>
      </c>
      <c r="EI119" s="53">
        <v>0.34004099999999998</v>
      </c>
      <c r="EJ119" s="53">
        <v>0.38304939999999998</v>
      </c>
      <c r="EK119" s="53">
        <v>0.39030819999999999</v>
      </c>
      <c r="EL119" s="53">
        <v>0.44872699999999999</v>
      </c>
      <c r="EM119" s="53">
        <v>0.47324830000000001</v>
      </c>
      <c r="EN119" s="53">
        <v>0.44276330000000003</v>
      </c>
      <c r="EO119" s="53">
        <v>0.39030920000000002</v>
      </c>
      <c r="EP119" s="53">
        <v>0.32747809999999999</v>
      </c>
      <c r="EQ119" s="53">
        <v>0.29969639999999997</v>
      </c>
      <c r="ER119" s="53">
        <v>0.26147690000000001</v>
      </c>
      <c r="ES119" s="53">
        <v>0.18165110000000001</v>
      </c>
      <c r="ET119" s="53">
        <v>0.18888640000000001</v>
      </c>
      <c r="EU119" s="53">
        <v>0.19402510000000001</v>
      </c>
      <c r="EV119" s="53">
        <v>0.1860916</v>
      </c>
      <c r="EW119" s="53">
        <v>59.2104</v>
      </c>
      <c r="EX119" s="53">
        <v>58.027239999999999</v>
      </c>
      <c r="EY119" s="53">
        <v>57.022219999999997</v>
      </c>
      <c r="EZ119" s="53">
        <v>56.178170000000001</v>
      </c>
      <c r="FA119" s="53">
        <v>55.451639999999998</v>
      </c>
      <c r="FB119" s="53">
        <v>54.820219999999999</v>
      </c>
      <c r="FC119" s="53">
        <v>55.374279999999999</v>
      </c>
      <c r="FD119" s="53">
        <v>58.394500000000001</v>
      </c>
      <c r="FE119" s="53">
        <v>61.871609999999997</v>
      </c>
      <c r="FF119" s="53">
        <v>65.762</v>
      </c>
      <c r="FG119" s="53">
        <v>69.801900000000003</v>
      </c>
      <c r="FH119" s="53">
        <v>73.905600000000007</v>
      </c>
      <c r="FI119" s="53">
        <v>77.180459999999997</v>
      </c>
      <c r="FJ119" s="53">
        <v>79.226129999999998</v>
      </c>
      <c r="FK119" s="53">
        <v>80.018469999999994</v>
      </c>
      <c r="FL119" s="53">
        <v>79.961539999999999</v>
      </c>
      <c r="FM119" s="53">
        <v>78.724090000000004</v>
      </c>
      <c r="FN119" s="53">
        <v>77.024540000000002</v>
      </c>
      <c r="FO119" s="53">
        <v>74.479420000000005</v>
      </c>
      <c r="FP119" s="53">
        <v>70.836979999999997</v>
      </c>
      <c r="FQ119" s="53">
        <v>66.625209999999996</v>
      </c>
      <c r="FR119" s="53">
        <v>63.554659999999998</v>
      </c>
      <c r="FS119" s="53">
        <v>61.686360000000001</v>
      </c>
      <c r="FT119" s="53">
        <v>60.320590000000003</v>
      </c>
      <c r="FU119" s="53">
        <v>2329.0329999999999</v>
      </c>
      <c r="FV119" s="53">
        <v>2544.1790000000001</v>
      </c>
      <c r="FW119" s="53">
        <v>14.908530000000001</v>
      </c>
      <c r="FX119" s="53">
        <v>1</v>
      </c>
    </row>
    <row r="120" spans="1:180" x14ac:dyDescent="0.3">
      <c r="A120" t="s">
        <v>174</v>
      </c>
      <c r="B120" t="s">
        <v>249</v>
      </c>
      <c r="C120" t="s">
        <v>180</v>
      </c>
      <c r="D120" t="s">
        <v>248</v>
      </c>
      <c r="E120" t="s">
        <v>189</v>
      </c>
      <c r="F120" t="s">
        <v>233</v>
      </c>
      <c r="G120" t="s">
        <v>242</v>
      </c>
      <c r="H120" s="53">
        <v>388</v>
      </c>
      <c r="I120" s="53">
        <v>0.84089749999999996</v>
      </c>
      <c r="J120" s="53">
        <v>0.81306900000000004</v>
      </c>
      <c r="K120" s="53">
        <v>0.78343870000000004</v>
      </c>
      <c r="L120" s="53">
        <v>0.78942040000000002</v>
      </c>
      <c r="M120" s="53">
        <v>0.78527639999999999</v>
      </c>
      <c r="N120" s="53">
        <v>0.78418790000000005</v>
      </c>
      <c r="O120" s="53">
        <v>0.82012119999999999</v>
      </c>
      <c r="P120" s="53">
        <v>0.81739510000000004</v>
      </c>
      <c r="Q120" s="53">
        <v>0.86936800000000003</v>
      </c>
      <c r="R120" s="53">
        <v>0.99051469999999997</v>
      </c>
      <c r="S120" s="53">
        <v>1.101718</v>
      </c>
      <c r="T120" s="53">
        <v>1.2246159999999999</v>
      </c>
      <c r="U120" s="53">
        <v>1.3340369999999999</v>
      </c>
      <c r="V120" s="53">
        <v>1.4005879999999999</v>
      </c>
      <c r="W120" s="53">
        <v>1.41652</v>
      </c>
      <c r="X120" s="53">
        <v>1.407689</v>
      </c>
      <c r="Y120" s="53">
        <v>1.376544</v>
      </c>
      <c r="Z120" s="53">
        <v>1.324568</v>
      </c>
      <c r="AA120" s="53">
        <v>1.2184699999999999</v>
      </c>
      <c r="AB120" s="53">
        <v>1.08857</v>
      </c>
      <c r="AC120" s="53">
        <v>1.0325279999999999</v>
      </c>
      <c r="AD120" s="53">
        <v>0.98441590000000001</v>
      </c>
      <c r="AE120" s="53">
        <v>0.93693720000000003</v>
      </c>
      <c r="AF120" s="53">
        <v>0.88486339999999997</v>
      </c>
      <c r="AG120" s="53">
        <v>-7.5694999999999998E-3</v>
      </c>
      <c r="AH120" s="53">
        <v>-1.23832E-2</v>
      </c>
      <c r="AI120" s="53">
        <v>-2.7354900000000001E-2</v>
      </c>
      <c r="AJ120" s="53">
        <v>-1.2167499999999999E-2</v>
      </c>
      <c r="AK120" s="53">
        <v>-9.3821000000000009E-3</v>
      </c>
      <c r="AL120" s="53">
        <v>-2.2546900000000002E-2</v>
      </c>
      <c r="AM120" s="53">
        <v>8.6580000000000001E-4</v>
      </c>
      <c r="AN120" s="53">
        <v>2.1579999999999999E-4</v>
      </c>
      <c r="AO120" s="53">
        <v>-2.5401300000000002E-2</v>
      </c>
      <c r="AP120" s="53">
        <v>-2.7647999999999999E-2</v>
      </c>
      <c r="AQ120" s="53">
        <v>-4.8507300000000003E-2</v>
      </c>
      <c r="AR120" s="53">
        <v>-4.0660200000000001E-2</v>
      </c>
      <c r="AS120" s="53">
        <v>-1.6431E-3</v>
      </c>
      <c r="AT120" s="53">
        <v>-6.7917000000000003E-3</v>
      </c>
      <c r="AU120" s="53">
        <v>-2.9204399999999998E-2</v>
      </c>
      <c r="AV120" s="53">
        <v>-2.7519700000000001E-2</v>
      </c>
      <c r="AW120" s="53">
        <v>-2.2166600000000002E-2</v>
      </c>
      <c r="AX120" s="53">
        <v>1.69909E-2</v>
      </c>
      <c r="AY120" s="53">
        <v>2.40135E-2</v>
      </c>
      <c r="AZ120" s="53">
        <v>-2.0490299999999999E-2</v>
      </c>
      <c r="BA120" s="53">
        <v>-5.1049299999999999E-2</v>
      </c>
      <c r="BB120" s="53">
        <v>-7.7225000000000002E-3</v>
      </c>
      <c r="BC120" s="53">
        <v>2.9211600000000001E-2</v>
      </c>
      <c r="BD120" s="53">
        <v>2.8361999999999998E-2</v>
      </c>
      <c r="BE120" s="53">
        <v>2.31793E-2</v>
      </c>
      <c r="BF120" s="53">
        <v>1.4584099999999999E-2</v>
      </c>
      <c r="BG120" s="53">
        <v>-9.3400000000000004E-4</v>
      </c>
      <c r="BH120" s="53">
        <v>1.3024300000000001E-2</v>
      </c>
      <c r="BI120" s="53">
        <v>1.6275600000000001E-2</v>
      </c>
      <c r="BJ120" s="53">
        <v>3.6465999999999998E-3</v>
      </c>
      <c r="BK120" s="53">
        <v>3.4501900000000002E-2</v>
      </c>
      <c r="BL120" s="53">
        <v>2.9171099999999998E-2</v>
      </c>
      <c r="BM120" s="53">
        <v>7.2284000000000003E-3</v>
      </c>
      <c r="BN120" s="53">
        <v>1.18447E-2</v>
      </c>
      <c r="BO120" s="53">
        <v>9.6899999999999997E-5</v>
      </c>
      <c r="BP120" s="53">
        <v>1.5862000000000001E-2</v>
      </c>
      <c r="BQ120" s="53">
        <v>6.0169100000000003E-2</v>
      </c>
      <c r="BR120" s="53">
        <v>6.5117800000000003E-2</v>
      </c>
      <c r="BS120" s="53">
        <v>4.5449900000000001E-2</v>
      </c>
      <c r="BT120" s="53">
        <v>4.5381100000000001E-2</v>
      </c>
      <c r="BU120" s="53">
        <v>4.9230599999999999E-2</v>
      </c>
      <c r="BV120" s="53">
        <v>8.2244700000000004E-2</v>
      </c>
      <c r="BW120" s="53">
        <v>8.1973500000000005E-2</v>
      </c>
      <c r="BX120" s="53">
        <v>2.9449400000000001E-2</v>
      </c>
      <c r="BY120" s="53">
        <v>-5.2039E-3</v>
      </c>
      <c r="BZ120" s="53">
        <v>2.7913400000000001E-2</v>
      </c>
      <c r="CA120" s="53">
        <v>6.1342399999999998E-2</v>
      </c>
      <c r="CB120" s="53">
        <v>5.75262E-2</v>
      </c>
      <c r="CC120" s="53">
        <v>4.4475800000000003E-2</v>
      </c>
      <c r="CD120" s="53">
        <v>3.3261499999999999E-2</v>
      </c>
      <c r="CE120" s="53">
        <v>1.7365100000000001E-2</v>
      </c>
      <c r="CF120" s="53">
        <v>3.0471999999999999E-2</v>
      </c>
      <c r="CG120" s="53">
        <v>3.4046100000000003E-2</v>
      </c>
      <c r="CH120" s="53">
        <v>2.1788200000000001E-2</v>
      </c>
      <c r="CI120" s="53">
        <v>5.7798200000000001E-2</v>
      </c>
      <c r="CJ120" s="53">
        <v>4.9225400000000002E-2</v>
      </c>
      <c r="CK120" s="53">
        <v>2.98275E-2</v>
      </c>
      <c r="CL120" s="53">
        <v>3.9197200000000001E-2</v>
      </c>
      <c r="CM120" s="53">
        <v>3.3760100000000001E-2</v>
      </c>
      <c r="CN120" s="53">
        <v>5.5009099999999998E-2</v>
      </c>
      <c r="CO120" s="53">
        <v>0.1029801</v>
      </c>
      <c r="CP120" s="53">
        <v>0.1149221</v>
      </c>
      <c r="CQ120" s="53">
        <v>9.71553E-2</v>
      </c>
      <c r="CR120" s="53">
        <v>9.5871899999999996E-2</v>
      </c>
      <c r="CS120" s="53">
        <v>9.8680100000000007E-2</v>
      </c>
      <c r="CT120" s="53">
        <v>0.12743930000000001</v>
      </c>
      <c r="CU120" s="53">
        <v>0.1221164</v>
      </c>
      <c r="CV120" s="53">
        <v>6.4037499999999997E-2</v>
      </c>
      <c r="CW120" s="53">
        <v>2.6548499999999999E-2</v>
      </c>
      <c r="CX120" s="53">
        <v>5.2594700000000001E-2</v>
      </c>
      <c r="CY120" s="53">
        <v>8.3596100000000007E-2</v>
      </c>
      <c r="CZ120" s="53">
        <v>7.7725299999999997E-2</v>
      </c>
      <c r="DA120" s="53">
        <v>6.5772399999999995E-2</v>
      </c>
      <c r="DB120" s="53">
        <v>5.1938900000000003E-2</v>
      </c>
      <c r="DC120" s="53">
        <v>3.5664099999999997E-2</v>
      </c>
      <c r="DD120" s="53">
        <v>4.7919700000000003E-2</v>
      </c>
      <c r="DE120" s="53">
        <v>5.1816599999999997E-2</v>
      </c>
      <c r="DF120" s="53">
        <v>3.9929800000000001E-2</v>
      </c>
      <c r="DG120" s="53">
        <v>8.10945E-2</v>
      </c>
      <c r="DH120" s="53">
        <v>6.9279800000000002E-2</v>
      </c>
      <c r="DI120" s="53">
        <v>5.24267E-2</v>
      </c>
      <c r="DJ120" s="53">
        <v>6.6549700000000003E-2</v>
      </c>
      <c r="DK120" s="53">
        <v>6.7423200000000003E-2</v>
      </c>
      <c r="DL120" s="53">
        <v>9.4156299999999998E-2</v>
      </c>
      <c r="DM120" s="53">
        <v>0.145791</v>
      </c>
      <c r="DN120" s="53">
        <v>0.1647264</v>
      </c>
      <c r="DO120" s="53">
        <v>0.14886060000000001</v>
      </c>
      <c r="DP120" s="53">
        <v>0.14636270000000001</v>
      </c>
      <c r="DQ120" s="53">
        <v>0.1481296</v>
      </c>
      <c r="DR120" s="53">
        <v>0.17263390000000001</v>
      </c>
      <c r="DS120" s="53">
        <v>0.1622593</v>
      </c>
      <c r="DT120" s="53">
        <v>9.8625599999999994E-2</v>
      </c>
      <c r="DU120" s="53">
        <v>5.83008E-2</v>
      </c>
      <c r="DV120" s="53">
        <v>7.7275999999999997E-2</v>
      </c>
      <c r="DW120" s="53">
        <v>0.10584979999999999</v>
      </c>
      <c r="DX120" s="53">
        <v>9.7924399999999995E-2</v>
      </c>
      <c r="DY120" s="53">
        <v>9.6521200000000001E-2</v>
      </c>
      <c r="DZ120" s="53">
        <v>7.8906100000000007E-2</v>
      </c>
      <c r="EA120" s="53">
        <v>6.2085000000000001E-2</v>
      </c>
      <c r="EB120" s="53">
        <v>7.3111499999999996E-2</v>
      </c>
      <c r="EC120" s="53">
        <v>7.7474399999999999E-2</v>
      </c>
      <c r="ED120" s="53">
        <v>6.6123399999999999E-2</v>
      </c>
      <c r="EE120" s="53">
        <v>0.1147306</v>
      </c>
      <c r="EF120" s="53">
        <v>9.8235000000000003E-2</v>
      </c>
      <c r="EG120" s="53">
        <v>8.5056300000000001E-2</v>
      </c>
      <c r="EH120" s="53">
        <v>0.10604239999999999</v>
      </c>
      <c r="EI120" s="53">
        <v>0.11602750000000001</v>
      </c>
      <c r="EJ120" s="53">
        <v>0.15067849999999999</v>
      </c>
      <c r="EK120" s="53">
        <v>0.20760319999999999</v>
      </c>
      <c r="EL120" s="53">
        <v>0.23663580000000001</v>
      </c>
      <c r="EM120" s="53">
        <v>0.22351489999999999</v>
      </c>
      <c r="EN120" s="53">
        <v>0.2192634</v>
      </c>
      <c r="EO120" s="53">
        <v>0.21952679999999999</v>
      </c>
      <c r="EP120" s="53">
        <v>0.23788770000000001</v>
      </c>
      <c r="EQ120" s="53">
        <v>0.22021930000000001</v>
      </c>
      <c r="ER120" s="53">
        <v>0.14856530000000001</v>
      </c>
      <c r="ES120" s="53">
        <v>0.10414619999999999</v>
      </c>
      <c r="ET120" s="53">
        <v>0.1129119</v>
      </c>
      <c r="EU120" s="53">
        <v>0.13798060000000001</v>
      </c>
      <c r="EV120" s="53">
        <v>0.1270886</v>
      </c>
      <c r="EW120" s="53">
        <v>61.40869</v>
      </c>
      <c r="EX120" s="53">
        <v>60.262970000000003</v>
      </c>
      <c r="EY120" s="53">
        <v>59.283189999999998</v>
      </c>
      <c r="EZ120" s="53">
        <v>58.457949999999997</v>
      </c>
      <c r="FA120" s="53">
        <v>57.956679999999999</v>
      </c>
      <c r="FB120" s="53">
        <v>57.428699999999999</v>
      </c>
      <c r="FC120" s="53">
        <v>56.931089999999998</v>
      </c>
      <c r="FD120" s="53">
        <v>58.063119999999998</v>
      </c>
      <c r="FE120" s="53">
        <v>60.819850000000002</v>
      </c>
      <c r="FF120" s="53">
        <v>64.559039999999996</v>
      </c>
      <c r="FG120" s="53">
        <v>69.181929999999994</v>
      </c>
      <c r="FH120" s="53">
        <v>74.326160000000002</v>
      </c>
      <c r="FI120" s="53">
        <v>79.170050000000003</v>
      </c>
      <c r="FJ120" s="53">
        <v>82.674729999999997</v>
      </c>
      <c r="FK120" s="53">
        <v>84.297910000000002</v>
      </c>
      <c r="FL120" s="53">
        <v>84.306929999999994</v>
      </c>
      <c r="FM120" s="53">
        <v>82.713329999999999</v>
      </c>
      <c r="FN120" s="53">
        <v>80.112729999999999</v>
      </c>
      <c r="FO120" s="53">
        <v>76.872309999999999</v>
      </c>
      <c r="FP120" s="53">
        <v>72.093059999999994</v>
      </c>
      <c r="FQ120" s="53">
        <v>67.705259999999996</v>
      </c>
      <c r="FR120" s="53">
        <v>64.685869999999994</v>
      </c>
      <c r="FS120" s="53">
        <v>62.529130000000002</v>
      </c>
      <c r="FT120" s="53">
        <v>61.043889999999998</v>
      </c>
      <c r="FU120" s="53">
        <v>2328.9679999999998</v>
      </c>
      <c r="FV120" s="53">
        <v>2602.346</v>
      </c>
      <c r="FW120" s="53">
        <v>14.818630000000001</v>
      </c>
      <c r="FX120" s="53">
        <v>1</v>
      </c>
    </row>
    <row r="121" spans="1:180" x14ac:dyDescent="0.3">
      <c r="A121" t="s">
        <v>174</v>
      </c>
      <c r="B121" t="s">
        <v>249</v>
      </c>
      <c r="C121" t="s">
        <v>180</v>
      </c>
      <c r="D121" t="s">
        <v>227</v>
      </c>
      <c r="E121" t="s">
        <v>189</v>
      </c>
      <c r="F121" t="s">
        <v>233</v>
      </c>
      <c r="G121" t="s">
        <v>242</v>
      </c>
      <c r="H121" s="53">
        <v>388</v>
      </c>
      <c r="I121" s="53">
        <v>0.84868436999999997</v>
      </c>
      <c r="J121" s="53">
        <v>0.82329019999999997</v>
      </c>
      <c r="K121" s="53">
        <v>0.81543390000000004</v>
      </c>
      <c r="L121" s="53">
        <v>0.80421860000000001</v>
      </c>
      <c r="M121" s="53">
        <v>0.79765470000000005</v>
      </c>
      <c r="N121" s="53">
        <v>0.84759660000000003</v>
      </c>
      <c r="O121" s="53">
        <v>0.91523370000000004</v>
      </c>
      <c r="P121" s="53">
        <v>1.0834969999999999</v>
      </c>
      <c r="Q121" s="53">
        <v>1.2861880000000001</v>
      </c>
      <c r="R121" s="53">
        <v>1.399081</v>
      </c>
      <c r="S121" s="53">
        <v>1.5020290000000001</v>
      </c>
      <c r="T121" s="53">
        <v>1.6238490000000001</v>
      </c>
      <c r="U121" s="53">
        <v>1.723417</v>
      </c>
      <c r="V121" s="53">
        <v>1.83107</v>
      </c>
      <c r="W121" s="53">
        <v>1.9613179999999999</v>
      </c>
      <c r="X121" s="53">
        <v>2.0070399999999999</v>
      </c>
      <c r="Y121" s="53">
        <v>1.921027</v>
      </c>
      <c r="Z121" s="53">
        <v>1.6469990000000001</v>
      </c>
      <c r="AA121" s="53">
        <v>1.377246</v>
      </c>
      <c r="AB121" s="53">
        <v>1.1844479999999999</v>
      </c>
      <c r="AC121" s="53">
        <v>1.0711580000000001</v>
      </c>
      <c r="AD121" s="53">
        <v>1.0116609999999999</v>
      </c>
      <c r="AE121" s="53">
        <v>0.94677319999999998</v>
      </c>
      <c r="AF121" s="53">
        <v>0.88088390000000005</v>
      </c>
      <c r="AG121" s="53">
        <v>3.41797E-2</v>
      </c>
      <c r="AH121" s="53">
        <v>2.1025800000000001E-2</v>
      </c>
      <c r="AI121" s="53">
        <v>2.1407900000000001E-2</v>
      </c>
      <c r="AJ121" s="53">
        <v>1.7067599999999999E-2</v>
      </c>
      <c r="AK121" s="53">
        <v>-9.1485000000000004E-3</v>
      </c>
      <c r="AL121" s="53">
        <v>-1.5062799999999999E-2</v>
      </c>
      <c r="AM121" s="53">
        <v>6.7277999999999999E-3</v>
      </c>
      <c r="AN121" s="53">
        <v>6.6542199999999996E-2</v>
      </c>
      <c r="AO121" s="53">
        <v>4.1702700000000002E-2</v>
      </c>
      <c r="AP121" s="53">
        <v>-4.2292999999999997E-2</v>
      </c>
      <c r="AQ121" s="53">
        <v>-0.10254720000000001</v>
      </c>
      <c r="AR121" s="53">
        <v>-0.1187289</v>
      </c>
      <c r="AS121" s="53">
        <v>-0.1103567</v>
      </c>
      <c r="AT121" s="53">
        <v>-9.5783199999999999E-2</v>
      </c>
      <c r="AU121" s="53">
        <v>-2.3547100000000001E-2</v>
      </c>
      <c r="AV121" s="53">
        <v>2.2795599999999999E-2</v>
      </c>
      <c r="AW121" s="53">
        <v>5.8438900000000002E-2</v>
      </c>
      <c r="AX121" s="53">
        <v>8.3690799999999996E-2</v>
      </c>
      <c r="AY121" s="53">
        <v>5.9293800000000001E-2</v>
      </c>
      <c r="AZ121" s="53">
        <v>3.0138399999999999E-2</v>
      </c>
      <c r="BA121" s="53">
        <v>-2.4084399999999999E-2</v>
      </c>
      <c r="BB121" s="53">
        <v>1.7382600000000002E-2</v>
      </c>
      <c r="BC121" s="53">
        <v>4.03308E-2</v>
      </c>
      <c r="BD121" s="53">
        <v>2.8660999999999999E-2</v>
      </c>
      <c r="BE121" s="53">
        <v>5.9149899999999998E-2</v>
      </c>
      <c r="BF121" s="53">
        <v>4.5300100000000003E-2</v>
      </c>
      <c r="BG121" s="53">
        <v>4.5077699999999998E-2</v>
      </c>
      <c r="BH121" s="53">
        <v>3.9801200000000002E-2</v>
      </c>
      <c r="BI121" s="53">
        <v>2.3101699999999999E-2</v>
      </c>
      <c r="BJ121" s="53">
        <v>2.8215199999999999E-2</v>
      </c>
      <c r="BK121" s="53">
        <v>4.61489E-2</v>
      </c>
      <c r="BL121" s="53">
        <v>0.1099593</v>
      </c>
      <c r="BM121" s="53">
        <v>9.9997199999999994E-2</v>
      </c>
      <c r="BN121" s="53">
        <v>2.2344200000000002E-2</v>
      </c>
      <c r="BO121" s="53">
        <v>-3.1029500000000002E-2</v>
      </c>
      <c r="BP121" s="53">
        <v>-3.90227E-2</v>
      </c>
      <c r="BQ121" s="53">
        <v>-2.71372E-2</v>
      </c>
      <c r="BR121" s="53">
        <v>-1.5917799999999999E-2</v>
      </c>
      <c r="BS121" s="53">
        <v>4.6832100000000002E-2</v>
      </c>
      <c r="BT121" s="53">
        <v>9.9820699999999998E-2</v>
      </c>
      <c r="BU121" s="53">
        <v>0.13308130000000001</v>
      </c>
      <c r="BV121" s="53">
        <v>0.14337800000000001</v>
      </c>
      <c r="BW121" s="53">
        <v>0.1152117</v>
      </c>
      <c r="BX121" s="53">
        <v>7.6348799999999994E-2</v>
      </c>
      <c r="BY121" s="53">
        <v>1.66205E-2</v>
      </c>
      <c r="BZ121" s="53">
        <v>5.2798699999999997E-2</v>
      </c>
      <c r="CA121" s="53">
        <v>7.2025199999999998E-2</v>
      </c>
      <c r="CB121" s="53">
        <v>5.6897900000000001E-2</v>
      </c>
      <c r="CC121" s="53">
        <v>7.6444200000000004E-2</v>
      </c>
      <c r="CD121" s="53">
        <v>6.2112399999999998E-2</v>
      </c>
      <c r="CE121" s="53">
        <v>6.14713E-2</v>
      </c>
      <c r="CF121" s="53">
        <v>5.5546499999999999E-2</v>
      </c>
      <c r="CG121" s="53">
        <v>4.5438100000000002E-2</v>
      </c>
      <c r="CH121" s="53">
        <v>5.8189400000000002E-2</v>
      </c>
      <c r="CI121" s="53">
        <v>7.3451799999999998E-2</v>
      </c>
      <c r="CJ121" s="53">
        <v>0.14002990000000001</v>
      </c>
      <c r="CK121" s="53">
        <v>0.14037189999999999</v>
      </c>
      <c r="CL121" s="53">
        <v>6.7111699999999996E-2</v>
      </c>
      <c r="CM121" s="53">
        <v>1.85034E-2</v>
      </c>
      <c r="CN121" s="53">
        <v>1.6181600000000001E-2</v>
      </c>
      <c r="CO121" s="53">
        <v>3.05004E-2</v>
      </c>
      <c r="CP121" s="53">
        <v>3.9396800000000003E-2</v>
      </c>
      <c r="CQ121" s="53">
        <v>9.5576499999999995E-2</v>
      </c>
      <c r="CR121" s="53">
        <v>0.1531681</v>
      </c>
      <c r="CS121" s="53">
        <v>0.18477840000000001</v>
      </c>
      <c r="CT121" s="53">
        <v>0.1847172</v>
      </c>
      <c r="CU121" s="53">
        <v>0.1539403</v>
      </c>
      <c r="CV121" s="53">
        <v>0.1083539</v>
      </c>
      <c r="CW121" s="53">
        <v>4.4812600000000001E-2</v>
      </c>
      <c r="CX121" s="53">
        <v>7.7327800000000002E-2</v>
      </c>
      <c r="CY121" s="53">
        <v>9.3976699999999996E-2</v>
      </c>
      <c r="CZ121" s="53">
        <v>7.64547E-2</v>
      </c>
      <c r="DA121" s="53">
        <v>9.37384E-2</v>
      </c>
      <c r="DB121" s="53">
        <v>7.89247E-2</v>
      </c>
      <c r="DC121" s="53">
        <v>7.7864900000000001E-2</v>
      </c>
      <c r="DD121" s="53">
        <v>7.12917E-2</v>
      </c>
      <c r="DE121" s="53">
        <v>6.7774500000000001E-2</v>
      </c>
      <c r="DF121" s="53">
        <v>8.8163699999999998E-2</v>
      </c>
      <c r="DG121" s="53">
        <v>0.10075480000000001</v>
      </c>
      <c r="DH121" s="53">
        <v>0.17010049999999999</v>
      </c>
      <c r="DI121" s="53">
        <v>0.1807465</v>
      </c>
      <c r="DJ121" s="53">
        <v>0.1118792</v>
      </c>
      <c r="DK121" s="53">
        <v>6.8036399999999997E-2</v>
      </c>
      <c r="DL121" s="53">
        <v>7.1385900000000002E-2</v>
      </c>
      <c r="DM121" s="53">
        <v>8.8137999999999994E-2</v>
      </c>
      <c r="DN121" s="53">
        <v>9.4711299999999998E-2</v>
      </c>
      <c r="DO121" s="53">
        <v>0.1443208</v>
      </c>
      <c r="DP121" s="53">
        <v>0.20651549999999999</v>
      </c>
      <c r="DQ121" s="53">
        <v>0.23647550000000001</v>
      </c>
      <c r="DR121" s="53">
        <v>0.22605639999999999</v>
      </c>
      <c r="DS121" s="53">
        <v>0.1926689</v>
      </c>
      <c r="DT121" s="53">
        <v>0.14035900000000001</v>
      </c>
      <c r="DU121" s="53">
        <v>7.3004799999999995E-2</v>
      </c>
      <c r="DV121" s="53">
        <v>0.1018569</v>
      </c>
      <c r="DW121" s="53">
        <v>0.11592810000000001</v>
      </c>
      <c r="DX121" s="53">
        <v>9.60115E-2</v>
      </c>
      <c r="DY121" s="53">
        <v>0.1187086</v>
      </c>
      <c r="DZ121" s="53">
        <v>0.103199</v>
      </c>
      <c r="EA121" s="53">
        <v>0.1015346</v>
      </c>
      <c r="EB121" s="53">
        <v>9.4025300000000006E-2</v>
      </c>
      <c r="EC121" s="53">
        <v>0.10002469999999999</v>
      </c>
      <c r="ED121" s="53">
        <v>0.13144169999999999</v>
      </c>
      <c r="EE121" s="53">
        <v>0.14017589999999999</v>
      </c>
      <c r="EF121" s="53">
        <v>0.2135176</v>
      </c>
      <c r="EG121" s="53">
        <v>0.23904110000000001</v>
      </c>
      <c r="EH121" s="53">
        <v>0.17651629999999999</v>
      </c>
      <c r="EI121" s="53">
        <v>0.13955409999999999</v>
      </c>
      <c r="EJ121" s="53">
        <v>0.15109210000000001</v>
      </c>
      <c r="EK121" s="53">
        <v>0.1713575</v>
      </c>
      <c r="EL121" s="53">
        <v>0.1745768</v>
      </c>
      <c r="EM121" s="53">
        <v>0.2147</v>
      </c>
      <c r="EN121" s="53">
        <v>0.28354059999999998</v>
      </c>
      <c r="EO121" s="53">
        <v>0.3111179</v>
      </c>
      <c r="EP121" s="53">
        <v>0.28574369999999999</v>
      </c>
      <c r="EQ121" s="53">
        <v>0.2485868</v>
      </c>
      <c r="ER121" s="53">
        <v>0.1865694</v>
      </c>
      <c r="ES121" s="53">
        <v>0.1137097</v>
      </c>
      <c r="ET121" s="53">
        <v>0.13727310000000001</v>
      </c>
      <c r="EU121" s="53">
        <v>0.14762259999999999</v>
      </c>
      <c r="EV121" s="53">
        <v>0.1242485</v>
      </c>
      <c r="EW121" s="53">
        <v>59.164189999999998</v>
      </c>
      <c r="EX121" s="53">
        <v>58.312309999999997</v>
      </c>
      <c r="EY121" s="53">
        <v>57.566409999999998</v>
      </c>
      <c r="EZ121" s="53">
        <v>56.81935</v>
      </c>
      <c r="FA121" s="53">
        <v>56.187730000000002</v>
      </c>
      <c r="FB121" s="53">
        <v>55.861370000000001</v>
      </c>
      <c r="FC121" s="53">
        <v>55.67163</v>
      </c>
      <c r="FD121" s="53">
        <v>56.787260000000003</v>
      </c>
      <c r="FE121" s="53">
        <v>59.544069999999998</v>
      </c>
      <c r="FF121" s="53">
        <v>63.19941</v>
      </c>
      <c r="FG121" s="53">
        <v>67.928349999999995</v>
      </c>
      <c r="FH121" s="53">
        <v>73.068690000000004</v>
      </c>
      <c r="FI121" s="53">
        <v>77.694410000000005</v>
      </c>
      <c r="FJ121" s="53">
        <v>81.47336</v>
      </c>
      <c r="FK121" s="53">
        <v>83.447659999999999</v>
      </c>
      <c r="FL121" s="53">
        <v>83.642679999999999</v>
      </c>
      <c r="FM121" s="53">
        <v>82.757189999999994</v>
      </c>
      <c r="FN121" s="53">
        <v>80.481859999999998</v>
      </c>
      <c r="FO121" s="53">
        <v>77.091890000000006</v>
      </c>
      <c r="FP121" s="53">
        <v>72.104680000000002</v>
      </c>
      <c r="FQ121" s="53">
        <v>67.308229999999995</v>
      </c>
      <c r="FR121" s="53">
        <v>64.373540000000006</v>
      </c>
      <c r="FS121" s="53">
        <v>62.420229999999997</v>
      </c>
      <c r="FT121" s="53">
        <v>60.837699999999998</v>
      </c>
      <c r="FU121" s="53">
        <v>2328.9679999999998</v>
      </c>
      <c r="FV121" s="53">
        <v>2602.346</v>
      </c>
      <c r="FW121" s="53">
        <v>14.818630000000001</v>
      </c>
      <c r="FX121" s="53">
        <v>1</v>
      </c>
    </row>
    <row r="122" spans="1:180" x14ac:dyDescent="0.3">
      <c r="A122" t="s">
        <v>174</v>
      </c>
      <c r="B122" t="s">
        <v>249</v>
      </c>
      <c r="C122" t="s">
        <v>180</v>
      </c>
      <c r="D122" t="s">
        <v>248</v>
      </c>
      <c r="E122" t="s">
        <v>187</v>
      </c>
      <c r="F122" t="s">
        <v>234</v>
      </c>
      <c r="G122" t="s">
        <v>242</v>
      </c>
      <c r="H122" s="53">
        <v>855</v>
      </c>
      <c r="I122" s="53">
        <v>0.86390191000000005</v>
      </c>
      <c r="J122" s="53">
        <v>0.84661660000000005</v>
      </c>
      <c r="K122" s="53">
        <v>0.81881400000000004</v>
      </c>
      <c r="L122" s="53">
        <v>0.80756779999999995</v>
      </c>
      <c r="M122" s="53">
        <v>0.80733929999999998</v>
      </c>
      <c r="N122" s="53">
        <v>0.79447590000000001</v>
      </c>
      <c r="O122" s="53">
        <v>0.7508842</v>
      </c>
      <c r="P122" s="53">
        <v>0.80416019999999999</v>
      </c>
      <c r="Q122" s="53">
        <v>0.90080839999999995</v>
      </c>
      <c r="R122" s="53">
        <v>1.021943</v>
      </c>
      <c r="S122" s="53">
        <v>1.159653</v>
      </c>
      <c r="T122" s="53">
        <v>1.281377</v>
      </c>
      <c r="U122" s="53">
        <v>1.324287</v>
      </c>
      <c r="V122" s="53">
        <v>1.359488</v>
      </c>
      <c r="W122" s="53">
        <v>1.3787469999999999</v>
      </c>
      <c r="X122" s="53">
        <v>1.359647</v>
      </c>
      <c r="Y122" s="53">
        <v>1.292843</v>
      </c>
      <c r="Z122" s="53">
        <v>1.2578469999999999</v>
      </c>
      <c r="AA122" s="53">
        <v>1.1844380000000001</v>
      </c>
      <c r="AB122" s="53">
        <v>1.104406</v>
      </c>
      <c r="AC122" s="53">
        <v>1.05921</v>
      </c>
      <c r="AD122" s="53">
        <v>1.036934</v>
      </c>
      <c r="AE122" s="53">
        <v>0.96343710000000005</v>
      </c>
      <c r="AF122" s="53">
        <v>0.90899529999999995</v>
      </c>
      <c r="AG122" s="53">
        <v>-4.5522899999999998E-2</v>
      </c>
      <c r="AH122" s="53">
        <v>-2.5866299999999998E-2</v>
      </c>
      <c r="AI122" s="53">
        <v>-2.3646E-2</v>
      </c>
      <c r="AJ122" s="53">
        <v>-2.2532300000000002E-2</v>
      </c>
      <c r="AK122" s="53">
        <v>-2.01753E-2</v>
      </c>
      <c r="AL122" s="53">
        <v>-2.3548199999999998E-2</v>
      </c>
      <c r="AM122" s="53">
        <v>-2.8441299999999999E-2</v>
      </c>
      <c r="AN122" s="53">
        <v>-3.7028600000000002E-2</v>
      </c>
      <c r="AO122" s="53">
        <v>-3.8854699999999999E-2</v>
      </c>
      <c r="AP122" s="53">
        <v>-5.0353599999999998E-2</v>
      </c>
      <c r="AQ122" s="53">
        <v>-5.9102000000000002E-2</v>
      </c>
      <c r="AR122" s="53">
        <v>-2.3744100000000001E-2</v>
      </c>
      <c r="AS122" s="53">
        <v>-3.1657299999999999E-2</v>
      </c>
      <c r="AT122" s="53">
        <v>-3.4373099999999997E-2</v>
      </c>
      <c r="AU122" s="53">
        <v>-4.2390299999999999E-2</v>
      </c>
      <c r="AV122" s="53">
        <v>-6.5079999999999999E-2</v>
      </c>
      <c r="AW122" s="53">
        <v>-0.1079754</v>
      </c>
      <c r="AX122" s="53">
        <v>-9.5995200000000003E-2</v>
      </c>
      <c r="AY122" s="53">
        <v>-9.8754300000000003E-2</v>
      </c>
      <c r="AZ122" s="53">
        <v>-9.6280599999999994E-2</v>
      </c>
      <c r="BA122" s="53">
        <v>-9.5724100000000006E-2</v>
      </c>
      <c r="BB122" s="53">
        <v>-6.7495100000000002E-2</v>
      </c>
      <c r="BC122" s="53">
        <v>-5.2662800000000003E-2</v>
      </c>
      <c r="BD122" s="53">
        <v>-4.7185199999999997E-2</v>
      </c>
      <c r="BE122" s="53">
        <v>-1.8061600000000001E-2</v>
      </c>
      <c r="BF122" s="53">
        <v>-1.1699E-3</v>
      </c>
      <c r="BG122" s="53">
        <v>-8.6790000000000001E-4</v>
      </c>
      <c r="BH122" s="53">
        <v>-1.5640000000000001E-4</v>
      </c>
      <c r="BI122" s="53">
        <v>2.6838000000000001E-3</v>
      </c>
      <c r="BJ122" s="53">
        <v>-5.2999999999999998E-4</v>
      </c>
      <c r="BK122" s="53">
        <v>-3.4437000000000001E-3</v>
      </c>
      <c r="BL122" s="53">
        <v>-3.5460000000000001E-3</v>
      </c>
      <c r="BM122" s="53">
        <v>-2.1010999999999998E-3</v>
      </c>
      <c r="BN122" s="53">
        <v>-6.2754000000000004E-3</v>
      </c>
      <c r="BO122" s="53">
        <v>-6.9960999999999999E-3</v>
      </c>
      <c r="BP122" s="53">
        <v>2.8214699999999999E-2</v>
      </c>
      <c r="BQ122" s="53">
        <v>2.0652E-2</v>
      </c>
      <c r="BR122" s="53">
        <v>1.96852E-2</v>
      </c>
      <c r="BS122" s="53">
        <v>1.1133199999999999E-2</v>
      </c>
      <c r="BT122" s="53">
        <v>-1.4122900000000001E-2</v>
      </c>
      <c r="BU122" s="53">
        <v>-5.9982599999999997E-2</v>
      </c>
      <c r="BV122" s="53">
        <v>-5.1327499999999998E-2</v>
      </c>
      <c r="BW122" s="53">
        <v>-5.5038499999999997E-2</v>
      </c>
      <c r="BX122" s="53">
        <v>-5.4960000000000002E-2</v>
      </c>
      <c r="BY122" s="53">
        <v>-5.8271499999999997E-2</v>
      </c>
      <c r="BZ122" s="53">
        <v>-3.4177800000000001E-2</v>
      </c>
      <c r="CA122" s="53">
        <v>-2.1430500000000002E-2</v>
      </c>
      <c r="CB122" s="53">
        <v>-1.37092E-2</v>
      </c>
      <c r="CC122" s="53">
        <v>9.5799999999999998E-4</v>
      </c>
      <c r="CD122" s="53">
        <v>1.59347E-2</v>
      </c>
      <c r="CE122" s="53">
        <v>1.49082E-2</v>
      </c>
      <c r="CF122" s="53">
        <v>1.53411E-2</v>
      </c>
      <c r="CG122" s="53">
        <v>1.8516000000000001E-2</v>
      </c>
      <c r="CH122" s="53">
        <v>1.54123E-2</v>
      </c>
      <c r="CI122" s="53">
        <v>1.3869599999999999E-2</v>
      </c>
      <c r="CJ122" s="53">
        <v>1.9643899999999999E-2</v>
      </c>
      <c r="CK122" s="53">
        <v>2.3354400000000001E-2</v>
      </c>
      <c r="CL122" s="53">
        <v>2.42531E-2</v>
      </c>
      <c r="CM122" s="53">
        <v>2.9092199999999999E-2</v>
      </c>
      <c r="CN122" s="53">
        <v>6.42012E-2</v>
      </c>
      <c r="CO122" s="53">
        <v>5.6881300000000003E-2</v>
      </c>
      <c r="CP122" s="53">
        <v>5.71259E-2</v>
      </c>
      <c r="CQ122" s="53">
        <v>4.82034E-2</v>
      </c>
      <c r="CR122" s="53">
        <v>2.1169899999999998E-2</v>
      </c>
      <c r="CS122" s="53">
        <v>-2.67429E-2</v>
      </c>
      <c r="CT122" s="53">
        <v>-2.03909E-2</v>
      </c>
      <c r="CU122" s="53">
        <v>-2.4761100000000001E-2</v>
      </c>
      <c r="CV122" s="53">
        <v>-2.63415E-2</v>
      </c>
      <c r="CW122" s="53">
        <v>-3.2332E-2</v>
      </c>
      <c r="CX122" s="53">
        <v>-1.1102300000000001E-2</v>
      </c>
      <c r="CY122" s="53">
        <v>2.009E-4</v>
      </c>
      <c r="CZ122" s="53">
        <v>9.4762000000000006E-3</v>
      </c>
      <c r="DA122" s="53">
        <v>1.9977600000000002E-2</v>
      </c>
      <c r="DB122" s="53">
        <v>3.3039399999999997E-2</v>
      </c>
      <c r="DC122" s="53">
        <v>3.0684300000000001E-2</v>
      </c>
      <c r="DD122" s="53">
        <v>3.0838600000000001E-2</v>
      </c>
      <c r="DE122" s="53">
        <v>3.4348200000000002E-2</v>
      </c>
      <c r="DF122" s="53">
        <v>3.13545E-2</v>
      </c>
      <c r="DG122" s="53">
        <v>3.11828E-2</v>
      </c>
      <c r="DH122" s="53">
        <v>4.2833799999999998E-2</v>
      </c>
      <c r="DI122" s="53">
        <v>4.88098E-2</v>
      </c>
      <c r="DJ122" s="53">
        <v>5.4781499999999997E-2</v>
      </c>
      <c r="DK122" s="53">
        <v>6.5180600000000005E-2</v>
      </c>
      <c r="DL122" s="53">
        <v>0.1001877</v>
      </c>
      <c r="DM122" s="53">
        <v>9.3110499999999999E-2</v>
      </c>
      <c r="DN122" s="53">
        <v>9.4566600000000001E-2</v>
      </c>
      <c r="DO122" s="53">
        <v>8.5273600000000005E-2</v>
      </c>
      <c r="DP122" s="53">
        <v>5.6462600000000002E-2</v>
      </c>
      <c r="DQ122" s="53">
        <v>6.4967999999999996E-3</v>
      </c>
      <c r="DR122" s="53">
        <v>1.0545799999999999E-2</v>
      </c>
      <c r="DS122" s="53">
        <v>5.5164000000000003E-3</v>
      </c>
      <c r="DT122" s="53">
        <v>2.2769999999999999E-3</v>
      </c>
      <c r="DU122" s="53">
        <v>-6.3924000000000003E-3</v>
      </c>
      <c r="DV122" s="53">
        <v>1.19732E-2</v>
      </c>
      <c r="DW122" s="53">
        <v>2.1832299999999999E-2</v>
      </c>
      <c r="DX122" s="53">
        <v>3.2661599999999999E-2</v>
      </c>
      <c r="DY122" s="53">
        <v>4.7438800000000003E-2</v>
      </c>
      <c r="DZ122" s="53">
        <v>5.7735799999999997E-2</v>
      </c>
      <c r="EA122" s="53">
        <v>5.3462500000000003E-2</v>
      </c>
      <c r="EB122" s="53">
        <v>5.3214499999999998E-2</v>
      </c>
      <c r="EC122" s="53">
        <v>5.7207399999999999E-2</v>
      </c>
      <c r="ED122" s="53">
        <v>5.4372700000000003E-2</v>
      </c>
      <c r="EE122" s="53">
        <v>5.6180399999999998E-2</v>
      </c>
      <c r="EF122" s="53">
        <v>7.6316300000000004E-2</v>
      </c>
      <c r="EG122" s="53">
        <v>8.5563500000000001E-2</v>
      </c>
      <c r="EH122" s="53">
        <v>9.8859699999999995E-2</v>
      </c>
      <c r="EI122" s="53">
        <v>0.1172865</v>
      </c>
      <c r="EJ122" s="53">
        <v>0.15214649999999999</v>
      </c>
      <c r="EK122" s="53">
        <v>0.14541989999999999</v>
      </c>
      <c r="EL122" s="53">
        <v>0.14862500000000001</v>
      </c>
      <c r="EM122" s="53">
        <v>0.13879710000000001</v>
      </c>
      <c r="EN122" s="53">
        <v>0.10741970000000001</v>
      </c>
      <c r="EO122" s="53">
        <v>5.4489599999999999E-2</v>
      </c>
      <c r="EP122" s="53">
        <v>5.5213499999999999E-2</v>
      </c>
      <c r="EQ122" s="53">
        <v>4.9232199999999997E-2</v>
      </c>
      <c r="ER122" s="53">
        <v>4.35976E-2</v>
      </c>
      <c r="ES122" s="53">
        <v>3.10602E-2</v>
      </c>
      <c r="ET122" s="53">
        <v>4.52906E-2</v>
      </c>
      <c r="EU122" s="53">
        <v>5.3064600000000003E-2</v>
      </c>
      <c r="EV122" s="53">
        <v>6.6137699999999994E-2</v>
      </c>
      <c r="EW122" s="53">
        <v>68.618070000000003</v>
      </c>
      <c r="EX122" s="53">
        <v>67.248350000000002</v>
      </c>
      <c r="EY122" s="53">
        <v>65.971270000000004</v>
      </c>
      <c r="EZ122" s="53">
        <v>64.866569999999996</v>
      </c>
      <c r="FA122" s="53">
        <v>63.738210000000002</v>
      </c>
      <c r="FB122" s="53">
        <v>62.796300000000002</v>
      </c>
      <c r="FC122" s="53">
        <v>63.130940000000002</v>
      </c>
      <c r="FD122" s="53">
        <v>65.706590000000006</v>
      </c>
      <c r="FE122" s="53">
        <v>69.16919</v>
      </c>
      <c r="FF122" s="53">
        <v>73.242689999999996</v>
      </c>
      <c r="FG122" s="53">
        <v>76.819249999999997</v>
      </c>
      <c r="FH122" s="53">
        <v>80.203029999999998</v>
      </c>
      <c r="FI122" s="53">
        <v>82.862229999999997</v>
      </c>
      <c r="FJ122" s="53">
        <v>84.663480000000007</v>
      </c>
      <c r="FK122" s="53">
        <v>86.140960000000007</v>
      </c>
      <c r="FL122" s="53">
        <v>86.786640000000006</v>
      </c>
      <c r="FM122" s="53">
        <v>86.684229999999999</v>
      </c>
      <c r="FN122" s="53">
        <v>85.630319999999998</v>
      </c>
      <c r="FO122" s="53">
        <v>83.487080000000006</v>
      </c>
      <c r="FP122" s="53">
        <v>80.387090000000001</v>
      </c>
      <c r="FQ122" s="53">
        <v>76.454490000000007</v>
      </c>
      <c r="FR122" s="53">
        <v>73.588989999999995</v>
      </c>
      <c r="FS122" s="53">
        <v>71.509789999999995</v>
      </c>
      <c r="FT122" s="53">
        <v>69.771910000000005</v>
      </c>
      <c r="FU122" s="53">
        <v>4738.0330000000004</v>
      </c>
      <c r="FV122" s="53">
        <v>5657.69</v>
      </c>
      <c r="FW122" s="53">
        <v>18.084800000000001</v>
      </c>
      <c r="FX122" s="53">
        <v>1</v>
      </c>
    </row>
    <row r="123" spans="1:180" x14ac:dyDescent="0.3">
      <c r="A123" t="s">
        <v>174</v>
      </c>
      <c r="B123" t="s">
        <v>249</v>
      </c>
      <c r="C123" t="s">
        <v>180</v>
      </c>
      <c r="D123" t="s">
        <v>227</v>
      </c>
      <c r="E123" t="s">
        <v>190</v>
      </c>
      <c r="F123" t="s">
        <v>234</v>
      </c>
      <c r="G123" t="s">
        <v>242</v>
      </c>
      <c r="H123" s="53">
        <v>855</v>
      </c>
      <c r="I123" s="53">
        <v>0.87996041999999997</v>
      </c>
      <c r="J123" s="53">
        <v>0.86130450000000003</v>
      </c>
      <c r="K123" s="53">
        <v>0.84219840000000001</v>
      </c>
      <c r="L123" s="53">
        <v>0.82176930000000004</v>
      </c>
      <c r="M123" s="53">
        <v>0.82640919999999995</v>
      </c>
      <c r="N123" s="53">
        <v>0.85129140000000003</v>
      </c>
      <c r="O123" s="53">
        <v>0.94449190000000005</v>
      </c>
      <c r="P123" s="53">
        <v>1.065499</v>
      </c>
      <c r="Q123" s="53">
        <v>1.2450699999999999</v>
      </c>
      <c r="R123" s="53">
        <v>1.4116869999999999</v>
      </c>
      <c r="S123" s="53">
        <v>1.519204</v>
      </c>
      <c r="T123" s="53">
        <v>1.6560809999999999</v>
      </c>
      <c r="U123" s="53">
        <v>1.731006</v>
      </c>
      <c r="V123" s="53">
        <v>1.8100270000000001</v>
      </c>
      <c r="W123" s="53">
        <v>1.8804289999999999</v>
      </c>
      <c r="X123" s="53">
        <v>1.9090180000000001</v>
      </c>
      <c r="Y123" s="53">
        <v>1.7933669999999999</v>
      </c>
      <c r="Z123" s="53">
        <v>1.5857870000000001</v>
      </c>
      <c r="AA123" s="53">
        <v>1.3295110000000001</v>
      </c>
      <c r="AB123" s="53">
        <v>1.2356499999999999</v>
      </c>
      <c r="AC123" s="53">
        <v>1.1412</v>
      </c>
      <c r="AD123" s="53">
        <v>1.051058</v>
      </c>
      <c r="AE123" s="53">
        <v>0.98937580000000003</v>
      </c>
      <c r="AF123" s="53">
        <v>0.91767310000000002</v>
      </c>
      <c r="AG123" s="53">
        <v>1.4727499999999999E-2</v>
      </c>
      <c r="AH123" s="53">
        <v>1.8672600000000001E-2</v>
      </c>
      <c r="AI123" s="53">
        <v>1.36011E-2</v>
      </c>
      <c r="AJ123" s="53">
        <v>1.605E-4</v>
      </c>
      <c r="AK123" s="53">
        <v>3.7299999999999999E-5</v>
      </c>
      <c r="AL123" s="53">
        <v>-1.20109E-2</v>
      </c>
      <c r="AM123" s="53">
        <v>1.42265E-2</v>
      </c>
      <c r="AN123" s="53">
        <v>2.2267700000000001E-2</v>
      </c>
      <c r="AO123" s="53">
        <v>4.0230000000000002E-4</v>
      </c>
      <c r="AP123" s="53">
        <v>-1.20229E-2</v>
      </c>
      <c r="AQ123" s="53">
        <v>-5.4192200000000003E-2</v>
      </c>
      <c r="AR123" s="53">
        <v>-3.3863299999999999E-2</v>
      </c>
      <c r="AS123" s="53">
        <v>-3.6369600000000002E-2</v>
      </c>
      <c r="AT123" s="53">
        <v>-5.4838199999999997E-2</v>
      </c>
      <c r="AU123" s="53">
        <v>-4.7193199999999998E-2</v>
      </c>
      <c r="AV123" s="53">
        <v>-2.26061E-2</v>
      </c>
      <c r="AW123" s="53">
        <v>-3.6158299999999997E-2</v>
      </c>
      <c r="AX123" s="53">
        <v>2.6155399999999999E-2</v>
      </c>
      <c r="AY123" s="53">
        <v>3.4188999999999999E-3</v>
      </c>
      <c r="AZ123" s="53">
        <v>-8.5953000000000002E-3</v>
      </c>
      <c r="BA123" s="53">
        <v>4.0260000000000001E-3</v>
      </c>
      <c r="BB123" s="53">
        <v>2.07344E-2</v>
      </c>
      <c r="BC123" s="53">
        <v>3.0980299999999999E-2</v>
      </c>
      <c r="BD123" s="53">
        <v>1.9446999999999999E-2</v>
      </c>
      <c r="BE123" s="53">
        <v>5.0028599999999999E-2</v>
      </c>
      <c r="BF123" s="53">
        <v>5.2976700000000002E-2</v>
      </c>
      <c r="BG123" s="53">
        <v>4.6902399999999997E-2</v>
      </c>
      <c r="BH123" s="53">
        <v>3.25451E-2</v>
      </c>
      <c r="BI123" s="53">
        <v>3.1374399999999997E-2</v>
      </c>
      <c r="BJ123" s="53">
        <v>1.92721E-2</v>
      </c>
      <c r="BK123" s="53">
        <v>4.6682300000000003E-2</v>
      </c>
      <c r="BL123" s="53">
        <v>7.4378200000000005E-2</v>
      </c>
      <c r="BM123" s="53">
        <v>5.0545600000000003E-2</v>
      </c>
      <c r="BN123" s="53">
        <v>3.7995399999999999E-2</v>
      </c>
      <c r="BO123" s="53">
        <v>-4.1577000000000003E-3</v>
      </c>
      <c r="BP123" s="53">
        <v>2.01415E-2</v>
      </c>
      <c r="BQ123" s="53">
        <v>2.2746800000000001E-2</v>
      </c>
      <c r="BR123" s="53">
        <v>3.5503000000000002E-3</v>
      </c>
      <c r="BS123" s="53">
        <v>9.0462000000000008E-3</v>
      </c>
      <c r="BT123" s="53">
        <v>3.83533E-2</v>
      </c>
      <c r="BU123" s="53">
        <v>2.8647800000000001E-2</v>
      </c>
      <c r="BV123" s="53">
        <v>9.2357800000000004E-2</v>
      </c>
      <c r="BW123" s="53">
        <v>6.0150099999999998E-2</v>
      </c>
      <c r="BX123" s="53">
        <v>4.2298599999999999E-2</v>
      </c>
      <c r="BY123" s="53">
        <v>4.93141E-2</v>
      </c>
      <c r="BZ123" s="53">
        <v>6.4833399999999999E-2</v>
      </c>
      <c r="CA123" s="53">
        <v>7.4345900000000006E-2</v>
      </c>
      <c r="CB123" s="53">
        <v>5.71715E-2</v>
      </c>
      <c r="CC123" s="53">
        <v>7.4478100000000005E-2</v>
      </c>
      <c r="CD123" s="53">
        <v>7.6735600000000001E-2</v>
      </c>
      <c r="CE123" s="53">
        <v>6.9966899999999999E-2</v>
      </c>
      <c r="CF123" s="53">
        <v>5.4974599999999998E-2</v>
      </c>
      <c r="CG123" s="53">
        <v>5.3078399999999998E-2</v>
      </c>
      <c r="CH123" s="53">
        <v>4.0938599999999999E-2</v>
      </c>
      <c r="CI123" s="53">
        <v>6.9161100000000003E-2</v>
      </c>
      <c r="CJ123" s="53">
        <v>0.11046980000000001</v>
      </c>
      <c r="CK123" s="53">
        <v>8.5274699999999995E-2</v>
      </c>
      <c r="CL123" s="53">
        <v>7.2637900000000005E-2</v>
      </c>
      <c r="CM123" s="53">
        <v>3.0495999999999999E-2</v>
      </c>
      <c r="CN123" s="53">
        <v>5.7544999999999999E-2</v>
      </c>
      <c r="CO123" s="53">
        <v>6.36906E-2</v>
      </c>
      <c r="CP123" s="53">
        <v>4.3989899999999998E-2</v>
      </c>
      <c r="CQ123" s="53">
        <v>4.7997499999999998E-2</v>
      </c>
      <c r="CR123" s="53">
        <v>8.0573599999999995E-2</v>
      </c>
      <c r="CS123" s="53">
        <v>7.3532200000000006E-2</v>
      </c>
      <c r="CT123" s="53">
        <v>0.13820940000000001</v>
      </c>
      <c r="CU123" s="53">
        <v>9.9442000000000003E-2</v>
      </c>
      <c r="CV123" s="53">
        <v>7.7547599999999994E-2</v>
      </c>
      <c r="CW123" s="53">
        <v>8.0680500000000002E-2</v>
      </c>
      <c r="CX123" s="53">
        <v>9.5376199999999994E-2</v>
      </c>
      <c r="CY123" s="53">
        <v>0.1043808</v>
      </c>
      <c r="CZ123" s="53">
        <v>8.3299399999999996E-2</v>
      </c>
      <c r="DA123" s="53">
        <v>9.8927500000000002E-2</v>
      </c>
      <c r="DB123" s="53">
        <v>0.1004945</v>
      </c>
      <c r="DC123" s="53">
        <v>9.3031299999999997E-2</v>
      </c>
      <c r="DD123" s="53">
        <v>7.7404100000000003E-2</v>
      </c>
      <c r="DE123" s="53">
        <v>7.4782399999999999E-2</v>
      </c>
      <c r="DF123" s="53">
        <v>6.26052E-2</v>
      </c>
      <c r="DG123" s="53">
        <v>9.1639799999999993E-2</v>
      </c>
      <c r="DH123" s="53">
        <v>0.14656140000000001</v>
      </c>
      <c r="DI123" s="53">
        <v>0.12000379999999999</v>
      </c>
      <c r="DJ123" s="53">
        <v>0.1072804</v>
      </c>
      <c r="DK123" s="53">
        <v>6.5149799999999994E-2</v>
      </c>
      <c r="DL123" s="53">
        <v>9.4948500000000005E-2</v>
      </c>
      <c r="DM123" s="53">
        <v>0.1046344</v>
      </c>
      <c r="DN123" s="53">
        <v>8.4429500000000005E-2</v>
      </c>
      <c r="DO123" s="53">
        <v>8.6948700000000004E-2</v>
      </c>
      <c r="DP123" s="53">
        <v>0.12279379999999999</v>
      </c>
      <c r="DQ123" s="53">
        <v>0.1184167</v>
      </c>
      <c r="DR123" s="53">
        <v>0.1840609</v>
      </c>
      <c r="DS123" s="53">
        <v>0.13873389999999999</v>
      </c>
      <c r="DT123" s="53">
        <v>0.11279649999999999</v>
      </c>
      <c r="DU123" s="53">
        <v>0.11204699999999999</v>
      </c>
      <c r="DV123" s="53">
        <v>0.125919</v>
      </c>
      <c r="DW123" s="53">
        <v>0.1344157</v>
      </c>
      <c r="DX123" s="53">
        <v>0.10942730000000001</v>
      </c>
      <c r="DY123" s="53">
        <v>0.1342286</v>
      </c>
      <c r="DZ123" s="53">
        <v>0.13479849999999999</v>
      </c>
      <c r="EA123" s="53">
        <v>0.12633259999999999</v>
      </c>
      <c r="EB123" s="53">
        <v>0.1097886</v>
      </c>
      <c r="EC123" s="53">
        <v>0.10611950000000001</v>
      </c>
      <c r="ED123" s="53">
        <v>9.3888200000000005E-2</v>
      </c>
      <c r="EE123" s="53">
        <v>0.1240956</v>
      </c>
      <c r="EF123" s="53">
        <v>0.19867190000000001</v>
      </c>
      <c r="EG123" s="53">
        <v>0.1701471</v>
      </c>
      <c r="EH123" s="53">
        <v>0.15729870000000001</v>
      </c>
      <c r="EI123" s="53">
        <v>0.1151843</v>
      </c>
      <c r="EJ123" s="53">
        <v>0.14895330000000001</v>
      </c>
      <c r="EK123" s="53">
        <v>0.1637508</v>
      </c>
      <c r="EL123" s="53">
        <v>0.142818</v>
      </c>
      <c r="EM123" s="53">
        <v>0.14318819999999999</v>
      </c>
      <c r="EN123" s="53">
        <v>0.18375320000000001</v>
      </c>
      <c r="EO123" s="53">
        <v>0.18322269999999999</v>
      </c>
      <c r="EP123" s="53">
        <v>0.25026330000000002</v>
      </c>
      <c r="EQ123" s="53">
        <v>0.1954651</v>
      </c>
      <c r="ER123" s="53">
        <v>0.16369040000000001</v>
      </c>
      <c r="ES123" s="53">
        <v>0.15733510000000001</v>
      </c>
      <c r="ET123" s="53">
        <v>0.170018</v>
      </c>
      <c r="EU123" s="53">
        <v>0.1777813</v>
      </c>
      <c r="EV123" s="53">
        <v>0.1471519</v>
      </c>
      <c r="EW123" s="53">
        <v>65.700059999999993</v>
      </c>
      <c r="EX123" s="53">
        <v>64.530180000000001</v>
      </c>
      <c r="EY123" s="53">
        <v>63.484659999999998</v>
      </c>
      <c r="EZ123" s="53">
        <v>62.585619999999999</v>
      </c>
      <c r="FA123" s="53">
        <v>61.743870000000001</v>
      </c>
      <c r="FB123" s="53">
        <v>60.909599999999998</v>
      </c>
      <c r="FC123" s="53">
        <v>60.330260000000003</v>
      </c>
      <c r="FD123" s="53">
        <v>61.23245</v>
      </c>
      <c r="FE123" s="53">
        <v>64.574510000000004</v>
      </c>
      <c r="FF123" s="53">
        <v>68.865679999999998</v>
      </c>
      <c r="FG123" s="53">
        <v>73.391400000000004</v>
      </c>
      <c r="FH123" s="53">
        <v>77.512150000000005</v>
      </c>
      <c r="FI123" s="53">
        <v>80.703149999999994</v>
      </c>
      <c r="FJ123" s="53">
        <v>83.094380000000001</v>
      </c>
      <c r="FK123" s="53">
        <v>84.406199999999998</v>
      </c>
      <c r="FL123" s="53">
        <v>84.654700000000005</v>
      </c>
      <c r="FM123" s="53">
        <v>84.081379999999996</v>
      </c>
      <c r="FN123" s="53">
        <v>82.329350000000005</v>
      </c>
      <c r="FO123" s="53">
        <v>79.147379999999998</v>
      </c>
      <c r="FP123" s="53">
        <v>75.219859999999997</v>
      </c>
      <c r="FQ123" s="53">
        <v>72.27431</v>
      </c>
      <c r="FR123" s="53">
        <v>69.960509999999999</v>
      </c>
      <c r="FS123" s="53">
        <v>68.094949999999997</v>
      </c>
      <c r="FT123" s="53">
        <v>66.557910000000007</v>
      </c>
      <c r="FU123" s="53">
        <v>4737.5</v>
      </c>
      <c r="FV123" s="53">
        <v>5389.549</v>
      </c>
      <c r="FW123" s="53">
        <v>17.906230000000001</v>
      </c>
      <c r="FX123" s="53">
        <v>1</v>
      </c>
    </row>
    <row r="124" spans="1:180" x14ac:dyDescent="0.3">
      <c r="A124" t="s">
        <v>174</v>
      </c>
      <c r="B124" t="s">
        <v>249</v>
      </c>
      <c r="C124" t="s">
        <v>180</v>
      </c>
      <c r="D124" t="s">
        <v>248</v>
      </c>
      <c r="E124" t="s">
        <v>189</v>
      </c>
      <c r="F124" t="s">
        <v>234</v>
      </c>
      <c r="G124" t="s">
        <v>242</v>
      </c>
      <c r="H124" s="53">
        <v>855</v>
      </c>
      <c r="I124" s="53">
        <v>0.90341490999999996</v>
      </c>
      <c r="J124" s="53">
        <v>0.87500219999999995</v>
      </c>
      <c r="K124" s="53">
        <v>0.85241529999999999</v>
      </c>
      <c r="L124" s="53">
        <v>0.83080279999999995</v>
      </c>
      <c r="M124" s="53">
        <v>0.83954169999999995</v>
      </c>
      <c r="N124" s="53">
        <v>0.84934739999999997</v>
      </c>
      <c r="O124" s="53">
        <v>0.88531859999999996</v>
      </c>
      <c r="P124" s="53">
        <v>0.90735659999999996</v>
      </c>
      <c r="Q124" s="53">
        <v>0.96905090000000005</v>
      </c>
      <c r="R124" s="53">
        <v>1.1061270000000001</v>
      </c>
      <c r="S124" s="53">
        <v>1.207368</v>
      </c>
      <c r="T124" s="53">
        <v>1.2808310000000001</v>
      </c>
      <c r="U124" s="53">
        <v>1.3141659999999999</v>
      </c>
      <c r="V124" s="53">
        <v>1.365693</v>
      </c>
      <c r="W124" s="53">
        <v>1.4243159999999999</v>
      </c>
      <c r="X124" s="53">
        <v>1.4286700000000001</v>
      </c>
      <c r="Y124" s="53">
        <v>1.3845510000000001</v>
      </c>
      <c r="Z124" s="53">
        <v>1.3705879999999999</v>
      </c>
      <c r="AA124" s="53">
        <v>1.276084</v>
      </c>
      <c r="AB124" s="53">
        <v>1.189575</v>
      </c>
      <c r="AC124" s="53">
        <v>1.170696</v>
      </c>
      <c r="AD124" s="53">
        <v>1.089726</v>
      </c>
      <c r="AE124" s="53">
        <v>1.0103800000000001</v>
      </c>
      <c r="AF124" s="53">
        <v>0.93800609999999995</v>
      </c>
      <c r="AG124" s="53">
        <v>-3.1426999999999997E-2</v>
      </c>
      <c r="AH124" s="53">
        <v>-2.6244300000000002E-2</v>
      </c>
      <c r="AI124" s="53">
        <v>-2.2545300000000001E-2</v>
      </c>
      <c r="AJ124" s="53">
        <v>-2.60425E-2</v>
      </c>
      <c r="AK124" s="53">
        <v>-7.9041000000000007E-3</v>
      </c>
      <c r="AL124" s="53">
        <v>-5.2201000000000001E-3</v>
      </c>
      <c r="AM124" s="53">
        <v>3.5524500000000001E-2</v>
      </c>
      <c r="AN124" s="53">
        <v>2.9920499999999999E-2</v>
      </c>
      <c r="AO124" s="53">
        <v>2.01275E-2</v>
      </c>
      <c r="AP124" s="53">
        <v>3.0995999999999999E-2</v>
      </c>
      <c r="AQ124" s="53">
        <v>-1.10055E-2</v>
      </c>
      <c r="AR124" s="53">
        <v>-4.2081199999999999E-2</v>
      </c>
      <c r="AS124" s="53">
        <v>-6.7270700000000003E-2</v>
      </c>
      <c r="AT124" s="53">
        <v>-6.86441E-2</v>
      </c>
      <c r="AU124" s="53">
        <v>-4.5689300000000002E-2</v>
      </c>
      <c r="AV124" s="53">
        <v>-5.2364500000000001E-2</v>
      </c>
      <c r="AW124" s="53">
        <v>-8.2973500000000006E-2</v>
      </c>
      <c r="AX124" s="53">
        <v>-4.2981699999999998E-2</v>
      </c>
      <c r="AY124" s="53">
        <v>-4.0842999999999997E-2</v>
      </c>
      <c r="AZ124" s="53">
        <v>-4.2259400000000003E-2</v>
      </c>
      <c r="BA124" s="53">
        <v>-2.24946E-2</v>
      </c>
      <c r="BB124" s="53">
        <v>-1.81592E-2</v>
      </c>
      <c r="BC124" s="53">
        <v>-1.82329E-2</v>
      </c>
      <c r="BD124" s="53">
        <v>-2.73113E-2</v>
      </c>
      <c r="BE124" s="53">
        <v>4.9211999999999997E-3</v>
      </c>
      <c r="BF124" s="53">
        <v>9.6995999999999992E-3</v>
      </c>
      <c r="BG124" s="53">
        <v>1.33419E-2</v>
      </c>
      <c r="BH124" s="53">
        <v>6.3755000000000001E-3</v>
      </c>
      <c r="BI124" s="53">
        <v>2.20693E-2</v>
      </c>
      <c r="BJ124" s="53">
        <v>2.4221699999999999E-2</v>
      </c>
      <c r="BK124" s="53">
        <v>7.4696299999999993E-2</v>
      </c>
      <c r="BL124" s="53">
        <v>8.7108900000000003E-2</v>
      </c>
      <c r="BM124" s="53">
        <v>7.7143500000000004E-2</v>
      </c>
      <c r="BN124" s="53">
        <v>9.1336700000000007E-2</v>
      </c>
      <c r="BO124" s="53">
        <v>5.1220000000000002E-2</v>
      </c>
      <c r="BP124" s="53">
        <v>2.12508E-2</v>
      </c>
      <c r="BQ124" s="53">
        <v>-2.1916000000000001E-3</v>
      </c>
      <c r="BR124" s="53">
        <v>-2.1308E-3</v>
      </c>
      <c r="BS124" s="53">
        <v>1.8185E-2</v>
      </c>
      <c r="BT124" s="53">
        <v>1.2023900000000001E-2</v>
      </c>
      <c r="BU124" s="53">
        <v>-1.7922199999999999E-2</v>
      </c>
      <c r="BV124" s="53">
        <v>2.32003E-2</v>
      </c>
      <c r="BW124" s="53">
        <v>1.6748900000000001E-2</v>
      </c>
      <c r="BX124" s="53">
        <v>1.0182E-2</v>
      </c>
      <c r="BY124" s="53">
        <v>1.97599E-2</v>
      </c>
      <c r="BZ124" s="53">
        <v>2.29018E-2</v>
      </c>
      <c r="CA124" s="53">
        <v>2.2011200000000002E-2</v>
      </c>
      <c r="CB124" s="53">
        <v>7.8425999999999999E-3</v>
      </c>
      <c r="CC124" s="53">
        <v>3.0095799999999999E-2</v>
      </c>
      <c r="CD124" s="53">
        <v>3.4594300000000001E-2</v>
      </c>
      <c r="CE124" s="53">
        <v>3.8197200000000001E-2</v>
      </c>
      <c r="CF124" s="53">
        <v>2.8828099999999999E-2</v>
      </c>
      <c r="CG124" s="53">
        <v>4.28288E-2</v>
      </c>
      <c r="CH124" s="53">
        <v>4.4613E-2</v>
      </c>
      <c r="CI124" s="53">
        <v>0.1018266</v>
      </c>
      <c r="CJ124" s="53">
        <v>0.12671740000000001</v>
      </c>
      <c r="CK124" s="53">
        <v>0.1166326</v>
      </c>
      <c r="CL124" s="53">
        <v>0.13312850000000001</v>
      </c>
      <c r="CM124" s="53">
        <v>9.4317300000000007E-2</v>
      </c>
      <c r="CN124" s="53">
        <v>6.51143E-2</v>
      </c>
      <c r="CO124" s="53">
        <v>4.2881900000000001E-2</v>
      </c>
      <c r="CP124" s="53">
        <v>4.3936099999999999E-2</v>
      </c>
      <c r="CQ124" s="53">
        <v>6.2424100000000003E-2</v>
      </c>
      <c r="CR124" s="53">
        <v>5.6619099999999999E-2</v>
      </c>
      <c r="CS124" s="53">
        <v>2.7132099999999999E-2</v>
      </c>
      <c r="CT124" s="53">
        <v>6.9037799999999996E-2</v>
      </c>
      <c r="CU124" s="53">
        <v>5.6636800000000001E-2</v>
      </c>
      <c r="CV124" s="53">
        <v>4.6502700000000001E-2</v>
      </c>
      <c r="CW124" s="53">
        <v>4.9025199999999998E-2</v>
      </c>
      <c r="CX124" s="53">
        <v>5.1340499999999997E-2</v>
      </c>
      <c r="CY124" s="53">
        <v>4.9884199999999997E-2</v>
      </c>
      <c r="CZ124" s="53">
        <v>3.2190099999999999E-2</v>
      </c>
      <c r="DA124" s="53">
        <v>5.52705E-2</v>
      </c>
      <c r="DB124" s="53">
        <v>5.9488899999999997E-2</v>
      </c>
      <c r="DC124" s="53">
        <v>6.30526E-2</v>
      </c>
      <c r="DD124" s="53">
        <v>5.1280699999999999E-2</v>
      </c>
      <c r="DE124" s="53">
        <v>6.3588199999999998E-2</v>
      </c>
      <c r="DF124" s="53">
        <v>6.5004300000000001E-2</v>
      </c>
      <c r="DG124" s="53">
        <v>0.12895680000000001</v>
      </c>
      <c r="DH124" s="53">
        <v>0.1663259</v>
      </c>
      <c r="DI124" s="53">
        <v>0.1561217</v>
      </c>
      <c r="DJ124" s="53">
        <v>0.1749204</v>
      </c>
      <c r="DK124" s="53">
        <v>0.13741449999999999</v>
      </c>
      <c r="DL124" s="53">
        <v>0.1089779</v>
      </c>
      <c r="DM124" s="53">
        <v>8.7955400000000003E-2</v>
      </c>
      <c r="DN124" s="53">
        <v>9.0003100000000003E-2</v>
      </c>
      <c r="DO124" s="53">
        <v>0.1066632</v>
      </c>
      <c r="DP124" s="53">
        <v>0.10121429999999999</v>
      </c>
      <c r="DQ124" s="53">
        <v>7.2186299999999995E-2</v>
      </c>
      <c r="DR124" s="53">
        <v>0.1148753</v>
      </c>
      <c r="DS124" s="53">
        <v>9.6524799999999994E-2</v>
      </c>
      <c r="DT124" s="53">
        <v>8.2823400000000005E-2</v>
      </c>
      <c r="DU124" s="53">
        <v>7.8290600000000002E-2</v>
      </c>
      <c r="DV124" s="53">
        <v>7.9779299999999997E-2</v>
      </c>
      <c r="DW124" s="53">
        <v>7.7757199999999999E-2</v>
      </c>
      <c r="DX124" s="53">
        <v>5.6537499999999997E-2</v>
      </c>
      <c r="DY124" s="53">
        <v>9.1618599999999994E-2</v>
      </c>
      <c r="DZ124" s="53">
        <v>9.5432799999999998E-2</v>
      </c>
      <c r="EA124" s="53">
        <v>9.8939799999999994E-2</v>
      </c>
      <c r="EB124" s="53">
        <v>8.3698700000000001E-2</v>
      </c>
      <c r="EC124" s="53">
        <v>9.3561599999999995E-2</v>
      </c>
      <c r="ED124" s="53">
        <v>9.4446100000000005E-2</v>
      </c>
      <c r="EE124" s="53">
        <v>0.16812859999999999</v>
      </c>
      <c r="EF124" s="53">
        <v>0.2235143</v>
      </c>
      <c r="EG124" s="53">
        <v>0.21313770000000001</v>
      </c>
      <c r="EH124" s="53">
        <v>0.2352611</v>
      </c>
      <c r="EI124" s="53">
        <v>0.19964009999999999</v>
      </c>
      <c r="EJ124" s="53">
        <v>0.17230989999999999</v>
      </c>
      <c r="EK124" s="53">
        <v>0.15303449999999999</v>
      </c>
      <c r="EL124" s="53">
        <v>0.1565164</v>
      </c>
      <c r="EM124" s="53">
        <v>0.17053750000000001</v>
      </c>
      <c r="EN124" s="53">
        <v>0.16560269999999999</v>
      </c>
      <c r="EO124" s="53">
        <v>0.13723759999999999</v>
      </c>
      <c r="EP124" s="53">
        <v>0.1810573</v>
      </c>
      <c r="EQ124" s="53">
        <v>0.15411659999999999</v>
      </c>
      <c r="ER124" s="53">
        <v>0.13526469999999999</v>
      </c>
      <c r="ES124" s="53">
        <v>0.1205451</v>
      </c>
      <c r="ET124" s="53">
        <v>0.1208403</v>
      </c>
      <c r="EU124" s="53">
        <v>0.1180013</v>
      </c>
      <c r="EV124" s="53">
        <v>9.1691400000000006E-2</v>
      </c>
      <c r="EW124" s="53">
        <v>69.242769999999993</v>
      </c>
      <c r="EX124" s="53">
        <v>67.917580000000001</v>
      </c>
      <c r="EY124" s="53">
        <v>66.756820000000005</v>
      </c>
      <c r="EZ124" s="53">
        <v>65.776030000000006</v>
      </c>
      <c r="FA124" s="53">
        <v>64.873419999999996</v>
      </c>
      <c r="FB124" s="53">
        <v>64.010919999999999</v>
      </c>
      <c r="FC124" s="53">
        <v>63.380629999999996</v>
      </c>
      <c r="FD124" s="53">
        <v>64.671940000000006</v>
      </c>
      <c r="FE124" s="53">
        <v>67.83775</v>
      </c>
      <c r="FF124" s="53">
        <v>71.823120000000003</v>
      </c>
      <c r="FG124" s="53">
        <v>76.559119999999993</v>
      </c>
      <c r="FH124" s="53">
        <v>80.953630000000004</v>
      </c>
      <c r="FI124" s="53">
        <v>83.937910000000002</v>
      </c>
      <c r="FJ124" s="53">
        <v>85.805080000000004</v>
      </c>
      <c r="FK124" s="53">
        <v>87.072789999999998</v>
      </c>
      <c r="FL124" s="53">
        <v>87.742800000000003</v>
      </c>
      <c r="FM124" s="53">
        <v>87.657790000000006</v>
      </c>
      <c r="FN124" s="53">
        <v>86.280140000000003</v>
      </c>
      <c r="FO124" s="53">
        <v>83.575900000000004</v>
      </c>
      <c r="FP124" s="53">
        <v>79.756709999999998</v>
      </c>
      <c r="FQ124" s="53">
        <v>76.170550000000006</v>
      </c>
      <c r="FR124" s="53">
        <v>73.740260000000006</v>
      </c>
      <c r="FS124" s="53">
        <v>72.016670000000005</v>
      </c>
      <c r="FT124" s="53">
        <v>70.450580000000002</v>
      </c>
      <c r="FU124" s="53">
        <v>4738</v>
      </c>
      <c r="FV124" s="53">
        <v>5853.701</v>
      </c>
      <c r="FW124" s="53">
        <v>17.73113</v>
      </c>
      <c r="FX124" s="53">
        <v>1</v>
      </c>
    </row>
    <row r="125" spans="1:180" x14ac:dyDescent="0.3">
      <c r="A125" t="s">
        <v>174</v>
      </c>
      <c r="B125" t="s">
        <v>249</v>
      </c>
      <c r="C125" t="s">
        <v>180</v>
      </c>
      <c r="D125" t="s">
        <v>248</v>
      </c>
      <c r="E125" t="s">
        <v>190</v>
      </c>
      <c r="F125" t="s">
        <v>234</v>
      </c>
      <c r="G125" t="s">
        <v>242</v>
      </c>
      <c r="H125" s="53">
        <v>855</v>
      </c>
      <c r="I125" s="53">
        <v>0.88019906999999997</v>
      </c>
      <c r="J125" s="53">
        <v>0.85897429999999997</v>
      </c>
      <c r="K125" s="53">
        <v>0.84292230000000001</v>
      </c>
      <c r="L125" s="53">
        <v>0.82102319999999995</v>
      </c>
      <c r="M125" s="53">
        <v>0.82515340000000004</v>
      </c>
      <c r="N125" s="53">
        <v>0.82838120000000004</v>
      </c>
      <c r="O125" s="53">
        <v>0.85909959999999996</v>
      </c>
      <c r="P125" s="53">
        <v>0.88118079999999999</v>
      </c>
      <c r="Q125" s="53">
        <v>0.90604589999999996</v>
      </c>
      <c r="R125" s="53">
        <v>0.99635960000000001</v>
      </c>
      <c r="S125" s="53">
        <v>1.083218</v>
      </c>
      <c r="T125" s="53">
        <v>1.1894439999999999</v>
      </c>
      <c r="U125" s="53">
        <v>1.254297</v>
      </c>
      <c r="V125" s="53">
        <v>1.3299570000000001</v>
      </c>
      <c r="W125" s="53">
        <v>1.3609720000000001</v>
      </c>
      <c r="X125" s="53">
        <v>1.366044</v>
      </c>
      <c r="Y125" s="53">
        <v>1.3474600000000001</v>
      </c>
      <c r="Z125" s="53">
        <v>1.335445</v>
      </c>
      <c r="AA125" s="53">
        <v>1.2339070000000001</v>
      </c>
      <c r="AB125" s="53">
        <v>1.1778930000000001</v>
      </c>
      <c r="AC125" s="53">
        <v>1.113027</v>
      </c>
      <c r="AD125" s="53">
        <v>1.027126</v>
      </c>
      <c r="AE125" s="53">
        <v>0.96539520000000001</v>
      </c>
      <c r="AF125" s="53">
        <v>0.90561879999999995</v>
      </c>
      <c r="AG125" s="53">
        <v>1.19046E-2</v>
      </c>
      <c r="AH125" s="53">
        <v>1.41555E-2</v>
      </c>
      <c r="AI125" s="53">
        <v>1.56864E-2</v>
      </c>
      <c r="AJ125" s="53">
        <v>8.2068999999999996E-3</v>
      </c>
      <c r="AK125" s="53">
        <v>1.6910600000000001E-2</v>
      </c>
      <c r="AL125" s="53">
        <v>8.4477000000000007E-3</v>
      </c>
      <c r="AM125" s="53">
        <v>3.5309599999999997E-2</v>
      </c>
      <c r="AN125" s="53">
        <v>5.61269E-2</v>
      </c>
      <c r="AO125" s="53">
        <v>2.55914E-2</v>
      </c>
      <c r="AP125" s="53">
        <v>5.9201000000000002E-3</v>
      </c>
      <c r="AQ125" s="53">
        <v>-2.15991E-2</v>
      </c>
      <c r="AR125" s="53">
        <v>-7.3157999999999999E-3</v>
      </c>
      <c r="AS125" s="53">
        <v>8.7920000000000001E-4</v>
      </c>
      <c r="AT125" s="53">
        <v>1.7325500000000001E-2</v>
      </c>
      <c r="AU125" s="53">
        <v>2.9331000000000001E-3</v>
      </c>
      <c r="AV125" s="53">
        <v>-1.073E-2</v>
      </c>
      <c r="AW125" s="53">
        <v>-7.8142999999999997E-3</v>
      </c>
      <c r="AX125" s="53">
        <v>4.2179899999999999E-2</v>
      </c>
      <c r="AY125" s="53">
        <v>3.36155E-2</v>
      </c>
      <c r="AZ125" s="53">
        <v>1.1434700000000001E-2</v>
      </c>
      <c r="BA125" s="53">
        <v>1.9382900000000002E-2</v>
      </c>
      <c r="BB125" s="53">
        <v>1.6950099999999999E-2</v>
      </c>
      <c r="BC125" s="53">
        <v>2.17842E-2</v>
      </c>
      <c r="BD125" s="53">
        <v>1.34667E-2</v>
      </c>
      <c r="BE125" s="53">
        <v>5.0028000000000003E-2</v>
      </c>
      <c r="BF125" s="53">
        <v>5.1658799999999998E-2</v>
      </c>
      <c r="BG125" s="53">
        <v>5.1936700000000002E-2</v>
      </c>
      <c r="BH125" s="53">
        <v>4.1571999999999998E-2</v>
      </c>
      <c r="BI125" s="53">
        <v>4.9004499999999999E-2</v>
      </c>
      <c r="BJ125" s="53">
        <v>4.0712199999999997E-2</v>
      </c>
      <c r="BK125" s="53">
        <v>6.8652400000000002E-2</v>
      </c>
      <c r="BL125" s="53">
        <v>0.1075619</v>
      </c>
      <c r="BM125" s="53">
        <v>7.7689400000000006E-2</v>
      </c>
      <c r="BN125" s="53">
        <v>6.0598699999999998E-2</v>
      </c>
      <c r="BO125" s="53">
        <v>3.6418499999999999E-2</v>
      </c>
      <c r="BP125" s="53">
        <v>5.5390300000000003E-2</v>
      </c>
      <c r="BQ125" s="53">
        <v>6.4302600000000001E-2</v>
      </c>
      <c r="BR125" s="53">
        <v>8.5165900000000003E-2</v>
      </c>
      <c r="BS125" s="53">
        <v>7.3979799999999998E-2</v>
      </c>
      <c r="BT125" s="53">
        <v>6.1272199999999999E-2</v>
      </c>
      <c r="BU125" s="53">
        <v>6.3471E-2</v>
      </c>
      <c r="BV125" s="53">
        <v>0.1118762</v>
      </c>
      <c r="BW125" s="53">
        <v>9.3143199999999995E-2</v>
      </c>
      <c r="BX125" s="53">
        <v>6.5021700000000002E-2</v>
      </c>
      <c r="BY125" s="53">
        <v>6.4026100000000002E-2</v>
      </c>
      <c r="BZ125" s="53">
        <v>5.9960300000000001E-2</v>
      </c>
      <c r="CA125" s="53">
        <v>6.3446000000000002E-2</v>
      </c>
      <c r="CB125" s="53">
        <v>5.0888700000000002E-2</v>
      </c>
      <c r="CC125" s="53">
        <v>7.6432100000000003E-2</v>
      </c>
      <c r="CD125" s="53">
        <v>7.7633499999999994E-2</v>
      </c>
      <c r="CE125" s="53">
        <v>7.7043500000000001E-2</v>
      </c>
      <c r="CF125" s="53">
        <v>6.4680500000000002E-2</v>
      </c>
      <c r="CG125" s="53">
        <v>7.1232599999999993E-2</v>
      </c>
      <c r="CH125" s="53">
        <v>6.3058600000000006E-2</v>
      </c>
      <c r="CI125" s="53">
        <v>9.1745599999999997E-2</v>
      </c>
      <c r="CJ125" s="53">
        <v>0.1431857</v>
      </c>
      <c r="CK125" s="53">
        <v>0.11377230000000001</v>
      </c>
      <c r="CL125" s="53">
        <v>9.8469000000000001E-2</v>
      </c>
      <c r="CM125" s="53">
        <v>7.66014E-2</v>
      </c>
      <c r="CN125" s="53">
        <v>9.8820400000000003E-2</v>
      </c>
      <c r="CO125" s="53">
        <v>0.10822950000000001</v>
      </c>
      <c r="CP125" s="53">
        <v>0.13215189999999999</v>
      </c>
      <c r="CQ125" s="53">
        <v>0.1231865</v>
      </c>
      <c r="CR125" s="53">
        <v>0.1111407</v>
      </c>
      <c r="CS125" s="53">
        <v>0.112843</v>
      </c>
      <c r="CT125" s="53">
        <v>0.1601476</v>
      </c>
      <c r="CU125" s="53">
        <v>0.13437199999999999</v>
      </c>
      <c r="CV125" s="53">
        <v>0.1021359</v>
      </c>
      <c r="CW125" s="53">
        <v>9.4945799999999997E-2</v>
      </c>
      <c r="CX125" s="53">
        <v>8.9748999999999995E-2</v>
      </c>
      <c r="CY125" s="53">
        <v>9.2300800000000002E-2</v>
      </c>
      <c r="CZ125" s="53">
        <v>7.6807E-2</v>
      </c>
      <c r="DA125" s="53">
        <v>0.1028362</v>
      </c>
      <c r="DB125" s="53">
        <v>0.10360809999999999</v>
      </c>
      <c r="DC125" s="53">
        <v>0.1021504</v>
      </c>
      <c r="DD125" s="53">
        <v>8.7789099999999995E-2</v>
      </c>
      <c r="DE125" s="53">
        <v>9.3460600000000005E-2</v>
      </c>
      <c r="DF125" s="53">
        <v>8.5404900000000006E-2</v>
      </c>
      <c r="DG125" s="53">
        <v>0.1148388</v>
      </c>
      <c r="DH125" s="53">
        <v>0.17880940000000001</v>
      </c>
      <c r="DI125" s="53">
        <v>0.1498553</v>
      </c>
      <c r="DJ125" s="53">
        <v>0.13633919999999999</v>
      </c>
      <c r="DK125" s="53">
        <v>0.11678429999999999</v>
      </c>
      <c r="DL125" s="53">
        <v>0.1422505</v>
      </c>
      <c r="DM125" s="53">
        <v>0.15215629999999999</v>
      </c>
      <c r="DN125" s="53">
        <v>0.17913789999999999</v>
      </c>
      <c r="DO125" s="53">
        <v>0.1723932</v>
      </c>
      <c r="DP125" s="53">
        <v>0.16100919999999999</v>
      </c>
      <c r="DQ125" s="53">
        <v>0.1622149</v>
      </c>
      <c r="DR125" s="53">
        <v>0.20841899999999999</v>
      </c>
      <c r="DS125" s="53">
        <v>0.1756007</v>
      </c>
      <c r="DT125" s="53">
        <v>0.13925009999999999</v>
      </c>
      <c r="DU125" s="53">
        <v>0.12586539999999999</v>
      </c>
      <c r="DV125" s="53">
        <v>0.11953759999999999</v>
      </c>
      <c r="DW125" s="53">
        <v>0.1211555</v>
      </c>
      <c r="DX125" s="53">
        <v>0.10272539999999999</v>
      </c>
      <c r="DY125" s="53">
        <v>0.14095949999999999</v>
      </c>
      <c r="DZ125" s="53">
        <v>0.1411114</v>
      </c>
      <c r="EA125" s="53">
        <v>0.13840069999999999</v>
      </c>
      <c r="EB125" s="53">
        <v>0.1211542</v>
      </c>
      <c r="EC125" s="53">
        <v>0.12555450000000001</v>
      </c>
      <c r="ED125" s="53">
        <v>0.1176695</v>
      </c>
      <c r="EE125" s="53">
        <v>0.1481816</v>
      </c>
      <c r="EF125" s="53">
        <v>0.23024449999999999</v>
      </c>
      <c r="EG125" s="53">
        <v>0.2019533</v>
      </c>
      <c r="EH125" s="53">
        <v>0.19101789999999999</v>
      </c>
      <c r="EI125" s="53">
        <v>0.17480200000000001</v>
      </c>
      <c r="EJ125" s="53">
        <v>0.20495669999999999</v>
      </c>
      <c r="EK125" s="53">
        <v>0.21557970000000001</v>
      </c>
      <c r="EL125" s="53">
        <v>0.24697820000000001</v>
      </c>
      <c r="EM125" s="53">
        <v>0.24343989999999999</v>
      </c>
      <c r="EN125" s="53">
        <v>0.23301140000000001</v>
      </c>
      <c r="EO125" s="53">
        <v>0.23350019999999999</v>
      </c>
      <c r="EP125" s="53">
        <v>0.27811530000000001</v>
      </c>
      <c r="EQ125" s="53">
        <v>0.23512849999999999</v>
      </c>
      <c r="ER125" s="53">
        <v>0.19283710000000001</v>
      </c>
      <c r="ES125" s="53">
        <v>0.17050860000000001</v>
      </c>
      <c r="ET125" s="53">
        <v>0.16254779999999999</v>
      </c>
      <c r="EU125" s="53">
        <v>0.1628173</v>
      </c>
      <c r="EV125" s="53">
        <v>0.14014740000000001</v>
      </c>
      <c r="EW125" s="53">
        <v>65.213489999999993</v>
      </c>
      <c r="EX125" s="53">
        <v>64.156890000000004</v>
      </c>
      <c r="EY125" s="53">
        <v>63.18</v>
      </c>
      <c r="EZ125" s="53">
        <v>62.364960000000004</v>
      </c>
      <c r="FA125" s="53">
        <v>61.566160000000004</v>
      </c>
      <c r="FB125" s="53">
        <v>60.741970000000002</v>
      </c>
      <c r="FC125" s="53">
        <v>60.036540000000002</v>
      </c>
      <c r="FD125" s="53">
        <v>60.839440000000003</v>
      </c>
      <c r="FE125" s="53">
        <v>63.915439999999997</v>
      </c>
      <c r="FF125" s="53">
        <v>67.59666</v>
      </c>
      <c r="FG125" s="53">
        <v>72.245570000000001</v>
      </c>
      <c r="FH125" s="53">
        <v>76.569400000000002</v>
      </c>
      <c r="FI125" s="53">
        <v>80.256979999999999</v>
      </c>
      <c r="FJ125" s="53">
        <v>82.615269999999995</v>
      </c>
      <c r="FK125" s="53">
        <v>83.740430000000003</v>
      </c>
      <c r="FL125" s="53">
        <v>84.040149999999997</v>
      </c>
      <c r="FM125" s="53">
        <v>83.505709999999993</v>
      </c>
      <c r="FN125" s="53">
        <v>81.891120000000001</v>
      </c>
      <c r="FO125" s="53">
        <v>78.794749999999993</v>
      </c>
      <c r="FP125" s="53">
        <v>74.980890000000002</v>
      </c>
      <c r="FQ125" s="53">
        <v>72.237440000000007</v>
      </c>
      <c r="FR125" s="53">
        <v>70.091380000000001</v>
      </c>
      <c r="FS125" s="53">
        <v>68.423270000000002</v>
      </c>
      <c r="FT125" s="53">
        <v>66.883650000000003</v>
      </c>
      <c r="FU125" s="53">
        <v>4737.5</v>
      </c>
      <c r="FV125" s="53">
        <v>5389.549</v>
      </c>
      <c r="FW125" s="53">
        <v>17.906230000000001</v>
      </c>
      <c r="FX125" s="53">
        <v>1</v>
      </c>
    </row>
    <row r="126" spans="1:180" x14ac:dyDescent="0.3">
      <c r="A126" t="s">
        <v>174</v>
      </c>
      <c r="B126" t="s">
        <v>249</v>
      </c>
      <c r="C126" t="s">
        <v>180</v>
      </c>
      <c r="D126" t="s">
        <v>227</v>
      </c>
      <c r="E126" t="s">
        <v>187</v>
      </c>
      <c r="F126" t="s">
        <v>234</v>
      </c>
      <c r="G126" t="s">
        <v>242</v>
      </c>
      <c r="H126" s="53">
        <v>855</v>
      </c>
      <c r="I126" s="53">
        <v>0.85522330000000002</v>
      </c>
      <c r="J126" s="53">
        <v>0.82766569999999995</v>
      </c>
      <c r="K126" s="53">
        <v>0.80743200000000004</v>
      </c>
      <c r="L126" s="53">
        <v>0.80005470000000001</v>
      </c>
      <c r="M126" s="53">
        <v>0.81188919999999998</v>
      </c>
      <c r="N126" s="53">
        <v>0.83753650000000002</v>
      </c>
      <c r="O126" s="53">
        <v>0.84091479999999996</v>
      </c>
      <c r="P126" s="53">
        <v>1.001625</v>
      </c>
      <c r="Q126" s="53">
        <v>1.236189</v>
      </c>
      <c r="R126" s="53">
        <v>1.436844</v>
      </c>
      <c r="S126" s="53">
        <v>1.59575</v>
      </c>
      <c r="T126" s="53">
        <v>1.7272909999999999</v>
      </c>
      <c r="U126" s="53">
        <v>1.783291</v>
      </c>
      <c r="V126" s="53">
        <v>1.8539429999999999</v>
      </c>
      <c r="W126" s="53">
        <v>1.8779680000000001</v>
      </c>
      <c r="X126" s="53">
        <v>1.8494280000000001</v>
      </c>
      <c r="Y126" s="53">
        <v>1.7224820000000001</v>
      </c>
      <c r="Z126" s="53">
        <v>1.4643809999999999</v>
      </c>
      <c r="AA126" s="53">
        <v>1.262041</v>
      </c>
      <c r="AB126" s="53">
        <v>1.1426959999999999</v>
      </c>
      <c r="AC126" s="53">
        <v>1.0901970000000001</v>
      </c>
      <c r="AD126" s="53">
        <v>1.0332239999999999</v>
      </c>
      <c r="AE126" s="53">
        <v>0.95443690000000003</v>
      </c>
      <c r="AF126" s="53">
        <v>0.90817219999999999</v>
      </c>
      <c r="AG126" s="53">
        <v>-2.7627800000000001E-2</v>
      </c>
      <c r="AH126" s="53">
        <v>-2.7004400000000001E-2</v>
      </c>
      <c r="AI126" s="53">
        <v>-2.43612E-2</v>
      </c>
      <c r="AJ126" s="53">
        <v>-2.3632799999999999E-2</v>
      </c>
      <c r="AK126" s="53">
        <v>-2.2222800000000001E-2</v>
      </c>
      <c r="AL126" s="53">
        <v>-1.2535299999999999E-2</v>
      </c>
      <c r="AM126" s="53">
        <v>-3.5188900000000002E-2</v>
      </c>
      <c r="AN126" s="53">
        <v>-3.8959899999999999E-2</v>
      </c>
      <c r="AO126" s="53">
        <v>-3.9704900000000001E-2</v>
      </c>
      <c r="AP126" s="53">
        <v>-5.3471999999999999E-2</v>
      </c>
      <c r="AQ126" s="53">
        <v>-5.1697399999999998E-2</v>
      </c>
      <c r="AR126" s="53">
        <v>-2.92416E-2</v>
      </c>
      <c r="AS126" s="53">
        <v>-2.8136600000000001E-2</v>
      </c>
      <c r="AT126" s="53">
        <v>-3.70674E-2</v>
      </c>
      <c r="AU126" s="53">
        <v>-5.7786700000000003E-2</v>
      </c>
      <c r="AV126" s="53">
        <v>-7.6831200000000002E-2</v>
      </c>
      <c r="AW126" s="53">
        <v>-0.10581069999999999</v>
      </c>
      <c r="AX126" s="53">
        <v>-0.1029689</v>
      </c>
      <c r="AY126" s="53">
        <v>-9.6400200000000005E-2</v>
      </c>
      <c r="AZ126" s="53">
        <v>-7.7994400000000005E-2</v>
      </c>
      <c r="BA126" s="53">
        <v>-5.77475E-2</v>
      </c>
      <c r="BB126" s="53">
        <v>-4.18322E-2</v>
      </c>
      <c r="BC126" s="53">
        <v>-3.5799900000000003E-2</v>
      </c>
      <c r="BD126" s="53">
        <v>-2.0887800000000002E-2</v>
      </c>
      <c r="BE126" s="53">
        <v>-3.3451000000000002E-3</v>
      </c>
      <c r="BF126" s="53">
        <v>-3.8411000000000001E-3</v>
      </c>
      <c r="BG126" s="53">
        <v>-1.9932000000000001E-3</v>
      </c>
      <c r="BH126" s="53">
        <v>-1.6322999999999999E-3</v>
      </c>
      <c r="BI126" s="53">
        <v>-6.9079999999999999E-4</v>
      </c>
      <c r="BJ126" s="53">
        <v>9.1272000000000002E-3</v>
      </c>
      <c r="BK126" s="53">
        <v>-1.01648E-2</v>
      </c>
      <c r="BL126" s="53">
        <v>-8.4905999999999992E-3</v>
      </c>
      <c r="BM126" s="53">
        <v>-5.7916E-3</v>
      </c>
      <c r="BN126" s="53">
        <v>-1.11962E-2</v>
      </c>
      <c r="BO126" s="53">
        <v>-6.7993999999999997E-3</v>
      </c>
      <c r="BP126" s="53">
        <v>1.7483200000000001E-2</v>
      </c>
      <c r="BQ126" s="53">
        <v>1.9151700000000001E-2</v>
      </c>
      <c r="BR126" s="53">
        <v>1.10005E-2</v>
      </c>
      <c r="BS126" s="53">
        <v>-1.0942199999999999E-2</v>
      </c>
      <c r="BT126" s="53">
        <v>-3.0980500000000001E-2</v>
      </c>
      <c r="BU126" s="53">
        <v>-5.9170300000000002E-2</v>
      </c>
      <c r="BV126" s="53">
        <v>-5.6605500000000003E-2</v>
      </c>
      <c r="BW126" s="53">
        <v>-5.4604800000000002E-2</v>
      </c>
      <c r="BX126" s="53">
        <v>-4.0537400000000001E-2</v>
      </c>
      <c r="BY126" s="53">
        <v>-2.3707800000000001E-2</v>
      </c>
      <c r="BZ126" s="53">
        <v>-1.1473799999999999E-2</v>
      </c>
      <c r="CA126" s="53">
        <v>-7.5709999999999996E-3</v>
      </c>
      <c r="CB126" s="53">
        <v>6.5212999999999998E-3</v>
      </c>
      <c r="CC126" s="53">
        <v>1.34731E-2</v>
      </c>
      <c r="CD126" s="53">
        <v>1.2201699999999999E-2</v>
      </c>
      <c r="CE126" s="53">
        <v>1.3498899999999999E-2</v>
      </c>
      <c r="CF126" s="53">
        <v>1.36052E-2</v>
      </c>
      <c r="CG126" s="53">
        <v>1.4222200000000001E-2</v>
      </c>
      <c r="CH126" s="53">
        <v>2.4130499999999999E-2</v>
      </c>
      <c r="CI126" s="53">
        <v>7.1668000000000001E-3</v>
      </c>
      <c r="CJ126" s="53">
        <v>1.26123E-2</v>
      </c>
      <c r="CK126" s="53">
        <v>1.76966E-2</v>
      </c>
      <c r="CL126" s="53">
        <v>1.8083800000000001E-2</v>
      </c>
      <c r="CM126" s="53">
        <v>2.42969E-2</v>
      </c>
      <c r="CN126" s="53">
        <v>4.9844600000000003E-2</v>
      </c>
      <c r="CO126" s="53">
        <v>5.1903400000000002E-2</v>
      </c>
      <c r="CP126" s="53">
        <v>4.4292199999999997E-2</v>
      </c>
      <c r="CQ126" s="53">
        <v>2.1502199999999999E-2</v>
      </c>
      <c r="CR126" s="53">
        <v>7.7559999999999999E-4</v>
      </c>
      <c r="CS126" s="53">
        <v>-2.68673E-2</v>
      </c>
      <c r="CT126" s="53">
        <v>-2.44943E-2</v>
      </c>
      <c r="CU126" s="53">
        <v>-2.56575E-2</v>
      </c>
      <c r="CV126" s="53">
        <v>-1.45948E-2</v>
      </c>
      <c r="CW126" s="53">
        <v>-1.3190000000000001E-4</v>
      </c>
      <c r="CX126" s="53">
        <v>9.5524000000000008E-3</v>
      </c>
      <c r="CY126" s="53">
        <v>1.1980299999999999E-2</v>
      </c>
      <c r="CZ126" s="53">
        <v>2.5504800000000001E-2</v>
      </c>
      <c r="DA126" s="53">
        <v>3.0291200000000001E-2</v>
      </c>
      <c r="DB126" s="53">
        <v>2.8244499999999999E-2</v>
      </c>
      <c r="DC126" s="53">
        <v>2.89909E-2</v>
      </c>
      <c r="DD126" s="53">
        <v>2.8842599999999999E-2</v>
      </c>
      <c r="DE126" s="53">
        <v>2.91352E-2</v>
      </c>
      <c r="DF126" s="53">
        <v>3.9133899999999999E-2</v>
      </c>
      <c r="DG126" s="53">
        <v>2.44984E-2</v>
      </c>
      <c r="DH126" s="53">
        <v>3.3715299999999997E-2</v>
      </c>
      <c r="DI126" s="53">
        <v>4.1184900000000003E-2</v>
      </c>
      <c r="DJ126" s="53">
        <v>4.73639E-2</v>
      </c>
      <c r="DK126" s="53">
        <v>5.5393199999999997E-2</v>
      </c>
      <c r="DL126" s="53">
        <v>8.2206000000000001E-2</v>
      </c>
      <c r="DM126" s="53">
        <v>8.46552E-2</v>
      </c>
      <c r="DN126" s="53">
        <v>7.7583899999999997E-2</v>
      </c>
      <c r="DO126" s="53">
        <v>5.3946599999999997E-2</v>
      </c>
      <c r="DP126" s="53">
        <v>3.2531600000000001E-2</v>
      </c>
      <c r="DQ126" s="53">
        <v>5.4355999999999996E-3</v>
      </c>
      <c r="DR126" s="53">
        <v>7.6169000000000002E-3</v>
      </c>
      <c r="DS126" s="53">
        <v>3.2899000000000001E-3</v>
      </c>
      <c r="DT126" s="53">
        <v>1.13478E-2</v>
      </c>
      <c r="DU126" s="53">
        <v>2.34439E-2</v>
      </c>
      <c r="DV126" s="53">
        <v>3.0578500000000002E-2</v>
      </c>
      <c r="DW126" s="53">
        <v>3.15316E-2</v>
      </c>
      <c r="DX126" s="53">
        <v>4.4488199999999999E-2</v>
      </c>
      <c r="DY126" s="53">
        <v>5.4573900000000002E-2</v>
      </c>
      <c r="DZ126" s="53">
        <v>5.1407799999999997E-2</v>
      </c>
      <c r="EA126" s="53">
        <v>5.1358899999999999E-2</v>
      </c>
      <c r="EB126" s="53">
        <v>5.0843100000000002E-2</v>
      </c>
      <c r="EC126" s="53">
        <v>5.0667200000000003E-2</v>
      </c>
      <c r="ED126" s="53">
        <v>6.07964E-2</v>
      </c>
      <c r="EE126" s="53">
        <v>4.9522499999999997E-2</v>
      </c>
      <c r="EF126" s="53">
        <v>6.4184599999999994E-2</v>
      </c>
      <c r="EG126" s="53">
        <v>7.5098200000000004E-2</v>
      </c>
      <c r="EH126" s="53">
        <v>8.9639700000000003E-2</v>
      </c>
      <c r="EI126" s="53">
        <v>0.1002912</v>
      </c>
      <c r="EJ126" s="53">
        <v>0.12893080000000001</v>
      </c>
      <c r="EK126" s="53">
        <v>0.13194339999999999</v>
      </c>
      <c r="EL126" s="53">
        <v>0.12565180000000001</v>
      </c>
      <c r="EM126" s="53">
        <v>0.10079109999999999</v>
      </c>
      <c r="EN126" s="53">
        <v>7.8382400000000005E-2</v>
      </c>
      <c r="EO126" s="53">
        <v>5.2075999999999997E-2</v>
      </c>
      <c r="EP126" s="53">
        <v>5.3980300000000002E-2</v>
      </c>
      <c r="EQ126" s="53">
        <v>4.5085300000000002E-2</v>
      </c>
      <c r="ER126" s="53">
        <v>4.8804899999999998E-2</v>
      </c>
      <c r="ES126" s="53">
        <v>5.7483699999999999E-2</v>
      </c>
      <c r="ET126" s="53">
        <v>6.0936999999999998E-2</v>
      </c>
      <c r="EU126" s="53">
        <v>5.9760599999999997E-2</v>
      </c>
      <c r="EV126" s="53">
        <v>7.1897299999999997E-2</v>
      </c>
      <c r="EW126" s="53">
        <v>66.243949999999998</v>
      </c>
      <c r="EX126" s="53">
        <v>64.939080000000004</v>
      </c>
      <c r="EY126" s="53">
        <v>63.716410000000003</v>
      </c>
      <c r="EZ126" s="53">
        <v>62.643189999999997</v>
      </c>
      <c r="FA126" s="53">
        <v>61.756329999999998</v>
      </c>
      <c r="FB126" s="53">
        <v>60.942219999999999</v>
      </c>
      <c r="FC126" s="53">
        <v>61.363190000000003</v>
      </c>
      <c r="FD126" s="53">
        <v>63.837530000000001</v>
      </c>
      <c r="FE126" s="53">
        <v>67.217290000000006</v>
      </c>
      <c r="FF126" s="53">
        <v>70.961849999999998</v>
      </c>
      <c r="FG126" s="53">
        <v>74.629189999999994</v>
      </c>
      <c r="FH126" s="53">
        <v>77.871380000000002</v>
      </c>
      <c r="FI126" s="53">
        <v>80.491680000000002</v>
      </c>
      <c r="FJ126" s="53">
        <v>82.385270000000006</v>
      </c>
      <c r="FK126" s="53">
        <v>83.610770000000002</v>
      </c>
      <c r="FL126" s="53">
        <v>84.124510000000001</v>
      </c>
      <c r="FM126" s="53">
        <v>83.868960000000001</v>
      </c>
      <c r="FN126" s="53">
        <v>82.824280000000002</v>
      </c>
      <c r="FO126" s="53">
        <v>80.746039999999994</v>
      </c>
      <c r="FP126" s="53">
        <v>77.589219999999997</v>
      </c>
      <c r="FQ126" s="53">
        <v>73.822360000000003</v>
      </c>
      <c r="FR126" s="53">
        <v>71.089979999999997</v>
      </c>
      <c r="FS126" s="53">
        <v>69.168899999999994</v>
      </c>
      <c r="FT126" s="53">
        <v>67.659620000000004</v>
      </c>
      <c r="FU126" s="53">
        <v>4738.0330000000004</v>
      </c>
      <c r="FV126" s="53">
        <v>5657.69</v>
      </c>
      <c r="FW126" s="53">
        <v>18.084800000000001</v>
      </c>
      <c r="FX126" s="53">
        <v>1</v>
      </c>
    </row>
    <row r="127" spans="1:180" x14ac:dyDescent="0.3">
      <c r="A127" t="s">
        <v>174</v>
      </c>
      <c r="B127" t="s">
        <v>249</v>
      </c>
      <c r="C127" t="s">
        <v>180</v>
      </c>
      <c r="D127" t="s">
        <v>227</v>
      </c>
      <c r="E127" t="s">
        <v>189</v>
      </c>
      <c r="F127" t="s">
        <v>234</v>
      </c>
      <c r="G127" t="s">
        <v>242</v>
      </c>
      <c r="H127" s="53">
        <v>855</v>
      </c>
      <c r="I127" s="53">
        <v>0.89546049000000005</v>
      </c>
      <c r="J127" s="53">
        <v>0.87012279999999997</v>
      </c>
      <c r="K127" s="53">
        <v>0.85591450000000002</v>
      </c>
      <c r="L127" s="53">
        <v>0.83996669999999996</v>
      </c>
      <c r="M127" s="53">
        <v>0.8480219</v>
      </c>
      <c r="N127" s="53">
        <v>0.88289989999999996</v>
      </c>
      <c r="O127" s="53">
        <v>0.95597900000000002</v>
      </c>
      <c r="P127" s="53">
        <v>1.1119319999999999</v>
      </c>
      <c r="Q127" s="53">
        <v>1.29626</v>
      </c>
      <c r="R127" s="53">
        <v>1.4978370000000001</v>
      </c>
      <c r="S127" s="53">
        <v>1.6270359999999999</v>
      </c>
      <c r="T127" s="53">
        <v>1.769433</v>
      </c>
      <c r="U127" s="53">
        <v>1.8255459999999999</v>
      </c>
      <c r="V127" s="53">
        <v>1.92896</v>
      </c>
      <c r="W127" s="53">
        <v>1.9746779999999999</v>
      </c>
      <c r="X127" s="53">
        <v>1.972032</v>
      </c>
      <c r="Y127" s="53">
        <v>1.8501320000000001</v>
      </c>
      <c r="Z127" s="53">
        <v>1.602889</v>
      </c>
      <c r="AA127" s="53">
        <v>1.3467880000000001</v>
      </c>
      <c r="AB127" s="53">
        <v>1.212407</v>
      </c>
      <c r="AC127" s="53">
        <v>1.196922</v>
      </c>
      <c r="AD127" s="53">
        <v>1.092541</v>
      </c>
      <c r="AE127" s="53">
        <v>1.0011939999999999</v>
      </c>
      <c r="AF127" s="53">
        <v>0.93410280000000001</v>
      </c>
      <c r="AG127" s="53">
        <v>-2.2436299999999999E-2</v>
      </c>
      <c r="AH127" s="53">
        <v>-1.82773E-2</v>
      </c>
      <c r="AI127" s="53">
        <v>-8.4524999999999999E-3</v>
      </c>
      <c r="AJ127" s="53">
        <v>-1.71859E-2</v>
      </c>
      <c r="AK127" s="53">
        <v>-1.33928E-2</v>
      </c>
      <c r="AL127" s="53">
        <v>-1.4175699999999999E-2</v>
      </c>
      <c r="AM127" s="53">
        <v>1.6904000000000001E-3</v>
      </c>
      <c r="AN127" s="53">
        <v>2.2456799999999999E-2</v>
      </c>
      <c r="AO127" s="53">
        <v>-1.8874700000000001E-2</v>
      </c>
      <c r="AP127" s="53">
        <v>-1.3943199999999999E-2</v>
      </c>
      <c r="AQ127" s="53">
        <v>-4.6519100000000001E-2</v>
      </c>
      <c r="AR127" s="53">
        <v>-3.5373000000000002E-2</v>
      </c>
      <c r="AS127" s="53">
        <v>-6.3628000000000004E-2</v>
      </c>
      <c r="AT127" s="53">
        <v>-6.8884500000000001E-2</v>
      </c>
      <c r="AU127" s="53">
        <v>-8.7477899999999997E-2</v>
      </c>
      <c r="AV127" s="53">
        <v>-8.9186799999999997E-2</v>
      </c>
      <c r="AW127" s="53">
        <v>-0.1134397</v>
      </c>
      <c r="AX127" s="53">
        <v>-7.2360499999999994E-2</v>
      </c>
      <c r="AY127" s="53">
        <v>-8.6032200000000003E-2</v>
      </c>
      <c r="AZ127" s="53">
        <v>-8.26683E-2</v>
      </c>
      <c r="BA127" s="53">
        <v>-2.4980100000000002E-2</v>
      </c>
      <c r="BB127" s="53">
        <v>-1.9351699999999999E-2</v>
      </c>
      <c r="BC127" s="53">
        <v>-2.5855099999999999E-2</v>
      </c>
      <c r="BD127" s="53">
        <v>-2.3999599999999999E-2</v>
      </c>
      <c r="BE127" s="53">
        <v>1.07981E-2</v>
      </c>
      <c r="BF127" s="53">
        <v>1.4508399999999999E-2</v>
      </c>
      <c r="BG127" s="53">
        <v>2.3080199999999999E-2</v>
      </c>
      <c r="BH127" s="53">
        <v>1.34088E-2</v>
      </c>
      <c r="BI127" s="53">
        <v>1.6107300000000001E-2</v>
      </c>
      <c r="BJ127" s="53">
        <v>1.53194E-2</v>
      </c>
      <c r="BK127" s="53">
        <v>4.1004400000000003E-2</v>
      </c>
      <c r="BL127" s="53">
        <v>7.83745E-2</v>
      </c>
      <c r="BM127" s="53">
        <v>3.5632999999999998E-2</v>
      </c>
      <c r="BN127" s="53">
        <v>4.16669E-2</v>
      </c>
      <c r="BO127" s="53">
        <v>8.5556E-3</v>
      </c>
      <c r="BP127" s="53">
        <v>2.2087800000000001E-2</v>
      </c>
      <c r="BQ127" s="53">
        <v>-2.1651999999999999E-3</v>
      </c>
      <c r="BR127" s="53">
        <v>-7.8209999999999998E-3</v>
      </c>
      <c r="BS127" s="53">
        <v>-3.03983E-2</v>
      </c>
      <c r="BT127" s="53">
        <v>-3.1081500000000001E-2</v>
      </c>
      <c r="BU127" s="53">
        <v>-5.1062200000000002E-2</v>
      </c>
      <c r="BV127" s="53">
        <v>-1.22545E-2</v>
      </c>
      <c r="BW127" s="53">
        <v>-3.4701000000000003E-2</v>
      </c>
      <c r="BX127" s="53">
        <v>-3.4548299999999997E-2</v>
      </c>
      <c r="BY127" s="53">
        <v>1.8582100000000001E-2</v>
      </c>
      <c r="BZ127" s="53">
        <v>2.2728399999999999E-2</v>
      </c>
      <c r="CA127" s="53">
        <v>1.57576E-2</v>
      </c>
      <c r="CB127" s="53">
        <v>1.17815E-2</v>
      </c>
      <c r="CC127" s="53">
        <v>3.3816199999999998E-2</v>
      </c>
      <c r="CD127" s="53">
        <v>3.72158E-2</v>
      </c>
      <c r="CE127" s="53">
        <v>4.49197E-2</v>
      </c>
      <c r="CF127" s="53">
        <v>3.45986E-2</v>
      </c>
      <c r="CG127" s="53">
        <v>3.6539000000000002E-2</v>
      </c>
      <c r="CH127" s="53">
        <v>3.57477E-2</v>
      </c>
      <c r="CI127" s="53">
        <v>6.8233100000000005E-2</v>
      </c>
      <c r="CJ127" s="53">
        <v>0.1171029</v>
      </c>
      <c r="CK127" s="53">
        <v>7.3384900000000003E-2</v>
      </c>
      <c r="CL127" s="53">
        <v>8.0182299999999998E-2</v>
      </c>
      <c r="CM127" s="53">
        <v>4.6700100000000001E-2</v>
      </c>
      <c r="CN127" s="53">
        <v>6.18849E-2</v>
      </c>
      <c r="CO127" s="53">
        <v>4.0403700000000001E-2</v>
      </c>
      <c r="CP127" s="53">
        <v>3.4471500000000002E-2</v>
      </c>
      <c r="CQ127" s="53">
        <v>9.1348999999999996E-3</v>
      </c>
      <c r="CR127" s="53">
        <v>9.162E-3</v>
      </c>
      <c r="CS127" s="53">
        <v>-7.8598000000000001E-3</v>
      </c>
      <c r="CT127" s="53">
        <v>2.93747E-2</v>
      </c>
      <c r="CU127" s="53">
        <v>8.5090000000000003E-4</v>
      </c>
      <c r="CV127" s="53">
        <v>-1.2204E-3</v>
      </c>
      <c r="CW127" s="53">
        <v>4.8753199999999997E-2</v>
      </c>
      <c r="CX127" s="53">
        <v>5.1873000000000002E-2</v>
      </c>
      <c r="CY127" s="53">
        <v>4.4578399999999997E-2</v>
      </c>
      <c r="CZ127" s="53">
        <v>3.6563499999999999E-2</v>
      </c>
      <c r="DA127" s="53">
        <v>5.6834299999999997E-2</v>
      </c>
      <c r="DB127" s="53">
        <v>5.99231E-2</v>
      </c>
      <c r="DC127" s="53">
        <v>6.6759200000000005E-2</v>
      </c>
      <c r="DD127" s="53">
        <v>5.5788400000000002E-2</v>
      </c>
      <c r="DE127" s="53">
        <v>5.6970699999999999E-2</v>
      </c>
      <c r="DF127" s="53">
        <v>5.6175900000000001E-2</v>
      </c>
      <c r="DG127" s="53">
        <v>9.5461799999999999E-2</v>
      </c>
      <c r="DH127" s="53">
        <v>0.15583140000000001</v>
      </c>
      <c r="DI127" s="53">
        <v>0.11113679999999999</v>
      </c>
      <c r="DJ127" s="53">
        <v>0.1186977</v>
      </c>
      <c r="DK127" s="53">
        <v>8.4844699999999995E-2</v>
      </c>
      <c r="DL127" s="53">
        <v>0.1016821</v>
      </c>
      <c r="DM127" s="53">
        <v>8.2972699999999996E-2</v>
      </c>
      <c r="DN127" s="53">
        <v>7.6763899999999996E-2</v>
      </c>
      <c r="DO127" s="53">
        <v>4.8668099999999999E-2</v>
      </c>
      <c r="DP127" s="53">
        <v>4.9405600000000001E-2</v>
      </c>
      <c r="DQ127" s="53">
        <v>3.5342699999999998E-2</v>
      </c>
      <c r="DR127" s="53">
        <v>7.1003899999999995E-2</v>
      </c>
      <c r="DS127" s="53">
        <v>3.6402700000000003E-2</v>
      </c>
      <c r="DT127" s="53">
        <v>3.2107400000000001E-2</v>
      </c>
      <c r="DU127" s="53">
        <v>7.89242E-2</v>
      </c>
      <c r="DV127" s="53">
        <v>8.1017500000000006E-2</v>
      </c>
      <c r="DW127" s="53">
        <v>7.3399300000000001E-2</v>
      </c>
      <c r="DX127" s="53">
        <v>6.1345400000000001E-2</v>
      </c>
      <c r="DY127" s="53">
        <v>9.0068700000000002E-2</v>
      </c>
      <c r="DZ127" s="53">
        <v>9.2708799999999994E-2</v>
      </c>
      <c r="EA127" s="53">
        <v>9.8291900000000001E-2</v>
      </c>
      <c r="EB127" s="53">
        <v>8.6383100000000004E-2</v>
      </c>
      <c r="EC127" s="53">
        <v>8.64708E-2</v>
      </c>
      <c r="ED127" s="53">
        <v>8.56711E-2</v>
      </c>
      <c r="EE127" s="53">
        <v>0.1347757</v>
      </c>
      <c r="EF127" s="53">
        <v>0.2117491</v>
      </c>
      <c r="EG127" s="53">
        <v>0.1656446</v>
      </c>
      <c r="EH127" s="53">
        <v>0.17430780000000001</v>
      </c>
      <c r="EI127" s="53">
        <v>0.1399193</v>
      </c>
      <c r="EJ127" s="53">
        <v>0.1591428</v>
      </c>
      <c r="EK127" s="53">
        <v>0.14443549999999999</v>
      </c>
      <c r="EL127" s="53">
        <v>0.13782739999999999</v>
      </c>
      <c r="EM127" s="53">
        <v>0.1057478</v>
      </c>
      <c r="EN127" s="53">
        <v>0.1075108</v>
      </c>
      <c r="EO127" s="53">
        <v>9.7720100000000004E-2</v>
      </c>
      <c r="EP127" s="53">
        <v>0.1311099</v>
      </c>
      <c r="EQ127" s="53">
        <v>8.7734000000000006E-2</v>
      </c>
      <c r="ER127" s="53">
        <v>8.0227499999999993E-2</v>
      </c>
      <c r="ES127" s="53">
        <v>0.1224864</v>
      </c>
      <c r="ET127" s="53">
        <v>0.1230976</v>
      </c>
      <c r="EU127" s="53">
        <v>0.115012</v>
      </c>
      <c r="EV127" s="53">
        <v>9.7126599999999993E-2</v>
      </c>
      <c r="EW127" s="53">
        <v>68.570779999999999</v>
      </c>
      <c r="EX127" s="53">
        <v>67.299530000000004</v>
      </c>
      <c r="EY127" s="53">
        <v>66.258560000000003</v>
      </c>
      <c r="EZ127" s="53">
        <v>65.226550000000003</v>
      </c>
      <c r="FA127" s="53">
        <v>64.213939999999994</v>
      </c>
      <c r="FB127" s="53">
        <v>63.418030000000002</v>
      </c>
      <c r="FC127" s="53">
        <v>62.9405</v>
      </c>
      <c r="FD127" s="53">
        <v>64.330309999999997</v>
      </c>
      <c r="FE127" s="53">
        <v>67.275210000000001</v>
      </c>
      <c r="FF127" s="53">
        <v>71.083759999999998</v>
      </c>
      <c r="FG127" s="53">
        <v>75.558340000000001</v>
      </c>
      <c r="FH127" s="53">
        <v>79.63185</v>
      </c>
      <c r="FI127" s="53">
        <v>82.725409999999997</v>
      </c>
      <c r="FJ127" s="53">
        <v>84.946070000000006</v>
      </c>
      <c r="FK127" s="53">
        <v>86.369810000000001</v>
      </c>
      <c r="FL127" s="53">
        <v>87.035510000000002</v>
      </c>
      <c r="FM127" s="53">
        <v>86.933250000000001</v>
      </c>
      <c r="FN127" s="53">
        <v>85.679580000000001</v>
      </c>
      <c r="FO127" s="53">
        <v>83.101039999999998</v>
      </c>
      <c r="FP127" s="53">
        <v>79.338639999999998</v>
      </c>
      <c r="FQ127" s="53">
        <v>75.786969999999997</v>
      </c>
      <c r="FR127" s="53">
        <v>73.41113</v>
      </c>
      <c r="FS127" s="53">
        <v>71.609020000000001</v>
      </c>
      <c r="FT127" s="53">
        <v>69.986270000000005</v>
      </c>
      <c r="FU127" s="53">
        <v>4738</v>
      </c>
      <c r="FV127" s="53">
        <v>5853.701</v>
      </c>
      <c r="FW127" s="53">
        <v>17.73113</v>
      </c>
      <c r="FX127" s="53">
        <v>1</v>
      </c>
    </row>
    <row r="128" spans="1:180" x14ac:dyDescent="0.3">
      <c r="A128" t="s">
        <v>174</v>
      </c>
      <c r="B128" t="s">
        <v>249</v>
      </c>
      <c r="C128" t="s">
        <v>180</v>
      </c>
      <c r="D128" t="s">
        <v>227</v>
      </c>
      <c r="E128" t="s">
        <v>188</v>
      </c>
      <c r="F128" t="s">
        <v>234</v>
      </c>
      <c r="G128" t="s">
        <v>242</v>
      </c>
      <c r="H128" s="53">
        <v>855</v>
      </c>
      <c r="I128" s="53">
        <v>0.94125831000000004</v>
      </c>
      <c r="J128" s="53">
        <v>0.90317270000000005</v>
      </c>
      <c r="K128" s="53">
        <v>0.88258150000000002</v>
      </c>
      <c r="L128" s="53">
        <v>0.86457309999999998</v>
      </c>
      <c r="M128" s="53">
        <v>0.87133700000000003</v>
      </c>
      <c r="N128" s="53">
        <v>0.90623160000000003</v>
      </c>
      <c r="O128" s="53">
        <v>0.94343390000000005</v>
      </c>
      <c r="P128" s="53">
        <v>1.1588890000000001</v>
      </c>
      <c r="Q128" s="53">
        <v>1.3902080000000001</v>
      </c>
      <c r="R128" s="53">
        <v>1.574489</v>
      </c>
      <c r="S128" s="53">
        <v>1.7285360000000001</v>
      </c>
      <c r="T128" s="53">
        <v>1.877148</v>
      </c>
      <c r="U128" s="53">
        <v>1.9580900000000001</v>
      </c>
      <c r="V128" s="53">
        <v>2.01369</v>
      </c>
      <c r="W128" s="53">
        <v>2.059869</v>
      </c>
      <c r="X128" s="53">
        <v>2.0463629999999999</v>
      </c>
      <c r="Y128" s="53">
        <v>1.9151339999999999</v>
      </c>
      <c r="Z128" s="53">
        <v>1.6837029999999999</v>
      </c>
      <c r="AA128" s="53">
        <v>1.457946</v>
      </c>
      <c r="AB128" s="53">
        <v>1.3102240000000001</v>
      </c>
      <c r="AC128" s="53">
        <v>1.2432179999999999</v>
      </c>
      <c r="AD128" s="53">
        <v>1.1813</v>
      </c>
      <c r="AE128" s="53">
        <v>1.0841890000000001</v>
      </c>
      <c r="AF128" s="53">
        <v>1.003649</v>
      </c>
      <c r="AG128" s="53">
        <v>-4.2399999999999998E-3</v>
      </c>
      <c r="AH128" s="53">
        <v>-5.7023999999999998E-3</v>
      </c>
      <c r="AI128" s="53">
        <v>1.4356E-3</v>
      </c>
      <c r="AJ128" s="53">
        <v>-7.5293000000000001E-3</v>
      </c>
      <c r="AK128" s="53">
        <v>-8.3237999999999993E-3</v>
      </c>
      <c r="AL128" s="53">
        <v>-7.4400000000000006E-5</v>
      </c>
      <c r="AM128" s="53">
        <v>-3.1446999999999998E-3</v>
      </c>
      <c r="AN128" s="53">
        <v>2.4934100000000001E-2</v>
      </c>
      <c r="AO128" s="53">
        <v>1.47943E-2</v>
      </c>
      <c r="AP128" s="53">
        <v>-2.01754E-2</v>
      </c>
      <c r="AQ128" s="53">
        <v>-4.4125200000000003E-2</v>
      </c>
      <c r="AR128" s="53">
        <v>-2.5364100000000001E-2</v>
      </c>
      <c r="AS128" s="53">
        <v>-2.95605E-2</v>
      </c>
      <c r="AT128" s="53">
        <v>-6.8588899999999994E-2</v>
      </c>
      <c r="AU128" s="53">
        <v>-8.4045800000000004E-2</v>
      </c>
      <c r="AV128" s="53">
        <v>-8.9125300000000005E-2</v>
      </c>
      <c r="AW128" s="53">
        <v>-0.1191488</v>
      </c>
      <c r="AX128" s="53">
        <v>-5.8355900000000002E-2</v>
      </c>
      <c r="AY128" s="53">
        <v>-4.60688E-2</v>
      </c>
      <c r="AZ128" s="53">
        <v>-4.3538399999999998E-2</v>
      </c>
      <c r="BA128" s="53">
        <v>-1.8061899999999999E-2</v>
      </c>
      <c r="BB128" s="53">
        <v>8.3905000000000004E-3</v>
      </c>
      <c r="BC128" s="53">
        <v>1.1690799999999999E-2</v>
      </c>
      <c r="BD128" s="53">
        <v>4.6486000000000001E-3</v>
      </c>
      <c r="BE128" s="53">
        <v>2.51118E-2</v>
      </c>
      <c r="BF128" s="53">
        <v>2.2405000000000001E-2</v>
      </c>
      <c r="BG128" s="53">
        <v>2.84365E-2</v>
      </c>
      <c r="BH128" s="53">
        <v>1.9501500000000001E-2</v>
      </c>
      <c r="BI128" s="53">
        <v>1.8309700000000002E-2</v>
      </c>
      <c r="BJ128" s="53">
        <v>2.66371E-2</v>
      </c>
      <c r="BK128" s="53">
        <v>3.1076699999999999E-2</v>
      </c>
      <c r="BL128" s="53">
        <v>8.0374699999999993E-2</v>
      </c>
      <c r="BM128" s="53">
        <v>6.7734000000000003E-2</v>
      </c>
      <c r="BN128" s="53">
        <v>3.4665300000000003E-2</v>
      </c>
      <c r="BO128" s="53">
        <v>1.33337E-2</v>
      </c>
      <c r="BP128" s="53">
        <v>3.5060099999999997E-2</v>
      </c>
      <c r="BQ128" s="53">
        <v>3.4792299999999998E-2</v>
      </c>
      <c r="BR128" s="53">
        <v>-7.1766E-3</v>
      </c>
      <c r="BS128" s="53">
        <v>-2.4280300000000001E-2</v>
      </c>
      <c r="BT128" s="53">
        <v>-2.9706699999999999E-2</v>
      </c>
      <c r="BU128" s="53">
        <v>-5.6096699999999999E-2</v>
      </c>
      <c r="BV128" s="53">
        <v>2.1405E-3</v>
      </c>
      <c r="BW128" s="53">
        <v>5.0105999999999996E-3</v>
      </c>
      <c r="BX128" s="53">
        <v>1.0559E-3</v>
      </c>
      <c r="BY128" s="53">
        <v>2.08314E-2</v>
      </c>
      <c r="BZ128" s="53">
        <v>4.5134100000000003E-2</v>
      </c>
      <c r="CA128" s="53">
        <v>4.6178499999999997E-2</v>
      </c>
      <c r="CB128" s="53">
        <v>3.5565800000000002E-2</v>
      </c>
      <c r="CC128" s="53">
        <v>4.5440700000000001E-2</v>
      </c>
      <c r="CD128" s="53">
        <v>4.1872199999999998E-2</v>
      </c>
      <c r="CE128" s="53">
        <v>4.71373E-2</v>
      </c>
      <c r="CF128" s="53">
        <v>3.8222899999999997E-2</v>
      </c>
      <c r="CG128" s="53">
        <v>3.6755900000000001E-2</v>
      </c>
      <c r="CH128" s="53">
        <v>4.5137299999999998E-2</v>
      </c>
      <c r="CI128" s="53">
        <v>5.4778300000000002E-2</v>
      </c>
      <c r="CJ128" s="53">
        <v>0.11877260000000001</v>
      </c>
      <c r="CK128" s="53">
        <v>0.1043999</v>
      </c>
      <c r="CL128" s="53">
        <v>7.2647799999999998E-2</v>
      </c>
      <c r="CM128" s="53">
        <v>5.3129599999999999E-2</v>
      </c>
      <c r="CN128" s="53">
        <v>7.6909599999999995E-2</v>
      </c>
      <c r="CO128" s="53">
        <v>7.9362799999999997E-2</v>
      </c>
      <c r="CP128" s="53">
        <v>3.5357399999999997E-2</v>
      </c>
      <c r="CQ128" s="53">
        <v>1.7113199999999999E-2</v>
      </c>
      <c r="CR128" s="53">
        <v>1.14465E-2</v>
      </c>
      <c r="CS128" s="53">
        <v>-1.2426899999999999E-2</v>
      </c>
      <c r="CT128" s="53">
        <v>4.4040099999999999E-2</v>
      </c>
      <c r="CU128" s="53">
        <v>4.0388E-2</v>
      </c>
      <c r="CV128" s="53">
        <v>3.1941799999999999E-2</v>
      </c>
      <c r="CW128" s="53">
        <v>4.77688E-2</v>
      </c>
      <c r="CX128" s="53">
        <v>7.0582599999999995E-2</v>
      </c>
      <c r="CY128" s="53">
        <v>7.0064600000000005E-2</v>
      </c>
      <c r="CZ128" s="53">
        <v>5.6979000000000002E-2</v>
      </c>
      <c r="DA128" s="53">
        <v>6.57697E-2</v>
      </c>
      <c r="DB128" s="53">
        <v>6.1339299999999999E-2</v>
      </c>
      <c r="DC128" s="53">
        <v>6.5837999999999994E-2</v>
      </c>
      <c r="DD128" s="53">
        <v>5.6944300000000003E-2</v>
      </c>
      <c r="DE128" s="53">
        <v>5.5202099999999997E-2</v>
      </c>
      <c r="DF128" s="53">
        <v>6.3637600000000002E-2</v>
      </c>
      <c r="DG128" s="53">
        <v>7.8479900000000005E-2</v>
      </c>
      <c r="DH128" s="53">
        <v>0.15717059999999999</v>
      </c>
      <c r="DI128" s="53">
        <v>0.14106569999999999</v>
      </c>
      <c r="DJ128" s="53">
        <v>0.1106303</v>
      </c>
      <c r="DK128" s="53">
        <v>9.2925499999999994E-2</v>
      </c>
      <c r="DL128" s="53">
        <v>0.1187592</v>
      </c>
      <c r="DM128" s="53">
        <v>0.1239334</v>
      </c>
      <c r="DN128" s="53">
        <v>7.7891299999999997E-2</v>
      </c>
      <c r="DO128" s="53">
        <v>5.8506599999999999E-2</v>
      </c>
      <c r="DP128" s="53">
        <v>5.2599600000000003E-2</v>
      </c>
      <c r="DQ128" s="53">
        <v>3.1242900000000001E-2</v>
      </c>
      <c r="DR128" s="53">
        <v>8.5939699999999994E-2</v>
      </c>
      <c r="DS128" s="53">
        <v>7.5765399999999997E-2</v>
      </c>
      <c r="DT128" s="53">
        <v>6.2827599999999997E-2</v>
      </c>
      <c r="DU128" s="53">
        <v>7.47062E-2</v>
      </c>
      <c r="DV128" s="53">
        <v>9.6031099999999994E-2</v>
      </c>
      <c r="DW128" s="53">
        <v>9.3950699999999998E-2</v>
      </c>
      <c r="DX128" s="53">
        <v>7.8392199999999995E-2</v>
      </c>
      <c r="DY128" s="53">
        <v>9.5121499999999998E-2</v>
      </c>
      <c r="DZ128" s="53">
        <v>8.9446800000000007E-2</v>
      </c>
      <c r="EA128" s="53">
        <v>9.2838900000000002E-2</v>
      </c>
      <c r="EB128" s="53">
        <v>8.3974999999999994E-2</v>
      </c>
      <c r="EC128" s="53">
        <v>8.1835599999999994E-2</v>
      </c>
      <c r="ED128" s="53">
        <v>9.0348999999999999E-2</v>
      </c>
      <c r="EE128" s="53">
        <v>0.1127013</v>
      </c>
      <c r="EF128" s="53">
        <v>0.2126112</v>
      </c>
      <c r="EG128" s="53">
        <v>0.19400539999999999</v>
      </c>
      <c r="EH128" s="53">
        <v>0.16547100000000001</v>
      </c>
      <c r="EI128" s="53">
        <v>0.1503844</v>
      </c>
      <c r="EJ128" s="53">
        <v>0.17918339999999999</v>
      </c>
      <c r="EK128" s="53">
        <v>0.18828610000000001</v>
      </c>
      <c r="EL128" s="53">
        <v>0.1393036</v>
      </c>
      <c r="EM128" s="53">
        <v>0.11827210000000001</v>
      </c>
      <c r="EN128" s="53">
        <v>0.1120182</v>
      </c>
      <c r="EO128" s="53">
        <v>9.4295000000000004E-2</v>
      </c>
      <c r="EP128" s="53">
        <v>0.14643600000000001</v>
      </c>
      <c r="EQ128" s="53">
        <v>0.12684480000000001</v>
      </c>
      <c r="ER128" s="53">
        <v>0.1074219</v>
      </c>
      <c r="ES128" s="53">
        <v>0.11359950000000001</v>
      </c>
      <c r="ET128" s="53">
        <v>0.1327747</v>
      </c>
      <c r="EU128" s="53">
        <v>0.12843850000000001</v>
      </c>
      <c r="EV128" s="53">
        <v>0.1093095</v>
      </c>
      <c r="EW128" s="53">
        <v>69.793450000000007</v>
      </c>
      <c r="EX128" s="53">
        <v>68.37379</v>
      </c>
      <c r="EY128" s="53">
        <v>67.125069999999994</v>
      </c>
      <c r="EZ128" s="53">
        <v>65.972669999999994</v>
      </c>
      <c r="FA128" s="53">
        <v>65.110889999999998</v>
      </c>
      <c r="FB128" s="53">
        <v>64.282560000000004</v>
      </c>
      <c r="FC128" s="53">
        <v>64.239599999999996</v>
      </c>
      <c r="FD128" s="53">
        <v>66.121859999999998</v>
      </c>
      <c r="FE128" s="53">
        <v>69.177639999999997</v>
      </c>
      <c r="FF128" s="53">
        <v>72.81183</v>
      </c>
      <c r="FG128" s="53">
        <v>77.145979999999994</v>
      </c>
      <c r="FH128" s="53">
        <v>81.289010000000005</v>
      </c>
      <c r="FI128" s="53">
        <v>84.378489999999999</v>
      </c>
      <c r="FJ128" s="53">
        <v>86.513319999999993</v>
      </c>
      <c r="FK128" s="53">
        <v>87.854550000000003</v>
      </c>
      <c r="FL128" s="53">
        <v>88.437070000000006</v>
      </c>
      <c r="FM128" s="53">
        <v>88.282089999999997</v>
      </c>
      <c r="FN128" s="53">
        <v>87.299080000000004</v>
      </c>
      <c r="FO128" s="53">
        <v>85.146850000000001</v>
      </c>
      <c r="FP128" s="53">
        <v>81.830619999999996</v>
      </c>
      <c r="FQ128" s="53">
        <v>77.982600000000005</v>
      </c>
      <c r="FR128" s="53">
        <v>75.226569999999995</v>
      </c>
      <c r="FS128" s="53">
        <v>73.186000000000007</v>
      </c>
      <c r="FT128" s="53">
        <v>71.439130000000006</v>
      </c>
      <c r="FU128" s="53">
        <v>4738</v>
      </c>
      <c r="FV128" s="53">
        <v>6155.8019999999997</v>
      </c>
      <c r="FW128" s="53">
        <v>19.706489999999999</v>
      </c>
      <c r="FX128" s="53">
        <v>1</v>
      </c>
    </row>
    <row r="129" spans="1:180" x14ac:dyDescent="0.3">
      <c r="A129" t="s">
        <v>174</v>
      </c>
      <c r="B129" t="s">
        <v>249</v>
      </c>
      <c r="C129" t="s">
        <v>180</v>
      </c>
      <c r="D129" t="s">
        <v>248</v>
      </c>
      <c r="E129" t="s">
        <v>188</v>
      </c>
      <c r="F129" t="s">
        <v>234</v>
      </c>
      <c r="G129" t="s">
        <v>242</v>
      </c>
      <c r="H129" s="53">
        <v>855</v>
      </c>
      <c r="I129" s="53">
        <v>0.94665330999999997</v>
      </c>
      <c r="J129" s="53">
        <v>0.9068832</v>
      </c>
      <c r="K129" s="53">
        <v>0.88050030000000001</v>
      </c>
      <c r="L129" s="53">
        <v>0.85798629999999998</v>
      </c>
      <c r="M129" s="53">
        <v>0.85296269999999996</v>
      </c>
      <c r="N129" s="53">
        <v>0.8589388</v>
      </c>
      <c r="O129" s="53">
        <v>0.84874700000000003</v>
      </c>
      <c r="P129" s="53">
        <v>0.94882149999999998</v>
      </c>
      <c r="Q129" s="53">
        <v>1.041031</v>
      </c>
      <c r="R129" s="53">
        <v>1.163716</v>
      </c>
      <c r="S129" s="53">
        <v>1.2787740000000001</v>
      </c>
      <c r="T129" s="53">
        <v>1.385494</v>
      </c>
      <c r="U129" s="53">
        <v>1.421376</v>
      </c>
      <c r="V129" s="53">
        <v>1.459462</v>
      </c>
      <c r="W129" s="53">
        <v>1.475843</v>
      </c>
      <c r="X129" s="53">
        <v>1.4817830000000001</v>
      </c>
      <c r="Y129" s="53">
        <v>1.4298409999999999</v>
      </c>
      <c r="Z129" s="53">
        <v>1.4210210000000001</v>
      </c>
      <c r="AA129" s="53">
        <v>1.29898</v>
      </c>
      <c r="AB129" s="53">
        <v>1.1979439999999999</v>
      </c>
      <c r="AC129" s="53">
        <v>1.1602079999999999</v>
      </c>
      <c r="AD129" s="53">
        <v>1.1291089999999999</v>
      </c>
      <c r="AE129" s="53">
        <v>1.0543629999999999</v>
      </c>
      <c r="AF129" s="53">
        <v>0.98445249999999995</v>
      </c>
      <c r="AG129" s="53">
        <v>-2.2132200000000001E-2</v>
      </c>
      <c r="AH129" s="53">
        <v>-1.9173699999999998E-2</v>
      </c>
      <c r="AI129" s="53">
        <v>-1.11742E-2</v>
      </c>
      <c r="AJ129" s="53">
        <v>-2.1184700000000001E-2</v>
      </c>
      <c r="AK129" s="53">
        <v>-1.9947300000000001E-2</v>
      </c>
      <c r="AL129" s="53">
        <v>-1.28822E-2</v>
      </c>
      <c r="AM129" s="53">
        <v>3.2650000000000002E-4</v>
      </c>
      <c r="AN129" s="53">
        <v>2.7274300000000001E-2</v>
      </c>
      <c r="AO129" s="53">
        <v>2.5489499999999998E-2</v>
      </c>
      <c r="AP129" s="53">
        <v>1.16683E-2</v>
      </c>
      <c r="AQ129" s="53">
        <v>-1.9502700000000001E-2</v>
      </c>
      <c r="AR129" s="53">
        <v>-1.0147400000000001E-2</v>
      </c>
      <c r="AS129" s="53">
        <v>-4.07473E-2</v>
      </c>
      <c r="AT129" s="53">
        <v>-5.5133000000000001E-2</v>
      </c>
      <c r="AU129" s="53">
        <v>-7.7398099999999997E-2</v>
      </c>
      <c r="AV129" s="53">
        <v>-8.2301100000000002E-2</v>
      </c>
      <c r="AW129" s="53">
        <v>-0.12020019999999999</v>
      </c>
      <c r="AX129" s="53">
        <v>-6.96021E-2</v>
      </c>
      <c r="AY129" s="53">
        <v>-9.7305199999999994E-2</v>
      </c>
      <c r="AZ129" s="53">
        <v>-9.4812400000000005E-2</v>
      </c>
      <c r="BA129" s="53">
        <v>-7.6377899999999999E-2</v>
      </c>
      <c r="BB129" s="53">
        <v>-4.54752E-2</v>
      </c>
      <c r="BC129" s="53">
        <v>-2.7266800000000001E-2</v>
      </c>
      <c r="BD129" s="53">
        <v>-2.3906500000000001E-2</v>
      </c>
      <c r="BE129" s="53">
        <v>8.0041000000000001E-3</v>
      </c>
      <c r="BF129" s="53">
        <v>1.03254E-2</v>
      </c>
      <c r="BG129" s="53">
        <v>1.69506E-2</v>
      </c>
      <c r="BH129" s="53">
        <v>6.7349999999999997E-3</v>
      </c>
      <c r="BI129" s="53">
        <v>6.9037999999999999E-3</v>
      </c>
      <c r="BJ129" s="53">
        <v>1.37661E-2</v>
      </c>
      <c r="BK129" s="53">
        <v>3.7126899999999997E-2</v>
      </c>
      <c r="BL129" s="53">
        <v>8.3754700000000001E-2</v>
      </c>
      <c r="BM129" s="53">
        <v>8.2179000000000002E-2</v>
      </c>
      <c r="BN129" s="53">
        <v>7.1416999999999994E-2</v>
      </c>
      <c r="BO129" s="53">
        <v>4.0842000000000003E-2</v>
      </c>
      <c r="BP129" s="53">
        <v>5.0628399999999997E-2</v>
      </c>
      <c r="BQ129" s="53">
        <v>2.3017900000000001E-2</v>
      </c>
      <c r="BR129" s="53">
        <v>1.02816E-2</v>
      </c>
      <c r="BS129" s="53">
        <v>-1.08091E-2</v>
      </c>
      <c r="BT129" s="53">
        <v>-1.7031899999999999E-2</v>
      </c>
      <c r="BU129" s="53">
        <v>-5.2285100000000001E-2</v>
      </c>
      <c r="BV129" s="53">
        <v>-4.6094999999999999E-3</v>
      </c>
      <c r="BW129" s="53">
        <v>-4.3614199999999999E-2</v>
      </c>
      <c r="BX129" s="53">
        <v>-5.0561000000000002E-2</v>
      </c>
      <c r="BY129" s="53">
        <v>-3.9160599999999997E-2</v>
      </c>
      <c r="BZ129" s="53">
        <v>-9.2388999999999995E-3</v>
      </c>
      <c r="CA129" s="53">
        <v>7.7513E-3</v>
      </c>
      <c r="CB129" s="53">
        <v>7.2738000000000004E-3</v>
      </c>
      <c r="CC129" s="53">
        <v>2.8876499999999999E-2</v>
      </c>
      <c r="CD129" s="53">
        <v>3.07564E-2</v>
      </c>
      <c r="CE129" s="53">
        <v>3.6429900000000001E-2</v>
      </c>
      <c r="CF129" s="53">
        <v>2.60722E-2</v>
      </c>
      <c r="CG129" s="53">
        <v>2.55009E-2</v>
      </c>
      <c r="CH129" s="53">
        <v>3.22227E-2</v>
      </c>
      <c r="CI129" s="53">
        <v>6.2614699999999995E-2</v>
      </c>
      <c r="CJ129" s="53">
        <v>0.122873</v>
      </c>
      <c r="CK129" s="53">
        <v>0.12144199999999999</v>
      </c>
      <c r="CL129" s="53">
        <v>0.1127987</v>
      </c>
      <c r="CM129" s="53">
        <v>8.2636500000000002E-2</v>
      </c>
      <c r="CN129" s="53">
        <v>9.2721600000000001E-2</v>
      </c>
      <c r="CO129" s="53">
        <v>6.7181500000000005E-2</v>
      </c>
      <c r="CP129" s="53">
        <v>5.5587600000000001E-2</v>
      </c>
      <c r="CQ129" s="53">
        <v>3.5310300000000003E-2</v>
      </c>
      <c r="CR129" s="53">
        <v>2.8173400000000001E-2</v>
      </c>
      <c r="CS129" s="53">
        <v>-5.2472999999999999E-3</v>
      </c>
      <c r="CT129" s="53">
        <v>4.0404200000000001E-2</v>
      </c>
      <c r="CU129" s="53">
        <v>-6.4279000000000003E-3</v>
      </c>
      <c r="CV129" s="53">
        <v>-1.9912699999999998E-2</v>
      </c>
      <c r="CW129" s="53">
        <v>-1.3384E-2</v>
      </c>
      <c r="CX129" s="53">
        <v>1.5858199999999999E-2</v>
      </c>
      <c r="CY129" s="53">
        <v>3.2004699999999997E-2</v>
      </c>
      <c r="CZ129" s="53">
        <v>2.8869100000000002E-2</v>
      </c>
      <c r="DA129" s="53">
        <v>4.9748800000000003E-2</v>
      </c>
      <c r="DB129" s="53">
        <v>5.1187400000000001E-2</v>
      </c>
      <c r="DC129" s="53">
        <v>5.5909100000000003E-2</v>
      </c>
      <c r="DD129" s="53">
        <v>4.54093E-2</v>
      </c>
      <c r="DE129" s="53">
        <v>4.4097900000000002E-2</v>
      </c>
      <c r="DF129" s="53">
        <v>5.0679200000000001E-2</v>
      </c>
      <c r="DG129" s="53">
        <v>8.81025E-2</v>
      </c>
      <c r="DH129" s="53">
        <v>0.1619912</v>
      </c>
      <c r="DI129" s="53">
        <v>0.16070499999999999</v>
      </c>
      <c r="DJ129" s="53">
        <v>0.1541805</v>
      </c>
      <c r="DK129" s="53">
        <v>0.1244311</v>
      </c>
      <c r="DL129" s="53">
        <v>0.13481470000000001</v>
      </c>
      <c r="DM129" s="53">
        <v>0.1113451</v>
      </c>
      <c r="DN129" s="53">
        <v>0.1008935</v>
      </c>
      <c r="DO129" s="53">
        <v>8.1429699999999994E-2</v>
      </c>
      <c r="DP129" s="53">
        <v>7.3378600000000002E-2</v>
      </c>
      <c r="DQ129" s="53">
        <v>4.1790500000000001E-2</v>
      </c>
      <c r="DR129" s="53">
        <v>8.5417900000000005E-2</v>
      </c>
      <c r="DS129" s="53">
        <v>3.0758400000000002E-2</v>
      </c>
      <c r="DT129" s="53">
        <v>1.0735700000000001E-2</v>
      </c>
      <c r="DU129" s="53">
        <v>1.23926E-2</v>
      </c>
      <c r="DV129" s="53">
        <v>4.09553E-2</v>
      </c>
      <c r="DW129" s="53">
        <v>5.6258099999999998E-2</v>
      </c>
      <c r="DX129" s="53">
        <v>5.0464500000000002E-2</v>
      </c>
      <c r="DY129" s="53">
        <v>7.9885200000000003E-2</v>
      </c>
      <c r="DZ129" s="53">
        <v>8.0686499999999994E-2</v>
      </c>
      <c r="EA129" s="53">
        <v>8.4033999999999998E-2</v>
      </c>
      <c r="EB129" s="53">
        <v>7.3329099999999994E-2</v>
      </c>
      <c r="EC129" s="53">
        <v>7.0948999999999998E-2</v>
      </c>
      <c r="ED129" s="53">
        <v>7.7327599999999996E-2</v>
      </c>
      <c r="EE129" s="53">
        <v>0.1249029</v>
      </c>
      <c r="EF129" s="53">
        <v>0.21847159999999999</v>
      </c>
      <c r="EG129" s="53">
        <v>0.21739449999999999</v>
      </c>
      <c r="EH129" s="53">
        <v>0.21392910000000001</v>
      </c>
      <c r="EI129" s="53">
        <v>0.18477579999999999</v>
      </c>
      <c r="EJ129" s="53">
        <v>0.1955906</v>
      </c>
      <c r="EK129" s="53">
        <v>0.1751103</v>
      </c>
      <c r="EL129" s="53">
        <v>0.16630809999999999</v>
      </c>
      <c r="EM129" s="53">
        <v>0.1480187</v>
      </c>
      <c r="EN129" s="53">
        <v>0.13864779999999999</v>
      </c>
      <c r="EO129" s="53">
        <v>0.1097056</v>
      </c>
      <c r="EP129" s="53">
        <v>0.1504105</v>
      </c>
      <c r="EQ129" s="53">
        <v>8.4449499999999997E-2</v>
      </c>
      <c r="ER129" s="53">
        <v>5.4987000000000001E-2</v>
      </c>
      <c r="ES129" s="53">
        <v>4.9610000000000001E-2</v>
      </c>
      <c r="ET129" s="53">
        <v>7.7191499999999996E-2</v>
      </c>
      <c r="EU129" s="53">
        <v>9.1276200000000002E-2</v>
      </c>
      <c r="EV129" s="53">
        <v>8.1644700000000001E-2</v>
      </c>
      <c r="EW129" s="53">
        <v>71.363749999999996</v>
      </c>
      <c r="EX129" s="53">
        <v>69.771420000000006</v>
      </c>
      <c r="EY129" s="53">
        <v>68.340239999999994</v>
      </c>
      <c r="EZ129" s="53">
        <v>67.144909999999996</v>
      </c>
      <c r="FA129" s="53">
        <v>66.113759999999999</v>
      </c>
      <c r="FB129" s="53">
        <v>65.101389999999995</v>
      </c>
      <c r="FC129" s="53">
        <v>64.991550000000004</v>
      </c>
      <c r="FD129" s="53">
        <v>66.896320000000003</v>
      </c>
      <c r="FE129" s="53">
        <v>70.112170000000006</v>
      </c>
      <c r="FF129" s="53">
        <v>73.863820000000004</v>
      </c>
      <c r="FG129" s="53">
        <v>78.113900000000001</v>
      </c>
      <c r="FH129" s="53">
        <v>82.333849999999998</v>
      </c>
      <c r="FI129" s="53">
        <v>85.634119999999996</v>
      </c>
      <c r="FJ129" s="53">
        <v>87.66816</v>
      </c>
      <c r="FK129" s="53">
        <v>89.085999999999999</v>
      </c>
      <c r="FL129" s="53">
        <v>89.827169999999995</v>
      </c>
      <c r="FM129" s="53">
        <v>89.579030000000003</v>
      </c>
      <c r="FN129" s="53">
        <v>88.471630000000005</v>
      </c>
      <c r="FO129" s="53">
        <v>86.206069999999997</v>
      </c>
      <c r="FP129" s="53">
        <v>82.765630000000002</v>
      </c>
      <c r="FQ129" s="53">
        <v>78.965090000000004</v>
      </c>
      <c r="FR129" s="53">
        <v>76.234889999999993</v>
      </c>
      <c r="FS129" s="53">
        <v>74.260670000000005</v>
      </c>
      <c r="FT129" s="53">
        <v>72.551090000000002</v>
      </c>
      <c r="FU129" s="53">
        <v>4738</v>
      </c>
      <c r="FV129" s="53">
        <v>6155.8019999999997</v>
      </c>
      <c r="FW129" s="53">
        <v>19.706489999999999</v>
      </c>
      <c r="FX129" s="53">
        <v>1</v>
      </c>
    </row>
    <row r="130" spans="1:180" x14ac:dyDescent="0.3">
      <c r="A130" t="s">
        <v>174</v>
      </c>
      <c r="B130" t="s">
        <v>249</v>
      </c>
      <c r="C130" t="s">
        <v>180</v>
      </c>
      <c r="D130" t="s">
        <v>248</v>
      </c>
      <c r="E130" t="s">
        <v>188</v>
      </c>
      <c r="F130" t="s">
        <v>235</v>
      </c>
      <c r="G130" t="s">
        <v>242</v>
      </c>
      <c r="H130" s="53">
        <v>410</v>
      </c>
      <c r="I130" s="53">
        <v>1.0175479999999999</v>
      </c>
      <c r="J130" s="53">
        <v>0.98125150000000005</v>
      </c>
      <c r="K130" s="53">
        <v>0.95404120000000003</v>
      </c>
      <c r="L130" s="53">
        <v>0.94406089999999998</v>
      </c>
      <c r="M130" s="53">
        <v>0.92658680000000004</v>
      </c>
      <c r="N130" s="53">
        <v>0.9108425</v>
      </c>
      <c r="O130" s="53">
        <v>0.81914379999999998</v>
      </c>
      <c r="P130" s="53">
        <v>0.81811219999999996</v>
      </c>
      <c r="Q130" s="53">
        <v>0.94573859999999998</v>
      </c>
      <c r="R130" s="53">
        <v>1.044667</v>
      </c>
      <c r="S130" s="53">
        <v>1.190037</v>
      </c>
      <c r="T130" s="53">
        <v>1.3334170000000001</v>
      </c>
      <c r="U130" s="53">
        <v>1.4204589999999999</v>
      </c>
      <c r="V130" s="53">
        <v>1.4896689999999999</v>
      </c>
      <c r="W130" s="53">
        <v>1.5472870000000001</v>
      </c>
      <c r="X130" s="53">
        <v>1.5936060000000001</v>
      </c>
      <c r="Y130" s="53">
        <v>1.6223620000000001</v>
      </c>
      <c r="Z130" s="53">
        <v>1.5650269999999999</v>
      </c>
      <c r="AA130" s="53">
        <v>1.4478740000000001</v>
      </c>
      <c r="AB130" s="53">
        <v>1.2908770000000001</v>
      </c>
      <c r="AC130" s="53">
        <v>1.2208140000000001</v>
      </c>
      <c r="AD130" s="53">
        <v>1.2113080000000001</v>
      </c>
      <c r="AE130" s="53">
        <v>1.127812</v>
      </c>
      <c r="AF130" s="53">
        <v>1.062889</v>
      </c>
      <c r="AG130" s="53">
        <v>-1.9895900000000001E-2</v>
      </c>
      <c r="AH130" s="53">
        <v>-3.9620000000000002E-3</v>
      </c>
      <c r="AI130" s="53">
        <v>-5.9002000000000004E-3</v>
      </c>
      <c r="AJ130" s="53">
        <v>7.8825000000000006E-3</v>
      </c>
      <c r="AK130" s="53">
        <v>9.9900000000000006E-3</v>
      </c>
      <c r="AL130" s="53">
        <v>5.7838999999999998E-3</v>
      </c>
      <c r="AM130" s="53">
        <v>-2.1130300000000001E-2</v>
      </c>
      <c r="AN130" s="53">
        <v>-5.4228999999999999E-2</v>
      </c>
      <c r="AO130" s="53">
        <v>-6.3253699999999996E-2</v>
      </c>
      <c r="AP130" s="53">
        <v>-0.14031920000000001</v>
      </c>
      <c r="AQ130" s="53">
        <v>-0.17190749999999999</v>
      </c>
      <c r="AR130" s="53">
        <v>-0.14865600000000001</v>
      </c>
      <c r="AS130" s="53">
        <v>-0.14960470000000001</v>
      </c>
      <c r="AT130" s="53">
        <v>-0.1505243</v>
      </c>
      <c r="AU130" s="53">
        <v>-0.16156899999999999</v>
      </c>
      <c r="AV130" s="53">
        <v>-0.15115919999999999</v>
      </c>
      <c r="AW130" s="53">
        <v>-0.11415260000000001</v>
      </c>
      <c r="AX130" s="53">
        <v>-9.4327800000000003E-2</v>
      </c>
      <c r="AY130" s="53">
        <v>-9.5866900000000005E-2</v>
      </c>
      <c r="AZ130" s="53">
        <v>-0.1406319</v>
      </c>
      <c r="BA130" s="53">
        <v>-0.1164342</v>
      </c>
      <c r="BB130" s="53">
        <v>-6.4289600000000002E-2</v>
      </c>
      <c r="BC130" s="53">
        <v>-3.6698099999999997E-2</v>
      </c>
      <c r="BD130" s="53">
        <v>-1.8619799999999999E-2</v>
      </c>
      <c r="BE130" s="53">
        <v>1.8839999999999999E-2</v>
      </c>
      <c r="BF130" s="53">
        <v>3.00606E-2</v>
      </c>
      <c r="BG130" s="53">
        <v>2.8495199999999998E-2</v>
      </c>
      <c r="BH130" s="53">
        <v>4.0118000000000001E-2</v>
      </c>
      <c r="BI130" s="53">
        <v>3.9233999999999998E-2</v>
      </c>
      <c r="BJ130" s="53">
        <v>3.59026E-2</v>
      </c>
      <c r="BK130" s="53">
        <v>1.36738E-2</v>
      </c>
      <c r="BL130" s="53">
        <v>-2.33452E-2</v>
      </c>
      <c r="BM130" s="53">
        <v>-2.6650900000000002E-2</v>
      </c>
      <c r="BN130" s="53">
        <v>-9.8521600000000001E-2</v>
      </c>
      <c r="BO130" s="53">
        <v>-0.1240588</v>
      </c>
      <c r="BP130" s="53">
        <v>-9.7831500000000002E-2</v>
      </c>
      <c r="BQ130" s="53">
        <v>-9.6732200000000004E-2</v>
      </c>
      <c r="BR130" s="53">
        <v>-9.4249200000000005E-2</v>
      </c>
      <c r="BS130" s="53">
        <v>-0.1006923</v>
      </c>
      <c r="BT130" s="53">
        <v>-8.8743900000000001E-2</v>
      </c>
      <c r="BU130" s="53">
        <v>-4.3235799999999998E-2</v>
      </c>
      <c r="BV130" s="53">
        <v>-2.4969499999999999E-2</v>
      </c>
      <c r="BW130" s="53">
        <v>-3.5456599999999998E-2</v>
      </c>
      <c r="BX130" s="53">
        <v>-8.4778999999999993E-2</v>
      </c>
      <c r="BY130" s="53">
        <v>-6.8673999999999999E-2</v>
      </c>
      <c r="BZ130" s="53">
        <v>-2.04925E-2</v>
      </c>
      <c r="CA130" s="53">
        <v>5.2468999999999997E-3</v>
      </c>
      <c r="CB130" s="53">
        <v>2.0713499999999999E-2</v>
      </c>
      <c r="CC130" s="53">
        <v>4.5668399999999998E-2</v>
      </c>
      <c r="CD130" s="53">
        <v>5.3624499999999999E-2</v>
      </c>
      <c r="CE130" s="53">
        <v>5.2317299999999997E-2</v>
      </c>
      <c r="CF130" s="53">
        <v>6.2444300000000001E-2</v>
      </c>
      <c r="CG130" s="53">
        <v>5.9488300000000001E-2</v>
      </c>
      <c r="CH130" s="53">
        <v>5.6762699999999999E-2</v>
      </c>
      <c r="CI130" s="53">
        <v>3.7779100000000003E-2</v>
      </c>
      <c r="CJ130" s="53">
        <v>-1.9553000000000001E-3</v>
      </c>
      <c r="CK130" s="53">
        <v>-1.2999000000000001E-3</v>
      </c>
      <c r="CL130" s="53">
        <v>-6.9572700000000001E-2</v>
      </c>
      <c r="CM130" s="53">
        <v>-9.0918899999999997E-2</v>
      </c>
      <c r="CN130" s="53">
        <v>-6.2630599999999995E-2</v>
      </c>
      <c r="CO130" s="53">
        <v>-6.0112899999999997E-2</v>
      </c>
      <c r="CP130" s="53">
        <v>-5.5273200000000001E-2</v>
      </c>
      <c r="CQ130" s="53">
        <v>-5.8529200000000003E-2</v>
      </c>
      <c r="CR130" s="53">
        <v>-4.5515199999999999E-2</v>
      </c>
      <c r="CS130" s="53">
        <v>5.8808999999999997E-3</v>
      </c>
      <c r="CT130" s="53">
        <v>2.3067799999999999E-2</v>
      </c>
      <c r="CU130" s="53">
        <v>6.3834E-3</v>
      </c>
      <c r="CV130" s="53">
        <v>-4.6095400000000002E-2</v>
      </c>
      <c r="CW130" s="53">
        <v>-3.5595399999999999E-2</v>
      </c>
      <c r="CX130" s="53">
        <v>9.8411999999999996E-3</v>
      </c>
      <c r="CY130" s="53">
        <v>3.4297899999999999E-2</v>
      </c>
      <c r="CZ130" s="53">
        <v>4.7955699999999997E-2</v>
      </c>
      <c r="DA130" s="53">
        <v>7.2496900000000003E-2</v>
      </c>
      <c r="DB130" s="53">
        <v>7.7188499999999993E-2</v>
      </c>
      <c r="DC130" s="53">
        <v>7.6139499999999999E-2</v>
      </c>
      <c r="DD130" s="53">
        <v>8.4770499999999999E-2</v>
      </c>
      <c r="DE130" s="53">
        <v>7.9742599999999997E-2</v>
      </c>
      <c r="DF130" s="53">
        <v>7.7622800000000006E-2</v>
      </c>
      <c r="DG130" s="53">
        <v>6.1884399999999999E-2</v>
      </c>
      <c r="DH130" s="53">
        <v>1.9434699999999999E-2</v>
      </c>
      <c r="DI130" s="53">
        <v>2.4051099999999999E-2</v>
      </c>
      <c r="DJ130" s="53">
        <v>-4.0623800000000002E-2</v>
      </c>
      <c r="DK130" s="53">
        <v>-5.77791E-2</v>
      </c>
      <c r="DL130" s="53">
        <v>-2.7429700000000001E-2</v>
      </c>
      <c r="DM130" s="53">
        <v>-2.34935E-2</v>
      </c>
      <c r="DN130" s="53">
        <v>-1.6297300000000001E-2</v>
      </c>
      <c r="DO130" s="53">
        <v>-1.6366200000000001E-2</v>
      </c>
      <c r="DP130" s="53">
        <v>-2.2866000000000002E-3</v>
      </c>
      <c r="DQ130" s="53">
        <v>5.4997600000000001E-2</v>
      </c>
      <c r="DR130" s="53">
        <v>7.1105100000000004E-2</v>
      </c>
      <c r="DS130" s="53">
        <v>4.82234E-2</v>
      </c>
      <c r="DT130" s="53">
        <v>-7.4118999999999999E-3</v>
      </c>
      <c r="DU130" s="53">
        <v>-2.5168E-3</v>
      </c>
      <c r="DV130" s="53">
        <v>4.01749E-2</v>
      </c>
      <c r="DW130" s="53">
        <v>6.33489E-2</v>
      </c>
      <c r="DX130" s="53">
        <v>7.5197799999999995E-2</v>
      </c>
      <c r="DY130" s="53">
        <v>0.11123280000000001</v>
      </c>
      <c r="DZ130" s="53">
        <v>0.111211</v>
      </c>
      <c r="EA130" s="53">
        <v>0.1105348</v>
      </c>
      <c r="EB130" s="53">
        <v>0.1170061</v>
      </c>
      <c r="EC130" s="53">
        <v>0.1089866</v>
      </c>
      <c r="ED130" s="53">
        <v>0.1077415</v>
      </c>
      <c r="EE130" s="53">
        <v>9.66886E-2</v>
      </c>
      <c r="EF130" s="53">
        <v>5.0318399999999999E-2</v>
      </c>
      <c r="EG130" s="53">
        <v>6.0653899999999997E-2</v>
      </c>
      <c r="EH130" s="53">
        <v>1.1738E-3</v>
      </c>
      <c r="EI130" s="53">
        <v>-9.9304000000000007E-3</v>
      </c>
      <c r="EJ130" s="53">
        <v>2.33948E-2</v>
      </c>
      <c r="EK130" s="53">
        <v>2.9378999999999999E-2</v>
      </c>
      <c r="EL130" s="53">
        <v>3.9977800000000001E-2</v>
      </c>
      <c r="EM130" s="53">
        <v>4.4510500000000001E-2</v>
      </c>
      <c r="EN130" s="53">
        <v>6.0128800000000003E-2</v>
      </c>
      <c r="EO130" s="53">
        <v>0.12591440000000001</v>
      </c>
      <c r="EP130" s="53">
        <v>0.14046330000000001</v>
      </c>
      <c r="EQ130" s="53">
        <v>0.1086337</v>
      </c>
      <c r="ER130" s="53">
        <v>4.8441100000000001E-2</v>
      </c>
      <c r="ES130" s="53">
        <v>4.5243400000000003E-2</v>
      </c>
      <c r="ET130" s="53">
        <v>8.3972000000000005E-2</v>
      </c>
      <c r="EU130" s="53">
        <v>0.1052939</v>
      </c>
      <c r="EV130" s="53">
        <v>0.1145311</v>
      </c>
      <c r="EW130" s="53">
        <v>73.556139999999999</v>
      </c>
      <c r="EX130" s="53">
        <v>72.082310000000007</v>
      </c>
      <c r="EY130" s="53">
        <v>71.006320000000002</v>
      </c>
      <c r="EZ130" s="53">
        <v>69.867559999999997</v>
      </c>
      <c r="FA130" s="53">
        <v>68.628919999999994</v>
      </c>
      <c r="FB130" s="53">
        <v>67.218029999999999</v>
      </c>
      <c r="FC130" s="53">
        <v>67.218500000000006</v>
      </c>
      <c r="FD130" s="53">
        <v>70.571200000000005</v>
      </c>
      <c r="FE130" s="53">
        <v>75.91001</v>
      </c>
      <c r="FF130" s="53">
        <v>80.909630000000007</v>
      </c>
      <c r="FG130" s="53">
        <v>84.636219999999994</v>
      </c>
      <c r="FH130" s="53">
        <v>87.609889999999993</v>
      </c>
      <c r="FI130" s="53">
        <v>90.199860000000001</v>
      </c>
      <c r="FJ130" s="53">
        <v>92.754940000000005</v>
      </c>
      <c r="FK130" s="53">
        <v>95.002570000000006</v>
      </c>
      <c r="FL130" s="53">
        <v>96.805760000000006</v>
      </c>
      <c r="FM130" s="53">
        <v>97.642200000000003</v>
      </c>
      <c r="FN130" s="53">
        <v>97.246859999999998</v>
      </c>
      <c r="FO130" s="53">
        <v>95.461110000000005</v>
      </c>
      <c r="FP130" s="53">
        <v>91.548100000000005</v>
      </c>
      <c r="FQ130" s="53">
        <v>85.502449999999996</v>
      </c>
      <c r="FR130" s="53">
        <v>80.423270000000002</v>
      </c>
      <c r="FS130" s="53">
        <v>77.450999999999993</v>
      </c>
      <c r="FT130" s="53">
        <v>75.042599999999993</v>
      </c>
      <c r="FU130" s="53">
        <v>2330.9679999999998</v>
      </c>
      <c r="FV130" s="53">
        <v>3323.3110000000001</v>
      </c>
      <c r="FW130" s="53">
        <v>15.741400000000001</v>
      </c>
      <c r="FX130" s="53">
        <v>1</v>
      </c>
    </row>
    <row r="131" spans="1:180" x14ac:dyDescent="0.3">
      <c r="A131" t="s">
        <v>174</v>
      </c>
      <c r="B131" t="s">
        <v>249</v>
      </c>
      <c r="C131" t="s">
        <v>180</v>
      </c>
      <c r="D131" t="s">
        <v>248</v>
      </c>
      <c r="E131" t="s">
        <v>187</v>
      </c>
      <c r="F131" t="s">
        <v>235</v>
      </c>
      <c r="G131" t="s">
        <v>242</v>
      </c>
      <c r="H131" s="53">
        <v>410</v>
      </c>
      <c r="I131" s="53">
        <v>0.93290751999999999</v>
      </c>
      <c r="J131" s="53">
        <v>0.90366519999999995</v>
      </c>
      <c r="K131" s="53">
        <v>0.85670360000000001</v>
      </c>
      <c r="L131" s="53">
        <v>0.83316800000000002</v>
      </c>
      <c r="M131" s="53">
        <v>0.82438160000000005</v>
      </c>
      <c r="N131" s="53">
        <v>0.7919834</v>
      </c>
      <c r="O131" s="53">
        <v>0.72985920000000004</v>
      </c>
      <c r="P131" s="53">
        <v>0.7739762</v>
      </c>
      <c r="Q131" s="53">
        <v>0.85962240000000001</v>
      </c>
      <c r="R131" s="53">
        <v>0.97188160000000001</v>
      </c>
      <c r="S131" s="53">
        <v>1.1006579999999999</v>
      </c>
      <c r="T131" s="53">
        <v>1.2675639999999999</v>
      </c>
      <c r="U131" s="53">
        <v>1.3408990000000001</v>
      </c>
      <c r="V131" s="53">
        <v>1.408382</v>
      </c>
      <c r="W131" s="53">
        <v>1.459271</v>
      </c>
      <c r="X131" s="53">
        <v>1.5078560000000001</v>
      </c>
      <c r="Y131" s="53">
        <v>1.480313</v>
      </c>
      <c r="Z131" s="53">
        <v>1.4228149999999999</v>
      </c>
      <c r="AA131" s="53">
        <v>1.381429</v>
      </c>
      <c r="AB131" s="53">
        <v>1.267817</v>
      </c>
      <c r="AC131" s="53">
        <v>1.186185</v>
      </c>
      <c r="AD131" s="53">
        <v>1.1547179999999999</v>
      </c>
      <c r="AE131" s="53">
        <v>1.050284</v>
      </c>
      <c r="AF131" s="53">
        <v>0.98013989999999995</v>
      </c>
      <c r="AG131" s="53">
        <v>-2.1506500000000001E-2</v>
      </c>
      <c r="AH131" s="53">
        <v>-1.8374999999999999E-3</v>
      </c>
      <c r="AI131" s="53">
        <v>-3.0088299999999998E-2</v>
      </c>
      <c r="AJ131" s="53">
        <v>-3.4766100000000001E-2</v>
      </c>
      <c r="AK131" s="53">
        <v>-2.5247599999999999E-2</v>
      </c>
      <c r="AL131" s="53">
        <v>-3.92051E-2</v>
      </c>
      <c r="AM131" s="53">
        <v>-4.4203399999999997E-2</v>
      </c>
      <c r="AN131" s="53">
        <v>-4.6951199999999998E-2</v>
      </c>
      <c r="AO131" s="53">
        <v>-6.7535999999999999E-2</v>
      </c>
      <c r="AP131" s="53">
        <v>-0.1062924</v>
      </c>
      <c r="AQ131" s="53">
        <v>-0.14512659999999999</v>
      </c>
      <c r="AR131" s="53">
        <v>-7.7009499999999995E-2</v>
      </c>
      <c r="AS131" s="53">
        <v>-7.6186500000000004E-2</v>
      </c>
      <c r="AT131" s="53">
        <v>-7.0098400000000005E-2</v>
      </c>
      <c r="AU131" s="53">
        <v>-6.8693299999999999E-2</v>
      </c>
      <c r="AV131" s="53">
        <v>-5.3319699999999998E-2</v>
      </c>
      <c r="AW131" s="53">
        <v>-8.1783900000000007E-2</v>
      </c>
      <c r="AX131" s="53">
        <v>-7.6449600000000006E-2</v>
      </c>
      <c r="AY131" s="53">
        <v>-4.4564800000000002E-2</v>
      </c>
      <c r="AZ131" s="53">
        <v>-4.8821900000000001E-2</v>
      </c>
      <c r="BA131" s="53">
        <v>-5.8474999999999999E-2</v>
      </c>
      <c r="BB131" s="53">
        <v>-4.01701E-2</v>
      </c>
      <c r="BC131" s="53">
        <v>-3.1687899999999998E-2</v>
      </c>
      <c r="BD131" s="53">
        <v>-2.4947799999999999E-2</v>
      </c>
      <c r="BE131" s="53">
        <v>1.05735E-2</v>
      </c>
      <c r="BF131" s="53">
        <v>2.51159E-2</v>
      </c>
      <c r="BG131" s="53">
        <v>-2.9323999999999999E-3</v>
      </c>
      <c r="BH131" s="53">
        <v>-9.8440999999999997E-3</v>
      </c>
      <c r="BI131" s="53">
        <v>-2.0251000000000002E-3</v>
      </c>
      <c r="BJ131" s="53">
        <v>-1.3826400000000001E-2</v>
      </c>
      <c r="BK131" s="53">
        <v>-1.3218799999999999E-2</v>
      </c>
      <c r="BL131" s="53">
        <v>-1.3542500000000001E-2</v>
      </c>
      <c r="BM131" s="53">
        <v>-3.5431999999999998E-2</v>
      </c>
      <c r="BN131" s="53">
        <v>-7.0009399999999999E-2</v>
      </c>
      <c r="BO131" s="53">
        <v>-9.8452499999999998E-2</v>
      </c>
      <c r="BP131" s="53">
        <v>-2.70619E-2</v>
      </c>
      <c r="BQ131" s="53">
        <v>-2.3761600000000001E-2</v>
      </c>
      <c r="BR131" s="53">
        <v>-1.00091E-2</v>
      </c>
      <c r="BS131" s="53">
        <v>-1.0291399999999999E-2</v>
      </c>
      <c r="BT131" s="53">
        <v>8.4571999999999998E-3</v>
      </c>
      <c r="BU131" s="53">
        <v>-1.67174E-2</v>
      </c>
      <c r="BV131" s="53">
        <v>-1.41858E-2</v>
      </c>
      <c r="BW131" s="53">
        <v>1.57103E-2</v>
      </c>
      <c r="BX131" s="53">
        <v>-3.2719999999999998E-4</v>
      </c>
      <c r="BY131" s="53">
        <v>-1.16008E-2</v>
      </c>
      <c r="BZ131" s="53">
        <v>1.3332000000000001E-3</v>
      </c>
      <c r="CA131" s="53">
        <v>4.3226000000000002E-3</v>
      </c>
      <c r="CB131" s="53">
        <v>8.1162000000000005E-3</v>
      </c>
      <c r="CC131" s="53">
        <v>3.2792000000000002E-2</v>
      </c>
      <c r="CD131" s="53">
        <v>4.3783700000000002E-2</v>
      </c>
      <c r="CE131" s="53">
        <v>1.58757E-2</v>
      </c>
      <c r="CF131" s="53">
        <v>7.4167E-3</v>
      </c>
      <c r="CG131" s="53">
        <v>1.40587E-2</v>
      </c>
      <c r="CH131" s="53">
        <v>3.7507999999999999E-3</v>
      </c>
      <c r="CI131" s="53">
        <v>8.2410999999999995E-3</v>
      </c>
      <c r="CJ131" s="53">
        <v>9.5963000000000003E-3</v>
      </c>
      <c r="CK131" s="53">
        <v>-1.3196899999999999E-2</v>
      </c>
      <c r="CL131" s="53">
        <v>-4.4880000000000003E-2</v>
      </c>
      <c r="CM131" s="53">
        <v>-6.6126199999999996E-2</v>
      </c>
      <c r="CN131" s="53">
        <v>7.5316000000000003E-3</v>
      </c>
      <c r="CO131" s="53">
        <v>1.25478E-2</v>
      </c>
      <c r="CP131" s="53">
        <v>3.1608600000000001E-2</v>
      </c>
      <c r="CQ131" s="53">
        <v>3.01576E-2</v>
      </c>
      <c r="CR131" s="53">
        <v>5.1243700000000003E-2</v>
      </c>
      <c r="CS131" s="53">
        <v>2.8347399999999998E-2</v>
      </c>
      <c r="CT131" s="53">
        <v>2.8937899999999999E-2</v>
      </c>
      <c r="CU131" s="53">
        <v>5.7456599999999997E-2</v>
      </c>
      <c r="CV131" s="53">
        <v>3.3259999999999998E-2</v>
      </c>
      <c r="CW131" s="53">
        <v>2.0864199999999999E-2</v>
      </c>
      <c r="CX131" s="53">
        <v>3.0078299999999999E-2</v>
      </c>
      <c r="CY131" s="53">
        <v>2.9263399999999998E-2</v>
      </c>
      <c r="CZ131" s="53">
        <v>3.1016200000000001E-2</v>
      </c>
      <c r="DA131" s="53">
        <v>5.5010499999999997E-2</v>
      </c>
      <c r="DB131" s="53">
        <v>6.2451600000000003E-2</v>
      </c>
      <c r="DC131" s="53">
        <v>3.4683800000000001E-2</v>
      </c>
      <c r="DD131" s="53">
        <v>2.4677600000000001E-2</v>
      </c>
      <c r="DE131" s="53">
        <v>3.0142499999999999E-2</v>
      </c>
      <c r="DF131" s="53">
        <v>2.1328E-2</v>
      </c>
      <c r="DG131" s="53">
        <v>2.9701000000000002E-2</v>
      </c>
      <c r="DH131" s="53">
        <v>3.2735100000000003E-2</v>
      </c>
      <c r="DI131" s="53">
        <v>9.0381999999999997E-3</v>
      </c>
      <c r="DJ131" s="53">
        <v>-1.9750500000000001E-2</v>
      </c>
      <c r="DK131" s="53">
        <v>-3.3799900000000001E-2</v>
      </c>
      <c r="DL131" s="53">
        <v>4.2125099999999999E-2</v>
      </c>
      <c r="DM131" s="53">
        <v>4.8857200000000003E-2</v>
      </c>
      <c r="DN131" s="53">
        <v>7.3226299999999994E-2</v>
      </c>
      <c r="DO131" s="53">
        <v>7.0606600000000005E-2</v>
      </c>
      <c r="DP131" s="53">
        <v>9.4030299999999997E-2</v>
      </c>
      <c r="DQ131" s="53">
        <v>7.34123E-2</v>
      </c>
      <c r="DR131" s="53">
        <v>7.2061600000000003E-2</v>
      </c>
      <c r="DS131" s="53">
        <v>9.9202899999999997E-2</v>
      </c>
      <c r="DT131" s="53">
        <v>6.6847299999999998E-2</v>
      </c>
      <c r="DU131" s="53">
        <v>5.3329099999999997E-2</v>
      </c>
      <c r="DV131" s="53">
        <v>5.8823399999999998E-2</v>
      </c>
      <c r="DW131" s="53">
        <v>5.4204200000000001E-2</v>
      </c>
      <c r="DX131" s="53">
        <v>5.3916199999999997E-2</v>
      </c>
      <c r="DY131" s="53">
        <v>8.7090500000000001E-2</v>
      </c>
      <c r="DZ131" s="53">
        <v>8.9404999999999998E-2</v>
      </c>
      <c r="EA131" s="53">
        <v>6.1839699999999997E-2</v>
      </c>
      <c r="EB131" s="53">
        <v>4.9599600000000001E-2</v>
      </c>
      <c r="EC131" s="53">
        <v>5.33649E-2</v>
      </c>
      <c r="ED131" s="53">
        <v>4.6706699999999997E-2</v>
      </c>
      <c r="EE131" s="53">
        <v>6.0685700000000002E-2</v>
      </c>
      <c r="EF131" s="53">
        <v>6.6143800000000003E-2</v>
      </c>
      <c r="EG131" s="53">
        <v>4.1142100000000001E-2</v>
      </c>
      <c r="EH131" s="53">
        <v>1.6532399999999999E-2</v>
      </c>
      <c r="EI131" s="53">
        <v>1.2874200000000001E-2</v>
      </c>
      <c r="EJ131" s="53">
        <v>9.2072699999999993E-2</v>
      </c>
      <c r="EK131" s="53">
        <v>0.1012821</v>
      </c>
      <c r="EL131" s="53">
        <v>0.13331560000000001</v>
      </c>
      <c r="EM131" s="53">
        <v>0.1290086</v>
      </c>
      <c r="EN131" s="53">
        <v>0.15580720000000001</v>
      </c>
      <c r="EO131" s="53">
        <v>0.13847880000000001</v>
      </c>
      <c r="EP131" s="53">
        <v>0.13432540000000001</v>
      </c>
      <c r="EQ131" s="53">
        <v>0.15947790000000001</v>
      </c>
      <c r="ER131" s="53">
        <v>0.115342</v>
      </c>
      <c r="ES131" s="53">
        <v>0.1002033</v>
      </c>
      <c r="ET131" s="53">
        <v>0.1003267</v>
      </c>
      <c r="EU131" s="53">
        <v>9.0214699999999995E-2</v>
      </c>
      <c r="EV131" s="53">
        <v>8.6980199999999994E-2</v>
      </c>
      <c r="EW131" s="53">
        <v>69.930719999999994</v>
      </c>
      <c r="EX131" s="53">
        <v>68.686750000000004</v>
      </c>
      <c r="EY131" s="53">
        <v>67.851140000000001</v>
      </c>
      <c r="EZ131" s="53">
        <v>66.526120000000006</v>
      </c>
      <c r="FA131" s="53">
        <v>64.932079999999999</v>
      </c>
      <c r="FB131" s="53">
        <v>63.827620000000003</v>
      </c>
      <c r="FC131" s="53">
        <v>64.229320000000001</v>
      </c>
      <c r="FD131" s="53">
        <v>68.580359999999999</v>
      </c>
      <c r="FE131" s="53">
        <v>73.955730000000003</v>
      </c>
      <c r="FF131" s="53">
        <v>77.905240000000006</v>
      </c>
      <c r="FG131" s="53">
        <v>81.632990000000007</v>
      </c>
      <c r="FH131" s="53">
        <v>84.509649999999993</v>
      </c>
      <c r="FI131" s="53">
        <v>87.2804</v>
      </c>
      <c r="FJ131" s="53">
        <v>89.60521</v>
      </c>
      <c r="FK131" s="53">
        <v>91.760639999999995</v>
      </c>
      <c r="FL131" s="53">
        <v>93.123180000000005</v>
      </c>
      <c r="FM131" s="53">
        <v>93.942539999999994</v>
      </c>
      <c r="FN131" s="53">
        <v>93.533680000000004</v>
      </c>
      <c r="FO131" s="53">
        <v>92.225650000000002</v>
      </c>
      <c r="FP131" s="53">
        <v>88.286519999999996</v>
      </c>
      <c r="FQ131" s="53">
        <v>81.877619999999993</v>
      </c>
      <c r="FR131" s="53">
        <v>76.969160000000002</v>
      </c>
      <c r="FS131" s="53">
        <v>74.028080000000003</v>
      </c>
      <c r="FT131" s="53">
        <v>71.602339999999998</v>
      </c>
      <c r="FU131" s="53">
        <v>2331.0329999999999</v>
      </c>
      <c r="FV131" s="53">
        <v>2975.8870000000002</v>
      </c>
      <c r="FW131" s="53">
        <v>16.865739999999999</v>
      </c>
      <c r="FX131" s="53">
        <v>1</v>
      </c>
    </row>
    <row r="132" spans="1:180" x14ac:dyDescent="0.3">
      <c r="A132" t="s">
        <v>174</v>
      </c>
      <c r="B132" t="s">
        <v>249</v>
      </c>
      <c r="C132" t="s">
        <v>180</v>
      </c>
      <c r="D132" t="s">
        <v>227</v>
      </c>
      <c r="E132" t="s">
        <v>189</v>
      </c>
      <c r="F132" t="s">
        <v>235</v>
      </c>
      <c r="G132" t="s">
        <v>242</v>
      </c>
      <c r="H132" s="53">
        <v>410</v>
      </c>
      <c r="I132" s="53">
        <v>0.89601618000000005</v>
      </c>
      <c r="J132" s="53">
        <v>0.85843590000000003</v>
      </c>
      <c r="K132" s="53">
        <v>0.85615909999999995</v>
      </c>
      <c r="L132" s="53">
        <v>0.84475339999999999</v>
      </c>
      <c r="M132" s="53">
        <v>0.8443273</v>
      </c>
      <c r="N132" s="53">
        <v>0.87145320000000004</v>
      </c>
      <c r="O132" s="53">
        <v>0.8940032</v>
      </c>
      <c r="P132" s="53">
        <v>1.0070269999999999</v>
      </c>
      <c r="Q132" s="53">
        <v>1.238116</v>
      </c>
      <c r="R132" s="53">
        <v>1.425338</v>
      </c>
      <c r="S132" s="53">
        <v>1.6056220000000001</v>
      </c>
      <c r="T132" s="53">
        <v>1.745447</v>
      </c>
      <c r="U132" s="53">
        <v>1.9647760000000001</v>
      </c>
      <c r="V132" s="53">
        <v>2.053086</v>
      </c>
      <c r="W132" s="53">
        <v>2.1195240000000002</v>
      </c>
      <c r="X132" s="53">
        <v>2.1374529999999998</v>
      </c>
      <c r="Y132" s="53">
        <v>2.0558329999999998</v>
      </c>
      <c r="Z132" s="53">
        <v>1.72888</v>
      </c>
      <c r="AA132" s="53">
        <v>1.4685269999999999</v>
      </c>
      <c r="AB132" s="53">
        <v>1.221773</v>
      </c>
      <c r="AC132" s="53">
        <v>1.148989</v>
      </c>
      <c r="AD132" s="53">
        <v>1.0739019999999999</v>
      </c>
      <c r="AE132" s="53">
        <v>0.99925120000000001</v>
      </c>
      <c r="AF132" s="53">
        <v>0.92330939999999995</v>
      </c>
      <c r="AG132" s="53">
        <v>-3.3797099999999997E-2</v>
      </c>
      <c r="AH132" s="53">
        <v>-4.16336E-2</v>
      </c>
      <c r="AI132" s="53">
        <v>-2.4654300000000001E-2</v>
      </c>
      <c r="AJ132" s="53">
        <v>-2.0924399999999999E-2</v>
      </c>
      <c r="AK132" s="53">
        <v>-2.2110899999999999E-2</v>
      </c>
      <c r="AL132" s="53">
        <v>-3.4523100000000001E-2</v>
      </c>
      <c r="AM132" s="53">
        <v>-6.62412E-2</v>
      </c>
      <c r="AN132" s="53">
        <v>-5.7091299999999998E-2</v>
      </c>
      <c r="AO132" s="53">
        <v>-8.5985900000000004E-2</v>
      </c>
      <c r="AP132" s="53">
        <v>-0.1427089</v>
      </c>
      <c r="AQ132" s="53">
        <v>-0.18655040000000001</v>
      </c>
      <c r="AR132" s="53">
        <v>-0.19755059999999999</v>
      </c>
      <c r="AS132" s="53">
        <v>-0.1072096</v>
      </c>
      <c r="AT132" s="53">
        <v>-0.14181270000000001</v>
      </c>
      <c r="AU132" s="53">
        <v>-0.17444180000000001</v>
      </c>
      <c r="AV132" s="53">
        <v>-0.16149060000000001</v>
      </c>
      <c r="AW132" s="53">
        <v>-0.107724</v>
      </c>
      <c r="AX132" s="53">
        <v>-0.11091669999999999</v>
      </c>
      <c r="AY132" s="53">
        <v>-7.8235700000000005E-2</v>
      </c>
      <c r="AZ132" s="53">
        <v>-0.12578349999999999</v>
      </c>
      <c r="BA132" s="53">
        <v>-0.1216464</v>
      </c>
      <c r="BB132" s="53">
        <v>-6.6904500000000006E-2</v>
      </c>
      <c r="BC132" s="53">
        <v>-4.2644599999999998E-2</v>
      </c>
      <c r="BD132" s="53">
        <v>-4.2837500000000001E-2</v>
      </c>
      <c r="BE132" s="53">
        <v>-6.6422E-3</v>
      </c>
      <c r="BF132" s="53">
        <v>-1.64412E-2</v>
      </c>
      <c r="BG132" s="53">
        <v>9.4620000000000001E-4</v>
      </c>
      <c r="BH132" s="53">
        <v>1.7669999999999999E-3</v>
      </c>
      <c r="BI132" s="53">
        <v>3.1609999999999999E-4</v>
      </c>
      <c r="BJ132" s="53">
        <v>-9.6977999999999995E-3</v>
      </c>
      <c r="BK132" s="53">
        <v>-3.1707800000000001E-2</v>
      </c>
      <c r="BL132" s="53">
        <v>-2.3247799999999999E-2</v>
      </c>
      <c r="BM132" s="53">
        <v>-4.9848299999999998E-2</v>
      </c>
      <c r="BN132" s="53">
        <v>-9.6368599999999999E-2</v>
      </c>
      <c r="BO132" s="53">
        <v>-0.1234759</v>
      </c>
      <c r="BP132" s="53">
        <v>-0.13843859999999999</v>
      </c>
      <c r="BQ132" s="53">
        <v>-4.33447E-2</v>
      </c>
      <c r="BR132" s="53">
        <v>-7.3855699999999996E-2</v>
      </c>
      <c r="BS132" s="53">
        <v>-0.1019306</v>
      </c>
      <c r="BT132" s="53">
        <v>-8.4882799999999994E-2</v>
      </c>
      <c r="BU132" s="53">
        <v>-3.2498300000000001E-2</v>
      </c>
      <c r="BV132" s="53">
        <v>-3.9873400000000003E-2</v>
      </c>
      <c r="BW132" s="53">
        <v>-1.6778000000000001E-2</v>
      </c>
      <c r="BX132" s="53">
        <v>-8.12301E-2</v>
      </c>
      <c r="BY132" s="53">
        <v>-8.2787399999999997E-2</v>
      </c>
      <c r="BZ132" s="53">
        <v>-3.42948E-2</v>
      </c>
      <c r="CA132" s="53">
        <v>-1.20652E-2</v>
      </c>
      <c r="CB132" s="53">
        <v>-1.4259000000000001E-2</v>
      </c>
      <c r="CC132" s="53">
        <v>1.2165199999999999E-2</v>
      </c>
      <c r="CD132" s="53">
        <v>1.0070999999999999E-3</v>
      </c>
      <c r="CE132" s="53">
        <v>1.8676999999999999E-2</v>
      </c>
      <c r="CF132" s="53">
        <v>1.7482999999999999E-2</v>
      </c>
      <c r="CG132" s="53">
        <v>1.5848899999999999E-2</v>
      </c>
      <c r="CH132" s="53">
        <v>7.4961000000000003E-3</v>
      </c>
      <c r="CI132" s="53">
        <v>-7.79E-3</v>
      </c>
      <c r="CJ132" s="53">
        <v>1.9210000000000001E-4</v>
      </c>
      <c r="CK132" s="53">
        <v>-2.4819500000000001E-2</v>
      </c>
      <c r="CL132" s="53">
        <v>-6.42736E-2</v>
      </c>
      <c r="CM132" s="53">
        <v>-7.9790700000000006E-2</v>
      </c>
      <c r="CN132" s="53">
        <v>-9.7497799999999996E-2</v>
      </c>
      <c r="CO132" s="53">
        <v>8.8789999999999995E-4</v>
      </c>
      <c r="CP132" s="53">
        <v>-2.6788800000000001E-2</v>
      </c>
      <c r="CQ132" s="53">
        <v>-5.1709600000000001E-2</v>
      </c>
      <c r="CR132" s="53">
        <v>-3.1824400000000003E-2</v>
      </c>
      <c r="CS132" s="53">
        <v>1.9602700000000001E-2</v>
      </c>
      <c r="CT132" s="53">
        <v>9.3310000000000008E-3</v>
      </c>
      <c r="CU132" s="53">
        <v>2.5787399999999999E-2</v>
      </c>
      <c r="CV132" s="53">
        <v>-5.0372599999999997E-2</v>
      </c>
      <c r="CW132" s="53">
        <v>-5.5873800000000001E-2</v>
      </c>
      <c r="CX132" s="53">
        <v>-1.17094E-2</v>
      </c>
      <c r="CY132" s="53">
        <v>9.1140000000000006E-3</v>
      </c>
      <c r="CZ132" s="53">
        <v>5.5345000000000004E-3</v>
      </c>
      <c r="DA132" s="53">
        <v>3.09725E-2</v>
      </c>
      <c r="DB132" s="53">
        <v>1.8455300000000001E-2</v>
      </c>
      <c r="DC132" s="53">
        <v>3.6407799999999997E-2</v>
      </c>
      <c r="DD132" s="53">
        <v>3.3198999999999999E-2</v>
      </c>
      <c r="DE132" s="53">
        <v>3.1381800000000001E-2</v>
      </c>
      <c r="DF132" s="53">
        <v>2.469E-2</v>
      </c>
      <c r="DG132" s="53">
        <v>1.6127800000000001E-2</v>
      </c>
      <c r="DH132" s="53">
        <v>2.3632E-2</v>
      </c>
      <c r="DI132" s="53">
        <v>2.0919999999999999E-4</v>
      </c>
      <c r="DJ132" s="53">
        <v>-3.2178499999999999E-2</v>
      </c>
      <c r="DK132" s="53">
        <v>-3.6105499999999999E-2</v>
      </c>
      <c r="DL132" s="53">
        <v>-5.6557000000000003E-2</v>
      </c>
      <c r="DM132" s="53">
        <v>4.5120500000000001E-2</v>
      </c>
      <c r="DN132" s="53">
        <v>2.0278000000000001E-2</v>
      </c>
      <c r="DO132" s="53">
        <v>-1.4885E-3</v>
      </c>
      <c r="DP132" s="53">
        <v>2.12339E-2</v>
      </c>
      <c r="DQ132" s="53">
        <v>7.1703799999999998E-2</v>
      </c>
      <c r="DR132" s="53">
        <v>5.8535400000000001E-2</v>
      </c>
      <c r="DS132" s="53">
        <v>6.8352800000000005E-2</v>
      </c>
      <c r="DT132" s="53">
        <v>-1.9515100000000001E-2</v>
      </c>
      <c r="DU132" s="53">
        <v>-2.8960199999999998E-2</v>
      </c>
      <c r="DV132" s="53">
        <v>1.0876E-2</v>
      </c>
      <c r="DW132" s="53">
        <v>3.0293199999999999E-2</v>
      </c>
      <c r="DX132" s="53">
        <v>2.53279E-2</v>
      </c>
      <c r="DY132" s="53">
        <v>5.8127400000000003E-2</v>
      </c>
      <c r="DZ132" s="53">
        <v>4.36478E-2</v>
      </c>
      <c r="EA132" s="53">
        <v>6.2008300000000002E-2</v>
      </c>
      <c r="EB132" s="53">
        <v>5.58904E-2</v>
      </c>
      <c r="EC132" s="53">
        <v>5.3808799999999997E-2</v>
      </c>
      <c r="ED132" s="53">
        <v>4.9515299999999998E-2</v>
      </c>
      <c r="EE132" s="53">
        <v>5.0661200000000003E-2</v>
      </c>
      <c r="EF132" s="53">
        <v>5.7475400000000003E-2</v>
      </c>
      <c r="EG132" s="53">
        <v>3.6346799999999999E-2</v>
      </c>
      <c r="EH132" s="53">
        <v>1.4161699999999999E-2</v>
      </c>
      <c r="EI132" s="53">
        <v>2.6969E-2</v>
      </c>
      <c r="EJ132" s="53">
        <v>2.555E-3</v>
      </c>
      <c r="EK132" s="53">
        <v>0.1089854</v>
      </c>
      <c r="EL132" s="53">
        <v>8.8235099999999997E-2</v>
      </c>
      <c r="EM132" s="53">
        <v>7.1022699999999994E-2</v>
      </c>
      <c r="EN132" s="53">
        <v>9.7841800000000007E-2</v>
      </c>
      <c r="EO132" s="53">
        <v>0.14692939999999999</v>
      </c>
      <c r="EP132" s="53">
        <v>0.12957869999999999</v>
      </c>
      <c r="EQ132" s="53">
        <v>0.1298105</v>
      </c>
      <c r="ER132" s="53">
        <v>2.5038299999999999E-2</v>
      </c>
      <c r="ES132" s="53">
        <v>9.8987999999999993E-3</v>
      </c>
      <c r="ET132" s="53">
        <v>4.3485700000000002E-2</v>
      </c>
      <c r="EU132" s="53">
        <v>6.0872599999999999E-2</v>
      </c>
      <c r="EV132" s="53">
        <v>5.39064E-2</v>
      </c>
      <c r="EW132" s="53">
        <v>68.560869999999994</v>
      </c>
      <c r="EX132" s="53">
        <v>67.465739999999997</v>
      </c>
      <c r="EY132" s="53">
        <v>66.287480000000002</v>
      </c>
      <c r="EZ132" s="53">
        <v>65.005229999999997</v>
      </c>
      <c r="FA132" s="53">
        <v>63.930390000000003</v>
      </c>
      <c r="FB132" s="53">
        <v>62.858269999999997</v>
      </c>
      <c r="FC132" s="53">
        <v>62.379049999999999</v>
      </c>
      <c r="FD132" s="53">
        <v>64.749440000000007</v>
      </c>
      <c r="FE132" s="53">
        <v>70.021150000000006</v>
      </c>
      <c r="FF132" s="53">
        <v>75.290379999999999</v>
      </c>
      <c r="FG132" s="53">
        <v>79.467119999999994</v>
      </c>
      <c r="FH132" s="53">
        <v>82.887180000000001</v>
      </c>
      <c r="FI132" s="53">
        <v>85.474189999999993</v>
      </c>
      <c r="FJ132" s="53">
        <v>87.9435</v>
      </c>
      <c r="FK132" s="53">
        <v>89.984499999999997</v>
      </c>
      <c r="FL132" s="53">
        <v>91.330330000000004</v>
      </c>
      <c r="FM132" s="53">
        <v>92.041380000000004</v>
      </c>
      <c r="FN132" s="53">
        <v>91.646619999999999</v>
      </c>
      <c r="FO132" s="53">
        <v>89.357799999999997</v>
      </c>
      <c r="FP132" s="53">
        <v>84.4345</v>
      </c>
      <c r="FQ132" s="53">
        <v>78.3596</v>
      </c>
      <c r="FR132" s="53">
        <v>74.469909999999999</v>
      </c>
      <c r="FS132" s="53">
        <v>72.095619999999997</v>
      </c>
      <c r="FT132" s="53">
        <v>70.109250000000003</v>
      </c>
      <c r="FU132" s="53">
        <v>2330.9679999999998</v>
      </c>
      <c r="FV132" s="53">
        <v>3055.0219999999999</v>
      </c>
      <c r="FW132" s="53">
        <v>15.113379999999999</v>
      </c>
      <c r="FX132" s="53">
        <v>1</v>
      </c>
    </row>
    <row r="133" spans="1:180" x14ac:dyDescent="0.3">
      <c r="A133" t="s">
        <v>174</v>
      </c>
      <c r="B133" t="s">
        <v>249</v>
      </c>
      <c r="C133" t="s">
        <v>180</v>
      </c>
      <c r="D133" t="s">
        <v>248</v>
      </c>
      <c r="E133" t="s">
        <v>190</v>
      </c>
      <c r="F133" t="s">
        <v>235</v>
      </c>
      <c r="G133" t="s">
        <v>242</v>
      </c>
      <c r="H133" s="53">
        <v>410</v>
      </c>
      <c r="I133" s="53">
        <v>0.88173681000000004</v>
      </c>
      <c r="J133" s="53">
        <v>0.84607469999999996</v>
      </c>
      <c r="K133" s="53">
        <v>0.83440150000000002</v>
      </c>
      <c r="L133" s="53">
        <v>0.81377949999999999</v>
      </c>
      <c r="M133" s="53">
        <v>0.80335900000000005</v>
      </c>
      <c r="N133" s="53">
        <v>0.81659360000000003</v>
      </c>
      <c r="O133" s="53">
        <v>0.83698269999999997</v>
      </c>
      <c r="P133" s="53">
        <v>0.75147249999999999</v>
      </c>
      <c r="Q133" s="53">
        <v>0.78889260000000005</v>
      </c>
      <c r="R133" s="53">
        <v>0.86175380000000001</v>
      </c>
      <c r="S133" s="53">
        <v>0.94816639999999996</v>
      </c>
      <c r="T133" s="53">
        <v>1.0444629999999999</v>
      </c>
      <c r="U133" s="53">
        <v>1.1683520000000001</v>
      </c>
      <c r="V133" s="53">
        <v>1.1822589999999999</v>
      </c>
      <c r="W133" s="53">
        <v>1.2249650000000001</v>
      </c>
      <c r="X133" s="53">
        <v>1.298508</v>
      </c>
      <c r="Y133" s="53">
        <v>1.3223910000000001</v>
      </c>
      <c r="Z133" s="53">
        <v>1.2907820000000001</v>
      </c>
      <c r="AA133" s="53">
        <v>1.1885969999999999</v>
      </c>
      <c r="AB133" s="53">
        <v>1.15733</v>
      </c>
      <c r="AC133" s="53">
        <v>1.1014790000000001</v>
      </c>
      <c r="AD133" s="53">
        <v>1.016256</v>
      </c>
      <c r="AE133" s="53">
        <v>0.94404759999999999</v>
      </c>
      <c r="AF133" s="53">
        <v>0.90392019999999995</v>
      </c>
      <c r="AG133" s="53">
        <v>1.11333E-2</v>
      </c>
      <c r="AH133" s="53">
        <v>4.3099999999999996E-3</v>
      </c>
      <c r="AI133" s="53">
        <v>6.4132E-3</v>
      </c>
      <c r="AJ133" s="53">
        <v>-4.9528000000000003E-3</v>
      </c>
      <c r="AK133" s="53">
        <v>-1.7332299999999998E-2</v>
      </c>
      <c r="AL133" s="53">
        <v>-6.8335999999999996E-3</v>
      </c>
      <c r="AM133" s="53">
        <v>1.52864E-2</v>
      </c>
      <c r="AN133" s="53">
        <v>-6.4044999999999996E-3</v>
      </c>
      <c r="AO133" s="53">
        <v>-3.8470499999999998E-2</v>
      </c>
      <c r="AP133" s="53">
        <v>-8.7389099999999997E-2</v>
      </c>
      <c r="AQ133" s="53">
        <v>-0.1435826</v>
      </c>
      <c r="AR133" s="53">
        <v>-0.1351308</v>
      </c>
      <c r="AS133" s="53">
        <v>-7.7510499999999996E-2</v>
      </c>
      <c r="AT133" s="53">
        <v>-0.13260449999999999</v>
      </c>
      <c r="AU133" s="53">
        <v>-0.14370630000000001</v>
      </c>
      <c r="AV133" s="53">
        <v>-9.5755699999999999E-2</v>
      </c>
      <c r="AW133" s="53">
        <v>-5.4310400000000002E-2</v>
      </c>
      <c r="AX133" s="53">
        <v>-2.04084E-2</v>
      </c>
      <c r="AY133" s="53">
        <v>-1.29823E-2</v>
      </c>
      <c r="AZ133" s="53">
        <v>-1.25886E-2</v>
      </c>
      <c r="BA133" s="53">
        <v>-1.86623E-2</v>
      </c>
      <c r="BB133" s="53">
        <v>-1.1727400000000001E-2</v>
      </c>
      <c r="BC133" s="53">
        <v>-8.0613999999999998E-3</v>
      </c>
      <c r="BD133" s="53">
        <v>6.0997999999999998E-3</v>
      </c>
      <c r="BE133" s="53">
        <v>4.1752299999999999E-2</v>
      </c>
      <c r="BF133" s="53">
        <v>3.2422399999999997E-2</v>
      </c>
      <c r="BG133" s="53">
        <v>3.3908000000000001E-2</v>
      </c>
      <c r="BH133" s="53">
        <v>2.2542099999999999E-2</v>
      </c>
      <c r="BI133" s="53">
        <v>1.0391600000000001E-2</v>
      </c>
      <c r="BJ133" s="53">
        <v>2.0563100000000001E-2</v>
      </c>
      <c r="BK133" s="53">
        <v>4.2531100000000002E-2</v>
      </c>
      <c r="BL133" s="53">
        <v>2.2395600000000002E-2</v>
      </c>
      <c r="BM133" s="53">
        <v>-6.7146999999999997E-3</v>
      </c>
      <c r="BN133" s="53">
        <v>-5.15445E-2</v>
      </c>
      <c r="BO133" s="53">
        <v>-9.7283300000000003E-2</v>
      </c>
      <c r="BP133" s="53">
        <v>-9.0491699999999994E-2</v>
      </c>
      <c r="BQ133" s="53">
        <v>-3.3729200000000001E-2</v>
      </c>
      <c r="BR133" s="53">
        <v>-8.2016400000000003E-2</v>
      </c>
      <c r="BS133" s="53">
        <v>-9.5107700000000003E-2</v>
      </c>
      <c r="BT133" s="53">
        <v>-4.6283600000000001E-2</v>
      </c>
      <c r="BU133" s="53">
        <v>-5.6309000000000003E-3</v>
      </c>
      <c r="BV133" s="53">
        <v>3.0258799999999999E-2</v>
      </c>
      <c r="BW133" s="53">
        <v>2.8983600000000002E-2</v>
      </c>
      <c r="BX133" s="53">
        <v>2.6729800000000001E-2</v>
      </c>
      <c r="BY133" s="53">
        <v>1.90133E-2</v>
      </c>
      <c r="BZ133" s="53">
        <v>2.3672800000000001E-2</v>
      </c>
      <c r="CA133" s="53">
        <v>2.4724300000000001E-2</v>
      </c>
      <c r="CB133" s="53">
        <v>3.8104399999999997E-2</v>
      </c>
      <c r="CC133" s="53">
        <v>6.2959000000000001E-2</v>
      </c>
      <c r="CD133" s="53">
        <v>5.1892899999999999E-2</v>
      </c>
      <c r="CE133" s="53">
        <v>5.2950799999999999E-2</v>
      </c>
      <c r="CF133" s="53">
        <v>4.1584900000000001E-2</v>
      </c>
      <c r="CG133" s="53">
        <v>2.9593100000000001E-2</v>
      </c>
      <c r="CH133" s="53">
        <v>3.9537900000000001E-2</v>
      </c>
      <c r="CI133" s="53">
        <v>6.1400700000000002E-2</v>
      </c>
      <c r="CJ133" s="53">
        <v>4.2342499999999998E-2</v>
      </c>
      <c r="CK133" s="53">
        <v>1.5279299999999999E-2</v>
      </c>
      <c r="CL133" s="53">
        <v>-2.6718599999999999E-2</v>
      </c>
      <c r="CM133" s="53">
        <v>-6.5216499999999997E-2</v>
      </c>
      <c r="CN133" s="53">
        <v>-5.9574799999999997E-2</v>
      </c>
      <c r="CO133" s="53">
        <v>-3.4063000000000001E-3</v>
      </c>
      <c r="CP133" s="53">
        <v>-4.6979100000000003E-2</v>
      </c>
      <c r="CQ133" s="53">
        <v>-6.14484E-2</v>
      </c>
      <c r="CR133" s="53">
        <v>-1.20194E-2</v>
      </c>
      <c r="CS133" s="53">
        <v>2.8084399999999999E-2</v>
      </c>
      <c r="CT133" s="53">
        <v>6.5350699999999998E-2</v>
      </c>
      <c r="CU133" s="53">
        <v>5.8049099999999999E-2</v>
      </c>
      <c r="CV133" s="53">
        <v>5.3961599999999998E-2</v>
      </c>
      <c r="CW133" s="53">
        <v>4.5107300000000003E-2</v>
      </c>
      <c r="CX133" s="53">
        <v>4.8190900000000002E-2</v>
      </c>
      <c r="CY133" s="53">
        <v>4.7431500000000001E-2</v>
      </c>
      <c r="CZ133" s="53">
        <v>6.0270700000000003E-2</v>
      </c>
      <c r="DA133" s="53">
        <v>8.4165699999999996E-2</v>
      </c>
      <c r="DB133" s="53">
        <v>7.1363499999999996E-2</v>
      </c>
      <c r="DC133" s="53">
        <v>7.1993600000000005E-2</v>
      </c>
      <c r="DD133" s="53">
        <v>6.06277E-2</v>
      </c>
      <c r="DE133" s="53">
        <v>4.8794499999999998E-2</v>
      </c>
      <c r="DF133" s="53">
        <v>5.8512799999999997E-2</v>
      </c>
      <c r="DG133" s="53">
        <v>8.0270400000000006E-2</v>
      </c>
      <c r="DH133" s="53">
        <v>6.2289299999999999E-2</v>
      </c>
      <c r="DI133" s="53">
        <v>3.7273300000000002E-2</v>
      </c>
      <c r="DJ133" s="53">
        <v>-1.8927E-3</v>
      </c>
      <c r="DK133" s="53">
        <v>-3.3149699999999997E-2</v>
      </c>
      <c r="DL133" s="53">
        <v>-2.8657800000000001E-2</v>
      </c>
      <c r="DM133" s="53">
        <v>2.6916499999999999E-2</v>
      </c>
      <c r="DN133" s="53">
        <v>-1.19419E-2</v>
      </c>
      <c r="DO133" s="53">
        <v>-2.7789100000000001E-2</v>
      </c>
      <c r="DP133" s="53">
        <v>2.2244900000000001E-2</v>
      </c>
      <c r="DQ133" s="53">
        <v>6.1799600000000003E-2</v>
      </c>
      <c r="DR133" s="53">
        <v>0.1004427</v>
      </c>
      <c r="DS133" s="53">
        <v>8.7114499999999997E-2</v>
      </c>
      <c r="DT133" s="53">
        <v>8.1193399999999999E-2</v>
      </c>
      <c r="DU133" s="53">
        <v>7.1201299999999995E-2</v>
      </c>
      <c r="DV133" s="53">
        <v>7.2708900000000007E-2</v>
      </c>
      <c r="DW133" s="53">
        <v>7.0138699999999998E-2</v>
      </c>
      <c r="DX133" s="53">
        <v>8.2436899999999994E-2</v>
      </c>
      <c r="DY133" s="53">
        <v>0.11478480000000001</v>
      </c>
      <c r="DZ133" s="53">
        <v>9.9475800000000003E-2</v>
      </c>
      <c r="EA133" s="53">
        <v>9.9488400000000005E-2</v>
      </c>
      <c r="EB133" s="53">
        <v>8.8122599999999995E-2</v>
      </c>
      <c r="EC133" s="53">
        <v>7.65184E-2</v>
      </c>
      <c r="ED133" s="53">
        <v>8.59095E-2</v>
      </c>
      <c r="EE133" s="53">
        <v>0.1075151</v>
      </c>
      <c r="EF133" s="53">
        <v>9.1089400000000001E-2</v>
      </c>
      <c r="EG133" s="53">
        <v>6.9029099999999996E-2</v>
      </c>
      <c r="EH133" s="53">
        <v>3.39519E-2</v>
      </c>
      <c r="EI133" s="53">
        <v>1.3149599999999999E-2</v>
      </c>
      <c r="EJ133" s="53">
        <v>1.59813E-2</v>
      </c>
      <c r="EK133" s="53">
        <v>7.0697800000000005E-2</v>
      </c>
      <c r="EL133" s="53">
        <v>3.8646199999999999E-2</v>
      </c>
      <c r="EM133" s="53">
        <v>2.0809600000000001E-2</v>
      </c>
      <c r="EN133" s="53">
        <v>7.1717000000000003E-2</v>
      </c>
      <c r="EO133" s="53">
        <v>0.1104791</v>
      </c>
      <c r="EP133" s="53">
        <v>0.15110979999999999</v>
      </c>
      <c r="EQ133" s="53">
        <v>0.12908040000000001</v>
      </c>
      <c r="ER133" s="53">
        <v>0.12051190000000001</v>
      </c>
      <c r="ES133" s="53">
        <v>0.1088769</v>
      </c>
      <c r="ET133" s="53">
        <v>0.1081092</v>
      </c>
      <c r="EU133" s="53">
        <v>0.1029244</v>
      </c>
      <c r="EV133" s="53">
        <v>0.1144416</v>
      </c>
      <c r="EW133" s="53">
        <v>65.075519999999997</v>
      </c>
      <c r="EX133" s="53">
        <v>63.970390000000002</v>
      </c>
      <c r="EY133" s="53">
        <v>62.915080000000003</v>
      </c>
      <c r="EZ133" s="53">
        <v>62.09402</v>
      </c>
      <c r="FA133" s="53">
        <v>61.424759999999999</v>
      </c>
      <c r="FB133" s="53">
        <v>60.403880000000001</v>
      </c>
      <c r="FC133" s="53">
        <v>59.589570000000002</v>
      </c>
      <c r="FD133" s="53">
        <v>61.106990000000003</v>
      </c>
      <c r="FE133" s="53">
        <v>66.579700000000003</v>
      </c>
      <c r="FF133" s="53">
        <v>72.293949999999995</v>
      </c>
      <c r="FG133" s="53">
        <v>77.228359999999995</v>
      </c>
      <c r="FH133" s="53">
        <v>80.303889999999996</v>
      </c>
      <c r="FI133" s="53">
        <v>83.125950000000003</v>
      </c>
      <c r="FJ133" s="53">
        <v>85.619219999999999</v>
      </c>
      <c r="FK133" s="53">
        <v>87.430179999999993</v>
      </c>
      <c r="FL133" s="53">
        <v>88.400989999999993</v>
      </c>
      <c r="FM133" s="53">
        <v>88.722740000000002</v>
      </c>
      <c r="FN133" s="53">
        <v>87.552639999999997</v>
      </c>
      <c r="FO133" s="53">
        <v>84.160210000000006</v>
      </c>
      <c r="FP133" s="53">
        <v>78.291520000000006</v>
      </c>
      <c r="FQ133" s="53">
        <v>73.506320000000002</v>
      </c>
      <c r="FR133" s="53">
        <v>70.624139999999997</v>
      </c>
      <c r="FS133" s="53">
        <v>68.713369999999998</v>
      </c>
      <c r="FT133" s="53">
        <v>66.905209999999997</v>
      </c>
      <c r="FU133" s="53">
        <v>2330.1999999999998</v>
      </c>
      <c r="FV133" s="53">
        <v>2780.6889999999999</v>
      </c>
      <c r="FW133" s="53">
        <v>15.557399999999999</v>
      </c>
      <c r="FX133" s="53">
        <v>1</v>
      </c>
    </row>
    <row r="134" spans="1:180" x14ac:dyDescent="0.3">
      <c r="A134" t="s">
        <v>174</v>
      </c>
      <c r="B134" t="s">
        <v>249</v>
      </c>
      <c r="C134" t="s">
        <v>180</v>
      </c>
      <c r="D134" t="s">
        <v>227</v>
      </c>
      <c r="E134" t="s">
        <v>190</v>
      </c>
      <c r="F134" t="s">
        <v>235</v>
      </c>
      <c r="G134" t="s">
        <v>242</v>
      </c>
      <c r="H134" s="53">
        <v>410</v>
      </c>
      <c r="I134" s="53">
        <v>0.88966131000000004</v>
      </c>
      <c r="J134" s="53">
        <v>0.86603059999999998</v>
      </c>
      <c r="K134" s="53">
        <v>0.8557382</v>
      </c>
      <c r="L134" s="53">
        <v>0.83180189999999998</v>
      </c>
      <c r="M134" s="53">
        <v>0.84328179999999997</v>
      </c>
      <c r="N134" s="53">
        <v>0.88261259999999997</v>
      </c>
      <c r="O134" s="53">
        <v>0.95521469999999997</v>
      </c>
      <c r="P134" s="53">
        <v>1.0072430000000001</v>
      </c>
      <c r="Q134" s="53">
        <v>1.2104520000000001</v>
      </c>
      <c r="R134" s="53">
        <v>1.400571</v>
      </c>
      <c r="S134" s="53">
        <v>1.558951</v>
      </c>
      <c r="T134" s="53">
        <v>1.6780539999999999</v>
      </c>
      <c r="U134" s="53">
        <v>1.8458049999999999</v>
      </c>
      <c r="V134" s="53">
        <v>1.931246</v>
      </c>
      <c r="W134" s="53">
        <v>2.007844</v>
      </c>
      <c r="X134" s="53">
        <v>2.0635970000000001</v>
      </c>
      <c r="Y134" s="53">
        <v>1.9441889999999999</v>
      </c>
      <c r="Z134" s="53">
        <v>1.5878380000000001</v>
      </c>
      <c r="AA134" s="53">
        <v>1.33175</v>
      </c>
      <c r="AB134" s="53">
        <v>1.2255450000000001</v>
      </c>
      <c r="AC134" s="53">
        <v>1.1133</v>
      </c>
      <c r="AD134" s="53">
        <v>1.0255970000000001</v>
      </c>
      <c r="AE134" s="53">
        <v>0.95463900000000002</v>
      </c>
      <c r="AF134" s="53">
        <v>0.90997189999999994</v>
      </c>
      <c r="AG134" s="53">
        <v>1.56174E-2</v>
      </c>
      <c r="AH134" s="53">
        <v>1.42893E-2</v>
      </c>
      <c r="AI134" s="53">
        <v>1.9616700000000001E-2</v>
      </c>
      <c r="AJ134" s="53">
        <v>1.9028999999999999E-3</v>
      </c>
      <c r="AK134" s="53">
        <v>6.3210999999999996E-3</v>
      </c>
      <c r="AL134" s="53">
        <v>1.1789000000000001E-2</v>
      </c>
      <c r="AM134" s="53">
        <v>5.169E-3</v>
      </c>
      <c r="AN134" s="53">
        <v>-2.3424000000000001E-3</v>
      </c>
      <c r="AO134" s="53">
        <v>-1.3768799999999999E-2</v>
      </c>
      <c r="AP134" s="53">
        <v>-4.0306799999999997E-2</v>
      </c>
      <c r="AQ134" s="53">
        <v>-8.2835599999999995E-2</v>
      </c>
      <c r="AR134" s="53">
        <v>-9.4011899999999995E-2</v>
      </c>
      <c r="AS134" s="53">
        <v>-3.4954199999999998E-2</v>
      </c>
      <c r="AT134" s="53">
        <v>-6.4355499999999996E-2</v>
      </c>
      <c r="AU134" s="53">
        <v>-7.01011E-2</v>
      </c>
      <c r="AV134" s="53">
        <v>-2.71845E-2</v>
      </c>
      <c r="AW134" s="53">
        <v>-1.12722E-2</v>
      </c>
      <c r="AX134" s="53">
        <v>-5.3843700000000001E-2</v>
      </c>
      <c r="AY134" s="53">
        <v>-4.7801999999999997E-2</v>
      </c>
      <c r="AZ134" s="53">
        <v>-4.4577100000000001E-2</v>
      </c>
      <c r="BA134" s="53">
        <v>-4.4364500000000001E-2</v>
      </c>
      <c r="BB134" s="53">
        <v>-1.46114E-2</v>
      </c>
      <c r="BC134" s="53">
        <v>-5.0756000000000004E-3</v>
      </c>
      <c r="BD134" s="53">
        <v>8.9984000000000001E-3</v>
      </c>
      <c r="BE134" s="53">
        <v>4.17697E-2</v>
      </c>
      <c r="BF134" s="53">
        <v>4.01725E-2</v>
      </c>
      <c r="BG134" s="53">
        <v>4.4883600000000003E-2</v>
      </c>
      <c r="BH134" s="53">
        <v>2.69953E-2</v>
      </c>
      <c r="BI134" s="53">
        <v>3.1042500000000001E-2</v>
      </c>
      <c r="BJ134" s="53">
        <v>3.6663000000000001E-2</v>
      </c>
      <c r="BK134" s="53">
        <v>3.4728200000000001E-2</v>
      </c>
      <c r="BL134" s="53">
        <v>2.88279E-2</v>
      </c>
      <c r="BM134" s="53">
        <v>1.7364899999999999E-2</v>
      </c>
      <c r="BN134" s="53">
        <v>-1.9311E-3</v>
      </c>
      <c r="BO134" s="53">
        <v>-3.1116600000000001E-2</v>
      </c>
      <c r="BP134" s="53">
        <v>-4.9704199999999997E-2</v>
      </c>
      <c r="BQ134" s="53">
        <v>1.07203E-2</v>
      </c>
      <c r="BR134" s="53">
        <v>-1.6241599999999998E-2</v>
      </c>
      <c r="BS134" s="53">
        <v>-2.1137E-2</v>
      </c>
      <c r="BT134" s="53">
        <v>2.91036E-2</v>
      </c>
      <c r="BU134" s="53">
        <v>3.94334E-2</v>
      </c>
      <c r="BV134" s="53">
        <v>-7.3076E-3</v>
      </c>
      <c r="BW134" s="53">
        <v>-6.0276000000000001E-3</v>
      </c>
      <c r="BX134" s="53">
        <v>-7.7996000000000003E-3</v>
      </c>
      <c r="BY134" s="53">
        <v>-1.24344E-2</v>
      </c>
      <c r="BZ134" s="53">
        <v>1.48571E-2</v>
      </c>
      <c r="CA134" s="53">
        <v>2.3912800000000001E-2</v>
      </c>
      <c r="CB134" s="53">
        <v>3.7671799999999998E-2</v>
      </c>
      <c r="CC134" s="53">
        <v>5.9882699999999997E-2</v>
      </c>
      <c r="CD134" s="53">
        <v>5.8099100000000001E-2</v>
      </c>
      <c r="CE134" s="53">
        <v>6.2383399999999999E-2</v>
      </c>
      <c r="CF134" s="53">
        <v>4.43741E-2</v>
      </c>
      <c r="CG134" s="53">
        <v>4.8164499999999999E-2</v>
      </c>
      <c r="CH134" s="53">
        <v>5.3890599999999997E-2</v>
      </c>
      <c r="CI134" s="53">
        <v>5.5200800000000001E-2</v>
      </c>
      <c r="CJ134" s="53">
        <v>5.04164E-2</v>
      </c>
      <c r="CK134" s="53">
        <v>3.8927999999999997E-2</v>
      </c>
      <c r="CL134" s="53">
        <v>2.4647700000000002E-2</v>
      </c>
      <c r="CM134" s="53">
        <v>4.7038999999999996E-3</v>
      </c>
      <c r="CN134" s="53">
        <v>-1.90168E-2</v>
      </c>
      <c r="CO134" s="53">
        <v>4.2354299999999998E-2</v>
      </c>
      <c r="CP134" s="53">
        <v>1.7082E-2</v>
      </c>
      <c r="CQ134" s="53">
        <v>1.2775399999999999E-2</v>
      </c>
      <c r="CR134" s="53">
        <v>6.8088599999999999E-2</v>
      </c>
      <c r="CS134" s="53">
        <v>7.4551900000000004E-2</v>
      </c>
      <c r="CT134" s="53">
        <v>2.49232E-2</v>
      </c>
      <c r="CU134" s="53">
        <v>2.2905200000000001E-2</v>
      </c>
      <c r="CV134" s="53">
        <v>1.7672400000000001E-2</v>
      </c>
      <c r="CW134" s="53">
        <v>9.6802999999999993E-3</v>
      </c>
      <c r="CX134" s="53">
        <v>3.5266800000000001E-2</v>
      </c>
      <c r="CY134" s="53">
        <v>4.3990099999999997E-2</v>
      </c>
      <c r="CZ134" s="53">
        <v>5.7530900000000003E-2</v>
      </c>
      <c r="DA134" s="53">
        <v>7.7995700000000001E-2</v>
      </c>
      <c r="DB134" s="53">
        <v>7.6025700000000002E-2</v>
      </c>
      <c r="DC134" s="53">
        <v>7.9883200000000001E-2</v>
      </c>
      <c r="DD134" s="53">
        <v>6.1753000000000002E-2</v>
      </c>
      <c r="DE134" s="53">
        <v>6.5286499999999997E-2</v>
      </c>
      <c r="DF134" s="53">
        <v>7.1118200000000006E-2</v>
      </c>
      <c r="DG134" s="53">
        <v>7.5673400000000002E-2</v>
      </c>
      <c r="DH134" s="53">
        <v>7.2004799999999994E-2</v>
      </c>
      <c r="DI134" s="53">
        <v>6.0491099999999999E-2</v>
      </c>
      <c r="DJ134" s="53">
        <v>5.1226599999999997E-2</v>
      </c>
      <c r="DK134" s="53">
        <v>4.0524299999999999E-2</v>
      </c>
      <c r="DL134" s="53">
        <v>1.16705E-2</v>
      </c>
      <c r="DM134" s="53">
        <v>7.3988300000000007E-2</v>
      </c>
      <c r="DN134" s="53">
        <v>5.0405600000000002E-2</v>
      </c>
      <c r="DO134" s="53">
        <v>4.6687800000000002E-2</v>
      </c>
      <c r="DP134" s="53">
        <v>0.1070735</v>
      </c>
      <c r="DQ134" s="53">
        <v>0.1096704</v>
      </c>
      <c r="DR134" s="53">
        <v>5.7153900000000001E-2</v>
      </c>
      <c r="DS134" s="53">
        <v>5.1838000000000002E-2</v>
      </c>
      <c r="DT134" s="53">
        <v>4.3144500000000002E-2</v>
      </c>
      <c r="DU134" s="53">
        <v>3.1794999999999997E-2</v>
      </c>
      <c r="DV134" s="53">
        <v>5.56766E-2</v>
      </c>
      <c r="DW134" s="53">
        <v>6.4067399999999997E-2</v>
      </c>
      <c r="DX134" s="53">
        <v>7.739E-2</v>
      </c>
      <c r="DY134" s="53">
        <v>0.104148</v>
      </c>
      <c r="DZ134" s="53">
        <v>0.10190879999999999</v>
      </c>
      <c r="EA134" s="53">
        <v>0.1051501</v>
      </c>
      <c r="EB134" s="53">
        <v>8.6845400000000003E-2</v>
      </c>
      <c r="EC134" s="53">
        <v>9.0007900000000002E-2</v>
      </c>
      <c r="ED134" s="53">
        <v>9.59922E-2</v>
      </c>
      <c r="EE134" s="53">
        <v>0.1052326</v>
      </c>
      <c r="EF134" s="53">
        <v>0.10317510000000001</v>
      </c>
      <c r="EG134" s="53">
        <v>9.1624800000000006E-2</v>
      </c>
      <c r="EH134" s="53">
        <v>8.9602200000000007E-2</v>
      </c>
      <c r="EI134" s="53">
        <v>9.22433E-2</v>
      </c>
      <c r="EJ134" s="53">
        <v>5.5978199999999999E-2</v>
      </c>
      <c r="EK134" s="53">
        <v>0.1196628</v>
      </c>
      <c r="EL134" s="53">
        <v>9.8519499999999996E-2</v>
      </c>
      <c r="EM134" s="53">
        <v>9.5651899999999998E-2</v>
      </c>
      <c r="EN134" s="53">
        <v>0.1633616</v>
      </c>
      <c r="EO134" s="53">
        <v>0.16037589999999999</v>
      </c>
      <c r="EP134" s="53">
        <v>0.10369</v>
      </c>
      <c r="EQ134" s="53">
        <v>9.3612399999999998E-2</v>
      </c>
      <c r="ER134" s="53">
        <v>7.9922000000000007E-2</v>
      </c>
      <c r="ES134" s="53">
        <v>6.3725100000000007E-2</v>
      </c>
      <c r="ET134" s="53">
        <v>8.5144999999999998E-2</v>
      </c>
      <c r="EU134" s="53">
        <v>9.3055799999999994E-2</v>
      </c>
      <c r="EV134" s="53">
        <v>0.1060633</v>
      </c>
      <c r="EW134" s="53">
        <v>65.15992</v>
      </c>
      <c r="EX134" s="53">
        <v>63.660890000000002</v>
      </c>
      <c r="EY134" s="53">
        <v>62.713560000000001</v>
      </c>
      <c r="EZ134" s="53">
        <v>61.687240000000003</v>
      </c>
      <c r="FA134" s="53">
        <v>60.600299999999997</v>
      </c>
      <c r="FB134" s="53">
        <v>59.922969999999999</v>
      </c>
      <c r="FC134" s="53">
        <v>59.361789999999999</v>
      </c>
      <c r="FD134" s="53">
        <v>60.886609999999997</v>
      </c>
      <c r="FE134" s="53">
        <v>66.180009999999996</v>
      </c>
      <c r="FF134" s="53">
        <v>72.635599999999997</v>
      </c>
      <c r="FG134" s="53">
        <v>77.327690000000004</v>
      </c>
      <c r="FH134" s="53">
        <v>80.655559999999994</v>
      </c>
      <c r="FI134" s="53">
        <v>83.349490000000003</v>
      </c>
      <c r="FJ134" s="53">
        <v>85.603210000000004</v>
      </c>
      <c r="FK134" s="53">
        <v>87.503609999999995</v>
      </c>
      <c r="FL134" s="53">
        <v>88.787080000000003</v>
      </c>
      <c r="FM134" s="53">
        <v>89.107619999999997</v>
      </c>
      <c r="FN134" s="53">
        <v>87.795580000000001</v>
      </c>
      <c r="FO134" s="53">
        <v>83.938569999999999</v>
      </c>
      <c r="FP134" s="53">
        <v>77.779979999999995</v>
      </c>
      <c r="FQ134" s="53">
        <v>72.937579999999997</v>
      </c>
      <c r="FR134" s="53">
        <v>69.712310000000002</v>
      </c>
      <c r="FS134" s="53">
        <v>67.360079999999996</v>
      </c>
      <c r="FT134" s="53">
        <v>65.79589</v>
      </c>
      <c r="FU134" s="53">
        <v>2330.1999999999998</v>
      </c>
      <c r="FV134" s="53">
        <v>2780.6889999999999</v>
      </c>
      <c r="FW134" s="53">
        <v>15.557399999999999</v>
      </c>
      <c r="FX134" s="53">
        <v>1</v>
      </c>
    </row>
    <row r="135" spans="1:180" x14ac:dyDescent="0.3">
      <c r="A135" t="s">
        <v>174</v>
      </c>
      <c r="B135" t="s">
        <v>249</v>
      </c>
      <c r="C135" t="s">
        <v>180</v>
      </c>
      <c r="D135" t="s">
        <v>227</v>
      </c>
      <c r="E135" t="s">
        <v>188</v>
      </c>
      <c r="F135" t="s">
        <v>235</v>
      </c>
      <c r="G135" t="s">
        <v>242</v>
      </c>
      <c r="H135" s="53">
        <v>410</v>
      </c>
      <c r="I135" s="53">
        <v>0.97724032000000005</v>
      </c>
      <c r="J135" s="53">
        <v>0.93856200000000001</v>
      </c>
      <c r="K135" s="53">
        <v>0.92751810000000001</v>
      </c>
      <c r="L135" s="53">
        <v>0.92112419999999995</v>
      </c>
      <c r="M135" s="53">
        <v>0.91836110000000004</v>
      </c>
      <c r="N135" s="53">
        <v>0.93916270000000002</v>
      </c>
      <c r="O135" s="53">
        <v>0.90644389999999997</v>
      </c>
      <c r="P135" s="53">
        <v>1.0510090000000001</v>
      </c>
      <c r="Q135" s="53">
        <v>1.334708</v>
      </c>
      <c r="R135" s="53">
        <v>1.523355</v>
      </c>
      <c r="S135" s="53">
        <v>1.7324870000000001</v>
      </c>
      <c r="T135" s="53">
        <v>1.930509</v>
      </c>
      <c r="U135" s="53">
        <v>2.1027369999999999</v>
      </c>
      <c r="V135" s="53">
        <v>2.2170839999999998</v>
      </c>
      <c r="W135" s="53">
        <v>2.2928570000000001</v>
      </c>
      <c r="X135" s="53">
        <v>2.3001800000000001</v>
      </c>
      <c r="Y135" s="53">
        <v>2.1566329999999998</v>
      </c>
      <c r="Z135" s="53">
        <v>1.845966</v>
      </c>
      <c r="AA135" s="53">
        <v>1.6458349999999999</v>
      </c>
      <c r="AB135" s="53">
        <v>1.3722890000000001</v>
      </c>
      <c r="AC135" s="53">
        <v>1.24</v>
      </c>
      <c r="AD135" s="53">
        <v>1.208588</v>
      </c>
      <c r="AE135" s="53">
        <v>1.119456</v>
      </c>
      <c r="AF135" s="53">
        <v>1.053437</v>
      </c>
      <c r="AG135" s="53">
        <v>-3.6420000000000002E-4</v>
      </c>
      <c r="AH135" s="53">
        <v>2.7626E-3</v>
      </c>
      <c r="AI135" s="53">
        <v>1.3270199999999999E-2</v>
      </c>
      <c r="AJ135" s="53">
        <v>1.8331500000000001E-2</v>
      </c>
      <c r="AK135" s="53">
        <v>1.7476700000000001E-2</v>
      </c>
      <c r="AL135" s="53">
        <v>8.0830999999999993E-3</v>
      </c>
      <c r="AM135" s="53">
        <v>-5.8844199999999999E-2</v>
      </c>
      <c r="AN135" s="53">
        <v>-8.8115100000000002E-2</v>
      </c>
      <c r="AO135" s="53">
        <v>-8.5898699999999995E-2</v>
      </c>
      <c r="AP135" s="53">
        <v>-0.1607748</v>
      </c>
      <c r="AQ135" s="53">
        <v>-0.18698110000000001</v>
      </c>
      <c r="AR135" s="53">
        <v>-0.1530589</v>
      </c>
      <c r="AS135" s="53">
        <v>-0.11643870000000001</v>
      </c>
      <c r="AT135" s="53">
        <v>-0.1249733</v>
      </c>
      <c r="AU135" s="53">
        <v>-0.13995879999999999</v>
      </c>
      <c r="AV135" s="53">
        <v>-0.1435786</v>
      </c>
      <c r="AW135" s="53">
        <v>-0.15441160000000001</v>
      </c>
      <c r="AX135" s="53">
        <v>-0.1293764</v>
      </c>
      <c r="AY135" s="53">
        <v>-4.7868599999999997E-2</v>
      </c>
      <c r="AZ135" s="53">
        <v>-0.1215299</v>
      </c>
      <c r="BA135" s="53">
        <v>-0.1157054</v>
      </c>
      <c r="BB135" s="53">
        <v>-5.3538700000000002E-2</v>
      </c>
      <c r="BC135" s="53">
        <v>-1.49158E-2</v>
      </c>
      <c r="BD135" s="53">
        <v>6.7533000000000003E-3</v>
      </c>
      <c r="BE135" s="53">
        <v>3.1497999999999998E-2</v>
      </c>
      <c r="BF135" s="53">
        <v>3.1808000000000003E-2</v>
      </c>
      <c r="BG135" s="53">
        <v>4.1786999999999998E-2</v>
      </c>
      <c r="BH135" s="53">
        <v>4.6688500000000001E-2</v>
      </c>
      <c r="BI135" s="53">
        <v>4.5093899999999999E-2</v>
      </c>
      <c r="BJ135" s="53">
        <v>3.8995799999999997E-2</v>
      </c>
      <c r="BK135" s="53">
        <v>-1.9019100000000001E-2</v>
      </c>
      <c r="BL135" s="53">
        <v>-4.81276E-2</v>
      </c>
      <c r="BM135" s="53">
        <v>-4.6945099999999997E-2</v>
      </c>
      <c r="BN135" s="53">
        <v>-0.11438379999999999</v>
      </c>
      <c r="BO135" s="53">
        <v>-0.13063060000000001</v>
      </c>
      <c r="BP135" s="53">
        <v>-9.3132999999999994E-2</v>
      </c>
      <c r="BQ135" s="53">
        <v>-4.6543300000000003E-2</v>
      </c>
      <c r="BR135" s="53">
        <v>-5.10841E-2</v>
      </c>
      <c r="BS135" s="53">
        <v>-6.4754500000000006E-2</v>
      </c>
      <c r="BT135" s="53">
        <v>-6.3838300000000001E-2</v>
      </c>
      <c r="BU135" s="53">
        <v>-7.6258099999999995E-2</v>
      </c>
      <c r="BV135" s="53">
        <v>-5.6438799999999997E-2</v>
      </c>
      <c r="BW135" s="53">
        <v>2.0098600000000001E-2</v>
      </c>
      <c r="BX135" s="53">
        <v>-6.59917E-2</v>
      </c>
      <c r="BY135" s="53">
        <v>-6.7491200000000001E-2</v>
      </c>
      <c r="BZ135" s="53">
        <v>-1.1487300000000001E-2</v>
      </c>
      <c r="CA135" s="53">
        <v>2.4547300000000001E-2</v>
      </c>
      <c r="CB135" s="53">
        <v>4.31104E-2</v>
      </c>
      <c r="CC135" s="53">
        <v>5.3565599999999998E-2</v>
      </c>
      <c r="CD135" s="53">
        <v>5.1924699999999997E-2</v>
      </c>
      <c r="CE135" s="53">
        <v>6.1537599999999998E-2</v>
      </c>
      <c r="CF135" s="53">
        <v>6.6328399999999996E-2</v>
      </c>
      <c r="CG135" s="53">
        <v>6.4221500000000001E-2</v>
      </c>
      <c r="CH135" s="53">
        <v>6.0405800000000003E-2</v>
      </c>
      <c r="CI135" s="53">
        <v>8.5635999999999993E-3</v>
      </c>
      <c r="CJ135" s="53">
        <v>-2.04323E-2</v>
      </c>
      <c r="CK135" s="53">
        <v>-1.9966000000000001E-2</v>
      </c>
      <c r="CL135" s="53">
        <v>-8.2253499999999993E-2</v>
      </c>
      <c r="CM135" s="53">
        <v>-9.1602500000000003E-2</v>
      </c>
      <c r="CN135" s="53">
        <v>-5.1628500000000001E-2</v>
      </c>
      <c r="CO135" s="53">
        <v>1.866E-3</v>
      </c>
      <c r="CP135" s="53">
        <v>9.1399999999999999E-5</v>
      </c>
      <c r="CQ135" s="53">
        <v>-1.2668199999999999E-2</v>
      </c>
      <c r="CR135" s="53">
        <v>-8.6105000000000001E-3</v>
      </c>
      <c r="CS135" s="53">
        <v>-2.2129300000000001E-2</v>
      </c>
      <c r="CT135" s="53">
        <v>-5.9224999999999998E-3</v>
      </c>
      <c r="CU135" s="53">
        <v>6.7172599999999999E-2</v>
      </c>
      <c r="CV135" s="53">
        <v>-2.7526100000000001E-2</v>
      </c>
      <c r="CW135" s="53">
        <v>-3.4098200000000002E-2</v>
      </c>
      <c r="CX135" s="53">
        <v>1.7637300000000002E-2</v>
      </c>
      <c r="CY135" s="53">
        <v>5.1879300000000003E-2</v>
      </c>
      <c r="CZ135" s="53">
        <v>6.8291199999999996E-2</v>
      </c>
      <c r="DA135" s="53">
        <v>7.5633199999999998E-2</v>
      </c>
      <c r="DB135" s="53">
        <v>7.2041499999999994E-2</v>
      </c>
      <c r="DC135" s="53">
        <v>8.1288299999999994E-2</v>
      </c>
      <c r="DD135" s="53">
        <v>8.59684E-2</v>
      </c>
      <c r="DE135" s="53">
        <v>8.3349099999999995E-2</v>
      </c>
      <c r="DF135" s="53">
        <v>8.1815799999999994E-2</v>
      </c>
      <c r="DG135" s="53">
        <v>3.6146400000000002E-2</v>
      </c>
      <c r="DH135" s="53">
        <v>7.2629000000000001E-3</v>
      </c>
      <c r="DI135" s="53">
        <v>7.0131000000000004E-3</v>
      </c>
      <c r="DJ135" s="53">
        <v>-5.01232E-2</v>
      </c>
      <c r="DK135" s="53">
        <v>-5.2574299999999997E-2</v>
      </c>
      <c r="DL135" s="53">
        <v>-1.01239E-2</v>
      </c>
      <c r="DM135" s="53">
        <v>5.0275300000000002E-2</v>
      </c>
      <c r="DN135" s="53">
        <v>5.1266800000000001E-2</v>
      </c>
      <c r="DO135" s="53">
        <v>3.9418000000000002E-2</v>
      </c>
      <c r="DP135" s="53">
        <v>4.6617400000000003E-2</v>
      </c>
      <c r="DQ135" s="53">
        <v>3.1999600000000003E-2</v>
      </c>
      <c r="DR135" s="53">
        <v>4.4593899999999999E-2</v>
      </c>
      <c r="DS135" s="53">
        <v>0.1142465</v>
      </c>
      <c r="DT135" s="53">
        <v>1.09395E-2</v>
      </c>
      <c r="DU135" s="53">
        <v>-7.0520000000000001E-4</v>
      </c>
      <c r="DV135" s="53">
        <v>4.6761999999999998E-2</v>
      </c>
      <c r="DW135" s="53">
        <v>7.9211299999999998E-2</v>
      </c>
      <c r="DX135" s="53">
        <v>9.3472E-2</v>
      </c>
      <c r="DY135" s="53">
        <v>0.1074954</v>
      </c>
      <c r="DZ135" s="53">
        <v>0.10108689999999999</v>
      </c>
      <c r="EA135" s="53">
        <v>0.1098051</v>
      </c>
      <c r="EB135" s="53">
        <v>0.11432539999999999</v>
      </c>
      <c r="EC135" s="53">
        <v>0.1109662</v>
      </c>
      <c r="ED135" s="53">
        <v>0.1127285</v>
      </c>
      <c r="EE135" s="53">
        <v>7.5971499999999997E-2</v>
      </c>
      <c r="EF135" s="53">
        <v>4.7250500000000001E-2</v>
      </c>
      <c r="EG135" s="53">
        <v>4.5966699999999999E-2</v>
      </c>
      <c r="EH135" s="53">
        <v>-3.7322000000000002E-3</v>
      </c>
      <c r="EI135" s="53">
        <v>3.7761000000000001E-3</v>
      </c>
      <c r="EJ135" s="53">
        <v>4.9801999999999999E-2</v>
      </c>
      <c r="EK135" s="53">
        <v>0.12017070000000001</v>
      </c>
      <c r="EL135" s="53">
        <v>0.12515599999999999</v>
      </c>
      <c r="EM135" s="53">
        <v>0.1146223</v>
      </c>
      <c r="EN135" s="53">
        <v>0.12635759999999999</v>
      </c>
      <c r="EO135" s="53">
        <v>0.1101531</v>
      </c>
      <c r="EP135" s="53">
        <v>0.1175315</v>
      </c>
      <c r="EQ135" s="53">
        <v>0.18221380000000001</v>
      </c>
      <c r="ER135" s="53">
        <v>6.6477700000000001E-2</v>
      </c>
      <c r="ES135" s="53">
        <v>4.7509000000000003E-2</v>
      </c>
      <c r="ET135" s="53">
        <v>8.8813400000000001E-2</v>
      </c>
      <c r="EU135" s="53">
        <v>0.1186744</v>
      </c>
      <c r="EV135" s="53">
        <v>0.1298291</v>
      </c>
      <c r="EW135" s="53">
        <v>70.767690000000002</v>
      </c>
      <c r="EX135" s="53">
        <v>69.131320000000002</v>
      </c>
      <c r="EY135" s="53">
        <v>67.998620000000003</v>
      </c>
      <c r="EZ135" s="53">
        <v>66.809730000000002</v>
      </c>
      <c r="FA135" s="53">
        <v>65.644549999999995</v>
      </c>
      <c r="FB135" s="53">
        <v>64.729740000000007</v>
      </c>
      <c r="FC135" s="53">
        <v>64.83878</v>
      </c>
      <c r="FD135" s="53">
        <v>68.538749999999993</v>
      </c>
      <c r="FE135" s="53">
        <v>74.102800000000002</v>
      </c>
      <c r="FF135" s="53">
        <v>78.512069999999994</v>
      </c>
      <c r="FG135" s="53">
        <v>81.898039999999995</v>
      </c>
      <c r="FH135" s="53">
        <v>85.132900000000006</v>
      </c>
      <c r="FI135" s="53">
        <v>87.906790000000001</v>
      </c>
      <c r="FJ135" s="53">
        <v>90.562399999999997</v>
      </c>
      <c r="FK135" s="53">
        <v>92.734899999999996</v>
      </c>
      <c r="FL135" s="53">
        <v>94.475120000000004</v>
      </c>
      <c r="FM135" s="53">
        <v>95.298490000000001</v>
      </c>
      <c r="FN135" s="53">
        <v>95.224180000000004</v>
      </c>
      <c r="FO135" s="53">
        <v>93.60436</v>
      </c>
      <c r="FP135" s="53">
        <v>89.732230000000001</v>
      </c>
      <c r="FQ135" s="53">
        <v>83.507409999999993</v>
      </c>
      <c r="FR135" s="53">
        <v>78.249030000000005</v>
      </c>
      <c r="FS135" s="53">
        <v>75.049520000000001</v>
      </c>
      <c r="FT135" s="53">
        <v>72.892439999999993</v>
      </c>
      <c r="FU135" s="53">
        <v>2330.9679999999998</v>
      </c>
      <c r="FV135" s="53">
        <v>3323.3110000000001</v>
      </c>
      <c r="FW135" s="53">
        <v>15.741400000000001</v>
      </c>
      <c r="FX135" s="53">
        <v>1</v>
      </c>
    </row>
    <row r="136" spans="1:180" x14ac:dyDescent="0.3">
      <c r="A136" t="s">
        <v>174</v>
      </c>
      <c r="B136" t="s">
        <v>249</v>
      </c>
      <c r="C136" t="s">
        <v>180</v>
      </c>
      <c r="D136" t="s">
        <v>227</v>
      </c>
      <c r="E136" t="s">
        <v>187</v>
      </c>
      <c r="F136" t="s">
        <v>235</v>
      </c>
      <c r="G136" t="s">
        <v>242</v>
      </c>
      <c r="H136" s="53">
        <v>410</v>
      </c>
      <c r="I136" s="53">
        <v>0.89723629000000005</v>
      </c>
      <c r="J136" s="53">
        <v>0.86483540000000003</v>
      </c>
      <c r="K136" s="53">
        <v>0.84557309999999997</v>
      </c>
      <c r="L136" s="53">
        <v>0.83981499999999998</v>
      </c>
      <c r="M136" s="53">
        <v>0.8393446</v>
      </c>
      <c r="N136" s="53">
        <v>0.84309860000000003</v>
      </c>
      <c r="O136" s="53">
        <v>0.84991649999999996</v>
      </c>
      <c r="P136" s="53">
        <v>1.0156750000000001</v>
      </c>
      <c r="Q136" s="53">
        <v>1.28392</v>
      </c>
      <c r="R136" s="53">
        <v>1.477897</v>
      </c>
      <c r="S136" s="53">
        <v>1.680223</v>
      </c>
      <c r="T136" s="53">
        <v>1.8201419999999999</v>
      </c>
      <c r="U136" s="53">
        <v>1.9175340000000001</v>
      </c>
      <c r="V136" s="53">
        <v>1.9973240000000001</v>
      </c>
      <c r="W136" s="53">
        <v>2.0730200000000001</v>
      </c>
      <c r="X136" s="53">
        <v>2.0923970000000001</v>
      </c>
      <c r="Y136" s="53">
        <v>1.9658910000000001</v>
      </c>
      <c r="Z136" s="53">
        <v>1.6633720000000001</v>
      </c>
      <c r="AA136" s="53">
        <v>1.4543410000000001</v>
      </c>
      <c r="AB136" s="53">
        <v>1.2274119999999999</v>
      </c>
      <c r="AC136" s="53">
        <v>1.098284</v>
      </c>
      <c r="AD136" s="53">
        <v>1.0734429999999999</v>
      </c>
      <c r="AE136" s="53">
        <v>0.9881162</v>
      </c>
      <c r="AF136" s="53">
        <v>0.9402838</v>
      </c>
      <c r="AG136" s="53">
        <v>-1.0157299999999999E-2</v>
      </c>
      <c r="AH136" s="53">
        <v>-6.8014E-3</v>
      </c>
      <c r="AI136" s="53">
        <v>-8.1177999999999997E-3</v>
      </c>
      <c r="AJ136" s="53">
        <v>-7.2405000000000004E-3</v>
      </c>
      <c r="AK136" s="53">
        <v>-9.3358999999999994E-3</v>
      </c>
      <c r="AL136" s="53">
        <v>-1.8064400000000001E-2</v>
      </c>
      <c r="AM136" s="53">
        <v>-3.3784399999999999E-2</v>
      </c>
      <c r="AN136" s="53">
        <v>-3.0608699999999999E-2</v>
      </c>
      <c r="AO136" s="53">
        <v>-3.07552E-2</v>
      </c>
      <c r="AP136" s="53">
        <v>-7.1675799999999998E-2</v>
      </c>
      <c r="AQ136" s="53">
        <v>-7.3150800000000002E-2</v>
      </c>
      <c r="AR136" s="53">
        <v>-7.89932E-2</v>
      </c>
      <c r="AS136" s="53">
        <v>-9.0448000000000001E-2</v>
      </c>
      <c r="AT136" s="53">
        <v>-0.111655</v>
      </c>
      <c r="AU136" s="53">
        <v>-0.11067059999999999</v>
      </c>
      <c r="AV136" s="53">
        <v>-9.5476800000000001E-2</v>
      </c>
      <c r="AW136" s="53">
        <v>-9.36945E-2</v>
      </c>
      <c r="AX136" s="53">
        <v>-9.38837E-2</v>
      </c>
      <c r="AY136" s="53">
        <v>-1.9343699999999998E-2</v>
      </c>
      <c r="AZ136" s="53">
        <v>-7.8139200000000006E-2</v>
      </c>
      <c r="BA136" s="53">
        <v>-9.3227299999999999E-2</v>
      </c>
      <c r="BB136" s="53">
        <v>-6.3507099999999997E-2</v>
      </c>
      <c r="BC136" s="53">
        <v>-4.5783600000000001E-2</v>
      </c>
      <c r="BD136" s="53">
        <v>-1.74647E-2</v>
      </c>
      <c r="BE136" s="53">
        <v>1.6168999999999999E-2</v>
      </c>
      <c r="BF136" s="53">
        <v>1.7031299999999999E-2</v>
      </c>
      <c r="BG136" s="53">
        <v>1.4268100000000001E-2</v>
      </c>
      <c r="BH136" s="53">
        <v>1.5840199999999999E-2</v>
      </c>
      <c r="BI136" s="53">
        <v>1.3690900000000001E-2</v>
      </c>
      <c r="BJ136" s="53">
        <v>7.6622000000000001E-3</v>
      </c>
      <c r="BK136" s="53">
        <v>-4.994E-4</v>
      </c>
      <c r="BL136" s="53">
        <v>-4.8099999999999998E-4</v>
      </c>
      <c r="BM136" s="53">
        <v>3.1679999999999998E-3</v>
      </c>
      <c r="BN136" s="53">
        <v>-3.2096E-2</v>
      </c>
      <c r="BO136" s="53">
        <v>-2.4270300000000002E-2</v>
      </c>
      <c r="BP136" s="53">
        <v>-2.03068E-2</v>
      </c>
      <c r="BQ136" s="53">
        <v>-2.04464E-2</v>
      </c>
      <c r="BR136" s="53">
        <v>-3.7324700000000002E-2</v>
      </c>
      <c r="BS136" s="53">
        <v>-3.2698999999999999E-2</v>
      </c>
      <c r="BT136" s="53">
        <v>-1.48513E-2</v>
      </c>
      <c r="BU136" s="53">
        <v>-1.45574E-2</v>
      </c>
      <c r="BV136" s="53">
        <v>-1.94883E-2</v>
      </c>
      <c r="BW136" s="53">
        <v>3.7152299999999999E-2</v>
      </c>
      <c r="BX136" s="53">
        <v>-3.0968699999999998E-2</v>
      </c>
      <c r="BY136" s="53">
        <v>-5.3079500000000002E-2</v>
      </c>
      <c r="BZ136" s="53">
        <v>-2.7323E-2</v>
      </c>
      <c r="CA136" s="53">
        <v>-1.18069E-2</v>
      </c>
      <c r="CB136" s="53">
        <v>1.2991600000000001E-2</v>
      </c>
      <c r="CC136" s="53">
        <v>3.4402599999999998E-2</v>
      </c>
      <c r="CD136" s="53">
        <v>3.35378E-2</v>
      </c>
      <c r="CE136" s="53">
        <v>2.97725E-2</v>
      </c>
      <c r="CF136" s="53">
        <v>3.1825800000000001E-2</v>
      </c>
      <c r="CG136" s="53">
        <v>2.9639100000000002E-2</v>
      </c>
      <c r="CH136" s="53">
        <v>2.5480300000000001E-2</v>
      </c>
      <c r="CI136" s="53">
        <v>2.25536E-2</v>
      </c>
      <c r="CJ136" s="53">
        <v>2.0385299999999999E-2</v>
      </c>
      <c r="CK136" s="53">
        <v>2.6663200000000001E-2</v>
      </c>
      <c r="CL136" s="53">
        <v>-4.6830999999999999E-3</v>
      </c>
      <c r="CM136" s="53">
        <v>9.5840999999999999E-3</v>
      </c>
      <c r="CN136" s="53">
        <v>2.0339300000000001E-2</v>
      </c>
      <c r="CO136" s="53">
        <v>2.8036499999999999E-2</v>
      </c>
      <c r="CP136" s="53">
        <v>1.4156200000000001E-2</v>
      </c>
      <c r="CQ136" s="53">
        <v>2.1303800000000001E-2</v>
      </c>
      <c r="CR136" s="53">
        <v>4.0989699999999997E-2</v>
      </c>
      <c r="CS136" s="53">
        <v>4.0252799999999998E-2</v>
      </c>
      <c r="CT136" s="53">
        <v>3.2037700000000002E-2</v>
      </c>
      <c r="CU136" s="53">
        <v>7.6281299999999996E-2</v>
      </c>
      <c r="CV136" s="53">
        <v>1.7015000000000001E-3</v>
      </c>
      <c r="CW136" s="53">
        <v>-2.5273299999999999E-2</v>
      </c>
      <c r="CX136" s="53">
        <v>-2.2621E-3</v>
      </c>
      <c r="CY136" s="53">
        <v>1.17252E-2</v>
      </c>
      <c r="CZ136" s="53">
        <v>3.4085499999999998E-2</v>
      </c>
      <c r="DA136" s="53">
        <v>5.2636200000000001E-2</v>
      </c>
      <c r="DB136" s="53">
        <v>5.00443E-2</v>
      </c>
      <c r="DC136" s="53">
        <v>4.5276900000000002E-2</v>
      </c>
      <c r="DD136" s="53">
        <v>4.7811399999999997E-2</v>
      </c>
      <c r="DE136" s="53">
        <v>4.55874E-2</v>
      </c>
      <c r="DF136" s="53">
        <v>4.3298499999999997E-2</v>
      </c>
      <c r="DG136" s="53">
        <v>4.56067E-2</v>
      </c>
      <c r="DH136" s="53">
        <v>4.1251599999999999E-2</v>
      </c>
      <c r="DI136" s="53">
        <v>5.0158399999999999E-2</v>
      </c>
      <c r="DJ136" s="53">
        <v>2.2729699999999999E-2</v>
      </c>
      <c r="DK136" s="53">
        <v>4.3438600000000001E-2</v>
      </c>
      <c r="DL136" s="53">
        <v>6.0985299999999999E-2</v>
      </c>
      <c r="DM136" s="53">
        <v>7.6519299999999998E-2</v>
      </c>
      <c r="DN136" s="53">
        <v>6.5637100000000004E-2</v>
      </c>
      <c r="DO136" s="53">
        <v>7.5306700000000004E-2</v>
      </c>
      <c r="DP136" s="53">
        <v>9.6830700000000006E-2</v>
      </c>
      <c r="DQ136" s="53">
        <v>9.5062999999999995E-2</v>
      </c>
      <c r="DR136" s="53">
        <v>8.3563799999999994E-2</v>
      </c>
      <c r="DS136" s="53">
        <v>0.11541029999999999</v>
      </c>
      <c r="DT136" s="53">
        <v>3.4371699999999998E-2</v>
      </c>
      <c r="DU136" s="53">
        <v>2.5328999999999998E-3</v>
      </c>
      <c r="DV136" s="53">
        <v>2.27989E-2</v>
      </c>
      <c r="DW136" s="53">
        <v>3.5257400000000001E-2</v>
      </c>
      <c r="DX136" s="53">
        <v>5.5179400000000003E-2</v>
      </c>
      <c r="DY136" s="53">
        <v>7.8962599999999994E-2</v>
      </c>
      <c r="DZ136" s="53">
        <v>7.3877100000000001E-2</v>
      </c>
      <c r="EA136" s="53">
        <v>6.7662700000000006E-2</v>
      </c>
      <c r="EB136" s="53">
        <v>7.08921E-2</v>
      </c>
      <c r="EC136" s="53">
        <v>6.8614099999999997E-2</v>
      </c>
      <c r="ED136" s="53">
        <v>6.9025000000000003E-2</v>
      </c>
      <c r="EE136" s="53">
        <v>7.8891699999999995E-2</v>
      </c>
      <c r="EF136" s="53">
        <v>7.1379300000000007E-2</v>
      </c>
      <c r="EG136" s="53">
        <v>8.4081699999999995E-2</v>
      </c>
      <c r="EH136" s="53">
        <v>6.2309499999999997E-2</v>
      </c>
      <c r="EI136" s="53">
        <v>9.2318999999999998E-2</v>
      </c>
      <c r="EJ136" s="53">
        <v>0.11967170000000001</v>
      </c>
      <c r="EK136" s="53">
        <v>0.14652090000000001</v>
      </c>
      <c r="EL136" s="53">
        <v>0.13996739999999999</v>
      </c>
      <c r="EM136" s="53">
        <v>0.15327830000000001</v>
      </c>
      <c r="EN136" s="53">
        <v>0.17745620000000001</v>
      </c>
      <c r="EO136" s="53">
        <v>0.1742001</v>
      </c>
      <c r="EP136" s="53">
        <v>0.15795919999999999</v>
      </c>
      <c r="EQ136" s="53">
        <v>0.17190639999999999</v>
      </c>
      <c r="ER136" s="53">
        <v>8.1542199999999995E-2</v>
      </c>
      <c r="ES136" s="53">
        <v>4.2680700000000002E-2</v>
      </c>
      <c r="ET136" s="53">
        <v>5.8983000000000001E-2</v>
      </c>
      <c r="EU136" s="53">
        <v>6.9234100000000007E-2</v>
      </c>
      <c r="EV136" s="53">
        <v>8.5635699999999995E-2</v>
      </c>
      <c r="EW136" s="53">
        <v>66.459239999999994</v>
      </c>
      <c r="EX136" s="53">
        <v>65.032070000000004</v>
      </c>
      <c r="EY136" s="53">
        <v>63.8371</v>
      </c>
      <c r="EZ136" s="53">
        <v>62.666580000000003</v>
      </c>
      <c r="FA136" s="53">
        <v>61.563690000000001</v>
      </c>
      <c r="FB136" s="53">
        <v>60.537939999999999</v>
      </c>
      <c r="FC136" s="53">
        <v>61.327579999999998</v>
      </c>
      <c r="FD136" s="53">
        <v>65.163259999999994</v>
      </c>
      <c r="FE136" s="53">
        <v>69.945080000000004</v>
      </c>
      <c r="FF136" s="53">
        <v>74.06644</v>
      </c>
      <c r="FG136" s="53">
        <v>77.387460000000004</v>
      </c>
      <c r="FH136" s="53">
        <v>80.171509999999998</v>
      </c>
      <c r="FI136" s="53">
        <v>82.808419999999998</v>
      </c>
      <c r="FJ136" s="53">
        <v>85.112610000000004</v>
      </c>
      <c r="FK136" s="53">
        <v>86.982119999999995</v>
      </c>
      <c r="FL136" s="53">
        <v>88.476349999999996</v>
      </c>
      <c r="FM136" s="53">
        <v>89.075869999999995</v>
      </c>
      <c r="FN136" s="53">
        <v>88.807590000000005</v>
      </c>
      <c r="FO136" s="53">
        <v>87.156570000000002</v>
      </c>
      <c r="FP136" s="53">
        <v>83.589179999999999</v>
      </c>
      <c r="FQ136" s="53">
        <v>77.881290000000007</v>
      </c>
      <c r="FR136" s="53">
        <v>73.190079999999995</v>
      </c>
      <c r="FS136" s="53">
        <v>69.950289999999995</v>
      </c>
      <c r="FT136" s="53">
        <v>67.920649999999995</v>
      </c>
      <c r="FU136" s="53">
        <v>2331.0329999999999</v>
      </c>
      <c r="FV136" s="53">
        <v>2975.8870000000002</v>
      </c>
      <c r="FW136" s="53">
        <v>16.865739999999999</v>
      </c>
      <c r="FX136" s="53">
        <v>1</v>
      </c>
    </row>
    <row r="137" spans="1:180" x14ac:dyDescent="0.3">
      <c r="A137" t="s">
        <v>174</v>
      </c>
      <c r="B137" t="s">
        <v>249</v>
      </c>
      <c r="C137" t="s">
        <v>180</v>
      </c>
      <c r="D137" t="s">
        <v>248</v>
      </c>
      <c r="E137" t="s">
        <v>189</v>
      </c>
      <c r="F137" t="s">
        <v>235</v>
      </c>
      <c r="G137" t="s">
        <v>242</v>
      </c>
      <c r="H137" s="53">
        <v>410</v>
      </c>
      <c r="I137" s="53">
        <v>0.91773479999999996</v>
      </c>
      <c r="J137" s="53">
        <v>0.86793670000000001</v>
      </c>
      <c r="K137" s="53">
        <v>0.85594760000000003</v>
      </c>
      <c r="L137" s="53">
        <v>0.82984119999999995</v>
      </c>
      <c r="M137" s="53">
        <v>0.81490220000000002</v>
      </c>
      <c r="N137" s="53">
        <v>0.81923009999999996</v>
      </c>
      <c r="O137" s="53">
        <v>0.76813160000000003</v>
      </c>
      <c r="P137" s="53">
        <v>0.71540029999999999</v>
      </c>
      <c r="Q137" s="53">
        <v>0.77714780000000006</v>
      </c>
      <c r="R137" s="53">
        <v>0.85361489999999995</v>
      </c>
      <c r="S137" s="53">
        <v>0.99253820000000004</v>
      </c>
      <c r="T137" s="53">
        <v>1.123113</v>
      </c>
      <c r="U137" s="53">
        <v>1.204413</v>
      </c>
      <c r="V137" s="53">
        <v>1.2588859999999999</v>
      </c>
      <c r="W137" s="53">
        <v>1.315833</v>
      </c>
      <c r="X137" s="53">
        <v>1.353748</v>
      </c>
      <c r="Y137" s="53">
        <v>1.3816919999999999</v>
      </c>
      <c r="Z137" s="53">
        <v>1.326435</v>
      </c>
      <c r="AA137" s="53">
        <v>1.187981</v>
      </c>
      <c r="AB137" s="53">
        <v>1.1189119999999999</v>
      </c>
      <c r="AC137" s="53">
        <v>1.138433</v>
      </c>
      <c r="AD137" s="53">
        <v>1.069175</v>
      </c>
      <c r="AE137" s="53">
        <v>1.0030289999999999</v>
      </c>
      <c r="AF137" s="53">
        <v>0.92331289999999999</v>
      </c>
      <c r="AG137" s="53">
        <v>-2.8747399999999999E-2</v>
      </c>
      <c r="AH137" s="53">
        <v>-4.1105500000000003E-2</v>
      </c>
      <c r="AI137" s="53">
        <v>-3.5008299999999999E-2</v>
      </c>
      <c r="AJ137" s="53">
        <v>-3.7715199999999997E-2</v>
      </c>
      <c r="AK137" s="53">
        <v>-4.8544200000000003E-2</v>
      </c>
      <c r="AL137" s="53">
        <v>-4.50541E-2</v>
      </c>
      <c r="AM137" s="53">
        <v>-5.7242099999999997E-2</v>
      </c>
      <c r="AN137" s="53">
        <v>-7.0524400000000001E-2</v>
      </c>
      <c r="AO137" s="53">
        <v>-0.10414959999999999</v>
      </c>
      <c r="AP137" s="53">
        <v>-0.17089779999999999</v>
      </c>
      <c r="AQ137" s="53">
        <v>-0.20409540000000001</v>
      </c>
      <c r="AR137" s="53">
        <v>-0.1955161</v>
      </c>
      <c r="AS137" s="53">
        <v>-0.1987179</v>
      </c>
      <c r="AT137" s="53">
        <v>-0.20184940000000001</v>
      </c>
      <c r="AU137" s="53">
        <v>-0.20583960000000001</v>
      </c>
      <c r="AV137" s="53">
        <v>-0.21153620000000001</v>
      </c>
      <c r="AW137" s="53">
        <v>-0.17574329999999999</v>
      </c>
      <c r="AX137" s="53">
        <v>-0.16058810000000001</v>
      </c>
      <c r="AY137" s="53">
        <v>-0.19695760000000001</v>
      </c>
      <c r="AZ137" s="53">
        <v>-0.1644612</v>
      </c>
      <c r="BA137" s="53">
        <v>-0.1143475</v>
      </c>
      <c r="BB137" s="53">
        <v>-8.2784300000000005E-2</v>
      </c>
      <c r="BC137" s="53">
        <v>-5.5960000000000003E-2</v>
      </c>
      <c r="BD137" s="53">
        <v>-6.5701399999999993E-2</v>
      </c>
      <c r="BE137" s="53">
        <v>5.1742999999999997E-3</v>
      </c>
      <c r="BF137" s="53">
        <v>-1.29546E-2</v>
      </c>
      <c r="BG137" s="53">
        <v>-6.7941E-3</v>
      </c>
      <c r="BH137" s="53">
        <v>-1.2209299999999999E-2</v>
      </c>
      <c r="BI137" s="53">
        <v>-2.3142800000000002E-2</v>
      </c>
      <c r="BJ137" s="53">
        <v>-1.8932600000000001E-2</v>
      </c>
      <c r="BK137" s="53">
        <v>-2.8842E-2</v>
      </c>
      <c r="BL137" s="53">
        <v>-4.3598400000000002E-2</v>
      </c>
      <c r="BM137" s="53">
        <v>-7.2124300000000002E-2</v>
      </c>
      <c r="BN137" s="53">
        <v>-0.13179560000000001</v>
      </c>
      <c r="BO137" s="53">
        <v>-0.1493545</v>
      </c>
      <c r="BP137" s="53">
        <v>-0.13673569999999999</v>
      </c>
      <c r="BQ137" s="53">
        <v>-0.13833980000000001</v>
      </c>
      <c r="BR137" s="53">
        <v>-0.14165330000000001</v>
      </c>
      <c r="BS137" s="53">
        <v>-0.14271739999999999</v>
      </c>
      <c r="BT137" s="53">
        <v>-0.1440073</v>
      </c>
      <c r="BU137" s="53">
        <v>-0.1107939</v>
      </c>
      <c r="BV137" s="53">
        <v>-9.8775699999999994E-2</v>
      </c>
      <c r="BW137" s="53">
        <v>-0.14353009999999999</v>
      </c>
      <c r="BX137" s="53">
        <v>-0.1149823</v>
      </c>
      <c r="BY137" s="53">
        <v>-6.8104200000000004E-2</v>
      </c>
      <c r="BZ137" s="53">
        <v>-4.1528500000000003E-2</v>
      </c>
      <c r="CA137" s="53">
        <v>-1.90279E-2</v>
      </c>
      <c r="CB137" s="53">
        <v>-3.1297499999999999E-2</v>
      </c>
      <c r="CC137" s="53">
        <v>2.86684E-2</v>
      </c>
      <c r="CD137" s="53">
        <v>6.5426E-3</v>
      </c>
      <c r="CE137" s="53">
        <v>1.27469E-2</v>
      </c>
      <c r="CF137" s="53">
        <v>5.4559999999999999E-3</v>
      </c>
      <c r="CG137" s="53">
        <v>-5.5499E-3</v>
      </c>
      <c r="CH137" s="53">
        <v>-8.409E-4</v>
      </c>
      <c r="CI137" s="53">
        <v>-9.1721000000000007E-3</v>
      </c>
      <c r="CJ137" s="53">
        <v>-2.4949499999999999E-2</v>
      </c>
      <c r="CK137" s="53">
        <v>-4.9943700000000001E-2</v>
      </c>
      <c r="CL137" s="53">
        <v>-0.1047136</v>
      </c>
      <c r="CM137" s="53">
        <v>-0.1114412</v>
      </c>
      <c r="CN137" s="53">
        <v>-9.6024499999999999E-2</v>
      </c>
      <c r="CO137" s="53">
        <v>-9.6522200000000002E-2</v>
      </c>
      <c r="CP137" s="53">
        <v>-9.9961599999999998E-2</v>
      </c>
      <c r="CQ137" s="53">
        <v>-9.8999199999999996E-2</v>
      </c>
      <c r="CR137" s="53">
        <v>-9.7237000000000004E-2</v>
      </c>
      <c r="CS137" s="53">
        <v>-6.5810099999999996E-2</v>
      </c>
      <c r="CT137" s="53">
        <v>-5.5964600000000003E-2</v>
      </c>
      <c r="CU137" s="53">
        <v>-0.10652639999999999</v>
      </c>
      <c r="CV137" s="53">
        <v>-8.0713300000000002E-2</v>
      </c>
      <c r="CW137" s="53">
        <v>-3.6076200000000003E-2</v>
      </c>
      <c r="CX137" s="53">
        <v>-1.29549E-2</v>
      </c>
      <c r="CY137" s="53">
        <v>6.5510999999999998E-3</v>
      </c>
      <c r="CZ137" s="53">
        <v>-7.4694999999999996E-3</v>
      </c>
      <c r="DA137" s="53">
        <v>5.2162399999999998E-2</v>
      </c>
      <c r="DB137" s="53">
        <v>2.6039799999999998E-2</v>
      </c>
      <c r="DC137" s="53">
        <v>3.2287900000000001E-2</v>
      </c>
      <c r="DD137" s="53">
        <v>2.3121300000000001E-2</v>
      </c>
      <c r="DE137" s="53">
        <v>1.2043E-2</v>
      </c>
      <c r="DF137" s="53">
        <v>1.7250700000000001E-2</v>
      </c>
      <c r="DG137" s="53">
        <v>1.04977E-2</v>
      </c>
      <c r="DH137" s="53">
        <v>-6.3006E-3</v>
      </c>
      <c r="DI137" s="53">
        <v>-2.7763099999999999E-2</v>
      </c>
      <c r="DJ137" s="53">
        <v>-7.7631599999999995E-2</v>
      </c>
      <c r="DK137" s="53">
        <v>-7.3527800000000004E-2</v>
      </c>
      <c r="DL137" s="53">
        <v>-5.5313300000000003E-2</v>
      </c>
      <c r="DM137" s="53">
        <v>-5.4704500000000003E-2</v>
      </c>
      <c r="DN137" s="53">
        <v>-5.8269899999999999E-2</v>
      </c>
      <c r="DO137" s="53">
        <v>-5.5280900000000001E-2</v>
      </c>
      <c r="DP137" s="53">
        <v>-5.0466700000000003E-2</v>
      </c>
      <c r="DQ137" s="53">
        <v>-2.0826299999999999E-2</v>
      </c>
      <c r="DR137" s="53">
        <v>-1.31535E-2</v>
      </c>
      <c r="DS137" s="53">
        <v>-6.9522700000000007E-2</v>
      </c>
      <c r="DT137" s="53">
        <v>-4.6444399999999997E-2</v>
      </c>
      <c r="DU137" s="53">
        <v>-4.0482000000000001E-3</v>
      </c>
      <c r="DV137" s="53">
        <v>1.56188E-2</v>
      </c>
      <c r="DW137" s="53">
        <v>3.2130100000000002E-2</v>
      </c>
      <c r="DX137" s="53">
        <v>1.6358500000000002E-2</v>
      </c>
      <c r="DY137" s="53">
        <v>8.6084099999999997E-2</v>
      </c>
      <c r="DZ137" s="53">
        <v>5.4190700000000001E-2</v>
      </c>
      <c r="EA137" s="53">
        <v>6.0502100000000003E-2</v>
      </c>
      <c r="EB137" s="53">
        <v>4.8627299999999998E-2</v>
      </c>
      <c r="EC137" s="53">
        <v>3.74443E-2</v>
      </c>
      <c r="ED137" s="53">
        <v>4.33722E-2</v>
      </c>
      <c r="EE137" s="53">
        <v>3.8897800000000003E-2</v>
      </c>
      <c r="EF137" s="53">
        <v>2.0625399999999999E-2</v>
      </c>
      <c r="EG137" s="53">
        <v>4.2621999999999998E-3</v>
      </c>
      <c r="EH137" s="53">
        <v>-3.8529500000000001E-2</v>
      </c>
      <c r="EI137" s="53">
        <v>-1.8786899999999999E-2</v>
      </c>
      <c r="EJ137" s="53">
        <v>3.4670999999999999E-3</v>
      </c>
      <c r="EK137" s="53">
        <v>5.6736E-3</v>
      </c>
      <c r="EL137" s="53">
        <v>1.9262999999999999E-3</v>
      </c>
      <c r="EM137" s="53">
        <v>7.8413000000000007E-3</v>
      </c>
      <c r="EN137" s="53">
        <v>1.70622E-2</v>
      </c>
      <c r="EO137" s="53">
        <v>4.4123099999999998E-2</v>
      </c>
      <c r="EP137" s="53">
        <v>4.8658899999999998E-2</v>
      </c>
      <c r="EQ137" s="53">
        <v>-1.60952E-2</v>
      </c>
      <c r="ER137" s="53">
        <v>3.0346000000000001E-3</v>
      </c>
      <c r="ES137" s="53">
        <v>4.2195200000000002E-2</v>
      </c>
      <c r="ET137" s="53">
        <v>5.6874599999999997E-2</v>
      </c>
      <c r="EU137" s="53">
        <v>6.9062200000000004E-2</v>
      </c>
      <c r="EV137" s="53">
        <v>5.0762399999999999E-2</v>
      </c>
      <c r="EW137" s="53">
        <v>70.325580000000002</v>
      </c>
      <c r="EX137" s="53">
        <v>69.029340000000005</v>
      </c>
      <c r="EY137" s="53">
        <v>67.934790000000007</v>
      </c>
      <c r="EZ137" s="53">
        <v>66.94041</v>
      </c>
      <c r="FA137" s="53">
        <v>66.385310000000004</v>
      </c>
      <c r="FB137" s="53">
        <v>65.283199999999994</v>
      </c>
      <c r="FC137" s="53">
        <v>64.392390000000006</v>
      </c>
      <c r="FD137" s="53">
        <v>65.915180000000007</v>
      </c>
      <c r="FE137" s="53">
        <v>70.46951</v>
      </c>
      <c r="FF137" s="53">
        <v>75.517660000000006</v>
      </c>
      <c r="FG137" s="53">
        <v>80.085660000000004</v>
      </c>
      <c r="FH137" s="53">
        <v>83.468090000000004</v>
      </c>
      <c r="FI137" s="53">
        <v>86.363759999999999</v>
      </c>
      <c r="FJ137" s="53">
        <v>88.814639999999997</v>
      </c>
      <c r="FK137" s="53">
        <v>91.119320000000002</v>
      </c>
      <c r="FL137" s="53">
        <v>92.550650000000005</v>
      </c>
      <c r="FM137" s="53">
        <v>93.244950000000003</v>
      </c>
      <c r="FN137" s="53">
        <v>92.638949999999994</v>
      </c>
      <c r="FO137" s="53">
        <v>90.227069999999998</v>
      </c>
      <c r="FP137" s="53">
        <v>84.966130000000007</v>
      </c>
      <c r="FQ137" s="53">
        <v>79.083799999999997</v>
      </c>
      <c r="FR137" s="53">
        <v>75.029560000000004</v>
      </c>
      <c r="FS137" s="53">
        <v>72.669749999999993</v>
      </c>
      <c r="FT137" s="53">
        <v>70.775570000000002</v>
      </c>
      <c r="FU137" s="53">
        <v>2330.9679999999998</v>
      </c>
      <c r="FV137" s="53">
        <v>3055.0219999999999</v>
      </c>
      <c r="FW137" s="53">
        <v>15.113379999999999</v>
      </c>
      <c r="FX137" s="53">
        <v>1</v>
      </c>
    </row>
    <row r="138" spans="1:180" x14ac:dyDescent="0.3">
      <c r="A138" t="s">
        <v>174</v>
      </c>
      <c r="B138" t="s">
        <v>249</v>
      </c>
      <c r="C138" t="s">
        <v>180</v>
      </c>
      <c r="D138" t="s">
        <v>227</v>
      </c>
      <c r="E138" t="s">
        <v>188</v>
      </c>
      <c r="F138" t="s">
        <v>236</v>
      </c>
      <c r="G138" t="s">
        <v>242</v>
      </c>
      <c r="H138" s="53">
        <v>155</v>
      </c>
      <c r="I138" s="53">
        <v>1.0435441000000001</v>
      </c>
      <c r="J138" s="53">
        <v>0.95654819999999996</v>
      </c>
      <c r="K138" s="53">
        <v>0.935921</v>
      </c>
      <c r="L138" s="53">
        <v>0.84795989999999999</v>
      </c>
      <c r="M138" s="53">
        <v>0.86776109999999995</v>
      </c>
      <c r="N138" s="53">
        <v>0.93491780000000002</v>
      </c>
      <c r="O138" s="53">
        <v>0.88250550000000005</v>
      </c>
      <c r="P138" s="53">
        <v>1.0123260000000001</v>
      </c>
      <c r="Q138" s="53">
        <v>1.3779619999999999</v>
      </c>
      <c r="R138" s="53">
        <v>1.6982630000000001</v>
      </c>
      <c r="S138" s="53">
        <v>1.945818</v>
      </c>
      <c r="T138" s="53">
        <v>2.0455969999999999</v>
      </c>
      <c r="U138" s="53">
        <v>2.1345399999999999</v>
      </c>
      <c r="V138" s="53">
        <v>2.2382369999999998</v>
      </c>
      <c r="W138" s="53">
        <v>2.2930450000000002</v>
      </c>
      <c r="X138" s="53">
        <v>2.3161809999999998</v>
      </c>
      <c r="Y138" s="53">
        <v>2.1675990000000001</v>
      </c>
      <c r="Z138" s="53">
        <v>1.937889</v>
      </c>
      <c r="AA138" s="53">
        <v>1.7201489999999999</v>
      </c>
      <c r="AB138" s="53">
        <v>1.526729</v>
      </c>
      <c r="AC138" s="53">
        <v>1.360547</v>
      </c>
      <c r="AD138" s="53">
        <v>1.282627</v>
      </c>
      <c r="AE138" s="53">
        <v>1.187438</v>
      </c>
      <c r="AF138" s="53">
        <v>1.1357060000000001</v>
      </c>
      <c r="AG138" s="53">
        <v>-2.6655100000000001E-2</v>
      </c>
      <c r="AH138" s="53">
        <v>-6.8484000000000003E-2</v>
      </c>
      <c r="AI138" s="53">
        <v>-4.51996E-2</v>
      </c>
      <c r="AJ138" s="53">
        <v>-8.2129499999999994E-2</v>
      </c>
      <c r="AK138" s="53">
        <v>-6.0904800000000002E-2</v>
      </c>
      <c r="AL138" s="53">
        <v>-3.6912999999999998E-3</v>
      </c>
      <c r="AM138" s="53">
        <v>-2.9667300000000001E-2</v>
      </c>
      <c r="AN138" s="53">
        <v>-4.0458399999999999E-2</v>
      </c>
      <c r="AO138" s="53">
        <v>1.8436600000000001E-2</v>
      </c>
      <c r="AP138" s="53">
        <v>3.9982299999999998E-2</v>
      </c>
      <c r="AQ138" s="53">
        <v>5.2929200000000003E-2</v>
      </c>
      <c r="AR138" s="53">
        <v>-1.9566000000000002E-3</v>
      </c>
      <c r="AS138" s="53">
        <v>-2.3615899999999999E-2</v>
      </c>
      <c r="AT138" s="53">
        <v>-3.0641999999999999E-2</v>
      </c>
      <c r="AU138" s="53">
        <v>-4.8512399999999997E-2</v>
      </c>
      <c r="AV138" s="53">
        <v>-4.1215099999999998E-2</v>
      </c>
      <c r="AW138" s="53">
        <v>-0.1015528</v>
      </c>
      <c r="AX138" s="53">
        <v>-3.6568400000000001E-2</v>
      </c>
      <c r="AY138" s="53">
        <v>-1.5744899999999999E-2</v>
      </c>
      <c r="AZ138" s="53">
        <v>-3.1532299999999999E-2</v>
      </c>
      <c r="BA138" s="53">
        <v>-3.9690900000000001E-2</v>
      </c>
      <c r="BB138" s="53">
        <v>-1.6076E-2</v>
      </c>
      <c r="BC138" s="53">
        <v>-1.10454E-2</v>
      </c>
      <c r="BD138" s="53">
        <v>-1.95357E-2</v>
      </c>
      <c r="BE138" s="53">
        <v>3.0225200000000001E-2</v>
      </c>
      <c r="BF138" s="53">
        <v>-1.29222E-2</v>
      </c>
      <c r="BG138" s="53">
        <v>6.0492999999999996E-3</v>
      </c>
      <c r="BH138" s="53">
        <v>-4.5610400000000002E-2</v>
      </c>
      <c r="BI138" s="53">
        <v>-2.4308799999999998E-2</v>
      </c>
      <c r="BJ138" s="53">
        <v>3.0529799999999999E-2</v>
      </c>
      <c r="BK138" s="53">
        <v>8.6438999999999995E-3</v>
      </c>
      <c r="BL138" s="53">
        <v>6.6295E-3</v>
      </c>
      <c r="BM138" s="53">
        <v>7.9054100000000002E-2</v>
      </c>
      <c r="BN138" s="53">
        <v>0.1088547</v>
      </c>
      <c r="BO138" s="53">
        <v>0.12564620000000001</v>
      </c>
      <c r="BP138" s="53">
        <v>7.1429900000000005E-2</v>
      </c>
      <c r="BQ138" s="53">
        <v>6.0478200000000003E-2</v>
      </c>
      <c r="BR138" s="53">
        <v>5.7430299999999997E-2</v>
      </c>
      <c r="BS138" s="53">
        <v>3.8076400000000003E-2</v>
      </c>
      <c r="BT138" s="53">
        <v>4.6294200000000001E-2</v>
      </c>
      <c r="BU138" s="53">
        <v>-8.6608999999999992E-3</v>
      </c>
      <c r="BV138" s="53">
        <v>5.3254799999999998E-2</v>
      </c>
      <c r="BW138" s="53">
        <v>6.2825800000000001E-2</v>
      </c>
      <c r="BX138" s="53">
        <v>4.4443999999999997E-2</v>
      </c>
      <c r="BY138" s="53">
        <v>2.1956199999999999E-2</v>
      </c>
      <c r="BZ138" s="53">
        <v>4.0036700000000001E-2</v>
      </c>
      <c r="CA138" s="53">
        <v>4.8410500000000002E-2</v>
      </c>
      <c r="CB138" s="53">
        <v>4.5915900000000003E-2</v>
      </c>
      <c r="CC138" s="53">
        <v>6.9620299999999996E-2</v>
      </c>
      <c r="CD138" s="53">
        <v>2.5559700000000001E-2</v>
      </c>
      <c r="CE138" s="53">
        <v>4.15441E-2</v>
      </c>
      <c r="CF138" s="53">
        <v>-2.0317399999999999E-2</v>
      </c>
      <c r="CG138" s="53">
        <v>1.0375E-3</v>
      </c>
      <c r="CH138" s="53">
        <v>5.42312E-2</v>
      </c>
      <c r="CI138" s="53">
        <v>3.51782E-2</v>
      </c>
      <c r="CJ138" s="53">
        <v>3.9242399999999997E-2</v>
      </c>
      <c r="CK138" s="53">
        <v>0.1210376</v>
      </c>
      <c r="CL138" s="53">
        <v>0.15655549999999999</v>
      </c>
      <c r="CM138" s="53">
        <v>0.17600979999999999</v>
      </c>
      <c r="CN138" s="53">
        <v>0.1222572</v>
      </c>
      <c r="CO138" s="53">
        <v>0.11872149999999999</v>
      </c>
      <c r="CP138" s="53">
        <v>0.1184289</v>
      </c>
      <c r="CQ138" s="53">
        <v>9.8047599999999999E-2</v>
      </c>
      <c r="CR138" s="53">
        <v>0.1069029</v>
      </c>
      <c r="CS138" s="53">
        <v>5.5675799999999998E-2</v>
      </c>
      <c r="CT138" s="53">
        <v>0.115466</v>
      </c>
      <c r="CU138" s="53">
        <v>0.1172436</v>
      </c>
      <c r="CV138" s="53">
        <v>9.7064999999999999E-2</v>
      </c>
      <c r="CW138" s="53">
        <v>6.4652799999999996E-2</v>
      </c>
      <c r="CX138" s="53">
        <v>7.8900200000000004E-2</v>
      </c>
      <c r="CY138" s="53">
        <v>8.95894E-2</v>
      </c>
      <c r="CZ138" s="53">
        <v>9.1247499999999995E-2</v>
      </c>
      <c r="DA138" s="53">
        <v>0.1090154</v>
      </c>
      <c r="DB138" s="53">
        <v>6.4041699999999993E-2</v>
      </c>
      <c r="DC138" s="53">
        <v>7.7038899999999993E-2</v>
      </c>
      <c r="DD138" s="53">
        <v>4.9756000000000002E-3</v>
      </c>
      <c r="DE138" s="53">
        <v>2.6383799999999999E-2</v>
      </c>
      <c r="DF138" s="53">
        <v>7.7932600000000005E-2</v>
      </c>
      <c r="DG138" s="53">
        <v>6.1712500000000003E-2</v>
      </c>
      <c r="DH138" s="53">
        <v>7.18554E-2</v>
      </c>
      <c r="DI138" s="53">
        <v>0.1630211</v>
      </c>
      <c r="DJ138" s="53">
        <v>0.2042563</v>
      </c>
      <c r="DK138" s="53">
        <v>0.2263733</v>
      </c>
      <c r="DL138" s="53">
        <v>0.1730844</v>
      </c>
      <c r="DM138" s="53">
        <v>0.17696490000000001</v>
      </c>
      <c r="DN138" s="53">
        <v>0.17942749999999999</v>
      </c>
      <c r="DO138" s="53">
        <v>0.15801879999999999</v>
      </c>
      <c r="DP138" s="53">
        <v>0.16751160000000001</v>
      </c>
      <c r="DQ138" s="53">
        <v>0.12001249999999999</v>
      </c>
      <c r="DR138" s="53">
        <v>0.17767730000000001</v>
      </c>
      <c r="DS138" s="53">
        <v>0.17166139999999999</v>
      </c>
      <c r="DT138" s="53">
        <v>0.14968600000000001</v>
      </c>
      <c r="DU138" s="53">
        <v>0.1073494</v>
      </c>
      <c r="DV138" s="53">
        <v>0.1177636</v>
      </c>
      <c r="DW138" s="53">
        <v>0.13076840000000001</v>
      </c>
      <c r="DX138" s="53">
        <v>0.13657920000000001</v>
      </c>
      <c r="DY138" s="53">
        <v>0.16589570000000001</v>
      </c>
      <c r="DZ138" s="53">
        <v>0.1196035</v>
      </c>
      <c r="EA138" s="53">
        <v>0.12828780000000001</v>
      </c>
      <c r="EB138" s="53">
        <v>4.1494700000000002E-2</v>
      </c>
      <c r="EC138" s="53">
        <v>6.2979800000000002E-2</v>
      </c>
      <c r="ED138" s="53">
        <v>0.1121537</v>
      </c>
      <c r="EE138" s="53">
        <v>0.10002369999999999</v>
      </c>
      <c r="EF138" s="53">
        <v>0.1189432</v>
      </c>
      <c r="EG138" s="53">
        <v>0.22363859999999999</v>
      </c>
      <c r="EH138" s="53">
        <v>0.2731287</v>
      </c>
      <c r="EI138" s="53">
        <v>0.29909029999999998</v>
      </c>
      <c r="EJ138" s="53">
        <v>0.24647089999999999</v>
      </c>
      <c r="EK138" s="53">
        <v>0.26105899999999999</v>
      </c>
      <c r="EL138" s="53">
        <v>0.26749980000000001</v>
      </c>
      <c r="EM138" s="53">
        <v>0.24460760000000001</v>
      </c>
      <c r="EN138" s="53">
        <v>0.25502089999999999</v>
      </c>
      <c r="EO138" s="53">
        <v>0.2129045</v>
      </c>
      <c r="EP138" s="53">
        <v>0.26750040000000003</v>
      </c>
      <c r="EQ138" s="53">
        <v>0.25023210000000001</v>
      </c>
      <c r="ER138" s="53">
        <v>0.22566240000000001</v>
      </c>
      <c r="ES138" s="53">
        <v>0.1689966</v>
      </c>
      <c r="ET138" s="53">
        <v>0.17387630000000001</v>
      </c>
      <c r="EU138" s="53">
        <v>0.19022430000000001</v>
      </c>
      <c r="EV138" s="53">
        <v>0.20203080000000001</v>
      </c>
      <c r="EW138" s="53">
        <v>70.367840000000001</v>
      </c>
      <c r="EX138" s="53">
        <v>69.001630000000006</v>
      </c>
      <c r="EY138" s="53">
        <v>67.86842</v>
      </c>
      <c r="EZ138" s="53">
        <v>66.798590000000004</v>
      </c>
      <c r="FA138" s="53">
        <v>65.857960000000006</v>
      </c>
      <c r="FB138" s="53">
        <v>65.041449999999998</v>
      </c>
      <c r="FC138" s="53">
        <v>64.835930000000005</v>
      </c>
      <c r="FD138" s="53">
        <v>66.603110000000001</v>
      </c>
      <c r="FE138" s="53">
        <v>69.801150000000007</v>
      </c>
      <c r="FF138" s="53">
        <v>73.813289999999995</v>
      </c>
      <c r="FG138" s="53">
        <v>78.257679999999993</v>
      </c>
      <c r="FH138" s="53">
        <v>82.332279999999997</v>
      </c>
      <c r="FI138" s="53">
        <v>85.638630000000006</v>
      </c>
      <c r="FJ138" s="53">
        <v>88.404839999999993</v>
      </c>
      <c r="FK138" s="53">
        <v>90.218670000000003</v>
      </c>
      <c r="FL138" s="53">
        <v>91.492050000000006</v>
      </c>
      <c r="FM138" s="53">
        <v>91.681049999999999</v>
      </c>
      <c r="FN138" s="53">
        <v>90.791449999999998</v>
      </c>
      <c r="FO138" s="53">
        <v>88.460329999999999</v>
      </c>
      <c r="FP138" s="53">
        <v>84.411429999999996</v>
      </c>
      <c r="FQ138" s="53">
        <v>79.74127</v>
      </c>
      <c r="FR138" s="53">
        <v>76.412009999999995</v>
      </c>
      <c r="FS138" s="53">
        <v>74.03304</v>
      </c>
      <c r="FT138" s="53">
        <v>72.315460000000002</v>
      </c>
      <c r="FU138" s="53">
        <v>1228</v>
      </c>
      <c r="FV138" s="53">
        <v>1757.096</v>
      </c>
      <c r="FW138" s="53">
        <v>17.906739999999999</v>
      </c>
      <c r="FX138" s="53">
        <v>1</v>
      </c>
    </row>
    <row r="139" spans="1:180" x14ac:dyDescent="0.3">
      <c r="A139" t="s">
        <v>174</v>
      </c>
      <c r="B139" t="s">
        <v>249</v>
      </c>
      <c r="C139" t="s">
        <v>180</v>
      </c>
      <c r="D139" t="s">
        <v>227</v>
      </c>
      <c r="E139" t="s">
        <v>190</v>
      </c>
      <c r="F139" t="s">
        <v>236</v>
      </c>
      <c r="G139" t="s">
        <v>242</v>
      </c>
      <c r="H139" s="53">
        <v>155</v>
      </c>
      <c r="I139" s="53">
        <v>0.99522471000000001</v>
      </c>
      <c r="J139" s="53">
        <v>0.96224609999999999</v>
      </c>
      <c r="K139" s="53">
        <v>0.92221439999999999</v>
      </c>
      <c r="L139" s="53">
        <v>0.88614130000000002</v>
      </c>
      <c r="M139" s="53">
        <v>0.89025580000000004</v>
      </c>
      <c r="N139" s="53">
        <v>0.95195799999999997</v>
      </c>
      <c r="O139" s="53">
        <v>0.99484870000000003</v>
      </c>
      <c r="P139" s="53">
        <v>1.015674</v>
      </c>
      <c r="Q139" s="53">
        <v>1.1422289999999999</v>
      </c>
      <c r="R139" s="53">
        <v>1.3367880000000001</v>
      </c>
      <c r="S139" s="53">
        <v>1.4787189999999999</v>
      </c>
      <c r="T139" s="53">
        <v>1.6526019999999999</v>
      </c>
      <c r="U139" s="53">
        <v>1.6932419999999999</v>
      </c>
      <c r="V139" s="53">
        <v>1.7791189999999999</v>
      </c>
      <c r="W139" s="53">
        <v>1.830881</v>
      </c>
      <c r="X139" s="53">
        <v>1.888064</v>
      </c>
      <c r="Y139" s="53">
        <v>1.7707120000000001</v>
      </c>
      <c r="Z139" s="53">
        <v>1.4972160000000001</v>
      </c>
      <c r="AA139" s="53">
        <v>1.4646479999999999</v>
      </c>
      <c r="AB139" s="53">
        <v>1.418282</v>
      </c>
      <c r="AC139" s="53">
        <v>1.338784</v>
      </c>
      <c r="AD139" s="53">
        <v>1.22404</v>
      </c>
      <c r="AE139" s="53">
        <v>1.1275569999999999</v>
      </c>
      <c r="AF139" s="53">
        <v>1.0282880000000001</v>
      </c>
      <c r="AG139" s="53">
        <v>4.5960300000000003E-2</v>
      </c>
      <c r="AH139" s="53">
        <v>5.0475100000000002E-2</v>
      </c>
      <c r="AI139" s="53">
        <v>3.1276400000000003E-2</v>
      </c>
      <c r="AJ139" s="53">
        <v>2.91024E-2</v>
      </c>
      <c r="AK139" s="53">
        <v>3.3947499999999999E-2</v>
      </c>
      <c r="AL139" s="53">
        <v>6.1265600000000003E-2</v>
      </c>
      <c r="AM139" s="53">
        <v>6.8729799999999994E-2</v>
      </c>
      <c r="AN139" s="53">
        <v>6.5088599999999996E-2</v>
      </c>
      <c r="AO139" s="53">
        <v>-2.2696899999999999E-2</v>
      </c>
      <c r="AP139" s="53">
        <v>-6.5090300000000004E-2</v>
      </c>
      <c r="AQ139" s="53">
        <v>-0.12895400000000001</v>
      </c>
      <c r="AR139" s="53">
        <v>-0.1092682</v>
      </c>
      <c r="AS139" s="53">
        <v>-0.1570223</v>
      </c>
      <c r="AT139" s="53">
        <v>-0.1457975</v>
      </c>
      <c r="AU139" s="53">
        <v>-0.17140330000000001</v>
      </c>
      <c r="AV139" s="53">
        <v>-0.1387784</v>
      </c>
      <c r="AW139" s="53">
        <v>-0.16003210000000001</v>
      </c>
      <c r="AX139" s="53">
        <v>-0.15156739999999999</v>
      </c>
      <c r="AY139" s="53">
        <v>2.6661000000000001E-2</v>
      </c>
      <c r="AZ139" s="53">
        <v>7.7030699999999994E-2</v>
      </c>
      <c r="BA139" s="53">
        <v>0.1096777</v>
      </c>
      <c r="BB139" s="53">
        <v>9.6346899999999999E-2</v>
      </c>
      <c r="BC139" s="53">
        <v>8.8411500000000004E-2</v>
      </c>
      <c r="BD139" s="53">
        <v>3.4369799999999999E-2</v>
      </c>
      <c r="BE139" s="53">
        <v>8.9796699999999993E-2</v>
      </c>
      <c r="BF139" s="53">
        <v>9.1385300000000003E-2</v>
      </c>
      <c r="BG139" s="53">
        <v>7.1776900000000005E-2</v>
      </c>
      <c r="BH139" s="53">
        <v>6.5480499999999997E-2</v>
      </c>
      <c r="BI139" s="53">
        <v>7.0493E-2</v>
      </c>
      <c r="BJ139" s="53">
        <v>0.10408100000000001</v>
      </c>
      <c r="BK139" s="53">
        <v>0.1171447</v>
      </c>
      <c r="BL139" s="53">
        <v>0.11229160000000001</v>
      </c>
      <c r="BM139" s="53">
        <v>2.2684900000000001E-2</v>
      </c>
      <c r="BN139" s="53">
        <v>-1.5863599999999999E-2</v>
      </c>
      <c r="BO139" s="53">
        <v>-7.4375899999999995E-2</v>
      </c>
      <c r="BP139" s="53">
        <v>-4.25735E-2</v>
      </c>
      <c r="BQ139" s="53">
        <v>-8.4889000000000006E-2</v>
      </c>
      <c r="BR139" s="53">
        <v>-8.0882300000000004E-2</v>
      </c>
      <c r="BS139" s="53">
        <v>-9.8195699999999997E-2</v>
      </c>
      <c r="BT139" s="53">
        <v>-6.2104300000000001E-2</v>
      </c>
      <c r="BU139" s="53">
        <v>-8.2386299999999996E-2</v>
      </c>
      <c r="BV139" s="53">
        <v>-8.6776599999999995E-2</v>
      </c>
      <c r="BW139" s="53">
        <v>8.8878399999999996E-2</v>
      </c>
      <c r="BX139" s="53">
        <v>0.14325650000000001</v>
      </c>
      <c r="BY139" s="53">
        <v>0.17415059999999999</v>
      </c>
      <c r="BZ139" s="53">
        <v>0.157974</v>
      </c>
      <c r="CA139" s="53">
        <v>0.14544550000000001</v>
      </c>
      <c r="CB139" s="53">
        <v>8.4524699999999994E-2</v>
      </c>
      <c r="CC139" s="53">
        <v>0.12015770000000001</v>
      </c>
      <c r="CD139" s="53">
        <v>0.11971950000000001</v>
      </c>
      <c r="CE139" s="53">
        <v>9.9827399999999997E-2</v>
      </c>
      <c r="CF139" s="53">
        <v>9.0675900000000004E-2</v>
      </c>
      <c r="CG139" s="53">
        <v>9.5804299999999995E-2</v>
      </c>
      <c r="CH139" s="53">
        <v>0.13373489999999999</v>
      </c>
      <c r="CI139" s="53">
        <v>0.1506768</v>
      </c>
      <c r="CJ139" s="53">
        <v>0.14498430000000001</v>
      </c>
      <c r="CK139" s="53">
        <v>5.4116200000000003E-2</v>
      </c>
      <c r="CL139" s="53">
        <v>1.82306E-2</v>
      </c>
      <c r="CM139" s="53">
        <v>-3.6575299999999998E-2</v>
      </c>
      <c r="CN139" s="53">
        <v>3.6189999999999998E-3</v>
      </c>
      <c r="CO139" s="53">
        <v>-3.4929700000000001E-2</v>
      </c>
      <c r="CP139" s="53">
        <v>-3.5922200000000001E-2</v>
      </c>
      <c r="CQ139" s="53">
        <v>-4.7492300000000001E-2</v>
      </c>
      <c r="CR139" s="53">
        <v>-9.0001000000000005E-3</v>
      </c>
      <c r="CS139" s="53">
        <v>-2.8608999999999999E-2</v>
      </c>
      <c r="CT139" s="53">
        <v>-4.1902799999999997E-2</v>
      </c>
      <c r="CU139" s="53">
        <v>0.13197</v>
      </c>
      <c r="CV139" s="53">
        <v>0.1891244</v>
      </c>
      <c r="CW139" s="53">
        <v>0.21880430000000001</v>
      </c>
      <c r="CX139" s="53">
        <v>0.2006568</v>
      </c>
      <c r="CY139" s="53">
        <v>0.1849471</v>
      </c>
      <c r="CZ139" s="53">
        <v>0.1192618</v>
      </c>
      <c r="DA139" s="53">
        <v>0.15051870000000001</v>
      </c>
      <c r="DB139" s="53">
        <v>0.14805380000000001</v>
      </c>
      <c r="DC139" s="53">
        <v>0.12787789999999999</v>
      </c>
      <c r="DD139" s="53">
        <v>0.1158713</v>
      </c>
      <c r="DE139" s="53">
        <v>0.1211156</v>
      </c>
      <c r="DF139" s="53">
        <v>0.1633887</v>
      </c>
      <c r="DG139" s="53">
        <v>0.18420890000000001</v>
      </c>
      <c r="DH139" s="53">
        <v>0.177677</v>
      </c>
      <c r="DI139" s="53">
        <v>8.5547499999999999E-2</v>
      </c>
      <c r="DJ139" s="53">
        <v>5.2324799999999998E-2</v>
      </c>
      <c r="DK139" s="53">
        <v>1.2252999999999999E-3</v>
      </c>
      <c r="DL139" s="53">
        <v>4.9811500000000002E-2</v>
      </c>
      <c r="DM139" s="53">
        <v>1.5029600000000001E-2</v>
      </c>
      <c r="DN139" s="53">
        <v>9.0378999999999998E-3</v>
      </c>
      <c r="DO139" s="53">
        <v>3.2111000000000002E-3</v>
      </c>
      <c r="DP139" s="53">
        <v>4.4104200000000003E-2</v>
      </c>
      <c r="DQ139" s="53">
        <v>2.5168200000000002E-2</v>
      </c>
      <c r="DR139" s="53">
        <v>2.9711E-3</v>
      </c>
      <c r="DS139" s="53">
        <v>0.17506160000000001</v>
      </c>
      <c r="DT139" s="53">
        <v>0.23499220000000001</v>
      </c>
      <c r="DU139" s="53">
        <v>0.26345800000000003</v>
      </c>
      <c r="DV139" s="53">
        <v>0.24333949999999999</v>
      </c>
      <c r="DW139" s="53">
        <v>0.2244487</v>
      </c>
      <c r="DX139" s="53">
        <v>0.153999</v>
      </c>
      <c r="DY139" s="53">
        <v>0.19435520000000001</v>
      </c>
      <c r="DZ139" s="53">
        <v>0.18896389999999999</v>
      </c>
      <c r="EA139" s="53">
        <v>0.16837840000000001</v>
      </c>
      <c r="EB139" s="53">
        <v>0.15224940000000001</v>
      </c>
      <c r="EC139" s="53">
        <v>0.1576611</v>
      </c>
      <c r="ED139" s="53">
        <v>0.2062041</v>
      </c>
      <c r="EE139" s="53">
        <v>0.23262389999999999</v>
      </c>
      <c r="EF139" s="53">
        <v>0.22488</v>
      </c>
      <c r="EG139" s="53">
        <v>0.1309293</v>
      </c>
      <c r="EH139" s="53">
        <v>0.1015515</v>
      </c>
      <c r="EI139" s="53">
        <v>5.5803400000000003E-2</v>
      </c>
      <c r="EJ139" s="53">
        <v>0.1165061</v>
      </c>
      <c r="EK139" s="53">
        <v>8.7162900000000001E-2</v>
      </c>
      <c r="EL139" s="53">
        <v>7.3953099999999994E-2</v>
      </c>
      <c r="EM139" s="53">
        <v>7.6418799999999995E-2</v>
      </c>
      <c r="EN139" s="53">
        <v>0.12077830000000001</v>
      </c>
      <c r="EO139" s="53">
        <v>0.102814</v>
      </c>
      <c r="EP139" s="53">
        <v>6.7761799999999997E-2</v>
      </c>
      <c r="EQ139" s="53">
        <v>0.23727899999999999</v>
      </c>
      <c r="ER139" s="53">
        <v>0.30121809999999999</v>
      </c>
      <c r="ES139" s="53">
        <v>0.32793080000000002</v>
      </c>
      <c r="ET139" s="53">
        <v>0.30496659999999998</v>
      </c>
      <c r="EU139" s="53">
        <v>0.28148269999999997</v>
      </c>
      <c r="EV139" s="53">
        <v>0.2041539</v>
      </c>
      <c r="EW139" s="53">
        <v>68.611339999999998</v>
      </c>
      <c r="EX139" s="53">
        <v>67.286090000000002</v>
      </c>
      <c r="EY139" s="53">
        <v>66.250280000000004</v>
      </c>
      <c r="EZ139" s="53">
        <v>65.138019999999997</v>
      </c>
      <c r="FA139" s="53">
        <v>64.287540000000007</v>
      </c>
      <c r="FB139" s="53">
        <v>63.589230000000001</v>
      </c>
      <c r="FC139" s="53">
        <v>63.009250000000002</v>
      </c>
      <c r="FD139" s="53">
        <v>63.466920000000002</v>
      </c>
      <c r="FE139" s="53">
        <v>66.602090000000004</v>
      </c>
      <c r="FF139" s="53">
        <v>70.875960000000006</v>
      </c>
      <c r="FG139" s="53">
        <v>75.300110000000004</v>
      </c>
      <c r="FH139" s="53">
        <v>79.200940000000003</v>
      </c>
      <c r="FI139" s="53">
        <v>82.105509999999995</v>
      </c>
      <c r="FJ139" s="53">
        <v>84.327100000000002</v>
      </c>
      <c r="FK139" s="53">
        <v>86.041939999999997</v>
      </c>
      <c r="FL139" s="53">
        <v>86.933670000000006</v>
      </c>
      <c r="FM139" s="53">
        <v>86.773589999999999</v>
      </c>
      <c r="FN139" s="53">
        <v>85.31277</v>
      </c>
      <c r="FO139" s="53">
        <v>82.484629999999996</v>
      </c>
      <c r="FP139" s="53">
        <v>78.151240000000001</v>
      </c>
      <c r="FQ139" s="53">
        <v>74.412980000000005</v>
      </c>
      <c r="FR139" s="53">
        <v>71.862989999999996</v>
      </c>
      <c r="FS139" s="53">
        <v>70.350949999999997</v>
      </c>
      <c r="FT139" s="53">
        <v>69.222629999999995</v>
      </c>
      <c r="FU139" s="53">
        <v>1227.9670000000001</v>
      </c>
      <c r="FV139" s="53">
        <v>1491.528</v>
      </c>
      <c r="FW139" s="53">
        <v>14.585570000000001</v>
      </c>
      <c r="FX139" s="53">
        <v>1</v>
      </c>
    </row>
    <row r="140" spans="1:180" x14ac:dyDescent="0.3">
      <c r="A140" t="s">
        <v>174</v>
      </c>
      <c r="B140" t="s">
        <v>249</v>
      </c>
      <c r="C140" t="s">
        <v>180</v>
      </c>
      <c r="D140" t="s">
        <v>248</v>
      </c>
      <c r="E140" t="s">
        <v>187</v>
      </c>
      <c r="F140" t="s">
        <v>236</v>
      </c>
      <c r="G140" t="s">
        <v>242</v>
      </c>
      <c r="H140" s="53">
        <v>155</v>
      </c>
      <c r="I140" s="53">
        <v>1.0680890000000001</v>
      </c>
      <c r="J140" s="53">
        <v>0.98915989999999998</v>
      </c>
      <c r="K140" s="53">
        <v>0.95588010000000001</v>
      </c>
      <c r="L140" s="53">
        <v>0.85867939999999998</v>
      </c>
      <c r="M140" s="53">
        <v>0.87556590000000001</v>
      </c>
      <c r="N140" s="53">
        <v>0.89212320000000001</v>
      </c>
      <c r="O140" s="53">
        <v>0.74584159999999999</v>
      </c>
      <c r="P140" s="53">
        <v>0.75022009999999995</v>
      </c>
      <c r="Q140" s="53">
        <v>0.87892950000000003</v>
      </c>
      <c r="R140" s="53">
        <v>1.053075</v>
      </c>
      <c r="S140" s="53">
        <v>1.2294639999999999</v>
      </c>
      <c r="T140" s="53">
        <v>1.3894839999999999</v>
      </c>
      <c r="U140" s="53">
        <v>1.5033510000000001</v>
      </c>
      <c r="V140" s="53">
        <v>1.5104960000000001</v>
      </c>
      <c r="W140" s="53">
        <v>1.4658629999999999</v>
      </c>
      <c r="X140" s="53">
        <v>1.4984850000000001</v>
      </c>
      <c r="Y140" s="53">
        <v>1.4471830000000001</v>
      </c>
      <c r="Z140" s="53">
        <v>1.4110039999999999</v>
      </c>
      <c r="AA140" s="53">
        <v>1.321175</v>
      </c>
      <c r="AB140" s="53">
        <v>1.3276539999999999</v>
      </c>
      <c r="AC140" s="53">
        <v>1.3089500000000001</v>
      </c>
      <c r="AD140" s="53">
        <v>1.3066489999999999</v>
      </c>
      <c r="AE140" s="53">
        <v>1.2196340000000001</v>
      </c>
      <c r="AF140" s="53">
        <v>1.097016</v>
      </c>
      <c r="AG140" s="53">
        <v>3.4700500000000002E-2</v>
      </c>
      <c r="AH140" s="53">
        <v>1.9585600000000002E-2</v>
      </c>
      <c r="AI140" s="53">
        <v>3.34157E-2</v>
      </c>
      <c r="AJ140" s="53">
        <v>-2.0997700000000001E-2</v>
      </c>
      <c r="AK140" s="53">
        <v>1.1563000000000001E-3</v>
      </c>
      <c r="AL140" s="53">
        <v>3.3892600000000002E-2</v>
      </c>
      <c r="AM140" s="53">
        <v>-2.9142999999999999E-2</v>
      </c>
      <c r="AN140" s="53">
        <v>-8.3508299999999994E-2</v>
      </c>
      <c r="AO140" s="53">
        <v>-0.1072861</v>
      </c>
      <c r="AP140" s="53">
        <v>-0.13069720000000001</v>
      </c>
      <c r="AQ140" s="53">
        <v>-0.14706069999999999</v>
      </c>
      <c r="AR140" s="53">
        <v>-0.1206936</v>
      </c>
      <c r="AS140" s="53">
        <v>-7.0006600000000002E-2</v>
      </c>
      <c r="AT140" s="53">
        <v>-9.0148400000000004E-2</v>
      </c>
      <c r="AU140" s="53">
        <v>-0.15610640000000001</v>
      </c>
      <c r="AV140" s="53">
        <v>-0.16520070000000001</v>
      </c>
      <c r="AW140" s="53">
        <v>-0.20713580000000001</v>
      </c>
      <c r="AX140" s="53">
        <v>-0.1875887</v>
      </c>
      <c r="AY140" s="53">
        <v>-0.15276629999999999</v>
      </c>
      <c r="AZ140" s="53">
        <v>-2.8854999999999999E-2</v>
      </c>
      <c r="BA140" s="53">
        <v>3.1731299999999997E-2</v>
      </c>
      <c r="BB140" s="53">
        <v>7.5850500000000001E-2</v>
      </c>
      <c r="BC140" s="53">
        <v>8.95513E-2</v>
      </c>
      <c r="BD140" s="53">
        <v>3.6292100000000001E-2</v>
      </c>
      <c r="BE140" s="53">
        <v>9.3763100000000002E-2</v>
      </c>
      <c r="BF140" s="53">
        <v>6.5714499999999995E-2</v>
      </c>
      <c r="BG140" s="53">
        <v>7.8931399999999999E-2</v>
      </c>
      <c r="BH140" s="53">
        <v>1.4885600000000001E-2</v>
      </c>
      <c r="BI140" s="53">
        <v>4.0389099999999997E-2</v>
      </c>
      <c r="BJ140" s="53">
        <v>8.0204399999999995E-2</v>
      </c>
      <c r="BK140" s="53">
        <v>1.19544E-2</v>
      </c>
      <c r="BL140" s="53">
        <v>-3.9981500000000003E-2</v>
      </c>
      <c r="BM140" s="53">
        <v>-4.30911E-2</v>
      </c>
      <c r="BN140" s="53">
        <v>-5.2585600000000003E-2</v>
      </c>
      <c r="BO140" s="53">
        <v>-6.4819799999999997E-2</v>
      </c>
      <c r="BP140" s="53">
        <v>-3.2350299999999999E-2</v>
      </c>
      <c r="BQ140" s="53">
        <v>3.2445000000000002E-2</v>
      </c>
      <c r="BR140" s="53">
        <v>9.5472999999999999E-3</v>
      </c>
      <c r="BS140" s="53">
        <v>-6.2744499999999995E-2</v>
      </c>
      <c r="BT140" s="53">
        <v>-6.0623400000000001E-2</v>
      </c>
      <c r="BU140" s="53">
        <v>-0.1050089</v>
      </c>
      <c r="BV140" s="53">
        <v>-7.7254500000000004E-2</v>
      </c>
      <c r="BW140" s="53">
        <v>-6.2368899999999998E-2</v>
      </c>
      <c r="BX140" s="53">
        <v>5.1844099999999997E-2</v>
      </c>
      <c r="BY140" s="53">
        <v>0.11196399999999999</v>
      </c>
      <c r="BZ140" s="53">
        <v>0.1475496</v>
      </c>
      <c r="CA140" s="53">
        <v>0.15638949999999999</v>
      </c>
      <c r="CB140" s="53">
        <v>9.5768900000000004E-2</v>
      </c>
      <c r="CC140" s="53">
        <v>0.1346696</v>
      </c>
      <c r="CD140" s="53">
        <v>9.7663200000000006E-2</v>
      </c>
      <c r="CE140" s="53">
        <v>0.1104555</v>
      </c>
      <c r="CF140" s="53">
        <v>3.9738299999999997E-2</v>
      </c>
      <c r="CG140" s="53">
        <v>6.7561700000000002E-2</v>
      </c>
      <c r="CH140" s="53">
        <v>0.1122798</v>
      </c>
      <c r="CI140" s="53">
        <v>4.0418299999999997E-2</v>
      </c>
      <c r="CJ140" s="53">
        <v>-9.8349000000000006E-3</v>
      </c>
      <c r="CK140" s="53">
        <v>1.3702E-3</v>
      </c>
      <c r="CL140" s="53">
        <v>1.5143000000000001E-3</v>
      </c>
      <c r="CM140" s="53">
        <v>-7.8601000000000001E-3</v>
      </c>
      <c r="CN140" s="53">
        <v>2.8836000000000001E-2</v>
      </c>
      <c r="CO140" s="53">
        <v>0.1034027</v>
      </c>
      <c r="CP140" s="53">
        <v>7.8596200000000005E-2</v>
      </c>
      <c r="CQ140" s="53">
        <v>1.9177E-3</v>
      </c>
      <c r="CR140" s="53">
        <v>1.18064E-2</v>
      </c>
      <c r="CS140" s="53">
        <v>-3.42762E-2</v>
      </c>
      <c r="CT140" s="53">
        <v>-8.3739999999999997E-4</v>
      </c>
      <c r="CU140" s="53">
        <v>2.4010000000000001E-4</v>
      </c>
      <c r="CV140" s="53">
        <v>0.1077361</v>
      </c>
      <c r="CW140" s="53">
        <v>0.16753299999999999</v>
      </c>
      <c r="CX140" s="53">
        <v>0.1972082</v>
      </c>
      <c r="CY140" s="53">
        <v>0.20268140000000001</v>
      </c>
      <c r="CZ140" s="53">
        <v>0.13696240000000001</v>
      </c>
      <c r="DA140" s="53">
        <v>0.17557611000000001</v>
      </c>
      <c r="DB140" s="53">
        <v>0.1296118</v>
      </c>
      <c r="DC140" s="53">
        <v>0.14197950000000001</v>
      </c>
      <c r="DD140" s="53">
        <v>6.4590999999999996E-2</v>
      </c>
      <c r="DE140" s="53">
        <v>9.4734200000000005E-2</v>
      </c>
      <c r="DF140" s="53">
        <v>0.14435519999999999</v>
      </c>
      <c r="DG140" s="53">
        <v>6.8882200000000005E-2</v>
      </c>
      <c r="DH140" s="53">
        <v>2.0311599999999999E-2</v>
      </c>
      <c r="DI140" s="53">
        <v>4.5831499999999997E-2</v>
      </c>
      <c r="DJ140" s="53">
        <v>5.5614200000000003E-2</v>
      </c>
      <c r="DK140" s="53">
        <v>4.90996E-2</v>
      </c>
      <c r="DL140" s="53">
        <v>9.00223E-2</v>
      </c>
      <c r="DM140" s="53">
        <v>0.1743603</v>
      </c>
      <c r="DN140" s="53">
        <v>0.1476451</v>
      </c>
      <c r="DO140" s="53">
        <v>6.6579899999999997E-2</v>
      </c>
      <c r="DP140" s="53">
        <v>8.42363E-2</v>
      </c>
      <c r="DQ140" s="53">
        <v>3.6456599999999999E-2</v>
      </c>
      <c r="DR140" s="53">
        <v>7.55797E-2</v>
      </c>
      <c r="DS140" s="53">
        <v>6.2849100000000005E-2</v>
      </c>
      <c r="DT140" s="53">
        <v>0.163628</v>
      </c>
      <c r="DU140" s="53">
        <v>0.22310189999999999</v>
      </c>
      <c r="DV140" s="53">
        <v>0.2468668</v>
      </c>
      <c r="DW140" s="53">
        <v>0.24897330000000001</v>
      </c>
      <c r="DX140" s="53">
        <v>0.17815590000000001</v>
      </c>
      <c r="DY140" s="53">
        <v>0.2346386</v>
      </c>
      <c r="DZ140" s="53">
        <v>0.1757407</v>
      </c>
      <c r="EA140" s="53">
        <v>0.1874953</v>
      </c>
      <c r="EB140" s="53">
        <v>0.1004743</v>
      </c>
      <c r="EC140" s="53">
        <v>0.13396710000000001</v>
      </c>
      <c r="ED140" s="53">
        <v>0.190667</v>
      </c>
      <c r="EE140" s="53">
        <v>0.1099796</v>
      </c>
      <c r="EF140" s="53">
        <v>6.3838500000000006E-2</v>
      </c>
      <c r="EG140" s="53">
        <v>0.1100266</v>
      </c>
      <c r="EH140" s="53">
        <v>0.13372580000000001</v>
      </c>
      <c r="EI140" s="53">
        <v>0.1313405</v>
      </c>
      <c r="EJ140" s="53">
        <v>0.17836560000000001</v>
      </c>
      <c r="EK140" s="53">
        <v>0.2768119</v>
      </c>
      <c r="EL140" s="53">
        <v>0.2473408</v>
      </c>
      <c r="EM140" s="53">
        <v>0.15994169999999999</v>
      </c>
      <c r="EN140" s="53">
        <v>0.1888135</v>
      </c>
      <c r="EO140" s="53">
        <v>0.1385835</v>
      </c>
      <c r="EP140" s="53">
        <v>0.18591389999999999</v>
      </c>
      <c r="EQ140" s="53">
        <v>0.15324650000000001</v>
      </c>
      <c r="ER140" s="53">
        <v>0.24432709999999999</v>
      </c>
      <c r="ES140" s="53">
        <v>0.30333460000000001</v>
      </c>
      <c r="ET140" s="53">
        <v>0.31856590000000001</v>
      </c>
      <c r="EU140" s="53">
        <v>0.31581150000000002</v>
      </c>
      <c r="EV140" s="53">
        <v>0.2376327</v>
      </c>
      <c r="EW140" s="53">
        <v>70.008139999999997</v>
      </c>
      <c r="EX140" s="53">
        <v>68.941980000000001</v>
      </c>
      <c r="EY140" s="53">
        <v>67.764150000000001</v>
      </c>
      <c r="EZ140" s="53">
        <v>66.696150000000003</v>
      </c>
      <c r="FA140" s="53">
        <v>65.561989999999994</v>
      </c>
      <c r="FB140" s="53">
        <v>64.635990000000007</v>
      </c>
      <c r="FC140" s="53">
        <v>64.564329999999998</v>
      </c>
      <c r="FD140" s="53">
        <v>66.695340000000002</v>
      </c>
      <c r="FE140" s="53">
        <v>70.125510000000006</v>
      </c>
      <c r="FF140" s="53">
        <v>73.898510000000002</v>
      </c>
      <c r="FG140" s="53">
        <v>77.658180000000002</v>
      </c>
      <c r="FH140" s="53">
        <v>81.228009999999998</v>
      </c>
      <c r="FI140" s="53">
        <v>84.022999999999996</v>
      </c>
      <c r="FJ140" s="53">
        <v>86.369</v>
      </c>
      <c r="FK140" s="53">
        <v>88.453479999999999</v>
      </c>
      <c r="FL140" s="53">
        <v>89.566469999999995</v>
      </c>
      <c r="FM140" s="53">
        <v>89.268630000000002</v>
      </c>
      <c r="FN140" s="53">
        <v>87.902789999999996</v>
      </c>
      <c r="FO140" s="53">
        <v>85.411950000000004</v>
      </c>
      <c r="FP140" s="53">
        <v>82.104950000000002</v>
      </c>
      <c r="FQ140" s="53">
        <v>77.612790000000004</v>
      </c>
      <c r="FR140" s="53">
        <v>74.32929</v>
      </c>
      <c r="FS140" s="53">
        <v>71.812809999999999</v>
      </c>
      <c r="FT140" s="53">
        <v>69.909809999999993</v>
      </c>
      <c r="FU140" s="53">
        <v>1228</v>
      </c>
      <c r="FV140" s="53">
        <v>1558.595</v>
      </c>
      <c r="FW140" s="53">
        <v>17.735050000000001</v>
      </c>
      <c r="FX140" s="53">
        <v>1</v>
      </c>
    </row>
    <row r="141" spans="1:180" x14ac:dyDescent="0.3">
      <c r="A141" t="s">
        <v>174</v>
      </c>
      <c r="B141" t="s">
        <v>249</v>
      </c>
      <c r="C141" t="s">
        <v>180</v>
      </c>
      <c r="D141" t="s">
        <v>227</v>
      </c>
      <c r="E141" t="s">
        <v>187</v>
      </c>
      <c r="F141" t="s">
        <v>236</v>
      </c>
      <c r="G141" t="s">
        <v>242</v>
      </c>
      <c r="H141" s="53">
        <v>155</v>
      </c>
      <c r="I141" s="53">
        <v>0.95706307999999995</v>
      </c>
      <c r="J141" s="53">
        <v>0.90814720000000004</v>
      </c>
      <c r="K141" s="53">
        <v>0.87861509999999998</v>
      </c>
      <c r="L141" s="53">
        <v>0.81234130000000004</v>
      </c>
      <c r="M141" s="53">
        <v>0.84256390000000003</v>
      </c>
      <c r="N141" s="53">
        <v>0.87753579999999998</v>
      </c>
      <c r="O141" s="53">
        <v>0.83392049999999995</v>
      </c>
      <c r="P141" s="53">
        <v>0.98514270000000004</v>
      </c>
      <c r="Q141" s="53">
        <v>1.132198</v>
      </c>
      <c r="R141" s="53">
        <v>1.3410059999999999</v>
      </c>
      <c r="S141" s="53">
        <v>1.503118</v>
      </c>
      <c r="T141" s="53">
        <v>1.588784</v>
      </c>
      <c r="U141" s="53">
        <v>1.6719839999999999</v>
      </c>
      <c r="V141" s="53">
        <v>1.706061</v>
      </c>
      <c r="W141" s="53">
        <v>1.7962670000000001</v>
      </c>
      <c r="X141" s="53">
        <v>1.8267690000000001</v>
      </c>
      <c r="Y141" s="53">
        <v>1.6971810000000001</v>
      </c>
      <c r="Z141" s="53">
        <v>1.431848</v>
      </c>
      <c r="AA141" s="53">
        <v>1.3420989999999999</v>
      </c>
      <c r="AB141" s="53">
        <v>1.2633920000000001</v>
      </c>
      <c r="AC141" s="53">
        <v>1.2297560000000001</v>
      </c>
      <c r="AD141" s="53">
        <v>1.2230559999999999</v>
      </c>
      <c r="AE141" s="53">
        <v>1.1302749999999999</v>
      </c>
      <c r="AF141" s="53">
        <v>1.0027779999999999</v>
      </c>
      <c r="AG141" s="53">
        <v>-1.9128200000000001E-2</v>
      </c>
      <c r="AH141" s="53">
        <v>-2.9985700000000001E-2</v>
      </c>
      <c r="AI141" s="53">
        <v>-1.5386199999999999E-2</v>
      </c>
      <c r="AJ141" s="53">
        <v>-6.4618700000000001E-2</v>
      </c>
      <c r="AK141" s="53">
        <v>-4.23662E-2</v>
      </c>
      <c r="AL141" s="53">
        <v>-8.1875999999999997E-3</v>
      </c>
      <c r="AM141" s="53">
        <v>-2.4374900000000001E-2</v>
      </c>
      <c r="AN141" s="53">
        <v>-1.5927799999999999E-2</v>
      </c>
      <c r="AO141" s="53">
        <v>-0.13986229999999999</v>
      </c>
      <c r="AP141" s="53">
        <v>-0.16025049999999999</v>
      </c>
      <c r="AQ141" s="53">
        <v>-0.2258906</v>
      </c>
      <c r="AR141" s="53">
        <v>-0.26123229999999997</v>
      </c>
      <c r="AS141" s="53">
        <v>-0.25646160000000001</v>
      </c>
      <c r="AT141" s="53">
        <v>-0.30628329999999998</v>
      </c>
      <c r="AU141" s="53">
        <v>-0.2720979</v>
      </c>
      <c r="AV141" s="53">
        <v>-0.25177899999999998</v>
      </c>
      <c r="AW141" s="53">
        <v>-0.2773429</v>
      </c>
      <c r="AX141" s="53">
        <v>-0.26294499999999998</v>
      </c>
      <c r="AY141" s="53">
        <v>-0.13291169999999999</v>
      </c>
      <c r="AZ141" s="53">
        <v>-7.5418899999999997E-2</v>
      </c>
      <c r="BA141" s="53">
        <v>-2.0207099999999999E-2</v>
      </c>
      <c r="BB141" s="53">
        <v>2.5389999999999999E-2</v>
      </c>
      <c r="BC141" s="53">
        <v>3.4142499999999999E-2</v>
      </c>
      <c r="BD141" s="53">
        <v>-3.1916600000000003E-2</v>
      </c>
      <c r="BE141" s="53">
        <v>2.9623799999999999E-2</v>
      </c>
      <c r="BF141" s="53">
        <v>1.37979E-2</v>
      </c>
      <c r="BG141" s="53">
        <v>2.6039E-2</v>
      </c>
      <c r="BH141" s="53">
        <v>-2.12198E-2</v>
      </c>
      <c r="BI141" s="53">
        <v>1.9732999999999999E-3</v>
      </c>
      <c r="BJ141" s="53">
        <v>4.1413600000000002E-2</v>
      </c>
      <c r="BK141" s="53">
        <v>2.6687700000000002E-2</v>
      </c>
      <c r="BL141" s="53">
        <v>4.79944E-2</v>
      </c>
      <c r="BM141" s="53">
        <v>-7.2400699999999998E-2</v>
      </c>
      <c r="BN141" s="53">
        <v>-9.3903100000000003E-2</v>
      </c>
      <c r="BO141" s="53">
        <v>-0.1438673</v>
      </c>
      <c r="BP141" s="53">
        <v>-0.17580519999999999</v>
      </c>
      <c r="BQ141" s="53">
        <v>-0.1697283</v>
      </c>
      <c r="BR141" s="53">
        <v>-0.21232590000000001</v>
      </c>
      <c r="BS141" s="53">
        <v>-0.18601880000000001</v>
      </c>
      <c r="BT141" s="53">
        <v>-0.16280459999999999</v>
      </c>
      <c r="BU141" s="53">
        <v>-0.1905095</v>
      </c>
      <c r="BV141" s="53">
        <v>-0.18819849999999999</v>
      </c>
      <c r="BW141" s="53">
        <v>-8.1194100000000005E-2</v>
      </c>
      <c r="BX141" s="53">
        <v>-1.3381199999999999E-2</v>
      </c>
      <c r="BY141" s="53">
        <v>4.9917799999999998E-2</v>
      </c>
      <c r="BZ141" s="53">
        <v>9.6640900000000002E-2</v>
      </c>
      <c r="CA141" s="53">
        <v>9.9751199999999998E-2</v>
      </c>
      <c r="CB141" s="53">
        <v>2.41671E-2</v>
      </c>
      <c r="CC141" s="53">
        <v>6.3389299999999996E-2</v>
      </c>
      <c r="CD141" s="53">
        <v>4.41222E-2</v>
      </c>
      <c r="CE141" s="53">
        <v>5.4730000000000001E-2</v>
      </c>
      <c r="CF141" s="53">
        <v>8.8380999999999998E-3</v>
      </c>
      <c r="CG141" s="53">
        <v>3.2682700000000002E-2</v>
      </c>
      <c r="CH141" s="53">
        <v>7.5767200000000007E-2</v>
      </c>
      <c r="CI141" s="53">
        <v>6.2053499999999998E-2</v>
      </c>
      <c r="CJ141" s="53">
        <v>9.2266799999999996E-2</v>
      </c>
      <c r="CK141" s="53">
        <v>-2.5676999999999998E-2</v>
      </c>
      <c r="CL141" s="53">
        <v>-4.7951100000000003E-2</v>
      </c>
      <c r="CM141" s="53">
        <v>-8.7058300000000005E-2</v>
      </c>
      <c r="CN141" s="53">
        <v>-0.1166386</v>
      </c>
      <c r="CO141" s="53">
        <v>-0.10965709999999999</v>
      </c>
      <c r="CP141" s="53">
        <v>-0.1472513</v>
      </c>
      <c r="CQ141" s="53">
        <v>-0.1264006</v>
      </c>
      <c r="CR141" s="53">
        <v>-0.1011811</v>
      </c>
      <c r="CS141" s="53">
        <v>-0.13036900000000001</v>
      </c>
      <c r="CT141" s="53">
        <v>-0.1364293</v>
      </c>
      <c r="CU141" s="53">
        <v>-4.5374699999999997E-2</v>
      </c>
      <c r="CV141" s="53">
        <v>2.9585899999999998E-2</v>
      </c>
      <c r="CW141" s="53">
        <v>9.8486199999999996E-2</v>
      </c>
      <c r="CX141" s="53">
        <v>0.14598910000000001</v>
      </c>
      <c r="CY141" s="53">
        <v>0.1451915</v>
      </c>
      <c r="CZ141" s="53">
        <v>6.3010499999999997E-2</v>
      </c>
      <c r="DA141" s="53">
        <v>9.7154799999999999E-2</v>
      </c>
      <c r="DB141" s="53">
        <v>7.4446499999999999E-2</v>
      </c>
      <c r="DC141" s="53">
        <v>8.3420999999999995E-2</v>
      </c>
      <c r="DD141" s="53">
        <v>3.8896100000000003E-2</v>
      </c>
      <c r="DE141" s="53">
        <v>6.3392100000000007E-2</v>
      </c>
      <c r="DF141" s="53">
        <v>0.1101208</v>
      </c>
      <c r="DG141" s="53">
        <v>9.7419400000000003E-2</v>
      </c>
      <c r="DH141" s="53">
        <v>0.1365391</v>
      </c>
      <c r="DI141" s="53">
        <v>2.1046599999999999E-2</v>
      </c>
      <c r="DJ141" s="53">
        <v>-1.9991000000000002E-3</v>
      </c>
      <c r="DK141" s="53">
        <v>-3.02492E-2</v>
      </c>
      <c r="DL141" s="53">
        <v>-5.7472099999999998E-2</v>
      </c>
      <c r="DM141" s="53">
        <v>-4.9585900000000002E-2</v>
      </c>
      <c r="DN141" s="53">
        <v>-8.2176700000000005E-2</v>
      </c>
      <c r="DO141" s="53">
        <v>-6.6782499999999995E-2</v>
      </c>
      <c r="DP141" s="53">
        <v>-3.9557700000000001E-2</v>
      </c>
      <c r="DQ141" s="53">
        <v>-7.0228499999999999E-2</v>
      </c>
      <c r="DR141" s="53">
        <v>-8.4660100000000002E-2</v>
      </c>
      <c r="DS141" s="53">
        <v>-9.5552999999999992E-3</v>
      </c>
      <c r="DT141" s="53">
        <v>7.2553000000000006E-2</v>
      </c>
      <c r="DU141" s="53">
        <v>0.1470545</v>
      </c>
      <c r="DV141" s="53">
        <v>0.19533729999999999</v>
      </c>
      <c r="DW141" s="53">
        <v>0.19063189999999999</v>
      </c>
      <c r="DX141" s="53">
        <v>0.1018539</v>
      </c>
      <c r="DY141" s="53">
        <v>0.14590681</v>
      </c>
      <c r="DZ141" s="53">
        <v>0.1182301</v>
      </c>
      <c r="EA141" s="53">
        <v>0.1248462</v>
      </c>
      <c r="EB141" s="53">
        <v>8.2294999999999993E-2</v>
      </c>
      <c r="EC141" s="53">
        <v>0.1077316</v>
      </c>
      <c r="ED141" s="53">
        <v>0.159722</v>
      </c>
      <c r="EE141" s="53">
        <v>0.148482</v>
      </c>
      <c r="EF141" s="53">
        <v>0.20046140000000001</v>
      </c>
      <c r="EG141" s="53">
        <v>8.8508199999999995E-2</v>
      </c>
      <c r="EH141" s="53">
        <v>6.4348199999999994E-2</v>
      </c>
      <c r="EI141" s="53">
        <v>5.1774000000000001E-2</v>
      </c>
      <c r="EJ141" s="53">
        <v>2.7955000000000001E-2</v>
      </c>
      <c r="EK141" s="53">
        <v>3.7147399999999997E-2</v>
      </c>
      <c r="EL141" s="53">
        <v>1.17807E-2</v>
      </c>
      <c r="EM141" s="53">
        <v>1.92967E-2</v>
      </c>
      <c r="EN141" s="53">
        <v>4.9416799999999997E-2</v>
      </c>
      <c r="EO141" s="53">
        <v>1.6604799999999999E-2</v>
      </c>
      <c r="EP141" s="53">
        <v>-9.9135999999999998E-3</v>
      </c>
      <c r="EQ141" s="53">
        <v>4.21623E-2</v>
      </c>
      <c r="ER141" s="53">
        <v>0.1345906</v>
      </c>
      <c r="ES141" s="53">
        <v>0.2171795</v>
      </c>
      <c r="ET141" s="53">
        <v>0.2665882</v>
      </c>
      <c r="EU141" s="53">
        <v>0.25624059999999999</v>
      </c>
      <c r="EV141" s="53">
        <v>0.15793760000000001</v>
      </c>
      <c r="EW141" s="53">
        <v>66.489189999999994</v>
      </c>
      <c r="EX141" s="53">
        <v>65.479010000000002</v>
      </c>
      <c r="EY141" s="53">
        <v>64.537679999999995</v>
      </c>
      <c r="EZ141" s="53">
        <v>63.653500000000001</v>
      </c>
      <c r="FA141" s="53">
        <v>62.927750000000003</v>
      </c>
      <c r="FB141" s="53">
        <v>62.124110000000002</v>
      </c>
      <c r="FC141" s="53">
        <v>62.383330000000001</v>
      </c>
      <c r="FD141" s="53">
        <v>64.89873</v>
      </c>
      <c r="FE141" s="53">
        <v>68.348129999999998</v>
      </c>
      <c r="FF141" s="53">
        <v>72.162019999999998</v>
      </c>
      <c r="FG141" s="53">
        <v>75.872439999999997</v>
      </c>
      <c r="FH141" s="53">
        <v>79.053600000000003</v>
      </c>
      <c r="FI141" s="53">
        <v>81.746080000000006</v>
      </c>
      <c r="FJ141" s="53">
        <v>83.929339999999996</v>
      </c>
      <c r="FK141" s="53">
        <v>85.335880000000003</v>
      </c>
      <c r="FL141" s="53">
        <v>85.909019999999998</v>
      </c>
      <c r="FM141" s="53">
        <v>85.606160000000003</v>
      </c>
      <c r="FN141" s="53">
        <v>84.375659999999996</v>
      </c>
      <c r="FO141" s="53">
        <v>82.141649999999998</v>
      </c>
      <c r="FP141" s="53">
        <v>78.644130000000004</v>
      </c>
      <c r="FQ141" s="53">
        <v>74.247600000000006</v>
      </c>
      <c r="FR141" s="53">
        <v>71.349909999999994</v>
      </c>
      <c r="FS141" s="53">
        <v>69.442509999999999</v>
      </c>
      <c r="FT141" s="53">
        <v>67.968279999999993</v>
      </c>
      <c r="FU141" s="53">
        <v>1228</v>
      </c>
      <c r="FV141" s="53">
        <v>1558.595</v>
      </c>
      <c r="FW141" s="53">
        <v>17.735050000000001</v>
      </c>
      <c r="FX141" s="53">
        <v>1</v>
      </c>
    </row>
    <row r="142" spans="1:180" x14ac:dyDescent="0.3">
      <c r="A142" t="s">
        <v>174</v>
      </c>
      <c r="B142" t="s">
        <v>249</v>
      </c>
      <c r="C142" t="s">
        <v>180</v>
      </c>
      <c r="D142" t="s">
        <v>248</v>
      </c>
      <c r="E142" t="s">
        <v>190</v>
      </c>
      <c r="F142" t="s">
        <v>236</v>
      </c>
      <c r="G142" t="s">
        <v>242</v>
      </c>
      <c r="H142" s="53">
        <v>155</v>
      </c>
      <c r="I142" s="53">
        <v>1.0233449999999999</v>
      </c>
      <c r="J142" s="53">
        <v>0.96780900000000003</v>
      </c>
      <c r="K142" s="53">
        <v>0.93953969999999998</v>
      </c>
      <c r="L142" s="53">
        <v>0.89002650000000005</v>
      </c>
      <c r="M142" s="53">
        <v>0.89453899999999997</v>
      </c>
      <c r="N142" s="53">
        <v>0.92082410000000003</v>
      </c>
      <c r="O142" s="53">
        <v>0.90299799999999997</v>
      </c>
      <c r="P142" s="53">
        <v>0.8395572</v>
      </c>
      <c r="Q142" s="53">
        <v>0.80406049999999996</v>
      </c>
      <c r="R142" s="53">
        <v>0.90551579999999998</v>
      </c>
      <c r="S142" s="53">
        <v>1.046861</v>
      </c>
      <c r="T142" s="53">
        <v>1.2452080000000001</v>
      </c>
      <c r="U142" s="53">
        <v>1.2627170000000001</v>
      </c>
      <c r="V142" s="53">
        <v>1.2994000000000001</v>
      </c>
      <c r="W142" s="53">
        <v>1.270437</v>
      </c>
      <c r="X142" s="53">
        <v>1.331655</v>
      </c>
      <c r="Y142" s="53">
        <v>1.2894289999999999</v>
      </c>
      <c r="Z142" s="53">
        <v>1.2546109999999999</v>
      </c>
      <c r="AA142" s="53">
        <v>1.2561119999999999</v>
      </c>
      <c r="AB142" s="53">
        <v>1.3091379999999999</v>
      </c>
      <c r="AC142" s="53">
        <v>1.2549090000000001</v>
      </c>
      <c r="AD142" s="53">
        <v>1.2169479999999999</v>
      </c>
      <c r="AE142" s="53">
        <v>1.149581</v>
      </c>
      <c r="AF142" s="53">
        <v>1.057302</v>
      </c>
      <c r="AG142" s="53">
        <v>5.56829E-2</v>
      </c>
      <c r="AH142" s="53">
        <v>4.7963800000000001E-2</v>
      </c>
      <c r="AI142" s="53">
        <v>5.3300699999999999E-2</v>
      </c>
      <c r="AJ142" s="53">
        <v>3.3691600000000002E-2</v>
      </c>
      <c r="AK142" s="53">
        <v>4.0481200000000002E-2</v>
      </c>
      <c r="AL142" s="53">
        <v>5.54324E-2</v>
      </c>
      <c r="AM142" s="53">
        <v>6.32828E-2</v>
      </c>
      <c r="AN142" s="53">
        <v>3.05571E-2</v>
      </c>
      <c r="AO142" s="53">
        <v>-8.7912500000000005E-2</v>
      </c>
      <c r="AP142" s="53">
        <v>-0.1660867</v>
      </c>
      <c r="AQ142" s="53">
        <v>-0.19722039999999999</v>
      </c>
      <c r="AR142" s="53">
        <v>-0.1115681</v>
      </c>
      <c r="AS142" s="53">
        <v>-0.1397562</v>
      </c>
      <c r="AT142" s="53">
        <v>-0.14334740000000001</v>
      </c>
      <c r="AU142" s="53">
        <v>-0.20840239999999999</v>
      </c>
      <c r="AV142" s="53">
        <v>-0.16824549999999999</v>
      </c>
      <c r="AW142" s="53">
        <v>-0.1847907</v>
      </c>
      <c r="AX142" s="53">
        <v>-0.13889000000000001</v>
      </c>
      <c r="AY142" s="53">
        <v>-6.23849E-2</v>
      </c>
      <c r="AZ142" s="53">
        <v>4.34902E-2</v>
      </c>
      <c r="BA142" s="53">
        <v>4.9959799999999999E-2</v>
      </c>
      <c r="BB142" s="53">
        <v>9.3195100000000003E-2</v>
      </c>
      <c r="BC142" s="53">
        <v>0.10333920000000001</v>
      </c>
      <c r="BD142" s="53">
        <v>6.0638499999999998E-2</v>
      </c>
      <c r="BE142" s="53">
        <v>0.1148974</v>
      </c>
      <c r="BF142" s="53">
        <v>9.9004700000000001E-2</v>
      </c>
      <c r="BG142" s="53">
        <v>0.1053917</v>
      </c>
      <c r="BH142" s="53">
        <v>8.0538899999999997E-2</v>
      </c>
      <c r="BI142" s="53">
        <v>8.8478699999999993E-2</v>
      </c>
      <c r="BJ142" s="53">
        <v>0.1035354</v>
      </c>
      <c r="BK142" s="53">
        <v>0.1155591</v>
      </c>
      <c r="BL142" s="53">
        <v>7.9339599999999996E-2</v>
      </c>
      <c r="BM142" s="53">
        <v>-3.43421E-2</v>
      </c>
      <c r="BN142" s="53">
        <v>-9.43769E-2</v>
      </c>
      <c r="BO142" s="53">
        <v>-0.1138887</v>
      </c>
      <c r="BP142" s="53">
        <v>-2.81227E-2</v>
      </c>
      <c r="BQ142" s="53">
        <v>-5.3344299999999997E-2</v>
      </c>
      <c r="BR142" s="53">
        <v>-5.4685699999999997E-2</v>
      </c>
      <c r="BS142" s="53">
        <v>-0.1228036</v>
      </c>
      <c r="BT142" s="53">
        <v>-7.9527500000000001E-2</v>
      </c>
      <c r="BU142" s="53">
        <v>-0.10382810000000001</v>
      </c>
      <c r="BV142" s="53">
        <v>-6.2964400000000004E-2</v>
      </c>
      <c r="BW142" s="53">
        <v>1.7214199999999999E-2</v>
      </c>
      <c r="BX142" s="53">
        <v>0.1186615</v>
      </c>
      <c r="BY142" s="53">
        <v>0.123187</v>
      </c>
      <c r="BZ142" s="53">
        <v>0.16297819999999999</v>
      </c>
      <c r="CA142" s="53">
        <v>0.174738</v>
      </c>
      <c r="CB142" s="53">
        <v>0.1193143</v>
      </c>
      <c r="CC142" s="53">
        <v>0.15590910999999999</v>
      </c>
      <c r="CD142" s="53">
        <v>0.13435549999999999</v>
      </c>
      <c r="CE142" s="53">
        <v>0.1414697</v>
      </c>
      <c r="CF142" s="53">
        <v>0.1129853</v>
      </c>
      <c r="CG142" s="53">
        <v>0.1217217</v>
      </c>
      <c r="CH142" s="53">
        <v>0.13685140000000001</v>
      </c>
      <c r="CI142" s="53">
        <v>0.1517656</v>
      </c>
      <c r="CJ142" s="53">
        <v>0.1131262</v>
      </c>
      <c r="CK142" s="53">
        <v>2.7606000000000002E-3</v>
      </c>
      <c r="CL142" s="53">
        <v>-4.4710800000000002E-2</v>
      </c>
      <c r="CM142" s="53">
        <v>-5.6173399999999998E-2</v>
      </c>
      <c r="CN142" s="53">
        <v>2.9671300000000001E-2</v>
      </c>
      <c r="CO142" s="53">
        <v>6.5041999999999999E-3</v>
      </c>
      <c r="CP142" s="53">
        <v>6.7212000000000001E-3</v>
      </c>
      <c r="CQ142" s="53">
        <v>-6.3518099999999994E-2</v>
      </c>
      <c r="CR142" s="53">
        <v>-1.80816E-2</v>
      </c>
      <c r="CS142" s="53">
        <v>-4.77536E-2</v>
      </c>
      <c r="CT142" s="53">
        <v>-1.0378500000000001E-2</v>
      </c>
      <c r="CU142" s="53">
        <v>7.2344199999999997E-2</v>
      </c>
      <c r="CV142" s="53">
        <v>0.17072490000000001</v>
      </c>
      <c r="CW142" s="53">
        <v>0.1739038</v>
      </c>
      <c r="CX142" s="53">
        <v>0.21130969999999999</v>
      </c>
      <c r="CY142" s="53">
        <v>0.22418859999999999</v>
      </c>
      <c r="CZ142" s="53">
        <v>0.15995300000000001</v>
      </c>
      <c r="DA142" s="53">
        <v>0.19692080000000001</v>
      </c>
      <c r="DB142" s="53">
        <v>0.1697063</v>
      </c>
      <c r="DC142" s="53">
        <v>0.17754780000000001</v>
      </c>
      <c r="DD142" s="53">
        <v>0.14543159999999999</v>
      </c>
      <c r="DE142" s="53">
        <v>0.15496470000000001</v>
      </c>
      <c r="DF142" s="53">
        <v>0.1701674</v>
      </c>
      <c r="DG142" s="53">
        <v>0.187972</v>
      </c>
      <c r="DH142" s="53">
        <v>0.14691290000000001</v>
      </c>
      <c r="DI142" s="53">
        <v>3.9863299999999997E-2</v>
      </c>
      <c r="DJ142" s="53">
        <v>4.9551999999999999E-3</v>
      </c>
      <c r="DK142" s="53">
        <v>1.5418000000000001E-3</v>
      </c>
      <c r="DL142" s="53">
        <v>8.7465299999999996E-2</v>
      </c>
      <c r="DM142" s="53">
        <v>6.6352800000000003E-2</v>
      </c>
      <c r="DN142" s="53">
        <v>6.8128099999999997E-2</v>
      </c>
      <c r="DO142" s="53">
        <v>-4.2326999999999998E-3</v>
      </c>
      <c r="DP142" s="53">
        <v>4.3364300000000001E-2</v>
      </c>
      <c r="DQ142" s="53">
        <v>8.3209000000000009E-3</v>
      </c>
      <c r="DR142" s="53">
        <v>4.2207300000000003E-2</v>
      </c>
      <c r="DS142" s="53">
        <v>0.12747430000000001</v>
      </c>
      <c r="DT142" s="53">
        <v>0.22278829999999999</v>
      </c>
      <c r="DU142" s="53">
        <v>0.22462070000000001</v>
      </c>
      <c r="DV142" s="53">
        <v>0.25964120000000002</v>
      </c>
      <c r="DW142" s="53">
        <v>0.27363920000000003</v>
      </c>
      <c r="DX142" s="53">
        <v>0.20059170000000001</v>
      </c>
      <c r="DY142" s="53">
        <v>0.25613531</v>
      </c>
      <c r="DZ142" s="53">
        <v>0.22074730000000001</v>
      </c>
      <c r="EA142" s="53">
        <v>0.2296388</v>
      </c>
      <c r="EB142" s="53">
        <v>0.19227900000000001</v>
      </c>
      <c r="EC142" s="53">
        <v>0.20296220000000001</v>
      </c>
      <c r="ED142" s="53">
        <v>0.2182703</v>
      </c>
      <c r="EE142" s="53">
        <v>0.2402483</v>
      </c>
      <c r="EF142" s="53">
        <v>0.19569539999999999</v>
      </c>
      <c r="EG142" s="53">
        <v>9.3433699999999995E-2</v>
      </c>
      <c r="EH142" s="53">
        <v>7.66651E-2</v>
      </c>
      <c r="EI142" s="53">
        <v>8.4873500000000004E-2</v>
      </c>
      <c r="EJ142" s="53">
        <v>0.1709107</v>
      </c>
      <c r="EK142" s="53">
        <v>0.1527647</v>
      </c>
      <c r="EL142" s="53">
        <v>0.15678980000000001</v>
      </c>
      <c r="EM142" s="53">
        <v>8.1366099999999997E-2</v>
      </c>
      <c r="EN142" s="53">
        <v>0.13208239999999999</v>
      </c>
      <c r="EO142" s="53">
        <v>8.9283500000000002E-2</v>
      </c>
      <c r="EP142" s="53">
        <v>0.1181329</v>
      </c>
      <c r="EQ142" s="53">
        <v>0.20707329999999999</v>
      </c>
      <c r="ER142" s="53">
        <v>0.29795959999999999</v>
      </c>
      <c r="ES142" s="53">
        <v>0.2978478</v>
      </c>
      <c r="ET142" s="53">
        <v>0.3294242</v>
      </c>
      <c r="EU142" s="53">
        <v>0.34503810000000001</v>
      </c>
      <c r="EV142" s="53">
        <v>0.25926749999999998</v>
      </c>
      <c r="EW142" s="53">
        <v>68.214349999999996</v>
      </c>
      <c r="EX142" s="53">
        <v>67.399829999999994</v>
      </c>
      <c r="EY142" s="53">
        <v>66.327550000000002</v>
      </c>
      <c r="EZ142" s="53">
        <v>65.517910000000001</v>
      </c>
      <c r="FA142" s="53">
        <v>64.723399999999998</v>
      </c>
      <c r="FB142" s="53">
        <v>63.801029999999997</v>
      </c>
      <c r="FC142" s="53">
        <v>63.089039999999997</v>
      </c>
      <c r="FD142" s="53">
        <v>63.821480000000001</v>
      </c>
      <c r="FE142" s="53">
        <v>66.897480000000002</v>
      </c>
      <c r="FF142" s="53">
        <v>71.009050000000002</v>
      </c>
      <c r="FG142" s="53">
        <v>74.991129999999998</v>
      </c>
      <c r="FH142" s="53">
        <v>78.759140000000002</v>
      </c>
      <c r="FI142" s="53">
        <v>82.130840000000006</v>
      </c>
      <c r="FJ142" s="53">
        <v>84.625050000000002</v>
      </c>
      <c r="FK142" s="53">
        <v>86.285920000000004</v>
      </c>
      <c r="FL142" s="53">
        <v>86.988870000000006</v>
      </c>
      <c r="FM142" s="53">
        <v>86.90916</v>
      </c>
      <c r="FN142" s="53">
        <v>85.565150000000003</v>
      </c>
      <c r="FO142" s="53">
        <v>82.887799999999999</v>
      </c>
      <c r="FP142" s="53">
        <v>78.805279999999996</v>
      </c>
      <c r="FQ142" s="53">
        <v>75.415220000000005</v>
      </c>
      <c r="FR142" s="53">
        <v>73.083969999999994</v>
      </c>
      <c r="FS142" s="53">
        <v>71.563969999999998</v>
      </c>
      <c r="FT142" s="53">
        <v>70.153459999999995</v>
      </c>
      <c r="FU142" s="53">
        <v>1227.9670000000001</v>
      </c>
      <c r="FV142" s="53">
        <v>1491.528</v>
      </c>
      <c r="FW142" s="53">
        <v>14.585570000000001</v>
      </c>
      <c r="FX142" s="53">
        <v>1</v>
      </c>
    </row>
    <row r="143" spans="1:180" x14ac:dyDescent="0.3">
      <c r="A143" t="s">
        <v>174</v>
      </c>
      <c r="B143" t="s">
        <v>249</v>
      </c>
      <c r="C143" t="s">
        <v>180</v>
      </c>
      <c r="D143" t="s">
        <v>248</v>
      </c>
      <c r="E143" t="s">
        <v>188</v>
      </c>
      <c r="F143" t="s">
        <v>236</v>
      </c>
      <c r="G143" t="s">
        <v>242</v>
      </c>
      <c r="H143" s="53">
        <v>155</v>
      </c>
      <c r="I143" s="53">
        <v>1.201797</v>
      </c>
      <c r="J143" s="53">
        <v>1.070584</v>
      </c>
      <c r="K143" s="53">
        <v>0.98197429999999997</v>
      </c>
      <c r="L143" s="53">
        <v>0.90683659999999999</v>
      </c>
      <c r="M143" s="53">
        <v>0.90144150000000001</v>
      </c>
      <c r="N143" s="53">
        <v>0.90892580000000001</v>
      </c>
      <c r="O143" s="53">
        <v>0.79924360000000005</v>
      </c>
      <c r="P143" s="53">
        <v>0.84716899999999995</v>
      </c>
      <c r="Q143" s="53">
        <v>1.037291</v>
      </c>
      <c r="R143" s="53">
        <v>1.3426819999999999</v>
      </c>
      <c r="S143" s="53">
        <v>1.5465530000000001</v>
      </c>
      <c r="T143" s="53">
        <v>1.674571</v>
      </c>
      <c r="U143" s="53">
        <v>1.6965539999999999</v>
      </c>
      <c r="V143" s="53">
        <v>1.6979280000000001</v>
      </c>
      <c r="W143" s="53">
        <v>1.675808</v>
      </c>
      <c r="X143" s="53">
        <v>1.7003980000000001</v>
      </c>
      <c r="Y143" s="53">
        <v>1.7166509999999999</v>
      </c>
      <c r="Z143" s="53">
        <v>1.6557329999999999</v>
      </c>
      <c r="AA143" s="53">
        <v>1.498891</v>
      </c>
      <c r="AB143" s="53">
        <v>1.4134439999999999</v>
      </c>
      <c r="AC143" s="53">
        <v>1.3399529999999999</v>
      </c>
      <c r="AD143" s="53">
        <v>1.3074870000000001</v>
      </c>
      <c r="AE143" s="53">
        <v>1.228488</v>
      </c>
      <c r="AF143" s="53">
        <v>1.154182</v>
      </c>
      <c r="AG143" s="53">
        <v>5.94079E-2</v>
      </c>
      <c r="AH143" s="53">
        <v>-8.0409000000000001E-3</v>
      </c>
      <c r="AI143" s="53">
        <v>-2.733E-2</v>
      </c>
      <c r="AJ143" s="53">
        <v>-4.5634300000000003E-2</v>
      </c>
      <c r="AK143" s="53">
        <v>-3.7080000000000002E-2</v>
      </c>
      <c r="AL143" s="53">
        <v>-3.4744700000000003E-2</v>
      </c>
      <c r="AM143" s="53">
        <v>-5.4462799999999999E-2</v>
      </c>
      <c r="AN143" s="53">
        <v>-5.5101200000000003E-2</v>
      </c>
      <c r="AO143" s="53">
        <v>-1.5668100000000001E-2</v>
      </c>
      <c r="AP143" s="53">
        <v>7.2085800000000005E-2</v>
      </c>
      <c r="AQ143" s="53">
        <v>6.7955500000000002E-2</v>
      </c>
      <c r="AR143" s="53">
        <v>5.8066699999999999E-2</v>
      </c>
      <c r="AS143" s="53">
        <v>2.6277499999999999E-2</v>
      </c>
      <c r="AT143" s="53">
        <v>-1.3117E-2</v>
      </c>
      <c r="AU143" s="53">
        <v>-7.3841500000000004E-2</v>
      </c>
      <c r="AV143" s="53">
        <v>-6.6162299999999993E-2</v>
      </c>
      <c r="AW143" s="53">
        <v>-5.4077399999999998E-2</v>
      </c>
      <c r="AX143" s="53">
        <v>-3.3721899999999999E-2</v>
      </c>
      <c r="AY143" s="53">
        <v>-9.3094200000000002E-2</v>
      </c>
      <c r="AZ143" s="53">
        <v>-5.6047E-2</v>
      </c>
      <c r="BA143" s="53">
        <v>-1.7081499999999999E-2</v>
      </c>
      <c r="BB143" s="53">
        <v>1.68408E-2</v>
      </c>
      <c r="BC143" s="53">
        <v>3.2748800000000002E-2</v>
      </c>
      <c r="BD143" s="53">
        <v>2.3406999999999998E-3</v>
      </c>
      <c r="BE143" s="53">
        <v>0.13978370000000001</v>
      </c>
      <c r="BF143" s="53">
        <v>6.0913700000000001E-2</v>
      </c>
      <c r="BG143" s="53">
        <v>2.7445299999999999E-2</v>
      </c>
      <c r="BH143" s="53">
        <v>-1.2922000000000001E-3</v>
      </c>
      <c r="BI143" s="53">
        <v>7.9552000000000008E-3</v>
      </c>
      <c r="BJ143" s="53">
        <v>1.6142900000000002E-2</v>
      </c>
      <c r="BK143" s="53">
        <v>-7.0745000000000001E-3</v>
      </c>
      <c r="BL143" s="53">
        <v>-8.4028999999999996E-3</v>
      </c>
      <c r="BM143" s="53">
        <v>4.2902700000000002E-2</v>
      </c>
      <c r="BN143" s="53">
        <v>0.14427880000000001</v>
      </c>
      <c r="BO143" s="53">
        <v>0.13787269999999999</v>
      </c>
      <c r="BP143" s="53">
        <v>0.1314032</v>
      </c>
      <c r="BQ143" s="53">
        <v>0.1053675</v>
      </c>
      <c r="BR143" s="53">
        <v>7.2545999999999999E-2</v>
      </c>
      <c r="BS143" s="53">
        <v>5.4260000000000003E-3</v>
      </c>
      <c r="BT143" s="53">
        <v>1.7961700000000001E-2</v>
      </c>
      <c r="BU143" s="53">
        <v>4.0006E-2</v>
      </c>
      <c r="BV143" s="53">
        <v>5.71698E-2</v>
      </c>
      <c r="BW143" s="53">
        <v>-4.6541999999999998E-3</v>
      </c>
      <c r="BX143" s="53">
        <v>2.6931299999999998E-2</v>
      </c>
      <c r="BY143" s="53">
        <v>4.9891999999999999E-2</v>
      </c>
      <c r="BZ143" s="53">
        <v>8.0427299999999993E-2</v>
      </c>
      <c r="CA143" s="53">
        <v>9.6308199999999997E-2</v>
      </c>
      <c r="CB143" s="53">
        <v>7.1233299999999999E-2</v>
      </c>
      <c r="CC143" s="53">
        <v>0.19545180000000001</v>
      </c>
      <c r="CD143" s="53">
        <v>0.1086714</v>
      </c>
      <c r="CE143" s="53">
        <v>6.5382499999999996E-2</v>
      </c>
      <c r="CF143" s="53">
        <v>2.94191E-2</v>
      </c>
      <c r="CG143" s="53">
        <v>3.9146399999999998E-2</v>
      </c>
      <c r="CH143" s="53">
        <v>5.1387500000000003E-2</v>
      </c>
      <c r="CI143" s="53">
        <v>2.5746499999999999E-2</v>
      </c>
      <c r="CJ143" s="53">
        <v>2.3940300000000001E-2</v>
      </c>
      <c r="CK143" s="53">
        <v>8.3468700000000007E-2</v>
      </c>
      <c r="CL143" s="53">
        <v>0.19427939999999999</v>
      </c>
      <c r="CM143" s="53">
        <v>0.18629709999999999</v>
      </c>
      <c r="CN143" s="53">
        <v>0.18219579999999999</v>
      </c>
      <c r="CO143" s="53">
        <v>0.16014500000000001</v>
      </c>
      <c r="CP143" s="53">
        <v>0.13187589999999999</v>
      </c>
      <c r="CQ143" s="53">
        <v>6.0326400000000002E-2</v>
      </c>
      <c r="CR143" s="53">
        <v>7.6225699999999993E-2</v>
      </c>
      <c r="CS143" s="53">
        <v>0.10516789999999999</v>
      </c>
      <c r="CT143" s="53">
        <v>0.12012109999999999</v>
      </c>
      <c r="CU143" s="53">
        <v>5.6598999999999997E-2</v>
      </c>
      <c r="CV143" s="53">
        <v>8.4401799999999999E-2</v>
      </c>
      <c r="CW143" s="53">
        <v>9.6277699999999994E-2</v>
      </c>
      <c r="CX143" s="53">
        <v>0.1244671</v>
      </c>
      <c r="CY143" s="53">
        <v>0.14032929999999999</v>
      </c>
      <c r="CZ143" s="53">
        <v>0.1189481</v>
      </c>
      <c r="DA143" s="53">
        <v>0.25111979000000001</v>
      </c>
      <c r="DB143" s="53">
        <v>0.15642909999999999</v>
      </c>
      <c r="DC143" s="53">
        <v>0.1033196</v>
      </c>
      <c r="DD143" s="53">
        <v>6.0130299999999998E-2</v>
      </c>
      <c r="DE143" s="53">
        <v>7.0337700000000003E-2</v>
      </c>
      <c r="DF143" s="53">
        <v>8.6632100000000004E-2</v>
      </c>
      <c r="DG143" s="53">
        <v>5.8567500000000002E-2</v>
      </c>
      <c r="DH143" s="53">
        <v>5.6283399999999997E-2</v>
      </c>
      <c r="DI143" s="53">
        <v>0.1240347</v>
      </c>
      <c r="DJ143" s="53">
        <v>0.2442801</v>
      </c>
      <c r="DK143" s="53">
        <v>0.2347215</v>
      </c>
      <c r="DL143" s="53">
        <v>0.23298840000000001</v>
      </c>
      <c r="DM143" s="53">
        <v>0.21492249999999999</v>
      </c>
      <c r="DN143" s="53">
        <v>0.19120590000000001</v>
      </c>
      <c r="DO143" s="53">
        <v>0.11522689999999999</v>
      </c>
      <c r="DP143" s="53">
        <v>0.13448979999999999</v>
      </c>
      <c r="DQ143" s="53">
        <v>0.1703297</v>
      </c>
      <c r="DR143" s="53">
        <v>0.1830725</v>
      </c>
      <c r="DS143" s="53">
        <v>0.1178522</v>
      </c>
      <c r="DT143" s="53">
        <v>0.14187230000000001</v>
      </c>
      <c r="DU143" s="53">
        <v>0.1426634</v>
      </c>
      <c r="DV143" s="53">
        <v>0.16850680000000001</v>
      </c>
      <c r="DW143" s="53">
        <v>0.1843504</v>
      </c>
      <c r="DX143" s="53">
        <v>0.1666629</v>
      </c>
      <c r="DY143" s="53">
        <v>0.33149561</v>
      </c>
      <c r="DZ143" s="53">
        <v>0.22538359999999999</v>
      </c>
      <c r="EA143" s="53">
        <v>0.15809490000000001</v>
      </c>
      <c r="EB143" s="53">
        <v>0.1044725</v>
      </c>
      <c r="EC143" s="53">
        <v>0.1153729</v>
      </c>
      <c r="ED143" s="53">
        <v>0.13751969999999999</v>
      </c>
      <c r="EE143" s="53">
        <v>0.1059558</v>
      </c>
      <c r="EF143" s="53">
        <v>0.1029818</v>
      </c>
      <c r="EG143" s="53">
        <v>0.1826055</v>
      </c>
      <c r="EH143" s="53">
        <v>0.316473</v>
      </c>
      <c r="EI143" s="53">
        <v>0.30463869999999998</v>
      </c>
      <c r="EJ143" s="53">
        <v>0.30632480000000001</v>
      </c>
      <c r="EK143" s="53">
        <v>0.29401250000000001</v>
      </c>
      <c r="EL143" s="53">
        <v>0.27686889999999997</v>
      </c>
      <c r="EM143" s="53">
        <v>0.19449440000000001</v>
      </c>
      <c r="EN143" s="53">
        <v>0.2186138</v>
      </c>
      <c r="EO143" s="53">
        <v>0.26441310000000001</v>
      </c>
      <c r="EP143" s="53">
        <v>0.27396419999999999</v>
      </c>
      <c r="EQ143" s="53">
        <v>0.20629220000000001</v>
      </c>
      <c r="ER143" s="53">
        <v>0.22485060000000001</v>
      </c>
      <c r="ES143" s="53">
        <v>0.20963689999999999</v>
      </c>
      <c r="ET143" s="53">
        <v>0.2320933</v>
      </c>
      <c r="EU143" s="53">
        <v>0.24790989999999999</v>
      </c>
      <c r="EV143" s="53">
        <v>0.2355555</v>
      </c>
      <c r="EW143" s="53">
        <v>73.688760000000002</v>
      </c>
      <c r="EX143" s="53">
        <v>71.792100000000005</v>
      </c>
      <c r="EY143" s="53">
        <v>69.903180000000006</v>
      </c>
      <c r="EZ143" s="53">
        <v>68.180779999999999</v>
      </c>
      <c r="FA143" s="53">
        <v>67.209850000000003</v>
      </c>
      <c r="FB143" s="53">
        <v>66.140389999999996</v>
      </c>
      <c r="FC143" s="53">
        <v>65.620930000000001</v>
      </c>
      <c r="FD143" s="53">
        <v>67.239329999999995</v>
      </c>
      <c r="FE143" s="53">
        <v>70.795599999999993</v>
      </c>
      <c r="FF143" s="53">
        <v>74.894549999999995</v>
      </c>
      <c r="FG143" s="53">
        <v>79.466290000000001</v>
      </c>
      <c r="FH143" s="53">
        <v>83.583219999999997</v>
      </c>
      <c r="FI143" s="53">
        <v>87.046419999999998</v>
      </c>
      <c r="FJ143" s="53">
        <v>89.691209999999998</v>
      </c>
      <c r="FK143" s="53">
        <v>91.703990000000005</v>
      </c>
      <c r="FL143" s="53">
        <v>92.574510000000004</v>
      </c>
      <c r="FM143" s="53">
        <v>92.404240000000001</v>
      </c>
      <c r="FN143" s="53">
        <v>91.371830000000003</v>
      </c>
      <c r="FO143" s="53">
        <v>88.874350000000007</v>
      </c>
      <c r="FP143" s="53">
        <v>85.002610000000004</v>
      </c>
      <c r="FQ143" s="53">
        <v>80.625399999999999</v>
      </c>
      <c r="FR143" s="53">
        <v>77.322879999999998</v>
      </c>
      <c r="FS143" s="53">
        <v>75.161159999999995</v>
      </c>
      <c r="FT143" s="53">
        <v>73.626630000000006</v>
      </c>
      <c r="FU143" s="53">
        <v>1228</v>
      </c>
      <c r="FV143" s="53">
        <v>1757.096</v>
      </c>
      <c r="FW143" s="53">
        <v>17.906739999999999</v>
      </c>
      <c r="FX143" s="53">
        <v>1</v>
      </c>
    </row>
    <row r="144" spans="1:180" x14ac:dyDescent="0.3">
      <c r="A144" t="s">
        <v>174</v>
      </c>
      <c r="B144" t="s">
        <v>249</v>
      </c>
      <c r="C144" t="s">
        <v>180</v>
      </c>
      <c r="D144" t="s">
        <v>227</v>
      </c>
      <c r="E144" t="s">
        <v>189</v>
      </c>
      <c r="F144" t="s">
        <v>236</v>
      </c>
      <c r="G144" t="s">
        <v>242</v>
      </c>
      <c r="H144" s="53">
        <v>155</v>
      </c>
      <c r="I144" s="53">
        <v>1.010008</v>
      </c>
      <c r="J144" s="53">
        <v>0.93353489999999995</v>
      </c>
      <c r="K144" s="53">
        <v>0.88588109999999998</v>
      </c>
      <c r="L144" s="53">
        <v>0.845997</v>
      </c>
      <c r="M144" s="53">
        <v>0.88486889999999996</v>
      </c>
      <c r="N144" s="53">
        <v>0.93088680000000001</v>
      </c>
      <c r="O144" s="53">
        <v>0.93964210000000004</v>
      </c>
      <c r="P144" s="53">
        <v>1.012902</v>
      </c>
      <c r="Q144" s="53">
        <v>1.178032</v>
      </c>
      <c r="R144" s="53">
        <v>1.3526339999999999</v>
      </c>
      <c r="S144" s="53">
        <v>1.508081</v>
      </c>
      <c r="T144" s="53">
        <v>1.699578</v>
      </c>
      <c r="U144" s="53">
        <v>1.801383</v>
      </c>
      <c r="V144" s="53">
        <v>1.8546769999999999</v>
      </c>
      <c r="W144" s="53">
        <v>1.8821889999999999</v>
      </c>
      <c r="X144" s="53">
        <v>1.904045</v>
      </c>
      <c r="Y144" s="53">
        <v>1.824721</v>
      </c>
      <c r="Z144" s="53">
        <v>1.6317600000000001</v>
      </c>
      <c r="AA144" s="53">
        <v>1.5173509999999999</v>
      </c>
      <c r="AB144" s="53">
        <v>1.3192079999999999</v>
      </c>
      <c r="AC144" s="53">
        <v>1.3161149999999999</v>
      </c>
      <c r="AD144" s="53">
        <v>1.207203</v>
      </c>
      <c r="AE144" s="53">
        <v>1.110271</v>
      </c>
      <c r="AF144" s="53">
        <v>1.034376</v>
      </c>
      <c r="AG144" s="53">
        <v>7.3727999999999997E-3</v>
      </c>
      <c r="AH144" s="53">
        <v>-2.7952500000000002E-2</v>
      </c>
      <c r="AI144" s="53">
        <v>-3.83241E-2</v>
      </c>
      <c r="AJ144" s="53">
        <v>-5.9063400000000002E-2</v>
      </c>
      <c r="AK144" s="53">
        <v>-1.61923E-2</v>
      </c>
      <c r="AL144" s="53">
        <v>3.948E-4</v>
      </c>
      <c r="AM144" s="53">
        <v>8.4054000000000004E-3</v>
      </c>
      <c r="AN144" s="53">
        <v>4.1393000000000003E-3</v>
      </c>
      <c r="AO144" s="53">
        <v>-9.4622100000000001E-2</v>
      </c>
      <c r="AP144" s="53">
        <v>-0.16260959999999999</v>
      </c>
      <c r="AQ144" s="53">
        <v>-0.2235268</v>
      </c>
      <c r="AR144" s="53">
        <v>-0.19565669999999999</v>
      </c>
      <c r="AS144" s="53">
        <v>-0.19216820000000001</v>
      </c>
      <c r="AT144" s="53">
        <v>-0.2481563</v>
      </c>
      <c r="AU144" s="53">
        <v>-0.3061526</v>
      </c>
      <c r="AV144" s="53">
        <v>-0.30582670000000001</v>
      </c>
      <c r="AW144" s="53">
        <v>-0.2706327</v>
      </c>
      <c r="AX144" s="53">
        <v>-0.15921450000000001</v>
      </c>
      <c r="AY144" s="53">
        <v>-3.6326600000000001E-2</v>
      </c>
      <c r="AZ144" s="53">
        <v>-8.3555299999999999E-2</v>
      </c>
      <c r="BA144" s="53">
        <v>2.1462E-3</v>
      </c>
      <c r="BB144" s="53">
        <v>7.4358000000000002E-3</v>
      </c>
      <c r="BC144" s="53">
        <v>9.8466999999999999E-3</v>
      </c>
      <c r="BD144" s="53">
        <v>-7.8519000000000002E-3</v>
      </c>
      <c r="BE144" s="53">
        <v>5.67147E-2</v>
      </c>
      <c r="BF144" s="53">
        <v>1.8345799999999999E-2</v>
      </c>
      <c r="BG144" s="53">
        <v>4.3505000000000002E-3</v>
      </c>
      <c r="BH144" s="53">
        <v>-1.25471E-2</v>
      </c>
      <c r="BI144" s="53">
        <v>2.8332400000000001E-2</v>
      </c>
      <c r="BJ144" s="53">
        <v>4.8026699999999999E-2</v>
      </c>
      <c r="BK144" s="53">
        <v>6.4138700000000007E-2</v>
      </c>
      <c r="BL144" s="53">
        <v>6.0597699999999997E-2</v>
      </c>
      <c r="BM144" s="53">
        <v>-3.7442099999999999E-2</v>
      </c>
      <c r="BN144" s="53">
        <v>-0.10600809999999999</v>
      </c>
      <c r="BO144" s="53">
        <v>-0.163443</v>
      </c>
      <c r="BP144" s="53">
        <v>-0.12309100000000001</v>
      </c>
      <c r="BQ144" s="53">
        <v>-0.1121032</v>
      </c>
      <c r="BR144" s="53">
        <v>-0.1536797</v>
      </c>
      <c r="BS144" s="53">
        <v>-0.2035024</v>
      </c>
      <c r="BT144" s="53">
        <v>-0.2019618</v>
      </c>
      <c r="BU144" s="53">
        <v>-0.17960300000000001</v>
      </c>
      <c r="BV144" s="53">
        <v>-7.7707200000000004E-2</v>
      </c>
      <c r="BW144" s="53">
        <v>3.4524899999999997E-2</v>
      </c>
      <c r="BX144" s="53">
        <v>-8.9647000000000008E-3</v>
      </c>
      <c r="BY144" s="53">
        <v>7.1294899999999994E-2</v>
      </c>
      <c r="BZ144" s="53">
        <v>7.0563899999999999E-2</v>
      </c>
      <c r="CA144" s="53">
        <v>6.7489599999999997E-2</v>
      </c>
      <c r="CB144" s="53">
        <v>4.3781199999999999E-2</v>
      </c>
      <c r="CC144" s="53">
        <v>9.0888800000000006E-2</v>
      </c>
      <c r="CD144" s="53">
        <v>5.0411999999999998E-2</v>
      </c>
      <c r="CE144" s="53">
        <v>3.3906800000000001E-2</v>
      </c>
      <c r="CF144" s="53">
        <v>1.9669900000000001E-2</v>
      </c>
      <c r="CG144" s="53">
        <v>5.9170100000000003E-2</v>
      </c>
      <c r="CH144" s="53">
        <v>8.1016400000000002E-2</v>
      </c>
      <c r="CI144" s="53">
        <v>0.1027395</v>
      </c>
      <c r="CJ144" s="53">
        <v>9.97006E-2</v>
      </c>
      <c r="CK144" s="53">
        <v>2.1607000000000002E-3</v>
      </c>
      <c r="CL144" s="53">
        <v>-6.6806000000000004E-2</v>
      </c>
      <c r="CM144" s="53">
        <v>-0.1218291</v>
      </c>
      <c r="CN144" s="53">
        <v>-7.2832099999999997E-2</v>
      </c>
      <c r="CO144" s="53">
        <v>-5.6650499999999999E-2</v>
      </c>
      <c r="CP144" s="53">
        <v>-8.8245400000000002E-2</v>
      </c>
      <c r="CQ144" s="53">
        <v>-0.1324072</v>
      </c>
      <c r="CR144" s="53">
        <v>-0.13002530000000001</v>
      </c>
      <c r="CS144" s="53">
        <v>-0.11655600000000001</v>
      </c>
      <c r="CT144" s="53">
        <v>-2.12555E-2</v>
      </c>
      <c r="CU144" s="53">
        <v>8.3596500000000004E-2</v>
      </c>
      <c r="CV144" s="53">
        <v>4.2696600000000001E-2</v>
      </c>
      <c r="CW144" s="53">
        <v>0.1191871</v>
      </c>
      <c r="CX144" s="53">
        <v>0.1142861</v>
      </c>
      <c r="CY144" s="53">
        <v>0.10741299999999999</v>
      </c>
      <c r="CZ144" s="53">
        <v>7.9542000000000002E-2</v>
      </c>
      <c r="DA144" s="53">
        <v>0.1250629</v>
      </c>
      <c r="DB144" s="53">
        <v>8.2478099999999999E-2</v>
      </c>
      <c r="DC144" s="53">
        <v>6.3463099999999995E-2</v>
      </c>
      <c r="DD144" s="53">
        <v>5.1887000000000003E-2</v>
      </c>
      <c r="DE144" s="53">
        <v>9.0007799999999999E-2</v>
      </c>
      <c r="DF144" s="53">
        <v>0.114006</v>
      </c>
      <c r="DG144" s="53">
        <v>0.1413402</v>
      </c>
      <c r="DH144" s="53">
        <v>0.1388036</v>
      </c>
      <c r="DI144" s="53">
        <v>4.1763399999999999E-2</v>
      </c>
      <c r="DJ144" s="53">
        <v>-2.7604E-2</v>
      </c>
      <c r="DK144" s="53">
        <v>-8.02152E-2</v>
      </c>
      <c r="DL144" s="53">
        <v>-2.2573300000000001E-2</v>
      </c>
      <c r="DM144" s="53">
        <v>-1.1976999999999999E-3</v>
      </c>
      <c r="DN144" s="53">
        <v>-2.28112E-2</v>
      </c>
      <c r="DO144" s="53">
        <v>-6.1311999999999998E-2</v>
      </c>
      <c r="DP144" s="53">
        <v>-5.8088800000000003E-2</v>
      </c>
      <c r="DQ144" s="53">
        <v>-5.3509000000000001E-2</v>
      </c>
      <c r="DR144" s="53">
        <v>3.5196199999999997E-2</v>
      </c>
      <c r="DS144" s="53">
        <v>0.13266800000000001</v>
      </c>
      <c r="DT144" s="53">
        <v>9.4357899999999995E-2</v>
      </c>
      <c r="DU144" s="53">
        <v>0.16707920000000001</v>
      </c>
      <c r="DV144" s="53">
        <v>0.15800839999999999</v>
      </c>
      <c r="DW144" s="53">
        <v>0.1473363</v>
      </c>
      <c r="DX144" s="53">
        <v>0.115303</v>
      </c>
      <c r="DY144" s="53">
        <v>0.1744048</v>
      </c>
      <c r="DZ144" s="53">
        <v>0.12877649999999999</v>
      </c>
      <c r="EA144" s="53">
        <v>0.1061377</v>
      </c>
      <c r="EB144" s="53">
        <v>9.8403299999999999E-2</v>
      </c>
      <c r="EC144" s="53">
        <v>0.1345325</v>
      </c>
      <c r="ED144" s="53">
        <v>0.1616379</v>
      </c>
      <c r="EE144" s="53">
        <v>0.19707350000000001</v>
      </c>
      <c r="EF144" s="53">
        <v>0.19526199999999999</v>
      </c>
      <c r="EG144" s="53">
        <v>9.8943400000000001E-2</v>
      </c>
      <c r="EH144" s="53">
        <v>2.8997499999999999E-2</v>
      </c>
      <c r="EI144" s="53">
        <v>-2.0131400000000001E-2</v>
      </c>
      <c r="EJ144" s="53">
        <v>4.9992399999999999E-2</v>
      </c>
      <c r="EK144" s="53">
        <v>7.8867300000000001E-2</v>
      </c>
      <c r="EL144" s="53">
        <v>7.1665499999999993E-2</v>
      </c>
      <c r="EM144" s="53">
        <v>4.1338300000000001E-2</v>
      </c>
      <c r="EN144" s="53">
        <v>4.57761E-2</v>
      </c>
      <c r="EO144" s="53">
        <v>3.75208E-2</v>
      </c>
      <c r="EP144" s="53">
        <v>0.1167035</v>
      </c>
      <c r="EQ144" s="53">
        <v>0.20351959999999999</v>
      </c>
      <c r="ER144" s="53">
        <v>0.1689485</v>
      </c>
      <c r="ES144" s="53">
        <v>0.23622789999999999</v>
      </c>
      <c r="ET144" s="53">
        <v>0.22113650000000001</v>
      </c>
      <c r="EU144" s="53">
        <v>0.2049793</v>
      </c>
      <c r="EV144" s="53">
        <v>0.166936</v>
      </c>
      <c r="EW144" s="53">
        <v>69.906040000000004</v>
      </c>
      <c r="EX144" s="53">
        <v>68.805149999999998</v>
      </c>
      <c r="EY144" s="53">
        <v>67.824539999999999</v>
      </c>
      <c r="EZ144" s="53">
        <v>66.829570000000004</v>
      </c>
      <c r="FA144" s="53">
        <v>65.978489999999994</v>
      </c>
      <c r="FB144" s="53">
        <v>65.086770000000001</v>
      </c>
      <c r="FC144" s="53">
        <v>64.365170000000006</v>
      </c>
      <c r="FD144" s="53">
        <v>65.332279999999997</v>
      </c>
      <c r="FE144" s="53">
        <v>68.08381</v>
      </c>
      <c r="FF144" s="53">
        <v>71.861760000000004</v>
      </c>
      <c r="FG144" s="53">
        <v>76.200410000000005</v>
      </c>
      <c r="FH144" s="53">
        <v>80.060239999999993</v>
      </c>
      <c r="FI144" s="53">
        <v>83.138589999999994</v>
      </c>
      <c r="FJ144" s="53">
        <v>85.715029999999999</v>
      </c>
      <c r="FK144" s="53">
        <v>87.785139999999998</v>
      </c>
      <c r="FL144" s="53">
        <v>89.045360000000002</v>
      </c>
      <c r="FM144" s="53">
        <v>89.117620000000002</v>
      </c>
      <c r="FN144" s="53">
        <v>88.157619999999994</v>
      </c>
      <c r="FO144" s="53">
        <v>85.570959999999999</v>
      </c>
      <c r="FP144" s="53">
        <v>81.506569999999996</v>
      </c>
      <c r="FQ144" s="53">
        <v>77.599890000000002</v>
      </c>
      <c r="FR144" s="53">
        <v>74.988140000000001</v>
      </c>
      <c r="FS144" s="53">
        <v>73.320400000000006</v>
      </c>
      <c r="FT144" s="53">
        <v>71.672749999999994</v>
      </c>
      <c r="FU144" s="53">
        <v>1227.9680000000001</v>
      </c>
      <c r="FV144" s="53">
        <v>1607.269</v>
      </c>
      <c r="FW144" s="53">
        <v>17.238969999999998</v>
      </c>
      <c r="FX144" s="53">
        <v>1</v>
      </c>
    </row>
    <row r="145" spans="1:180" x14ac:dyDescent="0.3">
      <c r="A145" t="s">
        <v>174</v>
      </c>
      <c r="B145" t="s">
        <v>249</v>
      </c>
      <c r="C145" t="s">
        <v>180</v>
      </c>
      <c r="D145" t="s">
        <v>248</v>
      </c>
      <c r="E145" t="s">
        <v>189</v>
      </c>
      <c r="F145" t="s">
        <v>236</v>
      </c>
      <c r="G145" t="s">
        <v>242</v>
      </c>
      <c r="H145" s="53">
        <v>155</v>
      </c>
      <c r="I145" s="53">
        <v>1.0302770000000001</v>
      </c>
      <c r="J145" s="53">
        <v>0.97052530000000004</v>
      </c>
      <c r="K145" s="53">
        <v>0.89194289999999998</v>
      </c>
      <c r="L145" s="53">
        <v>0.82975849999999995</v>
      </c>
      <c r="M145" s="53">
        <v>0.85187979999999996</v>
      </c>
      <c r="N145" s="53">
        <v>0.89234550000000001</v>
      </c>
      <c r="O145" s="53">
        <v>0.80613109999999999</v>
      </c>
      <c r="P145" s="53">
        <v>0.7375176</v>
      </c>
      <c r="Q145" s="53">
        <v>0.77378709999999995</v>
      </c>
      <c r="R145" s="53">
        <v>0.87061909999999998</v>
      </c>
      <c r="S145" s="53">
        <v>1.096897</v>
      </c>
      <c r="T145" s="53">
        <v>1.2799910000000001</v>
      </c>
      <c r="U145" s="53">
        <v>1.375777</v>
      </c>
      <c r="V145" s="53">
        <v>1.48095</v>
      </c>
      <c r="W145" s="53">
        <v>1.4331590000000001</v>
      </c>
      <c r="X145" s="53">
        <v>1.446242</v>
      </c>
      <c r="Y145" s="53">
        <v>1.475341</v>
      </c>
      <c r="Z145" s="53">
        <v>1.3559300000000001</v>
      </c>
      <c r="AA145" s="53">
        <v>1.370025</v>
      </c>
      <c r="AB145" s="53">
        <v>1.286761</v>
      </c>
      <c r="AC145" s="53">
        <v>1.3114490000000001</v>
      </c>
      <c r="AD145" s="53">
        <v>1.259339</v>
      </c>
      <c r="AE145" s="53">
        <v>1.1449100000000001</v>
      </c>
      <c r="AF145" s="53">
        <v>1.0505930000000001</v>
      </c>
      <c r="AG145" s="53">
        <v>3.4488000000000001E-3</v>
      </c>
      <c r="AH145" s="53">
        <v>-6.1609999999999996E-4</v>
      </c>
      <c r="AI145" s="53">
        <v>-3.0336399999999999E-2</v>
      </c>
      <c r="AJ145" s="53">
        <v>-6.9969500000000004E-2</v>
      </c>
      <c r="AK145" s="53">
        <v>-3.6889199999999997E-2</v>
      </c>
      <c r="AL145" s="53">
        <v>-1.4850800000000001E-2</v>
      </c>
      <c r="AM145" s="53">
        <v>-4.1716200000000002E-2</v>
      </c>
      <c r="AN145" s="53">
        <v>-0.1149828</v>
      </c>
      <c r="AO145" s="53">
        <v>-0.19139049999999999</v>
      </c>
      <c r="AP145" s="53">
        <v>-0.3105678</v>
      </c>
      <c r="AQ145" s="53">
        <v>-0.3137972</v>
      </c>
      <c r="AR145" s="53">
        <v>-0.29694320000000002</v>
      </c>
      <c r="AS145" s="53">
        <v>-0.26659490000000002</v>
      </c>
      <c r="AT145" s="53">
        <v>-0.17258270000000001</v>
      </c>
      <c r="AU145" s="53">
        <v>-0.27686860000000002</v>
      </c>
      <c r="AV145" s="53">
        <v>-0.28688409999999998</v>
      </c>
      <c r="AW145" s="53">
        <v>-0.22633800000000001</v>
      </c>
      <c r="AX145" s="53">
        <v>-0.25140230000000002</v>
      </c>
      <c r="AY145" s="53">
        <v>-0.1218163</v>
      </c>
      <c r="AZ145" s="53">
        <v>-9.7514000000000003E-2</v>
      </c>
      <c r="BA145" s="53">
        <v>-1.93913E-2</v>
      </c>
      <c r="BB145" s="53">
        <v>3.2205499999999998E-2</v>
      </c>
      <c r="BC145" s="53">
        <v>5.1514999999999998E-3</v>
      </c>
      <c r="BD145" s="53">
        <v>-2.9720199999999999E-2</v>
      </c>
      <c r="BE145" s="53">
        <v>6.4944699999999994E-2</v>
      </c>
      <c r="BF145" s="53">
        <v>5.0309399999999997E-2</v>
      </c>
      <c r="BG145" s="53">
        <v>1.74483E-2</v>
      </c>
      <c r="BH145" s="53">
        <v>-2.0688399999999999E-2</v>
      </c>
      <c r="BI145" s="53">
        <v>1.0317700000000001E-2</v>
      </c>
      <c r="BJ145" s="53">
        <v>3.7168800000000002E-2</v>
      </c>
      <c r="BK145" s="53">
        <v>5.3771000000000001E-3</v>
      </c>
      <c r="BL145" s="53">
        <v>-6.5162100000000001E-2</v>
      </c>
      <c r="BM145" s="53">
        <v>-0.13417109999999999</v>
      </c>
      <c r="BN145" s="53">
        <v>-0.22913559999999999</v>
      </c>
      <c r="BO145" s="53">
        <v>-0.21250749999999999</v>
      </c>
      <c r="BP145" s="53">
        <v>-0.17304369999999999</v>
      </c>
      <c r="BQ145" s="53">
        <v>-0.13468550000000001</v>
      </c>
      <c r="BR145" s="53">
        <v>-4.6293399999999998E-2</v>
      </c>
      <c r="BS145" s="53">
        <v>-0.15357409999999999</v>
      </c>
      <c r="BT145" s="53">
        <v>-0.16425210000000001</v>
      </c>
      <c r="BU145" s="53">
        <v>-0.11208419999999999</v>
      </c>
      <c r="BV145" s="53">
        <v>-0.1459693</v>
      </c>
      <c r="BW145" s="53">
        <v>-3.0156499999999999E-2</v>
      </c>
      <c r="BX145" s="53">
        <v>-5.6741999999999999E-3</v>
      </c>
      <c r="BY145" s="53">
        <v>6.5658800000000003E-2</v>
      </c>
      <c r="BZ145" s="53">
        <v>0.1088295</v>
      </c>
      <c r="CA145" s="53">
        <v>7.9438800000000004E-2</v>
      </c>
      <c r="CB145" s="53">
        <v>3.7613899999999999E-2</v>
      </c>
      <c r="CC145" s="53">
        <v>0.10753649999999999</v>
      </c>
      <c r="CD145" s="53">
        <v>8.5580299999999998E-2</v>
      </c>
      <c r="CE145" s="53">
        <v>5.0543900000000003E-2</v>
      </c>
      <c r="CF145" s="53">
        <v>1.3443500000000001E-2</v>
      </c>
      <c r="CG145" s="53">
        <v>4.3013099999999999E-2</v>
      </c>
      <c r="CH145" s="53">
        <v>7.3197399999999996E-2</v>
      </c>
      <c r="CI145" s="53">
        <v>3.7993800000000001E-2</v>
      </c>
      <c r="CJ145" s="53">
        <v>-3.06565E-2</v>
      </c>
      <c r="CK145" s="53">
        <v>-9.4541100000000003E-2</v>
      </c>
      <c r="CL145" s="53">
        <v>-0.1727359</v>
      </c>
      <c r="CM145" s="53">
        <v>-0.14235449999999999</v>
      </c>
      <c r="CN145" s="53">
        <v>-8.7231299999999998E-2</v>
      </c>
      <c r="CO145" s="53">
        <v>-4.3325500000000003E-2</v>
      </c>
      <c r="CP145" s="53">
        <v>4.1174200000000001E-2</v>
      </c>
      <c r="CQ145" s="53">
        <v>-6.8180699999999997E-2</v>
      </c>
      <c r="CR145" s="53">
        <v>-7.9317499999999999E-2</v>
      </c>
      <c r="CS145" s="53">
        <v>-3.29524E-2</v>
      </c>
      <c r="CT145" s="53">
        <v>-7.2946800000000006E-2</v>
      </c>
      <c r="CU145" s="53">
        <v>3.3326799999999997E-2</v>
      </c>
      <c r="CV145" s="53">
        <v>5.7933699999999998E-2</v>
      </c>
      <c r="CW145" s="53">
        <v>0.1245642</v>
      </c>
      <c r="CX145" s="53">
        <v>0.16189899999999999</v>
      </c>
      <c r="CY145" s="53">
        <v>0.1308899</v>
      </c>
      <c r="CZ145" s="53">
        <v>8.4249199999999996E-2</v>
      </c>
      <c r="DA145" s="53">
        <v>0.15012829999999999</v>
      </c>
      <c r="DB145" s="53">
        <v>0.12085120000000001</v>
      </c>
      <c r="DC145" s="53">
        <v>8.3639400000000003E-2</v>
      </c>
      <c r="DD145" s="53">
        <v>4.7575300000000001E-2</v>
      </c>
      <c r="DE145" s="53">
        <v>7.5708399999999995E-2</v>
      </c>
      <c r="DF145" s="53">
        <v>0.109226</v>
      </c>
      <c r="DG145" s="53">
        <v>7.0610400000000004E-2</v>
      </c>
      <c r="DH145" s="53">
        <v>3.8492000000000001E-3</v>
      </c>
      <c r="DI145" s="53">
        <v>-5.4911099999999997E-2</v>
      </c>
      <c r="DJ145" s="53">
        <v>-0.1163362</v>
      </c>
      <c r="DK145" s="53">
        <v>-7.2201600000000005E-2</v>
      </c>
      <c r="DL145" s="53">
        <v>-1.4188E-3</v>
      </c>
      <c r="DM145" s="53">
        <v>4.8034500000000001E-2</v>
      </c>
      <c r="DN145" s="53">
        <v>0.1286418</v>
      </c>
      <c r="DO145" s="53">
        <v>1.7212700000000001E-2</v>
      </c>
      <c r="DP145" s="53">
        <v>5.6169999999999996E-3</v>
      </c>
      <c r="DQ145" s="53">
        <v>4.6179400000000002E-2</v>
      </c>
      <c r="DR145" s="53">
        <v>7.5799999999999999E-5</v>
      </c>
      <c r="DS145" s="53">
        <v>9.6810099999999996E-2</v>
      </c>
      <c r="DT145" s="53">
        <v>0.1215417</v>
      </c>
      <c r="DU145" s="53">
        <v>0.18346960000000001</v>
      </c>
      <c r="DV145" s="53">
        <v>0.21496850000000001</v>
      </c>
      <c r="DW145" s="53">
        <v>0.182341</v>
      </c>
      <c r="DX145" s="53">
        <v>0.13088449999999999</v>
      </c>
      <c r="DY145" s="53">
        <v>0.21162410000000001</v>
      </c>
      <c r="DZ145" s="53">
        <v>0.1717767</v>
      </c>
      <c r="EA145" s="53">
        <v>0.13142419999999999</v>
      </c>
      <c r="EB145" s="53">
        <v>9.6856399999999995E-2</v>
      </c>
      <c r="EC145" s="53">
        <v>0.12291530000000001</v>
      </c>
      <c r="ED145" s="53">
        <v>0.16124559999999999</v>
      </c>
      <c r="EE145" s="53">
        <v>0.11770369999999999</v>
      </c>
      <c r="EF145" s="53">
        <v>5.36699E-2</v>
      </c>
      <c r="EG145" s="53">
        <v>2.3083000000000001E-3</v>
      </c>
      <c r="EH145" s="53">
        <v>-3.4903999999999998E-2</v>
      </c>
      <c r="EI145" s="53">
        <v>2.9088099999999999E-2</v>
      </c>
      <c r="EJ145" s="53">
        <v>0.1224807</v>
      </c>
      <c r="EK145" s="53">
        <v>0.17994389999999999</v>
      </c>
      <c r="EL145" s="53">
        <v>0.25493120000000002</v>
      </c>
      <c r="EM145" s="53">
        <v>0.1405072</v>
      </c>
      <c r="EN145" s="53">
        <v>0.128249</v>
      </c>
      <c r="EO145" s="53">
        <v>0.1604332</v>
      </c>
      <c r="EP145" s="53">
        <v>0.1055087</v>
      </c>
      <c r="EQ145" s="53">
        <v>0.18847</v>
      </c>
      <c r="ER145" s="53">
        <v>0.2133814</v>
      </c>
      <c r="ES145" s="53">
        <v>0.26851960000000002</v>
      </c>
      <c r="ET145" s="53">
        <v>0.29159249999999998</v>
      </c>
      <c r="EU145" s="53">
        <v>0.25662829999999998</v>
      </c>
      <c r="EV145" s="53">
        <v>0.19821859999999999</v>
      </c>
      <c r="EW145" s="53">
        <v>72.067679999999996</v>
      </c>
      <c r="EX145" s="53">
        <v>70.657169999999994</v>
      </c>
      <c r="EY145" s="53">
        <v>69.357770000000002</v>
      </c>
      <c r="EZ145" s="53">
        <v>68.196430000000007</v>
      </c>
      <c r="FA145" s="53">
        <v>67.539990000000003</v>
      </c>
      <c r="FB145" s="53">
        <v>66.718509999999995</v>
      </c>
      <c r="FC145" s="53">
        <v>66.171549999999996</v>
      </c>
      <c r="FD145" s="53">
        <v>66.816599999999994</v>
      </c>
      <c r="FE145" s="53">
        <v>69.671999999999997</v>
      </c>
      <c r="FF145" s="53">
        <v>73.424899999999994</v>
      </c>
      <c r="FG145" s="53">
        <v>77.868170000000006</v>
      </c>
      <c r="FH145" s="53">
        <v>81.956019999999995</v>
      </c>
      <c r="FI145" s="53">
        <v>85.351429999999993</v>
      </c>
      <c r="FJ145" s="53">
        <v>87.744749999999996</v>
      </c>
      <c r="FK145" s="53">
        <v>89.53022</v>
      </c>
      <c r="FL145" s="53">
        <v>90.901470000000003</v>
      </c>
      <c r="FM145" s="53">
        <v>90.82338</v>
      </c>
      <c r="FN145" s="53">
        <v>89.184849999999997</v>
      </c>
      <c r="FO145" s="53">
        <v>86.938469999999995</v>
      </c>
      <c r="FP145" s="53">
        <v>82.921279999999996</v>
      </c>
      <c r="FQ145" s="53">
        <v>78.913139999999999</v>
      </c>
      <c r="FR145" s="53">
        <v>75.992850000000004</v>
      </c>
      <c r="FS145" s="53">
        <v>73.981449999999995</v>
      </c>
      <c r="FT145" s="53">
        <v>72.611379999999997</v>
      </c>
      <c r="FU145" s="53">
        <v>1227.9680000000001</v>
      </c>
      <c r="FV145" s="53">
        <v>1607.269</v>
      </c>
      <c r="FW145" s="53">
        <v>17.238969999999998</v>
      </c>
      <c r="FX145" s="53">
        <v>1</v>
      </c>
    </row>
    <row r="146" spans="1:180" x14ac:dyDescent="0.3">
      <c r="A146" t="s">
        <v>174</v>
      </c>
      <c r="B146" t="s">
        <v>220</v>
      </c>
      <c r="C146" t="s">
        <v>180</v>
      </c>
      <c r="D146" t="s">
        <v>227</v>
      </c>
      <c r="E146" t="s">
        <v>190</v>
      </c>
      <c r="F146" t="s">
        <v>241</v>
      </c>
      <c r="G146" t="s">
        <v>242</v>
      </c>
      <c r="H146" s="53">
        <v>445</v>
      </c>
      <c r="I146" s="53">
        <v>1.851585</v>
      </c>
      <c r="J146" s="53">
        <v>1.816001</v>
      </c>
      <c r="K146" s="53">
        <v>1.816678</v>
      </c>
      <c r="L146" s="53">
        <v>1.7816940000000001</v>
      </c>
      <c r="M146" s="53">
        <v>1.832867</v>
      </c>
      <c r="N146" s="53">
        <v>1.895162</v>
      </c>
      <c r="O146" s="53">
        <v>1.854662</v>
      </c>
      <c r="P146" s="53">
        <v>1.554316</v>
      </c>
      <c r="Q146" s="53">
        <v>1.5843860000000001</v>
      </c>
      <c r="R146" s="53">
        <v>1.6507449999999999</v>
      </c>
      <c r="S146" s="53">
        <v>1.6980729999999999</v>
      </c>
      <c r="T146" s="53">
        <v>1.743363</v>
      </c>
      <c r="U146" s="53">
        <v>1.756929</v>
      </c>
      <c r="V146" s="53">
        <v>1.8103340000000001</v>
      </c>
      <c r="W146" s="53">
        <v>1.8296920000000001</v>
      </c>
      <c r="X146" s="53">
        <v>1.8247009999999999</v>
      </c>
      <c r="Y146" s="53">
        <v>1.781798</v>
      </c>
      <c r="Z146" s="53">
        <v>1.712804</v>
      </c>
      <c r="AA146" s="53">
        <v>1.7824739999999999</v>
      </c>
      <c r="AB146" s="53">
        <v>2.2029740000000002</v>
      </c>
      <c r="AC146" s="53">
        <v>2.2190859999999999</v>
      </c>
      <c r="AD146" s="53">
        <v>2.113575</v>
      </c>
      <c r="AE146" s="53">
        <v>2.0332499999999998</v>
      </c>
      <c r="AF146" s="53">
        <v>1.9493529999999999</v>
      </c>
      <c r="AG146" s="53">
        <v>-0.31697649</v>
      </c>
      <c r="AH146" s="53">
        <v>-0.29055039999999999</v>
      </c>
      <c r="AI146" s="53">
        <v>-0.2330506</v>
      </c>
      <c r="AJ146" s="53">
        <v>-0.2520849</v>
      </c>
      <c r="AK146" s="53">
        <v>-0.2416034</v>
      </c>
      <c r="AL146" s="53">
        <v>-0.2271783</v>
      </c>
      <c r="AM146" s="53">
        <v>-0.26273629999999998</v>
      </c>
      <c r="AN146" s="53">
        <v>-0.1000403</v>
      </c>
      <c r="AO146" s="53">
        <v>-5.4089699999999998E-2</v>
      </c>
      <c r="AP146" s="53">
        <v>-6.8769899999999995E-2</v>
      </c>
      <c r="AQ146" s="53">
        <v>-0.1200847</v>
      </c>
      <c r="AR146" s="53">
        <v>-0.18316660000000001</v>
      </c>
      <c r="AS146" s="53">
        <v>-0.18413840000000001</v>
      </c>
      <c r="AT146" s="53">
        <v>-0.1662853</v>
      </c>
      <c r="AU146" s="53">
        <v>-0.1560193</v>
      </c>
      <c r="AV146" s="53">
        <v>-0.1683336</v>
      </c>
      <c r="AW146" s="53">
        <v>-0.1724386</v>
      </c>
      <c r="AX146" s="53">
        <v>-0.20327500000000001</v>
      </c>
      <c r="AY146" s="53">
        <v>-0.20901749999999999</v>
      </c>
      <c r="AZ146" s="53">
        <v>-0.34893269999999998</v>
      </c>
      <c r="BA146" s="53">
        <v>-0.42882730000000002</v>
      </c>
      <c r="BB146" s="53">
        <v>-0.436977</v>
      </c>
      <c r="BC146" s="53">
        <v>-0.36697059999999998</v>
      </c>
      <c r="BD146" s="53">
        <v>-0.29690670000000002</v>
      </c>
      <c r="BE146" s="53">
        <v>-0.21242738999999999</v>
      </c>
      <c r="BF146" s="53">
        <v>-0.1858176</v>
      </c>
      <c r="BG146" s="53">
        <v>-0.1275483</v>
      </c>
      <c r="BH146" s="53">
        <v>-0.14790130000000001</v>
      </c>
      <c r="BI146" s="53">
        <v>-0.1200296</v>
      </c>
      <c r="BJ146" s="53">
        <v>-0.1046033</v>
      </c>
      <c r="BK146" s="53">
        <v>-0.1307904</v>
      </c>
      <c r="BL146" s="53">
        <v>7.4482000000000003E-3</v>
      </c>
      <c r="BM146" s="53">
        <v>6.9402099999999994E-2</v>
      </c>
      <c r="BN146" s="53">
        <v>6.3027299999999994E-2</v>
      </c>
      <c r="BO146" s="53">
        <v>3.0012899999999999E-2</v>
      </c>
      <c r="BP146" s="53">
        <v>-1.21829E-2</v>
      </c>
      <c r="BQ146" s="53">
        <v>-2.8221799999999998E-2</v>
      </c>
      <c r="BR146" s="53">
        <v>-6.5344000000000001E-3</v>
      </c>
      <c r="BS146" s="53">
        <v>-4.7968000000000004E-3</v>
      </c>
      <c r="BT146" s="53">
        <v>-2.03213E-2</v>
      </c>
      <c r="BU146" s="53">
        <v>-3.4073399999999997E-2</v>
      </c>
      <c r="BV146" s="53">
        <v>-6.4314499999999997E-2</v>
      </c>
      <c r="BW146" s="53">
        <v>-7.4983300000000003E-2</v>
      </c>
      <c r="BX146" s="53">
        <v>-0.1929902</v>
      </c>
      <c r="BY146" s="53">
        <v>-0.28402450000000001</v>
      </c>
      <c r="BZ146" s="53">
        <v>-0.29316779999999998</v>
      </c>
      <c r="CA146" s="53">
        <v>-0.23785329999999999</v>
      </c>
      <c r="CB146" s="53">
        <v>-0.18643209999999999</v>
      </c>
      <c r="CC146" s="53">
        <v>-0.14001711</v>
      </c>
      <c r="CD146" s="53">
        <v>-0.11328000000000001</v>
      </c>
      <c r="CE146" s="53">
        <v>-5.4477699999999997E-2</v>
      </c>
      <c r="CF146" s="53">
        <v>-7.5744000000000006E-2</v>
      </c>
      <c r="CG146" s="53">
        <v>-3.5827900000000003E-2</v>
      </c>
      <c r="CH146" s="53">
        <v>-1.9708199999999999E-2</v>
      </c>
      <c r="CI146" s="53">
        <v>-3.9405000000000003E-2</v>
      </c>
      <c r="CJ146" s="53">
        <v>8.1894300000000003E-2</v>
      </c>
      <c r="CK146" s="53">
        <v>0.15493219999999999</v>
      </c>
      <c r="CL146" s="53">
        <v>0.15430969999999999</v>
      </c>
      <c r="CM146" s="53">
        <v>0.13397010000000001</v>
      </c>
      <c r="CN146" s="53">
        <v>0.10624</v>
      </c>
      <c r="CO146" s="53">
        <v>7.9765600000000006E-2</v>
      </c>
      <c r="CP146" s="53">
        <v>0.1041086</v>
      </c>
      <c r="CQ146" s="53">
        <v>9.9939500000000001E-2</v>
      </c>
      <c r="CR146" s="53">
        <v>8.2191600000000004E-2</v>
      </c>
      <c r="CS146" s="53">
        <v>6.1757800000000002E-2</v>
      </c>
      <c r="CT146" s="53">
        <v>3.1929100000000002E-2</v>
      </c>
      <c r="CU146" s="53">
        <v>1.78485E-2</v>
      </c>
      <c r="CV146" s="53">
        <v>-8.4985000000000005E-2</v>
      </c>
      <c r="CW146" s="53">
        <v>-0.1837346</v>
      </c>
      <c r="CX146" s="53">
        <v>-0.19356599999999999</v>
      </c>
      <c r="CY146" s="53">
        <v>-0.148427</v>
      </c>
      <c r="CZ146" s="53">
        <v>-0.10991769999999999</v>
      </c>
      <c r="DA146" s="53">
        <v>-6.7606700000000006E-2</v>
      </c>
      <c r="DB146" s="53">
        <v>-4.0742399999999998E-2</v>
      </c>
      <c r="DC146" s="53">
        <v>1.85928E-2</v>
      </c>
      <c r="DD146" s="53">
        <v>-3.5867E-3</v>
      </c>
      <c r="DE146" s="53">
        <v>4.8373800000000002E-2</v>
      </c>
      <c r="DF146" s="53">
        <v>6.5186900000000006E-2</v>
      </c>
      <c r="DG146" s="53">
        <v>5.19803E-2</v>
      </c>
      <c r="DH146" s="53">
        <v>0.15634049999999999</v>
      </c>
      <c r="DI146" s="53">
        <v>0.24046219999999999</v>
      </c>
      <c r="DJ146" s="53">
        <v>0.245592</v>
      </c>
      <c r="DK146" s="53">
        <v>0.23792720000000001</v>
      </c>
      <c r="DL146" s="53">
        <v>0.2246628</v>
      </c>
      <c r="DM146" s="53">
        <v>0.187753</v>
      </c>
      <c r="DN146" s="53">
        <v>0.21475150000000001</v>
      </c>
      <c r="DO146" s="53">
        <v>0.20467579999999999</v>
      </c>
      <c r="DP146" s="53">
        <v>0.18470439999999999</v>
      </c>
      <c r="DQ146" s="53">
        <v>0.15758910000000001</v>
      </c>
      <c r="DR146" s="53">
        <v>0.1281726</v>
      </c>
      <c r="DS146" s="53">
        <v>0.11068020000000001</v>
      </c>
      <c r="DT146" s="53">
        <v>2.3020200000000001E-2</v>
      </c>
      <c r="DU146" s="53">
        <v>-8.3444699999999997E-2</v>
      </c>
      <c r="DV146" s="53">
        <v>-9.3964199999999998E-2</v>
      </c>
      <c r="DW146" s="53">
        <v>-5.9000799999999999E-2</v>
      </c>
      <c r="DX146" s="53">
        <v>-3.3403299999999997E-2</v>
      </c>
      <c r="DY146" s="53">
        <v>3.6942299999999997E-2</v>
      </c>
      <c r="DZ146" s="53">
        <v>6.3990400000000003E-2</v>
      </c>
      <c r="EA146" s="53">
        <v>0.1240951</v>
      </c>
      <c r="EB146" s="53">
        <v>0.1005969</v>
      </c>
      <c r="EC146" s="53">
        <v>0.1699476</v>
      </c>
      <c r="ED146" s="53">
        <v>0.18776200000000001</v>
      </c>
      <c r="EE146" s="53">
        <v>0.18392620000000001</v>
      </c>
      <c r="EF146" s="53">
        <v>0.26382899999999998</v>
      </c>
      <c r="EG146" s="53">
        <v>0.3639541</v>
      </c>
      <c r="EH146" s="53">
        <v>0.37738919999999998</v>
      </c>
      <c r="EI146" s="53">
        <v>0.3880248</v>
      </c>
      <c r="EJ146" s="53">
        <v>0.39564650000000001</v>
      </c>
      <c r="EK146" s="53">
        <v>0.34366960000000002</v>
      </c>
      <c r="EL146" s="53">
        <v>0.37450240000000001</v>
      </c>
      <c r="EM146" s="53">
        <v>0.3558984</v>
      </c>
      <c r="EN146" s="53">
        <v>0.33271669999999998</v>
      </c>
      <c r="EO146" s="53">
        <v>0.2959543</v>
      </c>
      <c r="EP146" s="53">
        <v>0.26713310000000001</v>
      </c>
      <c r="EQ146" s="53">
        <v>0.2447145</v>
      </c>
      <c r="ER146" s="53">
        <v>0.1789626</v>
      </c>
      <c r="ES146" s="53">
        <v>6.1358000000000003E-2</v>
      </c>
      <c r="ET146" s="53">
        <v>4.9845E-2</v>
      </c>
      <c r="EU146" s="53">
        <v>7.0116499999999998E-2</v>
      </c>
      <c r="EV146" s="53">
        <v>7.7071299999999995E-2</v>
      </c>
      <c r="EW146" s="53">
        <v>64.100070000000002</v>
      </c>
      <c r="EX146" s="53">
        <v>62.979640000000003</v>
      </c>
      <c r="EY146" s="53">
        <v>61.993929999999999</v>
      </c>
      <c r="EZ146" s="53">
        <v>61.146149999999999</v>
      </c>
      <c r="FA146" s="53">
        <v>60.276560000000003</v>
      </c>
      <c r="FB146" s="53">
        <v>59.383499999999998</v>
      </c>
      <c r="FC146" s="53">
        <v>58.754910000000002</v>
      </c>
      <c r="FD146" s="53">
        <v>59.673679999999997</v>
      </c>
      <c r="FE146" s="53">
        <v>62.923949999999998</v>
      </c>
      <c r="FF146" s="53">
        <v>66.715680000000006</v>
      </c>
      <c r="FG146" s="53">
        <v>70.65728</v>
      </c>
      <c r="FH146" s="53">
        <v>74.242639999999994</v>
      </c>
      <c r="FI146" s="53">
        <v>77.173850000000002</v>
      </c>
      <c r="FJ146" s="53">
        <v>79.457570000000004</v>
      </c>
      <c r="FK146" s="53">
        <v>80.827619999999996</v>
      </c>
      <c r="FL146" s="53">
        <v>81.202659999999995</v>
      </c>
      <c r="FM146" s="53">
        <v>80.657849999999996</v>
      </c>
      <c r="FN146" s="53">
        <v>78.878659999999996</v>
      </c>
      <c r="FO146" s="53">
        <v>76.109300000000005</v>
      </c>
      <c r="FP146" s="53">
        <v>72.508030000000005</v>
      </c>
      <c r="FQ146" s="53">
        <v>69.760450000000006</v>
      </c>
      <c r="FR146" s="53">
        <v>67.748419999999996</v>
      </c>
      <c r="FS146" s="53">
        <v>66.077349999999996</v>
      </c>
      <c r="FT146" s="53">
        <v>64.827340000000007</v>
      </c>
      <c r="FU146" s="53">
        <v>2827.7669999999998</v>
      </c>
      <c r="FV146" s="53">
        <v>5835.9219999999996</v>
      </c>
      <c r="FW146" s="53">
        <v>54.446390000000001</v>
      </c>
      <c r="FX146" s="53">
        <v>1</v>
      </c>
    </row>
    <row r="147" spans="1:180" x14ac:dyDescent="0.3">
      <c r="A147" t="s">
        <v>174</v>
      </c>
      <c r="B147" t="s">
        <v>220</v>
      </c>
      <c r="C147" t="s">
        <v>180</v>
      </c>
      <c r="D147" t="s">
        <v>248</v>
      </c>
      <c r="E147" t="s">
        <v>190</v>
      </c>
      <c r="F147" t="s">
        <v>241</v>
      </c>
      <c r="G147" t="s">
        <v>242</v>
      </c>
      <c r="H147" s="53">
        <v>445</v>
      </c>
      <c r="I147" s="53">
        <v>1.8411930000000001</v>
      </c>
      <c r="J147" s="53">
        <v>1.8220460000000001</v>
      </c>
      <c r="K147" s="53">
        <v>1.828945</v>
      </c>
      <c r="L147" s="53">
        <v>1.783866</v>
      </c>
      <c r="M147" s="53">
        <v>1.7860149999999999</v>
      </c>
      <c r="N147" s="53">
        <v>1.8251250000000001</v>
      </c>
      <c r="O147" s="53">
        <v>1.8077380000000001</v>
      </c>
      <c r="P147" s="53">
        <v>1.4258</v>
      </c>
      <c r="Q147" s="53">
        <v>1.390228</v>
      </c>
      <c r="R147" s="53">
        <v>1.4722360000000001</v>
      </c>
      <c r="S147" s="53">
        <v>1.543447</v>
      </c>
      <c r="T147" s="53">
        <v>1.5758719999999999</v>
      </c>
      <c r="U147" s="53">
        <v>1.5882989999999999</v>
      </c>
      <c r="V147" s="53">
        <v>1.6215729999999999</v>
      </c>
      <c r="W147" s="53">
        <v>1.6360250000000001</v>
      </c>
      <c r="X147" s="53">
        <v>1.6479299999999999</v>
      </c>
      <c r="Y147" s="53">
        <v>1.6255029999999999</v>
      </c>
      <c r="Z147" s="53">
        <v>1.616126</v>
      </c>
      <c r="AA147" s="53">
        <v>1.734307</v>
      </c>
      <c r="AB147" s="53">
        <v>2.1762459999999999</v>
      </c>
      <c r="AC147" s="53">
        <v>2.208113</v>
      </c>
      <c r="AD147" s="53">
        <v>2.081941</v>
      </c>
      <c r="AE147" s="53">
        <v>1.9981500000000001</v>
      </c>
      <c r="AF147" s="53">
        <v>1.9001380000000001</v>
      </c>
      <c r="AG147" s="53">
        <v>-0.3948893</v>
      </c>
      <c r="AH147" s="53">
        <v>-0.3450397</v>
      </c>
      <c r="AI147" s="53">
        <v>-0.28304360000000001</v>
      </c>
      <c r="AJ147" s="53">
        <v>-0.29664570000000001</v>
      </c>
      <c r="AK147" s="53">
        <v>-0.28376990000000002</v>
      </c>
      <c r="AL147" s="53">
        <v>-0.28275329999999999</v>
      </c>
      <c r="AM147" s="53">
        <v>-0.21331249999999999</v>
      </c>
      <c r="AN147" s="53">
        <v>-0.1548049</v>
      </c>
      <c r="AO147" s="53">
        <v>-0.14598340000000001</v>
      </c>
      <c r="AP147" s="53">
        <v>-0.1164308</v>
      </c>
      <c r="AQ147" s="53">
        <v>-0.12817590000000001</v>
      </c>
      <c r="AR147" s="53">
        <v>-0.17771500000000001</v>
      </c>
      <c r="AS147" s="53">
        <v>-0.1870935</v>
      </c>
      <c r="AT147" s="53">
        <v>-0.1715525</v>
      </c>
      <c r="AU147" s="53">
        <v>-0.1610327</v>
      </c>
      <c r="AV147" s="53">
        <v>-0.1777688</v>
      </c>
      <c r="AW147" s="53">
        <v>-0.18639990000000001</v>
      </c>
      <c r="AX147" s="53">
        <v>-0.20811789999999999</v>
      </c>
      <c r="AY147" s="53">
        <v>-0.1849094</v>
      </c>
      <c r="AZ147" s="53">
        <v>-0.23249230000000001</v>
      </c>
      <c r="BA147" s="53">
        <v>-0.37181950000000002</v>
      </c>
      <c r="BB147" s="53">
        <v>-0.43918980000000002</v>
      </c>
      <c r="BC147" s="53">
        <v>-0.41159639999999997</v>
      </c>
      <c r="BD147" s="53">
        <v>-0.37604670000000001</v>
      </c>
      <c r="BE147" s="53">
        <v>-0.26983970000000002</v>
      </c>
      <c r="BF147" s="53">
        <v>-0.22382179999999999</v>
      </c>
      <c r="BG147" s="53">
        <v>-0.16032440000000001</v>
      </c>
      <c r="BH147" s="53">
        <v>-0.1740003</v>
      </c>
      <c r="BI147" s="53">
        <v>-0.16197439999999999</v>
      </c>
      <c r="BJ147" s="53">
        <v>-0.15540390000000001</v>
      </c>
      <c r="BK147" s="53">
        <v>-9.0701299999999999E-2</v>
      </c>
      <c r="BL147" s="53">
        <v>-3.9618500000000001E-2</v>
      </c>
      <c r="BM147" s="53">
        <v>-3.7451900000000003E-2</v>
      </c>
      <c r="BN147" s="53">
        <v>-1.4846E-2</v>
      </c>
      <c r="BO147" s="53">
        <v>-2.9633199999999998E-2</v>
      </c>
      <c r="BP147" s="53">
        <v>-6.1667100000000002E-2</v>
      </c>
      <c r="BQ147" s="53">
        <v>-6.56085E-2</v>
      </c>
      <c r="BR147" s="53">
        <v>-4.4339200000000002E-2</v>
      </c>
      <c r="BS147" s="53">
        <v>-3.6096799999999998E-2</v>
      </c>
      <c r="BT147" s="53">
        <v>-4.3751100000000001E-2</v>
      </c>
      <c r="BU147" s="53">
        <v>-5.4078099999999997E-2</v>
      </c>
      <c r="BV147" s="53">
        <v>-7.9222799999999996E-2</v>
      </c>
      <c r="BW147" s="53">
        <v>-4.0213400000000003E-2</v>
      </c>
      <c r="BX147" s="53">
        <v>-7.8066800000000006E-2</v>
      </c>
      <c r="BY147" s="53">
        <v>-0.2259417</v>
      </c>
      <c r="BZ147" s="53">
        <v>-0.28949900000000001</v>
      </c>
      <c r="CA147" s="53">
        <v>-0.27156970000000002</v>
      </c>
      <c r="CB147" s="53">
        <v>-0.256884</v>
      </c>
      <c r="CC147" s="53">
        <v>-0.1832307</v>
      </c>
      <c r="CD147" s="53">
        <v>-0.13986670000000001</v>
      </c>
      <c r="CE147" s="53">
        <v>-7.5329400000000005E-2</v>
      </c>
      <c r="CF147" s="53">
        <v>-8.9056399999999994E-2</v>
      </c>
      <c r="CG147" s="53">
        <v>-7.7619199999999999E-2</v>
      </c>
      <c r="CH147" s="53">
        <v>-6.7202100000000001E-2</v>
      </c>
      <c r="CI147" s="53">
        <v>-5.7811E-3</v>
      </c>
      <c r="CJ147" s="53">
        <v>4.0159300000000002E-2</v>
      </c>
      <c r="CK147" s="53">
        <v>3.7716699999999999E-2</v>
      </c>
      <c r="CL147" s="53">
        <v>5.5511199999999997E-2</v>
      </c>
      <c r="CM147" s="53">
        <v>3.8617100000000001E-2</v>
      </c>
      <c r="CN147" s="53">
        <v>1.8707399999999999E-2</v>
      </c>
      <c r="CO147" s="53">
        <v>1.8531599999999999E-2</v>
      </c>
      <c r="CP147" s="53">
        <v>4.3768399999999999E-2</v>
      </c>
      <c r="CQ147" s="53">
        <v>5.0433400000000003E-2</v>
      </c>
      <c r="CR147" s="53">
        <v>4.9069099999999997E-2</v>
      </c>
      <c r="CS147" s="53">
        <v>3.7567499999999997E-2</v>
      </c>
      <c r="CT147" s="53">
        <v>1.0049600000000001E-2</v>
      </c>
      <c r="CU147" s="53">
        <v>6.0002600000000003E-2</v>
      </c>
      <c r="CV147" s="53">
        <v>2.8887800000000002E-2</v>
      </c>
      <c r="CW147" s="53">
        <v>-0.1249072</v>
      </c>
      <c r="CX147" s="53">
        <v>-0.18582370000000001</v>
      </c>
      <c r="CY147" s="53">
        <v>-0.17458760000000001</v>
      </c>
      <c r="CZ147" s="53">
        <v>-0.17435220000000001</v>
      </c>
      <c r="DA147" s="53">
        <v>-9.6621700000000005E-2</v>
      </c>
      <c r="DB147" s="53">
        <v>-5.5911599999999999E-2</v>
      </c>
      <c r="DC147" s="53">
        <v>9.6655000000000005E-3</v>
      </c>
      <c r="DD147" s="53">
        <v>-4.1126000000000001E-3</v>
      </c>
      <c r="DE147" s="53">
        <v>6.7359999999999998E-3</v>
      </c>
      <c r="DF147" s="53">
        <v>2.09997E-2</v>
      </c>
      <c r="DG147" s="53">
        <v>7.9139000000000001E-2</v>
      </c>
      <c r="DH147" s="53">
        <v>0.119937</v>
      </c>
      <c r="DI147" s="53">
        <v>0.11288529999999999</v>
      </c>
      <c r="DJ147" s="53">
        <v>0.12586849999999999</v>
      </c>
      <c r="DK147" s="53">
        <v>0.1068674</v>
      </c>
      <c r="DL147" s="53">
        <v>9.9081900000000001E-2</v>
      </c>
      <c r="DM147" s="53">
        <v>0.1026717</v>
      </c>
      <c r="DN147" s="53">
        <v>0.13187589999999999</v>
      </c>
      <c r="DO147" s="53">
        <v>0.13696359999999999</v>
      </c>
      <c r="DP147" s="53">
        <v>0.1418893</v>
      </c>
      <c r="DQ147" s="53">
        <v>0.1292131</v>
      </c>
      <c r="DR147" s="53">
        <v>9.9321900000000005E-2</v>
      </c>
      <c r="DS147" s="53">
        <v>0.16021869999999999</v>
      </c>
      <c r="DT147" s="53">
        <v>0.1358424</v>
      </c>
      <c r="DU147" s="53">
        <v>-2.38727E-2</v>
      </c>
      <c r="DV147" s="53">
        <v>-8.2148299999999994E-2</v>
      </c>
      <c r="DW147" s="53">
        <v>-7.7605599999999997E-2</v>
      </c>
      <c r="DX147" s="53">
        <v>-9.1820399999999996E-2</v>
      </c>
      <c r="DY147" s="53">
        <v>2.8427899999999999E-2</v>
      </c>
      <c r="DZ147" s="53">
        <v>6.5306299999999998E-2</v>
      </c>
      <c r="EA147" s="53">
        <v>0.13238469999999999</v>
      </c>
      <c r="EB147" s="53">
        <v>0.1185329</v>
      </c>
      <c r="EC147" s="53">
        <v>0.1285316</v>
      </c>
      <c r="ED147" s="53">
        <v>0.14834919999999999</v>
      </c>
      <c r="EE147" s="53">
        <v>0.20175029999999999</v>
      </c>
      <c r="EF147" s="53">
        <v>0.23512340000000001</v>
      </c>
      <c r="EG147" s="53">
        <v>0.2214168</v>
      </c>
      <c r="EH147" s="53">
        <v>0.2274533</v>
      </c>
      <c r="EI147" s="53">
        <v>0.20541000000000001</v>
      </c>
      <c r="EJ147" s="53">
        <v>0.21512990000000001</v>
      </c>
      <c r="EK147" s="53">
        <v>0.22415660000000001</v>
      </c>
      <c r="EL147" s="53">
        <v>0.25908920000000002</v>
      </c>
      <c r="EM147" s="53">
        <v>0.26189950000000001</v>
      </c>
      <c r="EN147" s="53">
        <v>0.27590690000000001</v>
      </c>
      <c r="EO147" s="53">
        <v>0.26153490000000001</v>
      </c>
      <c r="EP147" s="53">
        <v>0.228217</v>
      </c>
      <c r="EQ147" s="53">
        <v>0.30491469999999998</v>
      </c>
      <c r="ER147" s="53">
        <v>0.29026790000000002</v>
      </c>
      <c r="ES147" s="53">
        <v>0.12200510000000001</v>
      </c>
      <c r="ET147" s="53">
        <v>6.7542400000000002E-2</v>
      </c>
      <c r="EU147" s="53">
        <v>6.2421200000000003E-2</v>
      </c>
      <c r="EV147" s="53">
        <v>2.7342399999999999E-2</v>
      </c>
      <c r="EW147" s="53">
        <v>63.64678</v>
      </c>
      <c r="EX147" s="53">
        <v>62.586599999999997</v>
      </c>
      <c r="EY147" s="53">
        <v>61.704419999999999</v>
      </c>
      <c r="EZ147" s="53">
        <v>61.02469</v>
      </c>
      <c r="FA147" s="53">
        <v>60.308280000000003</v>
      </c>
      <c r="FB147" s="53">
        <v>59.452159999999999</v>
      </c>
      <c r="FC147" s="53">
        <v>58.701999999999998</v>
      </c>
      <c r="FD147" s="53">
        <v>59.469209999999997</v>
      </c>
      <c r="FE147" s="53">
        <v>62.374969999999998</v>
      </c>
      <c r="FF147" s="53">
        <v>65.975009999999997</v>
      </c>
      <c r="FG147" s="53">
        <v>69.922920000000005</v>
      </c>
      <c r="FH147" s="53">
        <v>73.553650000000005</v>
      </c>
      <c r="FI147" s="53">
        <v>76.720479999999995</v>
      </c>
      <c r="FJ147" s="53">
        <v>79.183980000000005</v>
      </c>
      <c r="FK147" s="53">
        <v>80.747079999999997</v>
      </c>
      <c r="FL147" s="53">
        <v>81.071960000000004</v>
      </c>
      <c r="FM147" s="53">
        <v>80.724360000000004</v>
      </c>
      <c r="FN147" s="53">
        <v>79.344710000000006</v>
      </c>
      <c r="FO147" s="53">
        <v>76.606870000000001</v>
      </c>
      <c r="FP147" s="53">
        <v>72.874629999999996</v>
      </c>
      <c r="FQ147" s="53">
        <v>70.137209999999996</v>
      </c>
      <c r="FR147" s="53">
        <v>68.359660000000005</v>
      </c>
      <c r="FS147" s="53">
        <v>66.922709999999995</v>
      </c>
      <c r="FT147" s="53">
        <v>65.569820000000007</v>
      </c>
      <c r="FU147" s="53">
        <v>2827.7669999999998</v>
      </c>
      <c r="FV147" s="53">
        <v>5835.9219999999996</v>
      </c>
      <c r="FW147" s="53">
        <v>54.446390000000001</v>
      </c>
      <c r="FX147" s="53">
        <v>1</v>
      </c>
    </row>
    <row r="148" spans="1:180" x14ac:dyDescent="0.3">
      <c r="A148" t="s">
        <v>174</v>
      </c>
      <c r="B148" t="s">
        <v>220</v>
      </c>
      <c r="C148" t="s">
        <v>180</v>
      </c>
      <c r="D148" t="s">
        <v>227</v>
      </c>
      <c r="E148" t="s">
        <v>188</v>
      </c>
      <c r="F148" t="s">
        <v>241</v>
      </c>
      <c r="G148" t="s">
        <v>242</v>
      </c>
      <c r="H148" s="53">
        <v>445</v>
      </c>
      <c r="I148" s="53">
        <v>1.8894938999999999</v>
      </c>
      <c r="J148" s="53">
        <v>1.8470470000000001</v>
      </c>
      <c r="K148" s="53">
        <v>1.8634580000000001</v>
      </c>
      <c r="L148" s="53">
        <v>1.8414809999999999</v>
      </c>
      <c r="M148" s="53">
        <v>1.863866</v>
      </c>
      <c r="N148" s="53">
        <v>1.9311400000000001</v>
      </c>
      <c r="O148" s="53">
        <v>1.6209229999999999</v>
      </c>
      <c r="P148" s="53">
        <v>1.5215639999999999</v>
      </c>
      <c r="Q148" s="53">
        <v>1.5861289999999999</v>
      </c>
      <c r="R148" s="53">
        <v>1.6637109999999999</v>
      </c>
      <c r="S148" s="53">
        <v>1.793474</v>
      </c>
      <c r="T148" s="53">
        <v>1.880293</v>
      </c>
      <c r="U148" s="53">
        <v>1.8458639999999999</v>
      </c>
      <c r="V148" s="53">
        <v>1.8318540000000001</v>
      </c>
      <c r="W148" s="53">
        <v>1.868217</v>
      </c>
      <c r="X148" s="53">
        <v>1.858112</v>
      </c>
      <c r="Y148" s="53">
        <v>1.8362210000000001</v>
      </c>
      <c r="Z148" s="53">
        <v>1.756397</v>
      </c>
      <c r="AA148" s="53">
        <v>1.7590749999999999</v>
      </c>
      <c r="AB148" s="53">
        <v>1.8122229999999999</v>
      </c>
      <c r="AC148" s="53">
        <v>2.0897579999999998</v>
      </c>
      <c r="AD148" s="53">
        <v>2.1890049999999999</v>
      </c>
      <c r="AE148" s="53">
        <v>2.1047389999999999</v>
      </c>
      <c r="AF148" s="53">
        <v>1.990475</v>
      </c>
      <c r="AG148" s="53">
        <v>-0.34077459999999998</v>
      </c>
      <c r="AH148" s="53">
        <v>-0.3177835</v>
      </c>
      <c r="AI148" s="53">
        <v>-0.25701990000000002</v>
      </c>
      <c r="AJ148" s="53">
        <v>-0.2666461</v>
      </c>
      <c r="AK148" s="53">
        <v>-0.26626329999999998</v>
      </c>
      <c r="AL148" s="53">
        <v>-0.21741830000000001</v>
      </c>
      <c r="AM148" s="53">
        <v>-0.16590940000000001</v>
      </c>
      <c r="AN148" s="53">
        <v>-0.21135090000000001</v>
      </c>
      <c r="AO148" s="53">
        <v>-0.15434680000000001</v>
      </c>
      <c r="AP148" s="53">
        <v>-0.1286881</v>
      </c>
      <c r="AQ148" s="53">
        <v>-0.11691799999999999</v>
      </c>
      <c r="AR148" s="53">
        <v>-0.1011029</v>
      </c>
      <c r="AS148" s="53">
        <v>-0.14887149999999999</v>
      </c>
      <c r="AT148" s="53">
        <v>-0.19773879999999999</v>
      </c>
      <c r="AU148" s="53">
        <v>-0.1800427</v>
      </c>
      <c r="AV148" s="53">
        <v>-0.17426430000000001</v>
      </c>
      <c r="AW148" s="53">
        <v>-0.1645103</v>
      </c>
      <c r="AX148" s="53">
        <v>-0.2058007</v>
      </c>
      <c r="AY148" s="53">
        <v>-0.1898524</v>
      </c>
      <c r="AZ148" s="53">
        <v>-0.21801280000000001</v>
      </c>
      <c r="BA148" s="53">
        <v>-0.27507700000000002</v>
      </c>
      <c r="BB148" s="53">
        <v>-0.39976240000000002</v>
      </c>
      <c r="BC148" s="53">
        <v>-0.35513489999999998</v>
      </c>
      <c r="BD148" s="53">
        <v>-0.34285369999999998</v>
      </c>
      <c r="BE148" s="53">
        <v>-0.23531759999999999</v>
      </c>
      <c r="BF148" s="53">
        <v>-0.21437590000000001</v>
      </c>
      <c r="BG148" s="53">
        <v>-0.15143570000000001</v>
      </c>
      <c r="BH148" s="53">
        <v>-0.1603271</v>
      </c>
      <c r="BI148" s="53">
        <v>-0.14492849999999999</v>
      </c>
      <c r="BJ148" s="53">
        <v>-7.9977699999999999E-2</v>
      </c>
      <c r="BK148" s="53">
        <v>-1.64038E-2</v>
      </c>
      <c r="BL148" s="53">
        <v>-3.3715700000000001E-2</v>
      </c>
      <c r="BM148" s="53">
        <v>-6.1624999999999996E-3</v>
      </c>
      <c r="BN148" s="53">
        <v>-2.3189E-3</v>
      </c>
      <c r="BO148" s="53">
        <v>1.9894200000000001E-2</v>
      </c>
      <c r="BP148" s="53">
        <v>3.8391599999999998E-2</v>
      </c>
      <c r="BQ148" s="53">
        <v>-1.68313E-2</v>
      </c>
      <c r="BR148" s="53">
        <v>-6.6775100000000004E-2</v>
      </c>
      <c r="BS148" s="53">
        <v>-4.84196E-2</v>
      </c>
      <c r="BT148" s="53">
        <v>-5.15807E-2</v>
      </c>
      <c r="BU148" s="53">
        <v>-4.3729799999999999E-2</v>
      </c>
      <c r="BV148" s="53">
        <v>-8.7831699999999999E-2</v>
      </c>
      <c r="BW148" s="53">
        <v>-6.9075999999999999E-2</v>
      </c>
      <c r="BX148" s="53">
        <v>-7.56246E-2</v>
      </c>
      <c r="BY148" s="53">
        <v>-0.1462968</v>
      </c>
      <c r="BZ148" s="53">
        <v>-0.27197250000000001</v>
      </c>
      <c r="CA148" s="53">
        <v>-0.23708370000000001</v>
      </c>
      <c r="CB148" s="53">
        <v>-0.2281812</v>
      </c>
      <c r="CC148" s="53">
        <v>-0.16227849999999999</v>
      </c>
      <c r="CD148" s="53">
        <v>-0.1427561</v>
      </c>
      <c r="CE148" s="53">
        <v>-7.83084E-2</v>
      </c>
      <c r="CF148" s="53">
        <v>-8.6690900000000001E-2</v>
      </c>
      <c r="CG148" s="53">
        <v>-6.0892399999999999E-2</v>
      </c>
      <c r="CH148" s="53">
        <v>1.52132E-2</v>
      </c>
      <c r="CI148" s="53">
        <v>8.7143300000000007E-2</v>
      </c>
      <c r="CJ148" s="53">
        <v>8.9313900000000002E-2</v>
      </c>
      <c r="CK148" s="53">
        <v>9.64695E-2</v>
      </c>
      <c r="CL148" s="53">
        <v>8.5204000000000002E-2</v>
      </c>
      <c r="CM148" s="53">
        <v>0.1146499</v>
      </c>
      <c r="CN148" s="53">
        <v>0.13500509999999999</v>
      </c>
      <c r="CO148" s="53">
        <v>7.46193E-2</v>
      </c>
      <c r="CP148" s="53">
        <v>2.39299E-2</v>
      </c>
      <c r="CQ148" s="53">
        <v>4.2742099999999998E-2</v>
      </c>
      <c r="CR148" s="53">
        <v>3.3389700000000001E-2</v>
      </c>
      <c r="CS148" s="53">
        <v>3.9922300000000001E-2</v>
      </c>
      <c r="CT148" s="53">
        <v>-6.1266999999999997E-3</v>
      </c>
      <c r="CU148" s="53">
        <v>1.45734E-2</v>
      </c>
      <c r="CV148" s="53">
        <v>2.2993E-2</v>
      </c>
      <c r="CW148" s="53">
        <v>-5.7104099999999998E-2</v>
      </c>
      <c r="CX148" s="53">
        <v>-0.18346570000000001</v>
      </c>
      <c r="CY148" s="53">
        <v>-0.15532170000000001</v>
      </c>
      <c r="CZ148" s="53">
        <v>-0.14875940000000001</v>
      </c>
      <c r="DA148" s="53">
        <v>-8.9239299999999994E-2</v>
      </c>
      <c r="DB148" s="53">
        <v>-7.1136199999999997E-2</v>
      </c>
      <c r="DC148" s="53">
        <v>-5.1811000000000001E-3</v>
      </c>
      <c r="DD148" s="53">
        <v>-1.3054700000000001E-2</v>
      </c>
      <c r="DE148" s="53">
        <v>2.31437E-2</v>
      </c>
      <c r="DF148" s="53">
        <v>0.11040419999999999</v>
      </c>
      <c r="DG148" s="53">
        <v>0.19069040000000001</v>
      </c>
      <c r="DH148" s="53">
        <v>0.21234349999999999</v>
      </c>
      <c r="DI148" s="53">
        <v>0.19910149999999999</v>
      </c>
      <c r="DJ148" s="53">
        <v>0.17272689999999999</v>
      </c>
      <c r="DK148" s="53">
        <v>0.2094057</v>
      </c>
      <c r="DL148" s="53">
        <v>0.23161860000000001</v>
      </c>
      <c r="DM148" s="53">
        <v>0.16606979999999999</v>
      </c>
      <c r="DN148" s="53">
        <v>0.114635</v>
      </c>
      <c r="DO148" s="53">
        <v>0.13390389999999999</v>
      </c>
      <c r="DP148" s="53">
        <v>0.11836000000000001</v>
      </c>
      <c r="DQ148" s="53">
        <v>0.1235745</v>
      </c>
      <c r="DR148" s="53">
        <v>7.5578300000000001E-2</v>
      </c>
      <c r="DS148" s="53">
        <v>9.8222699999999996E-2</v>
      </c>
      <c r="DT148" s="53">
        <v>0.1216107</v>
      </c>
      <c r="DU148" s="53">
        <v>3.2088699999999998E-2</v>
      </c>
      <c r="DV148" s="53">
        <v>-9.4958799999999996E-2</v>
      </c>
      <c r="DW148" s="53">
        <v>-7.3559700000000006E-2</v>
      </c>
      <c r="DX148" s="53">
        <v>-6.9337599999999999E-2</v>
      </c>
      <c r="DY148" s="53">
        <v>1.6217700000000002E-2</v>
      </c>
      <c r="DZ148" s="53">
        <v>3.2271399999999999E-2</v>
      </c>
      <c r="EA148" s="53">
        <v>0.1004031</v>
      </c>
      <c r="EB148" s="53">
        <v>9.3264299999999994E-2</v>
      </c>
      <c r="EC148" s="53">
        <v>0.14447850000000001</v>
      </c>
      <c r="ED148" s="53">
        <v>0.2478447</v>
      </c>
      <c r="EE148" s="53">
        <v>0.3401961</v>
      </c>
      <c r="EF148" s="53">
        <v>0.38997870000000001</v>
      </c>
      <c r="EG148" s="53">
        <v>0.34728579999999998</v>
      </c>
      <c r="EH148" s="53">
        <v>0.29909599999999997</v>
      </c>
      <c r="EI148" s="53">
        <v>0.34621790000000002</v>
      </c>
      <c r="EJ148" s="53">
        <v>0.37111319999999998</v>
      </c>
      <c r="EK148" s="53">
        <v>0.29810999999999999</v>
      </c>
      <c r="EL148" s="53">
        <v>0.2455987</v>
      </c>
      <c r="EM148" s="53">
        <v>0.26552700000000001</v>
      </c>
      <c r="EN148" s="53">
        <v>0.2410436</v>
      </c>
      <c r="EO148" s="53">
        <v>0.24435490000000001</v>
      </c>
      <c r="EP148" s="53">
        <v>0.19354740000000001</v>
      </c>
      <c r="EQ148" s="53">
        <v>0.2189991</v>
      </c>
      <c r="ER148" s="53">
        <v>0.26399889999999998</v>
      </c>
      <c r="ES148" s="53">
        <v>0.16086890000000001</v>
      </c>
      <c r="ET148" s="53">
        <v>3.2831100000000002E-2</v>
      </c>
      <c r="EU148" s="53">
        <v>4.4491500000000003E-2</v>
      </c>
      <c r="EV148" s="53">
        <v>4.5334899999999997E-2</v>
      </c>
      <c r="EW148" s="53">
        <v>66.390789999999996</v>
      </c>
      <c r="EX148" s="53">
        <v>65.138080000000002</v>
      </c>
      <c r="EY148" s="53">
        <v>64.403319999999994</v>
      </c>
      <c r="EZ148" s="53">
        <v>63.599620000000002</v>
      </c>
      <c r="FA148" s="53">
        <v>62.776499999999999</v>
      </c>
      <c r="FB148" s="53">
        <v>61.827240000000003</v>
      </c>
      <c r="FC148" s="53">
        <v>62.046100000000003</v>
      </c>
      <c r="FD148" s="53">
        <v>63.451129999999999</v>
      </c>
      <c r="FE148" s="53">
        <v>66.524619999999999</v>
      </c>
      <c r="FF148" s="53">
        <v>69.600849999999994</v>
      </c>
      <c r="FG148" s="53">
        <v>73.061719999999994</v>
      </c>
      <c r="FH148" s="53">
        <v>76.473820000000003</v>
      </c>
      <c r="FI148" s="53">
        <v>79.379069999999999</v>
      </c>
      <c r="FJ148" s="53">
        <v>81.567769999999996</v>
      </c>
      <c r="FK148" s="53">
        <v>83.299170000000004</v>
      </c>
      <c r="FL148" s="53">
        <v>84.05386</v>
      </c>
      <c r="FM148" s="53">
        <v>84.019400000000005</v>
      </c>
      <c r="FN148" s="53">
        <v>82.860060000000004</v>
      </c>
      <c r="FO148" s="53">
        <v>80.338279999999997</v>
      </c>
      <c r="FP148" s="53">
        <v>77.619560000000007</v>
      </c>
      <c r="FQ148" s="53">
        <v>73.914410000000004</v>
      </c>
      <c r="FR148" s="53">
        <v>71.266220000000004</v>
      </c>
      <c r="FS148" s="53">
        <v>69.337969999999999</v>
      </c>
      <c r="FT148" s="53">
        <v>67.769480000000001</v>
      </c>
      <c r="FU148" s="53">
        <v>2827.8710000000001</v>
      </c>
      <c r="FV148" s="53">
        <v>5517.0619999999999</v>
      </c>
      <c r="FW148" s="53">
        <v>28.104389999999999</v>
      </c>
      <c r="FX148" s="53">
        <v>1</v>
      </c>
    </row>
    <row r="149" spans="1:180" x14ac:dyDescent="0.3">
      <c r="A149" t="s">
        <v>174</v>
      </c>
      <c r="B149" t="s">
        <v>220</v>
      </c>
      <c r="C149" t="s">
        <v>180</v>
      </c>
      <c r="D149" t="s">
        <v>248</v>
      </c>
      <c r="E149" t="s">
        <v>187</v>
      </c>
      <c r="F149" t="s">
        <v>241</v>
      </c>
      <c r="G149" t="s">
        <v>242</v>
      </c>
      <c r="H149" s="53">
        <v>445</v>
      </c>
      <c r="I149" s="53">
        <v>1.944021</v>
      </c>
      <c r="J149" s="53">
        <v>1.82125</v>
      </c>
      <c r="K149" s="53">
        <v>1.8263339999999999</v>
      </c>
      <c r="L149" s="53">
        <v>1.8290550000000001</v>
      </c>
      <c r="M149" s="53">
        <v>1.8053319999999999</v>
      </c>
      <c r="N149" s="53">
        <v>1.717077</v>
      </c>
      <c r="O149" s="53">
        <v>1.335396</v>
      </c>
      <c r="P149" s="53">
        <v>1.2956730000000001</v>
      </c>
      <c r="Q149" s="53">
        <v>1.323027</v>
      </c>
      <c r="R149" s="53">
        <v>1.4681200000000001</v>
      </c>
      <c r="S149" s="53">
        <v>1.580443</v>
      </c>
      <c r="T149" s="53">
        <v>1.6181509999999999</v>
      </c>
      <c r="U149" s="53">
        <v>1.669486</v>
      </c>
      <c r="V149" s="53">
        <v>1.633534</v>
      </c>
      <c r="W149" s="53">
        <v>1.6075809999999999</v>
      </c>
      <c r="X149" s="53">
        <v>1.574757</v>
      </c>
      <c r="Y149" s="53">
        <v>1.562508</v>
      </c>
      <c r="Z149" s="53">
        <v>1.578948</v>
      </c>
      <c r="AA149" s="53">
        <v>1.593645</v>
      </c>
      <c r="AB149" s="53">
        <v>1.6537850000000001</v>
      </c>
      <c r="AC149" s="53">
        <v>1.946534</v>
      </c>
      <c r="AD149" s="53">
        <v>2.142026</v>
      </c>
      <c r="AE149" s="53">
        <v>2.0568629999999999</v>
      </c>
      <c r="AF149" s="53">
        <v>1.936455</v>
      </c>
      <c r="AG149" s="53">
        <v>-0.30787361000000002</v>
      </c>
      <c r="AH149" s="53">
        <v>-0.40051340000000002</v>
      </c>
      <c r="AI149" s="53">
        <v>-0.32144450000000002</v>
      </c>
      <c r="AJ149" s="53">
        <v>-0.30417689999999997</v>
      </c>
      <c r="AK149" s="53">
        <v>-0.30041709999999999</v>
      </c>
      <c r="AL149" s="53">
        <v>-0.2839296</v>
      </c>
      <c r="AM149" s="53">
        <v>-0.2619688</v>
      </c>
      <c r="AN149" s="53">
        <v>-0.29137420000000003</v>
      </c>
      <c r="AO149" s="53">
        <v>-0.2441226</v>
      </c>
      <c r="AP149" s="53">
        <v>-0.19010350000000001</v>
      </c>
      <c r="AQ149" s="53">
        <v>-0.20528830000000001</v>
      </c>
      <c r="AR149" s="53">
        <v>-0.2476013</v>
      </c>
      <c r="AS149" s="53">
        <v>-0.2066643</v>
      </c>
      <c r="AT149" s="53">
        <v>-0.23452290000000001</v>
      </c>
      <c r="AU149" s="53">
        <v>-0.25604650000000001</v>
      </c>
      <c r="AV149" s="53">
        <v>-0.27570240000000001</v>
      </c>
      <c r="AW149" s="53">
        <v>-0.2829448</v>
      </c>
      <c r="AX149" s="53">
        <v>-0.27877459999999998</v>
      </c>
      <c r="AY149" s="53">
        <v>-0.263602</v>
      </c>
      <c r="AZ149" s="53">
        <v>-0.28558270000000002</v>
      </c>
      <c r="BA149" s="53">
        <v>-0.31771690000000002</v>
      </c>
      <c r="BB149" s="53">
        <v>-0.39249640000000002</v>
      </c>
      <c r="BC149" s="53">
        <v>-0.369446</v>
      </c>
      <c r="BD149" s="53">
        <v>-0.38164160000000003</v>
      </c>
      <c r="BE149" s="53">
        <v>-0.19854930000000001</v>
      </c>
      <c r="BF149" s="53">
        <v>-0.274258</v>
      </c>
      <c r="BG149" s="53">
        <v>-0.20594999999999999</v>
      </c>
      <c r="BH149" s="53">
        <v>-0.1842453</v>
      </c>
      <c r="BI149" s="53">
        <v>-0.18983269999999999</v>
      </c>
      <c r="BJ149" s="53">
        <v>-0.17424890000000001</v>
      </c>
      <c r="BK149" s="53">
        <v>-0.15110080000000001</v>
      </c>
      <c r="BL149" s="53">
        <v>-0.1479385</v>
      </c>
      <c r="BM149" s="53">
        <v>-0.1345451</v>
      </c>
      <c r="BN149" s="53">
        <v>-8.3759100000000003E-2</v>
      </c>
      <c r="BO149" s="53">
        <v>-9.1259999999999994E-2</v>
      </c>
      <c r="BP149" s="53">
        <v>-0.12130150000000001</v>
      </c>
      <c r="BQ149" s="53">
        <v>-7.1784299999999995E-2</v>
      </c>
      <c r="BR149" s="53">
        <v>-0.1038299</v>
      </c>
      <c r="BS149" s="53">
        <v>-0.1230779</v>
      </c>
      <c r="BT149" s="53">
        <v>-0.15031890000000001</v>
      </c>
      <c r="BU149" s="53">
        <v>-0.1580444</v>
      </c>
      <c r="BV149" s="53">
        <v>-0.15236469999999999</v>
      </c>
      <c r="BW149" s="53">
        <v>-0.14230490000000001</v>
      </c>
      <c r="BX149" s="53">
        <v>-0.1474357</v>
      </c>
      <c r="BY149" s="53">
        <v>-0.17935470000000001</v>
      </c>
      <c r="BZ149" s="53">
        <v>-0.2634512</v>
      </c>
      <c r="CA149" s="53">
        <v>-0.2412492</v>
      </c>
      <c r="CB149" s="53">
        <v>-0.26128869999999998</v>
      </c>
      <c r="CC149" s="53">
        <v>-0.1228317</v>
      </c>
      <c r="CD149" s="53">
        <v>-0.18681400000000001</v>
      </c>
      <c r="CE149" s="53">
        <v>-0.12595890000000001</v>
      </c>
      <c r="CF149" s="53">
        <v>-0.10118099999999999</v>
      </c>
      <c r="CG149" s="53">
        <v>-0.1132423</v>
      </c>
      <c r="CH149" s="53">
        <v>-9.8284499999999997E-2</v>
      </c>
      <c r="CI149" s="53">
        <v>-7.4313900000000002E-2</v>
      </c>
      <c r="CJ149" s="53">
        <v>-4.8595399999999997E-2</v>
      </c>
      <c r="CK149" s="53">
        <v>-5.8652099999999999E-2</v>
      </c>
      <c r="CL149" s="53">
        <v>-1.0105299999999999E-2</v>
      </c>
      <c r="CM149" s="53">
        <v>-1.22843E-2</v>
      </c>
      <c r="CN149" s="53">
        <v>-3.3826700000000001E-2</v>
      </c>
      <c r="CO149" s="53">
        <v>2.1633199999999998E-2</v>
      </c>
      <c r="CP149" s="53">
        <v>-1.33124E-2</v>
      </c>
      <c r="CQ149" s="53">
        <v>-3.09842E-2</v>
      </c>
      <c r="CR149" s="53">
        <v>-6.3478699999999999E-2</v>
      </c>
      <c r="CS149" s="53">
        <v>-7.1538699999999997E-2</v>
      </c>
      <c r="CT149" s="53">
        <v>-6.4813499999999996E-2</v>
      </c>
      <c r="CU149" s="53">
        <v>-5.8295E-2</v>
      </c>
      <c r="CV149" s="53">
        <v>-5.1755599999999999E-2</v>
      </c>
      <c r="CW149" s="53">
        <v>-8.35254E-2</v>
      </c>
      <c r="CX149" s="53">
        <v>-0.1740748</v>
      </c>
      <c r="CY149" s="53">
        <v>-0.1524605</v>
      </c>
      <c r="CZ149" s="53">
        <v>-0.1779326</v>
      </c>
      <c r="DA149" s="53">
        <v>-4.7114099999999999E-2</v>
      </c>
      <c r="DB149" s="53">
        <v>-9.9369899999999997E-2</v>
      </c>
      <c r="DC149" s="53">
        <v>-4.59677E-2</v>
      </c>
      <c r="DD149" s="53">
        <v>-1.8116799999999999E-2</v>
      </c>
      <c r="DE149" s="53">
        <v>-3.6651900000000001E-2</v>
      </c>
      <c r="DF149" s="53">
        <v>-2.232E-2</v>
      </c>
      <c r="DG149" s="53">
        <v>2.4729000000000001E-3</v>
      </c>
      <c r="DH149" s="53">
        <v>5.0747800000000003E-2</v>
      </c>
      <c r="DI149" s="53">
        <v>1.7240999999999999E-2</v>
      </c>
      <c r="DJ149" s="53">
        <v>6.3548599999999997E-2</v>
      </c>
      <c r="DK149" s="53">
        <v>6.6691299999999995E-2</v>
      </c>
      <c r="DL149" s="53">
        <v>5.36482E-2</v>
      </c>
      <c r="DM149" s="53">
        <v>0.1150506</v>
      </c>
      <c r="DN149" s="53">
        <v>7.7205200000000002E-2</v>
      </c>
      <c r="DO149" s="53">
        <v>6.1109400000000001E-2</v>
      </c>
      <c r="DP149" s="53">
        <v>2.33616E-2</v>
      </c>
      <c r="DQ149" s="53">
        <v>1.4966999999999999E-2</v>
      </c>
      <c r="DR149" s="53">
        <v>2.27376E-2</v>
      </c>
      <c r="DS149" s="53">
        <v>2.5714999999999998E-2</v>
      </c>
      <c r="DT149" s="53">
        <v>4.3924600000000001E-2</v>
      </c>
      <c r="DU149" s="53">
        <v>1.23039E-2</v>
      </c>
      <c r="DV149" s="53">
        <v>-8.4698499999999996E-2</v>
      </c>
      <c r="DW149" s="53">
        <v>-6.3671900000000003E-2</v>
      </c>
      <c r="DX149" s="53">
        <v>-9.4576599999999997E-2</v>
      </c>
      <c r="DY149" s="53">
        <v>6.22102E-2</v>
      </c>
      <c r="DZ149" s="53">
        <v>2.68855E-2</v>
      </c>
      <c r="EA149" s="53">
        <v>6.95268E-2</v>
      </c>
      <c r="EB149" s="53">
        <v>0.1018148</v>
      </c>
      <c r="EC149" s="53">
        <v>7.3932600000000001E-2</v>
      </c>
      <c r="ED149" s="53">
        <v>8.7360699999999999E-2</v>
      </c>
      <c r="EE149" s="53">
        <v>0.11334089999999999</v>
      </c>
      <c r="EF149" s="53">
        <v>0.19418350000000001</v>
      </c>
      <c r="EG149" s="53">
        <v>0.1268184</v>
      </c>
      <c r="EH149" s="53">
        <v>0.16989299999999999</v>
      </c>
      <c r="EI149" s="53">
        <v>0.18071960000000001</v>
      </c>
      <c r="EJ149" s="53">
        <v>0.179948</v>
      </c>
      <c r="EK149" s="53">
        <v>0.2499306</v>
      </c>
      <c r="EL149" s="53">
        <v>0.2078981</v>
      </c>
      <c r="EM149" s="53">
        <v>0.194078</v>
      </c>
      <c r="EN149" s="53">
        <v>0.14874509999999999</v>
      </c>
      <c r="EO149" s="53">
        <v>0.1398674</v>
      </c>
      <c r="EP149" s="53">
        <v>0.14914759999999999</v>
      </c>
      <c r="EQ149" s="53">
        <v>0.14701210000000001</v>
      </c>
      <c r="ER149" s="53">
        <v>0.1820716</v>
      </c>
      <c r="ES149" s="53">
        <v>0.1506661</v>
      </c>
      <c r="ET149" s="53">
        <v>4.4346799999999999E-2</v>
      </c>
      <c r="EU149" s="53">
        <v>6.4524899999999996E-2</v>
      </c>
      <c r="EV149" s="53">
        <v>2.5776299999999999E-2</v>
      </c>
      <c r="EW149" s="53">
        <v>66.202150000000003</v>
      </c>
      <c r="EX149" s="53">
        <v>64.996960000000001</v>
      </c>
      <c r="EY149" s="53">
        <v>64.222070000000002</v>
      </c>
      <c r="EZ149" s="53">
        <v>63.173279999999998</v>
      </c>
      <c r="FA149" s="53">
        <v>62.112990000000003</v>
      </c>
      <c r="FB149" s="53">
        <v>60.786009999999997</v>
      </c>
      <c r="FC149" s="53">
        <v>61.331380000000003</v>
      </c>
      <c r="FD149" s="53">
        <v>63.557870000000001</v>
      </c>
      <c r="FE149" s="53">
        <v>66.759200000000007</v>
      </c>
      <c r="FF149" s="53">
        <v>69.885480000000001</v>
      </c>
      <c r="FG149" s="53">
        <v>73.170490000000001</v>
      </c>
      <c r="FH149" s="53">
        <v>75.980339999999998</v>
      </c>
      <c r="FI149" s="53">
        <v>78.497470000000007</v>
      </c>
      <c r="FJ149" s="53">
        <v>80.302819999999997</v>
      </c>
      <c r="FK149" s="53">
        <v>81.629540000000006</v>
      </c>
      <c r="FL149" s="53">
        <v>81.978440000000006</v>
      </c>
      <c r="FM149" s="53">
        <v>81.836129999999997</v>
      </c>
      <c r="FN149" s="53">
        <v>80.565529999999995</v>
      </c>
      <c r="FO149" s="53">
        <v>78.27131</v>
      </c>
      <c r="FP149" s="53">
        <v>76.015500000000003</v>
      </c>
      <c r="FQ149" s="53">
        <v>72.887119999999996</v>
      </c>
      <c r="FR149" s="53">
        <v>70.084429999999998</v>
      </c>
      <c r="FS149" s="53">
        <v>68.122110000000006</v>
      </c>
      <c r="FT149" s="53">
        <v>66.794870000000003</v>
      </c>
      <c r="FU149" s="53">
        <v>2827.9670000000001</v>
      </c>
      <c r="FV149" s="53">
        <v>5293.9639999999999</v>
      </c>
      <c r="FW149" s="53">
        <v>36.395699999999998</v>
      </c>
      <c r="FX149" s="53">
        <v>1</v>
      </c>
    </row>
    <row r="150" spans="1:180" x14ac:dyDescent="0.3">
      <c r="A150" t="s">
        <v>174</v>
      </c>
      <c r="B150" t="s">
        <v>220</v>
      </c>
      <c r="C150" t="s">
        <v>180</v>
      </c>
      <c r="D150" t="s">
        <v>248</v>
      </c>
      <c r="E150" t="s">
        <v>188</v>
      </c>
      <c r="F150" t="s">
        <v>241</v>
      </c>
      <c r="G150" t="s">
        <v>242</v>
      </c>
      <c r="H150" s="53">
        <v>445</v>
      </c>
      <c r="I150" s="53">
        <v>1.9238390000000001</v>
      </c>
      <c r="J150" s="53">
        <v>1.869335</v>
      </c>
      <c r="K150" s="53">
        <v>1.859076</v>
      </c>
      <c r="L150" s="53">
        <v>1.832619</v>
      </c>
      <c r="M150" s="53">
        <v>1.8333440000000001</v>
      </c>
      <c r="N150" s="53">
        <v>1.864798</v>
      </c>
      <c r="O150" s="53">
        <v>1.516499</v>
      </c>
      <c r="P150" s="53">
        <v>1.335337</v>
      </c>
      <c r="Q150" s="53">
        <v>1.346892</v>
      </c>
      <c r="R150" s="53">
        <v>1.510386</v>
      </c>
      <c r="S150" s="53">
        <v>1.649815</v>
      </c>
      <c r="T150" s="53">
        <v>1.7201649999999999</v>
      </c>
      <c r="U150" s="53">
        <v>1.7034050000000001</v>
      </c>
      <c r="V150" s="53">
        <v>1.686018</v>
      </c>
      <c r="W150" s="53">
        <v>1.6877219999999999</v>
      </c>
      <c r="X150" s="53">
        <v>1.658326</v>
      </c>
      <c r="Y150" s="53">
        <v>1.673244</v>
      </c>
      <c r="Z150" s="53">
        <v>1.6413450000000001</v>
      </c>
      <c r="AA150" s="53">
        <v>1.6440699999999999</v>
      </c>
      <c r="AB150" s="53">
        <v>1.690617</v>
      </c>
      <c r="AC150" s="53">
        <v>1.978531</v>
      </c>
      <c r="AD150" s="53">
        <v>2.1319940000000002</v>
      </c>
      <c r="AE150" s="53">
        <v>2.0455019999999999</v>
      </c>
      <c r="AF150" s="53">
        <v>1.926004</v>
      </c>
      <c r="AG150" s="53">
        <v>-0.39831999000000001</v>
      </c>
      <c r="AH150" s="53">
        <v>-0.37431249999999999</v>
      </c>
      <c r="AI150" s="53">
        <v>-0.32255089999999997</v>
      </c>
      <c r="AJ150" s="53">
        <v>-0.31935649999999999</v>
      </c>
      <c r="AK150" s="53">
        <v>-0.3228992</v>
      </c>
      <c r="AL150" s="53">
        <v>-0.26278190000000001</v>
      </c>
      <c r="AM150" s="53">
        <v>-0.1907827</v>
      </c>
      <c r="AN150" s="53">
        <v>-0.29674159999999999</v>
      </c>
      <c r="AO150" s="53">
        <v>-0.26052259999999999</v>
      </c>
      <c r="AP150" s="53">
        <v>-0.1847645</v>
      </c>
      <c r="AQ150" s="53">
        <v>-0.1595444</v>
      </c>
      <c r="AR150" s="53">
        <v>-0.15517739999999999</v>
      </c>
      <c r="AS150" s="53">
        <v>-0.17229249999999999</v>
      </c>
      <c r="AT150" s="53">
        <v>-0.211141</v>
      </c>
      <c r="AU150" s="53">
        <v>-0.21968209999999999</v>
      </c>
      <c r="AV150" s="53">
        <v>-0.242675</v>
      </c>
      <c r="AW150" s="53">
        <v>-0.22806299999999999</v>
      </c>
      <c r="AX150" s="53">
        <v>-0.28145140000000002</v>
      </c>
      <c r="AY150" s="53">
        <v>-0.25417010000000001</v>
      </c>
      <c r="AZ150" s="53">
        <v>-0.28531390000000001</v>
      </c>
      <c r="BA150" s="53">
        <v>-0.34714299999999998</v>
      </c>
      <c r="BB150" s="53">
        <v>-0.4461444</v>
      </c>
      <c r="BC150" s="53">
        <v>-0.42407010000000001</v>
      </c>
      <c r="BD150" s="53">
        <v>-0.4242995</v>
      </c>
      <c r="BE150" s="53">
        <v>-0.26408109000000002</v>
      </c>
      <c r="BF150" s="53">
        <v>-0.2461942</v>
      </c>
      <c r="BG150" s="53">
        <v>-0.19605259999999999</v>
      </c>
      <c r="BH150" s="53">
        <v>-0.19636799999999999</v>
      </c>
      <c r="BI150" s="53">
        <v>-0.19155059999999999</v>
      </c>
      <c r="BJ150" s="53">
        <v>-0.12593969999999999</v>
      </c>
      <c r="BK150" s="53">
        <v>-5.2571600000000003E-2</v>
      </c>
      <c r="BL150" s="53">
        <v>-0.13333680000000001</v>
      </c>
      <c r="BM150" s="53">
        <v>-0.136101</v>
      </c>
      <c r="BN150" s="53">
        <v>-6.1787000000000002E-2</v>
      </c>
      <c r="BO150" s="53">
        <v>-2.8986899999999999E-2</v>
      </c>
      <c r="BP150" s="53">
        <v>-2.1235899999999999E-2</v>
      </c>
      <c r="BQ150" s="53">
        <v>-4.7271500000000001E-2</v>
      </c>
      <c r="BR150" s="53">
        <v>-8.06862E-2</v>
      </c>
      <c r="BS150" s="53">
        <v>-9.0347499999999997E-2</v>
      </c>
      <c r="BT150" s="53">
        <v>-0.11942129999999999</v>
      </c>
      <c r="BU150" s="53">
        <v>-0.1045102</v>
      </c>
      <c r="BV150" s="53">
        <v>-0.15833649999999999</v>
      </c>
      <c r="BW150" s="53">
        <v>-0.13877400000000001</v>
      </c>
      <c r="BX150" s="53">
        <v>-0.14867359999999999</v>
      </c>
      <c r="BY150" s="53">
        <v>-0.22133949999999999</v>
      </c>
      <c r="BZ150" s="53">
        <v>-0.31279170000000001</v>
      </c>
      <c r="CA150" s="53">
        <v>-0.29559340000000001</v>
      </c>
      <c r="CB150" s="53">
        <v>-0.30255120000000002</v>
      </c>
      <c r="CC150" s="53">
        <v>-0.17110769000000001</v>
      </c>
      <c r="CD150" s="53">
        <v>-0.15745990000000001</v>
      </c>
      <c r="CE150" s="53">
        <v>-0.10844040000000001</v>
      </c>
      <c r="CF150" s="53">
        <v>-0.11118649999999999</v>
      </c>
      <c r="CG150" s="53">
        <v>-0.100579</v>
      </c>
      <c r="CH150" s="53">
        <v>-3.1163199999999999E-2</v>
      </c>
      <c r="CI150" s="53">
        <v>4.3152900000000001E-2</v>
      </c>
      <c r="CJ150" s="53">
        <v>-2.0163199999999999E-2</v>
      </c>
      <c r="CK150" s="53">
        <v>-4.9927100000000002E-2</v>
      </c>
      <c r="CL150" s="53">
        <v>2.3386799999999999E-2</v>
      </c>
      <c r="CM150" s="53">
        <v>6.14368E-2</v>
      </c>
      <c r="CN150" s="53">
        <v>7.1531499999999998E-2</v>
      </c>
      <c r="CO150" s="53">
        <v>3.9317600000000001E-2</v>
      </c>
      <c r="CP150" s="53">
        <v>9.6664000000000003E-3</v>
      </c>
      <c r="CQ150" s="53">
        <v>-7.7070000000000003E-4</v>
      </c>
      <c r="CR150" s="53">
        <v>-3.4056200000000002E-2</v>
      </c>
      <c r="CS150" s="53">
        <v>-1.8937900000000001E-2</v>
      </c>
      <c r="CT150" s="53">
        <v>-7.3067599999999996E-2</v>
      </c>
      <c r="CU150" s="53">
        <v>-5.8851000000000001E-2</v>
      </c>
      <c r="CV150" s="53">
        <v>-5.4037000000000002E-2</v>
      </c>
      <c r="CW150" s="53">
        <v>-0.13420850000000001</v>
      </c>
      <c r="CX150" s="53">
        <v>-0.22043199999999999</v>
      </c>
      <c r="CY150" s="53">
        <v>-0.20661070000000001</v>
      </c>
      <c r="CZ150" s="53">
        <v>-0.2182288</v>
      </c>
      <c r="DA150" s="53">
        <v>-7.8134200000000001E-2</v>
      </c>
      <c r="DB150" s="53">
        <v>-6.8725599999999998E-2</v>
      </c>
      <c r="DC150" s="53">
        <v>-2.0828099999999999E-2</v>
      </c>
      <c r="DD150" s="53">
        <v>-2.60051E-2</v>
      </c>
      <c r="DE150" s="53">
        <v>-9.6074000000000003E-3</v>
      </c>
      <c r="DF150" s="53">
        <v>6.3613299999999998E-2</v>
      </c>
      <c r="DG150" s="53">
        <v>0.13887749999999999</v>
      </c>
      <c r="DH150" s="53">
        <v>9.3010399999999993E-2</v>
      </c>
      <c r="DI150" s="53">
        <v>3.6246899999999999E-2</v>
      </c>
      <c r="DJ150" s="53">
        <v>0.1085607</v>
      </c>
      <c r="DK150" s="53">
        <v>0.15186050000000001</v>
      </c>
      <c r="DL150" s="53">
        <v>0.1642989</v>
      </c>
      <c r="DM150" s="53">
        <v>0.12590670000000001</v>
      </c>
      <c r="DN150" s="53">
        <v>0.100019</v>
      </c>
      <c r="DO150" s="53">
        <v>8.8806099999999999E-2</v>
      </c>
      <c r="DP150" s="53">
        <v>5.1309E-2</v>
      </c>
      <c r="DQ150" s="53">
        <v>6.6634299999999994E-2</v>
      </c>
      <c r="DR150" s="53">
        <v>1.2201399999999999E-2</v>
      </c>
      <c r="DS150" s="53">
        <v>2.1072E-2</v>
      </c>
      <c r="DT150" s="53">
        <v>4.05996E-2</v>
      </c>
      <c r="DU150" s="53">
        <v>-4.7077399999999998E-2</v>
      </c>
      <c r="DV150" s="53">
        <v>-0.1280723</v>
      </c>
      <c r="DW150" s="53">
        <v>-0.1176281</v>
      </c>
      <c r="DX150" s="53">
        <v>-0.13390630000000001</v>
      </c>
      <c r="DY150" s="53">
        <v>5.61047E-2</v>
      </c>
      <c r="DZ150" s="53">
        <v>5.9392599999999997E-2</v>
      </c>
      <c r="EA150" s="53">
        <v>0.1056701</v>
      </c>
      <c r="EB150" s="53">
        <v>9.69835E-2</v>
      </c>
      <c r="EC150" s="53">
        <v>0.1217411</v>
      </c>
      <c r="ED150" s="53">
        <v>0.20045550000000001</v>
      </c>
      <c r="EE150" s="53">
        <v>0.27708860000000002</v>
      </c>
      <c r="EF150" s="53">
        <v>0.25641510000000001</v>
      </c>
      <c r="EG150" s="53">
        <v>0.16066849999999999</v>
      </c>
      <c r="EH150" s="53">
        <v>0.2315382</v>
      </c>
      <c r="EI150" s="53">
        <v>0.282418</v>
      </c>
      <c r="EJ150" s="53">
        <v>0.29824030000000001</v>
      </c>
      <c r="EK150" s="53">
        <v>0.25092769999999998</v>
      </c>
      <c r="EL150" s="53">
        <v>0.23047380000000001</v>
      </c>
      <c r="EM150" s="53">
        <v>0.21814069999999999</v>
      </c>
      <c r="EN150" s="53">
        <v>0.17456269999999999</v>
      </c>
      <c r="EO150" s="53">
        <v>0.1901871</v>
      </c>
      <c r="EP150" s="53">
        <v>0.1353162</v>
      </c>
      <c r="EQ150" s="53">
        <v>0.13646810000000001</v>
      </c>
      <c r="ER150" s="53">
        <v>0.17723990000000001</v>
      </c>
      <c r="ES150" s="53">
        <v>7.8726000000000004E-2</v>
      </c>
      <c r="ET150" s="53">
        <v>5.2804000000000002E-3</v>
      </c>
      <c r="EU150" s="53">
        <v>1.08486E-2</v>
      </c>
      <c r="EV150" s="53">
        <v>-1.21581E-2</v>
      </c>
      <c r="EW150" s="53">
        <v>67.752719999999997</v>
      </c>
      <c r="EX150" s="53">
        <v>66.323719999999994</v>
      </c>
      <c r="EY150" s="53">
        <v>65.542860000000005</v>
      </c>
      <c r="EZ150" s="53">
        <v>64.506619999999998</v>
      </c>
      <c r="FA150" s="53">
        <v>63.333019999999998</v>
      </c>
      <c r="FB150" s="53">
        <v>62.025509999999997</v>
      </c>
      <c r="FC150" s="53">
        <v>62.228000000000002</v>
      </c>
      <c r="FD150" s="53">
        <v>63.832000000000001</v>
      </c>
      <c r="FE150" s="53">
        <v>67.114660000000001</v>
      </c>
      <c r="FF150" s="53">
        <v>70.379339999999999</v>
      </c>
      <c r="FG150" s="53">
        <v>73.882900000000006</v>
      </c>
      <c r="FH150" s="53">
        <v>77.157709999999994</v>
      </c>
      <c r="FI150" s="53">
        <v>80.256010000000003</v>
      </c>
      <c r="FJ150" s="53">
        <v>82.523790000000005</v>
      </c>
      <c r="FK150" s="53">
        <v>84.094920000000002</v>
      </c>
      <c r="FL150" s="53">
        <v>84.831500000000005</v>
      </c>
      <c r="FM150" s="53">
        <v>84.775790000000001</v>
      </c>
      <c r="FN150" s="53">
        <v>83.495310000000003</v>
      </c>
      <c r="FO150" s="53">
        <v>81.002809999999997</v>
      </c>
      <c r="FP150" s="53">
        <v>78.515910000000005</v>
      </c>
      <c r="FQ150" s="53">
        <v>74.894220000000004</v>
      </c>
      <c r="FR150" s="53">
        <v>72.172129999999996</v>
      </c>
      <c r="FS150" s="53">
        <v>70.122829999999993</v>
      </c>
      <c r="FT150" s="53">
        <v>68.622219999999999</v>
      </c>
      <c r="FU150" s="53">
        <v>2827.8710000000001</v>
      </c>
      <c r="FV150" s="53">
        <v>5517.0619999999999</v>
      </c>
      <c r="FW150" s="53">
        <v>28.104389999999999</v>
      </c>
      <c r="FX150" s="53">
        <v>1</v>
      </c>
    </row>
    <row r="151" spans="1:180" x14ac:dyDescent="0.3">
      <c r="A151" t="s">
        <v>174</v>
      </c>
      <c r="B151" t="s">
        <v>220</v>
      </c>
      <c r="C151" t="s">
        <v>180</v>
      </c>
      <c r="D151" t="s">
        <v>248</v>
      </c>
      <c r="E151" t="s">
        <v>189</v>
      </c>
      <c r="F151" t="s">
        <v>241</v>
      </c>
      <c r="G151" t="s">
        <v>242</v>
      </c>
      <c r="H151" s="53">
        <v>445</v>
      </c>
      <c r="I151" s="53">
        <v>1.8667800000000001</v>
      </c>
      <c r="J151" s="53">
        <v>1.821625</v>
      </c>
      <c r="K151" s="53">
        <v>1.798044</v>
      </c>
      <c r="L151" s="53">
        <v>1.7840400000000001</v>
      </c>
      <c r="M151" s="53">
        <v>1.79356</v>
      </c>
      <c r="N151" s="53">
        <v>1.816316</v>
      </c>
      <c r="O151" s="53">
        <v>1.6845129999999999</v>
      </c>
      <c r="P151" s="53">
        <v>1.4113089999999999</v>
      </c>
      <c r="Q151" s="53">
        <v>1.394077</v>
      </c>
      <c r="R151" s="53">
        <v>1.5164089999999999</v>
      </c>
      <c r="S151" s="53">
        <v>1.645224</v>
      </c>
      <c r="T151" s="53">
        <v>1.7015279999999999</v>
      </c>
      <c r="U151" s="53">
        <v>1.659211</v>
      </c>
      <c r="V151" s="53">
        <v>1.688367</v>
      </c>
      <c r="W151" s="53">
        <v>1.724378</v>
      </c>
      <c r="X151" s="53">
        <v>1.740011</v>
      </c>
      <c r="Y151" s="53">
        <v>1.765887</v>
      </c>
      <c r="Z151" s="53">
        <v>1.7004779999999999</v>
      </c>
      <c r="AA151" s="53">
        <v>1.702415</v>
      </c>
      <c r="AB151" s="53">
        <v>1.8274349999999999</v>
      </c>
      <c r="AC151" s="53">
        <v>2.1755119999999999</v>
      </c>
      <c r="AD151" s="53">
        <v>2.1042320000000001</v>
      </c>
      <c r="AE151" s="53">
        <v>1.987684</v>
      </c>
      <c r="AF151" s="53">
        <v>1.8721369999999999</v>
      </c>
      <c r="AG151" s="53">
        <v>-0.45277448999999997</v>
      </c>
      <c r="AH151" s="53">
        <v>-0.45204450000000002</v>
      </c>
      <c r="AI151" s="53">
        <v>-0.40784569999999998</v>
      </c>
      <c r="AJ151" s="53">
        <v>-0.37956869999999998</v>
      </c>
      <c r="AK151" s="53">
        <v>-0.34815780000000002</v>
      </c>
      <c r="AL151" s="53">
        <v>-0.33649420000000002</v>
      </c>
      <c r="AM151" s="53">
        <v>-0.2026609</v>
      </c>
      <c r="AN151" s="53">
        <v>-0.21574560000000001</v>
      </c>
      <c r="AO151" s="53">
        <v>-0.2228531</v>
      </c>
      <c r="AP151" s="53">
        <v>-0.16491439999999999</v>
      </c>
      <c r="AQ151" s="53">
        <v>-0.1232914</v>
      </c>
      <c r="AR151" s="53">
        <v>-0.15072859999999999</v>
      </c>
      <c r="AS151" s="53">
        <v>-0.21822620000000001</v>
      </c>
      <c r="AT151" s="53">
        <v>-0.20183860000000001</v>
      </c>
      <c r="AU151" s="53">
        <v>-0.1715226</v>
      </c>
      <c r="AV151" s="53">
        <v>-0.18336379999999999</v>
      </c>
      <c r="AW151" s="53">
        <v>-0.1546469</v>
      </c>
      <c r="AX151" s="53">
        <v>-0.21954070000000001</v>
      </c>
      <c r="AY151" s="53">
        <v>-0.2143456</v>
      </c>
      <c r="AZ151" s="53">
        <v>-0.2442558</v>
      </c>
      <c r="BA151" s="53">
        <v>-0.37393209999999999</v>
      </c>
      <c r="BB151" s="53">
        <v>-0.47091559999999999</v>
      </c>
      <c r="BC151" s="53">
        <v>-0.4823808</v>
      </c>
      <c r="BD151" s="53">
        <v>-0.48222359999999997</v>
      </c>
      <c r="BE151" s="53">
        <v>-0.31639671000000003</v>
      </c>
      <c r="BF151" s="53">
        <v>-0.30959710000000001</v>
      </c>
      <c r="BG151" s="53">
        <v>-0.26741589999999998</v>
      </c>
      <c r="BH151" s="53">
        <v>-0.242176</v>
      </c>
      <c r="BI151" s="53">
        <v>-0.2148813</v>
      </c>
      <c r="BJ151" s="53">
        <v>-0.20427970000000001</v>
      </c>
      <c r="BK151" s="53">
        <v>-8.3121799999999996E-2</v>
      </c>
      <c r="BL151" s="53">
        <v>-7.2745199999999996E-2</v>
      </c>
      <c r="BM151" s="53">
        <v>-9.7991200000000001E-2</v>
      </c>
      <c r="BN151" s="53">
        <v>-5.0851800000000003E-2</v>
      </c>
      <c r="BO151" s="53">
        <v>-1.04362E-2</v>
      </c>
      <c r="BP151" s="53">
        <v>-2.44978E-2</v>
      </c>
      <c r="BQ151" s="53">
        <v>-9.0601100000000004E-2</v>
      </c>
      <c r="BR151" s="53">
        <v>-6.8622100000000005E-2</v>
      </c>
      <c r="BS151" s="53">
        <v>-4.1540000000000001E-2</v>
      </c>
      <c r="BT151" s="53">
        <v>-4.2752800000000001E-2</v>
      </c>
      <c r="BU151" s="53">
        <v>-1.39118E-2</v>
      </c>
      <c r="BV151" s="53">
        <v>-8.1040500000000001E-2</v>
      </c>
      <c r="BW151" s="53">
        <v>-8.0996499999999999E-2</v>
      </c>
      <c r="BX151" s="53">
        <v>-0.11136699999999999</v>
      </c>
      <c r="BY151" s="53">
        <v>-0.24199229999999999</v>
      </c>
      <c r="BZ151" s="53">
        <v>-0.32423770000000002</v>
      </c>
      <c r="CA151" s="53">
        <v>-0.3401497</v>
      </c>
      <c r="CB151" s="53">
        <v>-0.34492400000000001</v>
      </c>
      <c r="CC151" s="53">
        <v>-0.2219419</v>
      </c>
      <c r="CD151" s="53">
        <v>-0.2109384</v>
      </c>
      <c r="CE151" s="53">
        <v>-0.17015469999999999</v>
      </c>
      <c r="CF151" s="53">
        <v>-0.14701819999999999</v>
      </c>
      <c r="CG151" s="53">
        <v>-0.1225743</v>
      </c>
      <c r="CH151" s="53">
        <v>-0.1127084</v>
      </c>
      <c r="CI151" s="53">
        <v>-3.2929999999999998E-4</v>
      </c>
      <c r="CJ151" s="53">
        <v>2.6296400000000001E-2</v>
      </c>
      <c r="CK151" s="53">
        <v>-1.15123E-2</v>
      </c>
      <c r="CL151" s="53">
        <v>2.8147700000000001E-2</v>
      </c>
      <c r="CM151" s="53">
        <v>6.7726900000000007E-2</v>
      </c>
      <c r="CN151" s="53">
        <v>6.2929200000000005E-2</v>
      </c>
      <c r="CO151" s="53">
        <v>-2.2082999999999998E-3</v>
      </c>
      <c r="CP151" s="53">
        <v>2.36432E-2</v>
      </c>
      <c r="CQ151" s="53">
        <v>4.8485599999999997E-2</v>
      </c>
      <c r="CR151" s="53">
        <v>5.4634000000000002E-2</v>
      </c>
      <c r="CS151" s="53">
        <v>8.3560999999999996E-2</v>
      </c>
      <c r="CT151" s="53">
        <v>1.48843E-2</v>
      </c>
      <c r="CU151" s="53">
        <v>1.13606E-2</v>
      </c>
      <c r="CV151" s="53">
        <v>-1.9328499999999998E-2</v>
      </c>
      <c r="CW151" s="53">
        <v>-0.1506111</v>
      </c>
      <c r="CX151" s="53">
        <v>-0.22264919999999999</v>
      </c>
      <c r="CY151" s="53">
        <v>-0.24164089999999999</v>
      </c>
      <c r="CZ151" s="53">
        <v>-0.24983069999999999</v>
      </c>
      <c r="DA151" s="53">
        <v>-0.12748699999999999</v>
      </c>
      <c r="DB151" s="53">
        <v>-0.1122798</v>
      </c>
      <c r="DC151" s="53">
        <v>-7.28935E-2</v>
      </c>
      <c r="DD151" s="53">
        <v>-5.1860400000000001E-2</v>
      </c>
      <c r="DE151" s="53">
        <v>-3.02674E-2</v>
      </c>
      <c r="DF151" s="53">
        <v>-2.1137099999999999E-2</v>
      </c>
      <c r="DG151" s="53">
        <v>8.2463099999999998E-2</v>
      </c>
      <c r="DH151" s="53">
        <v>0.12533810000000001</v>
      </c>
      <c r="DI151" s="53">
        <v>7.4966599999999994E-2</v>
      </c>
      <c r="DJ151" s="53">
        <v>0.1071471</v>
      </c>
      <c r="DK151" s="53">
        <v>0.14588999999999999</v>
      </c>
      <c r="DL151" s="53">
        <v>0.1503562</v>
      </c>
      <c r="DM151" s="53">
        <v>8.6184499999999997E-2</v>
      </c>
      <c r="DN151" s="53">
        <v>0.1159086</v>
      </c>
      <c r="DO151" s="53">
        <v>0.1385111</v>
      </c>
      <c r="DP151" s="53">
        <v>0.15202089999999999</v>
      </c>
      <c r="DQ151" s="53">
        <v>0.18103369999999999</v>
      </c>
      <c r="DR151" s="53">
        <v>0.11080909999999999</v>
      </c>
      <c r="DS151" s="53">
        <v>0.1037178</v>
      </c>
      <c r="DT151" s="53">
        <v>7.2709899999999994E-2</v>
      </c>
      <c r="DU151" s="53">
        <v>-5.9229999999999998E-2</v>
      </c>
      <c r="DV151" s="53">
        <v>-0.1210605</v>
      </c>
      <c r="DW151" s="53">
        <v>-0.14313210000000001</v>
      </c>
      <c r="DX151" s="53">
        <v>-0.1547374</v>
      </c>
      <c r="DY151" s="53">
        <v>8.8908000000000008E-3</v>
      </c>
      <c r="DZ151" s="53">
        <v>3.0167599999999999E-2</v>
      </c>
      <c r="EA151" s="53">
        <v>6.7536299999999994E-2</v>
      </c>
      <c r="EB151" s="53">
        <v>8.5532300000000006E-2</v>
      </c>
      <c r="EC151" s="53">
        <v>0.1030092</v>
      </c>
      <c r="ED151" s="53">
        <v>0.1110773</v>
      </c>
      <c r="EE151" s="53">
        <v>0.20200219999999999</v>
      </c>
      <c r="EF151" s="53">
        <v>0.26833849999999998</v>
      </c>
      <c r="EG151" s="53">
        <v>0.19982839999999999</v>
      </c>
      <c r="EH151" s="53">
        <v>0.22120980000000001</v>
      </c>
      <c r="EI151" s="53">
        <v>0.25874520000000001</v>
      </c>
      <c r="EJ151" s="53">
        <v>0.27658700000000003</v>
      </c>
      <c r="EK151" s="53">
        <v>0.21380969999999999</v>
      </c>
      <c r="EL151" s="53">
        <v>0.24912509999999999</v>
      </c>
      <c r="EM151" s="53">
        <v>0.2684937</v>
      </c>
      <c r="EN151" s="53">
        <v>0.2926319</v>
      </c>
      <c r="EO151" s="53">
        <v>0.32176890000000002</v>
      </c>
      <c r="EP151" s="53">
        <v>0.24930930000000001</v>
      </c>
      <c r="EQ151" s="53">
        <v>0.23706679999999999</v>
      </c>
      <c r="ER151" s="53">
        <v>0.2055987</v>
      </c>
      <c r="ES151" s="53">
        <v>7.2709899999999994E-2</v>
      </c>
      <c r="ET151" s="53">
        <v>2.56172E-2</v>
      </c>
      <c r="EU151" s="53">
        <v>-9.01E-4</v>
      </c>
      <c r="EV151" s="53">
        <v>-1.7437899999999999E-2</v>
      </c>
      <c r="EW151" s="53">
        <v>67.491489999999999</v>
      </c>
      <c r="EX151" s="53">
        <v>66.391109999999998</v>
      </c>
      <c r="EY151" s="53">
        <v>65.448620000000005</v>
      </c>
      <c r="EZ151" s="53">
        <v>64.518199999999993</v>
      </c>
      <c r="FA151" s="53">
        <v>63.658819999999999</v>
      </c>
      <c r="FB151" s="53">
        <v>62.586329999999997</v>
      </c>
      <c r="FC151" s="53">
        <v>62.135240000000003</v>
      </c>
      <c r="FD151" s="53">
        <v>63.143529999999998</v>
      </c>
      <c r="FE151" s="53">
        <v>65.766850000000005</v>
      </c>
      <c r="FF151" s="53">
        <v>69.039150000000006</v>
      </c>
      <c r="FG151" s="53">
        <v>72.866879999999995</v>
      </c>
      <c r="FH151" s="53">
        <v>76.465230000000005</v>
      </c>
      <c r="FI151" s="53">
        <v>79.548079999999999</v>
      </c>
      <c r="FJ151" s="53">
        <v>81.796719999999993</v>
      </c>
      <c r="FK151" s="53">
        <v>83.296390000000002</v>
      </c>
      <c r="FL151" s="53">
        <v>83.863429999999994</v>
      </c>
      <c r="FM151" s="53">
        <v>83.527529999999999</v>
      </c>
      <c r="FN151" s="53">
        <v>81.902959999999993</v>
      </c>
      <c r="FO151" s="53">
        <v>79.844539999999995</v>
      </c>
      <c r="FP151" s="53">
        <v>76.513369999999995</v>
      </c>
      <c r="FQ151" s="53">
        <v>73.089460000000003</v>
      </c>
      <c r="FR151" s="53">
        <v>71.000470000000007</v>
      </c>
      <c r="FS151" s="53">
        <v>69.412940000000006</v>
      </c>
      <c r="FT151" s="53">
        <v>67.914079999999998</v>
      </c>
      <c r="FU151" s="53">
        <v>2827.9679999999998</v>
      </c>
      <c r="FV151" s="53">
        <v>5649.2650000000003</v>
      </c>
      <c r="FW151" s="53">
        <v>34.621339999999996</v>
      </c>
      <c r="FX151" s="53">
        <v>1</v>
      </c>
    </row>
    <row r="152" spans="1:180" x14ac:dyDescent="0.3">
      <c r="A152" t="s">
        <v>174</v>
      </c>
      <c r="B152" t="s">
        <v>220</v>
      </c>
      <c r="C152" t="s">
        <v>180</v>
      </c>
      <c r="D152" t="s">
        <v>227</v>
      </c>
      <c r="E152" t="s">
        <v>187</v>
      </c>
      <c r="F152" t="s">
        <v>241</v>
      </c>
      <c r="G152" t="s">
        <v>242</v>
      </c>
      <c r="H152" s="53">
        <v>445</v>
      </c>
      <c r="I152" s="53">
        <v>1.9161349999999999</v>
      </c>
      <c r="J152" s="53">
        <v>1.81105</v>
      </c>
      <c r="K152" s="53">
        <v>1.822894</v>
      </c>
      <c r="L152" s="53">
        <v>1.8221240000000001</v>
      </c>
      <c r="M152" s="53">
        <v>1.8331919999999999</v>
      </c>
      <c r="N152" s="53">
        <v>1.8159719999999999</v>
      </c>
      <c r="O152" s="53">
        <v>1.468318</v>
      </c>
      <c r="P152" s="53">
        <v>1.416871</v>
      </c>
      <c r="Q152" s="53">
        <v>1.451508</v>
      </c>
      <c r="R152" s="53">
        <v>1.5873379999999999</v>
      </c>
      <c r="S152" s="53">
        <v>1.6665220000000001</v>
      </c>
      <c r="T152" s="53">
        <v>1.7381789999999999</v>
      </c>
      <c r="U152" s="53">
        <v>1.7408760000000001</v>
      </c>
      <c r="V152" s="53">
        <v>1.7399960000000001</v>
      </c>
      <c r="W152" s="53">
        <v>1.757884</v>
      </c>
      <c r="X152" s="53">
        <v>1.7537990000000001</v>
      </c>
      <c r="Y152" s="53">
        <v>1.74194</v>
      </c>
      <c r="Z152" s="53">
        <v>1.698394</v>
      </c>
      <c r="AA152" s="53">
        <v>1.6821919999999999</v>
      </c>
      <c r="AB152" s="53">
        <v>1.690315</v>
      </c>
      <c r="AC152" s="53">
        <v>1.9653259999999999</v>
      </c>
      <c r="AD152" s="53">
        <v>2.1431049999999998</v>
      </c>
      <c r="AE152" s="53">
        <v>2.1043970000000001</v>
      </c>
      <c r="AF152" s="53">
        <v>1.99491</v>
      </c>
      <c r="AG152" s="53">
        <v>-0.2789973</v>
      </c>
      <c r="AH152" s="53">
        <v>-0.34353440000000002</v>
      </c>
      <c r="AI152" s="53">
        <v>-0.27294309999999999</v>
      </c>
      <c r="AJ152" s="53">
        <v>-0.26273160000000001</v>
      </c>
      <c r="AK152" s="53">
        <v>-0.2426072</v>
      </c>
      <c r="AL152" s="53">
        <v>-0.1886302</v>
      </c>
      <c r="AM152" s="53">
        <v>-0.2057523</v>
      </c>
      <c r="AN152" s="53">
        <v>-0.20449609999999999</v>
      </c>
      <c r="AO152" s="53">
        <v>-0.16349060000000001</v>
      </c>
      <c r="AP152" s="53">
        <v>-0.109555</v>
      </c>
      <c r="AQ152" s="53">
        <v>-0.118646</v>
      </c>
      <c r="AR152" s="53">
        <v>-0.1049715</v>
      </c>
      <c r="AS152" s="53">
        <v>-0.1487465</v>
      </c>
      <c r="AT152" s="53">
        <v>-0.1644717</v>
      </c>
      <c r="AU152" s="53">
        <v>-0.1824228</v>
      </c>
      <c r="AV152" s="53">
        <v>-0.16667599999999999</v>
      </c>
      <c r="AW152" s="53">
        <v>-0.13807</v>
      </c>
      <c r="AX152" s="53">
        <v>-0.1476604</v>
      </c>
      <c r="AY152" s="53">
        <v>-0.14679349999999999</v>
      </c>
      <c r="AZ152" s="53">
        <v>-0.21531790000000001</v>
      </c>
      <c r="BA152" s="53">
        <v>-0.277669</v>
      </c>
      <c r="BB152" s="53">
        <v>-0.37122509999999997</v>
      </c>
      <c r="BC152" s="53">
        <v>-0.29396149999999999</v>
      </c>
      <c r="BD152" s="53">
        <v>-0.29224689999999998</v>
      </c>
      <c r="BE152" s="53">
        <v>-0.17920130000000001</v>
      </c>
      <c r="BF152" s="53">
        <v>-0.23614540000000001</v>
      </c>
      <c r="BG152" s="53">
        <v>-0.17529810000000001</v>
      </c>
      <c r="BH152" s="53">
        <v>-0.15981380000000001</v>
      </c>
      <c r="BI152" s="53">
        <v>-0.14305399999999999</v>
      </c>
      <c r="BJ152" s="53">
        <v>-7.9242499999999993E-2</v>
      </c>
      <c r="BK152" s="53">
        <v>-6.9236500000000006E-2</v>
      </c>
      <c r="BL152" s="53">
        <v>-7.0356299999999997E-2</v>
      </c>
      <c r="BM152" s="53">
        <v>-6.5595600000000004E-2</v>
      </c>
      <c r="BN152" s="53">
        <v>-1.11597E-2</v>
      </c>
      <c r="BO152" s="53">
        <v>-1.71924E-2</v>
      </c>
      <c r="BP152" s="53">
        <v>-2.2526999999999998E-3</v>
      </c>
      <c r="BQ152" s="53">
        <v>-3.3520500000000002E-2</v>
      </c>
      <c r="BR152" s="53">
        <v>-4.9817399999999998E-2</v>
      </c>
      <c r="BS152" s="53">
        <v>-5.7100100000000001E-2</v>
      </c>
      <c r="BT152" s="53">
        <v>-4.9637500000000001E-2</v>
      </c>
      <c r="BU152" s="53">
        <v>-2.5858300000000001E-2</v>
      </c>
      <c r="BV152" s="53">
        <v>-3.7487600000000003E-2</v>
      </c>
      <c r="BW152" s="53">
        <v>-4.0030900000000001E-2</v>
      </c>
      <c r="BX152" s="53">
        <v>-9.2214699999999997E-2</v>
      </c>
      <c r="BY152" s="53">
        <v>-0.15800690000000001</v>
      </c>
      <c r="BZ152" s="53">
        <v>-0.25583830000000002</v>
      </c>
      <c r="CA152" s="53">
        <v>-0.18268719999999999</v>
      </c>
      <c r="CB152" s="53">
        <v>-0.1832434</v>
      </c>
      <c r="CC152" s="53">
        <v>-0.11008279999999999</v>
      </c>
      <c r="CD152" s="53">
        <v>-0.1617681</v>
      </c>
      <c r="CE152" s="53">
        <v>-0.1076695</v>
      </c>
      <c r="CF152" s="53">
        <v>-8.8533299999999995E-2</v>
      </c>
      <c r="CG152" s="53">
        <v>-7.4103799999999997E-2</v>
      </c>
      <c r="CH152" s="53">
        <v>-3.4808999999999999E-3</v>
      </c>
      <c r="CI152" s="53">
        <v>2.5313800000000001E-2</v>
      </c>
      <c r="CJ152" s="53">
        <v>2.2548599999999999E-2</v>
      </c>
      <c r="CK152" s="53">
        <v>2.2060999999999999E-3</v>
      </c>
      <c r="CL152" s="53">
        <v>5.69886E-2</v>
      </c>
      <c r="CM152" s="53">
        <v>5.3074099999999999E-2</v>
      </c>
      <c r="CN152" s="53">
        <v>6.8890099999999996E-2</v>
      </c>
      <c r="CO152" s="53">
        <v>4.6284699999999998E-2</v>
      </c>
      <c r="CP152" s="53">
        <v>2.9591800000000001E-2</v>
      </c>
      <c r="CQ152" s="53">
        <v>2.9697899999999999E-2</v>
      </c>
      <c r="CR152" s="53">
        <v>3.1423100000000002E-2</v>
      </c>
      <c r="CS152" s="53">
        <v>5.1859299999999997E-2</v>
      </c>
      <c r="CT152" s="53">
        <v>3.8817699999999997E-2</v>
      </c>
      <c r="CU152" s="53">
        <v>3.3912499999999998E-2</v>
      </c>
      <c r="CV152" s="53">
        <v>-6.9538999999999998E-3</v>
      </c>
      <c r="CW152" s="53">
        <v>-7.5129299999999996E-2</v>
      </c>
      <c r="CX152" s="53">
        <v>-0.17592169999999999</v>
      </c>
      <c r="CY152" s="53">
        <v>-0.105619</v>
      </c>
      <c r="CZ152" s="53">
        <v>-0.10774789999999999</v>
      </c>
      <c r="DA152" s="53">
        <v>-4.0964399999999998E-2</v>
      </c>
      <c r="DB152" s="53">
        <v>-8.7390899999999994E-2</v>
      </c>
      <c r="DC152" s="53">
        <v>-4.0040899999999997E-2</v>
      </c>
      <c r="DD152" s="53">
        <v>-1.7252699999999999E-2</v>
      </c>
      <c r="DE152" s="53">
        <v>-5.1535000000000001E-3</v>
      </c>
      <c r="DF152" s="53">
        <v>7.2280700000000003E-2</v>
      </c>
      <c r="DG152" s="53">
        <v>0.1198642</v>
      </c>
      <c r="DH152" s="53">
        <v>0.1154534</v>
      </c>
      <c r="DI152" s="53">
        <v>7.0007899999999998E-2</v>
      </c>
      <c r="DJ152" s="53">
        <v>0.1251369</v>
      </c>
      <c r="DK152" s="53">
        <v>0.12334059999999999</v>
      </c>
      <c r="DL152" s="53">
        <v>0.14003280000000001</v>
      </c>
      <c r="DM152" s="53">
        <v>0.1260898</v>
      </c>
      <c r="DN152" s="53">
        <v>0.109001</v>
      </c>
      <c r="DO152" s="53">
        <v>0.116496</v>
      </c>
      <c r="DP152" s="53">
        <v>0.1124836</v>
      </c>
      <c r="DQ152" s="53">
        <v>0.12957679999999999</v>
      </c>
      <c r="DR152" s="53">
        <v>0.11512310000000001</v>
      </c>
      <c r="DS152" s="53">
        <v>0.1078559</v>
      </c>
      <c r="DT152" s="53">
        <v>7.8307000000000002E-2</v>
      </c>
      <c r="DU152" s="53">
        <v>7.7482000000000002E-3</v>
      </c>
      <c r="DV152" s="53">
        <v>-9.6005199999999999E-2</v>
      </c>
      <c r="DW152" s="53">
        <v>-2.8550800000000001E-2</v>
      </c>
      <c r="DX152" s="53">
        <v>-3.2252500000000003E-2</v>
      </c>
      <c r="DY152" s="53">
        <v>5.8831599999999998E-2</v>
      </c>
      <c r="DZ152" s="53">
        <v>1.9998100000000001E-2</v>
      </c>
      <c r="EA152" s="53">
        <v>5.7604099999999998E-2</v>
      </c>
      <c r="EB152" s="53">
        <v>8.5665000000000005E-2</v>
      </c>
      <c r="EC152" s="53">
        <v>9.43996E-2</v>
      </c>
      <c r="ED152" s="53">
        <v>0.18166840000000001</v>
      </c>
      <c r="EE152" s="53">
        <v>0.25638</v>
      </c>
      <c r="EF152" s="53">
        <v>0.24959319999999999</v>
      </c>
      <c r="EG152" s="53">
        <v>0.16790289999999999</v>
      </c>
      <c r="EH152" s="53">
        <v>0.22353210000000001</v>
      </c>
      <c r="EI152" s="53">
        <v>0.2247942</v>
      </c>
      <c r="EJ152" s="53">
        <v>0.24275160000000001</v>
      </c>
      <c r="EK152" s="53">
        <v>0.2413158</v>
      </c>
      <c r="EL152" s="53">
        <v>0.2236553</v>
      </c>
      <c r="EM152" s="53">
        <v>0.2418187</v>
      </c>
      <c r="EN152" s="53">
        <v>0.22952210000000001</v>
      </c>
      <c r="EO152" s="53">
        <v>0.24178859999999999</v>
      </c>
      <c r="EP152" s="53">
        <v>0.22529589999999999</v>
      </c>
      <c r="EQ152" s="53">
        <v>0.21461849999999999</v>
      </c>
      <c r="ER152" s="53">
        <v>0.20141010000000001</v>
      </c>
      <c r="ES152" s="53">
        <v>0.1274103</v>
      </c>
      <c r="ET152" s="53">
        <v>1.9381599999999999E-2</v>
      </c>
      <c r="EU152" s="53">
        <v>8.2723500000000005E-2</v>
      </c>
      <c r="EV152" s="53">
        <v>7.6751E-2</v>
      </c>
      <c r="EW152" s="53">
        <v>64.345730000000003</v>
      </c>
      <c r="EX152" s="53">
        <v>63.149560000000001</v>
      </c>
      <c r="EY152" s="53">
        <v>62.251449999999998</v>
      </c>
      <c r="EZ152" s="53">
        <v>61.305320000000002</v>
      </c>
      <c r="FA152" s="53">
        <v>60.359299999999998</v>
      </c>
      <c r="FB152" s="53">
        <v>59.424239999999998</v>
      </c>
      <c r="FC152" s="53">
        <v>59.82593</v>
      </c>
      <c r="FD152" s="53">
        <v>62.081009999999999</v>
      </c>
      <c r="FE152" s="53">
        <v>65.24897</v>
      </c>
      <c r="FF152" s="53">
        <v>68.281090000000006</v>
      </c>
      <c r="FG152" s="53">
        <v>71.487459999999999</v>
      </c>
      <c r="FH152" s="53">
        <v>74.396850000000001</v>
      </c>
      <c r="FI152" s="53">
        <v>76.931229999999999</v>
      </c>
      <c r="FJ152" s="53">
        <v>78.670649999999995</v>
      </c>
      <c r="FK152" s="53">
        <v>79.828239999999994</v>
      </c>
      <c r="FL152" s="53">
        <v>80.306700000000006</v>
      </c>
      <c r="FM152" s="53">
        <v>80.047539999999998</v>
      </c>
      <c r="FN152" s="53">
        <v>78.960409999999996</v>
      </c>
      <c r="FO152" s="53">
        <v>77.012839999999997</v>
      </c>
      <c r="FP152" s="53">
        <v>74.660539999999997</v>
      </c>
      <c r="FQ152" s="53">
        <v>71.341409999999996</v>
      </c>
      <c r="FR152" s="53">
        <v>68.682180000000002</v>
      </c>
      <c r="FS152" s="53">
        <v>66.724890000000002</v>
      </c>
      <c r="FT152" s="53">
        <v>65.491420000000005</v>
      </c>
      <c r="FU152" s="53">
        <v>2827.9670000000001</v>
      </c>
      <c r="FV152" s="53">
        <v>5293.9639999999999</v>
      </c>
      <c r="FW152" s="53">
        <v>36.395699999999998</v>
      </c>
      <c r="FX152" s="53">
        <v>1</v>
      </c>
    </row>
    <row r="153" spans="1:180" x14ac:dyDescent="0.3">
      <c r="A153" t="s">
        <v>174</v>
      </c>
      <c r="B153" t="s">
        <v>220</v>
      </c>
      <c r="C153" t="s">
        <v>180</v>
      </c>
      <c r="D153" t="s">
        <v>227</v>
      </c>
      <c r="E153" t="s">
        <v>189</v>
      </c>
      <c r="F153" t="s">
        <v>241</v>
      </c>
      <c r="G153" t="s">
        <v>242</v>
      </c>
      <c r="H153" s="53">
        <v>445</v>
      </c>
      <c r="I153" s="53">
        <v>1.8569340000000001</v>
      </c>
      <c r="J153" s="53">
        <v>1.813167</v>
      </c>
      <c r="K153" s="53">
        <v>1.809499</v>
      </c>
      <c r="L153" s="53">
        <v>1.7790440000000001</v>
      </c>
      <c r="M153" s="53">
        <v>1.8269960000000001</v>
      </c>
      <c r="N153" s="53">
        <v>1.8672219999999999</v>
      </c>
      <c r="O153" s="53">
        <v>1.7092099999999999</v>
      </c>
      <c r="P153" s="53">
        <v>1.490178</v>
      </c>
      <c r="Q153" s="53">
        <v>1.586212</v>
      </c>
      <c r="R153" s="53">
        <v>1.6738789999999999</v>
      </c>
      <c r="S153" s="53">
        <v>1.8120000000000001</v>
      </c>
      <c r="T153" s="53">
        <v>1.882423</v>
      </c>
      <c r="U153" s="53">
        <v>1.8610359999999999</v>
      </c>
      <c r="V153" s="53">
        <v>1.8722289999999999</v>
      </c>
      <c r="W153" s="53">
        <v>1.9127510000000001</v>
      </c>
      <c r="X153" s="53">
        <v>1.8936120000000001</v>
      </c>
      <c r="Y153" s="53">
        <v>1.880484</v>
      </c>
      <c r="Z153" s="53">
        <v>1.8163849999999999</v>
      </c>
      <c r="AA153" s="53">
        <v>1.8025</v>
      </c>
      <c r="AB153" s="53">
        <v>1.950448</v>
      </c>
      <c r="AC153" s="53">
        <v>2.2304390000000001</v>
      </c>
      <c r="AD153" s="53">
        <v>2.1377630000000001</v>
      </c>
      <c r="AE153" s="53">
        <v>2.0497809999999999</v>
      </c>
      <c r="AF153" s="53">
        <v>1.934102</v>
      </c>
      <c r="AG153" s="53">
        <v>-0.39689248999999999</v>
      </c>
      <c r="AH153" s="53">
        <v>-0.37934269999999998</v>
      </c>
      <c r="AI153" s="53">
        <v>-0.32562799999999997</v>
      </c>
      <c r="AJ153" s="53">
        <v>-0.32670480000000002</v>
      </c>
      <c r="AK153" s="53">
        <v>-0.3039152</v>
      </c>
      <c r="AL153" s="53">
        <v>-0.29489749999999998</v>
      </c>
      <c r="AM153" s="53">
        <v>-0.23294709999999999</v>
      </c>
      <c r="AN153" s="53">
        <v>-0.13954639999999999</v>
      </c>
      <c r="AO153" s="53">
        <v>-9.9484000000000003E-2</v>
      </c>
      <c r="AP153" s="53">
        <v>-9.5165799999999995E-2</v>
      </c>
      <c r="AQ153" s="53">
        <v>-7.9220399999999996E-2</v>
      </c>
      <c r="AR153" s="53">
        <v>-9.0514600000000001E-2</v>
      </c>
      <c r="AS153" s="53">
        <v>-0.13487540000000001</v>
      </c>
      <c r="AT153" s="53">
        <v>-0.16730110000000001</v>
      </c>
      <c r="AU153" s="53">
        <v>-0.13343350000000001</v>
      </c>
      <c r="AV153" s="53">
        <v>-0.14290040000000001</v>
      </c>
      <c r="AW153" s="53">
        <v>-0.118065</v>
      </c>
      <c r="AX153" s="53">
        <v>-0.13502910000000001</v>
      </c>
      <c r="AY153" s="53">
        <v>-0.13699529999999999</v>
      </c>
      <c r="AZ153" s="53">
        <v>-0.173008</v>
      </c>
      <c r="BA153" s="53">
        <v>-0.38982470000000002</v>
      </c>
      <c r="BB153" s="53">
        <v>-0.44835550000000002</v>
      </c>
      <c r="BC153" s="53">
        <v>-0.410215</v>
      </c>
      <c r="BD153" s="53">
        <v>-0.39946880000000001</v>
      </c>
      <c r="BE153" s="53">
        <v>-0.27130010999999998</v>
      </c>
      <c r="BF153" s="53">
        <v>-0.25422210000000001</v>
      </c>
      <c r="BG153" s="53">
        <v>-0.20067960000000001</v>
      </c>
      <c r="BH153" s="53">
        <v>-0.20696870000000001</v>
      </c>
      <c r="BI153" s="53">
        <v>-0.17347950000000001</v>
      </c>
      <c r="BJ153" s="53">
        <v>-0.16422619999999999</v>
      </c>
      <c r="BK153" s="53">
        <v>-0.1012348</v>
      </c>
      <c r="BL153" s="53">
        <v>-3.1210399999999999E-2</v>
      </c>
      <c r="BM153" s="53">
        <v>2.6100399999999999E-2</v>
      </c>
      <c r="BN153" s="53">
        <v>3.6304200000000002E-2</v>
      </c>
      <c r="BO153" s="53">
        <v>7.1803500000000006E-2</v>
      </c>
      <c r="BP153" s="53">
        <v>7.1221900000000005E-2</v>
      </c>
      <c r="BQ153" s="53">
        <v>1.5669099999999998E-2</v>
      </c>
      <c r="BR153" s="53">
        <v>-1.15453E-2</v>
      </c>
      <c r="BS153" s="53">
        <v>1.171E-2</v>
      </c>
      <c r="BT153" s="53">
        <v>-8.0231999999999994E-3</v>
      </c>
      <c r="BU153" s="53">
        <v>1.49006E-2</v>
      </c>
      <c r="BV153" s="53">
        <v>-2.1012000000000001E-3</v>
      </c>
      <c r="BW153" s="53">
        <v>-5.2405999999999998E-3</v>
      </c>
      <c r="BX153" s="53">
        <v>-3.2649699999999997E-2</v>
      </c>
      <c r="BY153" s="53">
        <v>-0.24030070000000001</v>
      </c>
      <c r="BZ153" s="53">
        <v>-0.30173670000000002</v>
      </c>
      <c r="CA153" s="53">
        <v>-0.27194829999999998</v>
      </c>
      <c r="CB153" s="53">
        <v>-0.26719209999999999</v>
      </c>
      <c r="CC153" s="53">
        <v>-0.18431528999999999</v>
      </c>
      <c r="CD153" s="53">
        <v>-0.16756389999999999</v>
      </c>
      <c r="CE153" s="53">
        <v>-0.1141408</v>
      </c>
      <c r="CF153" s="53">
        <v>-0.12403980000000001</v>
      </c>
      <c r="CG153" s="53">
        <v>-8.3140099999999995E-2</v>
      </c>
      <c r="CH153" s="53">
        <v>-7.37236E-2</v>
      </c>
      <c r="CI153" s="53">
        <v>-1.0011300000000001E-2</v>
      </c>
      <c r="CJ153" s="53">
        <v>4.3822800000000002E-2</v>
      </c>
      <c r="CK153" s="53">
        <v>0.11307970000000001</v>
      </c>
      <c r="CL153" s="53">
        <v>0.12736</v>
      </c>
      <c r="CM153" s="53">
        <v>0.17640210000000001</v>
      </c>
      <c r="CN153" s="53">
        <v>0.18324019999999999</v>
      </c>
      <c r="CO153" s="53">
        <v>0.1199358</v>
      </c>
      <c r="CP153" s="53">
        <v>9.6330600000000002E-2</v>
      </c>
      <c r="CQ153" s="53">
        <v>0.1122359</v>
      </c>
      <c r="CR153" s="53">
        <v>8.5392399999999993E-2</v>
      </c>
      <c r="CS153" s="53">
        <v>0.1069922</v>
      </c>
      <c r="CT153" s="53">
        <v>8.9964299999999997E-2</v>
      </c>
      <c r="CU153" s="53">
        <v>8.60123E-2</v>
      </c>
      <c r="CV153" s="53">
        <v>6.4562099999999997E-2</v>
      </c>
      <c r="CW153" s="53">
        <v>-0.1367408</v>
      </c>
      <c r="CX153" s="53">
        <v>-0.2001889</v>
      </c>
      <c r="CY153" s="53">
        <v>-0.17618529999999999</v>
      </c>
      <c r="CZ153" s="53">
        <v>-0.1755776</v>
      </c>
      <c r="DA153" s="53">
        <v>-9.7330399999999997E-2</v>
      </c>
      <c r="DB153" s="53">
        <v>-8.0905699999999997E-2</v>
      </c>
      <c r="DC153" s="53">
        <v>-2.7601899999999999E-2</v>
      </c>
      <c r="DD153" s="53">
        <v>-4.1111000000000002E-2</v>
      </c>
      <c r="DE153" s="53">
        <v>7.1992000000000002E-3</v>
      </c>
      <c r="DF153" s="53">
        <v>1.6778999999999999E-2</v>
      </c>
      <c r="DG153" s="53">
        <v>8.1212199999999998E-2</v>
      </c>
      <c r="DH153" s="53">
        <v>0.118856</v>
      </c>
      <c r="DI153" s="53">
        <v>0.20005909999999999</v>
      </c>
      <c r="DJ153" s="53">
        <v>0.21841579999999999</v>
      </c>
      <c r="DK153" s="53">
        <v>0.2810008</v>
      </c>
      <c r="DL153" s="53">
        <v>0.29525839999999998</v>
      </c>
      <c r="DM153" s="53">
        <v>0.2242025</v>
      </c>
      <c r="DN153" s="53">
        <v>0.20420659999999999</v>
      </c>
      <c r="DO153" s="53">
        <v>0.2127619</v>
      </c>
      <c r="DP153" s="53">
        <v>0.17880789999999999</v>
      </c>
      <c r="DQ153" s="53">
        <v>0.19908380000000001</v>
      </c>
      <c r="DR153" s="53">
        <v>0.18202979999999999</v>
      </c>
      <c r="DS153" s="53">
        <v>0.17726520000000001</v>
      </c>
      <c r="DT153" s="53">
        <v>0.1617739</v>
      </c>
      <c r="DU153" s="53">
        <v>-3.3180899999999999E-2</v>
      </c>
      <c r="DV153" s="53">
        <v>-9.8641199999999998E-2</v>
      </c>
      <c r="DW153" s="53">
        <v>-8.0422199999999999E-2</v>
      </c>
      <c r="DX153" s="53">
        <v>-8.3963200000000002E-2</v>
      </c>
      <c r="DY153" s="53">
        <v>2.8261999999999999E-2</v>
      </c>
      <c r="DZ153" s="53">
        <v>4.4214900000000001E-2</v>
      </c>
      <c r="EA153" s="53">
        <v>9.73464E-2</v>
      </c>
      <c r="EB153" s="53">
        <v>7.8625100000000003E-2</v>
      </c>
      <c r="EC153" s="53">
        <v>0.13763500000000001</v>
      </c>
      <c r="ED153" s="53">
        <v>0.14745040000000001</v>
      </c>
      <c r="EE153" s="53">
        <v>0.21292449999999999</v>
      </c>
      <c r="EF153" s="53">
        <v>0.22719200000000001</v>
      </c>
      <c r="EG153" s="53">
        <v>0.32564349999999997</v>
      </c>
      <c r="EH153" s="53">
        <v>0.34988580000000002</v>
      </c>
      <c r="EI153" s="53">
        <v>0.43202459999999998</v>
      </c>
      <c r="EJ153" s="53">
        <v>0.45699489999999998</v>
      </c>
      <c r="EK153" s="53">
        <v>0.374747</v>
      </c>
      <c r="EL153" s="53">
        <v>0.35996230000000001</v>
      </c>
      <c r="EM153" s="53">
        <v>0.35790529999999998</v>
      </c>
      <c r="EN153" s="53">
        <v>0.31368509999999999</v>
      </c>
      <c r="EO153" s="53">
        <v>0.3320495</v>
      </c>
      <c r="EP153" s="53">
        <v>0.31495770000000001</v>
      </c>
      <c r="EQ153" s="53">
        <v>0.30902000000000002</v>
      </c>
      <c r="ER153" s="53">
        <v>0.30213220000000002</v>
      </c>
      <c r="ES153" s="53">
        <v>0.1163431</v>
      </c>
      <c r="ET153" s="53">
        <v>4.7977600000000002E-2</v>
      </c>
      <c r="EU153" s="53">
        <v>5.78445E-2</v>
      </c>
      <c r="EV153" s="53">
        <v>4.8313500000000002E-2</v>
      </c>
      <c r="EW153" s="53">
        <v>66.112750000000005</v>
      </c>
      <c r="EX153" s="53">
        <v>64.941860000000005</v>
      </c>
      <c r="EY153" s="53">
        <v>64.183070000000001</v>
      </c>
      <c r="EZ153" s="53">
        <v>63.518659999999997</v>
      </c>
      <c r="FA153" s="53">
        <v>62.550420000000003</v>
      </c>
      <c r="FB153" s="53">
        <v>61.229570000000002</v>
      </c>
      <c r="FC153" s="53">
        <v>60.945520000000002</v>
      </c>
      <c r="FD153" s="53">
        <v>62.104320000000001</v>
      </c>
      <c r="FE153" s="53">
        <v>64.964969999999994</v>
      </c>
      <c r="FF153" s="53">
        <v>68.368639999999999</v>
      </c>
      <c r="FG153" s="53">
        <v>72.008089999999996</v>
      </c>
      <c r="FH153" s="53">
        <v>75.574809999999999</v>
      </c>
      <c r="FI153" s="53">
        <v>78.542779999999993</v>
      </c>
      <c r="FJ153" s="53">
        <v>80.927440000000004</v>
      </c>
      <c r="FK153" s="53">
        <v>82.443529999999996</v>
      </c>
      <c r="FL153" s="53">
        <v>82.91086</v>
      </c>
      <c r="FM153" s="53">
        <v>82.884600000000006</v>
      </c>
      <c r="FN153" s="53">
        <v>81.578680000000006</v>
      </c>
      <c r="FO153" s="53">
        <v>79.49718</v>
      </c>
      <c r="FP153" s="53">
        <v>76.348129999999998</v>
      </c>
      <c r="FQ153" s="53">
        <v>72.813500000000005</v>
      </c>
      <c r="FR153" s="53">
        <v>70.622219999999999</v>
      </c>
      <c r="FS153" s="53">
        <v>68.906170000000003</v>
      </c>
      <c r="FT153" s="53">
        <v>67.49521</v>
      </c>
      <c r="FU153" s="53">
        <v>2827.9679999999998</v>
      </c>
      <c r="FV153" s="53">
        <v>5649.2650000000003</v>
      </c>
      <c r="FW153" s="53">
        <v>34.621339999999996</v>
      </c>
      <c r="FX153" s="53">
        <v>1</v>
      </c>
    </row>
    <row r="154" spans="1:180" x14ac:dyDescent="0.3">
      <c r="A154" t="s">
        <v>174</v>
      </c>
      <c r="B154" t="s">
        <v>220</v>
      </c>
      <c r="C154" t="s">
        <v>180</v>
      </c>
      <c r="D154" t="s">
        <v>248</v>
      </c>
      <c r="E154" t="s">
        <v>188</v>
      </c>
      <c r="F154" t="s">
        <v>229</v>
      </c>
      <c r="G154" t="s">
        <v>242</v>
      </c>
      <c r="H154" s="53">
        <v>216</v>
      </c>
      <c r="I154" s="53">
        <v>1.8230500000000001</v>
      </c>
      <c r="J154" s="53">
        <v>1.7617579999999999</v>
      </c>
      <c r="K154" s="53">
        <v>1.818929</v>
      </c>
      <c r="L154" s="53">
        <v>1.761517</v>
      </c>
      <c r="M154" s="53">
        <v>1.724092</v>
      </c>
      <c r="N154" s="53">
        <v>1.834667</v>
      </c>
      <c r="O154" s="53">
        <v>1.571677</v>
      </c>
      <c r="P154" s="53">
        <v>1.3596090000000001</v>
      </c>
      <c r="Q154" s="53">
        <v>1.31301</v>
      </c>
      <c r="R154" s="53">
        <v>1.445513</v>
      </c>
      <c r="S154" s="53">
        <v>1.6392</v>
      </c>
      <c r="T154" s="53">
        <v>1.7571669999999999</v>
      </c>
      <c r="U154" s="53">
        <v>1.7379830000000001</v>
      </c>
      <c r="V154" s="53">
        <v>1.6863760000000001</v>
      </c>
      <c r="W154" s="53">
        <v>1.651491</v>
      </c>
      <c r="X154" s="53">
        <v>1.6216729999999999</v>
      </c>
      <c r="Y154" s="53">
        <v>1.6592530000000001</v>
      </c>
      <c r="Z154" s="53">
        <v>1.6319630000000001</v>
      </c>
      <c r="AA154" s="53">
        <v>1.597958</v>
      </c>
      <c r="AB154" s="53">
        <v>1.6611860000000001</v>
      </c>
      <c r="AC154" s="53">
        <v>1.9095960000000001</v>
      </c>
      <c r="AD154" s="53">
        <v>2.0490110000000001</v>
      </c>
      <c r="AE154" s="53">
        <v>1.953657</v>
      </c>
      <c r="AF154" s="53">
        <v>1.830282</v>
      </c>
      <c r="AG154" s="53">
        <v>-0.40180999000000001</v>
      </c>
      <c r="AH154" s="53">
        <v>-0.40768870000000001</v>
      </c>
      <c r="AI154" s="53">
        <v>-0.29845870000000002</v>
      </c>
      <c r="AJ154" s="53">
        <v>-0.32122539999999999</v>
      </c>
      <c r="AK154" s="53">
        <v>-0.34414280000000003</v>
      </c>
      <c r="AL154" s="53">
        <v>-0.22846350000000001</v>
      </c>
      <c r="AM154" s="53">
        <v>-8.0437900000000007E-2</v>
      </c>
      <c r="AN154" s="53">
        <v>-0.1435651</v>
      </c>
      <c r="AO154" s="53">
        <v>-0.25912239999999997</v>
      </c>
      <c r="AP154" s="53">
        <v>-0.21740999999999999</v>
      </c>
      <c r="AQ154" s="53">
        <v>-0.1551739</v>
      </c>
      <c r="AR154" s="53">
        <v>-0.13020619999999999</v>
      </c>
      <c r="AS154" s="53">
        <v>-0.16284699999999999</v>
      </c>
      <c r="AT154" s="53">
        <v>-0.21459300000000001</v>
      </c>
      <c r="AU154" s="53">
        <v>-0.23818230000000001</v>
      </c>
      <c r="AV154" s="53">
        <v>-0.25634509999999999</v>
      </c>
      <c r="AW154" s="53">
        <v>-0.2193734</v>
      </c>
      <c r="AX154" s="53">
        <v>-0.25461440000000002</v>
      </c>
      <c r="AY154" s="53">
        <v>-0.27250799999999997</v>
      </c>
      <c r="AZ154" s="53">
        <v>-0.2533803</v>
      </c>
      <c r="BA154" s="53">
        <v>-0.33631220000000001</v>
      </c>
      <c r="BB154" s="53">
        <v>-0.49541819999999998</v>
      </c>
      <c r="BC154" s="53">
        <v>-0.49369740000000001</v>
      </c>
      <c r="BD154" s="53">
        <v>-0.4839289</v>
      </c>
      <c r="BE154" s="53">
        <v>-0.3073552</v>
      </c>
      <c r="BF154" s="53">
        <v>-0.31204769999999998</v>
      </c>
      <c r="BG154" s="53">
        <v>-0.2036819</v>
      </c>
      <c r="BH154" s="53">
        <v>-0.23067280000000001</v>
      </c>
      <c r="BI154" s="53">
        <v>-0.25430269999999999</v>
      </c>
      <c r="BJ154" s="53">
        <v>-0.14637430000000001</v>
      </c>
      <c r="BK154" s="53">
        <v>-1.2670600000000001E-2</v>
      </c>
      <c r="BL154" s="53">
        <v>-9.5775200000000005E-2</v>
      </c>
      <c r="BM154" s="53">
        <v>-0.2042668</v>
      </c>
      <c r="BN154" s="53">
        <v>-0.16955120000000001</v>
      </c>
      <c r="BO154" s="53">
        <v>-8.9281700000000006E-2</v>
      </c>
      <c r="BP154" s="53">
        <v>-5.45087E-2</v>
      </c>
      <c r="BQ154" s="53">
        <v>-9.7484399999999999E-2</v>
      </c>
      <c r="BR154" s="53">
        <v>-0.15756419999999999</v>
      </c>
      <c r="BS154" s="53">
        <v>-0.18612890000000001</v>
      </c>
      <c r="BT154" s="53">
        <v>-0.20604210000000001</v>
      </c>
      <c r="BU154" s="53">
        <v>-0.15791640000000001</v>
      </c>
      <c r="BV154" s="53">
        <v>-0.19742419999999999</v>
      </c>
      <c r="BW154" s="53">
        <v>-0.2163928</v>
      </c>
      <c r="BX154" s="53">
        <v>-0.1866873</v>
      </c>
      <c r="BY154" s="53">
        <v>-0.27264690000000003</v>
      </c>
      <c r="BZ154" s="53">
        <v>-0.39885029999999999</v>
      </c>
      <c r="CA154" s="53">
        <v>-0.39371660000000003</v>
      </c>
      <c r="CB154" s="53">
        <v>-0.3884341</v>
      </c>
      <c r="CC154" s="53">
        <v>-0.24193609999999999</v>
      </c>
      <c r="CD154" s="53">
        <v>-0.245807</v>
      </c>
      <c r="CE154" s="53">
        <v>-0.13803979999999999</v>
      </c>
      <c r="CF154" s="53">
        <v>-0.1679563</v>
      </c>
      <c r="CG154" s="53">
        <v>-0.19207979999999999</v>
      </c>
      <c r="CH154" s="53">
        <v>-8.9519500000000002E-2</v>
      </c>
      <c r="CI154" s="53">
        <v>3.4264799999999998E-2</v>
      </c>
      <c r="CJ154" s="53">
        <v>-6.2675999999999996E-2</v>
      </c>
      <c r="CK154" s="53">
        <v>-0.1662739</v>
      </c>
      <c r="CL154" s="53">
        <v>-0.13640440000000001</v>
      </c>
      <c r="CM154" s="53">
        <v>-4.3645000000000003E-2</v>
      </c>
      <c r="CN154" s="53">
        <v>-2.0807999999999998E-3</v>
      </c>
      <c r="CO154" s="53">
        <v>-5.2214499999999997E-2</v>
      </c>
      <c r="CP154" s="53">
        <v>-0.1180662</v>
      </c>
      <c r="CQ154" s="53">
        <v>-0.15007690000000001</v>
      </c>
      <c r="CR154" s="53">
        <v>-0.17120250000000001</v>
      </c>
      <c r="CS154" s="53">
        <v>-0.1153516</v>
      </c>
      <c r="CT154" s="53">
        <v>-0.15781439999999999</v>
      </c>
      <c r="CU154" s="53">
        <v>-0.17752760000000001</v>
      </c>
      <c r="CV154" s="53">
        <v>-0.14049600000000001</v>
      </c>
      <c r="CW154" s="53">
        <v>-0.22855259999999999</v>
      </c>
      <c r="CX154" s="53">
        <v>-0.33196769999999998</v>
      </c>
      <c r="CY154" s="53">
        <v>-0.32447019999999999</v>
      </c>
      <c r="CZ154" s="53">
        <v>-0.32229459999999999</v>
      </c>
      <c r="DA154" s="53">
        <v>-0.17651699000000001</v>
      </c>
      <c r="DB154" s="53">
        <v>-0.17956630000000001</v>
      </c>
      <c r="DC154" s="53">
        <v>-7.2397699999999995E-2</v>
      </c>
      <c r="DD154" s="53">
        <v>-0.10523979999999999</v>
      </c>
      <c r="DE154" s="53">
        <v>-0.1298569</v>
      </c>
      <c r="DF154" s="53">
        <v>-3.2664800000000001E-2</v>
      </c>
      <c r="DG154" s="53">
        <v>8.12002E-2</v>
      </c>
      <c r="DH154" s="53">
        <v>-2.95768E-2</v>
      </c>
      <c r="DI154" s="53">
        <v>-0.12828110000000001</v>
      </c>
      <c r="DJ154" s="53">
        <v>-0.1032575</v>
      </c>
      <c r="DK154" s="53">
        <v>1.9916999999999999E-3</v>
      </c>
      <c r="DL154" s="53">
        <v>5.0347099999999999E-2</v>
      </c>
      <c r="DM154" s="53">
        <v>-6.9445000000000002E-3</v>
      </c>
      <c r="DN154" s="53">
        <v>-7.8568299999999994E-2</v>
      </c>
      <c r="DO154" s="53">
        <v>-0.1140249</v>
      </c>
      <c r="DP154" s="53">
        <v>-0.13636290000000001</v>
      </c>
      <c r="DQ154" s="53">
        <v>-7.2786699999999996E-2</v>
      </c>
      <c r="DR154" s="53">
        <v>-0.1182047</v>
      </c>
      <c r="DS154" s="53">
        <v>-0.13866239999999999</v>
      </c>
      <c r="DT154" s="53">
        <v>-9.4304600000000002E-2</v>
      </c>
      <c r="DU154" s="53">
        <v>-0.18445819999999999</v>
      </c>
      <c r="DV154" s="53">
        <v>-0.26508510000000002</v>
      </c>
      <c r="DW154" s="53">
        <v>-0.2552238</v>
      </c>
      <c r="DX154" s="53">
        <v>-0.25615520000000003</v>
      </c>
      <c r="DY154" s="53">
        <v>-8.2062200000000002E-2</v>
      </c>
      <c r="DZ154" s="53">
        <v>-8.3925200000000005E-2</v>
      </c>
      <c r="EA154" s="53">
        <v>2.2379099999999999E-2</v>
      </c>
      <c r="EB154" s="53">
        <v>-1.4687199999999999E-2</v>
      </c>
      <c r="EC154" s="53">
        <v>-4.0016799999999998E-2</v>
      </c>
      <c r="ED154" s="53">
        <v>4.94244E-2</v>
      </c>
      <c r="EE154" s="53">
        <v>0.1489675</v>
      </c>
      <c r="EF154" s="53">
        <v>1.8213199999999999E-2</v>
      </c>
      <c r="EG154" s="53">
        <v>-7.3425400000000002E-2</v>
      </c>
      <c r="EH154" s="53">
        <v>-5.5398799999999998E-2</v>
      </c>
      <c r="EI154" s="53">
        <v>6.7883899999999997E-2</v>
      </c>
      <c r="EJ154" s="53">
        <v>0.12604470000000001</v>
      </c>
      <c r="EK154" s="53">
        <v>5.8418100000000001E-2</v>
      </c>
      <c r="EL154" s="53">
        <v>-2.15395E-2</v>
      </c>
      <c r="EM154" s="53">
        <v>-6.1971600000000002E-2</v>
      </c>
      <c r="EN154" s="53">
        <v>-8.6059899999999995E-2</v>
      </c>
      <c r="EO154" s="53">
        <v>-1.13297E-2</v>
      </c>
      <c r="EP154" s="53">
        <v>-6.1014499999999999E-2</v>
      </c>
      <c r="EQ154" s="53">
        <v>-8.2547200000000001E-2</v>
      </c>
      <c r="ER154" s="53">
        <v>-2.76116E-2</v>
      </c>
      <c r="ES154" s="53">
        <v>-0.120793</v>
      </c>
      <c r="ET154" s="53">
        <v>-0.16851720000000001</v>
      </c>
      <c r="EU154" s="53">
        <v>-0.15524299999999999</v>
      </c>
      <c r="EV154" s="53">
        <v>-0.16066030000000001</v>
      </c>
      <c r="EW154" s="53">
        <v>60.863059999999997</v>
      </c>
      <c r="EX154" s="53">
        <v>60.303840000000001</v>
      </c>
      <c r="EY154" s="53">
        <v>59.789029999999997</v>
      </c>
      <c r="EZ154" s="53">
        <v>59.374809999999997</v>
      </c>
      <c r="FA154" s="53">
        <v>58.942169999999997</v>
      </c>
      <c r="FB154" s="53">
        <v>58.728319999999997</v>
      </c>
      <c r="FC154" s="53">
        <v>58.721640000000001</v>
      </c>
      <c r="FD154" s="53">
        <v>60.170189999999998</v>
      </c>
      <c r="FE154" s="53">
        <v>62.568989999999999</v>
      </c>
      <c r="FF154" s="53">
        <v>65.649850000000001</v>
      </c>
      <c r="FG154" s="53">
        <v>68.768919999999994</v>
      </c>
      <c r="FH154" s="53">
        <v>71.554659999999998</v>
      </c>
      <c r="FI154" s="53">
        <v>73.997829999999993</v>
      </c>
      <c r="FJ154" s="53">
        <v>75.64049</v>
      </c>
      <c r="FK154" s="53">
        <v>76.604399999999998</v>
      </c>
      <c r="FL154" s="53">
        <v>77.056790000000007</v>
      </c>
      <c r="FM154" s="53">
        <v>76.421530000000004</v>
      </c>
      <c r="FN154" s="53">
        <v>74.768209999999996</v>
      </c>
      <c r="FO154" s="53">
        <v>72.357759999999999</v>
      </c>
      <c r="FP154" s="53">
        <v>69.167349999999999</v>
      </c>
      <c r="FQ154" s="53">
        <v>65.848579999999998</v>
      </c>
      <c r="FR154" s="53">
        <v>63.711379999999998</v>
      </c>
      <c r="FS154" s="53">
        <v>62.337800000000001</v>
      </c>
      <c r="FT154" s="53">
        <v>61.409550000000003</v>
      </c>
      <c r="FU154" s="53">
        <v>1340</v>
      </c>
      <c r="FV154" s="53">
        <v>2681.7750000000001</v>
      </c>
      <c r="FW154" s="53">
        <v>16.648070000000001</v>
      </c>
      <c r="FX154" s="53">
        <v>1</v>
      </c>
    </row>
    <row r="155" spans="1:180" x14ac:dyDescent="0.3">
      <c r="A155" t="s">
        <v>174</v>
      </c>
      <c r="B155" t="s">
        <v>220</v>
      </c>
      <c r="C155" t="s">
        <v>180</v>
      </c>
      <c r="D155" t="s">
        <v>227</v>
      </c>
      <c r="E155" t="s">
        <v>188</v>
      </c>
      <c r="F155" t="s">
        <v>229</v>
      </c>
      <c r="G155" t="s">
        <v>242</v>
      </c>
      <c r="H155" s="53">
        <v>216</v>
      </c>
      <c r="I155" s="53">
        <v>1.8448279999999999</v>
      </c>
      <c r="J155" s="53">
        <v>1.783555</v>
      </c>
      <c r="K155" s="53">
        <v>1.8625989999999999</v>
      </c>
      <c r="L155" s="53">
        <v>1.813998</v>
      </c>
      <c r="M155" s="53">
        <v>1.797763</v>
      </c>
      <c r="N155" s="53">
        <v>1.9368799999999999</v>
      </c>
      <c r="O155" s="53">
        <v>1.6712959999999999</v>
      </c>
      <c r="P155" s="53">
        <v>1.5298879999999999</v>
      </c>
      <c r="Q155" s="53">
        <v>1.6321159999999999</v>
      </c>
      <c r="R155" s="53">
        <v>1.679602</v>
      </c>
      <c r="S155" s="53">
        <v>1.8340920000000001</v>
      </c>
      <c r="T155" s="53">
        <v>1.9633400000000001</v>
      </c>
      <c r="U155" s="53">
        <v>1.8942920000000001</v>
      </c>
      <c r="V155" s="53">
        <v>1.8569519999999999</v>
      </c>
      <c r="W155" s="53">
        <v>1.8730610000000001</v>
      </c>
      <c r="X155" s="53">
        <v>1.8713</v>
      </c>
      <c r="Y155" s="53">
        <v>1.85083</v>
      </c>
      <c r="Z155" s="53">
        <v>1.7533639999999999</v>
      </c>
      <c r="AA155" s="53">
        <v>1.7275339999999999</v>
      </c>
      <c r="AB155" s="53">
        <v>1.7979050000000001</v>
      </c>
      <c r="AC155" s="53">
        <v>2.0247130000000002</v>
      </c>
      <c r="AD155" s="53">
        <v>2.1105079999999998</v>
      </c>
      <c r="AE155" s="53">
        <v>2.0116230000000002</v>
      </c>
      <c r="AF155" s="53">
        <v>1.9125779999999999</v>
      </c>
      <c r="AG155" s="53">
        <v>-0.3400242</v>
      </c>
      <c r="AH155" s="53">
        <v>-0.35017979999999999</v>
      </c>
      <c r="AI155" s="53">
        <v>-0.23052980000000001</v>
      </c>
      <c r="AJ155" s="53">
        <v>-0.2618665</v>
      </c>
      <c r="AK155" s="53">
        <v>-0.28845419999999999</v>
      </c>
      <c r="AL155" s="53">
        <v>-0.179312</v>
      </c>
      <c r="AM155" s="53">
        <v>-8.41668E-2</v>
      </c>
      <c r="AN155" s="53">
        <v>-7.3945899999999995E-2</v>
      </c>
      <c r="AO155" s="53">
        <v>-9.9610799999999999E-2</v>
      </c>
      <c r="AP155" s="53">
        <v>-0.1453615</v>
      </c>
      <c r="AQ155" s="53">
        <v>-9.2189599999999997E-2</v>
      </c>
      <c r="AR155" s="53">
        <v>-5.2075299999999998E-2</v>
      </c>
      <c r="AS155" s="53">
        <v>-0.12026009999999999</v>
      </c>
      <c r="AT155" s="53">
        <v>-0.1726743</v>
      </c>
      <c r="AU155" s="53">
        <v>-0.15097679999999999</v>
      </c>
      <c r="AV155" s="53">
        <v>-0.14403440000000001</v>
      </c>
      <c r="AW155" s="53">
        <v>-0.14221739999999999</v>
      </c>
      <c r="AX155" s="53">
        <v>-0.1809663</v>
      </c>
      <c r="AY155" s="53">
        <v>-0.18422340000000001</v>
      </c>
      <c r="AZ155" s="53">
        <v>-0.15983739999999999</v>
      </c>
      <c r="BA155" s="53">
        <v>-0.2401713</v>
      </c>
      <c r="BB155" s="53">
        <v>-0.44232280000000002</v>
      </c>
      <c r="BC155" s="53">
        <v>-0.43141990000000002</v>
      </c>
      <c r="BD155" s="53">
        <v>-0.38826850000000002</v>
      </c>
      <c r="BE155" s="53">
        <v>-0.24817739</v>
      </c>
      <c r="BF155" s="53">
        <v>-0.25552720000000001</v>
      </c>
      <c r="BG155" s="53">
        <v>-0.13627839999999999</v>
      </c>
      <c r="BH155" s="53">
        <v>-0.17169209999999999</v>
      </c>
      <c r="BI155" s="53">
        <v>-0.19678000000000001</v>
      </c>
      <c r="BJ155" s="53">
        <v>-9.1780100000000003E-2</v>
      </c>
      <c r="BK155" s="53">
        <v>-1.30688E-2</v>
      </c>
      <c r="BL155" s="53">
        <v>-2.0645199999999999E-2</v>
      </c>
      <c r="BM155" s="53">
        <v>-1.35546E-2</v>
      </c>
      <c r="BN155" s="53">
        <v>-6.3391900000000001E-2</v>
      </c>
      <c r="BO155" s="53">
        <v>-2.9535E-3</v>
      </c>
      <c r="BP155" s="53">
        <v>4.5719099999999999E-2</v>
      </c>
      <c r="BQ155" s="53">
        <v>-3.9225599999999999E-2</v>
      </c>
      <c r="BR155" s="53">
        <v>-9.4937900000000006E-2</v>
      </c>
      <c r="BS155" s="53">
        <v>-7.8010599999999999E-2</v>
      </c>
      <c r="BT155" s="53">
        <v>-7.7650499999999997E-2</v>
      </c>
      <c r="BU155" s="53">
        <v>-6.9476599999999999E-2</v>
      </c>
      <c r="BV155" s="53">
        <v>-0.1193771</v>
      </c>
      <c r="BW155" s="53">
        <v>-0.131157</v>
      </c>
      <c r="BX155" s="53">
        <v>-9.3869099999999997E-2</v>
      </c>
      <c r="BY155" s="53">
        <v>-0.18310399999999999</v>
      </c>
      <c r="BZ155" s="53">
        <v>-0.35062949999999998</v>
      </c>
      <c r="CA155" s="53">
        <v>-0.33641009999999999</v>
      </c>
      <c r="CB155" s="53">
        <v>-0.2950449</v>
      </c>
      <c r="CC155" s="53">
        <v>-0.18456460999999999</v>
      </c>
      <c r="CD155" s="53">
        <v>-0.1899711</v>
      </c>
      <c r="CE155" s="53">
        <v>-7.1000300000000002E-2</v>
      </c>
      <c r="CF155" s="53">
        <v>-0.1092375</v>
      </c>
      <c r="CG155" s="53">
        <v>-0.13328670000000001</v>
      </c>
      <c r="CH155" s="53">
        <v>-3.1155800000000001E-2</v>
      </c>
      <c r="CI155" s="53">
        <v>3.6173400000000001E-2</v>
      </c>
      <c r="CJ155" s="53">
        <v>1.6270699999999999E-2</v>
      </c>
      <c r="CK155" s="53">
        <v>4.6047699999999997E-2</v>
      </c>
      <c r="CL155" s="53">
        <v>-6.6201000000000003E-3</v>
      </c>
      <c r="CM155" s="53">
        <v>5.8851199999999999E-2</v>
      </c>
      <c r="CN155" s="53">
        <v>0.1134512</v>
      </c>
      <c r="CO155" s="53">
        <v>1.68985E-2</v>
      </c>
      <c r="CP155" s="53">
        <v>-4.1098000000000003E-2</v>
      </c>
      <c r="CQ155" s="53">
        <v>-2.7474499999999999E-2</v>
      </c>
      <c r="CR155" s="53">
        <v>-3.1673300000000001E-2</v>
      </c>
      <c r="CS155" s="53">
        <v>-1.9096599999999998E-2</v>
      </c>
      <c r="CT155" s="53">
        <v>-7.67206E-2</v>
      </c>
      <c r="CU155" s="53">
        <v>-9.4403299999999996E-2</v>
      </c>
      <c r="CV155" s="53">
        <v>-4.8179600000000003E-2</v>
      </c>
      <c r="CW155" s="53">
        <v>-0.1435794</v>
      </c>
      <c r="CX155" s="53">
        <v>-0.28712300000000002</v>
      </c>
      <c r="CY155" s="53">
        <v>-0.27060659999999997</v>
      </c>
      <c r="CZ155" s="53">
        <v>-0.2304785</v>
      </c>
      <c r="DA155" s="53">
        <v>-0.1209518</v>
      </c>
      <c r="DB155" s="53">
        <v>-0.124415</v>
      </c>
      <c r="DC155" s="53">
        <v>-5.7220999999999999E-3</v>
      </c>
      <c r="DD155" s="53">
        <v>-4.6782900000000002E-2</v>
      </c>
      <c r="DE155" s="53">
        <v>-6.9793400000000005E-2</v>
      </c>
      <c r="DF155" s="53">
        <v>2.9468500000000002E-2</v>
      </c>
      <c r="DG155" s="53">
        <v>8.5415599999999994E-2</v>
      </c>
      <c r="DH155" s="53">
        <v>5.3186700000000003E-2</v>
      </c>
      <c r="DI155" s="53">
        <v>0.10564999999999999</v>
      </c>
      <c r="DJ155" s="53">
        <v>5.01517E-2</v>
      </c>
      <c r="DK155" s="53">
        <v>0.1206559</v>
      </c>
      <c r="DL155" s="53">
        <v>0.18118329999999999</v>
      </c>
      <c r="DM155" s="53">
        <v>7.3022699999999996E-2</v>
      </c>
      <c r="DN155" s="53">
        <v>1.2742E-2</v>
      </c>
      <c r="DO155" s="53">
        <v>2.3061600000000002E-2</v>
      </c>
      <c r="DP155" s="53">
        <v>1.4304000000000001E-2</v>
      </c>
      <c r="DQ155" s="53">
        <v>3.1283400000000003E-2</v>
      </c>
      <c r="DR155" s="53">
        <v>-3.40641E-2</v>
      </c>
      <c r="DS155" s="53">
        <v>-5.7649699999999998E-2</v>
      </c>
      <c r="DT155" s="53">
        <v>-2.4902000000000001E-3</v>
      </c>
      <c r="DU155" s="53">
        <v>-0.1040547</v>
      </c>
      <c r="DV155" s="53">
        <v>-0.2236165</v>
      </c>
      <c r="DW155" s="53">
        <v>-0.20480309999999999</v>
      </c>
      <c r="DX155" s="53">
        <v>-0.165912</v>
      </c>
      <c r="DY155" s="53">
        <v>-2.9104999999999999E-2</v>
      </c>
      <c r="DZ155" s="53">
        <v>-2.9762299999999998E-2</v>
      </c>
      <c r="EA155" s="53">
        <v>8.8529200000000002E-2</v>
      </c>
      <c r="EB155" s="53">
        <v>4.33915E-2</v>
      </c>
      <c r="EC155" s="53">
        <v>2.1880799999999999E-2</v>
      </c>
      <c r="ED155" s="53">
        <v>0.1170004</v>
      </c>
      <c r="EE155" s="53">
        <v>0.1565136</v>
      </c>
      <c r="EF155" s="53">
        <v>0.1064874</v>
      </c>
      <c r="EG155" s="53">
        <v>0.19170619999999999</v>
      </c>
      <c r="EH155" s="53">
        <v>0.1321213</v>
      </c>
      <c r="EI155" s="53">
        <v>0.209892</v>
      </c>
      <c r="EJ155" s="53">
        <v>0.2789777</v>
      </c>
      <c r="EK155" s="53">
        <v>0.15405720000000001</v>
      </c>
      <c r="EL155" s="53">
        <v>9.0478299999999998E-2</v>
      </c>
      <c r="EM155" s="53">
        <v>9.6027799999999996E-2</v>
      </c>
      <c r="EN155" s="53">
        <v>8.0687900000000007E-2</v>
      </c>
      <c r="EO155" s="53">
        <v>0.10402409999999999</v>
      </c>
      <c r="EP155" s="53">
        <v>2.75251E-2</v>
      </c>
      <c r="EQ155" s="53">
        <v>-4.5833000000000002E-3</v>
      </c>
      <c r="ER155" s="53">
        <v>6.3478199999999999E-2</v>
      </c>
      <c r="ES155" s="53">
        <v>-4.6987399999999999E-2</v>
      </c>
      <c r="ET155" s="53">
        <v>-0.13192319999999999</v>
      </c>
      <c r="EU155" s="53">
        <v>-0.1097933</v>
      </c>
      <c r="EV155" s="53">
        <v>-7.26884E-2</v>
      </c>
      <c r="EW155" s="53">
        <v>60.172350000000002</v>
      </c>
      <c r="EX155" s="53">
        <v>59.752519999999997</v>
      </c>
      <c r="EY155" s="53">
        <v>59.291919999999998</v>
      </c>
      <c r="EZ155" s="53">
        <v>58.886369999999999</v>
      </c>
      <c r="FA155" s="53">
        <v>58.603940000000001</v>
      </c>
      <c r="FB155" s="53">
        <v>58.375</v>
      </c>
      <c r="FC155" s="53">
        <v>58.55153</v>
      </c>
      <c r="FD155" s="53">
        <v>59.996229999999997</v>
      </c>
      <c r="FE155" s="53">
        <v>62.27111</v>
      </c>
      <c r="FF155" s="53">
        <v>65.184780000000003</v>
      </c>
      <c r="FG155" s="53">
        <v>68.171530000000004</v>
      </c>
      <c r="FH155" s="53">
        <v>70.90146</v>
      </c>
      <c r="FI155" s="53">
        <v>73.209379999999996</v>
      </c>
      <c r="FJ155" s="53">
        <v>74.846040000000002</v>
      </c>
      <c r="FK155" s="53">
        <v>76.00103</v>
      </c>
      <c r="FL155" s="53">
        <v>76.296369999999996</v>
      </c>
      <c r="FM155" s="53">
        <v>75.694810000000004</v>
      </c>
      <c r="FN155" s="53">
        <v>74.217389999999995</v>
      </c>
      <c r="FO155" s="53">
        <v>71.627399999999994</v>
      </c>
      <c r="FP155" s="53">
        <v>68.437790000000007</v>
      </c>
      <c r="FQ155" s="53">
        <v>65.125749999999996</v>
      </c>
      <c r="FR155" s="53">
        <v>63.019419999999997</v>
      </c>
      <c r="FS155" s="53">
        <v>61.77928</v>
      </c>
      <c r="FT155" s="53">
        <v>60.915649999999999</v>
      </c>
      <c r="FU155" s="53">
        <v>1340</v>
      </c>
      <c r="FV155" s="53">
        <v>2681.7750000000001</v>
      </c>
      <c r="FW155" s="53">
        <v>16.648070000000001</v>
      </c>
      <c r="FX155" s="53">
        <v>1</v>
      </c>
    </row>
    <row r="156" spans="1:180" x14ac:dyDescent="0.3">
      <c r="A156" t="s">
        <v>174</v>
      </c>
      <c r="B156" t="s">
        <v>220</v>
      </c>
      <c r="C156" t="s">
        <v>180</v>
      </c>
      <c r="D156" t="s">
        <v>227</v>
      </c>
      <c r="E156" t="s">
        <v>187</v>
      </c>
      <c r="F156" t="s">
        <v>229</v>
      </c>
      <c r="G156" t="s">
        <v>242</v>
      </c>
      <c r="H156" s="53">
        <v>216</v>
      </c>
      <c r="I156" s="53">
        <v>1.9133849999999999</v>
      </c>
      <c r="J156" s="53">
        <v>1.747994</v>
      </c>
      <c r="K156" s="53">
        <v>1.8246990000000001</v>
      </c>
      <c r="L156" s="53">
        <v>1.8125610000000001</v>
      </c>
      <c r="M156" s="53">
        <v>1.8211980000000001</v>
      </c>
      <c r="N156" s="53">
        <v>1.8513139999999999</v>
      </c>
      <c r="O156" s="53">
        <v>1.536783</v>
      </c>
      <c r="P156" s="53">
        <v>1.4478660000000001</v>
      </c>
      <c r="Q156" s="53">
        <v>1.511541</v>
      </c>
      <c r="R156" s="53">
        <v>1.6444449999999999</v>
      </c>
      <c r="S156" s="53">
        <v>1.831369</v>
      </c>
      <c r="T156" s="53">
        <v>1.891451</v>
      </c>
      <c r="U156" s="53">
        <v>1.8888879999999999</v>
      </c>
      <c r="V156" s="53">
        <v>1.8419399999999999</v>
      </c>
      <c r="W156" s="53">
        <v>1.8677109999999999</v>
      </c>
      <c r="X156" s="53">
        <v>1.853305</v>
      </c>
      <c r="Y156" s="53">
        <v>1.8825069999999999</v>
      </c>
      <c r="Z156" s="53">
        <v>1.8055289999999999</v>
      </c>
      <c r="AA156" s="53">
        <v>1.759307</v>
      </c>
      <c r="AB156" s="53">
        <v>1.746956</v>
      </c>
      <c r="AC156" s="53">
        <v>1.967384</v>
      </c>
      <c r="AD156" s="53">
        <v>2.1200519999999998</v>
      </c>
      <c r="AE156" s="53">
        <v>2.0834389999999998</v>
      </c>
      <c r="AF156" s="53">
        <v>1.9946759999999999</v>
      </c>
      <c r="AG156" s="53">
        <v>-0.2379638</v>
      </c>
      <c r="AH156" s="53">
        <v>-0.38562340000000001</v>
      </c>
      <c r="AI156" s="53">
        <v>-0.24203540000000001</v>
      </c>
      <c r="AJ156" s="53">
        <v>-0.24812429999999999</v>
      </c>
      <c r="AK156" s="53">
        <v>-0.24565719999999999</v>
      </c>
      <c r="AL156" s="53">
        <v>-0.1622268</v>
      </c>
      <c r="AM156" s="53">
        <v>-0.115607</v>
      </c>
      <c r="AN156" s="53">
        <v>-0.1278958</v>
      </c>
      <c r="AO156" s="53">
        <v>-0.15801970000000001</v>
      </c>
      <c r="AP156" s="53">
        <v>-0.1218278</v>
      </c>
      <c r="AQ156" s="53">
        <v>-3.18646E-2</v>
      </c>
      <c r="AR156" s="53">
        <v>-4.2385300000000001E-2</v>
      </c>
      <c r="AS156" s="53">
        <v>-7.83668E-2</v>
      </c>
      <c r="AT156" s="53">
        <v>-0.1057597</v>
      </c>
      <c r="AU156" s="53">
        <v>-0.1068051</v>
      </c>
      <c r="AV156" s="53">
        <v>-0.1015595</v>
      </c>
      <c r="AW156" s="53">
        <v>-4.77753E-2</v>
      </c>
      <c r="AX156" s="53">
        <v>-6.80809E-2</v>
      </c>
      <c r="AY156" s="53">
        <v>-9.9683999999999995E-2</v>
      </c>
      <c r="AZ156" s="53">
        <v>-0.16586680000000001</v>
      </c>
      <c r="BA156" s="53">
        <v>-0.23795269999999999</v>
      </c>
      <c r="BB156" s="53">
        <v>-0.39357239999999999</v>
      </c>
      <c r="BC156" s="53">
        <v>-0.33111210000000002</v>
      </c>
      <c r="BD156" s="53">
        <v>-0.27774549999999998</v>
      </c>
      <c r="BE156" s="53">
        <v>-0.15452640000000001</v>
      </c>
      <c r="BF156" s="53">
        <v>-0.28486669999999997</v>
      </c>
      <c r="BG156" s="53">
        <v>-0.16086339999999999</v>
      </c>
      <c r="BH156" s="53">
        <v>-0.16688259999999999</v>
      </c>
      <c r="BI156" s="53">
        <v>-0.1602981</v>
      </c>
      <c r="BJ156" s="53">
        <v>-8.4886100000000006E-2</v>
      </c>
      <c r="BK156" s="53">
        <v>-4.1319000000000002E-2</v>
      </c>
      <c r="BL156" s="53">
        <v>-6.8708000000000005E-2</v>
      </c>
      <c r="BM156" s="53">
        <v>-8.9802099999999996E-2</v>
      </c>
      <c r="BN156" s="53">
        <v>-5.3419800000000003E-2</v>
      </c>
      <c r="BO156" s="53">
        <v>4.29562E-2</v>
      </c>
      <c r="BP156" s="53">
        <v>3.7247799999999998E-2</v>
      </c>
      <c r="BQ156" s="53">
        <v>7.0413999999999997E-3</v>
      </c>
      <c r="BR156" s="53">
        <v>-3.0040600000000001E-2</v>
      </c>
      <c r="BS156" s="53">
        <v>-1.5200699999999999E-2</v>
      </c>
      <c r="BT156" s="53">
        <v>-1.7076000000000001E-2</v>
      </c>
      <c r="BU156" s="53">
        <v>3.7745500000000001E-2</v>
      </c>
      <c r="BV156" s="53">
        <v>1.8580999999999999E-3</v>
      </c>
      <c r="BW156" s="53">
        <v>-4.1058900000000002E-2</v>
      </c>
      <c r="BX156" s="53">
        <v>-9.0798299999999998E-2</v>
      </c>
      <c r="BY156" s="53">
        <v>-0.16993159999999999</v>
      </c>
      <c r="BZ156" s="53">
        <v>-0.30594660000000001</v>
      </c>
      <c r="CA156" s="53">
        <v>-0.2336095</v>
      </c>
      <c r="CB156" s="53">
        <v>-0.18582119999999999</v>
      </c>
      <c r="CC156" s="53">
        <v>-9.6738000000000005E-2</v>
      </c>
      <c r="CD156" s="53">
        <v>-0.21508279999999999</v>
      </c>
      <c r="CE156" s="53">
        <v>-0.104644</v>
      </c>
      <c r="CF156" s="53">
        <v>-0.1106148</v>
      </c>
      <c r="CG156" s="53">
        <v>-0.10117859999999999</v>
      </c>
      <c r="CH156" s="53">
        <v>-3.1320199999999999E-2</v>
      </c>
      <c r="CI156" s="53">
        <v>1.01326E-2</v>
      </c>
      <c r="CJ156" s="53">
        <v>-2.7714599999999999E-2</v>
      </c>
      <c r="CK156" s="53">
        <v>-4.2554700000000001E-2</v>
      </c>
      <c r="CL156" s="53">
        <v>-6.0406000000000001E-3</v>
      </c>
      <c r="CM156" s="53">
        <v>9.4776899999999997E-2</v>
      </c>
      <c r="CN156" s="53">
        <v>9.2401499999999998E-2</v>
      </c>
      <c r="CO156" s="53">
        <v>6.6194900000000001E-2</v>
      </c>
      <c r="CP156" s="53">
        <v>2.2402100000000001E-2</v>
      </c>
      <c r="CQ156" s="53">
        <v>4.8244099999999998E-2</v>
      </c>
      <c r="CR156" s="53">
        <v>4.1436899999999999E-2</v>
      </c>
      <c r="CS156" s="53">
        <v>9.6976900000000005E-2</v>
      </c>
      <c r="CT156" s="53">
        <v>5.0297700000000001E-2</v>
      </c>
      <c r="CU156" s="53">
        <v>-4.5540000000000001E-4</v>
      </c>
      <c r="CV156" s="53">
        <v>-3.8806E-2</v>
      </c>
      <c r="CW156" s="53">
        <v>-0.12282029999999999</v>
      </c>
      <c r="CX156" s="53">
        <v>-0.24525720000000001</v>
      </c>
      <c r="CY156" s="53">
        <v>-0.16607939999999999</v>
      </c>
      <c r="CZ156" s="53">
        <v>-0.1221546</v>
      </c>
      <c r="DA156" s="53">
        <v>-3.8949600000000001E-2</v>
      </c>
      <c r="DB156" s="53">
        <v>-0.14529900000000001</v>
      </c>
      <c r="DC156" s="53">
        <v>-4.8424500000000002E-2</v>
      </c>
      <c r="DD156" s="53">
        <v>-5.4346999999999999E-2</v>
      </c>
      <c r="DE156" s="53">
        <v>-4.2059100000000002E-2</v>
      </c>
      <c r="DF156" s="53">
        <v>2.22457E-2</v>
      </c>
      <c r="DG156" s="53">
        <v>6.1584199999999999E-2</v>
      </c>
      <c r="DH156" s="53">
        <v>1.3278699999999999E-2</v>
      </c>
      <c r="DI156" s="53">
        <v>4.6925999999999999E-3</v>
      </c>
      <c r="DJ156" s="53">
        <v>4.1338600000000003E-2</v>
      </c>
      <c r="DK156" s="53">
        <v>0.14659749999999999</v>
      </c>
      <c r="DL156" s="53">
        <v>0.1475552</v>
      </c>
      <c r="DM156" s="53">
        <v>0.1253483</v>
      </c>
      <c r="DN156" s="53">
        <v>7.4844900000000006E-2</v>
      </c>
      <c r="DO156" s="53">
        <v>0.111689</v>
      </c>
      <c r="DP156" s="53">
        <v>9.9949899999999994E-2</v>
      </c>
      <c r="DQ156" s="53">
        <v>0.15620829999999999</v>
      </c>
      <c r="DR156" s="53">
        <v>9.87373E-2</v>
      </c>
      <c r="DS156" s="53">
        <v>4.0148099999999999E-2</v>
      </c>
      <c r="DT156" s="53">
        <v>1.31863E-2</v>
      </c>
      <c r="DU156" s="53">
        <v>-7.5708999999999999E-2</v>
      </c>
      <c r="DV156" s="53">
        <v>-0.18456790000000001</v>
      </c>
      <c r="DW156" s="53">
        <v>-9.8549399999999995E-2</v>
      </c>
      <c r="DX156" s="53">
        <v>-5.8488100000000001E-2</v>
      </c>
      <c r="DY156" s="53">
        <v>4.4487699999999998E-2</v>
      </c>
      <c r="DZ156" s="53">
        <v>-4.4542199999999997E-2</v>
      </c>
      <c r="EA156" s="53">
        <v>3.2747400000000003E-2</v>
      </c>
      <c r="EB156" s="53">
        <v>2.6894700000000001E-2</v>
      </c>
      <c r="EC156" s="53">
        <v>4.3299999999999998E-2</v>
      </c>
      <c r="ED156" s="53">
        <v>9.9586400000000005E-2</v>
      </c>
      <c r="EE156" s="53">
        <v>0.1358722</v>
      </c>
      <c r="EF156" s="53">
        <v>7.2466500000000003E-2</v>
      </c>
      <c r="EG156" s="53">
        <v>7.2910199999999994E-2</v>
      </c>
      <c r="EH156" s="53">
        <v>0.1097466</v>
      </c>
      <c r="EI156" s="53">
        <v>0.22141830000000001</v>
      </c>
      <c r="EJ156" s="53">
        <v>0.22718830000000001</v>
      </c>
      <c r="EK156" s="53">
        <v>0.21075659999999999</v>
      </c>
      <c r="EL156" s="53">
        <v>0.1505639</v>
      </c>
      <c r="EM156" s="53">
        <v>0.20329330000000001</v>
      </c>
      <c r="EN156" s="53">
        <v>0.18443329999999999</v>
      </c>
      <c r="EO156" s="53">
        <v>0.2417291</v>
      </c>
      <c r="EP156" s="53">
        <v>0.1686763</v>
      </c>
      <c r="EQ156" s="53">
        <v>9.8773100000000003E-2</v>
      </c>
      <c r="ER156" s="53">
        <v>8.8254799999999994E-2</v>
      </c>
      <c r="ES156" s="53">
        <v>-7.6879000000000001E-3</v>
      </c>
      <c r="ET156" s="53">
        <v>-9.6942100000000003E-2</v>
      </c>
      <c r="EU156" s="53">
        <v>-1.0468000000000001E-3</v>
      </c>
      <c r="EV156" s="53">
        <v>3.3436300000000002E-2</v>
      </c>
      <c r="EW156" s="53">
        <v>59.912939999999999</v>
      </c>
      <c r="EX156" s="53">
        <v>59.321240000000003</v>
      </c>
      <c r="EY156" s="53">
        <v>58.772669999999998</v>
      </c>
      <c r="EZ156" s="53">
        <v>58.250689999999999</v>
      </c>
      <c r="FA156" s="53">
        <v>57.783520000000003</v>
      </c>
      <c r="FB156" s="53">
        <v>57.494489999999999</v>
      </c>
      <c r="FC156" s="53">
        <v>58.064570000000003</v>
      </c>
      <c r="FD156" s="53">
        <v>60.292789999999997</v>
      </c>
      <c r="FE156" s="53">
        <v>62.893729999999998</v>
      </c>
      <c r="FF156" s="53">
        <v>65.581670000000003</v>
      </c>
      <c r="FG156" s="53">
        <v>68.343639999999994</v>
      </c>
      <c r="FH156" s="53">
        <v>70.892359999999996</v>
      </c>
      <c r="FI156" s="53">
        <v>73.021389999999997</v>
      </c>
      <c r="FJ156" s="53">
        <v>74.427679999999995</v>
      </c>
      <c r="FK156" s="53">
        <v>75.180459999999997</v>
      </c>
      <c r="FL156" s="53">
        <v>75.232600000000005</v>
      </c>
      <c r="FM156" s="53">
        <v>74.420649999999995</v>
      </c>
      <c r="FN156" s="53">
        <v>72.925849999999997</v>
      </c>
      <c r="FO156" s="53">
        <v>70.78219</v>
      </c>
      <c r="FP156" s="53">
        <v>67.881609999999995</v>
      </c>
      <c r="FQ156" s="53">
        <v>64.718729999999994</v>
      </c>
      <c r="FR156" s="53">
        <v>62.761429999999997</v>
      </c>
      <c r="FS156" s="53">
        <v>61.645299999999999</v>
      </c>
      <c r="FT156" s="53">
        <v>60.820709999999998</v>
      </c>
      <c r="FU156" s="53">
        <v>1340</v>
      </c>
      <c r="FV156" s="53">
        <v>2607.259</v>
      </c>
      <c r="FW156" s="53">
        <v>15.18323</v>
      </c>
      <c r="FX156" s="53">
        <v>1</v>
      </c>
    </row>
    <row r="157" spans="1:180" x14ac:dyDescent="0.3">
      <c r="A157" t="s">
        <v>174</v>
      </c>
      <c r="B157" t="s">
        <v>220</v>
      </c>
      <c r="C157" t="s">
        <v>180</v>
      </c>
      <c r="D157" t="s">
        <v>227</v>
      </c>
      <c r="E157" t="s">
        <v>190</v>
      </c>
      <c r="F157" t="s">
        <v>229</v>
      </c>
      <c r="G157" t="s">
        <v>242</v>
      </c>
      <c r="H157" s="53">
        <v>216</v>
      </c>
      <c r="I157" s="53">
        <v>1.863812</v>
      </c>
      <c r="J157" s="53">
        <v>1.8273060000000001</v>
      </c>
      <c r="K157" s="53">
        <v>1.8591629999999999</v>
      </c>
      <c r="L157" s="53">
        <v>1.830775</v>
      </c>
      <c r="M157" s="53">
        <v>1.843993</v>
      </c>
      <c r="N157" s="53">
        <v>1.974102</v>
      </c>
      <c r="O157" s="53">
        <v>1.996081</v>
      </c>
      <c r="P157" s="53">
        <v>1.720796</v>
      </c>
      <c r="Q157" s="53">
        <v>1.7761610000000001</v>
      </c>
      <c r="R157" s="53">
        <v>1.8810370000000001</v>
      </c>
      <c r="S157" s="53">
        <v>1.978396</v>
      </c>
      <c r="T157" s="53">
        <v>2.054773</v>
      </c>
      <c r="U157" s="53">
        <v>2.0819109999999998</v>
      </c>
      <c r="V157" s="53">
        <v>2.107634</v>
      </c>
      <c r="W157" s="53">
        <v>2.1072160000000002</v>
      </c>
      <c r="X157" s="53">
        <v>2.0655589999999999</v>
      </c>
      <c r="Y157" s="53">
        <v>2.0654059999999999</v>
      </c>
      <c r="Z157" s="53">
        <v>1.9575640000000001</v>
      </c>
      <c r="AA157" s="53">
        <v>2.009884</v>
      </c>
      <c r="AB157" s="53">
        <v>2.3435260000000002</v>
      </c>
      <c r="AC157" s="53">
        <v>2.3068230000000001</v>
      </c>
      <c r="AD157" s="53">
        <v>2.1677520000000001</v>
      </c>
      <c r="AE157" s="53">
        <v>2.0468160000000002</v>
      </c>
      <c r="AF157" s="53">
        <v>1.9896199999999999</v>
      </c>
      <c r="AG157" s="53">
        <v>-0.3150886</v>
      </c>
      <c r="AH157" s="53">
        <v>-0.29224149999999999</v>
      </c>
      <c r="AI157" s="53">
        <v>-0.22287299999999999</v>
      </c>
      <c r="AJ157" s="53">
        <v>-0.23779510000000001</v>
      </c>
      <c r="AK157" s="53">
        <v>-0.24030580000000001</v>
      </c>
      <c r="AL157" s="53">
        <v>-0.2026385</v>
      </c>
      <c r="AM157" s="53">
        <v>-0.21107090000000001</v>
      </c>
      <c r="AN157" s="53">
        <v>-1.6479999999999999E-3</v>
      </c>
      <c r="AO157" s="53">
        <v>3.23477E-2</v>
      </c>
      <c r="AP157" s="53">
        <v>1.83929E-2</v>
      </c>
      <c r="AQ157" s="53">
        <v>-9.4660000000000005E-3</v>
      </c>
      <c r="AR157" s="53">
        <v>-3.7130700000000003E-2</v>
      </c>
      <c r="AS157" s="53">
        <v>-1.9546999999999998E-2</v>
      </c>
      <c r="AT157" s="53">
        <v>-1.76498E-2</v>
      </c>
      <c r="AU157" s="53">
        <v>2.5900000000000001E-4</v>
      </c>
      <c r="AV157" s="53">
        <v>-2.7225099999999999E-2</v>
      </c>
      <c r="AW157" s="53">
        <v>-7.5988000000000002E-3</v>
      </c>
      <c r="AX157" s="53">
        <v>-4.3874000000000003E-2</v>
      </c>
      <c r="AY157" s="53">
        <v>-2.13216E-2</v>
      </c>
      <c r="AZ157" s="53">
        <v>-0.1619978</v>
      </c>
      <c r="BA157" s="53">
        <v>-0.34265849999999998</v>
      </c>
      <c r="BB157" s="53">
        <v>-0.36168339999999999</v>
      </c>
      <c r="BC157" s="53">
        <v>-0.37299490000000002</v>
      </c>
      <c r="BD157" s="53">
        <v>-0.29289870000000001</v>
      </c>
      <c r="BE157" s="53">
        <v>-0.22048859000000001</v>
      </c>
      <c r="BF157" s="53">
        <v>-0.19776569999999999</v>
      </c>
      <c r="BG157" s="53">
        <v>-0.124601</v>
      </c>
      <c r="BH157" s="53">
        <v>-0.14178009999999999</v>
      </c>
      <c r="BI157" s="53">
        <v>-0.14471790000000001</v>
      </c>
      <c r="BJ157" s="53">
        <v>-9.3364299999999997E-2</v>
      </c>
      <c r="BK157" s="53">
        <v>-0.10059999999999999</v>
      </c>
      <c r="BL157" s="53">
        <v>5.7393E-2</v>
      </c>
      <c r="BM157" s="53">
        <v>0.1244835</v>
      </c>
      <c r="BN157" s="53">
        <v>0.1263725</v>
      </c>
      <c r="BO157" s="53">
        <v>0.12679869999999999</v>
      </c>
      <c r="BP157" s="53">
        <v>0.1120128</v>
      </c>
      <c r="BQ157" s="53">
        <v>0.110404</v>
      </c>
      <c r="BR157" s="53">
        <v>0.11408310000000001</v>
      </c>
      <c r="BS157" s="53">
        <v>0.1143928</v>
      </c>
      <c r="BT157" s="53">
        <v>7.5327699999999997E-2</v>
      </c>
      <c r="BU157" s="53">
        <v>8.9837100000000003E-2</v>
      </c>
      <c r="BV157" s="53">
        <v>4.5093500000000002E-2</v>
      </c>
      <c r="BW157" s="53">
        <v>4.7127200000000001E-2</v>
      </c>
      <c r="BX157" s="53">
        <v>-8.4273299999999995E-2</v>
      </c>
      <c r="BY157" s="53">
        <v>-0.24888279999999999</v>
      </c>
      <c r="BZ157" s="53">
        <v>-0.26668389999999997</v>
      </c>
      <c r="CA157" s="53">
        <v>-0.27223459999999999</v>
      </c>
      <c r="CB157" s="53">
        <v>-0.19742609999999999</v>
      </c>
      <c r="CC157" s="53">
        <v>-0.15496889999999999</v>
      </c>
      <c r="CD157" s="53">
        <v>-0.13233210000000001</v>
      </c>
      <c r="CE157" s="53">
        <v>-5.6538100000000001E-2</v>
      </c>
      <c r="CF157" s="53">
        <v>-7.52805E-2</v>
      </c>
      <c r="CG157" s="53">
        <v>-7.8514100000000003E-2</v>
      </c>
      <c r="CH157" s="53">
        <v>-1.76813E-2</v>
      </c>
      <c r="CI157" s="53">
        <v>-2.4088200000000001E-2</v>
      </c>
      <c r="CJ157" s="53">
        <v>9.82846E-2</v>
      </c>
      <c r="CK157" s="53">
        <v>0.18829650000000001</v>
      </c>
      <c r="CL157" s="53">
        <v>0.2011588</v>
      </c>
      <c r="CM157" s="53">
        <v>0.22117529999999999</v>
      </c>
      <c r="CN157" s="53">
        <v>0.2153091</v>
      </c>
      <c r="CO157" s="53">
        <v>0.20040759999999999</v>
      </c>
      <c r="CP157" s="53">
        <v>0.2053208</v>
      </c>
      <c r="CQ157" s="53">
        <v>0.19344149999999999</v>
      </c>
      <c r="CR157" s="53">
        <v>0.1463555</v>
      </c>
      <c r="CS157" s="53">
        <v>0.15732090000000001</v>
      </c>
      <c r="CT157" s="53">
        <v>0.106712</v>
      </c>
      <c r="CU157" s="53">
        <v>9.4534599999999996E-2</v>
      </c>
      <c r="CV157" s="53">
        <v>-3.04415E-2</v>
      </c>
      <c r="CW157" s="53">
        <v>-0.18393409999999999</v>
      </c>
      <c r="CX157" s="53">
        <v>-0.2008875</v>
      </c>
      <c r="CY157" s="53">
        <v>-0.2024483</v>
      </c>
      <c r="CZ157" s="53">
        <v>-0.131302</v>
      </c>
      <c r="DA157" s="53">
        <v>-8.9449200000000006E-2</v>
      </c>
      <c r="DB157" s="53">
        <v>-6.6898399999999997E-2</v>
      </c>
      <c r="DC157" s="53">
        <v>1.1524700000000001E-2</v>
      </c>
      <c r="DD157" s="53">
        <v>-8.7808000000000001E-3</v>
      </c>
      <c r="DE157" s="53">
        <v>-1.23103E-2</v>
      </c>
      <c r="DF157" s="53">
        <v>5.8001700000000003E-2</v>
      </c>
      <c r="DG157" s="53">
        <v>5.2423600000000001E-2</v>
      </c>
      <c r="DH157" s="53">
        <v>0.1391763</v>
      </c>
      <c r="DI157" s="53">
        <v>0.25210939999999998</v>
      </c>
      <c r="DJ157" s="53">
        <v>0.2759452</v>
      </c>
      <c r="DK157" s="53">
        <v>0.31555179999999999</v>
      </c>
      <c r="DL157" s="53">
        <v>0.31860549999999999</v>
      </c>
      <c r="DM157" s="53">
        <v>0.29041129999999998</v>
      </c>
      <c r="DN157" s="53">
        <v>0.29655860000000001</v>
      </c>
      <c r="DO157" s="53">
        <v>0.27249020000000002</v>
      </c>
      <c r="DP157" s="53">
        <v>0.2173833</v>
      </c>
      <c r="DQ157" s="53">
        <v>0.2248047</v>
      </c>
      <c r="DR157" s="53">
        <v>0.1683306</v>
      </c>
      <c r="DS157" s="53">
        <v>0.14194200000000001</v>
      </c>
      <c r="DT157" s="53">
        <v>2.3390299999999999E-2</v>
      </c>
      <c r="DU157" s="53">
        <v>-0.1189853</v>
      </c>
      <c r="DV157" s="53">
        <v>-0.13509109999999999</v>
      </c>
      <c r="DW157" s="53">
        <v>-0.132662</v>
      </c>
      <c r="DX157" s="53">
        <v>-6.5178E-2</v>
      </c>
      <c r="DY157" s="53">
        <v>5.1508999999999999E-3</v>
      </c>
      <c r="DZ157" s="53">
        <v>2.7577399999999998E-2</v>
      </c>
      <c r="EA157" s="53">
        <v>0.1097967</v>
      </c>
      <c r="EB157" s="53">
        <v>8.7234099999999995E-2</v>
      </c>
      <c r="EC157" s="53">
        <v>8.3277500000000004E-2</v>
      </c>
      <c r="ED157" s="53">
        <v>0.16727600000000001</v>
      </c>
      <c r="EE157" s="53">
        <v>0.1628945</v>
      </c>
      <c r="EF157" s="53">
        <v>0.19821730000000001</v>
      </c>
      <c r="EG157" s="53">
        <v>0.34424519999999997</v>
      </c>
      <c r="EH157" s="53">
        <v>0.38392480000000001</v>
      </c>
      <c r="EI157" s="53">
        <v>0.45181650000000001</v>
      </c>
      <c r="EJ157" s="53">
        <v>0.46774900000000003</v>
      </c>
      <c r="EK157" s="53">
        <v>0.42036220000000002</v>
      </c>
      <c r="EL157" s="53">
        <v>0.42829139999999999</v>
      </c>
      <c r="EM157" s="53">
        <v>0.38662400000000002</v>
      </c>
      <c r="EN157" s="53">
        <v>0.3199362</v>
      </c>
      <c r="EO157" s="53">
        <v>0.32224069999999999</v>
      </c>
      <c r="EP157" s="53">
        <v>0.25729800000000003</v>
      </c>
      <c r="EQ157" s="53">
        <v>0.21039079999999999</v>
      </c>
      <c r="ER157" s="53">
        <v>0.1011148</v>
      </c>
      <c r="ES157" s="53">
        <v>-2.5209599999999999E-2</v>
      </c>
      <c r="ET157" s="53">
        <v>-4.0091599999999998E-2</v>
      </c>
      <c r="EU157" s="53">
        <v>-3.1901600000000002E-2</v>
      </c>
      <c r="EV157" s="53">
        <v>3.0294700000000001E-2</v>
      </c>
      <c r="EW157" s="53">
        <v>60.918849999999999</v>
      </c>
      <c r="EX157" s="53">
        <v>60.216999999999999</v>
      </c>
      <c r="EY157" s="53">
        <v>59.52816</v>
      </c>
      <c r="EZ157" s="53">
        <v>58.90446</v>
      </c>
      <c r="FA157" s="53">
        <v>58.48771</v>
      </c>
      <c r="FB157" s="53">
        <v>58.138010000000001</v>
      </c>
      <c r="FC157" s="53">
        <v>57.882779999999997</v>
      </c>
      <c r="FD157" s="53">
        <v>58.775039999999997</v>
      </c>
      <c r="FE157" s="53">
        <v>61.924480000000003</v>
      </c>
      <c r="FF157" s="53">
        <v>65.425529999999995</v>
      </c>
      <c r="FG157" s="53">
        <v>68.90343</v>
      </c>
      <c r="FH157" s="53">
        <v>71.983990000000006</v>
      </c>
      <c r="FI157" s="53">
        <v>74.578320000000005</v>
      </c>
      <c r="FJ157" s="53">
        <v>76.332980000000006</v>
      </c>
      <c r="FK157" s="53">
        <v>77.320419999999999</v>
      </c>
      <c r="FL157" s="53">
        <v>77.487099999999998</v>
      </c>
      <c r="FM157" s="53">
        <v>76.606949999999998</v>
      </c>
      <c r="FN157" s="53">
        <v>74.389750000000006</v>
      </c>
      <c r="FO157" s="53">
        <v>70.935429999999997</v>
      </c>
      <c r="FP157" s="53">
        <v>67.241010000000003</v>
      </c>
      <c r="FQ157" s="53">
        <v>64.909289999999999</v>
      </c>
      <c r="FR157" s="53">
        <v>63.410249999999998</v>
      </c>
      <c r="FS157" s="53">
        <v>62.248489999999997</v>
      </c>
      <c r="FT157" s="53">
        <v>61.37632</v>
      </c>
      <c r="FU157" s="53">
        <v>1340</v>
      </c>
      <c r="FV157" s="53">
        <v>2922.5169999999998</v>
      </c>
      <c r="FW157" s="53">
        <v>26.132619999999999</v>
      </c>
      <c r="FX157" s="53">
        <v>1</v>
      </c>
    </row>
    <row r="158" spans="1:180" x14ac:dyDescent="0.3">
      <c r="A158" t="s">
        <v>174</v>
      </c>
      <c r="B158" t="s">
        <v>220</v>
      </c>
      <c r="C158" t="s">
        <v>180</v>
      </c>
      <c r="D158" t="s">
        <v>227</v>
      </c>
      <c r="E158" t="s">
        <v>189</v>
      </c>
      <c r="F158" t="s">
        <v>229</v>
      </c>
      <c r="G158" t="s">
        <v>242</v>
      </c>
      <c r="H158" s="53">
        <v>216</v>
      </c>
      <c r="I158" s="53">
        <v>1.8655809999999999</v>
      </c>
      <c r="J158" s="53">
        <v>1.804835</v>
      </c>
      <c r="K158" s="53">
        <v>1.8561639999999999</v>
      </c>
      <c r="L158" s="53">
        <v>1.82765</v>
      </c>
      <c r="M158" s="53">
        <v>1.8429059999999999</v>
      </c>
      <c r="N158" s="53">
        <v>1.961522</v>
      </c>
      <c r="O158" s="53">
        <v>1.8981209999999999</v>
      </c>
      <c r="P158" s="53">
        <v>1.6403920000000001</v>
      </c>
      <c r="Q158" s="53">
        <v>1.7750459999999999</v>
      </c>
      <c r="R158" s="53">
        <v>1.9081950000000001</v>
      </c>
      <c r="S158" s="53">
        <v>2.066173</v>
      </c>
      <c r="T158" s="53">
        <v>2.1256149999999998</v>
      </c>
      <c r="U158" s="53">
        <v>2.0556480000000001</v>
      </c>
      <c r="V158" s="53">
        <v>2.0695060000000001</v>
      </c>
      <c r="W158" s="53">
        <v>2.0930399999999998</v>
      </c>
      <c r="X158" s="53">
        <v>2.0351620000000001</v>
      </c>
      <c r="Y158" s="53">
        <v>2.043863</v>
      </c>
      <c r="Z158" s="53">
        <v>1.9435070000000001</v>
      </c>
      <c r="AA158" s="53">
        <v>1.895454</v>
      </c>
      <c r="AB158" s="53">
        <v>1.9988429999999999</v>
      </c>
      <c r="AC158" s="53">
        <v>2.2315399999999999</v>
      </c>
      <c r="AD158" s="53">
        <v>2.162169</v>
      </c>
      <c r="AE158" s="53">
        <v>2.0311279999999998</v>
      </c>
      <c r="AF158" s="53">
        <v>1.9442410000000001</v>
      </c>
      <c r="AG158" s="53">
        <v>-0.31420720000000002</v>
      </c>
      <c r="AH158" s="53">
        <v>-0.31686839999999999</v>
      </c>
      <c r="AI158" s="53">
        <v>-0.2198581</v>
      </c>
      <c r="AJ158" s="53">
        <v>-0.23013739999999999</v>
      </c>
      <c r="AK158" s="53">
        <v>-0.23320270000000001</v>
      </c>
      <c r="AL158" s="53">
        <v>-0.18382209999999999</v>
      </c>
      <c r="AM158" s="53">
        <v>-4.8080999999999999E-2</v>
      </c>
      <c r="AN158" s="53">
        <v>-1.1087700000000001E-2</v>
      </c>
      <c r="AO158" s="53">
        <v>-4.2180000000000004E-3</v>
      </c>
      <c r="AP158" s="53">
        <v>1.53273E-2</v>
      </c>
      <c r="AQ158" s="53">
        <v>5.0950000000000002E-2</v>
      </c>
      <c r="AR158" s="53">
        <v>3.4917700000000003E-2</v>
      </c>
      <c r="AS158" s="53">
        <v>-2.57807E-2</v>
      </c>
      <c r="AT158" s="53">
        <v>-5.6494200000000001E-2</v>
      </c>
      <c r="AU158" s="53">
        <v>-2.4259699999999999E-2</v>
      </c>
      <c r="AV158" s="53">
        <v>-5.1618700000000003E-2</v>
      </c>
      <c r="AW158" s="53">
        <v>-1.36457E-2</v>
      </c>
      <c r="AX158" s="53">
        <v>-3.1865699999999997E-2</v>
      </c>
      <c r="AY158" s="53">
        <v>-4.72512E-2</v>
      </c>
      <c r="AZ158" s="53">
        <v>-7.0935600000000001E-2</v>
      </c>
      <c r="BA158" s="53">
        <v>-0.3348006</v>
      </c>
      <c r="BB158" s="53">
        <v>-0.38027850000000002</v>
      </c>
      <c r="BC158" s="53">
        <v>-0.4013718</v>
      </c>
      <c r="BD158" s="53">
        <v>-0.3404199</v>
      </c>
      <c r="BE158" s="53">
        <v>-0.2220405</v>
      </c>
      <c r="BF158" s="53">
        <v>-0.22274459999999999</v>
      </c>
      <c r="BG158" s="53">
        <v>-0.12715870000000001</v>
      </c>
      <c r="BH158" s="53">
        <v>-0.13946230000000001</v>
      </c>
      <c r="BI158" s="53">
        <v>-0.1415449</v>
      </c>
      <c r="BJ158" s="53">
        <v>-9.1122700000000001E-2</v>
      </c>
      <c r="BK158" s="53">
        <v>2.0574800000000001E-2</v>
      </c>
      <c r="BL158" s="53">
        <v>4.37402E-2</v>
      </c>
      <c r="BM158" s="53">
        <v>0.102119</v>
      </c>
      <c r="BN158" s="53">
        <v>0.13472429999999999</v>
      </c>
      <c r="BO158" s="53">
        <v>0.1888186</v>
      </c>
      <c r="BP158" s="53">
        <v>0.17715990000000001</v>
      </c>
      <c r="BQ158" s="53">
        <v>8.3069299999999999E-2</v>
      </c>
      <c r="BR158" s="53">
        <v>6.5684199999999998E-2</v>
      </c>
      <c r="BS158" s="53">
        <v>8.2470199999999994E-2</v>
      </c>
      <c r="BT158" s="53">
        <v>3.5866599999999998E-2</v>
      </c>
      <c r="BU158" s="53">
        <v>7.9539200000000004E-2</v>
      </c>
      <c r="BV158" s="53">
        <v>4.7945099999999997E-2</v>
      </c>
      <c r="BW158" s="53">
        <v>1.6825400000000001E-2</v>
      </c>
      <c r="BX158" s="53">
        <v>-2.8936000000000001E-3</v>
      </c>
      <c r="BY158" s="53">
        <v>-0.2481527</v>
      </c>
      <c r="BZ158" s="53">
        <v>-0.28435650000000001</v>
      </c>
      <c r="CA158" s="53">
        <v>-0.30387930000000002</v>
      </c>
      <c r="CB158" s="53">
        <v>-0.2472442</v>
      </c>
      <c r="CC158" s="53">
        <v>-0.15820611000000001</v>
      </c>
      <c r="CD158" s="53">
        <v>-0.15755469999999999</v>
      </c>
      <c r="CE158" s="53">
        <v>-6.2955300000000006E-2</v>
      </c>
      <c r="CF158" s="53">
        <v>-7.6661000000000007E-2</v>
      </c>
      <c r="CG158" s="53">
        <v>-7.8062999999999994E-2</v>
      </c>
      <c r="CH158" s="53">
        <v>-2.69194E-2</v>
      </c>
      <c r="CI158" s="53">
        <v>6.8125599999999994E-2</v>
      </c>
      <c r="CJ158" s="53">
        <v>8.1713800000000003E-2</v>
      </c>
      <c r="CK158" s="53">
        <v>0.1757676</v>
      </c>
      <c r="CL158" s="53">
        <v>0.21741840000000001</v>
      </c>
      <c r="CM158" s="53">
        <v>0.284306</v>
      </c>
      <c r="CN158" s="53">
        <v>0.27567639999999999</v>
      </c>
      <c r="CO158" s="53">
        <v>0.1584584</v>
      </c>
      <c r="CP158" s="53">
        <v>0.15030450000000001</v>
      </c>
      <c r="CQ158" s="53">
        <v>0.156391</v>
      </c>
      <c r="CR158" s="53">
        <v>9.6458699999999994E-2</v>
      </c>
      <c r="CS158" s="53">
        <v>0.1440787</v>
      </c>
      <c r="CT158" s="53">
        <v>0.1032218</v>
      </c>
      <c r="CU158" s="53">
        <v>6.1204599999999998E-2</v>
      </c>
      <c r="CV158" s="53">
        <v>4.4232E-2</v>
      </c>
      <c r="CW158" s="53">
        <v>-0.18814069999999999</v>
      </c>
      <c r="CX158" s="53">
        <v>-0.21792120000000001</v>
      </c>
      <c r="CY158" s="53">
        <v>-0.23635619999999999</v>
      </c>
      <c r="CZ158" s="53">
        <v>-0.18271100000000001</v>
      </c>
      <c r="DA158" s="53">
        <v>-9.4371800000000006E-2</v>
      </c>
      <c r="DB158" s="53">
        <v>-9.2364799999999997E-2</v>
      </c>
      <c r="DC158" s="53">
        <v>1.248E-3</v>
      </c>
      <c r="DD158" s="53">
        <v>-1.3859700000000001E-2</v>
      </c>
      <c r="DE158" s="53">
        <v>-1.45811E-2</v>
      </c>
      <c r="DF158" s="53">
        <v>3.7283900000000002E-2</v>
      </c>
      <c r="DG158" s="53">
        <v>0.1156765</v>
      </c>
      <c r="DH158" s="53">
        <v>0.1196874</v>
      </c>
      <c r="DI158" s="53">
        <v>0.2494162</v>
      </c>
      <c r="DJ158" s="53">
        <v>0.3001124</v>
      </c>
      <c r="DK158" s="53">
        <v>0.3797934</v>
      </c>
      <c r="DL158" s="53">
        <v>0.37419289999999999</v>
      </c>
      <c r="DM158" s="53">
        <v>0.23384759999999999</v>
      </c>
      <c r="DN158" s="53">
        <v>0.23492489999999999</v>
      </c>
      <c r="DO158" s="53">
        <v>0.23031180000000001</v>
      </c>
      <c r="DP158" s="53">
        <v>0.15705079999999999</v>
      </c>
      <c r="DQ158" s="53">
        <v>0.20861830000000001</v>
      </c>
      <c r="DR158" s="53">
        <v>0.15849859999999999</v>
      </c>
      <c r="DS158" s="53">
        <v>0.10558380000000001</v>
      </c>
      <c r="DT158" s="53">
        <v>9.13577E-2</v>
      </c>
      <c r="DU158" s="53">
        <v>-0.12812879999999999</v>
      </c>
      <c r="DV158" s="53">
        <v>-0.15148600000000001</v>
      </c>
      <c r="DW158" s="53">
        <v>-0.16883319999999999</v>
      </c>
      <c r="DX158" s="53">
        <v>-0.1181778</v>
      </c>
      <c r="DY158" s="53">
        <v>-2.2049999999999999E-3</v>
      </c>
      <c r="DZ158" s="53">
        <v>1.7591E-3</v>
      </c>
      <c r="EA158" s="53">
        <v>9.39474E-2</v>
      </c>
      <c r="EB158" s="53">
        <v>7.6815400000000006E-2</v>
      </c>
      <c r="EC158" s="53">
        <v>7.7076699999999998E-2</v>
      </c>
      <c r="ED158" s="53">
        <v>0.1299833</v>
      </c>
      <c r="EE158" s="53">
        <v>0.1843323</v>
      </c>
      <c r="EF158" s="53">
        <v>0.17451530000000001</v>
      </c>
      <c r="EG158" s="53">
        <v>0.35575319999999999</v>
      </c>
      <c r="EH158" s="53">
        <v>0.41950949999999998</v>
      </c>
      <c r="EI158" s="53">
        <v>0.51766199999999996</v>
      </c>
      <c r="EJ158" s="53">
        <v>0.51643510000000004</v>
      </c>
      <c r="EK158" s="53">
        <v>0.34269759999999999</v>
      </c>
      <c r="EL158" s="53">
        <v>0.35710330000000001</v>
      </c>
      <c r="EM158" s="53">
        <v>0.3370417</v>
      </c>
      <c r="EN158" s="53">
        <v>0.24453610000000001</v>
      </c>
      <c r="EO158" s="53">
        <v>0.30180319999999999</v>
      </c>
      <c r="EP158" s="53">
        <v>0.2383094</v>
      </c>
      <c r="EQ158" s="53">
        <v>0.16966039999999999</v>
      </c>
      <c r="ER158" s="53">
        <v>0.15939970000000001</v>
      </c>
      <c r="ES158" s="53">
        <v>-4.1480900000000001E-2</v>
      </c>
      <c r="ET158" s="53">
        <v>-5.5564000000000002E-2</v>
      </c>
      <c r="EU158" s="53">
        <v>-7.1340600000000004E-2</v>
      </c>
      <c r="EV158" s="53">
        <v>-2.5002E-2</v>
      </c>
      <c r="EW158" s="53">
        <v>61.102440000000001</v>
      </c>
      <c r="EX158" s="53">
        <v>60.528660000000002</v>
      </c>
      <c r="EY158" s="53">
        <v>60.080309999999997</v>
      </c>
      <c r="EZ158" s="53">
        <v>59.773339999999997</v>
      </c>
      <c r="FA158" s="53">
        <v>59.440930000000002</v>
      </c>
      <c r="FB158" s="53">
        <v>59.26538</v>
      </c>
      <c r="FC158" s="53">
        <v>59.196910000000003</v>
      </c>
      <c r="FD158" s="53">
        <v>60.218780000000002</v>
      </c>
      <c r="FE158" s="53">
        <v>62.559060000000002</v>
      </c>
      <c r="FF158" s="53">
        <v>65.494659999999996</v>
      </c>
      <c r="FG158" s="53">
        <v>68.623099999999994</v>
      </c>
      <c r="FH158" s="53">
        <v>71.580830000000006</v>
      </c>
      <c r="FI158" s="53">
        <v>74.070459999999997</v>
      </c>
      <c r="FJ158" s="53">
        <v>76.054760000000002</v>
      </c>
      <c r="FK158" s="53">
        <v>77.068730000000002</v>
      </c>
      <c r="FL158" s="53">
        <v>77.202089999999998</v>
      </c>
      <c r="FM158" s="53">
        <v>76.509969999999996</v>
      </c>
      <c r="FN158" s="53">
        <v>74.751949999999994</v>
      </c>
      <c r="FO158" s="53">
        <v>72.144760000000005</v>
      </c>
      <c r="FP158" s="53">
        <v>68.815110000000004</v>
      </c>
      <c r="FQ158" s="53">
        <v>65.890749999999997</v>
      </c>
      <c r="FR158" s="53">
        <v>64.201980000000006</v>
      </c>
      <c r="FS158" s="53">
        <v>63.036839999999998</v>
      </c>
      <c r="FT158" s="53">
        <v>62.219369999999998</v>
      </c>
      <c r="FU158" s="53">
        <v>1340</v>
      </c>
      <c r="FV158" s="53">
        <v>2789.232</v>
      </c>
      <c r="FW158" s="53">
        <v>16.72335</v>
      </c>
      <c r="FX158" s="53">
        <v>1</v>
      </c>
    </row>
    <row r="159" spans="1:180" x14ac:dyDescent="0.3">
      <c r="A159" t="s">
        <v>174</v>
      </c>
      <c r="B159" t="s">
        <v>220</v>
      </c>
      <c r="C159" t="s">
        <v>180</v>
      </c>
      <c r="D159" t="s">
        <v>248</v>
      </c>
      <c r="E159" t="s">
        <v>187</v>
      </c>
      <c r="F159" t="s">
        <v>229</v>
      </c>
      <c r="G159" t="s">
        <v>242</v>
      </c>
      <c r="H159" s="53">
        <v>216</v>
      </c>
      <c r="I159" s="53">
        <v>1.9013009999999999</v>
      </c>
      <c r="J159" s="53">
        <v>1.6949069999999999</v>
      </c>
      <c r="K159" s="53">
        <v>1.7555149999999999</v>
      </c>
      <c r="L159" s="53">
        <v>1.7614270000000001</v>
      </c>
      <c r="M159" s="53">
        <v>1.7292639999999999</v>
      </c>
      <c r="N159" s="53">
        <v>1.694834</v>
      </c>
      <c r="O159" s="53">
        <v>1.433387</v>
      </c>
      <c r="P159" s="53">
        <v>1.3158259999999999</v>
      </c>
      <c r="Q159" s="53">
        <v>1.358352</v>
      </c>
      <c r="R159" s="53">
        <v>1.514184</v>
      </c>
      <c r="S159" s="53">
        <v>1.730383</v>
      </c>
      <c r="T159" s="53">
        <v>1.74851</v>
      </c>
      <c r="U159" s="53">
        <v>1.815312</v>
      </c>
      <c r="V159" s="53">
        <v>1.757036</v>
      </c>
      <c r="W159" s="53">
        <v>1.7440530000000001</v>
      </c>
      <c r="X159" s="53">
        <v>1.6689430000000001</v>
      </c>
      <c r="Y159" s="53">
        <v>1.701209</v>
      </c>
      <c r="Z159" s="53">
        <v>1.70987</v>
      </c>
      <c r="AA159" s="53">
        <v>1.7153430000000001</v>
      </c>
      <c r="AB159" s="53">
        <v>1.7499739999999999</v>
      </c>
      <c r="AC159" s="53">
        <v>1.9927600000000001</v>
      </c>
      <c r="AD159" s="53">
        <v>2.0993650000000001</v>
      </c>
      <c r="AE159" s="53">
        <v>2.0697730000000001</v>
      </c>
      <c r="AF159" s="53">
        <v>1.9418</v>
      </c>
      <c r="AG159" s="53">
        <v>-0.29816839000000001</v>
      </c>
      <c r="AH159" s="53">
        <v>-0.48818879999999998</v>
      </c>
      <c r="AI159" s="53">
        <v>-0.34142479999999997</v>
      </c>
      <c r="AJ159" s="53">
        <v>-0.31948959999999998</v>
      </c>
      <c r="AK159" s="53">
        <v>-0.33328950000000002</v>
      </c>
      <c r="AL159" s="53">
        <v>-0.28100570000000002</v>
      </c>
      <c r="AM159" s="53">
        <v>-0.1165204</v>
      </c>
      <c r="AN159" s="53">
        <v>-0.1661976</v>
      </c>
      <c r="AO159" s="53">
        <v>-0.1897691</v>
      </c>
      <c r="AP159" s="53">
        <v>-0.14565520000000001</v>
      </c>
      <c r="AQ159" s="53">
        <v>-0.10811610000000001</v>
      </c>
      <c r="AR159" s="53">
        <v>-0.16056049999999999</v>
      </c>
      <c r="AS159" s="53">
        <v>-7.8591999999999995E-2</v>
      </c>
      <c r="AT159" s="53">
        <v>-0.1264779</v>
      </c>
      <c r="AU159" s="53">
        <v>-0.13252939999999999</v>
      </c>
      <c r="AV159" s="53">
        <v>-0.1971627</v>
      </c>
      <c r="AW159" s="53">
        <v>-0.14403170000000001</v>
      </c>
      <c r="AX159" s="53">
        <v>-0.13054080000000001</v>
      </c>
      <c r="AY159" s="53">
        <v>-0.1261922</v>
      </c>
      <c r="AZ159" s="53">
        <v>-0.15134259999999999</v>
      </c>
      <c r="BA159" s="53">
        <v>-0.20188809999999999</v>
      </c>
      <c r="BB159" s="53">
        <v>-0.40433989999999997</v>
      </c>
      <c r="BC159" s="53">
        <v>-0.34592679999999998</v>
      </c>
      <c r="BD159" s="53">
        <v>-0.34100570000000002</v>
      </c>
      <c r="BE159" s="53">
        <v>-0.21198981</v>
      </c>
      <c r="BF159" s="53">
        <v>-0.38354830000000001</v>
      </c>
      <c r="BG159" s="53">
        <v>-0.25791779999999997</v>
      </c>
      <c r="BH159" s="53">
        <v>-0.234068</v>
      </c>
      <c r="BI159" s="53">
        <v>-0.2481603</v>
      </c>
      <c r="BJ159" s="53">
        <v>-0.20841799999999999</v>
      </c>
      <c r="BK159" s="53">
        <v>-6.5126100000000006E-2</v>
      </c>
      <c r="BL159" s="53">
        <v>-0.1156464</v>
      </c>
      <c r="BM159" s="53">
        <v>-0.13622699999999999</v>
      </c>
      <c r="BN159" s="53">
        <v>-9.1855699999999998E-2</v>
      </c>
      <c r="BO159" s="53">
        <v>-2.0458199999999999E-2</v>
      </c>
      <c r="BP159" s="53">
        <v>-6.7260399999999998E-2</v>
      </c>
      <c r="BQ159" s="53">
        <v>4.6172000000000001E-3</v>
      </c>
      <c r="BR159" s="53">
        <v>-5.4742100000000002E-2</v>
      </c>
      <c r="BS159" s="53">
        <v>-5.27474E-2</v>
      </c>
      <c r="BT159" s="53">
        <v>-0.1209311</v>
      </c>
      <c r="BU159" s="53">
        <v>-7.1764999999999995E-2</v>
      </c>
      <c r="BV159" s="53">
        <v>-6.21798E-2</v>
      </c>
      <c r="BW159" s="53">
        <v>-6.1878200000000001E-2</v>
      </c>
      <c r="BX159" s="53">
        <v>-7.5273599999999996E-2</v>
      </c>
      <c r="BY159" s="53">
        <v>-0.1295975</v>
      </c>
      <c r="BZ159" s="53">
        <v>-0.31364449999999999</v>
      </c>
      <c r="CA159" s="53">
        <v>-0.2437821</v>
      </c>
      <c r="CB159" s="53">
        <v>-0.2447455</v>
      </c>
      <c r="CC159" s="53">
        <v>-0.15230279999999999</v>
      </c>
      <c r="CD159" s="53">
        <v>-0.31107459999999998</v>
      </c>
      <c r="CE159" s="53">
        <v>-0.20008110000000001</v>
      </c>
      <c r="CF159" s="53">
        <v>-0.17490530000000001</v>
      </c>
      <c r="CG159" s="53">
        <v>-0.18920010000000001</v>
      </c>
      <c r="CH159" s="53">
        <v>-0.15814400000000001</v>
      </c>
      <c r="CI159" s="53">
        <v>-2.9530600000000001E-2</v>
      </c>
      <c r="CJ159" s="53">
        <v>-8.0634800000000006E-2</v>
      </c>
      <c r="CK159" s="53">
        <v>-9.9143899999999993E-2</v>
      </c>
      <c r="CL159" s="53">
        <v>-5.4594400000000001E-2</v>
      </c>
      <c r="CM159" s="53">
        <v>4.0253400000000002E-2</v>
      </c>
      <c r="CN159" s="53">
        <v>-2.6411E-3</v>
      </c>
      <c r="CO159" s="53">
        <v>6.22476E-2</v>
      </c>
      <c r="CP159" s="53">
        <v>-5.0581000000000003E-3</v>
      </c>
      <c r="CQ159" s="53">
        <v>2.5094000000000002E-3</v>
      </c>
      <c r="CR159" s="53">
        <v>-6.8133299999999994E-2</v>
      </c>
      <c r="CS159" s="53">
        <v>-2.1713199999999998E-2</v>
      </c>
      <c r="CT159" s="53">
        <v>-1.4833300000000001E-2</v>
      </c>
      <c r="CU159" s="53">
        <v>-1.7334499999999999E-2</v>
      </c>
      <c r="CV159" s="53">
        <v>-2.2588500000000001E-2</v>
      </c>
      <c r="CW159" s="53">
        <v>-7.9529299999999997E-2</v>
      </c>
      <c r="CX159" s="53">
        <v>-0.25082910000000003</v>
      </c>
      <c r="CY159" s="53">
        <v>-0.173037</v>
      </c>
      <c r="CZ159" s="53">
        <v>-0.17807590000000001</v>
      </c>
      <c r="DA159" s="53">
        <v>-9.2615799999999998E-2</v>
      </c>
      <c r="DB159" s="53">
        <v>-0.23860100000000001</v>
      </c>
      <c r="DC159" s="53">
        <v>-0.14224439999999999</v>
      </c>
      <c r="DD159" s="53">
        <v>-0.1157426</v>
      </c>
      <c r="DE159" s="53">
        <v>-0.13023989999999999</v>
      </c>
      <c r="DF159" s="53">
        <v>-0.1078701</v>
      </c>
      <c r="DG159" s="53">
        <v>6.0648999999999998E-3</v>
      </c>
      <c r="DH159" s="53">
        <v>-4.5623299999999999E-2</v>
      </c>
      <c r="DI159" s="53">
        <v>-6.2060799999999999E-2</v>
      </c>
      <c r="DJ159" s="53">
        <v>-1.7333100000000001E-2</v>
      </c>
      <c r="DK159" s="53">
        <v>0.100965</v>
      </c>
      <c r="DL159" s="53">
        <v>6.1978199999999997E-2</v>
      </c>
      <c r="DM159" s="53">
        <v>0.119878</v>
      </c>
      <c r="DN159" s="53">
        <v>4.4625900000000003E-2</v>
      </c>
      <c r="DO159" s="53">
        <v>5.7766199999999997E-2</v>
      </c>
      <c r="DP159" s="53">
        <v>-1.53356E-2</v>
      </c>
      <c r="DQ159" s="53">
        <v>2.8338499999999999E-2</v>
      </c>
      <c r="DR159" s="53">
        <v>3.2513300000000002E-2</v>
      </c>
      <c r="DS159" s="53">
        <v>2.7209199999999999E-2</v>
      </c>
      <c r="DT159" s="53">
        <v>3.0096700000000001E-2</v>
      </c>
      <c r="DU159" s="53">
        <v>-2.94611E-2</v>
      </c>
      <c r="DV159" s="53">
        <v>-0.18801370000000001</v>
      </c>
      <c r="DW159" s="53">
        <v>-0.10229190000000001</v>
      </c>
      <c r="DX159" s="53">
        <v>-0.1114063</v>
      </c>
      <c r="DY159" s="53">
        <v>-6.4371000000000003E-3</v>
      </c>
      <c r="DZ159" s="53">
        <v>-0.13396050000000001</v>
      </c>
      <c r="EA159" s="53">
        <v>-5.8737299999999999E-2</v>
      </c>
      <c r="EB159" s="53">
        <v>-3.0321000000000001E-2</v>
      </c>
      <c r="EC159" s="53">
        <v>-4.51108E-2</v>
      </c>
      <c r="ED159" s="53">
        <v>-3.5282399999999998E-2</v>
      </c>
      <c r="EE159" s="53">
        <v>5.7459099999999999E-2</v>
      </c>
      <c r="EF159" s="53">
        <v>4.9278999999999998E-3</v>
      </c>
      <c r="EG159" s="53">
        <v>-8.5187000000000006E-3</v>
      </c>
      <c r="EH159" s="53">
        <v>3.6466400000000003E-2</v>
      </c>
      <c r="EI159" s="53">
        <v>0.18862280000000001</v>
      </c>
      <c r="EJ159" s="53">
        <v>0.15527830000000001</v>
      </c>
      <c r="EK159" s="53">
        <v>0.2030872</v>
      </c>
      <c r="EL159" s="53">
        <v>0.1163617</v>
      </c>
      <c r="EM159" s="53">
        <v>0.13754820000000001</v>
      </c>
      <c r="EN159" s="53">
        <v>6.0895999999999999E-2</v>
      </c>
      <c r="EO159" s="53">
        <v>0.10060520000000001</v>
      </c>
      <c r="EP159" s="53">
        <v>0.1008743</v>
      </c>
      <c r="EQ159" s="53">
        <v>9.1523199999999999E-2</v>
      </c>
      <c r="ER159" s="53">
        <v>0.1061657</v>
      </c>
      <c r="ES159" s="53">
        <v>4.28295E-2</v>
      </c>
      <c r="ET159" s="53">
        <v>-9.7318199999999994E-2</v>
      </c>
      <c r="EU159" s="53">
        <v>-1.473E-4</v>
      </c>
      <c r="EV159" s="53">
        <v>-1.5146E-2</v>
      </c>
      <c r="EW159" s="53">
        <v>60.677889999999998</v>
      </c>
      <c r="EX159" s="53">
        <v>60.00714</v>
      </c>
      <c r="EY159" s="53">
        <v>59.566000000000003</v>
      </c>
      <c r="EZ159" s="53">
        <v>59.152329999999999</v>
      </c>
      <c r="FA159" s="53">
        <v>58.770240000000001</v>
      </c>
      <c r="FB159" s="53">
        <v>58.479340000000001</v>
      </c>
      <c r="FC159" s="53">
        <v>58.927700000000002</v>
      </c>
      <c r="FD159" s="53">
        <v>60.705039999999997</v>
      </c>
      <c r="FE159" s="53">
        <v>63.178220000000003</v>
      </c>
      <c r="FF159" s="53">
        <v>66.095939999999999</v>
      </c>
      <c r="FG159" s="53">
        <v>68.924440000000004</v>
      </c>
      <c r="FH159" s="53">
        <v>71.503219999999999</v>
      </c>
      <c r="FI159" s="53">
        <v>73.549260000000004</v>
      </c>
      <c r="FJ159" s="53">
        <v>75.000510000000006</v>
      </c>
      <c r="FK159" s="53">
        <v>75.651259999999994</v>
      </c>
      <c r="FL159" s="53">
        <v>75.472849999999994</v>
      </c>
      <c r="FM159" s="53">
        <v>74.850650000000002</v>
      </c>
      <c r="FN159" s="53">
        <v>73.221500000000006</v>
      </c>
      <c r="FO159" s="53">
        <v>70.749759999999995</v>
      </c>
      <c r="FP159" s="53">
        <v>67.872810000000001</v>
      </c>
      <c r="FQ159" s="53">
        <v>64.768609999999995</v>
      </c>
      <c r="FR159" s="53">
        <v>62.903779999999998</v>
      </c>
      <c r="FS159" s="53">
        <v>61.79692</v>
      </c>
      <c r="FT159" s="53">
        <v>60.910080000000001</v>
      </c>
      <c r="FU159" s="53">
        <v>1340</v>
      </c>
      <c r="FV159" s="53">
        <v>2607.259</v>
      </c>
      <c r="FW159" s="53">
        <v>15.18323</v>
      </c>
      <c r="FX159" s="53">
        <v>1</v>
      </c>
    </row>
    <row r="160" spans="1:180" x14ac:dyDescent="0.3">
      <c r="A160" t="s">
        <v>174</v>
      </c>
      <c r="B160" t="s">
        <v>220</v>
      </c>
      <c r="C160" t="s">
        <v>180</v>
      </c>
      <c r="D160" t="s">
        <v>248</v>
      </c>
      <c r="E160" t="s">
        <v>189</v>
      </c>
      <c r="F160" t="s">
        <v>229</v>
      </c>
      <c r="G160" t="s">
        <v>242</v>
      </c>
      <c r="H160" s="53">
        <v>216</v>
      </c>
      <c r="I160" s="53">
        <v>1.8573329000000001</v>
      </c>
      <c r="J160" s="53">
        <v>1.789415</v>
      </c>
      <c r="K160" s="53">
        <v>1.801436</v>
      </c>
      <c r="L160" s="53">
        <v>1.7827919999999999</v>
      </c>
      <c r="M160" s="53">
        <v>1.782316</v>
      </c>
      <c r="N160" s="53">
        <v>1.859024</v>
      </c>
      <c r="O160" s="53">
        <v>1.7920180000000001</v>
      </c>
      <c r="P160" s="53">
        <v>1.470267</v>
      </c>
      <c r="Q160" s="53">
        <v>1.43292</v>
      </c>
      <c r="R160" s="53">
        <v>1.6030489999999999</v>
      </c>
      <c r="S160" s="53">
        <v>1.7805420000000001</v>
      </c>
      <c r="T160" s="53">
        <v>1.8570409999999999</v>
      </c>
      <c r="U160" s="53">
        <v>1.839942</v>
      </c>
      <c r="V160" s="53">
        <v>1.801572</v>
      </c>
      <c r="W160" s="53">
        <v>1.8450089999999999</v>
      </c>
      <c r="X160" s="53">
        <v>1.8528960000000001</v>
      </c>
      <c r="Y160" s="53">
        <v>1.8867659999999999</v>
      </c>
      <c r="Z160" s="53">
        <v>1.7933399999999999</v>
      </c>
      <c r="AA160" s="53">
        <v>1.7999780000000001</v>
      </c>
      <c r="AB160" s="53">
        <v>1.9104540000000001</v>
      </c>
      <c r="AC160" s="53">
        <v>2.2052139999999998</v>
      </c>
      <c r="AD160" s="53">
        <v>2.1591749999999998</v>
      </c>
      <c r="AE160" s="53">
        <v>1.9845649999999999</v>
      </c>
      <c r="AF160" s="53">
        <v>1.867267</v>
      </c>
      <c r="AG160" s="53">
        <v>-0.38487508999999998</v>
      </c>
      <c r="AH160" s="53">
        <v>-0.39185940000000002</v>
      </c>
      <c r="AI160" s="53">
        <v>-0.32140930000000001</v>
      </c>
      <c r="AJ160" s="53">
        <v>-0.30622680000000002</v>
      </c>
      <c r="AK160" s="53">
        <v>-0.29624159999999999</v>
      </c>
      <c r="AL160" s="53">
        <v>-0.26080449999999999</v>
      </c>
      <c r="AM160" s="53">
        <v>-8.2603200000000002E-2</v>
      </c>
      <c r="AN160" s="53">
        <v>-0.1111742</v>
      </c>
      <c r="AO160" s="53">
        <v>-0.19778490000000001</v>
      </c>
      <c r="AP160" s="53">
        <v>-0.11503529999999999</v>
      </c>
      <c r="AQ160" s="53">
        <v>-4.8551900000000002E-2</v>
      </c>
      <c r="AR160" s="53">
        <v>-6.7942600000000006E-2</v>
      </c>
      <c r="AS160" s="53">
        <v>-0.13562170000000001</v>
      </c>
      <c r="AT160" s="53">
        <v>-0.16646079999999999</v>
      </c>
      <c r="AU160" s="53">
        <v>-0.1215618</v>
      </c>
      <c r="AV160" s="53">
        <v>-0.1063236</v>
      </c>
      <c r="AW160" s="53">
        <v>-6.4893300000000001E-2</v>
      </c>
      <c r="AX160" s="53">
        <v>-0.15138119999999999</v>
      </c>
      <c r="AY160" s="53">
        <v>-0.13754340000000001</v>
      </c>
      <c r="AZ160" s="53">
        <v>-0.14230229999999999</v>
      </c>
      <c r="BA160" s="53">
        <v>-0.34478769999999997</v>
      </c>
      <c r="BB160" s="53">
        <v>-0.40123750000000002</v>
      </c>
      <c r="BC160" s="53">
        <v>-0.46519640000000001</v>
      </c>
      <c r="BD160" s="53">
        <v>-0.4543739</v>
      </c>
      <c r="BE160" s="53">
        <v>-0.28932859999999999</v>
      </c>
      <c r="BF160" s="53">
        <v>-0.294406</v>
      </c>
      <c r="BG160" s="53">
        <v>-0.2251505</v>
      </c>
      <c r="BH160" s="53">
        <v>-0.2126101</v>
      </c>
      <c r="BI160" s="53">
        <v>-0.2030042</v>
      </c>
      <c r="BJ160" s="53">
        <v>-0.16778889999999999</v>
      </c>
      <c r="BK160" s="53">
        <v>-2.2152999999999999E-2</v>
      </c>
      <c r="BL160" s="53">
        <v>-5.11888E-2</v>
      </c>
      <c r="BM160" s="53">
        <v>-0.13239619999999999</v>
      </c>
      <c r="BN160" s="53">
        <v>-5.4452500000000001E-2</v>
      </c>
      <c r="BO160" s="53">
        <v>1.54466E-2</v>
      </c>
      <c r="BP160" s="53">
        <v>6.8979999999999996E-3</v>
      </c>
      <c r="BQ160" s="53">
        <v>-5.4931099999999997E-2</v>
      </c>
      <c r="BR160" s="53">
        <v>-9.0199100000000004E-2</v>
      </c>
      <c r="BS160" s="53">
        <v>-4.9639700000000002E-2</v>
      </c>
      <c r="BT160" s="53">
        <v>-3.2566600000000001E-2</v>
      </c>
      <c r="BU160" s="53">
        <v>8.8468999999999996E-3</v>
      </c>
      <c r="BV160" s="53">
        <v>-7.7961000000000003E-2</v>
      </c>
      <c r="BW160" s="53">
        <v>-6.2626000000000001E-2</v>
      </c>
      <c r="BX160" s="53">
        <v>-6.9343799999999997E-2</v>
      </c>
      <c r="BY160" s="53">
        <v>-0.26254349999999999</v>
      </c>
      <c r="BZ160" s="53">
        <v>-0.29713390000000001</v>
      </c>
      <c r="CA160" s="53">
        <v>-0.3611684</v>
      </c>
      <c r="CB160" s="53">
        <v>-0.35384009999999999</v>
      </c>
      <c r="CC160" s="53">
        <v>-0.2231535</v>
      </c>
      <c r="CD160" s="53">
        <v>-0.22691</v>
      </c>
      <c r="CE160" s="53">
        <v>-0.15848200000000001</v>
      </c>
      <c r="CF160" s="53">
        <v>-0.14777129999999999</v>
      </c>
      <c r="CG160" s="53">
        <v>-0.1384282</v>
      </c>
      <c r="CH160" s="53">
        <v>-0.1033666</v>
      </c>
      <c r="CI160" s="53">
        <v>1.9714599999999999E-2</v>
      </c>
      <c r="CJ160" s="53">
        <v>-9.6430999999999999E-3</v>
      </c>
      <c r="CK160" s="53">
        <v>-8.7108199999999997E-2</v>
      </c>
      <c r="CL160" s="53">
        <v>-1.24931E-2</v>
      </c>
      <c r="CM160" s="53">
        <v>5.9771699999999997E-2</v>
      </c>
      <c r="CN160" s="53">
        <v>5.87325E-2</v>
      </c>
      <c r="CO160" s="53">
        <v>9.5500000000000001E-4</v>
      </c>
      <c r="CP160" s="53">
        <v>-3.7380499999999997E-2</v>
      </c>
      <c r="CQ160" s="53">
        <v>1.7330000000000001E-4</v>
      </c>
      <c r="CR160" s="53">
        <v>1.85173E-2</v>
      </c>
      <c r="CS160" s="53">
        <v>5.9919199999999999E-2</v>
      </c>
      <c r="CT160" s="53">
        <v>-2.71103E-2</v>
      </c>
      <c r="CU160" s="53">
        <v>-1.07384E-2</v>
      </c>
      <c r="CV160" s="53">
        <v>-1.8813E-2</v>
      </c>
      <c r="CW160" s="53">
        <v>-0.20558129999999999</v>
      </c>
      <c r="CX160" s="53">
        <v>-0.22503200000000001</v>
      </c>
      <c r="CY160" s="53">
        <v>-0.28911890000000001</v>
      </c>
      <c r="CZ160" s="53">
        <v>-0.28421079999999999</v>
      </c>
      <c r="DA160" s="53">
        <v>-0.15697828999999999</v>
      </c>
      <c r="DB160" s="53">
        <v>-0.159414</v>
      </c>
      <c r="DC160" s="53">
        <v>-9.1813500000000006E-2</v>
      </c>
      <c r="DD160" s="53">
        <v>-8.2932599999999995E-2</v>
      </c>
      <c r="DE160" s="53">
        <v>-7.3852200000000007E-2</v>
      </c>
      <c r="DF160" s="53">
        <v>-3.8944300000000001E-2</v>
      </c>
      <c r="DG160" s="53">
        <v>6.1582199999999997E-2</v>
      </c>
      <c r="DH160" s="53">
        <v>3.1902600000000003E-2</v>
      </c>
      <c r="DI160" s="53">
        <v>-4.1820200000000002E-2</v>
      </c>
      <c r="DJ160" s="53">
        <v>2.94664E-2</v>
      </c>
      <c r="DK160" s="53">
        <v>0.10409690000000001</v>
      </c>
      <c r="DL160" s="53">
        <v>0.1105669</v>
      </c>
      <c r="DM160" s="53">
        <v>5.6841000000000003E-2</v>
      </c>
      <c r="DN160" s="53">
        <v>1.5438E-2</v>
      </c>
      <c r="DO160" s="53">
        <v>4.9986299999999997E-2</v>
      </c>
      <c r="DP160" s="53">
        <v>6.9601200000000002E-2</v>
      </c>
      <c r="DQ160" s="53">
        <v>0.11099150000000001</v>
      </c>
      <c r="DR160" s="53">
        <v>2.3740299999999999E-2</v>
      </c>
      <c r="DS160" s="53">
        <v>4.1149199999999997E-2</v>
      </c>
      <c r="DT160" s="53">
        <v>3.1717799999999997E-2</v>
      </c>
      <c r="DU160" s="53">
        <v>-0.14861920000000001</v>
      </c>
      <c r="DV160" s="53">
        <v>-0.15293019999999999</v>
      </c>
      <c r="DW160" s="53">
        <v>-0.2170695</v>
      </c>
      <c r="DX160" s="53">
        <v>-0.21458140000000001</v>
      </c>
      <c r="DY160" s="53">
        <v>-6.1431800000000002E-2</v>
      </c>
      <c r="DZ160" s="53">
        <v>-6.1960599999999998E-2</v>
      </c>
      <c r="EA160" s="53">
        <v>4.4453000000000001E-3</v>
      </c>
      <c r="EB160" s="53">
        <v>1.06842E-2</v>
      </c>
      <c r="EC160" s="53">
        <v>1.9385199999999998E-2</v>
      </c>
      <c r="ED160" s="53">
        <v>5.4071300000000003E-2</v>
      </c>
      <c r="EE160" s="53">
        <v>0.1220324</v>
      </c>
      <c r="EF160" s="53">
        <v>9.1887899999999995E-2</v>
      </c>
      <c r="EG160" s="53">
        <v>2.35684E-2</v>
      </c>
      <c r="EH160" s="53">
        <v>9.0049100000000007E-2</v>
      </c>
      <c r="EI160" s="53">
        <v>0.16809540000000001</v>
      </c>
      <c r="EJ160" s="53">
        <v>0.1854075</v>
      </c>
      <c r="EK160" s="53">
        <v>0.1375316</v>
      </c>
      <c r="EL160" s="53">
        <v>9.1699699999999995E-2</v>
      </c>
      <c r="EM160" s="53">
        <v>0.1219084</v>
      </c>
      <c r="EN160" s="53">
        <v>0.14335819999999999</v>
      </c>
      <c r="EO160" s="53">
        <v>0.1847317</v>
      </c>
      <c r="EP160" s="53">
        <v>9.71606E-2</v>
      </c>
      <c r="EQ160" s="53">
        <v>0.11606660000000001</v>
      </c>
      <c r="ER160" s="53">
        <v>0.1046762</v>
      </c>
      <c r="ES160" s="53">
        <v>-6.6375000000000003E-2</v>
      </c>
      <c r="ET160" s="53">
        <v>-4.8826599999999998E-2</v>
      </c>
      <c r="EU160" s="53">
        <v>-0.1130415</v>
      </c>
      <c r="EV160" s="53">
        <v>-0.1140476</v>
      </c>
      <c r="EW160" s="53">
        <v>62.944769999999998</v>
      </c>
      <c r="EX160" s="53">
        <v>62.314430000000002</v>
      </c>
      <c r="EY160" s="53">
        <v>61.707340000000002</v>
      </c>
      <c r="EZ160" s="53">
        <v>61.204189999999997</v>
      </c>
      <c r="FA160" s="53">
        <v>60.756259999999997</v>
      </c>
      <c r="FB160" s="53">
        <v>60.340420000000002</v>
      </c>
      <c r="FC160" s="53">
        <v>60.112020000000001</v>
      </c>
      <c r="FD160" s="53">
        <v>61.122639999999997</v>
      </c>
      <c r="FE160" s="53">
        <v>63.328940000000003</v>
      </c>
      <c r="FF160" s="53">
        <v>66.281880000000001</v>
      </c>
      <c r="FG160" s="53">
        <v>69.630970000000005</v>
      </c>
      <c r="FH160" s="53">
        <v>72.566209999999998</v>
      </c>
      <c r="FI160" s="53">
        <v>75.176829999999995</v>
      </c>
      <c r="FJ160" s="53">
        <v>77.150989999999993</v>
      </c>
      <c r="FK160" s="53">
        <v>78.132840000000002</v>
      </c>
      <c r="FL160" s="53">
        <v>78.259659999999997</v>
      </c>
      <c r="FM160" s="53">
        <v>77.4238</v>
      </c>
      <c r="FN160" s="53">
        <v>75.334580000000003</v>
      </c>
      <c r="FO160" s="53">
        <v>72.470359999999999</v>
      </c>
      <c r="FP160" s="53">
        <v>68.828440000000001</v>
      </c>
      <c r="FQ160" s="53">
        <v>65.912109999999998</v>
      </c>
      <c r="FR160" s="53">
        <v>64.327029999999993</v>
      </c>
      <c r="FS160" s="53">
        <v>63.283000000000001</v>
      </c>
      <c r="FT160" s="53">
        <v>62.429969999999997</v>
      </c>
      <c r="FU160" s="53">
        <v>1340</v>
      </c>
      <c r="FV160" s="53">
        <v>2789.232</v>
      </c>
      <c r="FW160" s="53">
        <v>16.72335</v>
      </c>
      <c r="FX160" s="53">
        <v>1</v>
      </c>
    </row>
    <row r="161" spans="1:180" x14ac:dyDescent="0.3">
      <c r="A161" t="s">
        <v>174</v>
      </c>
      <c r="B161" t="s">
        <v>220</v>
      </c>
      <c r="C161" t="s">
        <v>180</v>
      </c>
      <c r="D161" t="s">
        <v>248</v>
      </c>
      <c r="E161" t="s">
        <v>190</v>
      </c>
      <c r="F161" t="s">
        <v>229</v>
      </c>
      <c r="G161" t="s">
        <v>242</v>
      </c>
      <c r="H161" s="53">
        <v>216</v>
      </c>
      <c r="I161" s="53">
        <v>1.8609800000000001</v>
      </c>
      <c r="J161" s="53">
        <v>1.8388659999999999</v>
      </c>
      <c r="K161" s="53">
        <v>1.879956</v>
      </c>
      <c r="L161" s="53">
        <v>1.8299270000000001</v>
      </c>
      <c r="M161" s="53">
        <v>1.784125</v>
      </c>
      <c r="N161" s="53">
        <v>1.9041939999999999</v>
      </c>
      <c r="O161" s="53">
        <v>1.9539169999999999</v>
      </c>
      <c r="P161" s="53">
        <v>1.5850249999999999</v>
      </c>
      <c r="Q161" s="53">
        <v>1.500084</v>
      </c>
      <c r="R161" s="53">
        <v>1.568084</v>
      </c>
      <c r="S161" s="53">
        <v>1.6864589999999999</v>
      </c>
      <c r="T161" s="53">
        <v>1.7489250000000001</v>
      </c>
      <c r="U161" s="53">
        <v>1.8165519999999999</v>
      </c>
      <c r="V161" s="53">
        <v>1.8187230000000001</v>
      </c>
      <c r="W161" s="53">
        <v>1.8409089999999999</v>
      </c>
      <c r="X161" s="53">
        <v>1.803785</v>
      </c>
      <c r="Y161" s="53">
        <v>1.804646</v>
      </c>
      <c r="Z161" s="53">
        <v>1.7899480000000001</v>
      </c>
      <c r="AA161" s="53">
        <v>1.8681639999999999</v>
      </c>
      <c r="AB161" s="53">
        <v>2.2302019999999998</v>
      </c>
      <c r="AC161" s="53">
        <v>2.2575500000000002</v>
      </c>
      <c r="AD161" s="53">
        <v>2.1225499999999999</v>
      </c>
      <c r="AE161" s="53">
        <v>1.982356</v>
      </c>
      <c r="AF161" s="53">
        <v>1.919055</v>
      </c>
      <c r="AG161" s="53">
        <v>-0.35362989</v>
      </c>
      <c r="AH161" s="53">
        <v>-0.32086300000000001</v>
      </c>
      <c r="AI161" s="53">
        <v>-0.23855770000000001</v>
      </c>
      <c r="AJ161" s="53">
        <v>-0.25049070000000001</v>
      </c>
      <c r="AK161" s="53">
        <v>-0.2810743</v>
      </c>
      <c r="AL161" s="53">
        <v>-0.23968809999999999</v>
      </c>
      <c r="AM161" s="53">
        <v>-0.14006840000000001</v>
      </c>
      <c r="AN161" s="53">
        <v>-4.8969199999999997E-2</v>
      </c>
      <c r="AO161" s="53">
        <v>-9.4253600000000007E-2</v>
      </c>
      <c r="AP161" s="53">
        <v>-0.1074777</v>
      </c>
      <c r="AQ161" s="53">
        <v>-0.1084792</v>
      </c>
      <c r="AR161" s="53">
        <v>-0.1155519</v>
      </c>
      <c r="AS161" s="53">
        <v>-8.0696599999999993E-2</v>
      </c>
      <c r="AT161" s="53">
        <v>-8.1961800000000001E-2</v>
      </c>
      <c r="AU161" s="53">
        <v>-6.6517599999999996E-2</v>
      </c>
      <c r="AV161" s="53">
        <v>-0.1111782</v>
      </c>
      <c r="AW161" s="53">
        <v>-8.1252400000000002E-2</v>
      </c>
      <c r="AX161" s="53">
        <v>-0.10616589999999999</v>
      </c>
      <c r="AY161" s="53">
        <v>-8.46084E-2</v>
      </c>
      <c r="AZ161" s="53">
        <v>-0.18427669999999999</v>
      </c>
      <c r="BA161" s="53">
        <v>-0.38046790000000003</v>
      </c>
      <c r="BB161" s="53">
        <v>-0.40640379999999998</v>
      </c>
      <c r="BC161" s="53">
        <v>-0.44446790000000003</v>
      </c>
      <c r="BD161" s="53">
        <v>-0.3851523</v>
      </c>
      <c r="BE161" s="53">
        <v>-0.25409009999999999</v>
      </c>
      <c r="BF161" s="53">
        <v>-0.22220229999999999</v>
      </c>
      <c r="BG161" s="53">
        <v>-0.13443920000000001</v>
      </c>
      <c r="BH161" s="53">
        <v>-0.1492552</v>
      </c>
      <c r="BI161" s="53">
        <v>-0.1850474</v>
      </c>
      <c r="BJ161" s="53">
        <v>-0.12688350000000001</v>
      </c>
      <c r="BK161" s="53">
        <v>-3.7295500000000002E-2</v>
      </c>
      <c r="BL161" s="53">
        <v>1.48518E-2</v>
      </c>
      <c r="BM161" s="53">
        <v>-3.4731999999999999E-2</v>
      </c>
      <c r="BN161" s="53">
        <v>-5.2729400000000003E-2</v>
      </c>
      <c r="BO161" s="53">
        <v>-4.8518100000000002E-2</v>
      </c>
      <c r="BP161" s="53">
        <v>-4.8398200000000002E-2</v>
      </c>
      <c r="BQ161" s="53">
        <v>-1.13169E-2</v>
      </c>
      <c r="BR161" s="53">
        <v>-1.25906E-2</v>
      </c>
      <c r="BS161" s="53">
        <v>4.7729000000000001E-3</v>
      </c>
      <c r="BT161" s="53">
        <v>-3.95994E-2</v>
      </c>
      <c r="BU161" s="53">
        <v>-1.2566900000000001E-2</v>
      </c>
      <c r="BV161" s="53">
        <v>-3.0922499999999999E-2</v>
      </c>
      <c r="BW161" s="53">
        <v>-9.5213999999999993E-3</v>
      </c>
      <c r="BX161" s="53">
        <v>-0.1018688</v>
      </c>
      <c r="BY161" s="53">
        <v>-0.27666459999999998</v>
      </c>
      <c r="BZ161" s="53">
        <v>-0.30204399999999998</v>
      </c>
      <c r="CA161" s="53">
        <v>-0.3394779</v>
      </c>
      <c r="CB161" s="53">
        <v>-0.28672350000000002</v>
      </c>
      <c r="CC161" s="53">
        <v>-0.18514910000000001</v>
      </c>
      <c r="CD161" s="53">
        <v>-0.15387020000000001</v>
      </c>
      <c r="CE161" s="53">
        <v>-6.2327E-2</v>
      </c>
      <c r="CF161" s="53">
        <v>-7.9139799999999996E-2</v>
      </c>
      <c r="CG161" s="53">
        <v>-0.1185394</v>
      </c>
      <c r="CH161" s="53">
        <v>-4.8755399999999997E-2</v>
      </c>
      <c r="CI161" s="53">
        <v>3.3884699999999997E-2</v>
      </c>
      <c r="CJ161" s="53">
        <v>5.9054000000000002E-2</v>
      </c>
      <c r="CK161" s="53">
        <v>6.4926000000000003E-3</v>
      </c>
      <c r="CL161" s="53">
        <v>-1.48109E-2</v>
      </c>
      <c r="CM161" s="53">
        <v>-6.9892000000000001E-3</v>
      </c>
      <c r="CN161" s="53">
        <v>-1.8878E-3</v>
      </c>
      <c r="CO161" s="53">
        <v>3.6735400000000001E-2</v>
      </c>
      <c r="CP161" s="53">
        <v>3.54557E-2</v>
      </c>
      <c r="CQ161" s="53">
        <v>5.4148500000000002E-2</v>
      </c>
      <c r="CR161" s="53">
        <v>9.9757999999999999E-3</v>
      </c>
      <c r="CS161" s="53">
        <v>3.5004399999999998E-2</v>
      </c>
      <c r="CT161" s="53">
        <v>2.1190899999999999E-2</v>
      </c>
      <c r="CU161" s="53">
        <v>4.2483699999999999E-2</v>
      </c>
      <c r="CV161" s="53">
        <v>-4.4793399999999997E-2</v>
      </c>
      <c r="CW161" s="53">
        <v>-0.2047707</v>
      </c>
      <c r="CX161" s="53">
        <v>-0.22976460000000001</v>
      </c>
      <c r="CY161" s="53">
        <v>-0.2667621</v>
      </c>
      <c r="CZ161" s="53">
        <v>-0.218552</v>
      </c>
      <c r="DA161" s="53">
        <v>-0.11620809999999999</v>
      </c>
      <c r="DB161" s="53">
        <v>-8.5538100000000006E-2</v>
      </c>
      <c r="DC161" s="53">
        <v>9.7852000000000008E-3</v>
      </c>
      <c r="DD161" s="53">
        <v>-9.0244000000000001E-3</v>
      </c>
      <c r="DE161" s="53">
        <v>-5.2031399999999998E-2</v>
      </c>
      <c r="DF161" s="53">
        <v>2.9372700000000002E-2</v>
      </c>
      <c r="DG161" s="53">
        <v>0.1050649</v>
      </c>
      <c r="DH161" s="53">
        <v>0.10325620000000001</v>
      </c>
      <c r="DI161" s="53">
        <v>4.7717099999999998E-2</v>
      </c>
      <c r="DJ161" s="53">
        <v>2.31075E-2</v>
      </c>
      <c r="DK161" s="53">
        <v>3.4539599999999997E-2</v>
      </c>
      <c r="DL161" s="53">
        <v>4.4622599999999998E-2</v>
      </c>
      <c r="DM161" s="53">
        <v>8.4787600000000005E-2</v>
      </c>
      <c r="DN161" s="53">
        <v>8.3502000000000007E-2</v>
      </c>
      <c r="DO161" s="53">
        <v>0.10352409999999999</v>
      </c>
      <c r="DP161" s="53">
        <v>5.9551100000000003E-2</v>
      </c>
      <c r="DQ161" s="53">
        <v>8.2575800000000005E-2</v>
      </c>
      <c r="DR161" s="53">
        <v>7.3304300000000003E-2</v>
      </c>
      <c r="DS161" s="53">
        <v>9.4488699999999995E-2</v>
      </c>
      <c r="DT161" s="53">
        <v>1.2282100000000001E-2</v>
      </c>
      <c r="DU161" s="53">
        <v>-0.13287679999999999</v>
      </c>
      <c r="DV161" s="53">
        <v>-0.15748529999999999</v>
      </c>
      <c r="DW161" s="53">
        <v>-0.19404640000000001</v>
      </c>
      <c r="DX161" s="53">
        <v>-0.1503805</v>
      </c>
      <c r="DY161" s="53">
        <v>-1.6668200000000001E-2</v>
      </c>
      <c r="DZ161" s="53">
        <v>1.31226E-2</v>
      </c>
      <c r="EA161" s="53">
        <v>0.1139037</v>
      </c>
      <c r="EB161" s="53">
        <v>9.2211199999999993E-2</v>
      </c>
      <c r="EC161" s="53">
        <v>4.3995600000000003E-2</v>
      </c>
      <c r="ED161" s="53">
        <v>0.14217730000000001</v>
      </c>
      <c r="EE161" s="53">
        <v>0.20783769999999999</v>
      </c>
      <c r="EF161" s="53">
        <v>0.16707710000000001</v>
      </c>
      <c r="EG161" s="53">
        <v>0.1072388</v>
      </c>
      <c r="EH161" s="53">
        <v>7.7855800000000003E-2</v>
      </c>
      <c r="EI161" s="53">
        <v>9.4500700000000007E-2</v>
      </c>
      <c r="EJ161" s="53">
        <v>0.1117763</v>
      </c>
      <c r="EK161" s="53">
        <v>0.15416730000000001</v>
      </c>
      <c r="EL161" s="53">
        <v>0.15287319999999999</v>
      </c>
      <c r="EM161" s="53">
        <v>0.17481459999999999</v>
      </c>
      <c r="EN161" s="53">
        <v>0.13112979999999999</v>
      </c>
      <c r="EO161" s="53">
        <v>0.15126120000000001</v>
      </c>
      <c r="EP161" s="53">
        <v>0.1485477</v>
      </c>
      <c r="EQ161" s="53">
        <v>0.1695757</v>
      </c>
      <c r="ER161" s="53">
        <v>9.4689899999999994E-2</v>
      </c>
      <c r="ES161" s="53">
        <v>-2.9073499999999999E-2</v>
      </c>
      <c r="ET161" s="53">
        <v>-5.3125400000000003E-2</v>
      </c>
      <c r="EU161" s="53">
        <v>-8.9056399999999994E-2</v>
      </c>
      <c r="EV161" s="53">
        <v>-5.1951799999999999E-2</v>
      </c>
      <c r="EW161" s="53">
        <v>60.243699999999997</v>
      </c>
      <c r="EX161" s="53">
        <v>59.677199999999999</v>
      </c>
      <c r="EY161" s="53">
        <v>59.06091</v>
      </c>
      <c r="EZ161" s="53">
        <v>58.53313</v>
      </c>
      <c r="FA161" s="53">
        <v>58.168489999999998</v>
      </c>
      <c r="FB161" s="53">
        <v>57.757339999999999</v>
      </c>
      <c r="FC161" s="53">
        <v>57.394649999999999</v>
      </c>
      <c r="FD161" s="53">
        <v>58.312069999999999</v>
      </c>
      <c r="FE161" s="53">
        <v>61.124420000000001</v>
      </c>
      <c r="FF161" s="53">
        <v>64.446979999999996</v>
      </c>
      <c r="FG161" s="53">
        <v>67.882840000000002</v>
      </c>
      <c r="FH161" s="53">
        <v>71.192830000000001</v>
      </c>
      <c r="FI161" s="53">
        <v>73.896969999999996</v>
      </c>
      <c r="FJ161" s="53">
        <v>76.068820000000002</v>
      </c>
      <c r="FK161" s="53">
        <v>77.239140000000006</v>
      </c>
      <c r="FL161" s="53">
        <v>77.382670000000005</v>
      </c>
      <c r="FM161" s="53">
        <v>76.549130000000005</v>
      </c>
      <c r="FN161" s="53">
        <v>74.528980000000004</v>
      </c>
      <c r="FO161" s="53">
        <v>71.263220000000004</v>
      </c>
      <c r="FP161" s="53">
        <v>67.530680000000004</v>
      </c>
      <c r="FQ161" s="53">
        <v>65.166250000000005</v>
      </c>
      <c r="FR161" s="53">
        <v>63.799460000000003</v>
      </c>
      <c r="FS161" s="53">
        <v>62.793950000000002</v>
      </c>
      <c r="FT161" s="53">
        <v>61.963720000000002</v>
      </c>
      <c r="FU161" s="53">
        <v>1340</v>
      </c>
      <c r="FV161" s="53">
        <v>2922.5169999999998</v>
      </c>
      <c r="FW161" s="53">
        <v>26.132619999999999</v>
      </c>
      <c r="FX161" s="53">
        <v>1</v>
      </c>
    </row>
    <row r="162" spans="1:180" x14ac:dyDescent="0.3">
      <c r="A162" t="s">
        <v>174</v>
      </c>
      <c r="B162" t="s">
        <v>220</v>
      </c>
      <c r="C162" t="s">
        <v>180</v>
      </c>
      <c r="D162" t="s">
        <v>227</v>
      </c>
      <c r="E162" t="s">
        <v>190</v>
      </c>
      <c r="F162" t="s">
        <v>230</v>
      </c>
      <c r="G162" t="s">
        <v>242</v>
      </c>
      <c r="H162" s="53">
        <v>54</v>
      </c>
      <c r="I162" s="53">
        <v>1.8227899999999999</v>
      </c>
      <c r="J162" s="53">
        <v>1.760427</v>
      </c>
      <c r="K162" s="53">
        <v>1.7629600000000001</v>
      </c>
      <c r="L162" s="53">
        <v>1.6874750000000001</v>
      </c>
      <c r="M162" s="53">
        <v>1.703492</v>
      </c>
      <c r="N162" s="53">
        <v>1.720094</v>
      </c>
      <c r="O162" s="53">
        <v>1.596697</v>
      </c>
      <c r="P162" s="53">
        <v>0.9272996</v>
      </c>
      <c r="Q162" s="53">
        <v>0.87503220000000004</v>
      </c>
      <c r="R162" s="53">
        <v>0.91487529999999995</v>
      </c>
      <c r="S162" s="53">
        <v>1.0143489999999999</v>
      </c>
      <c r="T162" s="53">
        <v>1.098538</v>
      </c>
      <c r="U162" s="53">
        <v>1.137721</v>
      </c>
      <c r="V162" s="53">
        <v>1.2400709999999999</v>
      </c>
      <c r="W162" s="53">
        <v>1.320821</v>
      </c>
      <c r="X162" s="53">
        <v>1.194326</v>
      </c>
      <c r="Y162" s="53">
        <v>1.176687</v>
      </c>
      <c r="Z162" s="53">
        <v>1.168563</v>
      </c>
      <c r="AA162" s="53">
        <v>1.34558</v>
      </c>
      <c r="AB162" s="53">
        <v>2.0580880000000001</v>
      </c>
      <c r="AC162" s="53">
        <v>2.1193559999999998</v>
      </c>
      <c r="AD162" s="53">
        <v>2.011857</v>
      </c>
      <c r="AE162" s="53">
        <v>1.9052439999999999</v>
      </c>
      <c r="AF162" s="53">
        <v>1.823949</v>
      </c>
      <c r="AG162" s="53">
        <v>-0.56824171999999995</v>
      </c>
      <c r="AH162" s="53">
        <v>-0.55183729999999998</v>
      </c>
      <c r="AI162" s="53">
        <v>-0.44011800000000001</v>
      </c>
      <c r="AJ162" s="53">
        <v>-0.46985890000000002</v>
      </c>
      <c r="AK162" s="53">
        <v>-0.46576580000000001</v>
      </c>
      <c r="AL162" s="53">
        <v>-0.49687880000000001</v>
      </c>
      <c r="AM162" s="53">
        <v>-0.32585380000000003</v>
      </c>
      <c r="AN162" s="53">
        <v>-0.35091509999999998</v>
      </c>
      <c r="AO162" s="53">
        <v>-0.17036970000000001</v>
      </c>
      <c r="AP162" s="53">
        <v>-0.1347613</v>
      </c>
      <c r="AQ162" s="53">
        <v>-7.8179899999999997E-2</v>
      </c>
      <c r="AR162" s="53">
        <v>-7.0729500000000001E-2</v>
      </c>
      <c r="AS162" s="53">
        <v>-9.9459400000000003E-2</v>
      </c>
      <c r="AT162" s="53">
        <v>-6.0793199999999999E-2</v>
      </c>
      <c r="AU162" s="53">
        <v>-1.51664E-2</v>
      </c>
      <c r="AV162" s="53">
        <v>-0.2002244</v>
      </c>
      <c r="AW162" s="53">
        <v>-0.17729500000000001</v>
      </c>
      <c r="AX162" s="53">
        <v>-0.2632544</v>
      </c>
      <c r="AY162" s="53">
        <v>-0.25916919999999999</v>
      </c>
      <c r="AZ162" s="53">
        <v>-0.35750759999999998</v>
      </c>
      <c r="BA162" s="53">
        <v>-0.5127313</v>
      </c>
      <c r="BB162" s="53">
        <v>-0.6282816</v>
      </c>
      <c r="BC162" s="53">
        <v>-0.61023000000000005</v>
      </c>
      <c r="BD162" s="53">
        <v>-0.61750059999999996</v>
      </c>
      <c r="BE162" s="53">
        <v>-0.43292919000000002</v>
      </c>
      <c r="BF162" s="53">
        <v>-0.42990319999999999</v>
      </c>
      <c r="BG162" s="53">
        <v>-0.32995429999999998</v>
      </c>
      <c r="BH162" s="53">
        <v>-0.35542390000000001</v>
      </c>
      <c r="BI162" s="53">
        <v>-0.34880620000000001</v>
      </c>
      <c r="BJ162" s="53">
        <v>-0.34482259999999998</v>
      </c>
      <c r="BK162" s="53">
        <v>-0.19168579999999999</v>
      </c>
      <c r="BL162" s="53">
        <v>-0.2287129</v>
      </c>
      <c r="BM162" s="53">
        <v>-9.9798999999999999E-2</v>
      </c>
      <c r="BN162" s="53">
        <v>-7.2015300000000004E-2</v>
      </c>
      <c r="BO162" s="53">
        <v>-1.88112E-2</v>
      </c>
      <c r="BP162" s="53">
        <v>-1.31276E-2</v>
      </c>
      <c r="BQ162" s="53">
        <v>-3.9136900000000002E-2</v>
      </c>
      <c r="BR162" s="53">
        <v>4.3368E-3</v>
      </c>
      <c r="BS162" s="53">
        <v>4.3563600000000001E-2</v>
      </c>
      <c r="BT162" s="53">
        <v>-0.12646930000000001</v>
      </c>
      <c r="BU162" s="53">
        <v>-0.10564220000000001</v>
      </c>
      <c r="BV162" s="53">
        <v>-0.17004520000000001</v>
      </c>
      <c r="BW162" s="53">
        <v>-0.16002559999999999</v>
      </c>
      <c r="BX162" s="53">
        <v>-0.2231814</v>
      </c>
      <c r="BY162" s="53">
        <v>-0.36236889999999999</v>
      </c>
      <c r="BZ162" s="53">
        <v>-0.46555639999999998</v>
      </c>
      <c r="CA162" s="53">
        <v>-0.4473009</v>
      </c>
      <c r="CB162" s="53">
        <v>-0.46073409999999998</v>
      </c>
      <c r="CC162" s="53">
        <v>-0.33921209000000002</v>
      </c>
      <c r="CD162" s="53">
        <v>-0.34545199999999998</v>
      </c>
      <c r="CE162" s="53">
        <v>-0.25365529999999997</v>
      </c>
      <c r="CF162" s="53">
        <v>-0.27616659999999998</v>
      </c>
      <c r="CG162" s="53">
        <v>-0.26780029999999999</v>
      </c>
      <c r="CH162" s="53">
        <v>-0.239509</v>
      </c>
      <c r="CI162" s="53">
        <v>-9.8761399999999999E-2</v>
      </c>
      <c r="CJ162" s="53">
        <v>-0.14407610000000001</v>
      </c>
      <c r="CK162" s="53">
        <v>-5.0922000000000002E-2</v>
      </c>
      <c r="CL162" s="53">
        <v>-2.8557599999999999E-2</v>
      </c>
      <c r="CM162" s="53">
        <v>2.2307400000000002E-2</v>
      </c>
      <c r="CN162" s="53">
        <v>2.67674E-2</v>
      </c>
      <c r="CO162" s="53">
        <v>2.6423000000000002E-3</v>
      </c>
      <c r="CP162" s="53">
        <v>4.9445599999999999E-2</v>
      </c>
      <c r="CQ162" s="53">
        <v>8.4239800000000004E-2</v>
      </c>
      <c r="CR162" s="53">
        <v>-7.5386700000000001E-2</v>
      </c>
      <c r="CS162" s="53">
        <v>-5.6015599999999999E-2</v>
      </c>
      <c r="CT162" s="53">
        <v>-0.1054887</v>
      </c>
      <c r="CU162" s="53">
        <v>-9.1359099999999999E-2</v>
      </c>
      <c r="CV162" s="53">
        <v>-0.1301474</v>
      </c>
      <c r="CW162" s="53">
        <v>-0.25822830000000002</v>
      </c>
      <c r="CX162" s="53">
        <v>-0.35285339999999998</v>
      </c>
      <c r="CY162" s="53">
        <v>-0.3344567</v>
      </c>
      <c r="CZ162" s="53">
        <v>-0.35215809999999997</v>
      </c>
      <c r="DA162" s="53">
        <v>-0.24549509999999999</v>
      </c>
      <c r="DB162" s="53">
        <v>-0.26100079999999998</v>
      </c>
      <c r="DC162" s="53">
        <v>-0.17735629999999999</v>
      </c>
      <c r="DD162" s="53">
        <v>-0.19690930000000001</v>
      </c>
      <c r="DE162" s="53">
        <v>-0.1867945</v>
      </c>
      <c r="DF162" s="53">
        <v>-0.13419529999999999</v>
      </c>
      <c r="DG162" s="53">
        <v>-5.8370999999999996E-3</v>
      </c>
      <c r="DH162" s="53">
        <v>-5.9439199999999998E-2</v>
      </c>
      <c r="DI162" s="53">
        <v>-2.0449000000000001E-3</v>
      </c>
      <c r="DJ162" s="53">
        <v>1.4900200000000001E-2</v>
      </c>
      <c r="DK162" s="53">
        <v>6.3425999999999996E-2</v>
      </c>
      <c r="DL162" s="53">
        <v>6.6662299999999994E-2</v>
      </c>
      <c r="DM162" s="53">
        <v>4.44214E-2</v>
      </c>
      <c r="DN162" s="53">
        <v>9.4554399999999997E-2</v>
      </c>
      <c r="DO162" s="53">
        <v>0.124916</v>
      </c>
      <c r="DP162" s="53">
        <v>-2.4304099999999999E-2</v>
      </c>
      <c r="DQ162" s="53">
        <v>-6.3891E-3</v>
      </c>
      <c r="DR162" s="53">
        <v>-4.0932299999999998E-2</v>
      </c>
      <c r="DS162" s="53">
        <v>-2.26926E-2</v>
      </c>
      <c r="DT162" s="53">
        <v>-3.7113500000000001E-2</v>
      </c>
      <c r="DU162" s="53">
        <v>-0.1540878</v>
      </c>
      <c r="DV162" s="53">
        <v>-0.24015040000000001</v>
      </c>
      <c r="DW162" s="53">
        <v>-0.22161259999999999</v>
      </c>
      <c r="DX162" s="53">
        <v>-0.2435821</v>
      </c>
      <c r="DY162" s="53">
        <v>-0.1101825</v>
      </c>
      <c r="DZ162" s="53">
        <v>-0.13906660000000001</v>
      </c>
      <c r="EA162" s="53">
        <v>-6.7192600000000005E-2</v>
      </c>
      <c r="EB162" s="53">
        <v>-8.2474400000000003E-2</v>
      </c>
      <c r="EC162" s="53">
        <v>-6.9834900000000005E-2</v>
      </c>
      <c r="ED162" s="53">
        <v>1.7860899999999999E-2</v>
      </c>
      <c r="EE162" s="53">
        <v>0.1283309</v>
      </c>
      <c r="EF162" s="53">
        <v>6.2762899999999996E-2</v>
      </c>
      <c r="EG162" s="53">
        <v>6.8525799999999998E-2</v>
      </c>
      <c r="EH162" s="53">
        <v>7.7646199999999999E-2</v>
      </c>
      <c r="EI162" s="53">
        <v>0.12279470000000001</v>
      </c>
      <c r="EJ162" s="53">
        <v>0.12426420000000001</v>
      </c>
      <c r="EK162" s="53">
        <v>0.1047439</v>
      </c>
      <c r="EL162" s="53">
        <v>0.1596844</v>
      </c>
      <c r="EM162" s="53">
        <v>0.183646</v>
      </c>
      <c r="EN162" s="53">
        <v>4.9451000000000002E-2</v>
      </c>
      <c r="EO162" s="53">
        <v>6.5263799999999997E-2</v>
      </c>
      <c r="EP162" s="53">
        <v>5.2276999999999997E-2</v>
      </c>
      <c r="EQ162" s="53">
        <v>7.6451000000000005E-2</v>
      </c>
      <c r="ER162" s="53">
        <v>9.7212699999999999E-2</v>
      </c>
      <c r="ES162" s="53">
        <v>-3.7253E-3</v>
      </c>
      <c r="ET162" s="53">
        <v>-7.74252E-2</v>
      </c>
      <c r="EU162" s="53">
        <v>-5.86835E-2</v>
      </c>
      <c r="EV162" s="53">
        <v>-8.6815600000000007E-2</v>
      </c>
      <c r="EW162" s="53">
        <v>74.904679999999999</v>
      </c>
      <c r="EX162" s="53">
        <v>72.969669999999994</v>
      </c>
      <c r="EY162" s="53">
        <v>71.030559999999994</v>
      </c>
      <c r="EZ162" s="53">
        <v>69.227959999999996</v>
      </c>
      <c r="FA162" s="53">
        <v>67.897199999999998</v>
      </c>
      <c r="FB162" s="53">
        <v>66.831000000000003</v>
      </c>
      <c r="FC162" s="53">
        <v>65.863900000000001</v>
      </c>
      <c r="FD162" s="53">
        <v>66.390600000000006</v>
      </c>
      <c r="FE162" s="53">
        <v>69.460989999999995</v>
      </c>
      <c r="FF162" s="53">
        <v>73.953429999999997</v>
      </c>
      <c r="FG162" s="53">
        <v>78.428970000000007</v>
      </c>
      <c r="FH162" s="53">
        <v>82.349339999999998</v>
      </c>
      <c r="FI162" s="53">
        <v>85.706639999999993</v>
      </c>
      <c r="FJ162" s="53">
        <v>88.751530000000002</v>
      </c>
      <c r="FK162" s="53">
        <v>90.846279999999993</v>
      </c>
      <c r="FL162" s="53">
        <v>92.300669999999997</v>
      </c>
      <c r="FM162" s="53">
        <v>92.965649999999997</v>
      </c>
      <c r="FN162" s="53">
        <v>92.285229999999999</v>
      </c>
      <c r="FO162" s="53">
        <v>90.327619999999996</v>
      </c>
      <c r="FP162" s="53">
        <v>87.022999999999996</v>
      </c>
      <c r="FQ162" s="53">
        <v>84.237690000000001</v>
      </c>
      <c r="FR162" s="53">
        <v>81.733909999999995</v>
      </c>
      <c r="FS162" s="53">
        <v>79.129670000000004</v>
      </c>
      <c r="FT162" s="53">
        <v>76.629260000000002</v>
      </c>
      <c r="FU162" s="53">
        <v>296</v>
      </c>
      <c r="FV162" s="53">
        <v>563.94740000000002</v>
      </c>
      <c r="FW162" s="53">
        <v>31.61504</v>
      </c>
      <c r="FX162" s="53">
        <v>1</v>
      </c>
    </row>
    <row r="163" spans="1:180" x14ac:dyDescent="0.3">
      <c r="A163" t="s">
        <v>174</v>
      </c>
      <c r="B163" t="s">
        <v>220</v>
      </c>
      <c r="C163" t="s">
        <v>180</v>
      </c>
      <c r="D163" t="s">
        <v>248</v>
      </c>
      <c r="E163" t="s">
        <v>189</v>
      </c>
      <c r="F163" t="s">
        <v>230</v>
      </c>
      <c r="G163" t="s">
        <v>242</v>
      </c>
      <c r="H163" s="53">
        <v>54</v>
      </c>
      <c r="I163" s="53">
        <v>1.9096971</v>
      </c>
      <c r="J163" s="53">
        <v>1.828932</v>
      </c>
      <c r="K163" s="53">
        <v>1.7852520000000001</v>
      </c>
      <c r="L163" s="53">
        <v>1.8120860000000001</v>
      </c>
      <c r="M163" s="53">
        <v>1.8661970000000001</v>
      </c>
      <c r="N163" s="53">
        <v>1.843836</v>
      </c>
      <c r="O163" s="53">
        <v>1.389826</v>
      </c>
      <c r="P163" s="53">
        <v>0.93641439999999998</v>
      </c>
      <c r="Q163" s="53">
        <v>0.92615990000000004</v>
      </c>
      <c r="R163" s="53">
        <v>1.0221150000000001</v>
      </c>
      <c r="S163" s="53">
        <v>1.0702430000000001</v>
      </c>
      <c r="T163" s="53">
        <v>1.156498</v>
      </c>
      <c r="U163" s="53">
        <v>1.225857</v>
      </c>
      <c r="V163" s="53">
        <v>1.1468100000000001</v>
      </c>
      <c r="W163" s="53">
        <v>1.1867799999999999</v>
      </c>
      <c r="X163" s="53">
        <v>1.146528</v>
      </c>
      <c r="Y163" s="53">
        <v>1.154115</v>
      </c>
      <c r="Z163" s="53">
        <v>1.1653530000000001</v>
      </c>
      <c r="AA163" s="53">
        <v>1.1957009999999999</v>
      </c>
      <c r="AB163" s="53">
        <v>1.5552969999999999</v>
      </c>
      <c r="AC163" s="53">
        <v>2.2110289999999999</v>
      </c>
      <c r="AD163" s="53">
        <v>2.1829000000000001</v>
      </c>
      <c r="AE163" s="53">
        <v>2.1355189999999999</v>
      </c>
      <c r="AF163" s="53">
        <v>1.984998</v>
      </c>
      <c r="AG163" s="53">
        <v>-0.88922042000000001</v>
      </c>
      <c r="AH163" s="53">
        <v>-0.91186509999999998</v>
      </c>
      <c r="AI163" s="53">
        <v>-0.83837419999999996</v>
      </c>
      <c r="AJ163" s="53">
        <v>-0.67287359999999996</v>
      </c>
      <c r="AK163" s="53">
        <v>-0.53711299999999995</v>
      </c>
      <c r="AL163" s="53">
        <v>-0.48032819999999998</v>
      </c>
      <c r="AM163" s="53">
        <v>-0.37368770000000001</v>
      </c>
      <c r="AN163" s="53">
        <v>-0.36674200000000001</v>
      </c>
      <c r="AO163" s="53">
        <v>-0.2902845</v>
      </c>
      <c r="AP163" s="53">
        <v>-0.20835609999999999</v>
      </c>
      <c r="AQ163" s="53">
        <v>-0.2089703</v>
      </c>
      <c r="AR163" s="53">
        <v>-0.16005069999999999</v>
      </c>
      <c r="AS163" s="53">
        <v>-0.1169077</v>
      </c>
      <c r="AT163" s="53">
        <v>-0.2024137</v>
      </c>
      <c r="AU163" s="53">
        <v>-0.14174249999999999</v>
      </c>
      <c r="AV163" s="53">
        <v>-0.23348949999999999</v>
      </c>
      <c r="AW163" s="53">
        <v>-0.22680739999999999</v>
      </c>
      <c r="AX163" s="53">
        <v>-0.26738869999999998</v>
      </c>
      <c r="AY163" s="53">
        <v>-0.31123020000000001</v>
      </c>
      <c r="AZ163" s="53">
        <v>-0.41064539999999999</v>
      </c>
      <c r="BA163" s="53">
        <v>-0.55911250000000001</v>
      </c>
      <c r="BB163" s="53">
        <v>-0.61244960000000004</v>
      </c>
      <c r="BC163" s="53">
        <v>-0.53348980000000001</v>
      </c>
      <c r="BD163" s="53">
        <v>-0.60688909999999996</v>
      </c>
      <c r="BE163" s="53">
        <v>-0.67721069</v>
      </c>
      <c r="BF163" s="53">
        <v>-0.70270100000000002</v>
      </c>
      <c r="BG163" s="53">
        <v>-0.64716759999999995</v>
      </c>
      <c r="BH163" s="53">
        <v>-0.49551099999999998</v>
      </c>
      <c r="BI163" s="53">
        <v>-0.3728842</v>
      </c>
      <c r="BJ163" s="53">
        <v>-0.31985760000000002</v>
      </c>
      <c r="BK163" s="53">
        <v>-0.20258960000000001</v>
      </c>
      <c r="BL163" s="53">
        <v>-0.2348942</v>
      </c>
      <c r="BM163" s="53">
        <v>-0.17678840000000001</v>
      </c>
      <c r="BN163" s="53">
        <v>-0.1190495</v>
      </c>
      <c r="BO163" s="53">
        <v>-0.14766309999999999</v>
      </c>
      <c r="BP163" s="53">
        <v>-9.7715200000000002E-2</v>
      </c>
      <c r="BQ163" s="53">
        <v>-4.2491800000000003E-2</v>
      </c>
      <c r="BR163" s="53">
        <v>-0.12445489999999999</v>
      </c>
      <c r="BS163" s="53">
        <v>-6.12604E-2</v>
      </c>
      <c r="BT163" s="53">
        <v>-0.1488343</v>
      </c>
      <c r="BU163" s="53">
        <v>-0.1399803</v>
      </c>
      <c r="BV163" s="53">
        <v>-0.17405580000000001</v>
      </c>
      <c r="BW163" s="53">
        <v>-0.21457709999999999</v>
      </c>
      <c r="BX163" s="53">
        <v>-0.28296389999999999</v>
      </c>
      <c r="BY163" s="53">
        <v>-0.3866618</v>
      </c>
      <c r="BZ163" s="53">
        <v>-0.43542170000000002</v>
      </c>
      <c r="CA163" s="53">
        <v>-0.35191640000000002</v>
      </c>
      <c r="CB163" s="53">
        <v>-0.4348516</v>
      </c>
      <c r="CC163" s="53">
        <v>-0.53037350999999999</v>
      </c>
      <c r="CD163" s="53">
        <v>-0.55783450000000001</v>
      </c>
      <c r="CE163" s="53">
        <v>-0.51473860000000005</v>
      </c>
      <c r="CF163" s="53">
        <v>-0.3726701</v>
      </c>
      <c r="CG163" s="53">
        <v>-0.25913979999999998</v>
      </c>
      <c r="CH163" s="53">
        <v>-0.20871609999999999</v>
      </c>
      <c r="CI163" s="53">
        <v>-8.4087599999999998E-2</v>
      </c>
      <c r="CJ163" s="53">
        <v>-0.1435768</v>
      </c>
      <c r="CK163" s="53">
        <v>-9.8181400000000002E-2</v>
      </c>
      <c r="CL163" s="53">
        <v>-5.7195999999999997E-2</v>
      </c>
      <c r="CM163" s="53">
        <v>-0.105202</v>
      </c>
      <c r="CN163" s="53">
        <v>-5.4541899999999997E-2</v>
      </c>
      <c r="CO163" s="53">
        <v>9.0483999999999998E-3</v>
      </c>
      <c r="CP163" s="53">
        <v>-7.0460900000000007E-2</v>
      </c>
      <c r="CQ163" s="53">
        <v>-5.5187999999999999E-3</v>
      </c>
      <c r="CR163" s="53">
        <v>-9.0202400000000002E-2</v>
      </c>
      <c r="CS163" s="53">
        <v>-7.9844100000000001E-2</v>
      </c>
      <c r="CT163" s="53">
        <v>-0.1094137</v>
      </c>
      <c r="CU163" s="53">
        <v>-0.1476355</v>
      </c>
      <c r="CV163" s="53">
        <v>-0.19453210000000001</v>
      </c>
      <c r="CW163" s="53">
        <v>-0.26722289999999999</v>
      </c>
      <c r="CX163" s="53">
        <v>-0.3128127</v>
      </c>
      <c r="CY163" s="53">
        <v>-0.22615930000000001</v>
      </c>
      <c r="CZ163" s="53">
        <v>-0.31569900000000001</v>
      </c>
      <c r="DA163" s="53">
        <v>-0.38353619</v>
      </c>
      <c r="DB163" s="53">
        <v>-0.4129681</v>
      </c>
      <c r="DC163" s="53">
        <v>-0.38230950000000002</v>
      </c>
      <c r="DD163" s="53">
        <v>-0.2498293</v>
      </c>
      <c r="DE163" s="53">
        <v>-0.14539550000000001</v>
      </c>
      <c r="DF163" s="53">
        <v>-9.7574599999999997E-2</v>
      </c>
      <c r="DG163" s="53">
        <v>3.4414500000000001E-2</v>
      </c>
      <c r="DH163" s="53">
        <v>-5.2259399999999998E-2</v>
      </c>
      <c r="DI163" s="53">
        <v>-1.9574399999999999E-2</v>
      </c>
      <c r="DJ163" s="53">
        <v>4.6575000000000002E-3</v>
      </c>
      <c r="DK163" s="53">
        <v>-6.2740799999999999E-2</v>
      </c>
      <c r="DL163" s="53">
        <v>-1.13686E-2</v>
      </c>
      <c r="DM163" s="53">
        <v>6.0588599999999999E-2</v>
      </c>
      <c r="DN163" s="53">
        <v>-1.6466999999999999E-2</v>
      </c>
      <c r="DO163" s="53">
        <v>5.0222900000000001E-2</v>
      </c>
      <c r="DP163" s="53">
        <v>-3.1570500000000001E-2</v>
      </c>
      <c r="DQ163" s="53">
        <v>-1.9708E-2</v>
      </c>
      <c r="DR163" s="53">
        <v>-4.4771600000000002E-2</v>
      </c>
      <c r="DS163" s="53">
        <v>-8.0693799999999996E-2</v>
      </c>
      <c r="DT163" s="53">
        <v>-0.10610020000000001</v>
      </c>
      <c r="DU163" s="53">
        <v>-0.1477841</v>
      </c>
      <c r="DV163" s="53">
        <v>-0.19020380000000001</v>
      </c>
      <c r="DW163" s="53">
        <v>-0.10040209999999999</v>
      </c>
      <c r="DX163" s="53">
        <v>-0.19654630000000001</v>
      </c>
      <c r="DY163" s="53">
        <v>-0.1715266</v>
      </c>
      <c r="DZ163" s="53">
        <v>-0.20380390000000001</v>
      </c>
      <c r="EA163" s="53">
        <v>-0.19110289999999999</v>
      </c>
      <c r="EB163" s="53">
        <v>-7.2466600000000006E-2</v>
      </c>
      <c r="EC163" s="53">
        <v>1.8833300000000001E-2</v>
      </c>
      <c r="ED163" s="53">
        <v>6.2896099999999996E-2</v>
      </c>
      <c r="EE163" s="53">
        <v>0.20551259999999999</v>
      </c>
      <c r="EF163" s="53">
        <v>7.9588400000000004E-2</v>
      </c>
      <c r="EG163" s="53">
        <v>9.3921599999999994E-2</v>
      </c>
      <c r="EH163" s="53">
        <v>9.3964099999999995E-2</v>
      </c>
      <c r="EI163" s="53">
        <v>-1.4335999999999999E-3</v>
      </c>
      <c r="EJ163" s="53">
        <v>5.0966900000000002E-2</v>
      </c>
      <c r="EK163" s="53">
        <v>0.1350045</v>
      </c>
      <c r="EL163" s="53">
        <v>6.1491799999999999E-2</v>
      </c>
      <c r="EM163" s="53">
        <v>0.13070490000000001</v>
      </c>
      <c r="EN163" s="53">
        <v>5.3084600000000003E-2</v>
      </c>
      <c r="EO163" s="53">
        <v>6.7119100000000001E-2</v>
      </c>
      <c r="EP163" s="53">
        <v>4.8561199999999999E-2</v>
      </c>
      <c r="EQ163" s="53">
        <v>1.59592E-2</v>
      </c>
      <c r="ER163" s="53">
        <v>2.1581300000000001E-2</v>
      </c>
      <c r="ES163" s="53">
        <v>2.46666E-2</v>
      </c>
      <c r="ET163" s="53">
        <v>-1.3175900000000001E-2</v>
      </c>
      <c r="EU163" s="53">
        <v>8.1171300000000002E-2</v>
      </c>
      <c r="EV163" s="53">
        <v>-2.4508800000000001E-2</v>
      </c>
      <c r="EW163" s="53">
        <v>79.389449999999997</v>
      </c>
      <c r="EX163" s="53">
        <v>78.059489999999997</v>
      </c>
      <c r="EY163" s="53">
        <v>76.448759999999993</v>
      </c>
      <c r="EZ163" s="53">
        <v>74.708709999999996</v>
      </c>
      <c r="FA163" s="53">
        <v>73.118430000000004</v>
      </c>
      <c r="FB163" s="53">
        <v>71.40804</v>
      </c>
      <c r="FC163" s="53">
        <v>70.3232</v>
      </c>
      <c r="FD163" s="53">
        <v>71.293729999999996</v>
      </c>
      <c r="FE163" s="53">
        <v>74.775710000000004</v>
      </c>
      <c r="FF163" s="53">
        <v>79.15616</v>
      </c>
      <c r="FG163" s="53">
        <v>83.42886</v>
      </c>
      <c r="FH163" s="53">
        <v>87.4054</v>
      </c>
      <c r="FI163" s="53">
        <v>90.98048</v>
      </c>
      <c r="FJ163" s="53">
        <v>93.732169999999996</v>
      </c>
      <c r="FK163" s="53">
        <v>96.357730000000004</v>
      </c>
      <c r="FL163" s="53">
        <v>98.293539999999993</v>
      </c>
      <c r="FM163" s="53">
        <v>99.184119999999993</v>
      </c>
      <c r="FN163" s="53">
        <v>98.575450000000004</v>
      </c>
      <c r="FO163" s="53">
        <v>96.909909999999996</v>
      </c>
      <c r="FP163" s="53">
        <v>94.556299999999993</v>
      </c>
      <c r="FQ163" s="53">
        <v>91.303309999999996</v>
      </c>
      <c r="FR163" s="53">
        <v>88.24306</v>
      </c>
      <c r="FS163" s="53">
        <v>85.52534</v>
      </c>
      <c r="FT163" s="53">
        <v>82.830520000000007</v>
      </c>
      <c r="FU163" s="53">
        <v>296</v>
      </c>
      <c r="FV163" s="53">
        <v>561.48220000000003</v>
      </c>
      <c r="FW163" s="53">
        <v>34.621339999999996</v>
      </c>
      <c r="FX163" s="53">
        <v>1</v>
      </c>
    </row>
    <row r="164" spans="1:180" x14ac:dyDescent="0.3">
      <c r="A164" t="s">
        <v>174</v>
      </c>
      <c r="B164" t="s">
        <v>220</v>
      </c>
      <c r="C164" t="s">
        <v>180</v>
      </c>
      <c r="D164" t="s">
        <v>227</v>
      </c>
      <c r="E164" t="s">
        <v>188</v>
      </c>
      <c r="F164" t="s">
        <v>230</v>
      </c>
      <c r="G164" t="s">
        <v>242</v>
      </c>
      <c r="H164" s="53">
        <v>54</v>
      </c>
      <c r="I164" s="53">
        <v>2.015924</v>
      </c>
      <c r="J164" s="53">
        <v>1.9320790000000001</v>
      </c>
      <c r="K164" s="53">
        <v>1.8319700000000001</v>
      </c>
      <c r="L164" s="53">
        <v>1.964237</v>
      </c>
      <c r="M164" s="53">
        <v>1.9538709999999999</v>
      </c>
      <c r="N164" s="53">
        <v>1.8284290000000001</v>
      </c>
      <c r="O164" s="53">
        <v>0.97154229999999997</v>
      </c>
      <c r="P164" s="53">
        <v>0.88137359999999998</v>
      </c>
      <c r="Q164" s="53">
        <v>1.013304</v>
      </c>
      <c r="R164" s="53">
        <v>1.1854800000000001</v>
      </c>
      <c r="S164" s="53">
        <v>1.223249</v>
      </c>
      <c r="T164" s="53">
        <v>1.2587170000000001</v>
      </c>
      <c r="U164" s="53">
        <v>1.2778529999999999</v>
      </c>
      <c r="V164" s="53">
        <v>1.3355330000000001</v>
      </c>
      <c r="W164" s="53">
        <v>1.3652249999999999</v>
      </c>
      <c r="X164" s="53">
        <v>1.294645</v>
      </c>
      <c r="Y164" s="53">
        <v>1.2930299999999999</v>
      </c>
      <c r="Z164" s="53">
        <v>1.350276</v>
      </c>
      <c r="AA164" s="53">
        <v>1.35599</v>
      </c>
      <c r="AB164" s="53">
        <v>1.236524</v>
      </c>
      <c r="AC164" s="53">
        <v>1.9462390000000001</v>
      </c>
      <c r="AD164" s="53">
        <v>2.2365550000000001</v>
      </c>
      <c r="AE164" s="53">
        <v>2.1510769999999999</v>
      </c>
      <c r="AF164" s="53">
        <v>2.0189189999999999</v>
      </c>
      <c r="AG164" s="53">
        <v>-0.37550071000000002</v>
      </c>
      <c r="AH164" s="53">
        <v>-0.36763620000000002</v>
      </c>
      <c r="AI164" s="53">
        <v>-0.41912110000000002</v>
      </c>
      <c r="AJ164" s="53">
        <v>-0.24212349999999999</v>
      </c>
      <c r="AK164" s="53">
        <v>-0.17453150000000001</v>
      </c>
      <c r="AL164" s="53">
        <v>-0.1545938</v>
      </c>
      <c r="AM164" s="53">
        <v>-0.37214540000000002</v>
      </c>
      <c r="AN164" s="53">
        <v>-0.5186923</v>
      </c>
      <c r="AO164" s="53">
        <v>-0.22418009999999999</v>
      </c>
      <c r="AP164" s="53">
        <v>-3.1487099999999997E-2</v>
      </c>
      <c r="AQ164" s="53">
        <v>-0.15358810000000001</v>
      </c>
      <c r="AR164" s="53">
        <v>-0.16887079999999999</v>
      </c>
      <c r="AS164" s="53">
        <v>-0.20194580000000001</v>
      </c>
      <c r="AT164" s="53">
        <v>-0.21260290000000001</v>
      </c>
      <c r="AU164" s="53">
        <v>-0.20615559999999999</v>
      </c>
      <c r="AV164" s="53">
        <v>-0.26707819999999999</v>
      </c>
      <c r="AW164" s="53">
        <v>-0.26450240000000003</v>
      </c>
      <c r="AX164" s="53">
        <v>-0.26965430000000001</v>
      </c>
      <c r="AY164" s="53">
        <v>-0.26196940000000002</v>
      </c>
      <c r="AZ164" s="53">
        <v>-0.64190420000000004</v>
      </c>
      <c r="BA164" s="53">
        <v>-0.39276169999999999</v>
      </c>
      <c r="BB164" s="53">
        <v>-0.31865749999999998</v>
      </c>
      <c r="BC164" s="53">
        <v>-0.24748719999999999</v>
      </c>
      <c r="BD164" s="53">
        <v>-0.32948680000000002</v>
      </c>
      <c r="BE164" s="53">
        <v>-0.28979020999999999</v>
      </c>
      <c r="BF164" s="53">
        <v>-0.29019689999999998</v>
      </c>
      <c r="BG164" s="53">
        <v>-0.33124799999999999</v>
      </c>
      <c r="BH164" s="53">
        <v>-0.13892280000000001</v>
      </c>
      <c r="BI164" s="53">
        <v>-9.0111999999999998E-2</v>
      </c>
      <c r="BJ164" s="53">
        <v>-7.2525999999999993E-2</v>
      </c>
      <c r="BK164" s="53">
        <v>-0.25981199999999999</v>
      </c>
      <c r="BL164" s="53">
        <v>-0.32893509999999998</v>
      </c>
      <c r="BM164" s="53">
        <v>-0.1104165</v>
      </c>
      <c r="BN164" s="53">
        <v>3.4464399999999999E-2</v>
      </c>
      <c r="BO164" s="53">
        <v>-8.4955900000000001E-2</v>
      </c>
      <c r="BP164" s="53">
        <v>-0.10533090000000001</v>
      </c>
      <c r="BQ164" s="53">
        <v>-0.1329062</v>
      </c>
      <c r="BR164" s="53">
        <v>-0.14434459999999999</v>
      </c>
      <c r="BS164" s="53">
        <v>-0.1466577</v>
      </c>
      <c r="BT164" s="53">
        <v>-0.2025421</v>
      </c>
      <c r="BU164" s="53">
        <v>-0.19261690000000001</v>
      </c>
      <c r="BV164" s="53">
        <v>-0.18828810000000001</v>
      </c>
      <c r="BW164" s="53">
        <v>-0.17505499999999999</v>
      </c>
      <c r="BX164" s="53">
        <v>-0.48286829999999997</v>
      </c>
      <c r="BY164" s="53">
        <v>-0.28927019999999998</v>
      </c>
      <c r="BZ164" s="53">
        <v>-0.22254679999999999</v>
      </c>
      <c r="CA164" s="53">
        <v>-0.15633030000000001</v>
      </c>
      <c r="CB164" s="53">
        <v>-0.24586150000000001</v>
      </c>
      <c r="CC164" s="53">
        <v>-0.23042729000000001</v>
      </c>
      <c r="CD164" s="53">
        <v>-0.23656260000000001</v>
      </c>
      <c r="CE164" s="53">
        <v>-0.27038719999999999</v>
      </c>
      <c r="CF164" s="53">
        <v>-6.7446300000000001E-2</v>
      </c>
      <c r="CG164" s="53">
        <v>-3.1643400000000002E-2</v>
      </c>
      <c r="CH164" s="53">
        <v>-1.5685999999999999E-2</v>
      </c>
      <c r="CI164" s="53">
        <v>-0.18201030000000001</v>
      </c>
      <c r="CJ164" s="53">
        <v>-0.19750980000000001</v>
      </c>
      <c r="CK164" s="53">
        <v>-3.1624199999999998E-2</v>
      </c>
      <c r="CL164" s="53">
        <v>8.0142099999999994E-2</v>
      </c>
      <c r="CM164" s="53">
        <v>-3.7421500000000003E-2</v>
      </c>
      <c r="CN164" s="53">
        <v>-6.13234E-2</v>
      </c>
      <c r="CO164" s="53">
        <v>-8.5089600000000001E-2</v>
      </c>
      <c r="CP164" s="53">
        <v>-9.7069000000000003E-2</v>
      </c>
      <c r="CQ164" s="53">
        <v>-0.1054496</v>
      </c>
      <c r="CR164" s="53">
        <v>-0.1578446</v>
      </c>
      <c r="CS164" s="53">
        <v>-0.14282929999999999</v>
      </c>
      <c r="CT164" s="53">
        <v>-0.131934</v>
      </c>
      <c r="CU164" s="53">
        <v>-0.1148584</v>
      </c>
      <c r="CV164" s="53">
        <v>-0.37272060000000001</v>
      </c>
      <c r="CW164" s="53">
        <v>-0.21759239999999999</v>
      </c>
      <c r="CX164" s="53">
        <v>-0.1559808</v>
      </c>
      <c r="CY164" s="53">
        <v>-9.3195399999999998E-2</v>
      </c>
      <c r="CZ164" s="53">
        <v>-0.18794279999999999</v>
      </c>
      <c r="DA164" s="53">
        <v>-0.17106441</v>
      </c>
      <c r="DB164" s="53">
        <v>-0.18292839999999999</v>
      </c>
      <c r="DC164" s="53">
        <v>-0.2095265</v>
      </c>
      <c r="DD164" s="53">
        <v>4.0302000000000003E-3</v>
      </c>
      <c r="DE164" s="53">
        <v>2.68253E-2</v>
      </c>
      <c r="DF164" s="53">
        <v>4.1154000000000003E-2</v>
      </c>
      <c r="DG164" s="53">
        <v>-0.1042085</v>
      </c>
      <c r="DH164" s="53">
        <v>-6.6084500000000004E-2</v>
      </c>
      <c r="DI164" s="53">
        <v>4.71682E-2</v>
      </c>
      <c r="DJ164" s="53">
        <v>0.12581990000000001</v>
      </c>
      <c r="DK164" s="53">
        <v>1.0113E-2</v>
      </c>
      <c r="DL164" s="53">
        <v>-1.7315899999999999E-2</v>
      </c>
      <c r="DM164" s="53">
        <v>-3.7272899999999998E-2</v>
      </c>
      <c r="DN164" s="53">
        <v>-4.9793499999999997E-2</v>
      </c>
      <c r="DO164" s="53">
        <v>-6.4241500000000007E-2</v>
      </c>
      <c r="DP164" s="53">
        <v>-0.1131472</v>
      </c>
      <c r="DQ164" s="53">
        <v>-9.3041600000000002E-2</v>
      </c>
      <c r="DR164" s="53">
        <v>-7.5579999999999994E-2</v>
      </c>
      <c r="DS164" s="53">
        <v>-5.4661800000000003E-2</v>
      </c>
      <c r="DT164" s="53">
        <v>-0.2625729</v>
      </c>
      <c r="DU164" s="53">
        <v>-0.1459145</v>
      </c>
      <c r="DV164" s="53">
        <v>-8.9414800000000003E-2</v>
      </c>
      <c r="DW164" s="53">
        <v>-3.0060400000000001E-2</v>
      </c>
      <c r="DX164" s="53">
        <v>-0.1300241</v>
      </c>
      <c r="DY164" s="53">
        <v>-8.5353799999999994E-2</v>
      </c>
      <c r="DZ164" s="53">
        <v>-0.1054891</v>
      </c>
      <c r="EA164" s="53">
        <v>-0.12165330000000001</v>
      </c>
      <c r="EB164" s="53">
        <v>0.1072309</v>
      </c>
      <c r="EC164" s="53">
        <v>0.1112447</v>
      </c>
      <c r="ED164" s="53">
        <v>0.1232219</v>
      </c>
      <c r="EE164" s="53">
        <v>8.1247999999999997E-3</v>
      </c>
      <c r="EF164" s="53">
        <v>0.1236727</v>
      </c>
      <c r="EG164" s="53">
        <v>0.16093180000000001</v>
      </c>
      <c r="EH164" s="53">
        <v>0.19177140000000001</v>
      </c>
      <c r="EI164" s="53">
        <v>7.8745200000000001E-2</v>
      </c>
      <c r="EJ164" s="53">
        <v>4.6224000000000001E-2</v>
      </c>
      <c r="EK164" s="53">
        <v>3.1766700000000002E-2</v>
      </c>
      <c r="EL164" s="53">
        <v>1.8464899999999999E-2</v>
      </c>
      <c r="EM164" s="53">
        <v>-4.7435999999999997E-3</v>
      </c>
      <c r="EN164" s="53">
        <v>-4.8611099999999997E-2</v>
      </c>
      <c r="EO164" s="53">
        <v>-2.1156100000000001E-2</v>
      </c>
      <c r="EP164" s="53">
        <v>5.7863000000000003E-3</v>
      </c>
      <c r="EQ164" s="53">
        <v>3.2252599999999999E-2</v>
      </c>
      <c r="ER164" s="53">
        <v>-0.103537</v>
      </c>
      <c r="ES164" s="53">
        <v>-4.2423099999999998E-2</v>
      </c>
      <c r="ET164" s="53">
        <v>6.6959000000000003E-3</v>
      </c>
      <c r="EU164" s="53">
        <v>6.1096499999999998E-2</v>
      </c>
      <c r="EV164" s="53">
        <v>-4.6398700000000001E-2</v>
      </c>
      <c r="EW164" s="53">
        <v>82.355050000000006</v>
      </c>
      <c r="EX164" s="53">
        <v>80.276700000000005</v>
      </c>
      <c r="EY164" s="53">
        <v>78.623390000000001</v>
      </c>
      <c r="EZ164" s="53">
        <v>77.244290000000007</v>
      </c>
      <c r="FA164" s="53">
        <v>75.757320000000007</v>
      </c>
      <c r="FB164" s="53">
        <v>74.622339999999994</v>
      </c>
      <c r="FC164" s="53">
        <v>74.099260000000001</v>
      </c>
      <c r="FD164" s="53">
        <v>75.914500000000004</v>
      </c>
      <c r="FE164" s="53">
        <v>79.584379999999996</v>
      </c>
      <c r="FF164" s="53">
        <v>83.656289999999998</v>
      </c>
      <c r="FG164" s="53">
        <v>87.426079999999999</v>
      </c>
      <c r="FH164" s="53">
        <v>91.029120000000006</v>
      </c>
      <c r="FI164" s="53">
        <v>94.1982</v>
      </c>
      <c r="FJ164" s="53">
        <v>96.756839999999997</v>
      </c>
      <c r="FK164" s="53">
        <v>98.887950000000004</v>
      </c>
      <c r="FL164" s="53">
        <v>100.5123</v>
      </c>
      <c r="FM164" s="53">
        <v>101.44329999999999</v>
      </c>
      <c r="FN164" s="53">
        <v>101.325</v>
      </c>
      <c r="FO164" s="53">
        <v>99.820220000000006</v>
      </c>
      <c r="FP164" s="53">
        <v>97.341220000000007</v>
      </c>
      <c r="FQ164" s="53">
        <v>93.876450000000006</v>
      </c>
      <c r="FR164" s="53">
        <v>90.985759999999999</v>
      </c>
      <c r="FS164" s="53">
        <v>88.168840000000003</v>
      </c>
      <c r="FT164" s="53">
        <v>85.230450000000005</v>
      </c>
      <c r="FU164" s="53">
        <v>295.96769999999998</v>
      </c>
      <c r="FV164" s="53">
        <v>535.99459999999999</v>
      </c>
      <c r="FW164" s="53">
        <v>18.460899999999999</v>
      </c>
      <c r="FX164" s="53">
        <v>1</v>
      </c>
    </row>
    <row r="165" spans="1:180" x14ac:dyDescent="0.3">
      <c r="A165" t="s">
        <v>174</v>
      </c>
      <c r="B165" t="s">
        <v>220</v>
      </c>
      <c r="C165" t="s">
        <v>180</v>
      </c>
      <c r="D165" t="s">
        <v>248</v>
      </c>
      <c r="E165" t="s">
        <v>190</v>
      </c>
      <c r="F165" t="s">
        <v>230</v>
      </c>
      <c r="G165" t="s">
        <v>242</v>
      </c>
      <c r="H165" s="53">
        <v>54</v>
      </c>
      <c r="I165" s="53">
        <v>1.7644610000000001</v>
      </c>
      <c r="J165" s="53">
        <v>1.7343500000000001</v>
      </c>
      <c r="K165" s="53">
        <v>1.662285</v>
      </c>
      <c r="L165" s="53">
        <v>1.6103099999999999</v>
      </c>
      <c r="M165" s="53">
        <v>1.6501429999999999</v>
      </c>
      <c r="N165" s="53">
        <v>1.6591089999999999</v>
      </c>
      <c r="O165" s="53">
        <v>1.4810209999999999</v>
      </c>
      <c r="P165" s="53">
        <v>0.85332830000000004</v>
      </c>
      <c r="Q165" s="53">
        <v>0.79604850000000005</v>
      </c>
      <c r="R165" s="53">
        <v>0.92129470000000002</v>
      </c>
      <c r="S165" s="53">
        <v>1.0266280000000001</v>
      </c>
      <c r="T165" s="53">
        <v>1.103065</v>
      </c>
      <c r="U165" s="53">
        <v>1.050278</v>
      </c>
      <c r="V165" s="53">
        <v>1.051363</v>
      </c>
      <c r="W165" s="53">
        <v>1.0679080000000001</v>
      </c>
      <c r="X165" s="53">
        <v>1.051674</v>
      </c>
      <c r="Y165" s="53">
        <v>1.027639</v>
      </c>
      <c r="Z165" s="53">
        <v>1.0335190000000001</v>
      </c>
      <c r="AA165" s="53">
        <v>1.2089540000000001</v>
      </c>
      <c r="AB165" s="53">
        <v>1.905904</v>
      </c>
      <c r="AC165" s="53">
        <v>2.0403720000000001</v>
      </c>
      <c r="AD165" s="53">
        <v>2.004464</v>
      </c>
      <c r="AE165" s="53">
        <v>1.921737</v>
      </c>
      <c r="AF165" s="53">
        <v>1.8386469999999999</v>
      </c>
      <c r="AG165" s="53">
        <v>-0.86483162999999996</v>
      </c>
      <c r="AH165" s="53">
        <v>-0.76982899999999999</v>
      </c>
      <c r="AI165" s="53">
        <v>-0.75775879999999995</v>
      </c>
      <c r="AJ165" s="53">
        <v>-0.69537139999999997</v>
      </c>
      <c r="AK165" s="53">
        <v>-0.6411635</v>
      </c>
      <c r="AL165" s="53">
        <v>-0.60128809999999999</v>
      </c>
      <c r="AM165" s="53">
        <v>-0.43484410000000001</v>
      </c>
      <c r="AN165" s="53">
        <v>-0.33696510000000002</v>
      </c>
      <c r="AO165" s="53">
        <v>-0.30474370000000001</v>
      </c>
      <c r="AP165" s="53">
        <v>-0.14894379999999999</v>
      </c>
      <c r="AQ165" s="53">
        <v>-8.3224800000000002E-2</v>
      </c>
      <c r="AR165" s="53">
        <v>-8.4337400000000007E-2</v>
      </c>
      <c r="AS165" s="53">
        <v>-0.1643165</v>
      </c>
      <c r="AT165" s="53">
        <v>-0.16082560000000001</v>
      </c>
      <c r="AU165" s="53">
        <v>-0.14501030000000001</v>
      </c>
      <c r="AV165" s="53">
        <v>-0.22120409999999999</v>
      </c>
      <c r="AW165" s="53">
        <v>-0.2153465</v>
      </c>
      <c r="AX165" s="53">
        <v>-0.2969367</v>
      </c>
      <c r="AY165" s="53">
        <v>-0.26936100000000002</v>
      </c>
      <c r="AZ165" s="53">
        <v>-0.36070530000000001</v>
      </c>
      <c r="BA165" s="53">
        <v>-0.549427</v>
      </c>
      <c r="BB165" s="53">
        <v>-0.64320699999999997</v>
      </c>
      <c r="BC165" s="53">
        <v>-0.63638170000000005</v>
      </c>
      <c r="BD165" s="53">
        <v>-0.64453550000000004</v>
      </c>
      <c r="BE165" s="53">
        <v>-0.67294657000000002</v>
      </c>
      <c r="BF165" s="53">
        <v>-0.59357729999999997</v>
      </c>
      <c r="BG165" s="53">
        <v>-0.58677570000000001</v>
      </c>
      <c r="BH165" s="53">
        <v>-0.5260454</v>
      </c>
      <c r="BI165" s="53">
        <v>-0.47778209999999999</v>
      </c>
      <c r="BJ165" s="53">
        <v>-0.43248049999999999</v>
      </c>
      <c r="BK165" s="53">
        <v>-0.28819440000000002</v>
      </c>
      <c r="BL165" s="53">
        <v>-0.22134999999999999</v>
      </c>
      <c r="BM165" s="53">
        <v>-0.20190920000000001</v>
      </c>
      <c r="BN165" s="53">
        <v>-7.0997000000000005E-2</v>
      </c>
      <c r="BO165" s="53">
        <v>-2.11843E-2</v>
      </c>
      <c r="BP165" s="53">
        <v>-1.8360399999999999E-2</v>
      </c>
      <c r="BQ165" s="53">
        <v>-9.2129600000000006E-2</v>
      </c>
      <c r="BR165" s="53">
        <v>-8.2515500000000006E-2</v>
      </c>
      <c r="BS165" s="53">
        <v>-7.5536699999999998E-2</v>
      </c>
      <c r="BT165" s="53">
        <v>-0.1326061</v>
      </c>
      <c r="BU165" s="53">
        <v>-0.13235710000000001</v>
      </c>
      <c r="BV165" s="53">
        <v>-0.20276050000000001</v>
      </c>
      <c r="BW165" s="53">
        <v>-0.1791732</v>
      </c>
      <c r="BX165" s="53">
        <v>-0.234014</v>
      </c>
      <c r="BY165" s="53">
        <v>-0.40413019999999999</v>
      </c>
      <c r="BZ165" s="53">
        <v>-0.4757053</v>
      </c>
      <c r="CA165" s="53">
        <v>-0.46497860000000002</v>
      </c>
      <c r="CB165" s="53">
        <v>-0.48326350000000001</v>
      </c>
      <c r="CC165" s="53">
        <v>-0.54004770999999996</v>
      </c>
      <c r="CD165" s="53">
        <v>-0.47150589999999998</v>
      </c>
      <c r="CE165" s="53">
        <v>-0.46835320000000003</v>
      </c>
      <c r="CF165" s="53">
        <v>-0.40877079999999999</v>
      </c>
      <c r="CG165" s="53">
        <v>-0.36462470000000002</v>
      </c>
      <c r="CH165" s="53">
        <v>-0.31556479999999998</v>
      </c>
      <c r="CI165" s="53">
        <v>-0.18662519999999999</v>
      </c>
      <c r="CJ165" s="53">
        <v>-0.14127529999999999</v>
      </c>
      <c r="CK165" s="53">
        <v>-0.13068630000000001</v>
      </c>
      <c r="CL165" s="53">
        <v>-1.70113E-2</v>
      </c>
      <c r="CM165" s="53">
        <v>2.1784700000000001E-2</v>
      </c>
      <c r="CN165" s="53">
        <v>2.7335100000000001E-2</v>
      </c>
      <c r="CO165" s="53">
        <v>-4.2133200000000003E-2</v>
      </c>
      <c r="CP165" s="53">
        <v>-2.82781E-2</v>
      </c>
      <c r="CQ165" s="53">
        <v>-2.74194E-2</v>
      </c>
      <c r="CR165" s="53">
        <v>-7.1243299999999996E-2</v>
      </c>
      <c r="CS165" s="53">
        <v>-7.4878899999999998E-2</v>
      </c>
      <c r="CT165" s="53">
        <v>-0.1375344</v>
      </c>
      <c r="CU165" s="53">
        <v>-0.1167094</v>
      </c>
      <c r="CV165" s="53">
        <v>-0.14626800000000001</v>
      </c>
      <c r="CW165" s="53">
        <v>-0.30349809999999999</v>
      </c>
      <c r="CX165" s="53">
        <v>-0.35969420000000002</v>
      </c>
      <c r="CY165" s="53">
        <v>-0.3462653</v>
      </c>
      <c r="CZ165" s="53">
        <v>-0.37156699999999998</v>
      </c>
      <c r="DA165" s="53">
        <v>-0.40714881000000003</v>
      </c>
      <c r="DB165" s="53">
        <v>-0.34943439999999998</v>
      </c>
      <c r="DC165" s="53">
        <v>-0.34993089999999999</v>
      </c>
      <c r="DD165" s="53">
        <v>-0.29149609999999998</v>
      </c>
      <c r="DE165" s="53">
        <v>-0.2514673</v>
      </c>
      <c r="DF165" s="53">
        <v>-0.1986492</v>
      </c>
      <c r="DG165" s="53">
        <v>-8.5056099999999996E-2</v>
      </c>
      <c r="DH165" s="53">
        <v>-6.1200600000000001E-2</v>
      </c>
      <c r="DI165" s="53">
        <v>-5.94634E-2</v>
      </c>
      <c r="DJ165" s="53">
        <v>3.6974399999999998E-2</v>
      </c>
      <c r="DK165" s="53">
        <v>6.4753699999999997E-2</v>
      </c>
      <c r="DL165" s="53">
        <v>7.3030600000000001E-2</v>
      </c>
      <c r="DM165" s="53">
        <v>7.8633000000000002E-3</v>
      </c>
      <c r="DN165" s="53">
        <v>2.5959300000000001E-2</v>
      </c>
      <c r="DO165" s="53">
        <v>2.0697799999999999E-2</v>
      </c>
      <c r="DP165" s="53">
        <v>-9.8805999999999998E-3</v>
      </c>
      <c r="DQ165" s="53">
        <v>-1.7400800000000001E-2</v>
      </c>
      <c r="DR165" s="53">
        <v>-7.2308300000000006E-2</v>
      </c>
      <c r="DS165" s="53">
        <v>-5.4245599999999998E-2</v>
      </c>
      <c r="DT165" s="53">
        <v>-5.8522100000000001E-2</v>
      </c>
      <c r="DU165" s="53">
        <v>-0.20286589999999999</v>
      </c>
      <c r="DV165" s="53">
        <v>-0.24368310000000001</v>
      </c>
      <c r="DW165" s="53">
        <v>-0.22755210000000001</v>
      </c>
      <c r="DX165" s="53">
        <v>-0.2598704</v>
      </c>
      <c r="DY165" s="53">
        <v>-0.21526380000000001</v>
      </c>
      <c r="DZ165" s="53">
        <v>-0.17318269999999999</v>
      </c>
      <c r="EA165" s="53">
        <v>-0.17894769999999999</v>
      </c>
      <c r="EB165" s="53">
        <v>-0.1221701</v>
      </c>
      <c r="EC165" s="53">
        <v>-8.8085899999999995E-2</v>
      </c>
      <c r="ED165" s="53">
        <v>-2.98415E-2</v>
      </c>
      <c r="EE165" s="53">
        <v>6.1593700000000001E-2</v>
      </c>
      <c r="EF165" s="53">
        <v>5.4414499999999998E-2</v>
      </c>
      <c r="EG165" s="53">
        <v>4.3371100000000003E-2</v>
      </c>
      <c r="EH165" s="53">
        <v>0.1149211</v>
      </c>
      <c r="EI165" s="53">
        <v>0.1267942</v>
      </c>
      <c r="EJ165" s="53">
        <v>0.13900760000000001</v>
      </c>
      <c r="EK165" s="53">
        <v>8.0050200000000002E-2</v>
      </c>
      <c r="EL165" s="53">
        <v>0.1042695</v>
      </c>
      <c r="EM165" s="53">
        <v>9.0171500000000002E-2</v>
      </c>
      <c r="EN165" s="53">
        <v>7.8717499999999996E-2</v>
      </c>
      <c r="EO165" s="53">
        <v>6.5588599999999997E-2</v>
      </c>
      <c r="EP165" s="53">
        <v>2.1867899999999999E-2</v>
      </c>
      <c r="EQ165" s="53">
        <v>3.5942200000000001E-2</v>
      </c>
      <c r="ER165" s="53">
        <v>6.8169199999999999E-2</v>
      </c>
      <c r="ES165" s="53">
        <v>-5.7569099999999998E-2</v>
      </c>
      <c r="ET165" s="53">
        <v>-7.6181600000000002E-2</v>
      </c>
      <c r="EU165" s="53">
        <v>-5.6148900000000002E-2</v>
      </c>
      <c r="EV165" s="53">
        <v>-9.85983E-2</v>
      </c>
      <c r="EW165" s="53">
        <v>75.465649999999997</v>
      </c>
      <c r="EX165" s="53">
        <v>73.424359999999993</v>
      </c>
      <c r="EY165" s="53">
        <v>71.636629999999997</v>
      </c>
      <c r="EZ165" s="53">
        <v>70.518770000000004</v>
      </c>
      <c r="FA165" s="53">
        <v>69.498689999999996</v>
      </c>
      <c r="FB165" s="53">
        <v>68.027209999999997</v>
      </c>
      <c r="FC165" s="53">
        <v>66.57732</v>
      </c>
      <c r="FD165" s="53">
        <v>66.865809999999996</v>
      </c>
      <c r="FE165" s="53">
        <v>69.984610000000004</v>
      </c>
      <c r="FF165" s="53">
        <v>74.803309999999996</v>
      </c>
      <c r="FG165" s="53">
        <v>79.369</v>
      </c>
      <c r="FH165" s="53">
        <v>83.161420000000007</v>
      </c>
      <c r="FI165" s="53">
        <v>86.678120000000007</v>
      </c>
      <c r="FJ165" s="53">
        <v>89.484790000000004</v>
      </c>
      <c r="FK165" s="53">
        <v>91.654089999999997</v>
      </c>
      <c r="FL165" s="53">
        <v>92.484790000000004</v>
      </c>
      <c r="FM165" s="53">
        <v>92.691999999999993</v>
      </c>
      <c r="FN165" s="53">
        <v>91.868620000000007</v>
      </c>
      <c r="FO165" s="53">
        <v>90.201769999999996</v>
      </c>
      <c r="FP165" s="53">
        <v>87.513329999999996</v>
      </c>
      <c r="FQ165" s="53">
        <v>84.6875</v>
      </c>
      <c r="FR165" s="53">
        <v>82.22654</v>
      </c>
      <c r="FS165" s="53">
        <v>79.999250000000004</v>
      </c>
      <c r="FT165" s="53">
        <v>77.787540000000007</v>
      </c>
      <c r="FU165" s="53">
        <v>296</v>
      </c>
      <c r="FV165" s="53">
        <v>563.94740000000002</v>
      </c>
      <c r="FW165" s="53">
        <v>31.61504</v>
      </c>
      <c r="FX165" s="53">
        <v>1</v>
      </c>
    </row>
    <row r="166" spans="1:180" x14ac:dyDescent="0.3">
      <c r="A166" t="s">
        <v>174</v>
      </c>
      <c r="B166" t="s">
        <v>220</v>
      </c>
      <c r="C166" t="s">
        <v>180</v>
      </c>
      <c r="D166" t="s">
        <v>248</v>
      </c>
      <c r="E166" t="s">
        <v>188</v>
      </c>
      <c r="F166" t="s">
        <v>230</v>
      </c>
      <c r="G166" t="s">
        <v>242</v>
      </c>
      <c r="H166" s="53">
        <v>54</v>
      </c>
      <c r="I166" s="53">
        <v>1.906401</v>
      </c>
      <c r="J166" s="53">
        <v>1.82728</v>
      </c>
      <c r="K166" s="53">
        <v>1.7338020000000001</v>
      </c>
      <c r="L166" s="53">
        <v>1.870074</v>
      </c>
      <c r="M166" s="53">
        <v>1.8021320000000001</v>
      </c>
      <c r="N166" s="53">
        <v>1.686008</v>
      </c>
      <c r="O166" s="53">
        <v>0.8607165</v>
      </c>
      <c r="P166" s="53">
        <v>0.67997629999999998</v>
      </c>
      <c r="Q166" s="53">
        <v>0.84227359999999996</v>
      </c>
      <c r="R166" s="53">
        <v>1.073585</v>
      </c>
      <c r="S166" s="53">
        <v>1.1148979999999999</v>
      </c>
      <c r="T166" s="53">
        <v>1.192693</v>
      </c>
      <c r="U166" s="53">
        <v>1.1606719999999999</v>
      </c>
      <c r="V166" s="53">
        <v>1.170801</v>
      </c>
      <c r="W166" s="53">
        <v>1.1406499999999999</v>
      </c>
      <c r="X166" s="53">
        <v>1.1172439999999999</v>
      </c>
      <c r="Y166" s="53">
        <v>1.209152</v>
      </c>
      <c r="Z166" s="53">
        <v>1.2662979999999999</v>
      </c>
      <c r="AA166" s="53">
        <v>1.2977860000000001</v>
      </c>
      <c r="AB166" s="53">
        <v>1.1912210000000001</v>
      </c>
      <c r="AC166" s="53">
        <v>1.8959779999999999</v>
      </c>
      <c r="AD166" s="53">
        <v>2.1905969999999999</v>
      </c>
      <c r="AE166" s="53">
        <v>2.1258020000000002</v>
      </c>
      <c r="AF166" s="53">
        <v>1.962731</v>
      </c>
      <c r="AG166" s="53">
        <v>-0.64453559999999999</v>
      </c>
      <c r="AH166" s="53">
        <v>-0.57499529999999999</v>
      </c>
      <c r="AI166" s="53">
        <v>-0.57651640000000004</v>
      </c>
      <c r="AJ166" s="53">
        <v>-0.38572899999999999</v>
      </c>
      <c r="AK166" s="53">
        <v>-0.37175829999999999</v>
      </c>
      <c r="AL166" s="53">
        <v>-0.31461309999999998</v>
      </c>
      <c r="AM166" s="53">
        <v>-0.51949789999999996</v>
      </c>
      <c r="AN166" s="53">
        <v>-0.67936529999999995</v>
      </c>
      <c r="AO166" s="53">
        <v>-0.3097741</v>
      </c>
      <c r="AP166" s="53">
        <v>-6.0992400000000002E-2</v>
      </c>
      <c r="AQ166" s="53">
        <v>-0.1697022</v>
      </c>
      <c r="AR166" s="53">
        <v>-0.1396259</v>
      </c>
      <c r="AS166" s="53">
        <v>-0.1572296</v>
      </c>
      <c r="AT166" s="53">
        <v>-0.18339630000000001</v>
      </c>
      <c r="AU166" s="53">
        <v>-0.22410659999999999</v>
      </c>
      <c r="AV166" s="53">
        <v>-0.26238719999999999</v>
      </c>
      <c r="AW166" s="53">
        <v>-0.2172993</v>
      </c>
      <c r="AX166" s="53">
        <v>-0.2318112</v>
      </c>
      <c r="AY166" s="53">
        <v>-0.22269649999999999</v>
      </c>
      <c r="AZ166" s="53">
        <v>-0.60627620000000004</v>
      </c>
      <c r="BA166" s="53">
        <v>-0.48781760000000002</v>
      </c>
      <c r="BB166" s="53">
        <v>-0.4557331</v>
      </c>
      <c r="BC166" s="53">
        <v>-0.35379559999999999</v>
      </c>
      <c r="BD166" s="53">
        <v>-0.4554416</v>
      </c>
      <c r="BE166" s="53">
        <v>-0.51502501999999994</v>
      </c>
      <c r="BF166" s="53">
        <v>-0.47080919999999998</v>
      </c>
      <c r="BG166" s="53">
        <v>-0.47377659999999999</v>
      </c>
      <c r="BH166" s="53">
        <v>-0.26020989999999999</v>
      </c>
      <c r="BI166" s="53">
        <v>-0.2781903</v>
      </c>
      <c r="BJ166" s="53">
        <v>-0.22991729999999999</v>
      </c>
      <c r="BK166" s="53">
        <v>-0.38808239999999999</v>
      </c>
      <c r="BL166" s="53">
        <v>-0.49127799999999999</v>
      </c>
      <c r="BM166" s="53">
        <v>-0.20681939999999999</v>
      </c>
      <c r="BN166" s="53">
        <v>-4.8224000000000001E-3</v>
      </c>
      <c r="BO166" s="53">
        <v>-0.1066493</v>
      </c>
      <c r="BP166" s="53">
        <v>-7.3841100000000007E-2</v>
      </c>
      <c r="BQ166" s="53">
        <v>-9.9067100000000005E-2</v>
      </c>
      <c r="BR166" s="53">
        <v>-0.11034330000000001</v>
      </c>
      <c r="BS166" s="53">
        <v>-0.1580828</v>
      </c>
      <c r="BT166" s="53">
        <v>-0.18906000000000001</v>
      </c>
      <c r="BU166" s="53">
        <v>-0.14269570000000001</v>
      </c>
      <c r="BV166" s="53">
        <v>-0.14999570000000001</v>
      </c>
      <c r="BW166" s="53">
        <v>-0.1326379</v>
      </c>
      <c r="BX166" s="53">
        <v>-0.45445010000000002</v>
      </c>
      <c r="BY166" s="53">
        <v>-0.37931189999999998</v>
      </c>
      <c r="BZ166" s="53">
        <v>-0.3413698</v>
      </c>
      <c r="CA166" s="53">
        <v>-0.24874470000000001</v>
      </c>
      <c r="CB166" s="53">
        <v>-0.35999409999999998</v>
      </c>
      <c r="CC166" s="53">
        <v>-0.42532629</v>
      </c>
      <c r="CD166" s="53">
        <v>-0.39865020000000001</v>
      </c>
      <c r="CE166" s="53">
        <v>-0.40261930000000001</v>
      </c>
      <c r="CF166" s="53">
        <v>-0.17327580000000001</v>
      </c>
      <c r="CG166" s="53">
        <v>-0.2133854</v>
      </c>
      <c r="CH166" s="53">
        <v>-0.1712573</v>
      </c>
      <c r="CI166" s="53">
        <v>-0.29706440000000001</v>
      </c>
      <c r="CJ166" s="53">
        <v>-0.36100929999999998</v>
      </c>
      <c r="CK166" s="53">
        <v>-0.1355132</v>
      </c>
      <c r="CL166" s="53">
        <v>3.4080800000000001E-2</v>
      </c>
      <c r="CM166" s="53">
        <v>-6.2979099999999996E-2</v>
      </c>
      <c r="CN166" s="53">
        <v>-2.8278899999999999E-2</v>
      </c>
      <c r="CO166" s="53">
        <v>-5.87839E-2</v>
      </c>
      <c r="CP166" s="53">
        <v>-5.9747099999999997E-2</v>
      </c>
      <c r="CQ166" s="53">
        <v>-0.11235489999999999</v>
      </c>
      <c r="CR166" s="53">
        <v>-0.1382738</v>
      </c>
      <c r="CS166" s="53">
        <v>-9.1025599999999998E-2</v>
      </c>
      <c r="CT166" s="53">
        <v>-9.33306E-2</v>
      </c>
      <c r="CU166" s="53">
        <v>-7.0263500000000007E-2</v>
      </c>
      <c r="CV166" s="53">
        <v>-0.34929589999999999</v>
      </c>
      <c r="CW166" s="53">
        <v>-0.30416110000000002</v>
      </c>
      <c r="CX166" s="53">
        <v>-0.26216210000000001</v>
      </c>
      <c r="CY166" s="53">
        <v>-0.1759867</v>
      </c>
      <c r="CZ166" s="53">
        <v>-0.29388730000000002</v>
      </c>
      <c r="DA166" s="53">
        <v>-0.33562758999999998</v>
      </c>
      <c r="DB166" s="53">
        <v>-0.32649119999999998</v>
      </c>
      <c r="DC166" s="53">
        <v>-0.33146199999999998</v>
      </c>
      <c r="DD166" s="53">
        <v>-8.6341699999999993E-2</v>
      </c>
      <c r="DE166" s="53">
        <v>-0.1485805</v>
      </c>
      <c r="DF166" s="53">
        <v>-0.1125973</v>
      </c>
      <c r="DG166" s="53">
        <v>-0.20604639999999999</v>
      </c>
      <c r="DH166" s="53">
        <v>-0.23074049999999999</v>
      </c>
      <c r="DI166" s="53">
        <v>-6.4207100000000003E-2</v>
      </c>
      <c r="DJ166" s="53">
        <v>7.2983999999999993E-2</v>
      </c>
      <c r="DK166" s="53">
        <v>-1.93089E-2</v>
      </c>
      <c r="DL166" s="53">
        <v>1.7283400000000001E-2</v>
      </c>
      <c r="DM166" s="53">
        <v>-1.8500800000000001E-2</v>
      </c>
      <c r="DN166" s="53">
        <v>-9.1509E-3</v>
      </c>
      <c r="DO166" s="53">
        <v>-6.6627099999999995E-2</v>
      </c>
      <c r="DP166" s="53">
        <v>-8.7487599999999999E-2</v>
      </c>
      <c r="DQ166" s="53">
        <v>-3.9355399999999999E-2</v>
      </c>
      <c r="DR166" s="53">
        <v>-3.6665400000000001E-2</v>
      </c>
      <c r="DS166" s="53">
        <v>-7.8890999999999996E-3</v>
      </c>
      <c r="DT166" s="53">
        <v>-0.24414159999999999</v>
      </c>
      <c r="DU166" s="53">
        <v>-0.2290103</v>
      </c>
      <c r="DV166" s="53">
        <v>-0.18295449999999999</v>
      </c>
      <c r="DW166" s="53">
        <v>-0.10322870000000001</v>
      </c>
      <c r="DX166" s="53">
        <v>-0.2277807</v>
      </c>
      <c r="DY166" s="53">
        <v>-0.20611689999999999</v>
      </c>
      <c r="DZ166" s="53">
        <v>-0.22230510000000001</v>
      </c>
      <c r="EA166" s="53">
        <v>-0.22872219999999999</v>
      </c>
      <c r="EB166" s="53">
        <v>3.9177299999999998E-2</v>
      </c>
      <c r="EC166" s="53">
        <v>-5.5012499999999999E-2</v>
      </c>
      <c r="ED166" s="53">
        <v>-2.7901499999999999E-2</v>
      </c>
      <c r="EE166" s="53">
        <v>-7.46309E-2</v>
      </c>
      <c r="EF166" s="53">
        <v>-4.2653200000000002E-2</v>
      </c>
      <c r="EG166" s="53">
        <v>3.8747700000000003E-2</v>
      </c>
      <c r="EH166" s="53">
        <v>0.12915409999999999</v>
      </c>
      <c r="EI166" s="53">
        <v>4.3743999999999998E-2</v>
      </c>
      <c r="EJ166" s="53">
        <v>8.3068199999999995E-2</v>
      </c>
      <c r="EK166" s="53">
        <v>3.9661700000000001E-2</v>
      </c>
      <c r="EL166" s="53">
        <v>6.3902100000000003E-2</v>
      </c>
      <c r="EM166" s="53">
        <v>-6.0329999999999997E-4</v>
      </c>
      <c r="EN166" s="53">
        <v>-1.41604E-2</v>
      </c>
      <c r="EO166" s="53">
        <v>3.5248099999999997E-2</v>
      </c>
      <c r="EP166" s="53">
        <v>4.5150099999999999E-2</v>
      </c>
      <c r="EQ166" s="53">
        <v>8.2169500000000006E-2</v>
      </c>
      <c r="ER166" s="53">
        <v>-9.2315499999999995E-2</v>
      </c>
      <c r="ES166" s="53">
        <v>-0.1205046</v>
      </c>
      <c r="ET166" s="53">
        <v>-6.8591200000000005E-2</v>
      </c>
      <c r="EU166" s="53">
        <v>1.8221999999999999E-3</v>
      </c>
      <c r="EV166" s="53">
        <v>-0.13233310000000001</v>
      </c>
      <c r="EW166" s="53">
        <v>84.263769999999994</v>
      </c>
      <c r="EX166" s="53">
        <v>81.937989999999999</v>
      </c>
      <c r="EY166" s="53">
        <v>79.840999999999994</v>
      </c>
      <c r="EZ166" s="53">
        <v>78.242649999999998</v>
      </c>
      <c r="FA166" s="53">
        <v>76.774929999999998</v>
      </c>
      <c r="FB166" s="53">
        <v>75.425319999999999</v>
      </c>
      <c r="FC166" s="53">
        <v>75.066569999999999</v>
      </c>
      <c r="FD166" s="53">
        <v>76.988339999999994</v>
      </c>
      <c r="FE166" s="53">
        <v>80.196849999999998</v>
      </c>
      <c r="FF166" s="53">
        <v>83.613039999999998</v>
      </c>
      <c r="FG166" s="53">
        <v>87.353669999999994</v>
      </c>
      <c r="FH166" s="53">
        <v>91.336600000000004</v>
      </c>
      <c r="FI166" s="53">
        <v>95.03143</v>
      </c>
      <c r="FJ166" s="53">
        <v>97.560490000000001</v>
      </c>
      <c r="FK166" s="53">
        <v>99.433080000000004</v>
      </c>
      <c r="FL166" s="53">
        <v>101.1337</v>
      </c>
      <c r="FM166" s="53">
        <v>101.6146</v>
      </c>
      <c r="FN166" s="53">
        <v>101.1553</v>
      </c>
      <c r="FO166" s="53">
        <v>99.821560000000005</v>
      </c>
      <c r="FP166" s="53">
        <v>97.795199999999994</v>
      </c>
      <c r="FQ166" s="53">
        <v>94.679789999999997</v>
      </c>
      <c r="FR166" s="53">
        <v>91.933080000000004</v>
      </c>
      <c r="FS166" s="53">
        <v>88.522480000000002</v>
      </c>
      <c r="FT166" s="53">
        <v>85.579759999999993</v>
      </c>
      <c r="FU166" s="53">
        <v>295.96769999999998</v>
      </c>
      <c r="FV166" s="53">
        <v>535.99459999999999</v>
      </c>
      <c r="FW166" s="53">
        <v>18.460899999999999</v>
      </c>
      <c r="FX166" s="53">
        <v>1</v>
      </c>
    </row>
    <row r="167" spans="1:180" x14ac:dyDescent="0.3">
      <c r="A167" t="s">
        <v>174</v>
      </c>
      <c r="B167" t="s">
        <v>220</v>
      </c>
      <c r="C167" t="s">
        <v>180</v>
      </c>
      <c r="D167" t="s">
        <v>248</v>
      </c>
      <c r="E167" t="s">
        <v>187</v>
      </c>
      <c r="F167" t="s">
        <v>230</v>
      </c>
      <c r="G167" t="s">
        <v>242</v>
      </c>
      <c r="H167" s="53">
        <v>54</v>
      </c>
      <c r="I167" s="53">
        <v>1.9630970000000001</v>
      </c>
      <c r="J167" s="53">
        <v>1.865691</v>
      </c>
      <c r="K167" s="53">
        <v>1.8265309999999999</v>
      </c>
      <c r="L167" s="53">
        <v>1.9515150000000001</v>
      </c>
      <c r="M167" s="53">
        <v>1.819426</v>
      </c>
      <c r="N167" s="53">
        <v>1.6099840000000001</v>
      </c>
      <c r="O167" s="53">
        <v>0.60840850000000002</v>
      </c>
      <c r="P167" s="53">
        <v>0.53698299999999999</v>
      </c>
      <c r="Q167" s="53">
        <v>0.7095262</v>
      </c>
      <c r="R167" s="53">
        <v>1.0365260000000001</v>
      </c>
      <c r="S167" s="53">
        <v>0.99809760000000003</v>
      </c>
      <c r="T167" s="53">
        <v>1.0310440000000001</v>
      </c>
      <c r="U167" s="53">
        <v>1.0545929999999999</v>
      </c>
      <c r="V167" s="53">
        <v>1.0761700000000001</v>
      </c>
      <c r="W167" s="53">
        <v>1.0658890000000001</v>
      </c>
      <c r="X167" s="53">
        <v>1.0193160000000001</v>
      </c>
      <c r="Y167" s="53">
        <v>1.0358430000000001</v>
      </c>
      <c r="Z167" s="53">
        <v>1.0891390000000001</v>
      </c>
      <c r="AA167" s="53">
        <v>1.1056980000000001</v>
      </c>
      <c r="AB167" s="53">
        <v>1.064033</v>
      </c>
      <c r="AC167" s="53">
        <v>1.801558</v>
      </c>
      <c r="AD167" s="53">
        <v>2.2792590000000001</v>
      </c>
      <c r="AE167" s="53">
        <v>2.1623429999999999</v>
      </c>
      <c r="AF167" s="53">
        <v>1.9263140000000001</v>
      </c>
      <c r="AG167" s="53">
        <v>-0.42170131</v>
      </c>
      <c r="AH167" s="53">
        <v>-0.4673021</v>
      </c>
      <c r="AI167" s="53">
        <v>-0.4516792</v>
      </c>
      <c r="AJ167" s="53">
        <v>-0.31632149999999998</v>
      </c>
      <c r="AK167" s="53">
        <v>-0.37079519999999999</v>
      </c>
      <c r="AL167" s="53">
        <v>-0.3097028</v>
      </c>
      <c r="AM167" s="53">
        <v>-0.82382979999999995</v>
      </c>
      <c r="AN167" s="53">
        <v>-0.8004175</v>
      </c>
      <c r="AO167" s="53">
        <v>-0.39876149999999999</v>
      </c>
      <c r="AP167" s="53">
        <v>-9.25922E-2</v>
      </c>
      <c r="AQ167" s="53">
        <v>-0.25505699999999998</v>
      </c>
      <c r="AR167" s="53">
        <v>-0.2908924</v>
      </c>
      <c r="AS167" s="53">
        <v>-0.27966239999999998</v>
      </c>
      <c r="AT167" s="53">
        <v>-0.231575</v>
      </c>
      <c r="AU167" s="53">
        <v>-0.2530656</v>
      </c>
      <c r="AV167" s="53">
        <v>-0.31781599999999999</v>
      </c>
      <c r="AW167" s="53">
        <v>-0.3234515</v>
      </c>
      <c r="AX167" s="53">
        <v>-0.37670379999999998</v>
      </c>
      <c r="AY167" s="53">
        <v>-0.38759719999999998</v>
      </c>
      <c r="AZ167" s="53">
        <v>-0.67579180000000005</v>
      </c>
      <c r="BA167" s="53">
        <v>-0.47238010000000002</v>
      </c>
      <c r="BB167" s="53">
        <v>-0.33213599999999999</v>
      </c>
      <c r="BC167" s="53">
        <v>-0.30407909999999999</v>
      </c>
      <c r="BD167" s="53">
        <v>-0.53395749999999997</v>
      </c>
      <c r="BE167" s="53">
        <v>-0.28238450999999998</v>
      </c>
      <c r="BF167" s="53">
        <v>-0.33322350000000001</v>
      </c>
      <c r="BG167" s="53">
        <v>-0.31848559999999998</v>
      </c>
      <c r="BH167" s="53">
        <v>-0.14540719999999999</v>
      </c>
      <c r="BI167" s="53">
        <v>-0.23102030000000001</v>
      </c>
      <c r="BJ167" s="53">
        <v>-0.17467659999999999</v>
      </c>
      <c r="BK167" s="53">
        <v>-0.60334659999999996</v>
      </c>
      <c r="BL167" s="53">
        <v>-0.59951239999999995</v>
      </c>
      <c r="BM167" s="53">
        <v>-0.305759</v>
      </c>
      <c r="BN167" s="53">
        <v>-2.4608600000000001E-2</v>
      </c>
      <c r="BO167" s="53">
        <v>-0.204096</v>
      </c>
      <c r="BP167" s="53">
        <v>-0.2316146</v>
      </c>
      <c r="BQ167" s="53">
        <v>-0.2052583</v>
      </c>
      <c r="BR167" s="53">
        <v>-0.16044800000000001</v>
      </c>
      <c r="BS167" s="53">
        <v>-0.186526</v>
      </c>
      <c r="BT167" s="53">
        <v>-0.23661219999999999</v>
      </c>
      <c r="BU167" s="53">
        <v>-0.24345320000000001</v>
      </c>
      <c r="BV167" s="53">
        <v>-0.26985999999999999</v>
      </c>
      <c r="BW167" s="53">
        <v>-0.27640569999999998</v>
      </c>
      <c r="BX167" s="53">
        <v>-0.49858839999999999</v>
      </c>
      <c r="BY167" s="53">
        <v>-0.32782099999999997</v>
      </c>
      <c r="BZ167" s="53">
        <v>-0.18620980000000001</v>
      </c>
      <c r="CA167" s="53">
        <v>-0.15404300000000001</v>
      </c>
      <c r="CB167" s="53">
        <v>-0.37268869999999998</v>
      </c>
      <c r="CC167" s="53">
        <v>-0.18589421</v>
      </c>
      <c r="CD167" s="53">
        <v>-0.24036099999999999</v>
      </c>
      <c r="CE167" s="53">
        <v>-0.2262361</v>
      </c>
      <c r="CF167" s="53">
        <v>-2.7032400000000002E-2</v>
      </c>
      <c r="CG167" s="53">
        <v>-0.13421269999999999</v>
      </c>
      <c r="CH167" s="53">
        <v>-8.1157900000000005E-2</v>
      </c>
      <c r="CI167" s="53">
        <v>-0.4506406</v>
      </c>
      <c r="CJ167" s="53">
        <v>-0.4603661</v>
      </c>
      <c r="CK167" s="53">
        <v>-0.2413457</v>
      </c>
      <c r="CL167" s="53">
        <v>2.2476699999999999E-2</v>
      </c>
      <c r="CM167" s="53">
        <v>-0.16880049999999999</v>
      </c>
      <c r="CN167" s="53">
        <v>-0.19055900000000001</v>
      </c>
      <c r="CO167" s="53">
        <v>-0.15372620000000001</v>
      </c>
      <c r="CP167" s="53">
        <v>-0.1111856</v>
      </c>
      <c r="CQ167" s="53">
        <v>-0.14044090000000001</v>
      </c>
      <c r="CR167" s="53">
        <v>-0.18037069999999999</v>
      </c>
      <c r="CS167" s="53">
        <v>-0.18804670000000001</v>
      </c>
      <c r="CT167" s="53">
        <v>-0.19586029999999999</v>
      </c>
      <c r="CU167" s="53">
        <v>-0.19939480000000001</v>
      </c>
      <c r="CV167" s="53">
        <v>-0.37585780000000002</v>
      </c>
      <c r="CW167" s="53">
        <v>-0.22769980000000001</v>
      </c>
      <c r="CX167" s="53">
        <v>-8.5141800000000004E-2</v>
      </c>
      <c r="CY167" s="53">
        <v>-5.0128499999999999E-2</v>
      </c>
      <c r="CZ167" s="53">
        <v>-0.26099450000000002</v>
      </c>
      <c r="DA167" s="53">
        <v>-8.9403899999999994E-2</v>
      </c>
      <c r="DB167" s="53">
        <v>-0.14749860000000001</v>
      </c>
      <c r="DC167" s="53">
        <v>-0.13398650000000001</v>
      </c>
      <c r="DD167" s="53">
        <v>9.1342400000000004E-2</v>
      </c>
      <c r="DE167" s="53">
        <v>-3.7405000000000001E-2</v>
      </c>
      <c r="DF167" s="53">
        <v>1.2360899999999999E-2</v>
      </c>
      <c r="DG167" s="53">
        <v>-0.2979347</v>
      </c>
      <c r="DH167" s="53">
        <v>-0.3212198</v>
      </c>
      <c r="DI167" s="53">
        <v>-0.17693239999999999</v>
      </c>
      <c r="DJ167" s="53">
        <v>6.9561999999999999E-2</v>
      </c>
      <c r="DK167" s="53">
        <v>-0.13350509999999999</v>
      </c>
      <c r="DL167" s="53">
        <v>-0.14950340000000001</v>
      </c>
      <c r="DM167" s="53">
        <v>-0.1021942</v>
      </c>
      <c r="DN167" s="53">
        <v>-6.1923300000000001E-2</v>
      </c>
      <c r="DO167" s="53">
        <v>-9.4355800000000004E-2</v>
      </c>
      <c r="DP167" s="53">
        <v>-0.1241292</v>
      </c>
      <c r="DQ167" s="53">
        <v>-0.13264010000000001</v>
      </c>
      <c r="DR167" s="53">
        <v>-0.1218605</v>
      </c>
      <c r="DS167" s="53">
        <v>-0.1223838</v>
      </c>
      <c r="DT167" s="53">
        <v>-0.2531273</v>
      </c>
      <c r="DU167" s="53">
        <v>-0.12757859999999999</v>
      </c>
      <c r="DV167" s="53">
        <v>1.5926300000000001E-2</v>
      </c>
      <c r="DW167" s="53">
        <v>5.3786100000000003E-2</v>
      </c>
      <c r="DX167" s="53">
        <v>-0.14930019999999999</v>
      </c>
      <c r="DY167" s="53">
        <v>4.9912900000000003E-2</v>
      </c>
      <c r="DZ167" s="53">
        <v>-1.34199E-2</v>
      </c>
      <c r="EA167" s="53">
        <v>-7.9290000000000003E-4</v>
      </c>
      <c r="EB167" s="53">
        <v>0.26225670000000001</v>
      </c>
      <c r="EC167" s="53">
        <v>0.1023699</v>
      </c>
      <c r="ED167" s="53">
        <v>0.14738709999999999</v>
      </c>
      <c r="EE167" s="53">
        <v>-7.7451500000000006E-2</v>
      </c>
      <c r="EF167" s="53">
        <v>-0.1203147</v>
      </c>
      <c r="EG167" s="53">
        <v>-8.3929900000000002E-2</v>
      </c>
      <c r="EH167" s="53">
        <v>0.13754559999999999</v>
      </c>
      <c r="EI167" s="53">
        <v>-8.2544099999999995E-2</v>
      </c>
      <c r="EJ167" s="53">
        <v>-9.0225600000000003E-2</v>
      </c>
      <c r="EK167" s="53">
        <v>-2.7790100000000002E-2</v>
      </c>
      <c r="EL167" s="53">
        <v>9.2037000000000004E-3</v>
      </c>
      <c r="EM167" s="53">
        <v>-2.7816199999999999E-2</v>
      </c>
      <c r="EN167" s="53">
        <v>-4.2925400000000002E-2</v>
      </c>
      <c r="EO167" s="53">
        <v>-5.2641899999999998E-2</v>
      </c>
      <c r="EP167" s="53">
        <v>-1.5016699999999999E-2</v>
      </c>
      <c r="EQ167" s="53">
        <v>-1.1192300000000001E-2</v>
      </c>
      <c r="ER167" s="53">
        <v>-7.5923900000000002E-2</v>
      </c>
      <c r="ES167" s="53">
        <v>1.6980499999999999E-2</v>
      </c>
      <c r="ET167" s="53">
        <v>0.16185250000000001</v>
      </c>
      <c r="EU167" s="53">
        <v>0.20382220000000001</v>
      </c>
      <c r="EV167" s="53">
        <v>1.19685E-2</v>
      </c>
      <c r="EW167" s="53">
        <v>80.628590000000003</v>
      </c>
      <c r="EX167" s="53">
        <v>78.579610000000002</v>
      </c>
      <c r="EY167" s="53">
        <v>76.521119999999996</v>
      </c>
      <c r="EZ167" s="53">
        <v>74.640209999999996</v>
      </c>
      <c r="FA167" s="53">
        <v>73.363600000000005</v>
      </c>
      <c r="FB167" s="53">
        <v>72.213679999999997</v>
      </c>
      <c r="FC167" s="53">
        <v>72.164910000000006</v>
      </c>
      <c r="FD167" s="53">
        <v>74.636830000000003</v>
      </c>
      <c r="FE167" s="53">
        <v>78.250630000000001</v>
      </c>
      <c r="FF167" s="53">
        <v>82.016679999999994</v>
      </c>
      <c r="FG167" s="53">
        <v>85.667230000000004</v>
      </c>
      <c r="FH167" s="53">
        <v>88.832980000000006</v>
      </c>
      <c r="FI167" s="53">
        <v>91.841639999999998</v>
      </c>
      <c r="FJ167" s="53">
        <v>94.680319999999995</v>
      </c>
      <c r="FK167" s="53">
        <v>96.875209999999996</v>
      </c>
      <c r="FL167" s="53">
        <v>98.408569999999997</v>
      </c>
      <c r="FM167" s="53">
        <v>99.066090000000003</v>
      </c>
      <c r="FN167" s="53">
        <v>98.559119999999993</v>
      </c>
      <c r="FO167" s="53">
        <v>96.376050000000006</v>
      </c>
      <c r="FP167" s="53">
        <v>94.433070000000001</v>
      </c>
      <c r="FQ167" s="53">
        <v>91.654979999999995</v>
      </c>
      <c r="FR167" s="53">
        <v>88.099239999999995</v>
      </c>
      <c r="FS167" s="53">
        <v>84.631969999999995</v>
      </c>
      <c r="FT167" s="53">
        <v>81.451009999999997</v>
      </c>
      <c r="FU167" s="53">
        <v>295.9667</v>
      </c>
      <c r="FV167" s="53">
        <v>493.55029999999999</v>
      </c>
      <c r="FW167" s="53">
        <v>16.767579999999999</v>
      </c>
      <c r="FX167" s="53">
        <v>1</v>
      </c>
    </row>
    <row r="168" spans="1:180" x14ac:dyDescent="0.3">
      <c r="A168" t="s">
        <v>174</v>
      </c>
      <c r="B168" t="s">
        <v>220</v>
      </c>
      <c r="C168" t="s">
        <v>180</v>
      </c>
      <c r="D168" t="s">
        <v>227</v>
      </c>
      <c r="E168" t="s">
        <v>187</v>
      </c>
      <c r="F168" t="s">
        <v>230</v>
      </c>
      <c r="G168" t="s">
        <v>242</v>
      </c>
      <c r="H168" s="53">
        <v>54</v>
      </c>
      <c r="I168" s="53">
        <v>2.0098541000000001</v>
      </c>
      <c r="J168" s="53">
        <v>1.930361</v>
      </c>
      <c r="K168" s="53">
        <v>1.912501</v>
      </c>
      <c r="L168" s="53">
        <v>1.9932840000000001</v>
      </c>
      <c r="M168" s="53">
        <v>1.9292689999999999</v>
      </c>
      <c r="N168" s="53">
        <v>1.674736</v>
      </c>
      <c r="O168" s="53">
        <v>0.74630960000000002</v>
      </c>
      <c r="P168" s="53">
        <v>0.76552759999999997</v>
      </c>
      <c r="Q168" s="53">
        <v>0.88634279999999999</v>
      </c>
      <c r="R168" s="53">
        <v>1.1605859999999999</v>
      </c>
      <c r="S168" s="53">
        <v>1.15822</v>
      </c>
      <c r="T168" s="53">
        <v>1.2098420000000001</v>
      </c>
      <c r="U168" s="53">
        <v>1.2228969999999999</v>
      </c>
      <c r="V168" s="53">
        <v>1.23329</v>
      </c>
      <c r="W168" s="53">
        <v>1.263744</v>
      </c>
      <c r="X168" s="53">
        <v>1.2248079999999999</v>
      </c>
      <c r="Y168" s="53">
        <v>1.2536620000000001</v>
      </c>
      <c r="Z168" s="53">
        <v>1.2142440000000001</v>
      </c>
      <c r="AA168" s="53">
        <v>1.265036</v>
      </c>
      <c r="AB168" s="53">
        <v>1.186687</v>
      </c>
      <c r="AC168" s="53">
        <v>1.868436</v>
      </c>
      <c r="AD168" s="53">
        <v>2.3056809999999999</v>
      </c>
      <c r="AE168" s="53">
        <v>2.1719979999999999</v>
      </c>
      <c r="AF168" s="53">
        <v>1.901051</v>
      </c>
      <c r="AG168" s="53">
        <v>-0.33720839000000002</v>
      </c>
      <c r="AH168" s="53">
        <v>-0.3694347</v>
      </c>
      <c r="AI168" s="53">
        <v>-0.33366649999999998</v>
      </c>
      <c r="AJ168" s="53">
        <v>-0.23383229999999999</v>
      </c>
      <c r="AK168" s="53">
        <v>-0.22134319999999999</v>
      </c>
      <c r="AL168" s="53">
        <v>-0.2385092</v>
      </c>
      <c r="AM168" s="53">
        <v>-0.66401200000000005</v>
      </c>
      <c r="AN168" s="53">
        <v>-0.59765820000000003</v>
      </c>
      <c r="AO168" s="53">
        <v>-0.22723470000000001</v>
      </c>
      <c r="AP168" s="53">
        <v>2.9792800000000001E-2</v>
      </c>
      <c r="AQ168" s="53">
        <v>-5.0366899999999999E-2</v>
      </c>
      <c r="AR168" s="53">
        <v>-7.3497400000000004E-2</v>
      </c>
      <c r="AS168" s="53">
        <v>-0.1279623</v>
      </c>
      <c r="AT168" s="53">
        <v>-0.17732880000000001</v>
      </c>
      <c r="AU168" s="53">
        <v>-0.15014369999999999</v>
      </c>
      <c r="AV168" s="53">
        <v>-0.1880993</v>
      </c>
      <c r="AW168" s="53">
        <v>-0.13806840000000001</v>
      </c>
      <c r="AX168" s="53">
        <v>-0.24294550000000001</v>
      </c>
      <c r="AY168" s="53">
        <v>-0.18918019999999999</v>
      </c>
      <c r="AZ168" s="53">
        <v>-0.4975038</v>
      </c>
      <c r="BA168" s="53">
        <v>-0.34081600000000001</v>
      </c>
      <c r="BB168" s="53">
        <v>-0.15597059999999999</v>
      </c>
      <c r="BC168" s="53">
        <v>-0.15405440000000001</v>
      </c>
      <c r="BD168" s="53">
        <v>-0.4230372</v>
      </c>
      <c r="BE168" s="53">
        <v>-0.22439870000000001</v>
      </c>
      <c r="BF168" s="53">
        <v>-0.26099820000000001</v>
      </c>
      <c r="BG168" s="53">
        <v>-0.2195262</v>
      </c>
      <c r="BH168" s="53">
        <v>-8.2208600000000007E-2</v>
      </c>
      <c r="BI168" s="53">
        <v>-9.7495499999999999E-2</v>
      </c>
      <c r="BJ168" s="53">
        <v>-0.1002479</v>
      </c>
      <c r="BK168" s="53">
        <v>-0.45789530000000001</v>
      </c>
      <c r="BL168" s="53">
        <v>-0.4016286</v>
      </c>
      <c r="BM168" s="53">
        <v>-0.1374628</v>
      </c>
      <c r="BN168" s="53">
        <v>0.111919</v>
      </c>
      <c r="BO168" s="53">
        <v>2.1423600000000001E-2</v>
      </c>
      <c r="BP168" s="53">
        <v>6.5107999999999997E-3</v>
      </c>
      <c r="BQ168" s="53">
        <v>-4.2755700000000001E-2</v>
      </c>
      <c r="BR168" s="53">
        <v>-9.2471399999999995E-2</v>
      </c>
      <c r="BS168" s="53">
        <v>-8.3563399999999996E-2</v>
      </c>
      <c r="BT168" s="53">
        <v>-0.116935</v>
      </c>
      <c r="BU168" s="53">
        <v>-6.1856800000000003E-2</v>
      </c>
      <c r="BV168" s="53">
        <v>-0.15350839999999999</v>
      </c>
      <c r="BW168" s="53">
        <v>-0.10207910000000001</v>
      </c>
      <c r="BX168" s="53">
        <v>-0.35099370000000002</v>
      </c>
      <c r="BY168" s="53">
        <v>-0.21457860000000001</v>
      </c>
      <c r="BZ168" s="53">
        <v>-3.82382E-2</v>
      </c>
      <c r="CA168" s="53">
        <v>-3.7393099999999999E-2</v>
      </c>
      <c r="CB168" s="53">
        <v>-0.2938115</v>
      </c>
      <c r="CC168" s="53">
        <v>-0.14626700000000001</v>
      </c>
      <c r="CD168" s="53">
        <v>-0.18589549999999999</v>
      </c>
      <c r="CE168" s="53">
        <v>-0.14047299999999999</v>
      </c>
      <c r="CF168" s="53">
        <v>2.2805499999999999E-2</v>
      </c>
      <c r="CG168" s="53">
        <v>-1.1718900000000001E-2</v>
      </c>
      <c r="CH168" s="53">
        <v>-4.4885999999999997E-3</v>
      </c>
      <c r="CI168" s="53">
        <v>-0.31513950000000002</v>
      </c>
      <c r="CJ168" s="53">
        <v>-0.26585910000000001</v>
      </c>
      <c r="CK168" s="53">
        <v>-7.5287099999999996E-2</v>
      </c>
      <c r="CL168" s="53">
        <v>0.16879930000000001</v>
      </c>
      <c r="CM168" s="53">
        <v>7.11455E-2</v>
      </c>
      <c r="CN168" s="53">
        <v>6.1924300000000002E-2</v>
      </c>
      <c r="CO168" s="53">
        <v>1.6258100000000001E-2</v>
      </c>
      <c r="CP168" s="53">
        <v>-3.3699399999999997E-2</v>
      </c>
      <c r="CQ168" s="53">
        <v>-3.7449999999999997E-2</v>
      </c>
      <c r="CR168" s="53">
        <v>-6.7646899999999996E-2</v>
      </c>
      <c r="CS168" s="53">
        <v>-9.0729999999999995E-3</v>
      </c>
      <c r="CT168" s="53">
        <v>-9.1564499999999993E-2</v>
      </c>
      <c r="CU168" s="53">
        <v>-4.1753100000000001E-2</v>
      </c>
      <c r="CV168" s="53">
        <v>-0.2495213</v>
      </c>
      <c r="CW168" s="53">
        <v>-0.12714690000000001</v>
      </c>
      <c r="CX168" s="53">
        <v>4.3303000000000001E-2</v>
      </c>
      <c r="CY168" s="53">
        <v>4.3406199999999999E-2</v>
      </c>
      <c r="CZ168" s="53">
        <v>-0.2043102</v>
      </c>
      <c r="DA168" s="53">
        <v>-6.8135399999999999E-2</v>
      </c>
      <c r="DB168" s="53">
        <v>-0.11079269999999999</v>
      </c>
      <c r="DC168" s="53">
        <v>-6.1419799999999997E-2</v>
      </c>
      <c r="DD168" s="53">
        <v>0.12781960000000001</v>
      </c>
      <c r="DE168" s="53">
        <v>7.4057700000000004E-2</v>
      </c>
      <c r="DF168" s="53">
        <v>9.1270699999999996E-2</v>
      </c>
      <c r="DG168" s="53">
        <v>-0.1723837</v>
      </c>
      <c r="DH168" s="53">
        <v>-0.1300896</v>
      </c>
      <c r="DI168" s="53">
        <v>-1.31115E-2</v>
      </c>
      <c r="DJ168" s="53">
        <v>0.22567960000000001</v>
      </c>
      <c r="DK168" s="53">
        <v>0.1208674</v>
      </c>
      <c r="DL168" s="53">
        <v>0.11733780000000001</v>
      </c>
      <c r="DM168" s="53">
        <v>7.52718E-2</v>
      </c>
      <c r="DN168" s="53">
        <v>2.5072500000000001E-2</v>
      </c>
      <c r="DO168" s="53">
        <v>8.6633999999999999E-3</v>
      </c>
      <c r="DP168" s="53">
        <v>-1.8358699999999999E-2</v>
      </c>
      <c r="DQ168" s="53">
        <v>4.3710899999999997E-2</v>
      </c>
      <c r="DR168" s="53">
        <v>-2.96207E-2</v>
      </c>
      <c r="DS168" s="53">
        <v>1.85729E-2</v>
      </c>
      <c r="DT168" s="53">
        <v>-0.14804899999999999</v>
      </c>
      <c r="DU168" s="53">
        <v>-3.9715300000000002E-2</v>
      </c>
      <c r="DV168" s="53">
        <v>0.1248441</v>
      </c>
      <c r="DW168" s="53">
        <v>0.1242055</v>
      </c>
      <c r="DX168" s="53">
        <v>-0.1148088</v>
      </c>
      <c r="DY168" s="53">
        <v>4.4674400000000003E-2</v>
      </c>
      <c r="DZ168" s="53">
        <v>-2.3562000000000001E-3</v>
      </c>
      <c r="EA168" s="53">
        <v>5.2720499999999997E-2</v>
      </c>
      <c r="EB168" s="53">
        <v>0.27944330000000001</v>
      </c>
      <c r="EC168" s="53">
        <v>0.19790540000000001</v>
      </c>
      <c r="ED168" s="53">
        <v>0.22953200000000001</v>
      </c>
      <c r="EE168" s="53">
        <v>3.3732999999999999E-2</v>
      </c>
      <c r="EF168" s="53">
        <v>6.5939999999999999E-2</v>
      </c>
      <c r="EG168" s="53">
        <v>7.6660400000000004E-2</v>
      </c>
      <c r="EH168" s="53">
        <v>0.30780580000000002</v>
      </c>
      <c r="EI168" s="53">
        <v>0.19265789999999999</v>
      </c>
      <c r="EJ168" s="53">
        <v>0.19734599999999999</v>
      </c>
      <c r="EK168" s="53">
        <v>0.16047839999999999</v>
      </c>
      <c r="EL168" s="53">
        <v>0.1099299</v>
      </c>
      <c r="EM168" s="53">
        <v>7.5243699999999997E-2</v>
      </c>
      <c r="EN168" s="53">
        <v>5.2805499999999998E-2</v>
      </c>
      <c r="EO168" s="53">
        <v>0.1199225</v>
      </c>
      <c r="EP168" s="53">
        <v>5.9816399999999999E-2</v>
      </c>
      <c r="EQ168" s="53">
        <v>0.105674</v>
      </c>
      <c r="ER168" s="53">
        <v>-1.5388999999999999E-3</v>
      </c>
      <c r="ES168" s="53">
        <v>8.6522100000000005E-2</v>
      </c>
      <c r="ET168" s="53">
        <v>0.2425766</v>
      </c>
      <c r="EU168" s="53">
        <v>0.24086679999999999</v>
      </c>
      <c r="EV168" s="53">
        <v>1.44169E-2</v>
      </c>
      <c r="EW168" s="53">
        <v>75.780140000000003</v>
      </c>
      <c r="EX168" s="53">
        <v>73.864230000000006</v>
      </c>
      <c r="EY168" s="53">
        <v>72.035709999999995</v>
      </c>
      <c r="EZ168" s="53">
        <v>70.674400000000006</v>
      </c>
      <c r="FA168" s="53">
        <v>69.413070000000005</v>
      </c>
      <c r="FB168" s="53">
        <v>67.959530000000001</v>
      </c>
      <c r="FC168" s="53">
        <v>67.44171</v>
      </c>
      <c r="FD168" s="53">
        <v>69.774919999999995</v>
      </c>
      <c r="FE168" s="53">
        <v>73.306399999999996</v>
      </c>
      <c r="FF168" s="53">
        <v>77.429730000000006</v>
      </c>
      <c r="FG168" s="53">
        <v>81.072950000000006</v>
      </c>
      <c r="FH168" s="53">
        <v>84.355779999999996</v>
      </c>
      <c r="FI168" s="53">
        <v>87.382130000000004</v>
      </c>
      <c r="FJ168" s="53">
        <v>89.874899999999997</v>
      </c>
      <c r="FK168" s="53">
        <v>91.801339999999996</v>
      </c>
      <c r="FL168" s="53">
        <v>93.16534</v>
      </c>
      <c r="FM168" s="53">
        <v>94.066730000000007</v>
      </c>
      <c r="FN168" s="53">
        <v>93.898859999999999</v>
      </c>
      <c r="FO168" s="53">
        <v>92.326369999999997</v>
      </c>
      <c r="FP168" s="53">
        <v>90.356629999999996</v>
      </c>
      <c r="FQ168" s="53">
        <v>87.318920000000006</v>
      </c>
      <c r="FR168" s="53">
        <v>83.968509999999995</v>
      </c>
      <c r="FS168" s="53">
        <v>80.973119999999994</v>
      </c>
      <c r="FT168" s="53">
        <v>78.187299999999993</v>
      </c>
      <c r="FU168" s="53">
        <v>295.9667</v>
      </c>
      <c r="FV168" s="53">
        <v>493.55029999999999</v>
      </c>
      <c r="FW168" s="53">
        <v>16.767579999999999</v>
      </c>
      <c r="FX168" s="53">
        <v>1</v>
      </c>
    </row>
    <row r="169" spans="1:180" x14ac:dyDescent="0.3">
      <c r="A169" t="s">
        <v>174</v>
      </c>
      <c r="B169" t="s">
        <v>220</v>
      </c>
      <c r="C169" t="s">
        <v>180</v>
      </c>
      <c r="D169" t="s">
        <v>227</v>
      </c>
      <c r="E169" t="s">
        <v>189</v>
      </c>
      <c r="F169" t="s">
        <v>230</v>
      </c>
      <c r="G169" t="s">
        <v>242</v>
      </c>
      <c r="H169" s="53">
        <v>54</v>
      </c>
      <c r="I169" s="53">
        <v>1.9384749999999999</v>
      </c>
      <c r="J169" s="53">
        <v>1.881173</v>
      </c>
      <c r="K169" s="53">
        <v>1.8404990000000001</v>
      </c>
      <c r="L169" s="53">
        <v>1.871324</v>
      </c>
      <c r="M169" s="53">
        <v>1.957881</v>
      </c>
      <c r="N169" s="53">
        <v>1.907365</v>
      </c>
      <c r="O169" s="53">
        <v>1.442855</v>
      </c>
      <c r="P169" s="53">
        <v>1.069556</v>
      </c>
      <c r="Q169" s="53">
        <v>1.047906</v>
      </c>
      <c r="R169" s="53">
        <v>1.094573</v>
      </c>
      <c r="S169" s="53">
        <v>1.2023010000000001</v>
      </c>
      <c r="T169" s="53">
        <v>1.2230829999999999</v>
      </c>
      <c r="U169" s="53">
        <v>1.2504409999999999</v>
      </c>
      <c r="V169" s="53">
        <v>1.331399</v>
      </c>
      <c r="W169" s="53">
        <v>1.417988</v>
      </c>
      <c r="X169" s="53">
        <v>1.2660279999999999</v>
      </c>
      <c r="Y169" s="53">
        <v>1.253018</v>
      </c>
      <c r="Z169" s="53">
        <v>1.2642439999999999</v>
      </c>
      <c r="AA169" s="53">
        <v>1.276977</v>
      </c>
      <c r="AB169" s="53">
        <v>1.638274</v>
      </c>
      <c r="AC169" s="53">
        <v>2.2308949999999999</v>
      </c>
      <c r="AD169" s="53">
        <v>2.1857350000000002</v>
      </c>
      <c r="AE169" s="53">
        <v>2.0936370000000002</v>
      </c>
      <c r="AF169" s="53">
        <v>1.978267</v>
      </c>
      <c r="AG169" s="53">
        <v>-0.57111107999999999</v>
      </c>
      <c r="AH169" s="53">
        <v>-0.58906879999999995</v>
      </c>
      <c r="AI169" s="53">
        <v>-0.51000880000000004</v>
      </c>
      <c r="AJ169" s="53">
        <v>-0.38423869999999999</v>
      </c>
      <c r="AK169" s="53">
        <v>-0.32785979999999998</v>
      </c>
      <c r="AL169" s="53">
        <v>-0.37932850000000001</v>
      </c>
      <c r="AM169" s="53">
        <v>-0.26957569999999997</v>
      </c>
      <c r="AN169" s="53">
        <v>-0.26201550000000001</v>
      </c>
      <c r="AO169" s="53">
        <v>-0.1820956</v>
      </c>
      <c r="AP169" s="53">
        <v>-8.2598500000000005E-2</v>
      </c>
      <c r="AQ169" s="53">
        <v>-9.8308300000000001E-2</v>
      </c>
      <c r="AR169" s="53">
        <v>-0.1078018</v>
      </c>
      <c r="AS169" s="53">
        <v>-0.14660529999999999</v>
      </c>
      <c r="AT169" s="53">
        <v>-0.12784429999999999</v>
      </c>
      <c r="AU169" s="53">
        <v>-7.2144100000000003E-2</v>
      </c>
      <c r="AV169" s="53">
        <v>-0.25800630000000002</v>
      </c>
      <c r="AW169" s="53">
        <v>-0.23988039999999999</v>
      </c>
      <c r="AX169" s="53">
        <v>-0.29733910000000002</v>
      </c>
      <c r="AY169" s="53">
        <v>-0.29118450000000001</v>
      </c>
      <c r="AZ169" s="53">
        <v>-0.43477539999999998</v>
      </c>
      <c r="BA169" s="53">
        <v>-0.53918359999999999</v>
      </c>
      <c r="BB169" s="53">
        <v>-0.54940739999999999</v>
      </c>
      <c r="BC169" s="53">
        <v>-0.44713710000000001</v>
      </c>
      <c r="BD169" s="53">
        <v>-0.48673899999999998</v>
      </c>
      <c r="BE169" s="53">
        <v>-0.42938340000000003</v>
      </c>
      <c r="BF169" s="53">
        <v>-0.44961800000000002</v>
      </c>
      <c r="BG169" s="53">
        <v>-0.37541740000000001</v>
      </c>
      <c r="BH169" s="53">
        <v>-0.25682549999999998</v>
      </c>
      <c r="BI169" s="53">
        <v>-0.1914399</v>
      </c>
      <c r="BJ169" s="53">
        <v>-0.22251070000000001</v>
      </c>
      <c r="BK169" s="53">
        <v>-0.1119077</v>
      </c>
      <c r="BL169" s="53">
        <v>-0.13168969999999999</v>
      </c>
      <c r="BM169" s="53">
        <v>-7.5423599999999993E-2</v>
      </c>
      <c r="BN169" s="53">
        <v>-1.3389699999999999E-2</v>
      </c>
      <c r="BO169" s="53">
        <v>-3.4445000000000003E-2</v>
      </c>
      <c r="BP169" s="53">
        <v>-5.2668199999999998E-2</v>
      </c>
      <c r="BQ169" s="53">
        <v>-8.6620199999999994E-2</v>
      </c>
      <c r="BR169" s="53">
        <v>-6.7213400000000006E-2</v>
      </c>
      <c r="BS169" s="53">
        <v>-1.48401E-2</v>
      </c>
      <c r="BT169" s="53">
        <v>-0.18865270000000001</v>
      </c>
      <c r="BU169" s="53">
        <v>-0.16763890000000001</v>
      </c>
      <c r="BV169" s="53">
        <v>-0.19708870000000001</v>
      </c>
      <c r="BW169" s="53">
        <v>-0.1920878</v>
      </c>
      <c r="BX169" s="53">
        <v>-0.28197329999999998</v>
      </c>
      <c r="BY169" s="53">
        <v>-0.37069160000000001</v>
      </c>
      <c r="BZ169" s="53">
        <v>-0.38164930000000002</v>
      </c>
      <c r="CA169" s="53">
        <v>-0.2850086</v>
      </c>
      <c r="CB169" s="53">
        <v>-0.33158660000000001</v>
      </c>
      <c r="CC169" s="53">
        <v>-0.33122319</v>
      </c>
      <c r="CD169" s="53">
        <v>-0.35303469999999998</v>
      </c>
      <c r="CE169" s="53">
        <v>-0.2821997</v>
      </c>
      <c r="CF169" s="53">
        <v>-0.16857939999999999</v>
      </c>
      <c r="CG169" s="53">
        <v>-9.6955899999999998E-2</v>
      </c>
      <c r="CH169" s="53">
        <v>-0.11389920000000001</v>
      </c>
      <c r="CI169" s="53">
        <v>-2.7073000000000002E-3</v>
      </c>
      <c r="CJ169" s="53">
        <v>-4.1426499999999998E-2</v>
      </c>
      <c r="CK169" s="53">
        <v>-1.5430000000000001E-3</v>
      </c>
      <c r="CL169" s="53">
        <v>3.4544199999999997E-2</v>
      </c>
      <c r="CM169" s="53">
        <v>9.7865000000000001E-3</v>
      </c>
      <c r="CN169" s="53">
        <v>-1.44829E-2</v>
      </c>
      <c r="CO169" s="53">
        <v>-4.5074700000000002E-2</v>
      </c>
      <c r="CP169" s="53">
        <v>-2.5220599999999999E-2</v>
      </c>
      <c r="CQ169" s="53">
        <v>2.48484E-2</v>
      </c>
      <c r="CR169" s="53">
        <v>-0.14061860000000001</v>
      </c>
      <c r="CS169" s="53">
        <v>-0.11760470000000001</v>
      </c>
      <c r="CT169" s="53">
        <v>-0.12765560000000001</v>
      </c>
      <c r="CU169" s="53">
        <v>-0.1234538</v>
      </c>
      <c r="CV169" s="53">
        <v>-0.1761431</v>
      </c>
      <c r="CW169" s="53">
        <v>-0.25399450000000001</v>
      </c>
      <c r="CX169" s="53">
        <v>-0.26546069999999999</v>
      </c>
      <c r="CY169" s="53">
        <v>-0.17271890000000001</v>
      </c>
      <c r="CZ169" s="53">
        <v>-0.22412860000000001</v>
      </c>
      <c r="DA169" s="53">
        <v>-0.2330631</v>
      </c>
      <c r="DB169" s="53">
        <v>-0.2564515</v>
      </c>
      <c r="DC169" s="53">
        <v>-0.18898209999999999</v>
      </c>
      <c r="DD169" s="53">
        <v>-8.0333399999999999E-2</v>
      </c>
      <c r="DE169" s="53">
        <v>-2.4718000000000001E-3</v>
      </c>
      <c r="DF169" s="53">
        <v>-5.2877000000000002E-3</v>
      </c>
      <c r="DG169" s="53">
        <v>0.10649309999999999</v>
      </c>
      <c r="DH169" s="53">
        <v>4.88368E-2</v>
      </c>
      <c r="DI169" s="53">
        <v>7.2337700000000005E-2</v>
      </c>
      <c r="DJ169" s="53">
        <v>8.2477999999999996E-2</v>
      </c>
      <c r="DK169" s="53">
        <v>5.4017999999999997E-2</v>
      </c>
      <c r="DL169" s="53">
        <v>2.3702399999999998E-2</v>
      </c>
      <c r="DM169" s="53">
        <v>-3.5292000000000001E-3</v>
      </c>
      <c r="DN169" s="53">
        <v>1.6772100000000002E-2</v>
      </c>
      <c r="DO169" s="53">
        <v>6.4536999999999997E-2</v>
      </c>
      <c r="DP169" s="53">
        <v>-9.25845E-2</v>
      </c>
      <c r="DQ169" s="53">
        <v>-6.7570500000000006E-2</v>
      </c>
      <c r="DR169" s="53">
        <v>-5.8222500000000003E-2</v>
      </c>
      <c r="DS169" s="53">
        <v>-5.4819800000000002E-2</v>
      </c>
      <c r="DT169" s="53">
        <v>-7.0312799999999995E-2</v>
      </c>
      <c r="DU169" s="53">
        <v>-0.13729740000000001</v>
      </c>
      <c r="DV169" s="53">
        <v>-0.14927199999999999</v>
      </c>
      <c r="DW169" s="53">
        <v>-6.0429299999999998E-2</v>
      </c>
      <c r="DX169" s="53">
        <v>-0.1166705</v>
      </c>
      <c r="DY169" s="53">
        <v>-9.1335399999999997E-2</v>
      </c>
      <c r="DZ169" s="53">
        <v>-0.1170006</v>
      </c>
      <c r="EA169" s="53">
        <v>-5.4390599999999997E-2</v>
      </c>
      <c r="EB169" s="53">
        <v>4.7079900000000001E-2</v>
      </c>
      <c r="EC169" s="53">
        <v>0.13394809999999999</v>
      </c>
      <c r="ED169" s="53">
        <v>0.1515301</v>
      </c>
      <c r="EE169" s="53">
        <v>0.26416109999999998</v>
      </c>
      <c r="EF169" s="53">
        <v>0.1791625</v>
      </c>
      <c r="EG169" s="53">
        <v>0.17900959999999999</v>
      </c>
      <c r="EH169" s="53">
        <v>0.15168690000000001</v>
      </c>
      <c r="EI169" s="53">
        <v>0.11788129999999999</v>
      </c>
      <c r="EJ169" s="53">
        <v>7.88359E-2</v>
      </c>
      <c r="EK169" s="53">
        <v>5.64558E-2</v>
      </c>
      <c r="EL169" s="53">
        <v>7.7403E-2</v>
      </c>
      <c r="EM169" s="53">
        <v>0.1218409</v>
      </c>
      <c r="EN169" s="53">
        <v>-2.3230899999999999E-2</v>
      </c>
      <c r="EO169" s="53">
        <v>4.6709000000000004E-3</v>
      </c>
      <c r="EP169" s="53">
        <v>4.2027799999999997E-2</v>
      </c>
      <c r="EQ169" s="53">
        <v>4.4276900000000001E-2</v>
      </c>
      <c r="ER169" s="53">
        <v>8.2489300000000002E-2</v>
      </c>
      <c r="ES169" s="53">
        <v>3.1194699999999999E-2</v>
      </c>
      <c r="ET169" s="53">
        <v>1.8485999999999999E-2</v>
      </c>
      <c r="EU169" s="53">
        <v>0.1016992</v>
      </c>
      <c r="EV169" s="53">
        <v>3.8481799999999997E-2</v>
      </c>
      <c r="EW169" s="53">
        <v>79.929820000000007</v>
      </c>
      <c r="EX169" s="53">
        <v>77.811809999999994</v>
      </c>
      <c r="EY169" s="53">
        <v>76.178210000000007</v>
      </c>
      <c r="EZ169" s="53">
        <v>74.828320000000005</v>
      </c>
      <c r="FA169" s="53">
        <v>73.091669999999993</v>
      </c>
      <c r="FB169" s="53">
        <v>71.572019999999995</v>
      </c>
      <c r="FC169" s="53">
        <v>70.814499999999995</v>
      </c>
      <c r="FD169" s="53">
        <v>72.298839999999998</v>
      </c>
      <c r="FE169" s="53">
        <v>75.737099999999998</v>
      </c>
      <c r="FF169" s="53">
        <v>79.870239999999995</v>
      </c>
      <c r="FG169" s="53">
        <v>84.112719999999996</v>
      </c>
      <c r="FH169" s="53">
        <v>87.71069</v>
      </c>
      <c r="FI169" s="53">
        <v>91.113479999999996</v>
      </c>
      <c r="FJ169" s="53">
        <v>94.111789999999999</v>
      </c>
      <c r="FK169" s="53">
        <v>96.160390000000007</v>
      </c>
      <c r="FL169" s="53">
        <v>97.73733</v>
      </c>
      <c r="FM169" s="53">
        <v>98.533330000000007</v>
      </c>
      <c r="FN169" s="53">
        <v>98.051140000000004</v>
      </c>
      <c r="FO169" s="53">
        <v>96.196950000000001</v>
      </c>
      <c r="FP169" s="53">
        <v>93.376379999999997</v>
      </c>
      <c r="FQ169" s="53">
        <v>90.103350000000006</v>
      </c>
      <c r="FR169" s="53">
        <v>87.33408</v>
      </c>
      <c r="FS169" s="53">
        <v>84.425449999999998</v>
      </c>
      <c r="FT169" s="53">
        <v>81.864170000000001</v>
      </c>
      <c r="FU169" s="53">
        <v>296</v>
      </c>
      <c r="FV169" s="53">
        <v>561.48220000000003</v>
      </c>
      <c r="FW169" s="53">
        <v>34.621339999999996</v>
      </c>
      <c r="FX169" s="53">
        <v>1</v>
      </c>
    </row>
    <row r="170" spans="1:180" x14ac:dyDescent="0.3">
      <c r="A170" t="s">
        <v>174</v>
      </c>
      <c r="B170" t="s">
        <v>220</v>
      </c>
      <c r="C170" t="s">
        <v>180</v>
      </c>
      <c r="D170" t="s">
        <v>227</v>
      </c>
      <c r="E170" t="s">
        <v>190</v>
      </c>
      <c r="F170" t="s">
        <v>231</v>
      </c>
      <c r="G170" t="s">
        <v>242</v>
      </c>
      <c r="H170" s="53">
        <v>29</v>
      </c>
      <c r="I170" s="53">
        <v>1.4660929</v>
      </c>
      <c r="J170" s="53">
        <v>1.4173659999999999</v>
      </c>
      <c r="K170" s="53">
        <v>1.408568</v>
      </c>
      <c r="L170" s="53">
        <v>1.3426199999999999</v>
      </c>
      <c r="M170" s="53">
        <v>1.837906</v>
      </c>
      <c r="N170" s="53">
        <v>2.0000770000000001</v>
      </c>
      <c r="O170" s="53">
        <v>2.0834290000000002</v>
      </c>
      <c r="P170" s="53">
        <v>2.5710899999999999</v>
      </c>
      <c r="Q170" s="53">
        <v>2.815585</v>
      </c>
      <c r="R170" s="53">
        <v>2.8260019999999999</v>
      </c>
      <c r="S170" s="53">
        <v>2.9868239999999999</v>
      </c>
      <c r="T170" s="53">
        <v>3.0983499999999999</v>
      </c>
      <c r="U170" s="53">
        <v>2.5506600000000001</v>
      </c>
      <c r="V170" s="53">
        <v>2.7014499999999999</v>
      </c>
      <c r="W170" s="53">
        <v>2.5346069999999998</v>
      </c>
      <c r="X170" s="53">
        <v>2.3488099999999998</v>
      </c>
      <c r="Y170" s="53">
        <v>1.8243720000000001</v>
      </c>
      <c r="Z170" s="53">
        <v>1.39168</v>
      </c>
      <c r="AA170" s="53">
        <v>1.4202840000000001</v>
      </c>
      <c r="AB170" s="53">
        <v>2.3749069999999999</v>
      </c>
      <c r="AC170" s="53">
        <v>1.958475</v>
      </c>
      <c r="AD170" s="53">
        <v>1.8592200000000001</v>
      </c>
      <c r="AE170" s="53">
        <v>1.645788</v>
      </c>
      <c r="AF170" s="53">
        <v>1.5725309999999999</v>
      </c>
      <c r="AG170" s="53">
        <v>-0.65718418000000001</v>
      </c>
      <c r="AH170" s="53">
        <v>-0.72842720000000005</v>
      </c>
      <c r="AI170" s="53">
        <v>-0.69912450000000004</v>
      </c>
      <c r="AJ170" s="53">
        <v>-0.78338140000000001</v>
      </c>
      <c r="AK170" s="53">
        <v>-0.52460399999999996</v>
      </c>
      <c r="AL170" s="53">
        <v>-0.46651179999999998</v>
      </c>
      <c r="AM170" s="53">
        <v>-0.49926209999999999</v>
      </c>
      <c r="AN170" s="53">
        <v>-0.56417309999999998</v>
      </c>
      <c r="AO170" s="53">
        <v>-0.30946299999999999</v>
      </c>
      <c r="AP170" s="53">
        <v>-0.37163770000000002</v>
      </c>
      <c r="AQ170" s="53">
        <v>-0.37484319999999999</v>
      </c>
      <c r="AR170" s="53">
        <v>-0.37660379999999999</v>
      </c>
      <c r="AS170" s="53">
        <v>-0.26411519999999999</v>
      </c>
      <c r="AT170" s="53">
        <v>-0.19668649999999999</v>
      </c>
      <c r="AU170" s="53">
        <v>-0.41290650000000001</v>
      </c>
      <c r="AV170" s="53">
        <v>-0.40101910000000002</v>
      </c>
      <c r="AW170" s="53">
        <v>-0.42857289999999998</v>
      </c>
      <c r="AX170" s="53">
        <v>-1.0349079999999999</v>
      </c>
      <c r="AY170" s="53">
        <v>-0.9814079</v>
      </c>
      <c r="AZ170" s="53">
        <v>-0.52716249999999998</v>
      </c>
      <c r="BA170" s="53">
        <v>-0.67604739999999997</v>
      </c>
      <c r="BB170" s="53">
        <v>-0.69546600000000003</v>
      </c>
      <c r="BC170" s="53">
        <v>-0.69415499999999997</v>
      </c>
      <c r="BD170" s="53">
        <v>-0.64317369999999996</v>
      </c>
      <c r="BE170" s="53">
        <v>-0.42866701000000001</v>
      </c>
      <c r="BF170" s="53">
        <v>-0.47841519999999998</v>
      </c>
      <c r="BG170" s="53">
        <v>-0.44450040000000002</v>
      </c>
      <c r="BH170" s="53">
        <v>-0.52068999999999999</v>
      </c>
      <c r="BI170" s="53">
        <v>-0.1107408</v>
      </c>
      <c r="BJ170" s="53">
        <v>-1.6824800000000001E-2</v>
      </c>
      <c r="BK170" s="53">
        <v>-1.82598E-2</v>
      </c>
      <c r="BL170" s="53">
        <v>0.25427959999999999</v>
      </c>
      <c r="BM170" s="53">
        <v>0.44042740000000002</v>
      </c>
      <c r="BN170" s="53">
        <v>0.37057479999999998</v>
      </c>
      <c r="BO170" s="53">
        <v>0.39439679999999999</v>
      </c>
      <c r="BP170" s="53">
        <v>0.42923640000000002</v>
      </c>
      <c r="BQ170" s="53">
        <v>0.17283760000000001</v>
      </c>
      <c r="BR170" s="53">
        <v>0.31357960000000001</v>
      </c>
      <c r="BS170" s="53">
        <v>0.1066546</v>
      </c>
      <c r="BT170" s="53">
        <v>-1.50224E-2</v>
      </c>
      <c r="BU170" s="53">
        <v>-0.33905489999999999</v>
      </c>
      <c r="BV170" s="53">
        <v>-0.79076570000000002</v>
      </c>
      <c r="BW170" s="53">
        <v>-0.77400360000000001</v>
      </c>
      <c r="BX170" s="53">
        <v>-0.14117250000000001</v>
      </c>
      <c r="BY170" s="53">
        <v>-0.46287200000000001</v>
      </c>
      <c r="BZ170" s="53">
        <v>-0.4712925</v>
      </c>
      <c r="CA170" s="53">
        <v>-0.46516259999999998</v>
      </c>
      <c r="CB170" s="53">
        <v>-0.40906930000000002</v>
      </c>
      <c r="CC170" s="53">
        <v>-0.27039670999999998</v>
      </c>
      <c r="CD170" s="53">
        <v>-0.30525770000000002</v>
      </c>
      <c r="CE170" s="53">
        <v>-0.26814850000000001</v>
      </c>
      <c r="CF170" s="53">
        <v>-0.33875080000000002</v>
      </c>
      <c r="CG170" s="53">
        <v>0.17589959999999999</v>
      </c>
      <c r="CH170" s="53">
        <v>0.29462699999999997</v>
      </c>
      <c r="CI170" s="53">
        <v>0.31488090000000002</v>
      </c>
      <c r="CJ170" s="53">
        <v>0.82113749999999996</v>
      </c>
      <c r="CK170" s="53">
        <v>0.95979919999999996</v>
      </c>
      <c r="CL170" s="53">
        <v>0.884629</v>
      </c>
      <c r="CM170" s="53">
        <v>0.92717020000000006</v>
      </c>
      <c r="CN170" s="53">
        <v>0.98735879999999998</v>
      </c>
      <c r="CO170" s="53">
        <v>0.4754697</v>
      </c>
      <c r="CP170" s="53">
        <v>0.66698829999999998</v>
      </c>
      <c r="CQ170" s="53">
        <v>0.466501</v>
      </c>
      <c r="CR170" s="53">
        <v>0.25231779999999998</v>
      </c>
      <c r="CS170" s="53">
        <v>-0.27705489999999999</v>
      </c>
      <c r="CT170" s="53">
        <v>-0.62167349999999999</v>
      </c>
      <c r="CU170" s="53">
        <v>-0.63035600000000003</v>
      </c>
      <c r="CV170" s="53">
        <v>0.1261631</v>
      </c>
      <c r="CW170" s="53">
        <v>-0.31522739999999999</v>
      </c>
      <c r="CX170" s="53">
        <v>-0.31603059999999999</v>
      </c>
      <c r="CY170" s="53">
        <v>-0.30656319999999998</v>
      </c>
      <c r="CZ170" s="53">
        <v>-0.24692929999999999</v>
      </c>
      <c r="DA170" s="53">
        <v>-0.1121264</v>
      </c>
      <c r="DB170" s="53">
        <v>-0.1321002</v>
      </c>
      <c r="DC170" s="53">
        <v>-9.1796600000000006E-2</v>
      </c>
      <c r="DD170" s="53">
        <v>-0.1568116</v>
      </c>
      <c r="DE170" s="53">
        <v>0.4625399</v>
      </c>
      <c r="DF170" s="53">
        <v>0.60607889999999998</v>
      </c>
      <c r="DG170" s="53">
        <v>0.64802159999999998</v>
      </c>
      <c r="DH170" s="53">
        <v>1.3879950000000001</v>
      </c>
      <c r="DI170" s="53">
        <v>1.479171</v>
      </c>
      <c r="DJ170" s="53">
        <v>1.3986829999999999</v>
      </c>
      <c r="DK170" s="53">
        <v>1.459943</v>
      </c>
      <c r="DL170" s="53">
        <v>1.5454810000000001</v>
      </c>
      <c r="DM170" s="53">
        <v>0.77810190000000001</v>
      </c>
      <c r="DN170" s="53">
        <v>1.020397</v>
      </c>
      <c r="DO170" s="53">
        <v>0.82634739999999995</v>
      </c>
      <c r="DP170" s="53">
        <v>0.51965799999999995</v>
      </c>
      <c r="DQ170" s="53">
        <v>-0.215055</v>
      </c>
      <c r="DR170" s="53">
        <v>-0.45258130000000002</v>
      </c>
      <c r="DS170" s="53">
        <v>-0.48670839999999999</v>
      </c>
      <c r="DT170" s="53">
        <v>0.39349859999999998</v>
      </c>
      <c r="DU170" s="53">
        <v>-0.1675828</v>
      </c>
      <c r="DV170" s="53">
        <v>-0.16076869999999999</v>
      </c>
      <c r="DW170" s="53">
        <v>-0.14796380000000001</v>
      </c>
      <c r="DX170" s="53">
        <v>-8.4789299999999998E-2</v>
      </c>
      <c r="DY170" s="53">
        <v>0.1163908</v>
      </c>
      <c r="DZ170" s="53">
        <v>0.1179118</v>
      </c>
      <c r="EA170" s="53">
        <v>0.16282749999999999</v>
      </c>
      <c r="EB170" s="53">
        <v>0.1058798</v>
      </c>
      <c r="EC170" s="53">
        <v>0.87640309999999999</v>
      </c>
      <c r="ED170" s="53">
        <v>1.055766</v>
      </c>
      <c r="EE170" s="53">
        <v>1.129024</v>
      </c>
      <c r="EF170" s="53">
        <v>2.206448</v>
      </c>
      <c r="EG170" s="53">
        <v>2.2290610000000002</v>
      </c>
      <c r="EH170" s="53">
        <v>2.1408960000000001</v>
      </c>
      <c r="EI170" s="53">
        <v>2.2291829999999999</v>
      </c>
      <c r="EJ170" s="53">
        <v>2.351321</v>
      </c>
      <c r="EK170" s="53">
        <v>1.215055</v>
      </c>
      <c r="EL170" s="53">
        <v>1.5306630000000001</v>
      </c>
      <c r="EM170" s="53">
        <v>1.3459080000000001</v>
      </c>
      <c r="EN170" s="53">
        <v>0.90565470000000003</v>
      </c>
      <c r="EO170" s="53">
        <v>-0.12553690000000001</v>
      </c>
      <c r="EP170" s="53">
        <v>-0.20843909999999999</v>
      </c>
      <c r="EQ170" s="53">
        <v>-0.2793041</v>
      </c>
      <c r="ER170" s="53">
        <v>0.77948859999999998</v>
      </c>
      <c r="ES170" s="53">
        <v>4.5592500000000001E-2</v>
      </c>
      <c r="ET170" s="53">
        <v>6.34049E-2</v>
      </c>
      <c r="EU170" s="53">
        <v>8.1028600000000006E-2</v>
      </c>
      <c r="EV170" s="53">
        <v>0.149315</v>
      </c>
      <c r="EW170" s="53">
        <v>54.400469999999999</v>
      </c>
      <c r="EX170" s="53">
        <v>53.691650000000003</v>
      </c>
      <c r="EY170" s="53">
        <v>53.057769999999998</v>
      </c>
      <c r="EZ170" s="53">
        <v>52.464869999999998</v>
      </c>
      <c r="FA170" s="53">
        <v>52.20102</v>
      </c>
      <c r="FB170" s="53">
        <v>51.721699999999998</v>
      </c>
      <c r="FC170" s="53">
        <v>51.405149999999999</v>
      </c>
      <c r="FD170" s="53">
        <v>51.934820000000002</v>
      </c>
      <c r="FE170" s="53">
        <v>54.332549999999998</v>
      </c>
      <c r="FF170" s="53">
        <v>57.555819999999997</v>
      </c>
      <c r="FG170" s="53">
        <v>61.165889999999997</v>
      </c>
      <c r="FH170" s="53">
        <v>64.769710000000003</v>
      </c>
      <c r="FI170" s="53">
        <v>67.160030000000006</v>
      </c>
      <c r="FJ170" s="53">
        <v>68.082750000000004</v>
      </c>
      <c r="FK170" s="53">
        <v>68.660809999999998</v>
      </c>
      <c r="FL170" s="53">
        <v>68.674480000000003</v>
      </c>
      <c r="FM170" s="53">
        <v>68.058549999999997</v>
      </c>
      <c r="FN170" s="53">
        <v>66.571430000000007</v>
      </c>
      <c r="FO170" s="53">
        <v>64.397739999999999</v>
      </c>
      <c r="FP170" s="53">
        <v>61.659640000000003</v>
      </c>
      <c r="FQ170" s="53">
        <v>59.427010000000003</v>
      </c>
      <c r="FR170" s="53">
        <v>57.50976</v>
      </c>
      <c r="FS170" s="53">
        <v>56.213500000000003</v>
      </c>
      <c r="FT170" s="53">
        <v>55.113970000000002</v>
      </c>
      <c r="FU170" s="53">
        <v>61</v>
      </c>
      <c r="FV170" s="53">
        <v>129.86619999999999</v>
      </c>
      <c r="FW170" s="53">
        <v>13.16713</v>
      </c>
      <c r="FX170" s="53">
        <v>1</v>
      </c>
    </row>
    <row r="171" spans="1:180" x14ac:dyDescent="0.3">
      <c r="A171" t="s">
        <v>174</v>
      </c>
      <c r="B171" t="s">
        <v>220</v>
      </c>
      <c r="C171" t="s">
        <v>180</v>
      </c>
      <c r="D171" t="s">
        <v>227</v>
      </c>
      <c r="E171" t="s">
        <v>187</v>
      </c>
      <c r="F171" t="s">
        <v>231</v>
      </c>
      <c r="G171" t="s">
        <v>242</v>
      </c>
      <c r="H171" s="53">
        <v>29</v>
      </c>
      <c r="I171" s="53">
        <v>0.71568328000000003</v>
      </c>
      <c r="J171" s="53">
        <v>0.52614530000000004</v>
      </c>
      <c r="K171" s="53">
        <v>0.57747970000000004</v>
      </c>
      <c r="L171" s="53">
        <v>0.52434559999999997</v>
      </c>
      <c r="M171" s="53">
        <v>1.116927</v>
      </c>
      <c r="N171" s="53">
        <v>1.317717</v>
      </c>
      <c r="O171" s="53">
        <v>1.318956</v>
      </c>
      <c r="P171" s="53">
        <v>1.94699</v>
      </c>
      <c r="Q171" s="53">
        <v>2.335642</v>
      </c>
      <c r="R171" s="53">
        <v>2.4711479999999999</v>
      </c>
      <c r="S171" s="53">
        <v>2.3154629999999998</v>
      </c>
      <c r="T171" s="53">
        <v>2.3470270000000002</v>
      </c>
      <c r="U171" s="53">
        <v>2.4337580000000001</v>
      </c>
      <c r="V171" s="53">
        <v>2.5541719999999999</v>
      </c>
      <c r="W171" s="53">
        <v>2.642512</v>
      </c>
      <c r="X171" s="53">
        <v>2.5788470000000001</v>
      </c>
      <c r="Y171" s="53">
        <v>2.0218250000000002</v>
      </c>
      <c r="Z171" s="53">
        <v>1.4826710000000001</v>
      </c>
      <c r="AA171" s="53">
        <v>1.622838</v>
      </c>
      <c r="AB171" s="53">
        <v>1.3675919999999999</v>
      </c>
      <c r="AC171" s="53">
        <v>0.84815529999999995</v>
      </c>
      <c r="AD171" s="53">
        <v>0.90985079999999996</v>
      </c>
      <c r="AE171" s="53">
        <v>0.92854769999999998</v>
      </c>
      <c r="AF171" s="53">
        <v>0.92556819999999995</v>
      </c>
      <c r="AG171" s="53">
        <v>-2.0016650999999999</v>
      </c>
      <c r="AH171" s="53">
        <v>-2.2186689999999998</v>
      </c>
      <c r="AI171" s="53">
        <v>-2.1683460000000001</v>
      </c>
      <c r="AJ171" s="53">
        <v>-2.1863860000000002</v>
      </c>
      <c r="AK171" s="53">
        <v>-1.0501309999999999</v>
      </c>
      <c r="AL171" s="53">
        <v>-0.79431490000000005</v>
      </c>
      <c r="AM171" s="53">
        <v>-0.78551610000000005</v>
      </c>
      <c r="AN171" s="53">
        <v>-0.6352662</v>
      </c>
      <c r="AO171" s="53">
        <v>-0.31923620000000003</v>
      </c>
      <c r="AP171" s="53">
        <v>-0.1280628</v>
      </c>
      <c r="AQ171" s="53">
        <v>-0.39946680000000001</v>
      </c>
      <c r="AR171" s="53">
        <v>-0.26562429999999998</v>
      </c>
      <c r="AS171" s="53">
        <v>-0.28502959999999999</v>
      </c>
      <c r="AT171" s="53">
        <v>-0.35328880000000001</v>
      </c>
      <c r="AU171" s="53">
        <v>-0.41974070000000002</v>
      </c>
      <c r="AV171" s="53">
        <v>-0.41367910000000002</v>
      </c>
      <c r="AW171" s="53">
        <v>-0.1769993</v>
      </c>
      <c r="AX171" s="53">
        <v>-0.84798750000000001</v>
      </c>
      <c r="AY171" s="53">
        <v>-0.66983159999999997</v>
      </c>
      <c r="AZ171" s="53">
        <v>-1.008311</v>
      </c>
      <c r="BA171" s="53">
        <v>-2.1711719999999999</v>
      </c>
      <c r="BB171" s="53">
        <v>-2.258254</v>
      </c>
      <c r="BC171" s="53">
        <v>-1.915589</v>
      </c>
      <c r="BD171" s="53">
        <v>-1.777703</v>
      </c>
      <c r="BE171" s="53">
        <v>-1.458105</v>
      </c>
      <c r="BF171" s="53">
        <v>-1.647125</v>
      </c>
      <c r="BG171" s="53">
        <v>-1.5835539999999999</v>
      </c>
      <c r="BH171" s="53">
        <v>-1.6081859999999999</v>
      </c>
      <c r="BI171" s="53">
        <v>-0.79461210000000004</v>
      </c>
      <c r="BJ171" s="53">
        <v>-0.55470529999999996</v>
      </c>
      <c r="BK171" s="53">
        <v>-0.53593659999999999</v>
      </c>
      <c r="BL171" s="53">
        <v>-0.131915</v>
      </c>
      <c r="BM171" s="53">
        <v>0.10626240000000001</v>
      </c>
      <c r="BN171" s="53">
        <v>0.24274129999999999</v>
      </c>
      <c r="BO171" s="53">
        <v>-3.2217999999999997E-2</v>
      </c>
      <c r="BP171" s="53">
        <v>5.3668100000000003E-2</v>
      </c>
      <c r="BQ171" s="53">
        <v>0.122513</v>
      </c>
      <c r="BR171" s="53">
        <v>0.19951769999999999</v>
      </c>
      <c r="BS171" s="53">
        <v>0.2048189</v>
      </c>
      <c r="BT171" s="53">
        <v>0.1677196</v>
      </c>
      <c r="BU171" s="53">
        <v>-4.5120300000000002E-2</v>
      </c>
      <c r="BV171" s="53">
        <v>-0.56225349999999996</v>
      </c>
      <c r="BW171" s="53">
        <v>-0.41058260000000002</v>
      </c>
      <c r="BX171" s="53">
        <v>-0.70137389999999999</v>
      </c>
      <c r="BY171" s="53">
        <v>-1.5266500000000001</v>
      </c>
      <c r="BZ171" s="53">
        <v>-1.6362080000000001</v>
      </c>
      <c r="CA171" s="53">
        <v>-1.3922810000000001</v>
      </c>
      <c r="CB171" s="53">
        <v>-1.2880119999999999</v>
      </c>
      <c r="CC171" s="53">
        <v>-1.081637</v>
      </c>
      <c r="CD171" s="53">
        <v>-1.2512749999999999</v>
      </c>
      <c r="CE171" s="53">
        <v>-1.1785289999999999</v>
      </c>
      <c r="CF171" s="53">
        <v>-1.2077260000000001</v>
      </c>
      <c r="CG171" s="53">
        <v>-0.61764039999999998</v>
      </c>
      <c r="CH171" s="53">
        <v>-0.3887524</v>
      </c>
      <c r="CI171" s="53">
        <v>-0.36307869999999998</v>
      </c>
      <c r="CJ171" s="53">
        <v>0.2167046</v>
      </c>
      <c r="CK171" s="53">
        <v>0.40096150000000003</v>
      </c>
      <c r="CL171" s="53">
        <v>0.49955909999999998</v>
      </c>
      <c r="CM171" s="53">
        <v>0.22213740000000001</v>
      </c>
      <c r="CN171" s="53">
        <v>0.27480909999999997</v>
      </c>
      <c r="CO171" s="53">
        <v>0.40477570000000002</v>
      </c>
      <c r="CP171" s="53">
        <v>0.58238990000000002</v>
      </c>
      <c r="CQ171" s="53">
        <v>0.63738689999999998</v>
      </c>
      <c r="CR171" s="53">
        <v>0.57039459999999997</v>
      </c>
      <c r="CS171" s="53">
        <v>4.6218700000000001E-2</v>
      </c>
      <c r="CT171" s="53">
        <v>-0.36435509999999999</v>
      </c>
      <c r="CU171" s="53">
        <v>-0.2310275</v>
      </c>
      <c r="CV171" s="53">
        <v>-0.4887899</v>
      </c>
      <c r="CW171" s="53">
        <v>-1.0802560000000001</v>
      </c>
      <c r="CX171" s="53">
        <v>-1.205381</v>
      </c>
      <c r="CY171" s="53">
        <v>-1.0298400000000001</v>
      </c>
      <c r="CZ171" s="53">
        <v>-0.94885299999999995</v>
      </c>
      <c r="DA171" s="53">
        <v>-0.70516889999999999</v>
      </c>
      <c r="DB171" s="53">
        <v>-0.85542560000000001</v>
      </c>
      <c r="DC171" s="53">
        <v>-0.7735031</v>
      </c>
      <c r="DD171" s="53">
        <v>-0.80726569999999997</v>
      </c>
      <c r="DE171" s="53">
        <v>-0.44066860000000002</v>
      </c>
      <c r="DF171" s="53">
        <v>-0.22279950000000001</v>
      </c>
      <c r="DG171" s="53">
        <v>-0.19022069999999999</v>
      </c>
      <c r="DH171" s="53">
        <v>0.5653241</v>
      </c>
      <c r="DI171" s="53">
        <v>0.69566059999999996</v>
      </c>
      <c r="DJ171" s="53">
        <v>0.75637690000000002</v>
      </c>
      <c r="DK171" s="53">
        <v>0.4764929</v>
      </c>
      <c r="DL171" s="53">
        <v>0.49595</v>
      </c>
      <c r="DM171" s="53">
        <v>0.6870385</v>
      </c>
      <c r="DN171" s="53">
        <v>0.96526210000000001</v>
      </c>
      <c r="DO171" s="53">
        <v>1.069955</v>
      </c>
      <c r="DP171" s="53">
        <v>0.97306959999999998</v>
      </c>
      <c r="DQ171" s="53">
        <v>0.1375577</v>
      </c>
      <c r="DR171" s="53">
        <v>-0.16645660000000001</v>
      </c>
      <c r="DS171" s="53">
        <v>-5.1472400000000001E-2</v>
      </c>
      <c r="DT171" s="53">
        <v>-0.27620600000000001</v>
      </c>
      <c r="DU171" s="53">
        <v>-0.63386180000000003</v>
      </c>
      <c r="DV171" s="53">
        <v>-0.77455430000000003</v>
      </c>
      <c r="DW171" s="53">
        <v>-0.6673983</v>
      </c>
      <c r="DX171" s="53">
        <v>-0.60969439999999997</v>
      </c>
      <c r="DY171" s="53">
        <v>-0.1616088</v>
      </c>
      <c r="DZ171" s="53">
        <v>-0.28388170000000001</v>
      </c>
      <c r="EA171" s="53">
        <v>-0.18871070000000001</v>
      </c>
      <c r="EB171" s="53">
        <v>-0.2290652</v>
      </c>
      <c r="EC171" s="53">
        <v>-0.1851496</v>
      </c>
      <c r="ED171" s="53">
        <v>1.6810100000000001E-2</v>
      </c>
      <c r="EE171" s="53">
        <v>5.9358800000000003E-2</v>
      </c>
      <c r="EF171" s="53">
        <v>1.068675</v>
      </c>
      <c r="EG171" s="53">
        <v>1.121159</v>
      </c>
      <c r="EH171" s="53">
        <v>1.127181</v>
      </c>
      <c r="EI171" s="53">
        <v>0.84374170000000004</v>
      </c>
      <c r="EJ171" s="53">
        <v>0.81524240000000003</v>
      </c>
      <c r="EK171" s="53">
        <v>1.094581</v>
      </c>
      <c r="EL171" s="53">
        <v>1.5180689999999999</v>
      </c>
      <c r="EM171" s="53">
        <v>1.694515</v>
      </c>
      <c r="EN171" s="53">
        <v>1.554468</v>
      </c>
      <c r="EO171" s="53">
        <v>0.26943669999999997</v>
      </c>
      <c r="EP171" s="53">
        <v>0.11927740000000001</v>
      </c>
      <c r="EQ171" s="53">
        <v>0.20777670000000001</v>
      </c>
      <c r="ER171" s="53">
        <v>3.0731399999999999E-2</v>
      </c>
      <c r="ES171" s="53">
        <v>1.06601E-2</v>
      </c>
      <c r="ET171" s="53">
        <v>-0.15250839999999999</v>
      </c>
      <c r="EU171" s="53">
        <v>-0.14409040000000001</v>
      </c>
      <c r="EV171" s="53">
        <v>-0.1200032</v>
      </c>
      <c r="EW171" s="53">
        <v>55.702309999999997</v>
      </c>
      <c r="EX171" s="53">
        <v>55.161700000000003</v>
      </c>
      <c r="EY171" s="53">
        <v>54.534649999999999</v>
      </c>
      <c r="EZ171" s="53">
        <v>54.030929999999998</v>
      </c>
      <c r="FA171" s="53">
        <v>53.516390000000001</v>
      </c>
      <c r="FB171" s="53">
        <v>52.978020000000001</v>
      </c>
      <c r="FC171" s="53">
        <v>53.238079999999997</v>
      </c>
      <c r="FD171" s="53">
        <v>54.98845</v>
      </c>
      <c r="FE171" s="53">
        <v>57.434429999999999</v>
      </c>
      <c r="FF171" s="53">
        <v>60.039490000000001</v>
      </c>
      <c r="FG171" s="53">
        <v>62.480260000000001</v>
      </c>
      <c r="FH171" s="53">
        <v>64.88673</v>
      </c>
      <c r="FI171" s="53">
        <v>66.900890000000004</v>
      </c>
      <c r="FJ171" s="53">
        <v>68.116619999999998</v>
      </c>
      <c r="FK171" s="53">
        <v>68.266400000000004</v>
      </c>
      <c r="FL171" s="53">
        <v>67.755960000000002</v>
      </c>
      <c r="FM171" s="53">
        <v>66.968329999999995</v>
      </c>
      <c r="FN171" s="53">
        <v>65.733980000000003</v>
      </c>
      <c r="FO171" s="53">
        <v>64.228759999999994</v>
      </c>
      <c r="FP171" s="53">
        <v>62.880029999999998</v>
      </c>
      <c r="FQ171" s="53">
        <v>60.859540000000003</v>
      </c>
      <c r="FR171" s="53">
        <v>59.118479999999998</v>
      </c>
      <c r="FS171" s="53">
        <v>57.892330000000001</v>
      </c>
      <c r="FT171" s="53">
        <v>56.82526</v>
      </c>
      <c r="FU171" s="53">
        <v>61</v>
      </c>
      <c r="FV171" s="53">
        <v>118.8562</v>
      </c>
      <c r="FW171" s="53">
        <v>12.48265</v>
      </c>
      <c r="FX171" s="53">
        <v>1</v>
      </c>
    </row>
    <row r="172" spans="1:180" x14ac:dyDescent="0.3">
      <c r="A172" t="s">
        <v>174</v>
      </c>
      <c r="B172" t="s">
        <v>220</v>
      </c>
      <c r="C172" t="s">
        <v>180</v>
      </c>
      <c r="D172" t="s">
        <v>248</v>
      </c>
      <c r="E172" t="s">
        <v>187</v>
      </c>
      <c r="F172" t="s">
        <v>231</v>
      </c>
      <c r="G172" t="s">
        <v>242</v>
      </c>
      <c r="H172" s="53">
        <v>29</v>
      </c>
      <c r="I172" s="53">
        <v>0.99869697999999996</v>
      </c>
      <c r="J172" s="53">
        <v>0.75298989999999999</v>
      </c>
      <c r="K172" s="53">
        <v>0.73361200000000004</v>
      </c>
      <c r="L172" s="53">
        <v>0.60597429999999997</v>
      </c>
      <c r="M172" s="53">
        <v>1.239708</v>
      </c>
      <c r="N172" s="53">
        <v>1.2950250000000001</v>
      </c>
      <c r="O172" s="53">
        <v>1.1329020000000001</v>
      </c>
      <c r="P172" s="53">
        <v>1.6022149999999999</v>
      </c>
      <c r="Q172" s="53">
        <v>1.9731259999999999</v>
      </c>
      <c r="R172" s="53">
        <v>2.1785190000000001</v>
      </c>
      <c r="S172" s="53">
        <v>2.5131890000000001</v>
      </c>
      <c r="T172" s="53">
        <v>2.6285340000000001</v>
      </c>
      <c r="U172" s="53">
        <v>2.8259370000000001</v>
      </c>
      <c r="V172" s="53">
        <v>3.0288580000000001</v>
      </c>
      <c r="W172" s="53">
        <v>2.8430840000000002</v>
      </c>
      <c r="X172" s="53">
        <v>2.7652049999999999</v>
      </c>
      <c r="Y172" s="53">
        <v>2.0747789999999999</v>
      </c>
      <c r="Z172" s="53">
        <v>1.5638989999999999</v>
      </c>
      <c r="AA172" s="53">
        <v>1.5410870000000001</v>
      </c>
      <c r="AB172" s="53">
        <v>1.3527579999999999</v>
      </c>
      <c r="AC172" s="53">
        <v>1.167775</v>
      </c>
      <c r="AD172" s="53">
        <v>1.2224520000000001</v>
      </c>
      <c r="AE172" s="53">
        <v>1.101783</v>
      </c>
      <c r="AF172" s="53">
        <v>0.95434850000000004</v>
      </c>
      <c r="AG172" s="53">
        <v>-1.649467</v>
      </c>
      <c r="AH172" s="53">
        <v>-1.7654240000000001</v>
      </c>
      <c r="AI172" s="53">
        <v>-1.7583880000000001</v>
      </c>
      <c r="AJ172" s="53">
        <v>-1.8131189999999999</v>
      </c>
      <c r="AK172" s="53">
        <v>-0.79185550000000005</v>
      </c>
      <c r="AL172" s="53">
        <v>-0.7881321</v>
      </c>
      <c r="AM172" s="53">
        <v>-0.82714889999999996</v>
      </c>
      <c r="AN172" s="53">
        <v>-0.97231199999999995</v>
      </c>
      <c r="AO172" s="53">
        <v>-0.66515069999999998</v>
      </c>
      <c r="AP172" s="53">
        <v>-0.48491909999999999</v>
      </c>
      <c r="AQ172" s="53">
        <v>-0.28628429999999999</v>
      </c>
      <c r="AR172" s="53">
        <v>-0.23296510000000001</v>
      </c>
      <c r="AS172" s="53">
        <v>-0.14050799999999999</v>
      </c>
      <c r="AT172" s="53">
        <v>-8.4688299999999994E-2</v>
      </c>
      <c r="AU172" s="53">
        <v>-0.11704489999999999</v>
      </c>
      <c r="AV172" s="53">
        <v>-0.24794730000000001</v>
      </c>
      <c r="AW172" s="53">
        <v>-0.12301769999999999</v>
      </c>
      <c r="AX172" s="53">
        <v>-0.8647648</v>
      </c>
      <c r="AY172" s="53">
        <v>-0.82024960000000002</v>
      </c>
      <c r="AZ172" s="53">
        <v>-1.2471449999999999</v>
      </c>
      <c r="BA172" s="53">
        <v>-2.0790639999999998</v>
      </c>
      <c r="BB172" s="53">
        <v>-2.1273529999999998</v>
      </c>
      <c r="BC172" s="53">
        <v>-2.0402269999999998</v>
      </c>
      <c r="BD172" s="53">
        <v>-1.7334510000000001</v>
      </c>
      <c r="BE172" s="53">
        <v>-1.1880329999999999</v>
      </c>
      <c r="BF172" s="53">
        <v>-1.3291519999999999</v>
      </c>
      <c r="BG172" s="53">
        <v>-1.295723</v>
      </c>
      <c r="BH172" s="53">
        <v>-1.382976</v>
      </c>
      <c r="BI172" s="53">
        <v>-0.57653299999999996</v>
      </c>
      <c r="BJ172" s="53">
        <v>-0.53632760000000002</v>
      </c>
      <c r="BK172" s="53">
        <v>-0.57297699999999996</v>
      </c>
      <c r="BL172" s="53">
        <v>-0.4384556</v>
      </c>
      <c r="BM172" s="53">
        <v>-0.19102269999999999</v>
      </c>
      <c r="BN172" s="53">
        <v>-7.3163300000000001E-2</v>
      </c>
      <c r="BO172" s="53">
        <v>0.1230805</v>
      </c>
      <c r="BP172" s="53">
        <v>0.18244379999999999</v>
      </c>
      <c r="BQ172" s="53">
        <v>0.42652220000000002</v>
      </c>
      <c r="BR172" s="53">
        <v>0.60431100000000004</v>
      </c>
      <c r="BS172" s="53">
        <v>0.48388059999999999</v>
      </c>
      <c r="BT172" s="53">
        <v>0.38545849999999998</v>
      </c>
      <c r="BU172" s="53">
        <v>5.9867700000000003E-2</v>
      </c>
      <c r="BV172" s="53">
        <v>-0.55708150000000001</v>
      </c>
      <c r="BW172" s="53">
        <v>-0.5700037</v>
      </c>
      <c r="BX172" s="53">
        <v>-0.88809009999999999</v>
      </c>
      <c r="BY172" s="53">
        <v>-1.398612</v>
      </c>
      <c r="BZ172" s="53">
        <v>-1.446984</v>
      </c>
      <c r="CA172" s="53">
        <v>-1.3902429999999999</v>
      </c>
      <c r="CB172" s="53">
        <v>-1.322444</v>
      </c>
      <c r="CC172" s="53">
        <v>-0.86844522000000002</v>
      </c>
      <c r="CD172" s="53">
        <v>-1.026991</v>
      </c>
      <c r="CE172" s="53">
        <v>-0.97528230000000005</v>
      </c>
      <c r="CF172" s="53">
        <v>-1.0850599999999999</v>
      </c>
      <c r="CG172" s="53">
        <v>-0.42740119999999998</v>
      </c>
      <c r="CH172" s="53">
        <v>-0.36192859999999999</v>
      </c>
      <c r="CI172" s="53">
        <v>-0.39693840000000002</v>
      </c>
      <c r="CJ172" s="53">
        <v>-6.8708400000000003E-2</v>
      </c>
      <c r="CK172" s="53">
        <v>0.1373569</v>
      </c>
      <c r="CL172" s="53">
        <v>0.2120175</v>
      </c>
      <c r="CM172" s="53">
        <v>0.4066053</v>
      </c>
      <c r="CN172" s="53">
        <v>0.47015469999999998</v>
      </c>
      <c r="CO172" s="53">
        <v>0.81924560000000002</v>
      </c>
      <c r="CP172" s="53">
        <v>1.08151</v>
      </c>
      <c r="CQ172" s="53">
        <v>0.90007970000000004</v>
      </c>
      <c r="CR172" s="53">
        <v>0.82415340000000004</v>
      </c>
      <c r="CS172" s="53">
        <v>0.18653359999999999</v>
      </c>
      <c r="CT172" s="53">
        <v>-0.34398089999999998</v>
      </c>
      <c r="CU172" s="53">
        <v>-0.39668409999999998</v>
      </c>
      <c r="CV172" s="53">
        <v>-0.63940960000000002</v>
      </c>
      <c r="CW172" s="53">
        <v>-0.9273325</v>
      </c>
      <c r="CX172" s="53">
        <v>-0.97576220000000002</v>
      </c>
      <c r="CY172" s="53">
        <v>-0.94006670000000003</v>
      </c>
      <c r="CZ172" s="53">
        <v>-1.037782</v>
      </c>
      <c r="DA172" s="53">
        <v>-0.54885751000000005</v>
      </c>
      <c r="DB172" s="53">
        <v>-0.72483039999999999</v>
      </c>
      <c r="DC172" s="53">
        <v>-0.65484160000000002</v>
      </c>
      <c r="DD172" s="53">
        <v>-0.7871435</v>
      </c>
      <c r="DE172" s="53">
        <v>-0.2782695</v>
      </c>
      <c r="DF172" s="53">
        <v>-0.18752949999999999</v>
      </c>
      <c r="DG172" s="53">
        <v>-0.2208997</v>
      </c>
      <c r="DH172" s="53">
        <v>0.3010389</v>
      </c>
      <c r="DI172" s="53">
        <v>0.4657365</v>
      </c>
      <c r="DJ172" s="53">
        <v>0.49719829999999998</v>
      </c>
      <c r="DK172" s="53">
        <v>0.69013009999999997</v>
      </c>
      <c r="DL172" s="53">
        <v>0.75786569999999998</v>
      </c>
      <c r="DM172" s="53">
        <v>1.2119690000000001</v>
      </c>
      <c r="DN172" s="53">
        <v>1.5587089999999999</v>
      </c>
      <c r="DO172" s="53">
        <v>1.316279</v>
      </c>
      <c r="DP172" s="53">
        <v>1.262848</v>
      </c>
      <c r="DQ172" s="53">
        <v>0.31319950000000002</v>
      </c>
      <c r="DR172" s="53">
        <v>-0.13088040000000001</v>
      </c>
      <c r="DS172" s="53">
        <v>-0.2233646</v>
      </c>
      <c r="DT172" s="53">
        <v>-0.3907291</v>
      </c>
      <c r="DU172" s="53">
        <v>-0.45605309999999999</v>
      </c>
      <c r="DV172" s="53">
        <v>-0.5045404</v>
      </c>
      <c r="DW172" s="53">
        <v>-0.48988989999999999</v>
      </c>
      <c r="DX172" s="53">
        <v>-0.75311980000000001</v>
      </c>
      <c r="DY172" s="53">
        <v>-8.7423600000000004E-2</v>
      </c>
      <c r="DZ172" s="53">
        <v>-0.2885585</v>
      </c>
      <c r="EA172" s="53">
        <v>-0.19217619999999999</v>
      </c>
      <c r="EB172" s="53">
        <v>-0.35699989999999998</v>
      </c>
      <c r="EC172" s="53">
        <v>-6.2947000000000003E-2</v>
      </c>
      <c r="ED172" s="53">
        <v>6.4274999999999999E-2</v>
      </c>
      <c r="EE172" s="53">
        <v>3.3272200000000002E-2</v>
      </c>
      <c r="EF172" s="53">
        <v>0.83489519999999995</v>
      </c>
      <c r="EG172" s="53">
        <v>0.93986449999999999</v>
      </c>
      <c r="EH172" s="53">
        <v>0.90895409999999999</v>
      </c>
      <c r="EI172" s="53">
        <v>1.0994949999999999</v>
      </c>
      <c r="EJ172" s="53">
        <v>1.1732750000000001</v>
      </c>
      <c r="EK172" s="53">
        <v>1.778999</v>
      </c>
      <c r="EL172" s="53">
        <v>2.2477079999999998</v>
      </c>
      <c r="EM172" s="53">
        <v>1.9172039999999999</v>
      </c>
      <c r="EN172" s="53">
        <v>1.8962540000000001</v>
      </c>
      <c r="EO172" s="53">
        <v>0.496085</v>
      </c>
      <c r="EP172" s="53">
        <v>0.17680290000000001</v>
      </c>
      <c r="EQ172" s="53">
        <v>2.68813E-2</v>
      </c>
      <c r="ER172" s="53">
        <v>-3.1674000000000001E-2</v>
      </c>
      <c r="ES172" s="53">
        <v>0.2243995</v>
      </c>
      <c r="ET172" s="53">
        <v>0.17582890000000001</v>
      </c>
      <c r="EU172" s="53">
        <v>0.16009380000000001</v>
      </c>
      <c r="EV172" s="53">
        <v>-0.34211320000000001</v>
      </c>
      <c r="EW172" s="53">
        <v>57.730530000000002</v>
      </c>
      <c r="EX172" s="53">
        <v>57.072749999999999</v>
      </c>
      <c r="EY172" s="53">
        <v>56.288930000000001</v>
      </c>
      <c r="EZ172" s="53">
        <v>55.755119999999998</v>
      </c>
      <c r="FA172" s="53">
        <v>54.945700000000002</v>
      </c>
      <c r="FB172" s="53">
        <v>54.521509999999999</v>
      </c>
      <c r="FC172" s="53">
        <v>54.546109999999999</v>
      </c>
      <c r="FD172" s="53">
        <v>56.400620000000004</v>
      </c>
      <c r="FE172" s="53">
        <v>59.295079999999999</v>
      </c>
      <c r="FF172" s="53">
        <v>62.475409999999997</v>
      </c>
      <c r="FG172" s="53">
        <v>65.290989999999994</v>
      </c>
      <c r="FH172" s="53">
        <v>67.453900000000004</v>
      </c>
      <c r="FI172" s="53">
        <v>67.902659999999997</v>
      </c>
      <c r="FJ172" s="53">
        <v>68.981560000000002</v>
      </c>
      <c r="FK172" s="53">
        <v>70.606560000000002</v>
      </c>
      <c r="FL172" s="53">
        <v>70.904719999999998</v>
      </c>
      <c r="FM172" s="53">
        <v>70.292010000000005</v>
      </c>
      <c r="FN172" s="53">
        <v>68.996930000000006</v>
      </c>
      <c r="FO172" s="53">
        <v>67.327870000000004</v>
      </c>
      <c r="FP172" s="53">
        <v>64.944670000000002</v>
      </c>
      <c r="FQ172" s="53">
        <v>62.516390000000001</v>
      </c>
      <c r="FR172" s="53">
        <v>60.661879999999996</v>
      </c>
      <c r="FS172" s="53">
        <v>59.657789999999999</v>
      </c>
      <c r="FT172" s="53">
        <v>58.753070000000001</v>
      </c>
      <c r="FU172" s="53">
        <v>61</v>
      </c>
      <c r="FV172" s="53">
        <v>118.8562</v>
      </c>
      <c r="FW172" s="53">
        <v>12.48265</v>
      </c>
      <c r="FX172" s="53">
        <v>1</v>
      </c>
    </row>
    <row r="173" spans="1:180" x14ac:dyDescent="0.3">
      <c r="A173" t="s">
        <v>174</v>
      </c>
      <c r="B173" t="s">
        <v>220</v>
      </c>
      <c r="C173" t="s">
        <v>180</v>
      </c>
      <c r="D173" t="s">
        <v>248</v>
      </c>
      <c r="E173" t="s">
        <v>188</v>
      </c>
      <c r="F173" t="s">
        <v>231</v>
      </c>
      <c r="G173" t="s">
        <v>242</v>
      </c>
      <c r="H173" s="53">
        <v>29</v>
      </c>
      <c r="I173" s="53">
        <v>1.5051000000000001</v>
      </c>
      <c r="J173" s="53">
        <v>1.4803230000000001</v>
      </c>
      <c r="K173" s="53">
        <v>1.437389</v>
      </c>
      <c r="L173" s="53">
        <v>1.3002149999999999</v>
      </c>
      <c r="M173" s="53">
        <v>2.2665090000000001</v>
      </c>
      <c r="N173" s="53">
        <v>2.357297</v>
      </c>
      <c r="O173" s="53">
        <v>2.3990480000000001</v>
      </c>
      <c r="P173" s="53">
        <v>2.832719</v>
      </c>
      <c r="Q173" s="53">
        <v>3.228917</v>
      </c>
      <c r="R173" s="53">
        <v>3.4556779999999998</v>
      </c>
      <c r="S173" s="53">
        <v>3.6991610000000001</v>
      </c>
      <c r="T173" s="53">
        <v>3.5689549999999999</v>
      </c>
      <c r="U173" s="53">
        <v>3.6100599999999998</v>
      </c>
      <c r="V173" s="53">
        <v>3.530904</v>
      </c>
      <c r="W173" s="53">
        <v>3.4418869999999999</v>
      </c>
      <c r="X173" s="53">
        <v>2.5497730000000001</v>
      </c>
      <c r="Y173" s="53">
        <v>2.2641330000000002</v>
      </c>
      <c r="Z173" s="53">
        <v>1.6438120000000001</v>
      </c>
      <c r="AA173" s="53">
        <v>1.430153</v>
      </c>
      <c r="AB173" s="53">
        <v>1.476288</v>
      </c>
      <c r="AC173" s="53">
        <v>1.274427</v>
      </c>
      <c r="AD173" s="53">
        <v>1.272923</v>
      </c>
      <c r="AE173" s="53">
        <v>1.388989</v>
      </c>
      <c r="AF173" s="53">
        <v>1.4644349999999999</v>
      </c>
      <c r="AG173" s="53">
        <v>-0.76794600000000002</v>
      </c>
      <c r="AH173" s="53">
        <v>-0.70130959999999998</v>
      </c>
      <c r="AI173" s="53">
        <v>-0.66061409999999998</v>
      </c>
      <c r="AJ173" s="53">
        <v>-0.72924259999999996</v>
      </c>
      <c r="AK173" s="53">
        <v>-0.71472409999999997</v>
      </c>
      <c r="AL173" s="53">
        <v>-0.74028950000000004</v>
      </c>
      <c r="AM173" s="53">
        <v>-0.63833680000000004</v>
      </c>
      <c r="AN173" s="53">
        <v>-0.66280410000000001</v>
      </c>
      <c r="AO173" s="53">
        <v>-0.38933040000000002</v>
      </c>
      <c r="AP173" s="53">
        <v>-0.29668620000000001</v>
      </c>
      <c r="AQ173" s="53">
        <v>-8.0169599999999994E-2</v>
      </c>
      <c r="AR173" s="53">
        <v>-0.1880173</v>
      </c>
      <c r="AS173" s="53">
        <v>3.7441000000000002E-3</v>
      </c>
      <c r="AT173" s="53">
        <v>-4.5080700000000001E-2</v>
      </c>
      <c r="AU173" s="53">
        <v>-0.1453354</v>
      </c>
      <c r="AV173" s="53">
        <v>-0.27261419999999997</v>
      </c>
      <c r="AW173" s="53">
        <v>-0.18525050000000001</v>
      </c>
      <c r="AX173" s="53">
        <v>-0.9840006</v>
      </c>
      <c r="AY173" s="53">
        <v>-1.305768</v>
      </c>
      <c r="AZ173" s="53">
        <v>-1.503422</v>
      </c>
      <c r="BA173" s="53">
        <v>-1.530721</v>
      </c>
      <c r="BB173" s="53">
        <v>-1.7475989999999999</v>
      </c>
      <c r="BC173" s="53">
        <v>-1.25336</v>
      </c>
      <c r="BD173" s="53">
        <v>-0.99752459999999998</v>
      </c>
      <c r="BE173" s="53">
        <v>-0.51292937999999999</v>
      </c>
      <c r="BF173" s="53">
        <v>-0.451903</v>
      </c>
      <c r="BG173" s="53">
        <v>-0.41604099999999999</v>
      </c>
      <c r="BH173" s="53">
        <v>-0.50812230000000003</v>
      </c>
      <c r="BI173" s="53">
        <v>9.4716499999999995E-2</v>
      </c>
      <c r="BJ173" s="53">
        <v>0.12600410000000001</v>
      </c>
      <c r="BK173" s="53">
        <v>0.24863560000000001</v>
      </c>
      <c r="BL173" s="53">
        <v>0.45152340000000002</v>
      </c>
      <c r="BM173" s="53">
        <v>0.680531</v>
      </c>
      <c r="BN173" s="53">
        <v>0.76109550000000004</v>
      </c>
      <c r="BO173" s="53">
        <v>0.92670549999999996</v>
      </c>
      <c r="BP173" s="53">
        <v>0.78124329999999997</v>
      </c>
      <c r="BQ173" s="53">
        <v>0.93512439999999997</v>
      </c>
      <c r="BR173" s="53">
        <v>0.89278489999999999</v>
      </c>
      <c r="BS173" s="53">
        <v>0.80979509999999999</v>
      </c>
      <c r="BT173" s="53">
        <v>0.2077485</v>
      </c>
      <c r="BU173" s="53">
        <v>0.1102331</v>
      </c>
      <c r="BV173" s="53">
        <v>-0.59701590000000004</v>
      </c>
      <c r="BW173" s="53">
        <v>-0.85731349999999995</v>
      </c>
      <c r="BX173" s="53">
        <v>-0.92788579999999998</v>
      </c>
      <c r="BY173" s="53">
        <v>-1.109164</v>
      </c>
      <c r="BZ173" s="53">
        <v>-1.257433</v>
      </c>
      <c r="CA173" s="53">
        <v>-0.92749769999999998</v>
      </c>
      <c r="CB173" s="53">
        <v>-0.72815980000000002</v>
      </c>
      <c r="CC173" s="53">
        <v>-0.33630558999999999</v>
      </c>
      <c r="CD173" s="53">
        <v>-0.27916459999999998</v>
      </c>
      <c r="CE173" s="53">
        <v>-0.24665039999999999</v>
      </c>
      <c r="CF173" s="53">
        <v>-0.35497509999999999</v>
      </c>
      <c r="CG173" s="53">
        <v>0.65533249999999998</v>
      </c>
      <c r="CH173" s="53">
        <v>0.72599639999999999</v>
      </c>
      <c r="CI173" s="53">
        <v>0.86294999999999999</v>
      </c>
      <c r="CJ173" s="53">
        <v>1.223303</v>
      </c>
      <c r="CK173" s="53">
        <v>1.4215139999999999</v>
      </c>
      <c r="CL173" s="53">
        <v>1.4937119999999999</v>
      </c>
      <c r="CM173" s="53">
        <v>1.624064</v>
      </c>
      <c r="CN173" s="53">
        <v>1.45255</v>
      </c>
      <c r="CO173" s="53">
        <v>1.5801959999999999</v>
      </c>
      <c r="CP173" s="53">
        <v>1.5423480000000001</v>
      </c>
      <c r="CQ173" s="53">
        <v>1.4713160000000001</v>
      </c>
      <c r="CR173" s="53">
        <v>0.54044630000000005</v>
      </c>
      <c r="CS173" s="53">
        <v>0.3148841</v>
      </c>
      <c r="CT173" s="53">
        <v>-0.32899149999999999</v>
      </c>
      <c r="CU173" s="53">
        <v>-0.54671519999999996</v>
      </c>
      <c r="CV173" s="53">
        <v>-0.5292713</v>
      </c>
      <c r="CW173" s="53">
        <v>-0.81719489999999995</v>
      </c>
      <c r="CX173" s="53">
        <v>-0.91794540000000002</v>
      </c>
      <c r="CY173" s="53">
        <v>-0.70180640000000005</v>
      </c>
      <c r="CZ173" s="53">
        <v>-0.54159869999999999</v>
      </c>
      <c r="DA173" s="53">
        <v>-0.15968189999999999</v>
      </c>
      <c r="DB173" s="53">
        <v>-0.1064263</v>
      </c>
      <c r="DC173" s="53">
        <v>-7.7259700000000001E-2</v>
      </c>
      <c r="DD173" s="53">
        <v>-0.2018279</v>
      </c>
      <c r="DE173" s="53">
        <v>1.2159489999999999</v>
      </c>
      <c r="DF173" s="53">
        <v>1.3259890000000001</v>
      </c>
      <c r="DG173" s="53">
        <v>1.4772639999999999</v>
      </c>
      <c r="DH173" s="53">
        <v>1.9950829999999999</v>
      </c>
      <c r="DI173" s="53">
        <v>2.162496</v>
      </c>
      <c r="DJ173" s="53">
        <v>2.2263280000000001</v>
      </c>
      <c r="DK173" s="53">
        <v>2.3214229999999998</v>
      </c>
      <c r="DL173" s="53">
        <v>2.1238570000000001</v>
      </c>
      <c r="DM173" s="53">
        <v>2.2252670000000001</v>
      </c>
      <c r="DN173" s="53">
        <v>2.1919110000000002</v>
      </c>
      <c r="DO173" s="53">
        <v>2.1328360000000002</v>
      </c>
      <c r="DP173" s="53">
        <v>0.87314400000000003</v>
      </c>
      <c r="DQ173" s="53">
        <v>0.51953510000000003</v>
      </c>
      <c r="DR173" s="53">
        <v>-6.0967100000000003E-2</v>
      </c>
      <c r="DS173" s="53">
        <v>-0.23611689999999999</v>
      </c>
      <c r="DT173" s="53">
        <v>-0.13065679999999999</v>
      </c>
      <c r="DU173" s="53">
        <v>-0.52522590000000002</v>
      </c>
      <c r="DV173" s="53">
        <v>-0.57845769999999996</v>
      </c>
      <c r="DW173" s="53">
        <v>-0.47611500000000001</v>
      </c>
      <c r="DX173" s="53">
        <v>-0.35503750000000001</v>
      </c>
      <c r="DY173" s="53">
        <v>9.5334799999999997E-2</v>
      </c>
      <c r="DZ173" s="53">
        <v>0.14298040000000001</v>
      </c>
      <c r="EA173" s="53">
        <v>0.1673134</v>
      </c>
      <c r="EB173" s="53">
        <v>1.9292299999999998E-2</v>
      </c>
      <c r="EC173" s="53">
        <v>2.0253890000000001</v>
      </c>
      <c r="ED173" s="53">
        <v>2.1922820000000001</v>
      </c>
      <c r="EE173" s="53">
        <v>2.3642370000000001</v>
      </c>
      <c r="EF173" s="53">
        <v>3.1094110000000001</v>
      </c>
      <c r="EG173" s="53">
        <v>3.2323580000000001</v>
      </c>
      <c r="EH173" s="53">
        <v>3.2841100000000001</v>
      </c>
      <c r="EI173" s="53">
        <v>3.3282980000000002</v>
      </c>
      <c r="EJ173" s="53">
        <v>3.093118</v>
      </c>
      <c r="EK173" s="53">
        <v>3.156647</v>
      </c>
      <c r="EL173" s="53">
        <v>3.1297760000000001</v>
      </c>
      <c r="EM173" s="53">
        <v>3.0879660000000002</v>
      </c>
      <c r="EN173" s="53">
        <v>1.353507</v>
      </c>
      <c r="EO173" s="53">
        <v>0.81501869999999998</v>
      </c>
      <c r="EP173" s="53">
        <v>0.32601760000000002</v>
      </c>
      <c r="EQ173" s="53">
        <v>0.21233759999999999</v>
      </c>
      <c r="ER173" s="53">
        <v>0.44487910000000003</v>
      </c>
      <c r="ES173" s="53">
        <v>-0.1036691</v>
      </c>
      <c r="ET173" s="53">
        <v>-8.8291400000000006E-2</v>
      </c>
      <c r="EU173" s="53">
        <v>-0.15025250000000001</v>
      </c>
      <c r="EV173" s="53">
        <v>-8.5672799999999993E-2</v>
      </c>
      <c r="EW173" s="53">
        <v>57.616390000000003</v>
      </c>
      <c r="EX173" s="53">
        <v>56.914749999999998</v>
      </c>
      <c r="EY173" s="53">
        <v>56.054099999999998</v>
      </c>
      <c r="EZ173" s="53">
        <v>55.54016</v>
      </c>
      <c r="FA173" s="53">
        <v>54.975409999999997</v>
      </c>
      <c r="FB173" s="53">
        <v>54.51885</v>
      </c>
      <c r="FC173" s="53">
        <v>54.347540000000002</v>
      </c>
      <c r="FD173" s="53">
        <v>55.186070000000001</v>
      </c>
      <c r="FE173" s="53">
        <v>57.141800000000003</v>
      </c>
      <c r="FF173" s="53">
        <v>59.958199999999998</v>
      </c>
      <c r="FG173" s="53">
        <v>63.175409999999999</v>
      </c>
      <c r="FH173" s="53">
        <v>66.563119999999998</v>
      </c>
      <c r="FI173" s="53">
        <v>68.998360000000005</v>
      </c>
      <c r="FJ173" s="53">
        <v>71.439350000000005</v>
      </c>
      <c r="FK173" s="53">
        <v>71.761470000000003</v>
      </c>
      <c r="FL173" s="53">
        <v>71.105739999999997</v>
      </c>
      <c r="FM173" s="53">
        <v>69.734430000000003</v>
      </c>
      <c r="FN173" s="53">
        <v>67.884429999999995</v>
      </c>
      <c r="FO173" s="53">
        <v>65.386889999999994</v>
      </c>
      <c r="FP173" s="53">
        <v>63.46557</v>
      </c>
      <c r="FQ173" s="53">
        <v>61.56803</v>
      </c>
      <c r="FR173" s="53">
        <v>60.282789999999999</v>
      </c>
      <c r="FS173" s="53">
        <v>59.325409999999998</v>
      </c>
      <c r="FT173" s="53">
        <v>58.359020000000001</v>
      </c>
      <c r="FU173" s="53">
        <v>61</v>
      </c>
      <c r="FV173" s="53">
        <v>123.5705</v>
      </c>
      <c r="FW173" s="53">
        <v>13.136369999999999</v>
      </c>
      <c r="FX173" s="53">
        <v>1</v>
      </c>
    </row>
    <row r="174" spans="1:180" x14ac:dyDescent="0.3">
      <c r="A174" t="s">
        <v>174</v>
      </c>
      <c r="B174" t="s">
        <v>220</v>
      </c>
      <c r="C174" t="s">
        <v>180</v>
      </c>
      <c r="D174" t="s">
        <v>227</v>
      </c>
      <c r="E174" t="s">
        <v>188</v>
      </c>
      <c r="F174" t="s">
        <v>231</v>
      </c>
      <c r="G174" t="s">
        <v>242</v>
      </c>
      <c r="H174" s="53">
        <v>29</v>
      </c>
      <c r="I174" s="53">
        <v>1.1914180999999999</v>
      </c>
      <c r="J174" s="53">
        <v>1.203033</v>
      </c>
      <c r="K174" s="53">
        <v>1.218699</v>
      </c>
      <c r="L174" s="53">
        <v>1.254413</v>
      </c>
      <c r="M174" s="53">
        <v>2.2908379999999999</v>
      </c>
      <c r="N174" s="53">
        <v>2.4113730000000002</v>
      </c>
      <c r="O174" s="53">
        <v>2.4362210000000002</v>
      </c>
      <c r="P174" s="53">
        <v>3.0032890000000001</v>
      </c>
      <c r="Q174" s="53">
        <v>3.2526109999999999</v>
      </c>
      <c r="R174" s="53">
        <v>3.4185680000000001</v>
      </c>
      <c r="S174" s="53">
        <v>3.643265</v>
      </c>
      <c r="T174" s="53">
        <v>3.814092</v>
      </c>
      <c r="U174" s="53">
        <v>3.7763110000000002</v>
      </c>
      <c r="V174" s="53">
        <v>3.7637369999999999</v>
      </c>
      <c r="W174" s="53">
        <v>3.7499199999999999</v>
      </c>
      <c r="X174" s="53">
        <v>2.505512</v>
      </c>
      <c r="Y174" s="53">
        <v>2.240081</v>
      </c>
      <c r="Z174" s="53">
        <v>1.839836</v>
      </c>
      <c r="AA174" s="53">
        <v>1.8908050000000001</v>
      </c>
      <c r="AB174" s="53">
        <v>1.965489</v>
      </c>
      <c r="AC174" s="53">
        <v>1.5107889999999999</v>
      </c>
      <c r="AD174" s="53">
        <v>1.497269</v>
      </c>
      <c r="AE174" s="53">
        <v>1.4842660000000001</v>
      </c>
      <c r="AF174" s="53">
        <v>1.265736</v>
      </c>
      <c r="AG174" s="53">
        <v>-0.95798331000000003</v>
      </c>
      <c r="AH174" s="53">
        <v>-0.84979099999999996</v>
      </c>
      <c r="AI174" s="53">
        <v>-0.78751110000000002</v>
      </c>
      <c r="AJ174" s="53">
        <v>-0.7569922</v>
      </c>
      <c r="AK174" s="53">
        <v>-0.68790169999999995</v>
      </c>
      <c r="AL174" s="53">
        <v>-0.70938349999999994</v>
      </c>
      <c r="AM174" s="53">
        <v>-0.68197490000000005</v>
      </c>
      <c r="AN174" s="53">
        <v>-0.68647729999999996</v>
      </c>
      <c r="AO174" s="53">
        <v>-0.58917160000000002</v>
      </c>
      <c r="AP174" s="53">
        <v>-0.43785859999999999</v>
      </c>
      <c r="AQ174" s="53">
        <v>-0.34441860000000002</v>
      </c>
      <c r="AR174" s="53">
        <v>-9.7928600000000005E-2</v>
      </c>
      <c r="AS174" s="53">
        <v>3.0177200000000001E-2</v>
      </c>
      <c r="AT174" s="53">
        <v>1.43681E-2</v>
      </c>
      <c r="AU174" s="53">
        <v>-5.6151800000000002E-2</v>
      </c>
      <c r="AV174" s="53">
        <v>-0.21923819999999999</v>
      </c>
      <c r="AW174" s="53">
        <v>-0.32775690000000002</v>
      </c>
      <c r="AX174" s="53">
        <v>-0.79352219999999996</v>
      </c>
      <c r="AY174" s="53">
        <v>-0.74330479999999999</v>
      </c>
      <c r="AZ174" s="53">
        <v>-0.74566200000000005</v>
      </c>
      <c r="BA174" s="53">
        <v>-0.89185270000000005</v>
      </c>
      <c r="BB174" s="53">
        <v>-1.0581400000000001</v>
      </c>
      <c r="BC174" s="53">
        <v>-0.98063909999999999</v>
      </c>
      <c r="BD174" s="53">
        <v>-1.0550759999999999</v>
      </c>
      <c r="BE174" s="53">
        <v>-0.74332732000000001</v>
      </c>
      <c r="BF174" s="53">
        <v>-0.65912970000000004</v>
      </c>
      <c r="BG174" s="53">
        <v>-0.60359189999999996</v>
      </c>
      <c r="BH174" s="53">
        <v>-0.56561439999999996</v>
      </c>
      <c r="BI174" s="53">
        <v>8.1483299999999995E-2</v>
      </c>
      <c r="BJ174" s="53">
        <v>0.1169804</v>
      </c>
      <c r="BK174" s="53">
        <v>0.1670613</v>
      </c>
      <c r="BL174" s="53">
        <v>0.48486499999999999</v>
      </c>
      <c r="BM174" s="53">
        <v>0.56438469999999996</v>
      </c>
      <c r="BN174" s="53">
        <v>0.68926419999999999</v>
      </c>
      <c r="BO174" s="53">
        <v>0.7485735</v>
      </c>
      <c r="BP174" s="53">
        <v>0.94338250000000001</v>
      </c>
      <c r="BQ174" s="53">
        <v>1.0081690000000001</v>
      </c>
      <c r="BR174" s="53">
        <v>0.99331250000000004</v>
      </c>
      <c r="BS174" s="53">
        <v>0.9269406</v>
      </c>
      <c r="BT174" s="53">
        <v>0.13785720000000001</v>
      </c>
      <c r="BU174" s="53">
        <v>-5.07506E-2</v>
      </c>
      <c r="BV174" s="53">
        <v>-0.40586499999999998</v>
      </c>
      <c r="BW174" s="53">
        <v>-0.34838940000000002</v>
      </c>
      <c r="BX174" s="53">
        <v>-0.29853990000000002</v>
      </c>
      <c r="BY174" s="53">
        <v>-0.67591909999999999</v>
      </c>
      <c r="BZ174" s="53">
        <v>-0.8141507</v>
      </c>
      <c r="CA174" s="53">
        <v>-0.72031690000000004</v>
      </c>
      <c r="CB174" s="53">
        <v>-0.77497439999999995</v>
      </c>
      <c r="CC174" s="53">
        <v>-0.59465730000000006</v>
      </c>
      <c r="CD174" s="53">
        <v>-0.52707820000000005</v>
      </c>
      <c r="CE174" s="53">
        <v>-0.47621010000000003</v>
      </c>
      <c r="CF174" s="53">
        <v>-0.43306679999999997</v>
      </c>
      <c r="CG174" s="53">
        <v>0.61435709999999999</v>
      </c>
      <c r="CH174" s="53">
        <v>0.68931750000000003</v>
      </c>
      <c r="CI174" s="53">
        <v>0.75510109999999997</v>
      </c>
      <c r="CJ174" s="53">
        <v>1.296133</v>
      </c>
      <c r="CK174" s="53">
        <v>1.363334</v>
      </c>
      <c r="CL174" s="53">
        <v>1.4699059999999999</v>
      </c>
      <c r="CM174" s="53">
        <v>1.505576</v>
      </c>
      <c r="CN174" s="53">
        <v>1.6645909999999999</v>
      </c>
      <c r="CO174" s="53">
        <v>1.6855230000000001</v>
      </c>
      <c r="CP174" s="53">
        <v>1.6713260000000001</v>
      </c>
      <c r="CQ174" s="53">
        <v>1.6078269999999999</v>
      </c>
      <c r="CR174" s="53">
        <v>0.38518039999999998</v>
      </c>
      <c r="CS174" s="53">
        <v>0.14110310000000001</v>
      </c>
      <c r="CT174" s="53">
        <v>-0.13737469999999999</v>
      </c>
      <c r="CU174" s="53">
        <v>-7.4872099999999997E-2</v>
      </c>
      <c r="CV174" s="53">
        <v>1.11355E-2</v>
      </c>
      <c r="CW174" s="53">
        <v>-0.5263641</v>
      </c>
      <c r="CX174" s="53">
        <v>-0.64516419999999997</v>
      </c>
      <c r="CY174" s="53">
        <v>-0.54001860000000002</v>
      </c>
      <c r="CZ174" s="53">
        <v>-0.58097650000000001</v>
      </c>
      <c r="DA174" s="53">
        <v>-0.44598731000000003</v>
      </c>
      <c r="DB174" s="53">
        <v>-0.39502670000000001</v>
      </c>
      <c r="DC174" s="53">
        <v>-0.34882819999999998</v>
      </c>
      <c r="DD174" s="53">
        <v>-0.30051909999999998</v>
      </c>
      <c r="DE174" s="53">
        <v>1.1472309999999999</v>
      </c>
      <c r="DF174" s="53">
        <v>1.261655</v>
      </c>
      <c r="DG174" s="53">
        <v>1.3431409999999999</v>
      </c>
      <c r="DH174" s="53">
        <v>2.1074009999999999</v>
      </c>
      <c r="DI174" s="53">
        <v>2.1622840000000001</v>
      </c>
      <c r="DJ174" s="53">
        <v>2.2505480000000002</v>
      </c>
      <c r="DK174" s="53">
        <v>2.2625790000000001</v>
      </c>
      <c r="DL174" s="53">
        <v>2.3858000000000001</v>
      </c>
      <c r="DM174" s="53">
        <v>2.3628770000000001</v>
      </c>
      <c r="DN174" s="53">
        <v>2.3493400000000002</v>
      </c>
      <c r="DO174" s="53">
        <v>2.2887140000000001</v>
      </c>
      <c r="DP174" s="53">
        <v>0.63250360000000005</v>
      </c>
      <c r="DQ174" s="53">
        <v>0.3329568</v>
      </c>
      <c r="DR174" s="53">
        <v>0.1311155</v>
      </c>
      <c r="DS174" s="53">
        <v>0.19864509999999999</v>
      </c>
      <c r="DT174" s="53">
        <v>0.32081090000000001</v>
      </c>
      <c r="DU174" s="53">
        <v>-0.37680910000000001</v>
      </c>
      <c r="DV174" s="53">
        <v>-0.47617769999999998</v>
      </c>
      <c r="DW174" s="53">
        <v>-0.35972029999999999</v>
      </c>
      <c r="DX174" s="53">
        <v>-0.38697870000000001</v>
      </c>
      <c r="DY174" s="53">
        <v>-0.23133129999999999</v>
      </c>
      <c r="DZ174" s="53">
        <v>-0.2043653</v>
      </c>
      <c r="EA174" s="53">
        <v>-0.1649091</v>
      </c>
      <c r="EB174" s="53">
        <v>-0.1091414</v>
      </c>
      <c r="EC174" s="53">
        <v>1.9166160000000001</v>
      </c>
      <c r="ED174" s="53">
        <v>2.0880179999999999</v>
      </c>
      <c r="EE174" s="53">
        <v>2.192177</v>
      </c>
      <c r="EF174" s="53">
        <v>3.2787440000000001</v>
      </c>
      <c r="EG174" s="53">
        <v>3.3158400000000001</v>
      </c>
      <c r="EH174" s="53">
        <v>3.3776709999999999</v>
      </c>
      <c r="EI174" s="53">
        <v>3.355572</v>
      </c>
      <c r="EJ174" s="53">
        <v>3.427111</v>
      </c>
      <c r="EK174" s="53">
        <v>3.3408690000000001</v>
      </c>
      <c r="EL174" s="53">
        <v>3.3282850000000002</v>
      </c>
      <c r="EM174" s="53">
        <v>3.2718060000000002</v>
      </c>
      <c r="EN174" s="53">
        <v>0.98959900000000001</v>
      </c>
      <c r="EO174" s="53">
        <v>0.60996309999999998</v>
      </c>
      <c r="EP174" s="53">
        <v>0.51877280000000003</v>
      </c>
      <c r="EQ174" s="53">
        <v>0.59356059999999999</v>
      </c>
      <c r="ER174" s="53">
        <v>0.76793310000000004</v>
      </c>
      <c r="ES174" s="53">
        <v>-0.1608755</v>
      </c>
      <c r="ET174" s="53">
        <v>-0.23218810000000001</v>
      </c>
      <c r="EU174" s="53">
        <v>-9.9398200000000006E-2</v>
      </c>
      <c r="EV174" s="53">
        <v>-0.1068766</v>
      </c>
      <c r="EW174" s="53">
        <v>57.177599999999998</v>
      </c>
      <c r="EX174" s="53">
        <v>56.589779999999998</v>
      </c>
      <c r="EY174" s="53">
        <v>56.086260000000003</v>
      </c>
      <c r="EZ174" s="53">
        <v>55.606949999999998</v>
      </c>
      <c r="FA174" s="53">
        <v>55.03396</v>
      </c>
      <c r="FB174" s="53">
        <v>54.613579999999999</v>
      </c>
      <c r="FC174" s="53">
        <v>54.618270000000003</v>
      </c>
      <c r="FD174" s="53">
        <v>55.744729999999997</v>
      </c>
      <c r="FE174" s="53">
        <v>57.454329999999999</v>
      </c>
      <c r="FF174" s="53">
        <v>59.602260000000001</v>
      </c>
      <c r="FG174" s="53">
        <v>62.364559999999997</v>
      </c>
      <c r="FH174" s="53">
        <v>65.146370000000005</v>
      </c>
      <c r="FI174" s="53">
        <v>67.423500000000004</v>
      </c>
      <c r="FJ174" s="53">
        <v>69.300929999999994</v>
      </c>
      <c r="FK174" s="53">
        <v>69.97775</v>
      </c>
      <c r="FL174" s="53">
        <v>69.579629999999995</v>
      </c>
      <c r="FM174" s="53">
        <v>68.565190000000001</v>
      </c>
      <c r="FN174" s="53">
        <v>67.123339999999999</v>
      </c>
      <c r="FO174" s="53">
        <v>65.503510000000006</v>
      </c>
      <c r="FP174" s="53">
        <v>63.863390000000003</v>
      </c>
      <c r="FQ174" s="53">
        <v>61.888759999999998</v>
      </c>
      <c r="FR174" s="53">
        <v>59.93638</v>
      </c>
      <c r="FS174" s="53">
        <v>58.868070000000003</v>
      </c>
      <c r="FT174" s="53">
        <v>57.914909999999999</v>
      </c>
      <c r="FU174" s="53">
        <v>61</v>
      </c>
      <c r="FV174" s="53">
        <v>123.5705</v>
      </c>
      <c r="FW174" s="53">
        <v>13.136369999999999</v>
      </c>
      <c r="FX174" s="53">
        <v>1</v>
      </c>
    </row>
    <row r="175" spans="1:180" x14ac:dyDescent="0.3">
      <c r="A175" t="s">
        <v>174</v>
      </c>
      <c r="B175" t="s">
        <v>220</v>
      </c>
      <c r="C175" t="s">
        <v>180</v>
      </c>
      <c r="D175" t="s">
        <v>248</v>
      </c>
      <c r="E175" t="s">
        <v>189</v>
      </c>
      <c r="F175" t="s">
        <v>231</v>
      </c>
      <c r="G175" t="s">
        <v>242</v>
      </c>
      <c r="H175" s="53">
        <v>29</v>
      </c>
      <c r="I175" s="53">
        <v>0.93733697999999999</v>
      </c>
      <c r="J175" s="53">
        <v>1.0570630000000001</v>
      </c>
      <c r="K175" s="53">
        <v>0.99594709999999997</v>
      </c>
      <c r="L175" s="53">
        <v>0.97526219999999997</v>
      </c>
      <c r="M175" s="53">
        <v>1.380091</v>
      </c>
      <c r="N175" s="53">
        <v>1.4267289999999999</v>
      </c>
      <c r="O175" s="53">
        <v>1.373073</v>
      </c>
      <c r="P175" s="53">
        <v>2.0443880000000001</v>
      </c>
      <c r="Q175" s="53">
        <v>2.43329</v>
      </c>
      <c r="R175" s="53">
        <v>2.6624729999999999</v>
      </c>
      <c r="S175" s="53">
        <v>2.8261829999999999</v>
      </c>
      <c r="T175" s="53">
        <v>2.7893279999999998</v>
      </c>
      <c r="U175" s="53">
        <v>2.6907299999999998</v>
      </c>
      <c r="V175" s="53">
        <v>2.5950929999999999</v>
      </c>
      <c r="W175" s="53">
        <v>2.6293959999999998</v>
      </c>
      <c r="X175" s="53">
        <v>2.1891859999999999</v>
      </c>
      <c r="Y175" s="53">
        <v>2.0755159999999999</v>
      </c>
      <c r="Z175" s="53">
        <v>1.9749369999999999</v>
      </c>
      <c r="AA175" s="53">
        <v>2.1225010000000002</v>
      </c>
      <c r="AB175" s="53">
        <v>2.0270630000000001</v>
      </c>
      <c r="AC175" s="53">
        <v>1.3170230000000001</v>
      </c>
      <c r="AD175" s="53">
        <v>1.065015</v>
      </c>
      <c r="AE175" s="53">
        <v>0.69446169999999996</v>
      </c>
      <c r="AF175" s="53">
        <v>0.6766548</v>
      </c>
      <c r="AG175" s="53">
        <v>-1.38934</v>
      </c>
      <c r="AH175" s="53">
        <v>-1.215012</v>
      </c>
      <c r="AI175" s="53">
        <v>-1.200388</v>
      </c>
      <c r="AJ175" s="53">
        <v>-1.2185140000000001</v>
      </c>
      <c r="AK175" s="53">
        <v>-0.78012369999999998</v>
      </c>
      <c r="AL175" s="53">
        <v>-0.71675299999999997</v>
      </c>
      <c r="AM175" s="53">
        <v>-0.74122429999999995</v>
      </c>
      <c r="AN175" s="53">
        <v>-0.82808870000000001</v>
      </c>
      <c r="AO175" s="53">
        <v>-0.50762300000000005</v>
      </c>
      <c r="AP175" s="53">
        <v>-0.42405890000000002</v>
      </c>
      <c r="AQ175" s="53">
        <v>-0.47016219999999997</v>
      </c>
      <c r="AR175" s="53">
        <v>-0.42246739999999999</v>
      </c>
      <c r="AS175" s="53">
        <v>-0.39412160000000002</v>
      </c>
      <c r="AT175" s="53">
        <v>-0.4384786</v>
      </c>
      <c r="AU175" s="53">
        <v>-0.32206170000000001</v>
      </c>
      <c r="AV175" s="53">
        <v>-0.3291692</v>
      </c>
      <c r="AW175" s="53">
        <v>-0.33222180000000001</v>
      </c>
      <c r="AX175" s="53">
        <v>-0.52708480000000002</v>
      </c>
      <c r="AY175" s="53">
        <v>-0.4097635</v>
      </c>
      <c r="AZ175" s="53">
        <v>-0.62367620000000001</v>
      </c>
      <c r="BA175" s="53">
        <v>-1.2361359999999999</v>
      </c>
      <c r="BB175" s="53">
        <v>-1.6808069999999999</v>
      </c>
      <c r="BC175" s="53">
        <v>-1.976359</v>
      </c>
      <c r="BD175" s="53">
        <v>-1.8543000000000001</v>
      </c>
      <c r="BE175" s="53">
        <v>-1.1227769999999999</v>
      </c>
      <c r="BF175" s="53">
        <v>-0.94824390000000003</v>
      </c>
      <c r="BG175" s="53">
        <v>-0.95082979999999995</v>
      </c>
      <c r="BH175" s="53">
        <v>-0.95037159999999998</v>
      </c>
      <c r="BI175" s="53">
        <v>-0.51629320000000001</v>
      </c>
      <c r="BJ175" s="53">
        <v>-0.44935960000000003</v>
      </c>
      <c r="BK175" s="53">
        <v>-0.4385484</v>
      </c>
      <c r="BL175" s="53">
        <v>-0.10539</v>
      </c>
      <c r="BM175" s="53">
        <v>0.1679167</v>
      </c>
      <c r="BN175" s="53">
        <v>0.24125949999999999</v>
      </c>
      <c r="BO175" s="53">
        <v>0.1913987</v>
      </c>
      <c r="BP175" s="53">
        <v>0.20665339999999999</v>
      </c>
      <c r="BQ175" s="53">
        <v>0.2349453</v>
      </c>
      <c r="BR175" s="53">
        <v>0.2075669</v>
      </c>
      <c r="BS175" s="53">
        <v>0.28577760000000002</v>
      </c>
      <c r="BT175" s="53">
        <v>3.16052E-2</v>
      </c>
      <c r="BU175" s="53">
        <v>-1.01519E-2</v>
      </c>
      <c r="BV175" s="53">
        <v>-0.12540309999999999</v>
      </c>
      <c r="BW175" s="53">
        <v>-2.9582399999999998E-2</v>
      </c>
      <c r="BX175" s="53">
        <v>-0.20855170000000001</v>
      </c>
      <c r="BY175" s="53">
        <v>-0.98506689999999997</v>
      </c>
      <c r="BZ175" s="53">
        <v>-1.331658</v>
      </c>
      <c r="CA175" s="53">
        <v>-1.591968</v>
      </c>
      <c r="CB175" s="53">
        <v>-1.4963470000000001</v>
      </c>
      <c r="CC175" s="53">
        <v>-0.93815678000000002</v>
      </c>
      <c r="CD175" s="53">
        <v>-0.76348110000000002</v>
      </c>
      <c r="CE175" s="53">
        <v>-0.77798659999999997</v>
      </c>
      <c r="CF175" s="53">
        <v>-0.76465700000000003</v>
      </c>
      <c r="CG175" s="53">
        <v>-0.3335651</v>
      </c>
      <c r="CH175" s="53">
        <v>-0.2641638</v>
      </c>
      <c r="CI175" s="53">
        <v>-0.22891590000000001</v>
      </c>
      <c r="CJ175" s="53">
        <v>0.39514890000000003</v>
      </c>
      <c r="CK175" s="53">
        <v>0.63579330000000001</v>
      </c>
      <c r="CL175" s="53">
        <v>0.70205689999999998</v>
      </c>
      <c r="CM175" s="53">
        <v>0.64959370000000005</v>
      </c>
      <c r="CN175" s="53">
        <v>0.64238050000000002</v>
      </c>
      <c r="CO175" s="53">
        <v>0.67063510000000004</v>
      </c>
      <c r="CP175" s="53">
        <v>0.65501600000000004</v>
      </c>
      <c r="CQ175" s="53">
        <v>0.70676519999999998</v>
      </c>
      <c r="CR175" s="53">
        <v>0.28147650000000002</v>
      </c>
      <c r="CS175" s="53">
        <v>0.21291280000000001</v>
      </c>
      <c r="CT175" s="53">
        <v>0.1528004</v>
      </c>
      <c r="CU175" s="53">
        <v>0.23372989999999999</v>
      </c>
      <c r="CV175" s="53">
        <v>7.8962299999999999E-2</v>
      </c>
      <c r="CW175" s="53">
        <v>-0.8111775</v>
      </c>
      <c r="CX175" s="53">
        <v>-1.0898380000000001</v>
      </c>
      <c r="CY175" s="53">
        <v>-1.325739</v>
      </c>
      <c r="CZ175" s="53">
        <v>-1.2484310000000001</v>
      </c>
      <c r="DA175" s="53">
        <v>-0.7535364</v>
      </c>
      <c r="DB175" s="53">
        <v>-0.57871819999999996</v>
      </c>
      <c r="DC175" s="53">
        <v>-0.6051434</v>
      </c>
      <c r="DD175" s="53">
        <v>-0.57894239999999997</v>
      </c>
      <c r="DE175" s="53">
        <v>-0.1508369</v>
      </c>
      <c r="DF175" s="53">
        <v>-7.8967999999999997E-2</v>
      </c>
      <c r="DG175" s="53">
        <v>-1.9283499999999999E-2</v>
      </c>
      <c r="DH175" s="53">
        <v>0.89568789999999998</v>
      </c>
      <c r="DI175" s="53">
        <v>1.1036699999999999</v>
      </c>
      <c r="DJ175" s="53">
        <v>1.1628540000000001</v>
      </c>
      <c r="DK175" s="53">
        <v>1.1077889999999999</v>
      </c>
      <c r="DL175" s="53">
        <v>1.0781080000000001</v>
      </c>
      <c r="DM175" s="53">
        <v>1.106325</v>
      </c>
      <c r="DN175" s="53">
        <v>1.102465</v>
      </c>
      <c r="DO175" s="53">
        <v>1.127753</v>
      </c>
      <c r="DP175" s="53">
        <v>0.53134780000000004</v>
      </c>
      <c r="DQ175" s="53">
        <v>0.43597750000000002</v>
      </c>
      <c r="DR175" s="53">
        <v>0.431004</v>
      </c>
      <c r="DS175" s="53">
        <v>0.49704219999999999</v>
      </c>
      <c r="DT175" s="53">
        <v>0.36647619999999997</v>
      </c>
      <c r="DU175" s="53">
        <v>-0.63728810000000002</v>
      </c>
      <c r="DV175" s="53">
        <v>-0.8480183</v>
      </c>
      <c r="DW175" s="53">
        <v>-1.0595110000000001</v>
      </c>
      <c r="DX175" s="53">
        <v>-1.0005139999999999</v>
      </c>
      <c r="DY175" s="53">
        <v>-0.48697379000000002</v>
      </c>
      <c r="DZ175" s="53">
        <v>-0.31195000000000001</v>
      </c>
      <c r="EA175" s="53">
        <v>-0.35558529999999999</v>
      </c>
      <c r="EB175" s="53">
        <v>-0.31080000000000002</v>
      </c>
      <c r="EC175" s="53">
        <v>0.1129935</v>
      </c>
      <c r="ED175" s="53">
        <v>0.18842539999999999</v>
      </c>
      <c r="EE175" s="53">
        <v>0.28339239999999999</v>
      </c>
      <c r="EF175" s="53">
        <v>1.618387</v>
      </c>
      <c r="EG175" s="53">
        <v>1.77921</v>
      </c>
      <c r="EH175" s="53">
        <v>1.828173</v>
      </c>
      <c r="EI175" s="53">
        <v>1.76935</v>
      </c>
      <c r="EJ175" s="53">
        <v>1.707228</v>
      </c>
      <c r="EK175" s="53">
        <v>1.735392</v>
      </c>
      <c r="EL175" s="53">
        <v>1.7485109999999999</v>
      </c>
      <c r="EM175" s="53">
        <v>1.735592</v>
      </c>
      <c r="EN175" s="53">
        <v>0.89212210000000003</v>
      </c>
      <c r="EO175" s="53">
        <v>0.75804749999999999</v>
      </c>
      <c r="EP175" s="53">
        <v>0.83268560000000003</v>
      </c>
      <c r="EQ175" s="53">
        <v>0.87722339999999999</v>
      </c>
      <c r="ER175" s="53">
        <v>0.78160079999999998</v>
      </c>
      <c r="ES175" s="53">
        <v>-0.38621939999999999</v>
      </c>
      <c r="ET175" s="53">
        <v>-0.49886900000000001</v>
      </c>
      <c r="EU175" s="53">
        <v>-0.6751201</v>
      </c>
      <c r="EV175" s="53">
        <v>-0.64256170000000001</v>
      </c>
      <c r="EW175" s="53">
        <v>58.785969999999999</v>
      </c>
      <c r="EX175" s="53">
        <v>57.934429999999999</v>
      </c>
      <c r="EY175" s="53">
        <v>57.138440000000003</v>
      </c>
      <c r="EZ175" s="53">
        <v>56.475409999999997</v>
      </c>
      <c r="FA175" s="53">
        <v>55.788710000000002</v>
      </c>
      <c r="FB175" s="53">
        <v>55.535519999999998</v>
      </c>
      <c r="FC175" s="53">
        <v>55.170310000000001</v>
      </c>
      <c r="FD175" s="53">
        <v>55.819670000000002</v>
      </c>
      <c r="FE175" s="53">
        <v>57.830599999999997</v>
      </c>
      <c r="FF175" s="53">
        <v>60.284149999999997</v>
      </c>
      <c r="FG175" s="53">
        <v>63.54918</v>
      </c>
      <c r="FH175" s="53">
        <v>66.769580000000005</v>
      </c>
      <c r="FI175" s="53">
        <v>68.953550000000007</v>
      </c>
      <c r="FJ175" s="53">
        <v>70.249539999999996</v>
      </c>
      <c r="FK175" s="53">
        <v>71.221310000000003</v>
      </c>
      <c r="FL175" s="53">
        <v>70.986339999999998</v>
      </c>
      <c r="FM175" s="53">
        <v>69.752269999999996</v>
      </c>
      <c r="FN175" s="53">
        <v>68.701279999999997</v>
      </c>
      <c r="FO175" s="53">
        <v>67.385249999999999</v>
      </c>
      <c r="FP175" s="53">
        <v>65.00273</v>
      </c>
      <c r="FQ175" s="53">
        <v>62.681240000000003</v>
      </c>
      <c r="FR175" s="53">
        <v>60.827869999999997</v>
      </c>
      <c r="FS175" s="53">
        <v>59.531880000000001</v>
      </c>
      <c r="FT175" s="53">
        <v>58.551909999999999</v>
      </c>
      <c r="FU175" s="53">
        <v>61</v>
      </c>
      <c r="FV175" s="53">
        <v>123.81610000000001</v>
      </c>
      <c r="FW175" s="53">
        <v>11.7896</v>
      </c>
      <c r="FX175" s="53">
        <v>1</v>
      </c>
    </row>
    <row r="176" spans="1:180" x14ac:dyDescent="0.3">
      <c r="A176" t="s">
        <v>174</v>
      </c>
      <c r="B176" t="s">
        <v>220</v>
      </c>
      <c r="C176" t="s">
        <v>180</v>
      </c>
      <c r="D176" t="s">
        <v>227</v>
      </c>
      <c r="E176" t="s">
        <v>189</v>
      </c>
      <c r="F176" t="s">
        <v>231</v>
      </c>
      <c r="G176" t="s">
        <v>242</v>
      </c>
      <c r="H176" s="53">
        <v>29</v>
      </c>
      <c r="I176" s="53">
        <v>1.0043850000000001</v>
      </c>
      <c r="J176" s="53">
        <v>0.99745709999999999</v>
      </c>
      <c r="K176" s="53">
        <v>0.97878560000000003</v>
      </c>
      <c r="L176" s="53">
        <v>0.86870139999999996</v>
      </c>
      <c r="M176" s="53">
        <v>1.331566</v>
      </c>
      <c r="N176" s="53">
        <v>1.435324</v>
      </c>
      <c r="O176" s="53">
        <v>1.5208140000000001</v>
      </c>
      <c r="P176" s="53">
        <v>2.2211370000000001</v>
      </c>
      <c r="Q176" s="53">
        <v>2.55105</v>
      </c>
      <c r="R176" s="53">
        <v>2.7044069999999998</v>
      </c>
      <c r="S176" s="53">
        <v>2.867934</v>
      </c>
      <c r="T176" s="53">
        <v>2.8550879999999998</v>
      </c>
      <c r="U176" s="53">
        <v>2.7283300000000001</v>
      </c>
      <c r="V176" s="53">
        <v>2.6631429999999998</v>
      </c>
      <c r="W176" s="53">
        <v>2.744748</v>
      </c>
      <c r="X176" s="53">
        <v>2.2283520000000001</v>
      </c>
      <c r="Y176" s="53">
        <v>2.1285349999999998</v>
      </c>
      <c r="Z176" s="53">
        <v>1.814792</v>
      </c>
      <c r="AA176" s="53">
        <v>1.7820929999999999</v>
      </c>
      <c r="AB176" s="53">
        <v>2.0896170000000001</v>
      </c>
      <c r="AC176" s="53">
        <v>1.5673779999999999</v>
      </c>
      <c r="AD176" s="53">
        <v>1.369381</v>
      </c>
      <c r="AE176" s="53">
        <v>1.0909679999999999</v>
      </c>
      <c r="AF176" s="53">
        <v>1.0423690000000001</v>
      </c>
      <c r="AG176" s="53">
        <v>-1.377912</v>
      </c>
      <c r="AH176" s="53">
        <v>-1.3617859999999999</v>
      </c>
      <c r="AI176" s="53">
        <v>-1.3023290000000001</v>
      </c>
      <c r="AJ176" s="53">
        <v>-1.3524529999999999</v>
      </c>
      <c r="AK176" s="53">
        <v>-0.64823699999999995</v>
      </c>
      <c r="AL176" s="53">
        <v>-0.60157249999999995</v>
      </c>
      <c r="AM176" s="53">
        <v>-0.62568069999999998</v>
      </c>
      <c r="AN176" s="53">
        <v>-0.6338087</v>
      </c>
      <c r="AO176" s="53">
        <v>-0.37791360000000002</v>
      </c>
      <c r="AP176" s="53">
        <v>-0.23315530000000001</v>
      </c>
      <c r="AQ176" s="53">
        <v>-0.23356350000000001</v>
      </c>
      <c r="AR176" s="53">
        <v>-0.26509519999999998</v>
      </c>
      <c r="AS176" s="53">
        <v>-0.32468530000000001</v>
      </c>
      <c r="AT176" s="53">
        <v>-0.43095050000000001</v>
      </c>
      <c r="AU176" s="53">
        <v>-0.30291050000000003</v>
      </c>
      <c r="AV176" s="53">
        <v>-0.23568939999999999</v>
      </c>
      <c r="AW176" s="53">
        <v>-0.34155340000000001</v>
      </c>
      <c r="AX176" s="53">
        <v>-0.66105999999999998</v>
      </c>
      <c r="AY176" s="53">
        <v>-0.72725799999999996</v>
      </c>
      <c r="AZ176" s="53">
        <v>-0.49141980000000002</v>
      </c>
      <c r="BA176" s="53">
        <v>-1.0940479999999999</v>
      </c>
      <c r="BB176" s="53">
        <v>-1.2439629999999999</v>
      </c>
      <c r="BC176" s="53">
        <v>-1.3436680000000001</v>
      </c>
      <c r="BD176" s="53">
        <v>-1.304308</v>
      </c>
      <c r="BE176" s="53">
        <v>-1.0374969999999999</v>
      </c>
      <c r="BF176" s="53">
        <v>-1.001741</v>
      </c>
      <c r="BG176" s="53">
        <v>-0.94821719999999998</v>
      </c>
      <c r="BH176" s="53">
        <v>-1.032905</v>
      </c>
      <c r="BI176" s="53">
        <v>-0.43418509999999999</v>
      </c>
      <c r="BJ176" s="53">
        <v>-0.3675467</v>
      </c>
      <c r="BK176" s="53">
        <v>-0.35022150000000002</v>
      </c>
      <c r="BL176" s="53">
        <v>6.4815499999999998E-2</v>
      </c>
      <c r="BM176" s="53">
        <v>0.284298</v>
      </c>
      <c r="BN176" s="53">
        <v>0.41381299999999999</v>
      </c>
      <c r="BO176" s="53">
        <v>0.40897909999999998</v>
      </c>
      <c r="BP176" s="53">
        <v>0.35532950000000002</v>
      </c>
      <c r="BQ176" s="53">
        <v>0.2561541</v>
      </c>
      <c r="BR176" s="53">
        <v>0.19222710000000001</v>
      </c>
      <c r="BS176" s="53">
        <v>0.28807559999999999</v>
      </c>
      <c r="BT176" s="53">
        <v>8.1300000000000001E-3</v>
      </c>
      <c r="BU176" s="53">
        <v>-9.2667600000000003E-2</v>
      </c>
      <c r="BV176" s="53">
        <v>-0.33558900000000003</v>
      </c>
      <c r="BW176" s="53">
        <v>-0.4174136</v>
      </c>
      <c r="BX176" s="53">
        <v>-0.17773720000000001</v>
      </c>
      <c r="BY176" s="53">
        <v>-0.79963640000000002</v>
      </c>
      <c r="BZ176" s="53">
        <v>-0.94681020000000005</v>
      </c>
      <c r="CA176" s="53">
        <v>-1.0419670000000001</v>
      </c>
      <c r="CB176" s="53">
        <v>-0.99571790000000004</v>
      </c>
      <c r="CC176" s="53">
        <v>-0.80172741000000003</v>
      </c>
      <c r="CD176" s="53">
        <v>-0.75237430000000005</v>
      </c>
      <c r="CE176" s="53">
        <v>-0.70296009999999998</v>
      </c>
      <c r="CF176" s="53">
        <v>-0.81158739999999996</v>
      </c>
      <c r="CG176" s="53">
        <v>-0.28593350000000001</v>
      </c>
      <c r="CH176" s="53">
        <v>-0.20546120000000001</v>
      </c>
      <c r="CI176" s="53">
        <v>-0.15943930000000001</v>
      </c>
      <c r="CJ176" s="53">
        <v>0.54868050000000002</v>
      </c>
      <c r="CK176" s="53">
        <v>0.74294380000000004</v>
      </c>
      <c r="CL176" s="53">
        <v>0.86190129999999998</v>
      </c>
      <c r="CM176" s="53">
        <v>0.85400209999999999</v>
      </c>
      <c r="CN176" s="53">
        <v>0.7850336</v>
      </c>
      <c r="CO176" s="53">
        <v>0.65844179999999997</v>
      </c>
      <c r="CP176" s="53">
        <v>0.623838</v>
      </c>
      <c r="CQ176" s="53">
        <v>0.69739079999999998</v>
      </c>
      <c r="CR176" s="53">
        <v>0.1769985</v>
      </c>
      <c r="CS176" s="53">
        <v>7.9710000000000003E-2</v>
      </c>
      <c r="CT176" s="53">
        <v>-0.11016869999999999</v>
      </c>
      <c r="CU176" s="53">
        <v>-0.2028162</v>
      </c>
      <c r="CV176" s="53">
        <v>3.9518400000000002E-2</v>
      </c>
      <c r="CW176" s="53">
        <v>-0.59572789999999998</v>
      </c>
      <c r="CX176" s="53">
        <v>-0.74100330000000003</v>
      </c>
      <c r="CY176" s="53">
        <v>-0.83301029999999998</v>
      </c>
      <c r="CZ176" s="53">
        <v>-0.7819895</v>
      </c>
      <c r="DA176" s="53">
        <v>-0.56595731000000005</v>
      </c>
      <c r="DB176" s="53">
        <v>-0.50300789999999995</v>
      </c>
      <c r="DC176" s="53">
        <v>-0.45770300000000003</v>
      </c>
      <c r="DD176" s="53">
        <v>-0.59026940000000006</v>
      </c>
      <c r="DE176" s="53">
        <v>-0.13768179999999999</v>
      </c>
      <c r="DF176" s="53">
        <v>-4.3375700000000003E-2</v>
      </c>
      <c r="DG176" s="53">
        <v>3.13429E-2</v>
      </c>
      <c r="DH176" s="53">
        <v>1.032545</v>
      </c>
      <c r="DI176" s="53">
        <v>1.2015899999999999</v>
      </c>
      <c r="DJ176" s="53">
        <v>1.30999</v>
      </c>
      <c r="DK176" s="53">
        <v>1.2990250000000001</v>
      </c>
      <c r="DL176" s="53">
        <v>1.2147380000000001</v>
      </c>
      <c r="DM176" s="53">
        <v>1.060729</v>
      </c>
      <c r="DN176" s="53">
        <v>1.0554490000000001</v>
      </c>
      <c r="DO176" s="53">
        <v>1.106706</v>
      </c>
      <c r="DP176" s="53">
        <v>0.34586709999999998</v>
      </c>
      <c r="DQ176" s="53">
        <v>0.25208760000000002</v>
      </c>
      <c r="DR176" s="53">
        <v>0.1152516</v>
      </c>
      <c r="DS176" s="53">
        <v>1.1781099999999999E-2</v>
      </c>
      <c r="DT176" s="53">
        <v>0.256774</v>
      </c>
      <c r="DU176" s="53">
        <v>-0.39181939999999998</v>
      </c>
      <c r="DV176" s="53">
        <v>-0.53519649999999996</v>
      </c>
      <c r="DW176" s="53">
        <v>-0.62405339999999998</v>
      </c>
      <c r="DX176" s="53">
        <v>-0.56826109999999996</v>
      </c>
      <c r="DY176" s="53">
        <v>-0.22554279999999999</v>
      </c>
      <c r="DZ176" s="53">
        <v>-0.14296239999999999</v>
      </c>
      <c r="EA176" s="53">
        <v>-0.10359069999999999</v>
      </c>
      <c r="EB176" s="53">
        <v>-0.2707213</v>
      </c>
      <c r="EC176" s="53">
        <v>7.6370099999999996E-2</v>
      </c>
      <c r="ED176" s="53">
        <v>0.19065009999999999</v>
      </c>
      <c r="EE176" s="53">
        <v>0.30680220000000002</v>
      </c>
      <c r="EF176" s="53">
        <v>1.7311700000000001</v>
      </c>
      <c r="EG176" s="53">
        <v>1.863801</v>
      </c>
      <c r="EH176" s="53">
        <v>1.956958</v>
      </c>
      <c r="EI176" s="53">
        <v>1.941568</v>
      </c>
      <c r="EJ176" s="53">
        <v>1.835162</v>
      </c>
      <c r="EK176" s="53">
        <v>1.6415690000000001</v>
      </c>
      <c r="EL176" s="53">
        <v>1.6786270000000001</v>
      </c>
      <c r="EM176" s="53">
        <v>1.697692</v>
      </c>
      <c r="EN176" s="53">
        <v>0.5896865</v>
      </c>
      <c r="EO176" s="53">
        <v>0.50097340000000001</v>
      </c>
      <c r="EP176" s="53">
        <v>0.44072270000000002</v>
      </c>
      <c r="EQ176" s="53">
        <v>0.32162550000000001</v>
      </c>
      <c r="ER176" s="53">
        <v>0.57045659999999998</v>
      </c>
      <c r="ES176" s="53">
        <v>-9.7407900000000006E-2</v>
      </c>
      <c r="ET176" s="53">
        <v>-0.23804400000000001</v>
      </c>
      <c r="EU176" s="53">
        <v>-0.32235269999999999</v>
      </c>
      <c r="EV176" s="53">
        <v>-0.25967109999999999</v>
      </c>
      <c r="EW176" s="53">
        <v>56.838299999999997</v>
      </c>
      <c r="EX176" s="53">
        <v>56.280929999999998</v>
      </c>
      <c r="EY176" s="53">
        <v>55.621830000000003</v>
      </c>
      <c r="EZ176" s="53">
        <v>55.167290000000001</v>
      </c>
      <c r="FA176" s="53">
        <v>54.579729999999998</v>
      </c>
      <c r="FB176" s="53">
        <v>54.104320000000001</v>
      </c>
      <c r="FC176" s="53">
        <v>53.87444</v>
      </c>
      <c r="FD176" s="53">
        <v>54.477269999999997</v>
      </c>
      <c r="FE176" s="53">
        <v>56.520859999999999</v>
      </c>
      <c r="FF176" s="53">
        <v>59.395679999999999</v>
      </c>
      <c r="FG176" s="53">
        <v>62.821530000000003</v>
      </c>
      <c r="FH176" s="53">
        <v>66.218699999999998</v>
      </c>
      <c r="FI176" s="53">
        <v>68.704920000000001</v>
      </c>
      <c r="FJ176" s="53">
        <v>69.891949999999994</v>
      </c>
      <c r="FK176" s="53">
        <v>70.877790000000005</v>
      </c>
      <c r="FL176" s="53">
        <v>71.095749999999995</v>
      </c>
      <c r="FM176" s="53">
        <v>70.387479999999996</v>
      </c>
      <c r="FN176" s="53">
        <v>69.032039999999995</v>
      </c>
      <c r="FO176" s="53">
        <v>67.055890000000005</v>
      </c>
      <c r="FP176" s="53">
        <v>64.220939999999999</v>
      </c>
      <c r="FQ176" s="53">
        <v>61.798439999999999</v>
      </c>
      <c r="FR176" s="53">
        <v>60.231740000000002</v>
      </c>
      <c r="FS176" s="53">
        <v>58.947090000000003</v>
      </c>
      <c r="FT176" s="53">
        <v>57.852460000000001</v>
      </c>
      <c r="FU176" s="53">
        <v>61</v>
      </c>
      <c r="FV176" s="53">
        <v>123.81610000000001</v>
      </c>
      <c r="FW176" s="53">
        <v>11.7896</v>
      </c>
      <c r="FX176" s="53">
        <v>1</v>
      </c>
    </row>
    <row r="177" spans="1:180" x14ac:dyDescent="0.3">
      <c r="A177" t="s">
        <v>174</v>
      </c>
      <c r="B177" t="s">
        <v>220</v>
      </c>
      <c r="C177" t="s">
        <v>180</v>
      </c>
      <c r="D177" t="s">
        <v>248</v>
      </c>
      <c r="E177" t="s">
        <v>190</v>
      </c>
      <c r="F177" t="s">
        <v>231</v>
      </c>
      <c r="G177" t="s">
        <v>242</v>
      </c>
      <c r="H177" s="53">
        <v>29</v>
      </c>
      <c r="I177" s="53">
        <v>1.315223</v>
      </c>
      <c r="J177" s="53">
        <v>1.2662990000000001</v>
      </c>
      <c r="K177" s="53">
        <v>1.4353629999999999</v>
      </c>
      <c r="L177" s="53">
        <v>1.396587</v>
      </c>
      <c r="M177" s="53">
        <v>1.848274</v>
      </c>
      <c r="N177" s="53">
        <v>1.9170510000000001</v>
      </c>
      <c r="O177" s="53">
        <v>1.822101</v>
      </c>
      <c r="P177" s="53">
        <v>2.2488959999999998</v>
      </c>
      <c r="Q177" s="53">
        <v>2.641022</v>
      </c>
      <c r="R177" s="53">
        <v>2.922704</v>
      </c>
      <c r="S177" s="53">
        <v>3.222861</v>
      </c>
      <c r="T177" s="53">
        <v>3.1771099999999999</v>
      </c>
      <c r="U177" s="53">
        <v>2.3864480000000001</v>
      </c>
      <c r="V177" s="53">
        <v>2.3807079999999998</v>
      </c>
      <c r="W177" s="53">
        <v>2.4446669999999999</v>
      </c>
      <c r="X177" s="53">
        <v>2.2931689999999998</v>
      </c>
      <c r="Y177" s="53">
        <v>1.911173</v>
      </c>
      <c r="Z177" s="53">
        <v>1.625683</v>
      </c>
      <c r="AA177" s="53">
        <v>1.740307</v>
      </c>
      <c r="AB177" s="53">
        <v>2.6525319999999999</v>
      </c>
      <c r="AC177" s="53">
        <v>2.19815</v>
      </c>
      <c r="AD177" s="53">
        <v>1.9221699999999999</v>
      </c>
      <c r="AE177" s="53">
        <v>1.597135</v>
      </c>
      <c r="AF177" s="53">
        <v>1.3847670000000001</v>
      </c>
      <c r="AG177" s="53">
        <v>-1.005037</v>
      </c>
      <c r="AH177" s="53">
        <v>-0.97059510000000004</v>
      </c>
      <c r="AI177" s="53">
        <v>-0.77210889999999999</v>
      </c>
      <c r="AJ177" s="53">
        <v>-0.76596580000000003</v>
      </c>
      <c r="AK177" s="53">
        <v>-0.49302770000000001</v>
      </c>
      <c r="AL177" s="53">
        <v>-0.50762739999999995</v>
      </c>
      <c r="AM177" s="53">
        <v>-0.62606150000000005</v>
      </c>
      <c r="AN177" s="53">
        <v>-0.74828519999999998</v>
      </c>
      <c r="AO177" s="53">
        <v>-0.41857539999999999</v>
      </c>
      <c r="AP177" s="53">
        <v>-0.2380681</v>
      </c>
      <c r="AQ177" s="53">
        <v>-0.22859289999999999</v>
      </c>
      <c r="AR177" s="53">
        <v>-0.23208799999999999</v>
      </c>
      <c r="AS177" s="53">
        <v>-0.16882159999999999</v>
      </c>
      <c r="AT177" s="53">
        <v>-0.2415368</v>
      </c>
      <c r="AU177" s="53">
        <v>-0.22041930000000001</v>
      </c>
      <c r="AV177" s="53">
        <v>-0.12844820000000001</v>
      </c>
      <c r="AW177" s="53">
        <v>-0.1866044</v>
      </c>
      <c r="AX177" s="53">
        <v>-0.78417440000000005</v>
      </c>
      <c r="AY177" s="53">
        <v>-0.65052960000000004</v>
      </c>
      <c r="AZ177" s="53">
        <v>-0.2186929</v>
      </c>
      <c r="BA177" s="53">
        <v>-0.39851189999999997</v>
      </c>
      <c r="BB177" s="53">
        <v>-0.60531310000000005</v>
      </c>
      <c r="BC177" s="53">
        <v>-0.83921219999999996</v>
      </c>
      <c r="BD177" s="53">
        <v>-1.0189239999999999</v>
      </c>
      <c r="BE177" s="53">
        <v>-0.76223379000000002</v>
      </c>
      <c r="BF177" s="53">
        <v>-0.73864810000000003</v>
      </c>
      <c r="BG177" s="53">
        <v>-0.51092979999999999</v>
      </c>
      <c r="BH177" s="53">
        <v>-0.50577740000000004</v>
      </c>
      <c r="BI177" s="53">
        <v>-9.77127E-2</v>
      </c>
      <c r="BJ177" s="53">
        <v>-8.4410899999999997E-2</v>
      </c>
      <c r="BK177" s="53">
        <v>-0.17963419999999999</v>
      </c>
      <c r="BL177" s="53">
        <v>3.6445900000000003E-2</v>
      </c>
      <c r="BM177" s="53">
        <v>0.30784800000000001</v>
      </c>
      <c r="BN177" s="53">
        <v>0.46042899999999998</v>
      </c>
      <c r="BO177" s="53">
        <v>0.5475042</v>
      </c>
      <c r="BP177" s="53">
        <v>0.55358059999999998</v>
      </c>
      <c r="BQ177" s="53">
        <v>0.19094320000000001</v>
      </c>
      <c r="BR177" s="53">
        <v>0.1726615</v>
      </c>
      <c r="BS177" s="53">
        <v>0.2093313</v>
      </c>
      <c r="BT177" s="53">
        <v>0.16823489999999999</v>
      </c>
      <c r="BU177" s="53">
        <v>-5.2848899999999997E-2</v>
      </c>
      <c r="BV177" s="53">
        <v>-0.5075712</v>
      </c>
      <c r="BW177" s="53">
        <v>-0.39269739999999997</v>
      </c>
      <c r="BX177" s="53">
        <v>0.23715929999999999</v>
      </c>
      <c r="BY177" s="53">
        <v>-0.17142479999999999</v>
      </c>
      <c r="BZ177" s="53">
        <v>-0.3905014</v>
      </c>
      <c r="CA177" s="53">
        <v>-0.59532209999999997</v>
      </c>
      <c r="CB177" s="53">
        <v>-0.74851080000000003</v>
      </c>
      <c r="CC177" s="53">
        <v>-0.59406888000000002</v>
      </c>
      <c r="CD177" s="53">
        <v>-0.57800229999999997</v>
      </c>
      <c r="CE177" s="53">
        <v>-0.33003779999999999</v>
      </c>
      <c r="CF177" s="53">
        <v>-0.32557170000000002</v>
      </c>
      <c r="CG177" s="53">
        <v>0.17608119999999999</v>
      </c>
      <c r="CH177" s="53">
        <v>0.20870749999999999</v>
      </c>
      <c r="CI177" s="53">
        <v>0.12956010000000001</v>
      </c>
      <c r="CJ177" s="53">
        <v>0.57994840000000003</v>
      </c>
      <c r="CK177" s="53">
        <v>0.81096670000000004</v>
      </c>
      <c r="CL177" s="53">
        <v>0.94420590000000004</v>
      </c>
      <c r="CM177" s="53">
        <v>1.085027</v>
      </c>
      <c r="CN177" s="53">
        <v>1.0977319999999999</v>
      </c>
      <c r="CO177" s="53">
        <v>0.44011519999999998</v>
      </c>
      <c r="CP177" s="53">
        <v>0.459534</v>
      </c>
      <c r="CQ177" s="53">
        <v>0.50697530000000002</v>
      </c>
      <c r="CR177" s="53">
        <v>0.37371660000000001</v>
      </c>
      <c r="CS177" s="53">
        <v>3.9789699999999997E-2</v>
      </c>
      <c r="CT177" s="53">
        <v>-0.31599660000000002</v>
      </c>
      <c r="CU177" s="53">
        <v>-0.2141236</v>
      </c>
      <c r="CV177" s="53">
        <v>0.55288110000000001</v>
      </c>
      <c r="CW177" s="53">
        <v>-1.4145100000000001E-2</v>
      </c>
      <c r="CX177" s="53">
        <v>-0.2417234</v>
      </c>
      <c r="CY177" s="53">
        <v>-0.42640450000000002</v>
      </c>
      <c r="CZ177" s="53">
        <v>-0.56122340000000004</v>
      </c>
      <c r="DA177" s="53">
        <v>-0.42590401</v>
      </c>
      <c r="DB177" s="53">
        <v>-0.41735650000000002</v>
      </c>
      <c r="DC177" s="53">
        <v>-0.1491459</v>
      </c>
      <c r="DD177" s="53">
        <v>-0.145366</v>
      </c>
      <c r="DE177" s="53">
        <v>0.44987509999999997</v>
      </c>
      <c r="DF177" s="53">
        <v>0.50182599999999999</v>
      </c>
      <c r="DG177" s="53">
        <v>0.43875429999999999</v>
      </c>
      <c r="DH177" s="53">
        <v>1.123451</v>
      </c>
      <c r="DI177" s="53">
        <v>1.3140849999999999</v>
      </c>
      <c r="DJ177" s="53">
        <v>1.427983</v>
      </c>
      <c r="DK177" s="53">
        <v>1.622549</v>
      </c>
      <c r="DL177" s="53">
        <v>1.6418839999999999</v>
      </c>
      <c r="DM177" s="53">
        <v>0.68928719999999999</v>
      </c>
      <c r="DN177" s="53">
        <v>0.74640649999999997</v>
      </c>
      <c r="DO177" s="53">
        <v>0.80461930000000004</v>
      </c>
      <c r="DP177" s="53">
        <v>0.5791984</v>
      </c>
      <c r="DQ177" s="53">
        <v>0.1324283</v>
      </c>
      <c r="DR177" s="53">
        <v>-0.124422</v>
      </c>
      <c r="DS177" s="53">
        <v>-3.5549799999999999E-2</v>
      </c>
      <c r="DT177" s="53">
        <v>0.86860289999999996</v>
      </c>
      <c r="DU177" s="53">
        <v>0.1431347</v>
      </c>
      <c r="DV177" s="53">
        <v>-9.2945399999999997E-2</v>
      </c>
      <c r="DW177" s="53">
        <v>-0.25748690000000002</v>
      </c>
      <c r="DX177" s="53">
        <v>-0.37393609999999999</v>
      </c>
      <c r="DY177" s="53">
        <v>-0.1831006</v>
      </c>
      <c r="DZ177" s="53">
        <v>-0.1854094</v>
      </c>
      <c r="EA177" s="53">
        <v>0.1120333</v>
      </c>
      <c r="EB177" s="53">
        <v>0.1148223</v>
      </c>
      <c r="EC177" s="53">
        <v>0.84519010000000006</v>
      </c>
      <c r="ED177" s="53">
        <v>0.92504249999999999</v>
      </c>
      <c r="EE177" s="53">
        <v>0.88518160000000001</v>
      </c>
      <c r="EF177" s="53">
        <v>1.908182</v>
      </c>
      <c r="EG177" s="53">
        <v>2.0405090000000001</v>
      </c>
      <c r="EH177" s="53">
        <v>2.1264799999999999</v>
      </c>
      <c r="EI177" s="53">
        <v>2.3986459999999998</v>
      </c>
      <c r="EJ177" s="53">
        <v>2.4275519999999999</v>
      </c>
      <c r="EK177" s="53">
        <v>1.0490520000000001</v>
      </c>
      <c r="EL177" s="53">
        <v>1.1606050000000001</v>
      </c>
      <c r="EM177" s="53">
        <v>1.23437</v>
      </c>
      <c r="EN177" s="53">
        <v>0.87588140000000003</v>
      </c>
      <c r="EO177" s="53">
        <v>0.26618370000000002</v>
      </c>
      <c r="EP177" s="53">
        <v>0.15218119999999999</v>
      </c>
      <c r="EQ177" s="53">
        <v>0.22228249999999999</v>
      </c>
      <c r="ER177" s="53">
        <v>1.3244549999999999</v>
      </c>
      <c r="ES177" s="53">
        <v>0.37022169999999999</v>
      </c>
      <c r="ET177" s="53">
        <v>0.1218663</v>
      </c>
      <c r="EU177" s="53">
        <v>-1.35967E-2</v>
      </c>
      <c r="EV177" s="53">
        <v>-0.1035229</v>
      </c>
      <c r="EW177" s="53">
        <v>55.04645</v>
      </c>
      <c r="EX177" s="53">
        <v>54.67304</v>
      </c>
      <c r="EY177" s="53">
        <v>54.40164</v>
      </c>
      <c r="EZ177" s="53">
        <v>54.247720000000001</v>
      </c>
      <c r="FA177" s="53">
        <v>54.18215</v>
      </c>
      <c r="FB177" s="53">
        <v>54.418030000000002</v>
      </c>
      <c r="FC177" s="53">
        <v>54.110199999999999</v>
      </c>
      <c r="FD177" s="53">
        <v>54.527320000000003</v>
      </c>
      <c r="FE177" s="53">
        <v>55.791440000000001</v>
      </c>
      <c r="FF177" s="53">
        <v>57.833329999999997</v>
      </c>
      <c r="FG177" s="53">
        <v>60.420760000000001</v>
      </c>
      <c r="FH177" s="53">
        <v>63.575589999999998</v>
      </c>
      <c r="FI177" s="53">
        <v>65.983599999999996</v>
      </c>
      <c r="FJ177" s="53">
        <v>67.649360000000001</v>
      </c>
      <c r="FK177" s="53">
        <v>68.646630000000002</v>
      </c>
      <c r="FL177" s="53">
        <v>68.813289999999995</v>
      </c>
      <c r="FM177" s="53">
        <v>68.125690000000006</v>
      </c>
      <c r="FN177" s="53">
        <v>66.449910000000003</v>
      </c>
      <c r="FO177" s="53">
        <v>64.546449999999993</v>
      </c>
      <c r="FP177" s="53">
        <v>62.199460000000002</v>
      </c>
      <c r="FQ177" s="53">
        <v>60.300539999999998</v>
      </c>
      <c r="FR177" s="53">
        <v>58.31512</v>
      </c>
      <c r="FS177" s="53">
        <v>57.036430000000003</v>
      </c>
      <c r="FT177" s="53">
        <v>56.152999999999999</v>
      </c>
      <c r="FU177" s="53">
        <v>61</v>
      </c>
      <c r="FV177" s="53">
        <v>129.86619999999999</v>
      </c>
      <c r="FW177" s="53">
        <v>13.16713</v>
      </c>
      <c r="FX177" s="53">
        <v>1</v>
      </c>
    </row>
    <row r="178" spans="1:180" x14ac:dyDescent="0.3">
      <c r="A178" t="s">
        <v>174</v>
      </c>
      <c r="B178" t="s">
        <v>220</v>
      </c>
      <c r="C178" t="s">
        <v>180</v>
      </c>
      <c r="D178" t="s">
        <v>227</v>
      </c>
      <c r="E178" t="s">
        <v>187</v>
      </c>
      <c r="F178" t="s">
        <v>232</v>
      </c>
      <c r="G178" t="s">
        <v>242</v>
      </c>
      <c r="H178" s="53">
        <v>18</v>
      </c>
      <c r="I178" s="53">
        <v>2.6783841000000002</v>
      </c>
      <c r="J178" s="53">
        <v>2.6353800000000001</v>
      </c>
      <c r="K178" s="53">
        <v>2.5329709999999999</v>
      </c>
      <c r="L178" s="53">
        <v>2.4441660000000001</v>
      </c>
      <c r="M178" s="53">
        <v>2.4556689999999999</v>
      </c>
      <c r="N178" s="53">
        <v>2.555431</v>
      </c>
      <c r="O178" s="53">
        <v>2.797885</v>
      </c>
      <c r="P178" s="53">
        <v>2.757746</v>
      </c>
      <c r="Q178" s="53">
        <v>1.8765719999999999</v>
      </c>
      <c r="R178" s="53">
        <v>2.1493009999999999</v>
      </c>
      <c r="S178" s="53">
        <v>2.1017929999999998</v>
      </c>
      <c r="T178" s="53">
        <v>2.3322560000000001</v>
      </c>
      <c r="U178" s="53">
        <v>2.3799250000000001</v>
      </c>
      <c r="V178" s="53">
        <v>2.5140709999999999</v>
      </c>
      <c r="W178" s="53">
        <v>2.6656719999999998</v>
      </c>
      <c r="X178" s="53">
        <v>2.917278</v>
      </c>
      <c r="Y178" s="53">
        <v>3.2182019999999998</v>
      </c>
      <c r="Z178" s="53">
        <v>3.1567189999999998</v>
      </c>
      <c r="AA178" s="53">
        <v>3.1943619999999999</v>
      </c>
      <c r="AB178" s="53">
        <v>3.1923620000000001</v>
      </c>
      <c r="AC178" s="53">
        <v>3.2864740000000001</v>
      </c>
      <c r="AD178" s="53">
        <v>3.2146460000000001</v>
      </c>
      <c r="AE178" s="53">
        <v>3.1401020000000002</v>
      </c>
      <c r="AF178" s="53">
        <v>2.9115769999999999</v>
      </c>
      <c r="AG178" s="53">
        <v>-1.42947E-2</v>
      </c>
      <c r="AH178" s="53">
        <v>4.6305100000000002E-2</v>
      </c>
      <c r="AI178" s="53">
        <v>-3.3157399999999997E-2</v>
      </c>
      <c r="AJ178" s="53">
        <v>-0.10760400000000001</v>
      </c>
      <c r="AK178" s="53">
        <v>-0.2071771</v>
      </c>
      <c r="AL178" s="53">
        <v>2.07145E-2</v>
      </c>
      <c r="AM178" s="53">
        <v>-9.4252600000000006E-2</v>
      </c>
      <c r="AN178" s="53">
        <v>-0.34199930000000001</v>
      </c>
      <c r="AO178" s="53">
        <v>-0.20136019999999999</v>
      </c>
      <c r="AP178" s="53">
        <v>-1.6274199999999999E-2</v>
      </c>
      <c r="AQ178" s="53">
        <v>1.32906E-2</v>
      </c>
      <c r="AR178" s="53">
        <v>0.12751960000000001</v>
      </c>
      <c r="AS178" s="53">
        <v>9.9575399999999994E-2</v>
      </c>
      <c r="AT178" s="53">
        <v>6.4308900000000002E-2</v>
      </c>
      <c r="AU178" s="53">
        <v>0.16970469999999999</v>
      </c>
      <c r="AV178" s="53">
        <v>0.3363254</v>
      </c>
      <c r="AW178" s="53">
        <v>0.51494240000000002</v>
      </c>
      <c r="AX178" s="53">
        <v>0.4907956</v>
      </c>
      <c r="AY178" s="53">
        <v>0.58238420000000002</v>
      </c>
      <c r="AZ178" s="53">
        <v>0.57567939999999995</v>
      </c>
      <c r="BA178" s="53">
        <v>-1.28912E-2</v>
      </c>
      <c r="BB178" s="53">
        <v>0.11797240000000001</v>
      </c>
      <c r="BC178" s="53">
        <v>0.1215475</v>
      </c>
      <c r="BD178" s="53">
        <v>8.9820999999999998E-2</v>
      </c>
      <c r="BE178" s="53">
        <v>0.13561480000000001</v>
      </c>
      <c r="BF178" s="53">
        <v>0.1885116</v>
      </c>
      <c r="BG178" s="53">
        <v>0.11380170000000001</v>
      </c>
      <c r="BH178" s="53">
        <v>3.4977800000000003E-2</v>
      </c>
      <c r="BI178" s="53">
        <v>2.2856999999999999E-2</v>
      </c>
      <c r="BJ178" s="53">
        <v>0.39875349999999998</v>
      </c>
      <c r="BK178" s="53">
        <v>0.77932319999999999</v>
      </c>
      <c r="BL178" s="53">
        <v>0.71430179999999999</v>
      </c>
      <c r="BM178" s="53">
        <v>0.22079170000000001</v>
      </c>
      <c r="BN178" s="53">
        <v>0.39910960000000001</v>
      </c>
      <c r="BO178" s="53">
        <v>0.35212149999999998</v>
      </c>
      <c r="BP178" s="53">
        <v>0.51206859999999998</v>
      </c>
      <c r="BQ178" s="53">
        <v>0.50218419999999997</v>
      </c>
      <c r="BR178" s="53">
        <v>0.52656780000000003</v>
      </c>
      <c r="BS178" s="53">
        <v>0.65331879999999998</v>
      </c>
      <c r="BT178" s="53">
        <v>0.8807604</v>
      </c>
      <c r="BU178" s="53">
        <v>1.156741</v>
      </c>
      <c r="BV178" s="53">
        <v>1.105648</v>
      </c>
      <c r="BW178" s="53">
        <v>1.1487970000000001</v>
      </c>
      <c r="BX178" s="53">
        <v>1.050162</v>
      </c>
      <c r="BY178" s="53">
        <v>0.38655539999999999</v>
      </c>
      <c r="BZ178" s="53">
        <v>0.30645699999999998</v>
      </c>
      <c r="CA178" s="53">
        <v>0.2953346</v>
      </c>
      <c r="CB178" s="53">
        <v>0.23037659999999999</v>
      </c>
      <c r="CC178" s="53">
        <v>0.2394416</v>
      </c>
      <c r="CD178" s="53">
        <v>0.28700340000000002</v>
      </c>
      <c r="CE178" s="53">
        <v>0.2155852</v>
      </c>
      <c r="CF178" s="53">
        <v>0.1337295</v>
      </c>
      <c r="CG178" s="53">
        <v>0.18217800000000001</v>
      </c>
      <c r="CH178" s="53">
        <v>0.66058209999999995</v>
      </c>
      <c r="CI178" s="53">
        <v>1.3843589999999999</v>
      </c>
      <c r="CJ178" s="53">
        <v>1.4458930000000001</v>
      </c>
      <c r="CK178" s="53">
        <v>0.51317290000000004</v>
      </c>
      <c r="CL178" s="53">
        <v>0.68680319999999995</v>
      </c>
      <c r="CM178" s="53">
        <v>0.58679479999999995</v>
      </c>
      <c r="CN178" s="53">
        <v>0.77840609999999999</v>
      </c>
      <c r="CO178" s="53">
        <v>0.7810298</v>
      </c>
      <c r="CP178" s="53">
        <v>0.8467268</v>
      </c>
      <c r="CQ178" s="53">
        <v>0.98826860000000005</v>
      </c>
      <c r="CR178" s="53">
        <v>1.2578339999999999</v>
      </c>
      <c r="CS178" s="53">
        <v>1.6012489999999999</v>
      </c>
      <c r="CT178" s="53">
        <v>1.5314920000000001</v>
      </c>
      <c r="CU178" s="53">
        <v>1.541093</v>
      </c>
      <c r="CV178" s="53">
        <v>1.3787879999999999</v>
      </c>
      <c r="CW178" s="53">
        <v>0.66321090000000005</v>
      </c>
      <c r="CX178" s="53">
        <v>0.43700090000000003</v>
      </c>
      <c r="CY178" s="53">
        <v>0.41569889999999998</v>
      </c>
      <c r="CZ178" s="53">
        <v>0.32772499999999999</v>
      </c>
      <c r="DA178" s="53">
        <v>0.34326838999999998</v>
      </c>
      <c r="DB178" s="53">
        <v>0.38549509999999998</v>
      </c>
      <c r="DC178" s="53">
        <v>0.3173686</v>
      </c>
      <c r="DD178" s="53">
        <v>0.2324812</v>
      </c>
      <c r="DE178" s="53">
        <v>0.34149889999999999</v>
      </c>
      <c r="DF178" s="53">
        <v>0.92241070000000003</v>
      </c>
      <c r="DG178" s="53">
        <v>1.989395</v>
      </c>
      <c r="DH178" s="53">
        <v>2.1774840000000002</v>
      </c>
      <c r="DI178" s="53">
        <v>0.80555399999999999</v>
      </c>
      <c r="DJ178" s="53">
        <v>0.97449669999999999</v>
      </c>
      <c r="DK178" s="53">
        <v>0.82146810000000003</v>
      </c>
      <c r="DL178" s="53">
        <v>1.0447439999999999</v>
      </c>
      <c r="DM178" s="53">
        <v>1.0598749999999999</v>
      </c>
      <c r="DN178" s="53">
        <v>1.1668860000000001</v>
      </c>
      <c r="DO178" s="53">
        <v>1.323218</v>
      </c>
      <c r="DP178" s="53">
        <v>1.634908</v>
      </c>
      <c r="DQ178" s="53">
        <v>2.045757</v>
      </c>
      <c r="DR178" s="53">
        <v>1.9573370000000001</v>
      </c>
      <c r="DS178" s="53">
        <v>1.933389</v>
      </c>
      <c r="DT178" s="53">
        <v>1.7074130000000001</v>
      </c>
      <c r="DU178" s="53">
        <v>0.93986639999999999</v>
      </c>
      <c r="DV178" s="53">
        <v>0.56754479999999996</v>
      </c>
      <c r="DW178" s="53">
        <v>0.53606330000000002</v>
      </c>
      <c r="DX178" s="53">
        <v>0.42507339999999999</v>
      </c>
      <c r="DY178" s="53">
        <v>0.4931778</v>
      </c>
      <c r="DZ178" s="53">
        <v>0.52770159999999999</v>
      </c>
      <c r="EA178" s="53">
        <v>0.46432770000000001</v>
      </c>
      <c r="EB178" s="53">
        <v>0.37506299999999998</v>
      </c>
      <c r="EC178" s="53">
        <v>0.57153299999999996</v>
      </c>
      <c r="ED178" s="53">
        <v>1.3004500000000001</v>
      </c>
      <c r="EE178" s="53">
        <v>2.8629709999999999</v>
      </c>
      <c r="EF178" s="53">
        <v>3.2337850000000001</v>
      </c>
      <c r="EG178" s="53">
        <v>1.227706</v>
      </c>
      <c r="EH178" s="53">
        <v>1.3898809999999999</v>
      </c>
      <c r="EI178" s="53">
        <v>1.160299</v>
      </c>
      <c r="EJ178" s="53">
        <v>1.4292929999999999</v>
      </c>
      <c r="EK178" s="53">
        <v>1.4624839999999999</v>
      </c>
      <c r="EL178" s="53">
        <v>1.6291450000000001</v>
      </c>
      <c r="EM178" s="53">
        <v>1.806832</v>
      </c>
      <c r="EN178" s="53">
        <v>2.1793429999999998</v>
      </c>
      <c r="EO178" s="53">
        <v>2.6875559999999998</v>
      </c>
      <c r="EP178" s="53">
        <v>2.5721889999999998</v>
      </c>
      <c r="EQ178" s="53">
        <v>2.4998019999999999</v>
      </c>
      <c r="ER178" s="53">
        <v>2.1818960000000001</v>
      </c>
      <c r="ES178" s="53">
        <v>1.339313</v>
      </c>
      <c r="ET178" s="53">
        <v>0.75602950000000002</v>
      </c>
      <c r="EU178" s="53">
        <v>0.70985039999999999</v>
      </c>
      <c r="EV178" s="53">
        <v>0.5656291</v>
      </c>
      <c r="EW178" s="53">
        <v>79.977270000000004</v>
      </c>
      <c r="EX178" s="53">
        <v>77.909090000000006</v>
      </c>
      <c r="EY178" s="53">
        <v>76.022729999999996</v>
      </c>
      <c r="EZ178" s="53">
        <v>74.204539999999994</v>
      </c>
      <c r="FA178" s="53">
        <v>72.659090000000006</v>
      </c>
      <c r="FB178" s="53">
        <v>71.272729999999996</v>
      </c>
      <c r="FC178" s="53">
        <v>71.181820000000002</v>
      </c>
      <c r="FD178" s="53">
        <v>73.545460000000006</v>
      </c>
      <c r="FE178" s="53">
        <v>76.340909999999994</v>
      </c>
      <c r="FF178" s="53">
        <v>78.931820000000002</v>
      </c>
      <c r="FG178" s="53">
        <v>81.75</v>
      </c>
      <c r="FH178" s="53">
        <v>84.590909999999994</v>
      </c>
      <c r="FI178" s="53">
        <v>87.204539999999994</v>
      </c>
      <c r="FJ178" s="53">
        <v>89.659090000000006</v>
      </c>
      <c r="FK178" s="53">
        <v>91.931820000000002</v>
      </c>
      <c r="FL178" s="53">
        <v>93.659090000000006</v>
      </c>
      <c r="FM178" s="53">
        <v>94.659090000000006</v>
      </c>
      <c r="FN178" s="53">
        <v>95.136359999999996</v>
      </c>
      <c r="FO178" s="53">
        <v>94.75</v>
      </c>
      <c r="FP178" s="53">
        <v>93.204539999999994</v>
      </c>
      <c r="FQ178" s="53">
        <v>90.295460000000006</v>
      </c>
      <c r="FR178" s="53">
        <v>87.25</v>
      </c>
      <c r="FS178" s="53">
        <v>84.590909999999994</v>
      </c>
      <c r="FT178" s="53">
        <v>82.136359999999996</v>
      </c>
      <c r="FU178" s="53">
        <v>89</v>
      </c>
      <c r="FV178" s="53">
        <v>186.23410000000001</v>
      </c>
      <c r="FW178" s="53">
        <v>11.84671</v>
      </c>
      <c r="FX178" s="53">
        <v>1</v>
      </c>
    </row>
    <row r="179" spans="1:180" x14ac:dyDescent="0.3">
      <c r="A179" t="s">
        <v>174</v>
      </c>
      <c r="B179" t="s">
        <v>220</v>
      </c>
      <c r="C179" t="s">
        <v>180</v>
      </c>
      <c r="D179" t="s">
        <v>248</v>
      </c>
      <c r="E179" t="s">
        <v>187</v>
      </c>
      <c r="F179" t="s">
        <v>232</v>
      </c>
      <c r="G179" t="s">
        <v>242</v>
      </c>
      <c r="H179" s="53">
        <v>18</v>
      </c>
      <c r="I179" s="53">
        <v>2.6885308999999999</v>
      </c>
      <c r="J179" s="53">
        <v>2.5785290000000001</v>
      </c>
      <c r="K179" s="53">
        <v>2.4920300000000002</v>
      </c>
      <c r="L179" s="53">
        <v>2.4430890000000001</v>
      </c>
      <c r="M179" s="53">
        <v>2.2557390000000002</v>
      </c>
      <c r="N179" s="53">
        <v>2.0571480000000002</v>
      </c>
      <c r="O179" s="53">
        <v>1.8061149999999999</v>
      </c>
      <c r="P179" s="53">
        <v>2.7484350000000002</v>
      </c>
      <c r="Q179" s="53">
        <v>2.1512090000000001</v>
      </c>
      <c r="R179" s="53">
        <v>2.1731349999999998</v>
      </c>
      <c r="S179" s="53">
        <v>2.239754</v>
      </c>
      <c r="T179" s="53">
        <v>2.5458789999999998</v>
      </c>
      <c r="U179" s="53">
        <v>2.4043709999999998</v>
      </c>
      <c r="V179" s="53">
        <v>2.453382</v>
      </c>
      <c r="W179" s="53">
        <v>2.5049049999999999</v>
      </c>
      <c r="X179" s="53">
        <v>2.5304579999999999</v>
      </c>
      <c r="Y179" s="53">
        <v>2.4324940000000002</v>
      </c>
      <c r="Z179" s="53">
        <v>2.3416679999999999</v>
      </c>
      <c r="AA179" s="53">
        <v>2.387146</v>
      </c>
      <c r="AB179" s="53">
        <v>2.3285010000000002</v>
      </c>
      <c r="AC179" s="53">
        <v>2.7259229999999999</v>
      </c>
      <c r="AD179" s="53">
        <v>2.8579409999999998</v>
      </c>
      <c r="AE179" s="53">
        <v>2.664123</v>
      </c>
      <c r="AF179" s="53">
        <v>2.4179189999999999</v>
      </c>
      <c r="AG179" s="53">
        <v>5.2992900000000003E-2</v>
      </c>
      <c r="AH179" s="53">
        <v>0.10840900000000001</v>
      </c>
      <c r="AI179" s="53">
        <v>5.4758099999999997E-2</v>
      </c>
      <c r="AJ179" s="53">
        <v>2.7005000000000002E-3</v>
      </c>
      <c r="AK179" s="53">
        <v>-0.24252750000000001</v>
      </c>
      <c r="AL179" s="53">
        <v>9.6811999999999992E-3</v>
      </c>
      <c r="AM179" s="53">
        <v>4.5852299999999999E-2</v>
      </c>
      <c r="AN179" s="53">
        <v>-0.46686270000000002</v>
      </c>
      <c r="AO179" s="53">
        <v>-0.26071909999999998</v>
      </c>
      <c r="AP179" s="53">
        <v>-5.05513E-2</v>
      </c>
      <c r="AQ179" s="53">
        <v>1.4340500000000001E-2</v>
      </c>
      <c r="AR179" s="53">
        <v>-0.13050410000000001</v>
      </c>
      <c r="AS179" s="53">
        <v>-0.2936317</v>
      </c>
      <c r="AT179" s="53">
        <v>-0.23142389999999999</v>
      </c>
      <c r="AU179" s="53">
        <v>-0.23638129999999999</v>
      </c>
      <c r="AV179" s="53">
        <v>-0.1301071</v>
      </c>
      <c r="AW179" s="53">
        <v>-0.164738</v>
      </c>
      <c r="AX179" s="53">
        <v>4.7815000000000002E-3</v>
      </c>
      <c r="AY179" s="53">
        <v>0.1452871</v>
      </c>
      <c r="AZ179" s="53">
        <v>9.5421099999999995E-2</v>
      </c>
      <c r="BA179" s="53">
        <v>-0.41707309999999997</v>
      </c>
      <c r="BB179" s="53">
        <v>-0.35722369999999998</v>
      </c>
      <c r="BC179" s="53">
        <v>-0.29710259999999999</v>
      </c>
      <c r="BD179" s="53">
        <v>-0.31639250000000002</v>
      </c>
      <c r="BE179" s="53">
        <v>0.18042891</v>
      </c>
      <c r="BF179" s="53">
        <v>0.22032740000000001</v>
      </c>
      <c r="BG179" s="53">
        <v>0.1696105</v>
      </c>
      <c r="BH179" s="53">
        <v>0.1145273</v>
      </c>
      <c r="BI179" s="53">
        <v>-9.1201400000000002E-2</v>
      </c>
      <c r="BJ179" s="53">
        <v>0.13823089999999999</v>
      </c>
      <c r="BK179" s="53">
        <v>0.27300629999999998</v>
      </c>
      <c r="BL179" s="53">
        <v>0.69106829999999997</v>
      </c>
      <c r="BM179" s="53">
        <v>0.35487590000000002</v>
      </c>
      <c r="BN179" s="53">
        <v>0.41598469999999999</v>
      </c>
      <c r="BO179" s="53">
        <v>0.41772490000000001</v>
      </c>
      <c r="BP179" s="53">
        <v>0.50123050000000002</v>
      </c>
      <c r="BQ179" s="53">
        <v>0.30885279999999998</v>
      </c>
      <c r="BR179" s="53">
        <v>0.3994914</v>
      </c>
      <c r="BS179" s="53">
        <v>0.4169194</v>
      </c>
      <c r="BT179" s="53">
        <v>0.49264380000000002</v>
      </c>
      <c r="BU179" s="53">
        <v>0.4133077</v>
      </c>
      <c r="BV179" s="53">
        <v>0.44098890000000002</v>
      </c>
      <c r="BW179" s="53">
        <v>0.51485190000000003</v>
      </c>
      <c r="BX179" s="53">
        <v>0.36853999999999998</v>
      </c>
      <c r="BY179" s="53">
        <v>-8.77526E-2</v>
      </c>
      <c r="BZ179" s="53">
        <v>-0.1165124</v>
      </c>
      <c r="CA179" s="53">
        <v>-7.0480200000000007E-2</v>
      </c>
      <c r="CB179" s="53">
        <v>-0.12699959999999999</v>
      </c>
      <c r="CC179" s="53">
        <v>0.26869079000000001</v>
      </c>
      <c r="CD179" s="53">
        <v>0.29784179999999999</v>
      </c>
      <c r="CE179" s="53">
        <v>0.24915689999999999</v>
      </c>
      <c r="CF179" s="53">
        <v>0.19197819999999999</v>
      </c>
      <c r="CG179" s="53">
        <v>1.36066E-2</v>
      </c>
      <c r="CH179" s="53">
        <v>0.2272641</v>
      </c>
      <c r="CI179" s="53">
        <v>0.4303324</v>
      </c>
      <c r="CJ179" s="53">
        <v>1.4930479999999999</v>
      </c>
      <c r="CK179" s="53">
        <v>0.78123520000000002</v>
      </c>
      <c r="CL179" s="53">
        <v>0.73910620000000005</v>
      </c>
      <c r="CM179" s="53">
        <v>0.6971077</v>
      </c>
      <c r="CN179" s="53">
        <v>0.93876800000000005</v>
      </c>
      <c r="CO179" s="53">
        <v>0.72613170000000005</v>
      </c>
      <c r="CP179" s="53">
        <v>0.83646140000000002</v>
      </c>
      <c r="CQ179" s="53">
        <v>0.86939339999999998</v>
      </c>
      <c r="CR179" s="53">
        <v>0.92395930000000004</v>
      </c>
      <c r="CS179" s="53">
        <v>0.81366039999999995</v>
      </c>
      <c r="CT179" s="53">
        <v>0.74310489999999996</v>
      </c>
      <c r="CU179" s="53">
        <v>0.77081140000000004</v>
      </c>
      <c r="CV179" s="53">
        <v>0.55770129999999996</v>
      </c>
      <c r="CW179" s="53">
        <v>0.14033370000000001</v>
      </c>
      <c r="CX179" s="53">
        <v>5.0203499999999998E-2</v>
      </c>
      <c r="CY179" s="53">
        <v>8.6477799999999994E-2</v>
      </c>
      <c r="CZ179" s="53">
        <v>4.1732999999999996E-3</v>
      </c>
      <c r="DA179" s="53">
        <v>0.35695261</v>
      </c>
      <c r="DB179" s="53">
        <v>0.37535629999999998</v>
      </c>
      <c r="DC179" s="53">
        <v>0.32870329999999998</v>
      </c>
      <c r="DD179" s="53">
        <v>0.26942909999999998</v>
      </c>
      <c r="DE179" s="53">
        <v>0.11841450000000001</v>
      </c>
      <c r="DF179" s="53">
        <v>0.3162972</v>
      </c>
      <c r="DG179" s="53">
        <v>0.58765849999999997</v>
      </c>
      <c r="DH179" s="53">
        <v>2.2950270000000002</v>
      </c>
      <c r="DI179" s="53">
        <v>1.2075940000000001</v>
      </c>
      <c r="DJ179" s="53">
        <v>1.062228</v>
      </c>
      <c r="DK179" s="53">
        <v>0.97649039999999998</v>
      </c>
      <c r="DL179" s="53">
        <v>1.376306</v>
      </c>
      <c r="DM179" s="53">
        <v>1.143411</v>
      </c>
      <c r="DN179" s="53">
        <v>1.273431</v>
      </c>
      <c r="DO179" s="53">
        <v>1.3218669999999999</v>
      </c>
      <c r="DP179" s="53">
        <v>1.355275</v>
      </c>
      <c r="DQ179" s="53">
        <v>1.214013</v>
      </c>
      <c r="DR179" s="53">
        <v>1.045221</v>
      </c>
      <c r="DS179" s="53">
        <v>1.0267710000000001</v>
      </c>
      <c r="DT179" s="53">
        <v>0.74686269999999999</v>
      </c>
      <c r="DU179" s="53">
        <v>0.36842009999999997</v>
      </c>
      <c r="DV179" s="53">
        <v>0.21691940000000001</v>
      </c>
      <c r="DW179" s="53">
        <v>0.24343580000000001</v>
      </c>
      <c r="DX179" s="53">
        <v>0.1353463</v>
      </c>
      <c r="DY179" s="53">
        <v>0.48438859000000001</v>
      </c>
      <c r="DZ179" s="53">
        <v>0.48727470000000001</v>
      </c>
      <c r="EA179" s="53">
        <v>0.4435557</v>
      </c>
      <c r="EB179" s="53">
        <v>0.38125589999999998</v>
      </c>
      <c r="EC179" s="53">
        <v>0.2697406</v>
      </c>
      <c r="ED179" s="53">
        <v>0.44484689999999999</v>
      </c>
      <c r="EE179" s="53">
        <v>0.81481250000000005</v>
      </c>
      <c r="EF179" s="53">
        <v>3.4529580000000002</v>
      </c>
      <c r="EG179" s="53">
        <v>1.8231889999999999</v>
      </c>
      <c r="EH179" s="53">
        <v>1.528764</v>
      </c>
      <c r="EI179" s="53">
        <v>1.379875</v>
      </c>
      <c r="EJ179" s="53">
        <v>2.0080399999999998</v>
      </c>
      <c r="EK179" s="53">
        <v>1.745895</v>
      </c>
      <c r="EL179" s="53">
        <v>1.904347</v>
      </c>
      <c r="EM179" s="53">
        <v>1.975168</v>
      </c>
      <c r="EN179" s="53">
        <v>1.9780260000000001</v>
      </c>
      <c r="EO179" s="53">
        <v>1.7920590000000001</v>
      </c>
      <c r="EP179" s="53">
        <v>1.481428</v>
      </c>
      <c r="EQ179" s="53">
        <v>1.396336</v>
      </c>
      <c r="ER179" s="53">
        <v>1.0199819999999999</v>
      </c>
      <c r="ES179" s="53">
        <v>0.69774060000000004</v>
      </c>
      <c r="ET179" s="53">
        <v>0.4576307</v>
      </c>
      <c r="EU179" s="53">
        <v>0.47005829999999998</v>
      </c>
      <c r="EV179" s="53">
        <v>0.32473920000000001</v>
      </c>
      <c r="EW179" s="53">
        <v>82.625</v>
      </c>
      <c r="EX179" s="53">
        <v>80.875</v>
      </c>
      <c r="EY179" s="53">
        <v>79</v>
      </c>
      <c r="EZ179" s="53">
        <v>77.1875</v>
      </c>
      <c r="FA179" s="53">
        <v>75.5625</v>
      </c>
      <c r="FB179" s="53">
        <v>73.9375</v>
      </c>
      <c r="FC179" s="53">
        <v>73.9375</v>
      </c>
      <c r="FD179" s="53">
        <v>77.375</v>
      </c>
      <c r="FE179" s="53">
        <v>81.25</v>
      </c>
      <c r="FF179" s="53">
        <v>84.25</v>
      </c>
      <c r="FG179" s="53">
        <v>87.5</v>
      </c>
      <c r="FH179" s="53">
        <v>90.625</v>
      </c>
      <c r="FI179" s="53">
        <v>93.5</v>
      </c>
      <c r="FJ179" s="53">
        <v>95.9375</v>
      </c>
      <c r="FK179" s="53">
        <v>97.75</v>
      </c>
      <c r="FL179" s="53">
        <v>99.3125</v>
      </c>
      <c r="FM179" s="53">
        <v>100.1875</v>
      </c>
      <c r="FN179" s="53">
        <v>100.625</v>
      </c>
      <c r="FO179" s="53">
        <v>99.8125</v>
      </c>
      <c r="FP179" s="53">
        <v>98.375</v>
      </c>
      <c r="FQ179" s="53">
        <v>95.3125</v>
      </c>
      <c r="FR179" s="53">
        <v>91.8125</v>
      </c>
      <c r="FS179" s="53">
        <v>88.4375</v>
      </c>
      <c r="FT179" s="53">
        <v>85.4375</v>
      </c>
      <c r="FU179" s="53">
        <v>89</v>
      </c>
      <c r="FV179" s="53">
        <v>186.23410000000001</v>
      </c>
      <c r="FW179" s="53">
        <v>11.84671</v>
      </c>
      <c r="FX179" s="53">
        <v>1</v>
      </c>
    </row>
    <row r="180" spans="1:180" x14ac:dyDescent="0.3">
      <c r="A180" t="s">
        <v>174</v>
      </c>
      <c r="B180" t="s">
        <v>220</v>
      </c>
      <c r="C180" t="s">
        <v>180</v>
      </c>
      <c r="D180" t="s">
        <v>227</v>
      </c>
      <c r="E180" t="s">
        <v>188</v>
      </c>
      <c r="F180" t="s">
        <v>232</v>
      </c>
      <c r="G180" t="s">
        <v>242</v>
      </c>
      <c r="H180" s="53">
        <v>18</v>
      </c>
      <c r="I180" s="53">
        <v>2.8375319999999999</v>
      </c>
      <c r="J180" s="53">
        <v>2.7502710000000001</v>
      </c>
      <c r="K180" s="53">
        <v>2.7037640000000001</v>
      </c>
      <c r="L180" s="53">
        <v>2.7226629999999998</v>
      </c>
      <c r="M180" s="53">
        <v>2.89452</v>
      </c>
      <c r="N180" s="53">
        <v>3.3312979999999999</v>
      </c>
      <c r="O180" s="53">
        <v>3.548727</v>
      </c>
      <c r="P180" s="53">
        <v>3.9390740000000002</v>
      </c>
      <c r="Q180" s="53">
        <v>3.0690940000000002</v>
      </c>
      <c r="R180" s="53">
        <v>3.299817</v>
      </c>
      <c r="S180" s="53">
        <v>3.34354</v>
      </c>
      <c r="T180" s="53">
        <v>3.5625830000000001</v>
      </c>
      <c r="U180" s="53">
        <v>3.444607</v>
      </c>
      <c r="V180" s="53">
        <v>3.3621850000000002</v>
      </c>
      <c r="W180" s="53">
        <v>3.6646550000000002</v>
      </c>
      <c r="X180" s="53">
        <v>4.1056840000000001</v>
      </c>
      <c r="Y180" s="53">
        <v>4.1967920000000003</v>
      </c>
      <c r="Z180" s="53">
        <v>3.6911019999999999</v>
      </c>
      <c r="AA180" s="53">
        <v>3.515727</v>
      </c>
      <c r="AB180" s="53">
        <v>3.7291189999999999</v>
      </c>
      <c r="AC180" s="53">
        <v>3.9161299999999999</v>
      </c>
      <c r="AD180" s="53">
        <v>3.5696330000000001</v>
      </c>
      <c r="AE180" s="53">
        <v>3.4338500000000001</v>
      </c>
      <c r="AF180" s="53">
        <v>3.2627449999999998</v>
      </c>
      <c r="AG180" s="53">
        <v>3.5162600000000002E-2</v>
      </c>
      <c r="AH180" s="53">
        <v>3.6723400000000003E-2</v>
      </c>
      <c r="AI180" s="53">
        <v>1.9328999999999999E-2</v>
      </c>
      <c r="AJ180" s="53">
        <v>4.8091500000000002E-2</v>
      </c>
      <c r="AK180" s="53">
        <v>2.8837399999999999E-2</v>
      </c>
      <c r="AL180" s="53">
        <v>2.77997E-2</v>
      </c>
      <c r="AM180" s="53">
        <v>-0.1754443</v>
      </c>
      <c r="AN180" s="53">
        <v>-0.60931409999999997</v>
      </c>
      <c r="AO180" s="53">
        <v>-0.256268</v>
      </c>
      <c r="AP180" s="53">
        <v>0.37375069999999999</v>
      </c>
      <c r="AQ180" s="53">
        <v>0.28646579999999999</v>
      </c>
      <c r="AR180" s="53">
        <v>0.34922940000000002</v>
      </c>
      <c r="AS180" s="53">
        <v>0.17939459999999999</v>
      </c>
      <c r="AT180" s="53">
        <v>-7.4347499999999997E-2</v>
      </c>
      <c r="AU180" s="53">
        <v>0.1715634</v>
      </c>
      <c r="AV180" s="53">
        <v>0.48961110000000002</v>
      </c>
      <c r="AW180" s="53">
        <v>0.62527630000000001</v>
      </c>
      <c r="AX180" s="53">
        <v>0.28198869999999998</v>
      </c>
      <c r="AY180" s="53">
        <v>2.10907E-2</v>
      </c>
      <c r="AZ180" s="53">
        <v>0.23827709999999999</v>
      </c>
      <c r="BA180" s="53">
        <v>-5.3333699999999998E-2</v>
      </c>
      <c r="BB180" s="53">
        <v>8.8694999999999996E-2</v>
      </c>
      <c r="BC180" s="53">
        <v>0.1056904</v>
      </c>
      <c r="BD180" s="53">
        <v>0.1574325</v>
      </c>
      <c r="BE180" s="53">
        <v>0.25465380999999998</v>
      </c>
      <c r="BF180" s="53">
        <v>0.24236969999999999</v>
      </c>
      <c r="BG180" s="53">
        <v>0.22277710000000001</v>
      </c>
      <c r="BH180" s="53">
        <v>0.2613972</v>
      </c>
      <c r="BI180" s="53">
        <v>0.4014315</v>
      </c>
      <c r="BJ180" s="53">
        <v>0.75319210000000003</v>
      </c>
      <c r="BK180" s="53">
        <v>1.0553459999999999</v>
      </c>
      <c r="BL180" s="53">
        <v>1.1954359999999999</v>
      </c>
      <c r="BM180" s="53">
        <v>0.81772389999999995</v>
      </c>
      <c r="BN180" s="53">
        <v>1.1654519999999999</v>
      </c>
      <c r="BO180" s="53">
        <v>1.068975</v>
      </c>
      <c r="BP180" s="53">
        <v>1.1811449999999999</v>
      </c>
      <c r="BQ180" s="53">
        <v>1.0133030000000001</v>
      </c>
      <c r="BR180" s="53">
        <v>0.81295150000000005</v>
      </c>
      <c r="BS180" s="53">
        <v>1.1057140000000001</v>
      </c>
      <c r="BT180" s="53">
        <v>1.5025999999999999</v>
      </c>
      <c r="BU180" s="53">
        <v>1.655051</v>
      </c>
      <c r="BV180" s="53">
        <v>1.2205349999999999</v>
      </c>
      <c r="BW180" s="53">
        <v>0.98093850000000005</v>
      </c>
      <c r="BX180" s="53">
        <v>1.127883</v>
      </c>
      <c r="BY180" s="53">
        <v>0.64496779999999998</v>
      </c>
      <c r="BZ180" s="53">
        <v>0.44642599999999999</v>
      </c>
      <c r="CA180" s="53">
        <v>0.4055106</v>
      </c>
      <c r="CB180" s="53">
        <v>0.43624439999999998</v>
      </c>
      <c r="CC180" s="53">
        <v>0.40667269</v>
      </c>
      <c r="CD180" s="53">
        <v>0.38479970000000002</v>
      </c>
      <c r="CE180" s="53">
        <v>0.36368470000000003</v>
      </c>
      <c r="CF180" s="53">
        <v>0.4091321</v>
      </c>
      <c r="CG180" s="53">
        <v>0.65948910000000005</v>
      </c>
      <c r="CH180" s="53">
        <v>1.2555970000000001</v>
      </c>
      <c r="CI180" s="53">
        <v>1.9077869999999999</v>
      </c>
      <c r="CJ180" s="53">
        <v>2.4453999999999998</v>
      </c>
      <c r="CK180" s="53">
        <v>1.5615669999999999</v>
      </c>
      <c r="CL180" s="53">
        <v>1.7137830000000001</v>
      </c>
      <c r="CM180" s="53">
        <v>1.6109389999999999</v>
      </c>
      <c r="CN180" s="53">
        <v>1.7573270000000001</v>
      </c>
      <c r="CO180" s="53">
        <v>1.5908659999999999</v>
      </c>
      <c r="CP180" s="53">
        <v>1.427492</v>
      </c>
      <c r="CQ180" s="53">
        <v>1.7527029999999999</v>
      </c>
      <c r="CR180" s="53">
        <v>2.2041930000000001</v>
      </c>
      <c r="CS180" s="53">
        <v>2.3682699999999999</v>
      </c>
      <c r="CT180" s="53">
        <v>1.8705689999999999</v>
      </c>
      <c r="CU180" s="53">
        <v>1.645726</v>
      </c>
      <c r="CV180" s="53">
        <v>1.744021</v>
      </c>
      <c r="CW180" s="53">
        <v>1.128609</v>
      </c>
      <c r="CX180" s="53">
        <v>0.69418939999999996</v>
      </c>
      <c r="CY180" s="53">
        <v>0.61316519999999997</v>
      </c>
      <c r="CZ180" s="53">
        <v>0.62934860000000004</v>
      </c>
      <c r="DA180" s="53">
        <v>0.55869168000000002</v>
      </c>
      <c r="DB180" s="53">
        <v>0.52722970000000002</v>
      </c>
      <c r="DC180" s="53">
        <v>0.50459220000000005</v>
      </c>
      <c r="DD180" s="53">
        <v>0.556867</v>
      </c>
      <c r="DE180" s="53">
        <v>0.91754670000000005</v>
      </c>
      <c r="DF180" s="53">
        <v>1.7580009999999999</v>
      </c>
      <c r="DG180" s="53">
        <v>2.7602280000000001</v>
      </c>
      <c r="DH180" s="53">
        <v>3.6953649999999998</v>
      </c>
      <c r="DI180" s="53">
        <v>2.3054109999999999</v>
      </c>
      <c r="DJ180" s="53">
        <v>2.2621129999999998</v>
      </c>
      <c r="DK180" s="53">
        <v>2.1529020000000001</v>
      </c>
      <c r="DL180" s="53">
        <v>2.33351</v>
      </c>
      <c r="DM180" s="53">
        <v>2.168428</v>
      </c>
      <c r="DN180" s="53">
        <v>2.0420319999999998</v>
      </c>
      <c r="DO180" s="53">
        <v>2.3996930000000001</v>
      </c>
      <c r="DP180" s="53">
        <v>2.9057870000000001</v>
      </c>
      <c r="DQ180" s="53">
        <v>3.0814889999999999</v>
      </c>
      <c r="DR180" s="53">
        <v>2.5206029999999999</v>
      </c>
      <c r="DS180" s="53">
        <v>2.310514</v>
      </c>
      <c r="DT180" s="53">
        <v>2.36016</v>
      </c>
      <c r="DU180" s="53">
        <v>1.6122510000000001</v>
      </c>
      <c r="DV180" s="53">
        <v>0.94195280000000003</v>
      </c>
      <c r="DW180" s="53">
        <v>0.82081970000000004</v>
      </c>
      <c r="DX180" s="53">
        <v>0.82245290000000004</v>
      </c>
      <c r="DY180" s="53">
        <v>0.77818292</v>
      </c>
      <c r="DZ180" s="53">
        <v>0.73287590000000002</v>
      </c>
      <c r="EA180" s="53">
        <v>0.70804029999999996</v>
      </c>
      <c r="EB180" s="53">
        <v>0.77017270000000004</v>
      </c>
      <c r="EC180" s="53">
        <v>1.290141</v>
      </c>
      <c r="ED180" s="53">
        <v>2.4833940000000001</v>
      </c>
      <c r="EE180" s="53">
        <v>3.9910190000000001</v>
      </c>
      <c r="EF180" s="53">
        <v>5.5001150000000001</v>
      </c>
      <c r="EG180" s="53">
        <v>3.3794029999999999</v>
      </c>
      <c r="EH180" s="53">
        <v>3.0538150000000002</v>
      </c>
      <c r="EI180" s="53">
        <v>2.9354110000000002</v>
      </c>
      <c r="EJ180" s="53">
        <v>3.1654249999999999</v>
      </c>
      <c r="EK180" s="53">
        <v>3.0023369999999998</v>
      </c>
      <c r="EL180" s="53">
        <v>2.929332</v>
      </c>
      <c r="EM180" s="53">
        <v>3.3338429999999999</v>
      </c>
      <c r="EN180" s="53">
        <v>3.9187759999999998</v>
      </c>
      <c r="EO180" s="53">
        <v>4.1112640000000003</v>
      </c>
      <c r="EP180" s="53">
        <v>3.459149</v>
      </c>
      <c r="EQ180" s="53">
        <v>3.270362</v>
      </c>
      <c r="ER180" s="53">
        <v>3.2497660000000002</v>
      </c>
      <c r="ES180" s="53">
        <v>2.3105519999999999</v>
      </c>
      <c r="ET180" s="53">
        <v>1.2996840000000001</v>
      </c>
      <c r="EU180" s="53">
        <v>1.1206400000000001</v>
      </c>
      <c r="EV180" s="53">
        <v>1.1012649999999999</v>
      </c>
      <c r="EW180" s="53">
        <v>86.333340000000007</v>
      </c>
      <c r="EX180" s="53">
        <v>84.523809999999997</v>
      </c>
      <c r="EY180" s="53">
        <v>82.880949999999999</v>
      </c>
      <c r="EZ180" s="53">
        <v>81.357140000000001</v>
      </c>
      <c r="FA180" s="53">
        <v>80.119050000000001</v>
      </c>
      <c r="FB180" s="53">
        <v>78.857140000000001</v>
      </c>
      <c r="FC180" s="53">
        <v>78.309520000000006</v>
      </c>
      <c r="FD180" s="53">
        <v>79.928569999999993</v>
      </c>
      <c r="FE180" s="53">
        <v>83.166659999999993</v>
      </c>
      <c r="FF180" s="53">
        <v>86.428569999999993</v>
      </c>
      <c r="FG180" s="53">
        <v>89.690479999999994</v>
      </c>
      <c r="FH180" s="53">
        <v>92.714290000000005</v>
      </c>
      <c r="FI180" s="53">
        <v>95.690479999999994</v>
      </c>
      <c r="FJ180" s="53">
        <v>97.880949999999999</v>
      </c>
      <c r="FK180" s="53">
        <v>99.976190000000003</v>
      </c>
      <c r="FL180" s="53">
        <v>101.2381</v>
      </c>
      <c r="FM180" s="53">
        <v>102.0714</v>
      </c>
      <c r="FN180" s="53">
        <v>102.28570000000001</v>
      </c>
      <c r="FO180" s="53">
        <v>101.90479999999999</v>
      </c>
      <c r="FP180" s="53">
        <v>100.21429999999999</v>
      </c>
      <c r="FQ180" s="53">
        <v>97.357140000000001</v>
      </c>
      <c r="FR180" s="53">
        <v>94.666659999999993</v>
      </c>
      <c r="FS180" s="53">
        <v>91.547619999999995</v>
      </c>
      <c r="FT180" s="53">
        <v>88.714290000000005</v>
      </c>
      <c r="FU180" s="53">
        <v>89</v>
      </c>
      <c r="FV180" s="53">
        <v>197.6155</v>
      </c>
      <c r="FW180" s="53">
        <v>13.298080000000001</v>
      </c>
      <c r="FX180" s="53">
        <v>1</v>
      </c>
    </row>
    <row r="181" spans="1:180" x14ac:dyDescent="0.3">
      <c r="A181" t="s">
        <v>174</v>
      </c>
      <c r="B181" t="s">
        <v>220</v>
      </c>
      <c r="C181" t="s">
        <v>180</v>
      </c>
      <c r="D181" t="s">
        <v>248</v>
      </c>
      <c r="E181" t="s">
        <v>190</v>
      </c>
      <c r="F181" t="s">
        <v>232</v>
      </c>
      <c r="G181" t="s">
        <v>242</v>
      </c>
      <c r="H181" s="53">
        <v>18</v>
      </c>
      <c r="I181" s="53">
        <v>2.5870299000000001</v>
      </c>
      <c r="J181" s="53">
        <v>2.5253990000000002</v>
      </c>
      <c r="K181" s="53">
        <v>2.4520550000000001</v>
      </c>
      <c r="L181" s="53">
        <v>2.4167800000000002</v>
      </c>
      <c r="M181" s="53">
        <v>2.3733460000000002</v>
      </c>
      <c r="N181" s="53">
        <v>2.1253169999999999</v>
      </c>
      <c r="O181" s="53">
        <v>1.669497</v>
      </c>
      <c r="P181" s="53">
        <v>1.814784</v>
      </c>
      <c r="Q181" s="53">
        <v>1.641977</v>
      </c>
      <c r="R181" s="53">
        <v>1.575342</v>
      </c>
      <c r="S181" s="53">
        <v>1.2856609999999999</v>
      </c>
      <c r="T181" s="53">
        <v>1.078767</v>
      </c>
      <c r="U181" s="53">
        <v>0.80130690000000004</v>
      </c>
      <c r="V181" s="53">
        <v>0.65919550000000005</v>
      </c>
      <c r="W181" s="53">
        <v>0.63262949999999996</v>
      </c>
      <c r="X181" s="53">
        <v>0.59709029999999996</v>
      </c>
      <c r="Y181" s="53">
        <v>0.37243559999999998</v>
      </c>
      <c r="Z181" s="53">
        <v>1.2172080000000001</v>
      </c>
      <c r="AA181" s="53">
        <v>2.4707300000000001</v>
      </c>
      <c r="AB181" s="53">
        <v>3.2583730000000002</v>
      </c>
      <c r="AC181" s="53">
        <v>2.7603610000000001</v>
      </c>
      <c r="AD181" s="53">
        <v>2.3821690000000002</v>
      </c>
      <c r="AE181" s="53">
        <v>2.7633779999999999</v>
      </c>
      <c r="AF181" s="53">
        <v>2.6933579999999999</v>
      </c>
      <c r="AG181" s="53">
        <v>0.10066170000000001</v>
      </c>
      <c r="AH181" s="53">
        <v>0.14762259999999999</v>
      </c>
      <c r="AI181" s="53">
        <v>8.5006899999999996E-2</v>
      </c>
      <c r="AJ181" s="53">
        <v>0.11446240000000001</v>
      </c>
      <c r="AK181" s="53">
        <v>0.12031650000000001</v>
      </c>
      <c r="AL181" s="53">
        <v>2.3420199999999999E-2</v>
      </c>
      <c r="AM181" s="53">
        <v>-0.3256095</v>
      </c>
      <c r="AN181" s="53">
        <v>-2.4845699999999998E-2</v>
      </c>
      <c r="AO181" s="53">
        <v>-0.13478190000000001</v>
      </c>
      <c r="AP181" s="53">
        <v>-0.20971600000000001</v>
      </c>
      <c r="AQ181" s="53">
        <v>-0.61170659999999999</v>
      </c>
      <c r="AR181" s="53">
        <v>-1.0410740000000001</v>
      </c>
      <c r="AS181" s="53">
        <v>-1.7095100000000001</v>
      </c>
      <c r="AT181" s="53">
        <v>-2.056772</v>
      </c>
      <c r="AU181" s="53">
        <v>-2.2297509999999998</v>
      </c>
      <c r="AV181" s="53">
        <v>-2.3167800000000001</v>
      </c>
      <c r="AW181" s="53">
        <v>-2.7347139999999999</v>
      </c>
      <c r="AX181" s="53">
        <v>-1.645605</v>
      </c>
      <c r="AY181" s="53">
        <v>-0.95193300000000003</v>
      </c>
      <c r="AZ181" s="53">
        <v>-0.59114299999999997</v>
      </c>
      <c r="BA181" s="53">
        <v>-0.76073939999999995</v>
      </c>
      <c r="BB181" s="53">
        <v>-0.75369019999999998</v>
      </c>
      <c r="BC181" s="53">
        <v>-6.3379999999999999E-3</v>
      </c>
      <c r="BD181" s="53">
        <v>9.3593800000000005E-2</v>
      </c>
      <c r="BE181" s="53">
        <v>0.2431566</v>
      </c>
      <c r="BF181" s="53">
        <v>0.27874749999999998</v>
      </c>
      <c r="BG181" s="53">
        <v>0.22453419999999999</v>
      </c>
      <c r="BH181" s="53">
        <v>0.25164920000000002</v>
      </c>
      <c r="BI181" s="53">
        <v>0.2557777</v>
      </c>
      <c r="BJ181" s="53">
        <v>0.1365625</v>
      </c>
      <c r="BK181" s="53">
        <v>-0.17971429999999999</v>
      </c>
      <c r="BL181" s="53">
        <v>0.37258629999999998</v>
      </c>
      <c r="BM181" s="53">
        <v>0.2414027</v>
      </c>
      <c r="BN181" s="53">
        <v>0.1349253</v>
      </c>
      <c r="BO181" s="53">
        <v>-0.2507915</v>
      </c>
      <c r="BP181" s="53">
        <v>-0.57083320000000004</v>
      </c>
      <c r="BQ181" s="53">
        <v>-1.019034</v>
      </c>
      <c r="BR181" s="53">
        <v>-1.2367649999999999</v>
      </c>
      <c r="BS181" s="53">
        <v>-1.3467549999999999</v>
      </c>
      <c r="BT181" s="53">
        <v>-1.4179360000000001</v>
      </c>
      <c r="BU181" s="53">
        <v>-1.7337320000000001</v>
      </c>
      <c r="BV181" s="53">
        <v>-0.82488379999999994</v>
      </c>
      <c r="BW181" s="53">
        <v>0.1070272</v>
      </c>
      <c r="BX181" s="53">
        <v>0.21609890000000001</v>
      </c>
      <c r="BY181" s="53">
        <v>-0.25140220000000002</v>
      </c>
      <c r="BZ181" s="53">
        <v>-0.4313768</v>
      </c>
      <c r="CA181" s="53">
        <v>0.17034579999999999</v>
      </c>
      <c r="CB181" s="53">
        <v>0.26106570000000001</v>
      </c>
      <c r="CC181" s="53">
        <v>0.34184810999999998</v>
      </c>
      <c r="CD181" s="53">
        <v>0.36956430000000001</v>
      </c>
      <c r="CE181" s="53">
        <v>0.32117030000000002</v>
      </c>
      <c r="CF181" s="53">
        <v>0.34666429999999998</v>
      </c>
      <c r="CG181" s="53">
        <v>0.34959780000000001</v>
      </c>
      <c r="CH181" s="53">
        <v>0.21492449999999999</v>
      </c>
      <c r="CI181" s="53">
        <v>-7.8667799999999996E-2</v>
      </c>
      <c r="CJ181" s="53">
        <v>0.64784649999999999</v>
      </c>
      <c r="CK181" s="53">
        <v>0.50194700000000003</v>
      </c>
      <c r="CL181" s="53">
        <v>0.37362289999999998</v>
      </c>
      <c r="CM181" s="53">
        <v>-8.2280000000000005E-4</v>
      </c>
      <c r="CN181" s="53">
        <v>-0.24514569999999999</v>
      </c>
      <c r="CO181" s="53">
        <v>-0.54081270000000004</v>
      </c>
      <c r="CP181" s="53">
        <v>-0.66883090000000001</v>
      </c>
      <c r="CQ181" s="53">
        <v>-0.73519400000000001</v>
      </c>
      <c r="CR181" s="53">
        <v>-0.7954002</v>
      </c>
      <c r="CS181" s="53">
        <v>-1.0404549999999999</v>
      </c>
      <c r="CT181" s="53">
        <v>-0.25645440000000003</v>
      </c>
      <c r="CU181" s="53">
        <v>0.84045979999999998</v>
      </c>
      <c r="CV181" s="53">
        <v>0.77519210000000005</v>
      </c>
      <c r="CW181" s="53">
        <v>0.1013632</v>
      </c>
      <c r="CX181" s="53">
        <v>-0.20814360000000001</v>
      </c>
      <c r="CY181" s="53">
        <v>0.29271639999999999</v>
      </c>
      <c r="CZ181" s="53">
        <v>0.37705620000000001</v>
      </c>
      <c r="DA181" s="53">
        <v>0.44053959999999998</v>
      </c>
      <c r="DB181" s="53">
        <v>0.46038109999999999</v>
      </c>
      <c r="DC181" s="53">
        <v>0.41780650000000003</v>
      </c>
      <c r="DD181" s="53">
        <v>0.4416795</v>
      </c>
      <c r="DE181" s="53">
        <v>0.44341779999999997</v>
      </c>
      <c r="DF181" s="53">
        <v>0.29328660000000001</v>
      </c>
      <c r="DG181" s="53">
        <v>2.2378800000000001E-2</v>
      </c>
      <c r="DH181" s="53">
        <v>0.92310669999999995</v>
      </c>
      <c r="DI181" s="53">
        <v>0.76249140000000004</v>
      </c>
      <c r="DJ181" s="53">
        <v>0.61232039999999999</v>
      </c>
      <c r="DK181" s="53">
        <v>0.2491459</v>
      </c>
      <c r="DL181" s="53">
        <v>8.0541799999999997E-2</v>
      </c>
      <c r="DM181" s="53">
        <v>-6.25912E-2</v>
      </c>
      <c r="DN181" s="53">
        <v>-0.10089679999999999</v>
      </c>
      <c r="DO181" s="53">
        <v>-0.1236334</v>
      </c>
      <c r="DP181" s="53">
        <v>-0.17286409999999999</v>
      </c>
      <c r="DQ181" s="53">
        <v>-0.34717819999999999</v>
      </c>
      <c r="DR181" s="53">
        <v>0.3119749</v>
      </c>
      <c r="DS181" s="53">
        <v>1.5738920000000001</v>
      </c>
      <c r="DT181" s="53">
        <v>1.3342849999999999</v>
      </c>
      <c r="DU181" s="53">
        <v>0.45412859999999999</v>
      </c>
      <c r="DV181" s="53">
        <v>1.5089699999999999E-2</v>
      </c>
      <c r="DW181" s="53">
        <v>0.41508709999999999</v>
      </c>
      <c r="DX181" s="53">
        <v>0.4930467</v>
      </c>
      <c r="DY181" s="53">
        <v>0.58303452</v>
      </c>
      <c r="DZ181" s="53">
        <v>0.59150599999999998</v>
      </c>
      <c r="EA181" s="53">
        <v>0.55733379999999999</v>
      </c>
      <c r="EB181" s="53">
        <v>0.5788662</v>
      </c>
      <c r="EC181" s="53">
        <v>0.57887900000000003</v>
      </c>
      <c r="ED181" s="53">
        <v>0.40642889999999998</v>
      </c>
      <c r="EE181" s="53">
        <v>0.16827400000000001</v>
      </c>
      <c r="EF181" s="53">
        <v>1.3205389999999999</v>
      </c>
      <c r="EG181" s="53">
        <v>1.138676</v>
      </c>
      <c r="EH181" s="53">
        <v>0.95696179999999997</v>
      </c>
      <c r="EI181" s="53">
        <v>0.61006099999999996</v>
      </c>
      <c r="EJ181" s="53">
        <v>0.55078289999999996</v>
      </c>
      <c r="EK181" s="53">
        <v>0.62788469999999996</v>
      </c>
      <c r="EL181" s="53">
        <v>0.71911000000000003</v>
      </c>
      <c r="EM181" s="53">
        <v>0.7593628</v>
      </c>
      <c r="EN181" s="53">
        <v>0.72597920000000005</v>
      </c>
      <c r="EO181" s="53">
        <v>0.65380380000000005</v>
      </c>
      <c r="EP181" s="53">
        <v>1.1326970000000001</v>
      </c>
      <c r="EQ181" s="53">
        <v>2.6328529999999999</v>
      </c>
      <c r="ER181" s="53">
        <v>2.141527</v>
      </c>
      <c r="ES181" s="53">
        <v>0.96346580000000004</v>
      </c>
      <c r="ET181" s="53">
        <v>0.33740310000000001</v>
      </c>
      <c r="EU181" s="53">
        <v>0.59177089999999999</v>
      </c>
      <c r="EV181" s="53">
        <v>0.66051859999999996</v>
      </c>
      <c r="EW181" s="53">
        <v>76.388890000000004</v>
      </c>
      <c r="EX181" s="53">
        <v>74.5</v>
      </c>
      <c r="EY181" s="53">
        <v>73</v>
      </c>
      <c r="EZ181" s="53">
        <v>71.666659999999993</v>
      </c>
      <c r="FA181" s="53">
        <v>70.333340000000007</v>
      </c>
      <c r="FB181" s="53">
        <v>69</v>
      </c>
      <c r="FC181" s="53">
        <v>67.722219999999993</v>
      </c>
      <c r="FD181" s="53">
        <v>68.388890000000004</v>
      </c>
      <c r="FE181" s="53">
        <v>71.611109999999996</v>
      </c>
      <c r="FF181" s="53">
        <v>75.05556</v>
      </c>
      <c r="FG181" s="53">
        <v>78.5</v>
      </c>
      <c r="FH181" s="53">
        <v>82.277780000000007</v>
      </c>
      <c r="FI181" s="53">
        <v>85.777780000000007</v>
      </c>
      <c r="FJ181" s="53">
        <v>88.44444</v>
      </c>
      <c r="FK181" s="53">
        <v>90.5</v>
      </c>
      <c r="FL181" s="53">
        <v>92</v>
      </c>
      <c r="FM181" s="53">
        <v>92.55556</v>
      </c>
      <c r="FN181" s="53">
        <v>92.55556</v>
      </c>
      <c r="FO181" s="53">
        <v>91.222219999999993</v>
      </c>
      <c r="FP181" s="53">
        <v>88.777780000000007</v>
      </c>
      <c r="FQ181" s="53">
        <v>86.166659999999993</v>
      </c>
      <c r="FR181" s="53">
        <v>83.277780000000007</v>
      </c>
      <c r="FS181" s="53">
        <v>80.777780000000007</v>
      </c>
      <c r="FT181" s="53">
        <v>78.277780000000007</v>
      </c>
      <c r="FU181" s="53">
        <v>89</v>
      </c>
      <c r="FV181" s="53">
        <v>201.86179999999999</v>
      </c>
      <c r="FW181" s="53">
        <v>10.59868</v>
      </c>
      <c r="FX181" s="53">
        <v>1</v>
      </c>
    </row>
    <row r="182" spans="1:180" x14ac:dyDescent="0.3">
      <c r="A182" t="s">
        <v>174</v>
      </c>
      <c r="B182" t="s">
        <v>220</v>
      </c>
      <c r="C182" t="s">
        <v>180</v>
      </c>
      <c r="D182" t="s">
        <v>248</v>
      </c>
      <c r="E182" t="s">
        <v>189</v>
      </c>
      <c r="F182" t="s">
        <v>232</v>
      </c>
      <c r="G182" t="s">
        <v>242</v>
      </c>
      <c r="H182" s="53">
        <v>18</v>
      </c>
      <c r="I182" s="53">
        <v>2.8833139000000001</v>
      </c>
      <c r="J182" s="53">
        <v>2.8104960000000001</v>
      </c>
      <c r="K182" s="53">
        <v>2.6833469999999999</v>
      </c>
      <c r="L182" s="53">
        <v>2.6429819999999999</v>
      </c>
      <c r="M182" s="53">
        <v>2.3803190000000001</v>
      </c>
      <c r="N182" s="53">
        <v>2.1508430000000001</v>
      </c>
      <c r="O182" s="53">
        <v>1.8703669999999999</v>
      </c>
      <c r="P182" s="53">
        <v>2.8401450000000001</v>
      </c>
      <c r="Q182" s="53">
        <v>2.5684680000000002</v>
      </c>
      <c r="R182" s="53">
        <v>2.57457</v>
      </c>
      <c r="S182" s="53">
        <v>2.4443649999999999</v>
      </c>
      <c r="T182" s="53">
        <v>2.349199</v>
      </c>
      <c r="U182" s="53">
        <v>2.3134480000000002</v>
      </c>
      <c r="V182" s="53">
        <v>2.5166629999999999</v>
      </c>
      <c r="W182" s="53">
        <v>2.5622259999999999</v>
      </c>
      <c r="X182" s="53">
        <v>2.7132890000000001</v>
      </c>
      <c r="Y182" s="53">
        <v>2.776856</v>
      </c>
      <c r="Z182" s="53">
        <v>2.6194139999999999</v>
      </c>
      <c r="AA182" s="53">
        <v>2.5858560000000002</v>
      </c>
      <c r="AB182" s="53">
        <v>3.1245349999999998</v>
      </c>
      <c r="AC182" s="53">
        <v>3.2678379999999998</v>
      </c>
      <c r="AD182" s="53">
        <v>3.1345109999999998</v>
      </c>
      <c r="AE182" s="53">
        <v>2.981341</v>
      </c>
      <c r="AF182" s="53">
        <v>2.8739059999999998</v>
      </c>
      <c r="AG182" s="53">
        <v>1.3173499999999999E-2</v>
      </c>
      <c r="AH182" s="53">
        <v>3.5197899999999997E-2</v>
      </c>
      <c r="AI182" s="53">
        <v>2.2532099999999999E-2</v>
      </c>
      <c r="AJ182" s="53">
        <v>6.2480599999999997E-2</v>
      </c>
      <c r="AK182" s="53">
        <v>-0.10103760000000001</v>
      </c>
      <c r="AL182" s="53">
        <v>-0.2805491</v>
      </c>
      <c r="AM182" s="53">
        <v>-0.1236424</v>
      </c>
      <c r="AN182" s="53">
        <v>-0.2801284</v>
      </c>
      <c r="AO182" s="53">
        <v>-2.2593000000000001E-3</v>
      </c>
      <c r="AP182" s="53">
        <v>0.18142079999999999</v>
      </c>
      <c r="AQ182" s="53">
        <v>0.19281100000000001</v>
      </c>
      <c r="AR182" s="53">
        <v>-0.1113876</v>
      </c>
      <c r="AS182" s="53">
        <v>-7.9119499999999995E-2</v>
      </c>
      <c r="AT182" s="53">
        <v>7.8364000000000003E-3</v>
      </c>
      <c r="AU182" s="53">
        <v>-3.5646799999999999E-2</v>
      </c>
      <c r="AV182" s="53">
        <v>4.8491899999999998E-2</v>
      </c>
      <c r="AW182" s="53">
        <v>7.9788999999999999E-2</v>
      </c>
      <c r="AX182" s="53">
        <v>0.1404715</v>
      </c>
      <c r="AY182" s="53">
        <v>0.1707843</v>
      </c>
      <c r="AZ182" s="53">
        <v>0.3468697</v>
      </c>
      <c r="BA182" s="53">
        <v>1.2133000000000001E-3</v>
      </c>
      <c r="BB182" s="53">
        <v>-1.28676E-2</v>
      </c>
      <c r="BC182" s="53">
        <v>-6.8136000000000004E-3</v>
      </c>
      <c r="BD182" s="53">
        <v>6.8327899999999997E-2</v>
      </c>
      <c r="BE182" s="53">
        <v>0.26707751000000002</v>
      </c>
      <c r="BF182" s="53">
        <v>0.28510350000000001</v>
      </c>
      <c r="BG182" s="53">
        <v>0.23456279999999999</v>
      </c>
      <c r="BH182" s="53">
        <v>0.26940170000000002</v>
      </c>
      <c r="BI182" s="53">
        <v>6.7153500000000005E-2</v>
      </c>
      <c r="BJ182" s="53">
        <v>-9.7926100000000002E-2</v>
      </c>
      <c r="BK182" s="53">
        <v>8.2951700000000003E-2</v>
      </c>
      <c r="BL182" s="53">
        <v>0.79193069999999999</v>
      </c>
      <c r="BM182" s="53">
        <v>0.73085979999999995</v>
      </c>
      <c r="BN182" s="53">
        <v>0.7763042</v>
      </c>
      <c r="BO182" s="53">
        <v>0.64819000000000004</v>
      </c>
      <c r="BP182" s="53">
        <v>0.4267842</v>
      </c>
      <c r="BQ182" s="53">
        <v>0.37378040000000001</v>
      </c>
      <c r="BR182" s="53">
        <v>0.53334740000000003</v>
      </c>
      <c r="BS182" s="53">
        <v>0.51774229999999999</v>
      </c>
      <c r="BT182" s="53">
        <v>0.64115639999999996</v>
      </c>
      <c r="BU182" s="53">
        <v>0.69948739999999998</v>
      </c>
      <c r="BV182" s="53">
        <v>0.62355510000000003</v>
      </c>
      <c r="BW182" s="53">
        <v>0.60104539999999995</v>
      </c>
      <c r="BX182" s="53">
        <v>0.76329769999999997</v>
      </c>
      <c r="BY182" s="53">
        <v>0.29194949999999997</v>
      </c>
      <c r="BZ182" s="53">
        <v>0.2403486</v>
      </c>
      <c r="CA182" s="53">
        <v>0.20127970000000001</v>
      </c>
      <c r="CB182" s="53">
        <v>0.27115010000000001</v>
      </c>
      <c r="CC182" s="53">
        <v>0.44293061</v>
      </c>
      <c r="CD182" s="53">
        <v>0.45818750000000003</v>
      </c>
      <c r="CE182" s="53">
        <v>0.3814147</v>
      </c>
      <c r="CF182" s="53">
        <v>0.41271459999999999</v>
      </c>
      <c r="CG182" s="53">
        <v>0.18364220000000001</v>
      </c>
      <c r="CH182" s="53">
        <v>2.8558E-2</v>
      </c>
      <c r="CI182" s="53">
        <v>0.22603819999999999</v>
      </c>
      <c r="CJ182" s="53">
        <v>1.5344359999999999</v>
      </c>
      <c r="CK182" s="53">
        <v>1.2386159999999999</v>
      </c>
      <c r="CL182" s="53">
        <v>1.1883189999999999</v>
      </c>
      <c r="CM182" s="53">
        <v>0.96358410000000005</v>
      </c>
      <c r="CN182" s="53">
        <v>0.79952040000000002</v>
      </c>
      <c r="CO182" s="53">
        <v>0.68745750000000005</v>
      </c>
      <c r="CP182" s="53">
        <v>0.89731470000000002</v>
      </c>
      <c r="CQ182" s="53">
        <v>0.90101799999999999</v>
      </c>
      <c r="CR182" s="53">
        <v>1.051634</v>
      </c>
      <c r="CS182" s="53">
        <v>1.1286890000000001</v>
      </c>
      <c r="CT182" s="53">
        <v>0.95813720000000002</v>
      </c>
      <c r="CU182" s="53">
        <v>0.89904280000000003</v>
      </c>
      <c r="CV182" s="53">
        <v>1.051715</v>
      </c>
      <c r="CW182" s="53">
        <v>0.49331239999999998</v>
      </c>
      <c r="CX182" s="53">
        <v>0.41572540000000002</v>
      </c>
      <c r="CY182" s="53">
        <v>0.3454044</v>
      </c>
      <c r="CZ182" s="53">
        <v>0.4116242</v>
      </c>
      <c r="DA182" s="53">
        <v>0.61878376999999996</v>
      </c>
      <c r="DB182" s="53">
        <v>0.63127140000000004</v>
      </c>
      <c r="DC182" s="53">
        <v>0.52826649999999997</v>
      </c>
      <c r="DD182" s="53">
        <v>0.55602750000000001</v>
      </c>
      <c r="DE182" s="53">
        <v>0.30013079999999998</v>
      </c>
      <c r="DF182" s="53">
        <v>0.15504209999999999</v>
      </c>
      <c r="DG182" s="53">
        <v>0.36912460000000002</v>
      </c>
      <c r="DH182" s="53">
        <v>2.2769409999999999</v>
      </c>
      <c r="DI182" s="53">
        <v>1.746372</v>
      </c>
      <c r="DJ182" s="53">
        <v>1.600333</v>
      </c>
      <c r="DK182" s="53">
        <v>1.2789779999999999</v>
      </c>
      <c r="DL182" s="53">
        <v>1.1722570000000001</v>
      </c>
      <c r="DM182" s="53">
        <v>1.0011350000000001</v>
      </c>
      <c r="DN182" s="53">
        <v>1.261282</v>
      </c>
      <c r="DO182" s="53">
        <v>1.284294</v>
      </c>
      <c r="DP182" s="53">
        <v>1.4621120000000001</v>
      </c>
      <c r="DQ182" s="53">
        <v>1.55789</v>
      </c>
      <c r="DR182" s="53">
        <v>1.292719</v>
      </c>
      <c r="DS182" s="53">
        <v>1.1970400000000001</v>
      </c>
      <c r="DT182" s="53">
        <v>1.340131</v>
      </c>
      <c r="DU182" s="53">
        <v>0.69467540000000005</v>
      </c>
      <c r="DV182" s="53">
        <v>0.59110220000000002</v>
      </c>
      <c r="DW182" s="53">
        <v>0.4895292</v>
      </c>
      <c r="DX182" s="53">
        <v>0.55209830000000004</v>
      </c>
      <c r="DY182" s="53">
        <v>0.87268782</v>
      </c>
      <c r="DZ182" s="53">
        <v>0.88117710000000005</v>
      </c>
      <c r="EA182" s="53">
        <v>0.74029739999999999</v>
      </c>
      <c r="EB182" s="53">
        <v>0.76294859999999998</v>
      </c>
      <c r="EC182" s="53">
        <v>0.46832190000000001</v>
      </c>
      <c r="ED182" s="53">
        <v>0.3376651</v>
      </c>
      <c r="EE182" s="53">
        <v>0.57571879999999998</v>
      </c>
      <c r="EF182" s="53">
        <v>3.3490000000000002</v>
      </c>
      <c r="EG182" s="53">
        <v>2.4794909999999999</v>
      </c>
      <c r="EH182" s="53">
        <v>2.1952159999999998</v>
      </c>
      <c r="EI182" s="53">
        <v>1.7343569999999999</v>
      </c>
      <c r="EJ182" s="53">
        <v>1.7104280000000001</v>
      </c>
      <c r="EK182" s="53">
        <v>1.454034</v>
      </c>
      <c r="EL182" s="53">
        <v>1.7867930000000001</v>
      </c>
      <c r="EM182" s="53">
        <v>1.837683</v>
      </c>
      <c r="EN182" s="53">
        <v>2.0547759999999999</v>
      </c>
      <c r="EO182" s="53">
        <v>2.1775880000000001</v>
      </c>
      <c r="EP182" s="53">
        <v>1.775803</v>
      </c>
      <c r="EQ182" s="53">
        <v>1.6273010000000001</v>
      </c>
      <c r="ER182" s="53">
        <v>1.756559</v>
      </c>
      <c r="ES182" s="53">
        <v>0.9854115</v>
      </c>
      <c r="ET182" s="53">
        <v>0.84431840000000002</v>
      </c>
      <c r="EU182" s="53">
        <v>0.69762250000000003</v>
      </c>
      <c r="EV182" s="53">
        <v>0.75492049999999999</v>
      </c>
      <c r="EW182" s="53">
        <v>83.111109999999996</v>
      </c>
      <c r="EX182" s="53">
        <v>81.333340000000007</v>
      </c>
      <c r="EY182" s="53">
        <v>79.55556</v>
      </c>
      <c r="EZ182" s="53">
        <v>77.611109999999996</v>
      </c>
      <c r="FA182" s="53">
        <v>75.833340000000007</v>
      </c>
      <c r="FB182" s="53">
        <v>74.55556</v>
      </c>
      <c r="FC182" s="53">
        <v>73.666659999999993</v>
      </c>
      <c r="FD182" s="53">
        <v>75.44444</v>
      </c>
      <c r="FE182" s="53">
        <v>79.388890000000004</v>
      </c>
      <c r="FF182" s="53">
        <v>83.277780000000007</v>
      </c>
      <c r="FG182" s="53">
        <v>86.94444</v>
      </c>
      <c r="FH182" s="53">
        <v>90.44444</v>
      </c>
      <c r="FI182" s="53">
        <v>93.611109999999996</v>
      </c>
      <c r="FJ182" s="53">
        <v>96.05556</v>
      </c>
      <c r="FK182" s="53">
        <v>98.277780000000007</v>
      </c>
      <c r="FL182" s="53">
        <v>99.888890000000004</v>
      </c>
      <c r="FM182" s="53">
        <v>100.66670000000001</v>
      </c>
      <c r="FN182" s="53">
        <v>100.66670000000001</v>
      </c>
      <c r="FO182" s="53">
        <v>99.666659999999993</v>
      </c>
      <c r="FP182" s="53">
        <v>97.44444</v>
      </c>
      <c r="FQ182" s="53">
        <v>94.277780000000007</v>
      </c>
      <c r="FR182" s="53">
        <v>91</v>
      </c>
      <c r="FS182" s="53">
        <v>88.5</v>
      </c>
      <c r="FT182" s="53">
        <v>86.111109999999996</v>
      </c>
      <c r="FU182" s="53">
        <v>89</v>
      </c>
      <c r="FV182" s="53">
        <v>201.44399999999999</v>
      </c>
      <c r="FW182" s="53">
        <v>11.78767</v>
      </c>
      <c r="FX182" s="53">
        <v>1</v>
      </c>
    </row>
    <row r="183" spans="1:180" x14ac:dyDescent="0.3">
      <c r="A183" t="s">
        <v>174</v>
      </c>
      <c r="B183" t="s">
        <v>220</v>
      </c>
      <c r="C183" t="s">
        <v>180</v>
      </c>
      <c r="D183" t="s">
        <v>227</v>
      </c>
      <c r="E183" t="s">
        <v>190</v>
      </c>
      <c r="F183" t="s">
        <v>232</v>
      </c>
      <c r="G183" t="s">
        <v>242</v>
      </c>
      <c r="H183" s="53">
        <v>18</v>
      </c>
      <c r="I183" s="53">
        <v>2.5923531</v>
      </c>
      <c r="J183" s="53">
        <v>2.5899960000000002</v>
      </c>
      <c r="K183" s="53">
        <v>2.4899849999999999</v>
      </c>
      <c r="L183" s="53">
        <v>2.4104869999999998</v>
      </c>
      <c r="M183" s="53">
        <v>2.8756680000000001</v>
      </c>
      <c r="N183" s="53">
        <v>2.474621</v>
      </c>
      <c r="O183" s="53">
        <v>0.88768429999999998</v>
      </c>
      <c r="P183" s="53">
        <v>1.331072</v>
      </c>
      <c r="Q183" s="53">
        <v>1.900123</v>
      </c>
      <c r="R183" s="53">
        <v>1.7723880000000001</v>
      </c>
      <c r="S183" s="53">
        <v>0.84217759999999997</v>
      </c>
      <c r="T183" s="53">
        <v>0.67476380000000002</v>
      </c>
      <c r="U183" s="53">
        <v>0.61788129999999997</v>
      </c>
      <c r="V183" s="53">
        <v>0.63034000000000001</v>
      </c>
      <c r="W183" s="53">
        <v>0.85932430000000004</v>
      </c>
      <c r="X183" s="53">
        <v>0.79920080000000004</v>
      </c>
      <c r="Y183" s="53">
        <v>0.73229440000000001</v>
      </c>
      <c r="Z183" s="53">
        <v>0.69042190000000003</v>
      </c>
      <c r="AA183" s="53">
        <v>1.3286150000000001</v>
      </c>
      <c r="AB183" s="53">
        <v>2.6352410000000002</v>
      </c>
      <c r="AC183" s="53">
        <v>3.1312129999999998</v>
      </c>
      <c r="AD183" s="53">
        <v>3.0165280000000001</v>
      </c>
      <c r="AE183" s="53">
        <v>2.9422429999999999</v>
      </c>
      <c r="AF183" s="53">
        <v>2.762988</v>
      </c>
      <c r="AG183" s="53">
        <v>8.4989499999999996E-2</v>
      </c>
      <c r="AH183" s="53">
        <v>0.14430780000000001</v>
      </c>
      <c r="AI183" s="53">
        <v>0.13329340000000001</v>
      </c>
      <c r="AJ183" s="53">
        <v>0.14181060000000001</v>
      </c>
      <c r="AK183" s="53">
        <v>7.2477600000000003E-2</v>
      </c>
      <c r="AL183" s="53">
        <v>8.3354200000000003E-2</v>
      </c>
      <c r="AM183" s="53">
        <v>-1.857545</v>
      </c>
      <c r="AN183" s="53">
        <v>-0.25363419999999998</v>
      </c>
      <c r="AO183" s="53">
        <v>-9.5250299999999996E-2</v>
      </c>
      <c r="AP183" s="53">
        <v>-0.38714300000000001</v>
      </c>
      <c r="AQ183" s="53">
        <v>-1.838589</v>
      </c>
      <c r="AR183" s="53">
        <v>-2.2454510000000001</v>
      </c>
      <c r="AS183" s="53">
        <v>-2.436461</v>
      </c>
      <c r="AT183" s="53">
        <v>-2.5208759999999999</v>
      </c>
      <c r="AU183" s="53">
        <v>-2.337256</v>
      </c>
      <c r="AV183" s="53">
        <v>-2.416639</v>
      </c>
      <c r="AW183" s="53">
        <v>-2.5492249999999999</v>
      </c>
      <c r="AX183" s="53">
        <v>-2.675157</v>
      </c>
      <c r="AY183" s="53">
        <v>-2.2059709999999999</v>
      </c>
      <c r="AZ183" s="53">
        <v>-1.3515790000000001</v>
      </c>
      <c r="BA183" s="53">
        <v>-0.15001129999999999</v>
      </c>
      <c r="BB183" s="53">
        <v>0.13602239999999999</v>
      </c>
      <c r="BC183" s="53">
        <v>7.5311000000000003E-2</v>
      </c>
      <c r="BD183" s="53">
        <v>7.9173900000000005E-2</v>
      </c>
      <c r="BE183" s="53">
        <v>0.2344154</v>
      </c>
      <c r="BF183" s="53">
        <v>0.29319859999999998</v>
      </c>
      <c r="BG183" s="53">
        <v>0.27501429999999999</v>
      </c>
      <c r="BH183" s="53">
        <v>0.27005040000000002</v>
      </c>
      <c r="BI183" s="53">
        <v>0.54611949999999998</v>
      </c>
      <c r="BJ183" s="53">
        <v>0.33003700000000002</v>
      </c>
      <c r="BK183" s="53">
        <v>-1.2834159999999999</v>
      </c>
      <c r="BL183" s="53">
        <v>-0.1151326</v>
      </c>
      <c r="BM183" s="53">
        <v>0.27319520000000003</v>
      </c>
      <c r="BN183" s="53">
        <v>3.1105600000000001E-2</v>
      </c>
      <c r="BO183" s="53">
        <v>-1.1089329999999999</v>
      </c>
      <c r="BP183" s="53">
        <v>-1.393383</v>
      </c>
      <c r="BQ183" s="53">
        <v>-1.529156</v>
      </c>
      <c r="BR183" s="53">
        <v>-1.572141</v>
      </c>
      <c r="BS183" s="53">
        <v>-1.38835</v>
      </c>
      <c r="BT183" s="53">
        <v>-1.4735499999999999</v>
      </c>
      <c r="BU183" s="53">
        <v>-1.541604</v>
      </c>
      <c r="BV183" s="53">
        <v>-1.6524430000000001</v>
      </c>
      <c r="BW183" s="53">
        <v>-1.2026889999999999</v>
      </c>
      <c r="BX183" s="53">
        <v>-0.56231810000000004</v>
      </c>
      <c r="BY183" s="53">
        <v>0.134356</v>
      </c>
      <c r="BZ183" s="53">
        <v>0.28117890000000001</v>
      </c>
      <c r="CA183" s="53">
        <v>0.23067180000000001</v>
      </c>
      <c r="CB183" s="53">
        <v>0.21835669999999999</v>
      </c>
      <c r="CC183" s="53">
        <v>0.33790740000000002</v>
      </c>
      <c r="CD183" s="53">
        <v>0.3963199</v>
      </c>
      <c r="CE183" s="53">
        <v>0.37316969999999999</v>
      </c>
      <c r="CF183" s="53">
        <v>0.35886899999999999</v>
      </c>
      <c r="CG183" s="53">
        <v>0.87416249999999995</v>
      </c>
      <c r="CH183" s="53">
        <v>0.50088880000000002</v>
      </c>
      <c r="CI183" s="53">
        <v>-0.88577660000000003</v>
      </c>
      <c r="CJ183" s="53">
        <v>-1.92067E-2</v>
      </c>
      <c r="CK183" s="53">
        <v>0.5283795</v>
      </c>
      <c r="CL183" s="53">
        <v>0.32078329999999999</v>
      </c>
      <c r="CM183" s="53">
        <v>-0.60357459999999996</v>
      </c>
      <c r="CN183" s="53">
        <v>-0.80324280000000003</v>
      </c>
      <c r="CO183" s="53">
        <v>-0.90075839999999996</v>
      </c>
      <c r="CP183" s="53">
        <v>-0.91504989999999997</v>
      </c>
      <c r="CQ183" s="53">
        <v>-0.73114069999999998</v>
      </c>
      <c r="CR183" s="53">
        <v>-0.82036920000000002</v>
      </c>
      <c r="CS183" s="53">
        <v>-0.84372860000000005</v>
      </c>
      <c r="CT183" s="53">
        <v>-0.94411420000000001</v>
      </c>
      <c r="CU183" s="53">
        <v>-0.5078184</v>
      </c>
      <c r="CV183" s="53">
        <v>-1.5678399999999999E-2</v>
      </c>
      <c r="CW183" s="53">
        <v>0.33130779999999999</v>
      </c>
      <c r="CX183" s="53">
        <v>0.38171379999999999</v>
      </c>
      <c r="CY183" s="53">
        <v>0.33827420000000002</v>
      </c>
      <c r="CZ183" s="53">
        <v>0.31475419999999998</v>
      </c>
      <c r="DA183" s="53">
        <v>0.44139930999999999</v>
      </c>
      <c r="DB183" s="53">
        <v>0.49944119999999997</v>
      </c>
      <c r="DC183" s="53">
        <v>0.4713251</v>
      </c>
      <c r="DD183" s="53">
        <v>0.44768750000000002</v>
      </c>
      <c r="DE183" s="53">
        <v>1.202205</v>
      </c>
      <c r="DF183" s="53">
        <v>0.67174060000000002</v>
      </c>
      <c r="DG183" s="53">
        <v>-0.48813699999999999</v>
      </c>
      <c r="DH183" s="53">
        <v>7.6719099999999998E-2</v>
      </c>
      <c r="DI183" s="53">
        <v>0.78356369999999997</v>
      </c>
      <c r="DJ183" s="53">
        <v>0.61046109999999998</v>
      </c>
      <c r="DK183" s="53">
        <v>-9.8216499999999998E-2</v>
      </c>
      <c r="DL183" s="53">
        <v>-0.21310270000000001</v>
      </c>
      <c r="DM183" s="53">
        <v>-0.27236129999999997</v>
      </c>
      <c r="DN183" s="53">
        <v>-0.25795879999999999</v>
      </c>
      <c r="DO183" s="53">
        <v>-7.3931200000000002E-2</v>
      </c>
      <c r="DP183" s="53">
        <v>-0.16718839999999999</v>
      </c>
      <c r="DQ183" s="53">
        <v>-0.14585329999999999</v>
      </c>
      <c r="DR183" s="53">
        <v>-0.23578550000000001</v>
      </c>
      <c r="DS183" s="53">
        <v>0.18705189999999999</v>
      </c>
      <c r="DT183" s="53">
        <v>0.53096140000000003</v>
      </c>
      <c r="DU183" s="53">
        <v>0.5282597</v>
      </c>
      <c r="DV183" s="53">
        <v>0.48224879999999998</v>
      </c>
      <c r="DW183" s="53">
        <v>0.44587660000000001</v>
      </c>
      <c r="DX183" s="53">
        <v>0.41115180000000001</v>
      </c>
      <c r="DY183" s="53">
        <v>0.59082520000000005</v>
      </c>
      <c r="DZ183" s="53">
        <v>0.64833209999999997</v>
      </c>
      <c r="EA183" s="53">
        <v>0.61304599999999998</v>
      </c>
      <c r="EB183" s="53">
        <v>0.57592730000000003</v>
      </c>
      <c r="EC183" s="53">
        <v>1.6758470000000001</v>
      </c>
      <c r="ED183" s="53">
        <v>0.91842349999999995</v>
      </c>
      <c r="EE183" s="53">
        <v>8.5991499999999998E-2</v>
      </c>
      <c r="EF183" s="53">
        <v>0.21522069999999999</v>
      </c>
      <c r="EG183" s="53">
        <v>1.1520090000000001</v>
      </c>
      <c r="EH183" s="53">
        <v>1.02871</v>
      </c>
      <c r="EI183" s="53">
        <v>0.63144029999999995</v>
      </c>
      <c r="EJ183" s="53">
        <v>0.63896589999999998</v>
      </c>
      <c r="EK183" s="53">
        <v>0.63494439999999996</v>
      </c>
      <c r="EL183" s="53">
        <v>0.69077630000000001</v>
      </c>
      <c r="EM183" s="53">
        <v>0.87497510000000001</v>
      </c>
      <c r="EN183" s="53">
        <v>0.7759009</v>
      </c>
      <c r="EO183" s="53">
        <v>0.86176779999999997</v>
      </c>
      <c r="EP183" s="53">
        <v>0.78692850000000003</v>
      </c>
      <c r="EQ183" s="53">
        <v>1.190334</v>
      </c>
      <c r="ER183" s="53">
        <v>1.320222</v>
      </c>
      <c r="ES183" s="53">
        <v>0.81262690000000004</v>
      </c>
      <c r="ET183" s="53">
        <v>0.62740530000000005</v>
      </c>
      <c r="EU183" s="53">
        <v>0.60123749999999998</v>
      </c>
      <c r="EV183" s="53">
        <v>0.55033449999999995</v>
      </c>
      <c r="EW183" s="53">
        <v>76.333340000000007</v>
      </c>
      <c r="EX183" s="53">
        <v>74.785709999999995</v>
      </c>
      <c r="EY183" s="53">
        <v>73.238100000000003</v>
      </c>
      <c r="EZ183" s="53">
        <v>71.738100000000003</v>
      </c>
      <c r="FA183" s="53">
        <v>70.047619999999995</v>
      </c>
      <c r="FB183" s="53">
        <v>68.809520000000006</v>
      </c>
      <c r="FC183" s="53">
        <v>68.023809999999997</v>
      </c>
      <c r="FD183" s="53">
        <v>69.261899999999997</v>
      </c>
      <c r="FE183" s="53">
        <v>72.761899999999997</v>
      </c>
      <c r="FF183" s="53">
        <v>76.690479999999994</v>
      </c>
      <c r="FG183" s="53">
        <v>80.380949999999999</v>
      </c>
      <c r="FH183" s="53">
        <v>83.738100000000003</v>
      </c>
      <c r="FI183" s="53">
        <v>86.690479999999994</v>
      </c>
      <c r="FJ183" s="53">
        <v>89.333340000000007</v>
      </c>
      <c r="FK183" s="53">
        <v>91.404759999999996</v>
      </c>
      <c r="FL183" s="53">
        <v>92.833340000000007</v>
      </c>
      <c r="FM183" s="53">
        <v>93.238100000000003</v>
      </c>
      <c r="FN183" s="53">
        <v>92.833340000000007</v>
      </c>
      <c r="FO183" s="53">
        <v>91.119050000000001</v>
      </c>
      <c r="FP183" s="53">
        <v>88.357140000000001</v>
      </c>
      <c r="FQ183" s="53">
        <v>85.309520000000006</v>
      </c>
      <c r="FR183" s="53">
        <v>82.357140000000001</v>
      </c>
      <c r="FS183" s="53">
        <v>79.857140000000001</v>
      </c>
      <c r="FT183" s="53">
        <v>77.476190000000003</v>
      </c>
      <c r="FU183" s="53">
        <v>89</v>
      </c>
      <c r="FV183" s="53">
        <v>201.86179999999999</v>
      </c>
      <c r="FW183" s="53">
        <v>10.59868</v>
      </c>
      <c r="FX183" s="53">
        <v>1</v>
      </c>
    </row>
    <row r="184" spans="1:180" x14ac:dyDescent="0.3">
      <c r="A184" t="s">
        <v>174</v>
      </c>
      <c r="B184" t="s">
        <v>220</v>
      </c>
      <c r="C184" t="s">
        <v>180</v>
      </c>
      <c r="D184" t="s">
        <v>227</v>
      </c>
      <c r="E184" t="s">
        <v>189</v>
      </c>
      <c r="F184" t="s">
        <v>232</v>
      </c>
      <c r="G184" t="s">
        <v>242</v>
      </c>
      <c r="H184" s="53">
        <v>18</v>
      </c>
      <c r="I184" s="53">
        <v>2.9252329000000001</v>
      </c>
      <c r="J184" s="53">
        <v>2.8115049999999999</v>
      </c>
      <c r="K184" s="53">
        <v>2.7094100000000001</v>
      </c>
      <c r="L184" s="53">
        <v>2.6313390000000001</v>
      </c>
      <c r="M184" s="53">
        <v>2.967562</v>
      </c>
      <c r="N184" s="53">
        <v>2.8559130000000001</v>
      </c>
      <c r="O184" s="53">
        <v>0.972997</v>
      </c>
      <c r="P184" s="53">
        <v>1.4815719999999999</v>
      </c>
      <c r="Q184" s="53">
        <v>1.963646</v>
      </c>
      <c r="R184" s="53">
        <v>2.3276110000000001</v>
      </c>
      <c r="S184" s="53">
        <v>2.6314980000000001</v>
      </c>
      <c r="T184" s="53">
        <v>2.8011550000000001</v>
      </c>
      <c r="U184" s="53">
        <v>2.9237259999999998</v>
      </c>
      <c r="V184" s="53">
        <v>3.0533579999999998</v>
      </c>
      <c r="W184" s="53">
        <v>3.2483879999999998</v>
      </c>
      <c r="X184" s="53">
        <v>3.3698480000000002</v>
      </c>
      <c r="Y184" s="53">
        <v>3.1632250000000002</v>
      </c>
      <c r="Z184" s="53">
        <v>3.3380580000000002</v>
      </c>
      <c r="AA184" s="53">
        <v>3.4187110000000001</v>
      </c>
      <c r="AB184" s="53">
        <v>3.941897</v>
      </c>
      <c r="AC184" s="53">
        <v>4.1042969999999999</v>
      </c>
      <c r="AD184" s="53">
        <v>3.5236040000000002</v>
      </c>
      <c r="AE184" s="53">
        <v>3.3461500000000002</v>
      </c>
      <c r="AF184" s="53">
        <v>3.142309</v>
      </c>
      <c r="AG184" s="53">
        <v>6.3219300000000006E-2</v>
      </c>
      <c r="AH184" s="53">
        <v>6.2000699999999999E-2</v>
      </c>
      <c r="AI184" s="53">
        <v>3.7319199999999997E-2</v>
      </c>
      <c r="AJ184" s="53">
        <v>4.9736799999999998E-2</v>
      </c>
      <c r="AK184" s="53">
        <v>-1.02378E-2</v>
      </c>
      <c r="AL184" s="53">
        <v>-2.2920200000000002E-2</v>
      </c>
      <c r="AM184" s="53">
        <v>-1.9893529999999999</v>
      </c>
      <c r="AN184" s="53">
        <v>-0.41034920000000003</v>
      </c>
      <c r="AO184" s="53">
        <v>-9.0749099999999999E-2</v>
      </c>
      <c r="AP184" s="53">
        <v>-0.29853610000000003</v>
      </c>
      <c r="AQ184" s="53">
        <v>-0.35743849999999999</v>
      </c>
      <c r="AR184" s="53">
        <v>-0.2665381</v>
      </c>
      <c r="AS184" s="53">
        <v>-0.1884719</v>
      </c>
      <c r="AT184" s="53">
        <v>-0.1317856</v>
      </c>
      <c r="AU184" s="53">
        <v>1.3408999999999999E-3</v>
      </c>
      <c r="AV184" s="53">
        <v>0.165246</v>
      </c>
      <c r="AW184" s="53">
        <v>9.8100999999999994E-2</v>
      </c>
      <c r="AX184" s="53">
        <v>0.24046580000000001</v>
      </c>
      <c r="AY184" s="53">
        <v>0.15918450000000001</v>
      </c>
      <c r="AZ184" s="53">
        <v>0.36409609999999998</v>
      </c>
      <c r="BA184" s="53">
        <v>6.8114599999999997E-2</v>
      </c>
      <c r="BB184" s="53">
        <v>0.1055889</v>
      </c>
      <c r="BC184" s="53">
        <v>3.2828000000000003E-2</v>
      </c>
      <c r="BD184" s="53">
        <v>6.1288700000000002E-2</v>
      </c>
      <c r="BE184" s="53">
        <v>0.31900858999999998</v>
      </c>
      <c r="BF184" s="53">
        <v>0.29143160000000001</v>
      </c>
      <c r="BG184" s="53">
        <v>0.24872810000000001</v>
      </c>
      <c r="BH184" s="53">
        <v>0.2467878</v>
      </c>
      <c r="BI184" s="53">
        <v>0.45826620000000001</v>
      </c>
      <c r="BJ184" s="53">
        <v>0.39620159999999999</v>
      </c>
      <c r="BK184" s="53">
        <v>-1.2598659999999999</v>
      </c>
      <c r="BL184" s="53">
        <v>-0.20743539999999999</v>
      </c>
      <c r="BM184" s="53">
        <v>0.2254728</v>
      </c>
      <c r="BN184" s="53">
        <v>0.30819619999999998</v>
      </c>
      <c r="BO184" s="53">
        <v>0.40514119999999998</v>
      </c>
      <c r="BP184" s="53">
        <v>0.54786500000000005</v>
      </c>
      <c r="BQ184" s="53">
        <v>0.64669639999999995</v>
      </c>
      <c r="BR184" s="53">
        <v>0.71239010000000003</v>
      </c>
      <c r="BS184" s="53">
        <v>0.82679990000000003</v>
      </c>
      <c r="BT184" s="53">
        <v>1.0019709999999999</v>
      </c>
      <c r="BU184" s="53">
        <v>0.89184600000000003</v>
      </c>
      <c r="BV184" s="53">
        <v>1.052278</v>
      </c>
      <c r="BW184" s="53">
        <v>1.0133700000000001</v>
      </c>
      <c r="BX184" s="53">
        <v>1.1797010000000001</v>
      </c>
      <c r="BY184" s="53">
        <v>0.71195050000000004</v>
      </c>
      <c r="BZ184" s="53">
        <v>0.47019080000000002</v>
      </c>
      <c r="CA184" s="53">
        <v>0.32965060000000002</v>
      </c>
      <c r="CB184" s="53">
        <v>0.33197719999999997</v>
      </c>
      <c r="CC184" s="53">
        <v>0.49616750999999998</v>
      </c>
      <c r="CD184" s="53">
        <v>0.45033469999999998</v>
      </c>
      <c r="CE184" s="53">
        <v>0.39514919999999998</v>
      </c>
      <c r="CF184" s="53">
        <v>0.38326470000000001</v>
      </c>
      <c r="CG184" s="53">
        <v>0.78275070000000002</v>
      </c>
      <c r="CH184" s="53">
        <v>0.68648419999999999</v>
      </c>
      <c r="CI184" s="53">
        <v>-0.7546252</v>
      </c>
      <c r="CJ184" s="53">
        <v>-6.6897999999999999E-2</v>
      </c>
      <c r="CK184" s="53">
        <v>0.44448720000000003</v>
      </c>
      <c r="CL184" s="53">
        <v>0.72841699999999998</v>
      </c>
      <c r="CM184" s="53">
        <v>0.93330159999999995</v>
      </c>
      <c r="CN184" s="53">
        <v>1.111918</v>
      </c>
      <c r="CO184" s="53">
        <v>1.2251320000000001</v>
      </c>
      <c r="CP184" s="53">
        <v>1.297064</v>
      </c>
      <c r="CQ184" s="53">
        <v>1.3985099999999999</v>
      </c>
      <c r="CR184" s="53">
        <v>1.581485</v>
      </c>
      <c r="CS184" s="53">
        <v>1.4415910000000001</v>
      </c>
      <c r="CT184" s="53">
        <v>1.6145370000000001</v>
      </c>
      <c r="CU184" s="53">
        <v>1.6049770000000001</v>
      </c>
      <c r="CV184" s="53">
        <v>1.7445870000000001</v>
      </c>
      <c r="CW184" s="53">
        <v>1.157869</v>
      </c>
      <c r="CX184" s="53">
        <v>0.72271300000000005</v>
      </c>
      <c r="CY184" s="53">
        <v>0.53522910000000001</v>
      </c>
      <c r="CZ184" s="53">
        <v>0.51945529999999995</v>
      </c>
      <c r="DA184" s="53">
        <v>0.67332636999999995</v>
      </c>
      <c r="DB184" s="53">
        <v>0.60923780000000005</v>
      </c>
      <c r="DC184" s="53">
        <v>0.54157029999999995</v>
      </c>
      <c r="DD184" s="53">
        <v>0.51974169999999997</v>
      </c>
      <c r="DE184" s="53">
        <v>1.107235</v>
      </c>
      <c r="DF184" s="53">
        <v>0.97676669999999999</v>
      </c>
      <c r="DG184" s="53">
        <v>-0.24938460000000001</v>
      </c>
      <c r="DH184" s="53">
        <v>7.3639399999999994E-2</v>
      </c>
      <c r="DI184" s="53">
        <v>0.66350160000000002</v>
      </c>
      <c r="DJ184" s="53">
        <v>1.148638</v>
      </c>
      <c r="DK184" s="53">
        <v>1.461462</v>
      </c>
      <c r="DL184" s="53">
        <v>1.6759710000000001</v>
      </c>
      <c r="DM184" s="53">
        <v>1.8035669999999999</v>
      </c>
      <c r="DN184" s="53">
        <v>1.881737</v>
      </c>
      <c r="DO184" s="53">
        <v>1.970221</v>
      </c>
      <c r="DP184" s="53">
        <v>2.1609989999999999</v>
      </c>
      <c r="DQ184" s="53">
        <v>1.9913369999999999</v>
      </c>
      <c r="DR184" s="53">
        <v>2.176796</v>
      </c>
      <c r="DS184" s="53">
        <v>2.196583</v>
      </c>
      <c r="DT184" s="53">
        <v>2.309472</v>
      </c>
      <c r="DU184" s="53">
        <v>1.603788</v>
      </c>
      <c r="DV184" s="53">
        <v>0.97523519999999997</v>
      </c>
      <c r="DW184" s="53">
        <v>0.74080749999999995</v>
      </c>
      <c r="DX184" s="53">
        <v>0.70693329999999999</v>
      </c>
      <c r="DY184" s="53">
        <v>0.92911577000000001</v>
      </c>
      <c r="DZ184" s="53">
        <v>0.83866859999999999</v>
      </c>
      <c r="EA184" s="53">
        <v>0.75297919999999996</v>
      </c>
      <c r="EB184" s="53">
        <v>0.7167926</v>
      </c>
      <c r="EC184" s="53">
        <v>1.575739</v>
      </c>
      <c r="ED184" s="53">
        <v>1.3958889999999999</v>
      </c>
      <c r="EE184" s="53">
        <v>0.48010249999999999</v>
      </c>
      <c r="EF184" s="53">
        <v>0.2765532</v>
      </c>
      <c r="EG184" s="53">
        <v>0.97972349999999997</v>
      </c>
      <c r="EH184" s="53">
        <v>1.7553700000000001</v>
      </c>
      <c r="EI184" s="53">
        <v>2.2240419999999999</v>
      </c>
      <c r="EJ184" s="53">
        <v>2.4903740000000001</v>
      </c>
      <c r="EK184" s="53">
        <v>2.6387350000000001</v>
      </c>
      <c r="EL184" s="53">
        <v>2.7259129999999998</v>
      </c>
      <c r="EM184" s="53">
        <v>2.7956799999999999</v>
      </c>
      <c r="EN184" s="53">
        <v>2.9977239999999998</v>
      </c>
      <c r="EO184" s="53">
        <v>2.7850820000000001</v>
      </c>
      <c r="EP184" s="53">
        <v>2.9886089999999998</v>
      </c>
      <c r="EQ184" s="53">
        <v>3.0507689999999998</v>
      </c>
      <c r="ER184" s="53">
        <v>3.1250770000000001</v>
      </c>
      <c r="ES184" s="53">
        <v>2.2476240000000001</v>
      </c>
      <c r="ET184" s="53">
        <v>1.3398369999999999</v>
      </c>
      <c r="EU184" s="53">
        <v>1.0376300000000001</v>
      </c>
      <c r="EV184" s="53">
        <v>0.97762190000000004</v>
      </c>
      <c r="EW184" s="53">
        <v>83.340909999999994</v>
      </c>
      <c r="EX184" s="53">
        <v>81.477270000000004</v>
      </c>
      <c r="EY184" s="53">
        <v>79.727270000000004</v>
      </c>
      <c r="EZ184" s="53">
        <v>78.113640000000004</v>
      </c>
      <c r="FA184" s="53">
        <v>76.454539999999994</v>
      </c>
      <c r="FB184" s="53">
        <v>75.204539999999994</v>
      </c>
      <c r="FC184" s="53">
        <v>74.136359999999996</v>
      </c>
      <c r="FD184" s="53">
        <v>75.568179999999998</v>
      </c>
      <c r="FE184" s="53">
        <v>79.181820000000002</v>
      </c>
      <c r="FF184" s="53">
        <v>82.727270000000004</v>
      </c>
      <c r="FG184" s="53">
        <v>86.181820000000002</v>
      </c>
      <c r="FH184" s="53">
        <v>89.295460000000006</v>
      </c>
      <c r="FI184" s="53">
        <v>92.204539999999994</v>
      </c>
      <c r="FJ184" s="53">
        <v>94.681820000000002</v>
      </c>
      <c r="FK184" s="53">
        <v>96.613640000000004</v>
      </c>
      <c r="FL184" s="53">
        <v>98.272729999999996</v>
      </c>
      <c r="FM184" s="53">
        <v>99.318179999999998</v>
      </c>
      <c r="FN184" s="53">
        <v>99.340909999999994</v>
      </c>
      <c r="FO184" s="53">
        <v>98.454539999999994</v>
      </c>
      <c r="FP184" s="53">
        <v>96.272729999999996</v>
      </c>
      <c r="FQ184" s="53">
        <v>93.363640000000004</v>
      </c>
      <c r="FR184" s="53">
        <v>90.681820000000002</v>
      </c>
      <c r="FS184" s="53">
        <v>87.818179999999998</v>
      </c>
      <c r="FT184" s="53">
        <v>85</v>
      </c>
      <c r="FU184" s="53">
        <v>89</v>
      </c>
      <c r="FV184" s="53">
        <v>201.44399999999999</v>
      </c>
      <c r="FW184" s="53">
        <v>11.78767</v>
      </c>
      <c r="FX184" s="53">
        <v>1</v>
      </c>
    </row>
    <row r="185" spans="1:180" x14ac:dyDescent="0.3">
      <c r="A185" t="s">
        <v>174</v>
      </c>
      <c r="B185" t="s">
        <v>220</v>
      </c>
      <c r="C185" t="s">
        <v>180</v>
      </c>
      <c r="D185" t="s">
        <v>248</v>
      </c>
      <c r="E185" t="s">
        <v>188</v>
      </c>
      <c r="F185" t="s">
        <v>232</v>
      </c>
      <c r="G185" t="s">
        <v>242</v>
      </c>
      <c r="H185" s="53">
        <v>18</v>
      </c>
      <c r="I185" s="53">
        <v>3.2990059999999999</v>
      </c>
      <c r="J185" s="53">
        <v>3.076638</v>
      </c>
      <c r="K185" s="53">
        <v>2.954339</v>
      </c>
      <c r="L185" s="53">
        <v>2.9689860000000001</v>
      </c>
      <c r="M185" s="53">
        <v>2.8146650000000002</v>
      </c>
      <c r="N185" s="53">
        <v>2.724243</v>
      </c>
      <c r="O185" s="53">
        <v>2.3181910000000001</v>
      </c>
      <c r="P185" s="53">
        <v>2.956645</v>
      </c>
      <c r="Q185" s="53">
        <v>2.279655</v>
      </c>
      <c r="R185" s="53">
        <v>3.0667970000000002</v>
      </c>
      <c r="S185" s="53">
        <v>3.190979</v>
      </c>
      <c r="T185" s="53">
        <v>3.1276809999999999</v>
      </c>
      <c r="U185" s="53">
        <v>2.843305</v>
      </c>
      <c r="V185" s="53">
        <v>2.937964</v>
      </c>
      <c r="W185" s="53">
        <v>3.0020319999999998</v>
      </c>
      <c r="X185" s="53">
        <v>3.0696490000000001</v>
      </c>
      <c r="Y185" s="53">
        <v>3.0083510000000002</v>
      </c>
      <c r="Z185" s="53">
        <v>2.8935629999999999</v>
      </c>
      <c r="AA185" s="53">
        <v>2.6268090000000002</v>
      </c>
      <c r="AB185" s="53">
        <v>2.7090230000000002</v>
      </c>
      <c r="AC185" s="53">
        <v>3.2243249999999999</v>
      </c>
      <c r="AD185" s="53">
        <v>3.449811</v>
      </c>
      <c r="AE185" s="53">
        <v>3.2640920000000002</v>
      </c>
      <c r="AF185" s="53">
        <v>3.0197699999999998</v>
      </c>
      <c r="AG185" s="53">
        <v>0.27902851000000001</v>
      </c>
      <c r="AH185" s="53">
        <v>0.25606449999999997</v>
      </c>
      <c r="AI185" s="53">
        <v>0.2245549</v>
      </c>
      <c r="AJ185" s="53">
        <v>0.26460349999999999</v>
      </c>
      <c r="AK185" s="53">
        <v>0.21115539999999999</v>
      </c>
      <c r="AL185" s="53">
        <v>0.29355599999999998</v>
      </c>
      <c r="AM185" s="53">
        <v>0.18048790000000001</v>
      </c>
      <c r="AN185" s="53">
        <v>-0.33820430000000001</v>
      </c>
      <c r="AO185" s="53">
        <v>-0.1206507</v>
      </c>
      <c r="AP185" s="53">
        <v>0.29301909999999998</v>
      </c>
      <c r="AQ185" s="53">
        <v>0.33692220000000001</v>
      </c>
      <c r="AR185" s="53">
        <v>0.13249369999999999</v>
      </c>
      <c r="AS185" s="53">
        <v>-9.93145E-2</v>
      </c>
      <c r="AT185" s="53">
        <v>-7.3933899999999997E-2</v>
      </c>
      <c r="AU185" s="53">
        <v>-9.9027400000000002E-2</v>
      </c>
      <c r="AV185" s="53">
        <v>-0.1199885</v>
      </c>
      <c r="AW185" s="53">
        <v>-0.13042780000000001</v>
      </c>
      <c r="AX185" s="53">
        <v>-1.0744200000000001E-2</v>
      </c>
      <c r="AY185" s="53">
        <v>0.15673870000000001</v>
      </c>
      <c r="AZ185" s="53">
        <v>0.19515979999999999</v>
      </c>
      <c r="BA185" s="53">
        <v>-1.5781699999999999E-2</v>
      </c>
      <c r="BB185" s="53">
        <v>0.19593859999999999</v>
      </c>
      <c r="BC185" s="53">
        <v>0.2655438</v>
      </c>
      <c r="BD185" s="53">
        <v>0.19978399999999999</v>
      </c>
      <c r="BE185" s="53">
        <v>0.63964712999999995</v>
      </c>
      <c r="BF185" s="53">
        <v>0.54807349999999999</v>
      </c>
      <c r="BG185" s="53">
        <v>0.48502990000000001</v>
      </c>
      <c r="BH185" s="53">
        <v>0.51673590000000003</v>
      </c>
      <c r="BI185" s="53">
        <v>0.43880570000000002</v>
      </c>
      <c r="BJ185" s="53">
        <v>0.56592600000000004</v>
      </c>
      <c r="BK185" s="53">
        <v>0.58331529999999998</v>
      </c>
      <c r="BL185" s="53">
        <v>0.8399527</v>
      </c>
      <c r="BM185" s="53">
        <v>0.4748252</v>
      </c>
      <c r="BN185" s="53">
        <v>1.1033599999999999</v>
      </c>
      <c r="BO185" s="53">
        <v>1.1147959999999999</v>
      </c>
      <c r="BP185" s="53">
        <v>0.96161540000000001</v>
      </c>
      <c r="BQ185" s="53">
        <v>0.68594169999999999</v>
      </c>
      <c r="BR185" s="53">
        <v>0.75013819999999998</v>
      </c>
      <c r="BS185" s="53">
        <v>0.74622639999999996</v>
      </c>
      <c r="BT185" s="53">
        <v>0.77038739999999994</v>
      </c>
      <c r="BU185" s="53">
        <v>0.74001700000000004</v>
      </c>
      <c r="BV185" s="53">
        <v>0.71067939999999996</v>
      </c>
      <c r="BW185" s="53">
        <v>0.60869430000000002</v>
      </c>
      <c r="BX185" s="53">
        <v>0.58428729999999995</v>
      </c>
      <c r="BY185" s="53">
        <v>0.35385030000000001</v>
      </c>
      <c r="BZ185" s="53">
        <v>0.49534139999999999</v>
      </c>
      <c r="CA185" s="53">
        <v>0.52291160000000003</v>
      </c>
      <c r="CB185" s="53">
        <v>0.43018450000000003</v>
      </c>
      <c r="CC185" s="53">
        <v>0.88941037999999994</v>
      </c>
      <c r="CD185" s="53">
        <v>0.75031809999999999</v>
      </c>
      <c r="CE185" s="53">
        <v>0.66543410000000003</v>
      </c>
      <c r="CF185" s="53">
        <v>0.69136200000000003</v>
      </c>
      <c r="CG185" s="53">
        <v>0.59647550000000005</v>
      </c>
      <c r="CH185" s="53">
        <v>0.75456849999999998</v>
      </c>
      <c r="CI185" s="53">
        <v>0.86231230000000003</v>
      </c>
      <c r="CJ185" s="53">
        <v>1.6559410000000001</v>
      </c>
      <c r="CK185" s="53">
        <v>0.88724999999999998</v>
      </c>
      <c r="CL185" s="53">
        <v>1.6646000000000001</v>
      </c>
      <c r="CM185" s="53">
        <v>1.6535500000000001</v>
      </c>
      <c r="CN185" s="53">
        <v>1.535863</v>
      </c>
      <c r="CO185" s="53">
        <v>1.229808</v>
      </c>
      <c r="CP185" s="53">
        <v>1.3208880000000001</v>
      </c>
      <c r="CQ185" s="53">
        <v>1.331647</v>
      </c>
      <c r="CR185" s="53">
        <v>1.387059</v>
      </c>
      <c r="CS185" s="53">
        <v>1.342884</v>
      </c>
      <c r="CT185" s="53">
        <v>1.2103349999999999</v>
      </c>
      <c r="CU185" s="53">
        <v>0.92171740000000002</v>
      </c>
      <c r="CV185" s="53">
        <v>0.85379579999999999</v>
      </c>
      <c r="CW185" s="53">
        <v>0.60985630000000002</v>
      </c>
      <c r="CX185" s="53">
        <v>0.70270679999999996</v>
      </c>
      <c r="CY185" s="53">
        <v>0.7011638</v>
      </c>
      <c r="CZ185" s="53">
        <v>0.58975909999999998</v>
      </c>
      <c r="DA185" s="53">
        <v>1.1391739999999999</v>
      </c>
      <c r="DB185" s="53">
        <v>0.95256260000000004</v>
      </c>
      <c r="DC185" s="53">
        <v>0.84583819999999998</v>
      </c>
      <c r="DD185" s="53">
        <v>0.86598810000000004</v>
      </c>
      <c r="DE185" s="53">
        <v>0.75414539999999997</v>
      </c>
      <c r="DF185" s="53">
        <v>0.94321109999999997</v>
      </c>
      <c r="DG185" s="53">
        <v>1.1413089999999999</v>
      </c>
      <c r="DH185" s="53">
        <v>2.4719289999999998</v>
      </c>
      <c r="DI185" s="53">
        <v>1.2996749999999999</v>
      </c>
      <c r="DJ185" s="53">
        <v>2.2258399999999998</v>
      </c>
      <c r="DK185" s="53">
        <v>2.1923029999999999</v>
      </c>
      <c r="DL185" s="53">
        <v>2.1101100000000002</v>
      </c>
      <c r="DM185" s="53">
        <v>1.773674</v>
      </c>
      <c r="DN185" s="53">
        <v>1.8916379999999999</v>
      </c>
      <c r="DO185" s="53">
        <v>1.9170670000000001</v>
      </c>
      <c r="DP185" s="53">
        <v>2.0037310000000002</v>
      </c>
      <c r="DQ185" s="53">
        <v>1.9457519999999999</v>
      </c>
      <c r="DR185" s="53">
        <v>1.709991</v>
      </c>
      <c r="DS185" s="53">
        <v>1.2347399999999999</v>
      </c>
      <c r="DT185" s="53">
        <v>1.1233040000000001</v>
      </c>
      <c r="DU185" s="53">
        <v>0.86586229999999997</v>
      </c>
      <c r="DV185" s="53">
        <v>0.91007229999999995</v>
      </c>
      <c r="DW185" s="53">
        <v>0.87941590000000003</v>
      </c>
      <c r="DX185" s="53">
        <v>0.74933369999999999</v>
      </c>
      <c r="DY185" s="53">
        <v>1.499792</v>
      </c>
      <c r="DZ185" s="53">
        <v>1.244572</v>
      </c>
      <c r="EA185" s="53">
        <v>1.1063130000000001</v>
      </c>
      <c r="EB185" s="53">
        <v>1.1181209999999999</v>
      </c>
      <c r="EC185" s="53">
        <v>0.98179559999999999</v>
      </c>
      <c r="ED185" s="53">
        <v>1.215581</v>
      </c>
      <c r="EE185" s="53">
        <v>1.5441370000000001</v>
      </c>
      <c r="EF185" s="53">
        <v>3.6500859999999999</v>
      </c>
      <c r="EG185" s="53">
        <v>1.895151</v>
      </c>
      <c r="EH185" s="53">
        <v>3.036181</v>
      </c>
      <c r="EI185" s="53">
        <v>2.9701770000000001</v>
      </c>
      <c r="EJ185" s="53">
        <v>2.9392309999999999</v>
      </c>
      <c r="EK185" s="53">
        <v>2.5589300000000001</v>
      </c>
      <c r="EL185" s="53">
        <v>2.7157100000000001</v>
      </c>
      <c r="EM185" s="53">
        <v>2.762321</v>
      </c>
      <c r="EN185" s="53">
        <v>2.8941059999999998</v>
      </c>
      <c r="EO185" s="53">
        <v>2.8161969999999998</v>
      </c>
      <c r="EP185" s="53">
        <v>2.4314149999999999</v>
      </c>
      <c r="EQ185" s="53">
        <v>1.686696</v>
      </c>
      <c r="ER185" s="53">
        <v>1.512432</v>
      </c>
      <c r="ES185" s="53">
        <v>1.2354940000000001</v>
      </c>
      <c r="ET185" s="53">
        <v>1.2094750000000001</v>
      </c>
      <c r="EU185" s="53">
        <v>1.136784</v>
      </c>
      <c r="EV185" s="53">
        <v>0.97973410000000005</v>
      </c>
      <c r="EW185" s="53">
        <v>87.3</v>
      </c>
      <c r="EX185" s="53">
        <v>85.3</v>
      </c>
      <c r="EY185" s="53">
        <v>83.75</v>
      </c>
      <c r="EZ185" s="53">
        <v>82</v>
      </c>
      <c r="FA185" s="53">
        <v>80.400000000000006</v>
      </c>
      <c r="FB185" s="53">
        <v>79</v>
      </c>
      <c r="FC185" s="53">
        <v>78.7</v>
      </c>
      <c r="FD185" s="53">
        <v>81.05</v>
      </c>
      <c r="FE185" s="53">
        <v>84.5</v>
      </c>
      <c r="FF185" s="53">
        <v>87.7</v>
      </c>
      <c r="FG185" s="53">
        <v>90.85</v>
      </c>
      <c r="FH185" s="53">
        <v>93.65</v>
      </c>
      <c r="FI185" s="53">
        <v>96.5</v>
      </c>
      <c r="FJ185" s="53">
        <v>98.8</v>
      </c>
      <c r="FK185" s="53">
        <v>101.15</v>
      </c>
      <c r="FL185" s="53">
        <v>102.85</v>
      </c>
      <c r="FM185" s="53">
        <v>103.85</v>
      </c>
      <c r="FN185" s="53">
        <v>103.9</v>
      </c>
      <c r="FO185" s="53">
        <v>103.6</v>
      </c>
      <c r="FP185" s="53">
        <v>102.05</v>
      </c>
      <c r="FQ185" s="53">
        <v>98.9</v>
      </c>
      <c r="FR185" s="53">
        <v>95.7</v>
      </c>
      <c r="FS185" s="53">
        <v>92.4</v>
      </c>
      <c r="FT185" s="53">
        <v>89.8</v>
      </c>
      <c r="FU185" s="53">
        <v>89</v>
      </c>
      <c r="FV185" s="53">
        <v>197.6155</v>
      </c>
      <c r="FW185" s="53">
        <v>13.298080000000001</v>
      </c>
      <c r="FX185" s="53">
        <v>1</v>
      </c>
    </row>
    <row r="186" spans="1:180" x14ac:dyDescent="0.3">
      <c r="A186" t="s">
        <v>174</v>
      </c>
      <c r="B186" t="s">
        <v>220</v>
      </c>
      <c r="C186" t="s">
        <v>180</v>
      </c>
      <c r="D186" t="s">
        <v>227</v>
      </c>
      <c r="E186" t="s">
        <v>189</v>
      </c>
      <c r="F186" t="s">
        <v>233</v>
      </c>
      <c r="G186" t="s">
        <v>242</v>
      </c>
      <c r="H186" s="53">
        <v>26</v>
      </c>
      <c r="I186" s="53">
        <v>1.6020430000000001</v>
      </c>
      <c r="J186" s="53">
        <v>1.572041</v>
      </c>
      <c r="K186" s="53">
        <v>1.6125290000000001</v>
      </c>
      <c r="L186" s="53">
        <v>1.522921</v>
      </c>
      <c r="M186" s="53">
        <v>1.5944849999999999</v>
      </c>
      <c r="N186" s="53">
        <v>1.669827</v>
      </c>
      <c r="O186" s="53">
        <v>1.7663450000000001</v>
      </c>
      <c r="P186" s="53">
        <v>1.480229</v>
      </c>
      <c r="Q186" s="53">
        <v>1.57392</v>
      </c>
      <c r="R186" s="53">
        <v>1.4706900000000001</v>
      </c>
      <c r="S186" s="53">
        <v>1.620978</v>
      </c>
      <c r="T186" s="53">
        <v>1.8154570000000001</v>
      </c>
      <c r="U186" s="53">
        <v>1.818781</v>
      </c>
      <c r="V186" s="53">
        <v>1.7513799999999999</v>
      </c>
      <c r="W186" s="53">
        <v>1.8174570000000001</v>
      </c>
      <c r="X186" s="53">
        <v>1.997611</v>
      </c>
      <c r="Y186" s="53">
        <v>1.969759</v>
      </c>
      <c r="Z186" s="53">
        <v>1.7581260000000001</v>
      </c>
      <c r="AA186" s="53">
        <v>1.842686</v>
      </c>
      <c r="AB186" s="53">
        <v>1.8701509999999999</v>
      </c>
      <c r="AC186" s="53">
        <v>2.157492</v>
      </c>
      <c r="AD186" s="53">
        <v>1.9268590000000001</v>
      </c>
      <c r="AE186" s="53">
        <v>1.9283159999999999</v>
      </c>
      <c r="AF186" s="53">
        <v>1.6705989999999999</v>
      </c>
      <c r="AG186" s="53">
        <v>-0.82026082</v>
      </c>
      <c r="AH186" s="53">
        <v>-0.80572270000000001</v>
      </c>
      <c r="AI186" s="53">
        <v>-0.73444229999999999</v>
      </c>
      <c r="AJ186" s="53">
        <v>-0.77048810000000001</v>
      </c>
      <c r="AK186" s="53">
        <v>-0.71803649999999997</v>
      </c>
      <c r="AL186" s="53">
        <v>-0.71176890000000004</v>
      </c>
      <c r="AM186" s="53">
        <v>-0.46820869999999998</v>
      </c>
      <c r="AN186" s="53">
        <v>-0.41885919999999999</v>
      </c>
      <c r="AO186" s="53">
        <v>-0.17010690000000001</v>
      </c>
      <c r="AP186" s="53">
        <v>-0.2112869</v>
      </c>
      <c r="AQ186" s="53">
        <v>-0.2068826</v>
      </c>
      <c r="AR186" s="53">
        <v>-0.15491959999999999</v>
      </c>
      <c r="AS186" s="53">
        <v>-0.1748828</v>
      </c>
      <c r="AT186" s="53">
        <v>-0.2725843</v>
      </c>
      <c r="AU186" s="53">
        <v>-0.1752445</v>
      </c>
      <c r="AV186" s="53">
        <v>-3.6121399999999998E-2</v>
      </c>
      <c r="AW186" s="53">
        <v>-4.0744599999999999E-2</v>
      </c>
      <c r="AX186" s="53">
        <v>-0.2391016</v>
      </c>
      <c r="AY186" s="53">
        <v>-0.26414100000000001</v>
      </c>
      <c r="AZ186" s="53">
        <v>-0.30585909999999999</v>
      </c>
      <c r="BA186" s="53">
        <v>-0.4196647</v>
      </c>
      <c r="BB186" s="53">
        <v>-0.81612870000000004</v>
      </c>
      <c r="BC186" s="53">
        <v>-0.71800200000000003</v>
      </c>
      <c r="BD186" s="53">
        <v>-0.82473419999999997</v>
      </c>
      <c r="BE186" s="53">
        <v>-0.57973819999999998</v>
      </c>
      <c r="BF186" s="53">
        <v>-0.57158790000000004</v>
      </c>
      <c r="BG186" s="53">
        <v>-0.48658380000000001</v>
      </c>
      <c r="BH186" s="53">
        <v>-0.53779390000000005</v>
      </c>
      <c r="BI186" s="53">
        <v>-0.47793770000000002</v>
      </c>
      <c r="BJ186" s="53">
        <v>-0.46966550000000001</v>
      </c>
      <c r="BK186" s="53">
        <v>-0.20466500000000001</v>
      </c>
      <c r="BL186" s="53">
        <v>-0.1733017</v>
      </c>
      <c r="BM186" s="53">
        <v>-2.3661600000000001E-2</v>
      </c>
      <c r="BN186" s="53">
        <v>-0.12623500000000001</v>
      </c>
      <c r="BO186" s="53">
        <v>-8.4189700000000006E-2</v>
      </c>
      <c r="BP186" s="53">
        <v>1.48755E-2</v>
      </c>
      <c r="BQ186" s="53">
        <v>9.2838999999999994E-3</v>
      </c>
      <c r="BR186" s="53">
        <v>-8.7313199999999994E-2</v>
      </c>
      <c r="BS186" s="53">
        <v>-1.49237E-2</v>
      </c>
      <c r="BT186" s="53">
        <v>0.141789</v>
      </c>
      <c r="BU186" s="53">
        <v>0.14517659999999999</v>
      </c>
      <c r="BV186" s="53">
        <v>-5.0444000000000003E-2</v>
      </c>
      <c r="BW186" s="53">
        <v>-3.2772299999999997E-2</v>
      </c>
      <c r="BX186" s="53">
        <v>-8.9415400000000006E-2</v>
      </c>
      <c r="BY186" s="53">
        <v>-0.22986989999999999</v>
      </c>
      <c r="BZ186" s="53">
        <v>-0.53428659999999994</v>
      </c>
      <c r="CA186" s="53">
        <v>-0.42224929999999999</v>
      </c>
      <c r="CB186" s="53">
        <v>-0.55755069999999995</v>
      </c>
      <c r="CC186" s="53">
        <v>-0.41315310999999999</v>
      </c>
      <c r="CD186" s="53">
        <v>-0.40942679999999998</v>
      </c>
      <c r="CE186" s="53">
        <v>-0.31491770000000002</v>
      </c>
      <c r="CF186" s="53">
        <v>-0.37663059999999998</v>
      </c>
      <c r="CG186" s="53">
        <v>-0.31164599999999998</v>
      </c>
      <c r="CH186" s="53">
        <v>-0.30198540000000001</v>
      </c>
      <c r="CI186" s="53">
        <v>-2.21354E-2</v>
      </c>
      <c r="CJ186" s="53">
        <v>-3.2293000000000001E-3</v>
      </c>
      <c r="CK186" s="53">
        <v>7.7765899999999999E-2</v>
      </c>
      <c r="CL186" s="53">
        <v>-6.7328200000000005E-2</v>
      </c>
      <c r="CM186" s="53">
        <v>7.871E-4</v>
      </c>
      <c r="CN186" s="53">
        <v>0.13247510000000001</v>
      </c>
      <c r="CO186" s="53">
        <v>0.13683719999999999</v>
      </c>
      <c r="CP186" s="53">
        <v>4.1005100000000003E-2</v>
      </c>
      <c r="CQ186" s="53">
        <v>9.6113900000000002E-2</v>
      </c>
      <c r="CR186" s="53">
        <v>0.2650092</v>
      </c>
      <c r="CS186" s="53">
        <v>0.2739451</v>
      </c>
      <c r="CT186" s="53">
        <v>8.0219600000000002E-2</v>
      </c>
      <c r="CU186" s="53">
        <v>0.1274729</v>
      </c>
      <c r="CV186" s="53">
        <v>6.0492799999999999E-2</v>
      </c>
      <c r="CW186" s="53">
        <v>-9.8418599999999995E-2</v>
      </c>
      <c r="CX186" s="53">
        <v>-0.33908359999999999</v>
      </c>
      <c r="CY186" s="53">
        <v>-0.21741189999999999</v>
      </c>
      <c r="CZ186" s="53">
        <v>-0.37250030000000001</v>
      </c>
      <c r="DA186" s="53">
        <v>-0.24656790000000001</v>
      </c>
      <c r="DB186" s="53">
        <v>-0.24726580000000001</v>
      </c>
      <c r="DC186" s="53">
        <v>-0.14325170000000001</v>
      </c>
      <c r="DD186" s="53">
        <v>-0.2154673</v>
      </c>
      <c r="DE186" s="53">
        <v>-0.14535439999999999</v>
      </c>
      <c r="DF186" s="53">
        <v>-0.13430529999999999</v>
      </c>
      <c r="DG186" s="53">
        <v>0.16039419999999999</v>
      </c>
      <c r="DH186" s="53">
        <v>0.16684309999999999</v>
      </c>
      <c r="DI186" s="53">
        <v>0.17919350000000001</v>
      </c>
      <c r="DJ186" s="53">
        <v>-8.4215000000000002E-3</v>
      </c>
      <c r="DK186" s="53">
        <v>8.5763900000000004E-2</v>
      </c>
      <c r="DL186" s="53">
        <v>0.25007469999999998</v>
      </c>
      <c r="DM186" s="53">
        <v>0.26439049999999997</v>
      </c>
      <c r="DN186" s="53">
        <v>0.16932330000000001</v>
      </c>
      <c r="DO186" s="53">
        <v>0.20715159999999999</v>
      </c>
      <c r="DP186" s="53">
        <v>0.3882294</v>
      </c>
      <c r="DQ186" s="53">
        <v>0.4027136</v>
      </c>
      <c r="DR186" s="53">
        <v>0.2108833</v>
      </c>
      <c r="DS186" s="53">
        <v>0.28771809999999998</v>
      </c>
      <c r="DT186" s="53">
        <v>0.21040110000000001</v>
      </c>
      <c r="DU186" s="53">
        <v>3.3032699999999998E-2</v>
      </c>
      <c r="DV186" s="53">
        <v>-0.1438806</v>
      </c>
      <c r="DW186" s="53">
        <v>-1.2574500000000001E-2</v>
      </c>
      <c r="DX186" s="53">
        <v>-0.1874499</v>
      </c>
      <c r="DY186" s="53">
        <v>-6.0454000000000003E-3</v>
      </c>
      <c r="DZ186" s="53">
        <v>-1.3131E-2</v>
      </c>
      <c r="EA186" s="53">
        <v>0.1046069</v>
      </c>
      <c r="EB186" s="53">
        <v>1.72269E-2</v>
      </c>
      <c r="EC186" s="53">
        <v>9.4744400000000006E-2</v>
      </c>
      <c r="ED186" s="53">
        <v>0.10779809999999999</v>
      </c>
      <c r="EE186" s="53">
        <v>0.42393789999999998</v>
      </c>
      <c r="EF186" s="53">
        <v>0.41240070000000001</v>
      </c>
      <c r="EG186" s="53">
        <v>0.3256387</v>
      </c>
      <c r="EH186" s="53">
        <v>7.6630500000000004E-2</v>
      </c>
      <c r="EI186" s="53">
        <v>0.2084569</v>
      </c>
      <c r="EJ186" s="53">
        <v>0.41986980000000002</v>
      </c>
      <c r="EK186" s="53">
        <v>0.44855719999999999</v>
      </c>
      <c r="EL186" s="53">
        <v>0.35459449999999998</v>
      </c>
      <c r="EM186" s="53">
        <v>0.36747239999999998</v>
      </c>
      <c r="EN186" s="53">
        <v>0.56613979999999997</v>
      </c>
      <c r="EO186" s="53">
        <v>0.58863489999999996</v>
      </c>
      <c r="EP186" s="53">
        <v>0.39954079999999997</v>
      </c>
      <c r="EQ186" s="53">
        <v>0.51908679999999996</v>
      </c>
      <c r="ER186" s="53">
        <v>0.42684470000000002</v>
      </c>
      <c r="ES186" s="53">
        <v>0.22282750000000001</v>
      </c>
      <c r="ET186" s="53">
        <v>0.13796149999999999</v>
      </c>
      <c r="EU186" s="53">
        <v>0.28317809999999999</v>
      </c>
      <c r="EV186" s="53">
        <v>7.9733499999999999E-2</v>
      </c>
      <c r="EW186" s="53">
        <v>58.887099999999997</v>
      </c>
      <c r="EX186" s="53">
        <v>58.055100000000003</v>
      </c>
      <c r="EY186" s="53">
        <v>57.343119999999999</v>
      </c>
      <c r="EZ186" s="53">
        <v>56.621319999999997</v>
      </c>
      <c r="FA186" s="53">
        <v>56.038589999999999</v>
      </c>
      <c r="FB186" s="53">
        <v>55.768560000000001</v>
      </c>
      <c r="FC186" s="53">
        <v>55.683779999999999</v>
      </c>
      <c r="FD186" s="53">
        <v>56.898060000000001</v>
      </c>
      <c r="FE186" s="53">
        <v>59.766190000000002</v>
      </c>
      <c r="FF186" s="53">
        <v>63.343690000000002</v>
      </c>
      <c r="FG186" s="53">
        <v>68.113879999999995</v>
      </c>
      <c r="FH186" s="53">
        <v>73.140619999999998</v>
      </c>
      <c r="FI186" s="53">
        <v>77.654920000000004</v>
      </c>
      <c r="FJ186" s="53">
        <v>81.305340000000001</v>
      </c>
      <c r="FK186" s="53">
        <v>83.284829999999999</v>
      </c>
      <c r="FL186" s="53">
        <v>83.566959999999995</v>
      </c>
      <c r="FM186" s="53">
        <v>82.733649999999997</v>
      </c>
      <c r="FN186" s="53">
        <v>80.388239999999996</v>
      </c>
      <c r="FO186" s="53">
        <v>76.963290000000001</v>
      </c>
      <c r="FP186" s="53">
        <v>71.837389999999999</v>
      </c>
      <c r="FQ186" s="53">
        <v>66.968279999999993</v>
      </c>
      <c r="FR186" s="53">
        <v>64.048150000000007</v>
      </c>
      <c r="FS186" s="53">
        <v>62.110860000000002</v>
      </c>
      <c r="FT186" s="53">
        <v>60.596060000000001</v>
      </c>
      <c r="FU186" s="53">
        <v>278</v>
      </c>
      <c r="FV186" s="53">
        <v>542.55160000000001</v>
      </c>
      <c r="FW186" s="53">
        <v>16.718240000000002</v>
      </c>
      <c r="FX186" s="53">
        <v>1</v>
      </c>
    </row>
    <row r="187" spans="1:180" x14ac:dyDescent="0.3">
      <c r="A187" t="s">
        <v>174</v>
      </c>
      <c r="B187" t="s">
        <v>220</v>
      </c>
      <c r="C187" t="s">
        <v>180</v>
      </c>
      <c r="D187" t="s">
        <v>248</v>
      </c>
      <c r="E187" t="s">
        <v>189</v>
      </c>
      <c r="F187" t="s">
        <v>233</v>
      </c>
      <c r="G187" t="s">
        <v>242</v>
      </c>
      <c r="H187" s="53">
        <v>26</v>
      </c>
      <c r="I187" s="53">
        <v>1.6761779999999999</v>
      </c>
      <c r="J187" s="53">
        <v>1.5614790000000001</v>
      </c>
      <c r="K187" s="53">
        <v>1.563104</v>
      </c>
      <c r="L187" s="53">
        <v>1.59398</v>
      </c>
      <c r="M187" s="53">
        <v>1.5944590000000001</v>
      </c>
      <c r="N187" s="53">
        <v>1.6050420000000001</v>
      </c>
      <c r="O187" s="53">
        <v>1.684639</v>
      </c>
      <c r="P187" s="53">
        <v>1.4892259999999999</v>
      </c>
      <c r="Q187" s="53">
        <v>1.4785550000000001</v>
      </c>
      <c r="R187" s="53">
        <v>1.6085389999999999</v>
      </c>
      <c r="S187" s="53">
        <v>1.8128040000000001</v>
      </c>
      <c r="T187" s="53">
        <v>1.848444</v>
      </c>
      <c r="U187" s="53">
        <v>1.5976429999999999</v>
      </c>
      <c r="V187" s="53">
        <v>1.9063870000000001</v>
      </c>
      <c r="W187" s="53">
        <v>1.874986</v>
      </c>
      <c r="X187" s="53">
        <v>2.0289470000000001</v>
      </c>
      <c r="Y187" s="53">
        <v>1.993771</v>
      </c>
      <c r="Z187" s="53">
        <v>1.855863</v>
      </c>
      <c r="AA187" s="53">
        <v>1.613205</v>
      </c>
      <c r="AB187" s="53">
        <v>1.4757450000000001</v>
      </c>
      <c r="AC187" s="53">
        <v>2.1218020000000002</v>
      </c>
      <c r="AD187" s="53">
        <v>1.9156569999999999</v>
      </c>
      <c r="AE187" s="53">
        <v>1.8415509999999999</v>
      </c>
      <c r="AF187" s="53">
        <v>1.6396360000000001</v>
      </c>
      <c r="AG187" s="53">
        <v>-0.76981991999999999</v>
      </c>
      <c r="AH187" s="53">
        <v>-0.83709929999999999</v>
      </c>
      <c r="AI187" s="53">
        <v>-0.76710860000000003</v>
      </c>
      <c r="AJ187" s="53">
        <v>-0.73553939999999995</v>
      </c>
      <c r="AK187" s="53">
        <v>-0.74830319999999995</v>
      </c>
      <c r="AL187" s="53">
        <v>-0.76785060000000005</v>
      </c>
      <c r="AM187" s="53">
        <v>-0.61986799999999997</v>
      </c>
      <c r="AN187" s="53">
        <v>-0.52420259999999996</v>
      </c>
      <c r="AO187" s="53">
        <v>-0.30788670000000001</v>
      </c>
      <c r="AP187" s="53">
        <v>-0.19078700000000001</v>
      </c>
      <c r="AQ187" s="53">
        <v>-6.5964900000000007E-2</v>
      </c>
      <c r="AR187" s="53">
        <v>-0.119158</v>
      </c>
      <c r="AS187" s="53">
        <v>-0.34120689999999998</v>
      </c>
      <c r="AT187" s="53">
        <v>-9.0988299999999994E-2</v>
      </c>
      <c r="AU187" s="53">
        <v>-4.7832E-2</v>
      </c>
      <c r="AV187" s="53">
        <v>-6.5313399999999994E-2</v>
      </c>
      <c r="AW187" s="53">
        <v>-8.3370700000000006E-2</v>
      </c>
      <c r="AX187" s="53">
        <v>-0.22359879999999999</v>
      </c>
      <c r="AY187" s="53">
        <v>-0.4844618</v>
      </c>
      <c r="AZ187" s="53">
        <v>-0.68361490000000003</v>
      </c>
      <c r="BA187" s="53">
        <v>-0.46029700000000001</v>
      </c>
      <c r="BB187" s="53">
        <v>-0.86608490000000005</v>
      </c>
      <c r="BC187" s="53">
        <v>-0.83374040000000005</v>
      </c>
      <c r="BD187" s="53">
        <v>-0.87183069999999996</v>
      </c>
      <c r="BE187" s="53">
        <v>-0.51709651999999995</v>
      </c>
      <c r="BF187" s="53">
        <v>-0.60154280000000004</v>
      </c>
      <c r="BG187" s="53">
        <v>-0.52885599999999999</v>
      </c>
      <c r="BH187" s="53">
        <v>-0.48665130000000001</v>
      </c>
      <c r="BI187" s="53">
        <v>-0.51020189999999999</v>
      </c>
      <c r="BJ187" s="53">
        <v>-0.53172609999999998</v>
      </c>
      <c r="BK187" s="53">
        <v>-0.31961329999999999</v>
      </c>
      <c r="BL187" s="53">
        <v>-0.20724200000000001</v>
      </c>
      <c r="BM187" s="53">
        <v>-0.1229291</v>
      </c>
      <c r="BN187" s="53">
        <v>-1.7081599999999999E-2</v>
      </c>
      <c r="BO187" s="53">
        <v>0.122784</v>
      </c>
      <c r="BP187" s="53">
        <v>9.4789200000000004E-2</v>
      </c>
      <c r="BQ187" s="53">
        <v>-0.14437430000000001</v>
      </c>
      <c r="BR187" s="53">
        <v>0.14035520000000001</v>
      </c>
      <c r="BS187" s="53">
        <v>0.1178173</v>
      </c>
      <c r="BT187" s="53">
        <v>0.1774876</v>
      </c>
      <c r="BU187" s="53">
        <v>0.14506959999999999</v>
      </c>
      <c r="BV187" s="53">
        <v>-1.5975E-3</v>
      </c>
      <c r="BW187" s="53">
        <v>-0.27886050000000001</v>
      </c>
      <c r="BX187" s="53">
        <v>-0.49857750000000001</v>
      </c>
      <c r="BY187" s="53">
        <v>-0.27366610000000002</v>
      </c>
      <c r="BZ187" s="53">
        <v>-0.56625110000000001</v>
      </c>
      <c r="CA187" s="53">
        <v>-0.53594459999999999</v>
      </c>
      <c r="CB187" s="53">
        <v>-0.59088209999999997</v>
      </c>
      <c r="CC187" s="53">
        <v>-0.34206101</v>
      </c>
      <c r="CD187" s="53">
        <v>-0.43839709999999998</v>
      </c>
      <c r="CE187" s="53">
        <v>-0.36384309999999997</v>
      </c>
      <c r="CF187" s="53">
        <v>-0.3142722</v>
      </c>
      <c r="CG187" s="53">
        <v>-0.34529369999999998</v>
      </c>
      <c r="CH187" s="53">
        <v>-0.36818689999999998</v>
      </c>
      <c r="CI187" s="53">
        <v>-0.1116578</v>
      </c>
      <c r="CJ187" s="53">
        <v>1.22839E-2</v>
      </c>
      <c r="CK187" s="53">
        <v>5.1719000000000001E-3</v>
      </c>
      <c r="CL187" s="53">
        <v>0.1032262</v>
      </c>
      <c r="CM187" s="53">
        <v>0.25351099999999999</v>
      </c>
      <c r="CN187" s="53">
        <v>0.2429683</v>
      </c>
      <c r="CO187" s="53">
        <v>-8.0485999999999995E-3</v>
      </c>
      <c r="CP187" s="53">
        <v>0.30058309999999999</v>
      </c>
      <c r="CQ187" s="53">
        <v>0.23254559999999999</v>
      </c>
      <c r="CR187" s="53">
        <v>0.34565079999999998</v>
      </c>
      <c r="CS187" s="53">
        <v>0.30328670000000002</v>
      </c>
      <c r="CT187" s="53">
        <v>0.15215999999999999</v>
      </c>
      <c r="CU187" s="53">
        <v>-0.13646159999999999</v>
      </c>
      <c r="CV187" s="53">
        <v>-0.37042120000000001</v>
      </c>
      <c r="CW187" s="53">
        <v>-0.14440610000000001</v>
      </c>
      <c r="CX187" s="53">
        <v>-0.35858709999999999</v>
      </c>
      <c r="CY187" s="53">
        <v>-0.32969219999999999</v>
      </c>
      <c r="CZ187" s="53">
        <v>-0.39629799999999998</v>
      </c>
      <c r="DA187" s="53">
        <v>-0.1670256</v>
      </c>
      <c r="DB187" s="53">
        <v>-0.27525139999999998</v>
      </c>
      <c r="DC187" s="53">
        <v>-0.19883010000000001</v>
      </c>
      <c r="DD187" s="53">
        <v>-0.14189309999999999</v>
      </c>
      <c r="DE187" s="53">
        <v>-0.1803855</v>
      </c>
      <c r="DF187" s="53">
        <v>-0.20464779999999999</v>
      </c>
      <c r="DG187" s="53">
        <v>9.62977E-2</v>
      </c>
      <c r="DH187" s="53">
        <v>0.23180980000000001</v>
      </c>
      <c r="DI187" s="53">
        <v>0.133273</v>
      </c>
      <c r="DJ187" s="53">
        <v>0.22353400000000001</v>
      </c>
      <c r="DK187" s="53">
        <v>0.38423790000000002</v>
      </c>
      <c r="DL187" s="53">
        <v>0.39114749999999998</v>
      </c>
      <c r="DM187" s="53">
        <v>0.128277</v>
      </c>
      <c r="DN187" s="53">
        <v>0.46081090000000002</v>
      </c>
      <c r="DO187" s="53">
        <v>0.34727390000000002</v>
      </c>
      <c r="DP187" s="53">
        <v>0.51381399999999999</v>
      </c>
      <c r="DQ187" s="53">
        <v>0.46150370000000002</v>
      </c>
      <c r="DR187" s="53">
        <v>0.30591740000000001</v>
      </c>
      <c r="DS187" s="53">
        <v>5.9373000000000004E-3</v>
      </c>
      <c r="DT187" s="53">
        <v>-0.24226490000000001</v>
      </c>
      <c r="DU187" s="53">
        <v>-1.5146099999999999E-2</v>
      </c>
      <c r="DV187" s="53">
        <v>-0.1509231</v>
      </c>
      <c r="DW187" s="53">
        <v>-0.1234397</v>
      </c>
      <c r="DX187" s="53">
        <v>-0.2017139</v>
      </c>
      <c r="DY187" s="53">
        <v>8.5697800000000005E-2</v>
      </c>
      <c r="DZ187" s="53">
        <v>-3.9694899999999998E-2</v>
      </c>
      <c r="EA187" s="53">
        <v>3.9422400000000003E-2</v>
      </c>
      <c r="EB187" s="53">
        <v>0.1069949</v>
      </c>
      <c r="EC187" s="53">
        <v>5.7715799999999998E-2</v>
      </c>
      <c r="ED187" s="53">
        <v>3.1476700000000003E-2</v>
      </c>
      <c r="EE187" s="53">
        <v>0.39655240000000003</v>
      </c>
      <c r="EF187" s="53">
        <v>0.54877039999999999</v>
      </c>
      <c r="EG187" s="53">
        <v>0.31823069999999998</v>
      </c>
      <c r="EH187" s="53">
        <v>0.39723940000000002</v>
      </c>
      <c r="EI187" s="53">
        <v>0.57298689999999997</v>
      </c>
      <c r="EJ187" s="53">
        <v>0.60509460000000004</v>
      </c>
      <c r="EK187" s="53">
        <v>0.3251097</v>
      </c>
      <c r="EL187" s="53">
        <v>0.69215439999999995</v>
      </c>
      <c r="EM187" s="53">
        <v>0.51292320000000002</v>
      </c>
      <c r="EN187" s="53">
        <v>0.75661489999999998</v>
      </c>
      <c r="EO187" s="53">
        <v>0.68994409999999995</v>
      </c>
      <c r="EP187" s="53">
        <v>0.52791880000000002</v>
      </c>
      <c r="EQ187" s="53">
        <v>0.21153859999999999</v>
      </c>
      <c r="ER187" s="53">
        <v>-5.7227600000000003E-2</v>
      </c>
      <c r="ES187" s="53">
        <v>0.17148469999999999</v>
      </c>
      <c r="ET187" s="53">
        <v>0.14891070000000001</v>
      </c>
      <c r="EU187" s="53">
        <v>0.17435610000000001</v>
      </c>
      <c r="EV187" s="53">
        <v>7.9234600000000002E-2</v>
      </c>
      <c r="EW187" s="53">
        <v>61.321339999999999</v>
      </c>
      <c r="EX187" s="53">
        <v>60.173659999999998</v>
      </c>
      <c r="EY187" s="53">
        <v>59.188249999999996</v>
      </c>
      <c r="EZ187" s="53">
        <v>58.412469999999999</v>
      </c>
      <c r="FA187" s="53">
        <v>57.947040000000001</v>
      </c>
      <c r="FB187" s="53">
        <v>57.460230000000003</v>
      </c>
      <c r="FC187" s="53">
        <v>57.011189999999999</v>
      </c>
      <c r="FD187" s="53">
        <v>58.191650000000003</v>
      </c>
      <c r="FE187" s="53">
        <v>60.971420000000002</v>
      </c>
      <c r="FF187" s="53">
        <v>64.647289999999998</v>
      </c>
      <c r="FG187" s="53">
        <v>69.274979999999999</v>
      </c>
      <c r="FH187" s="53">
        <v>74.366709999999998</v>
      </c>
      <c r="FI187" s="53">
        <v>78.971019999999996</v>
      </c>
      <c r="FJ187" s="53">
        <v>82.32114</v>
      </c>
      <c r="FK187" s="53">
        <v>83.979219999999998</v>
      </c>
      <c r="FL187" s="53">
        <v>84.162869999999998</v>
      </c>
      <c r="FM187" s="53">
        <v>82.648679999999999</v>
      </c>
      <c r="FN187" s="53">
        <v>80.112710000000007</v>
      </c>
      <c r="FO187" s="53">
        <v>76.754000000000005</v>
      </c>
      <c r="FP187" s="53">
        <v>71.786370000000005</v>
      </c>
      <c r="FQ187" s="53">
        <v>67.267390000000006</v>
      </c>
      <c r="FR187" s="53">
        <v>64.337329999999994</v>
      </c>
      <c r="FS187" s="53">
        <v>62.281779999999998</v>
      </c>
      <c r="FT187" s="53">
        <v>60.826140000000002</v>
      </c>
      <c r="FU187" s="53">
        <v>278</v>
      </c>
      <c r="FV187" s="53">
        <v>542.55160000000001</v>
      </c>
      <c r="FW187" s="53">
        <v>16.718240000000002</v>
      </c>
      <c r="FX187" s="53">
        <v>1</v>
      </c>
    </row>
    <row r="188" spans="1:180" x14ac:dyDescent="0.3">
      <c r="A188" t="s">
        <v>174</v>
      </c>
      <c r="B188" t="s">
        <v>220</v>
      </c>
      <c r="C188" t="s">
        <v>180</v>
      </c>
      <c r="D188" t="s">
        <v>227</v>
      </c>
      <c r="E188" t="s">
        <v>190</v>
      </c>
      <c r="F188" t="s">
        <v>233</v>
      </c>
      <c r="G188" t="s">
        <v>242</v>
      </c>
      <c r="H188" s="53">
        <v>26</v>
      </c>
      <c r="I188" s="53">
        <v>1.8279080000000001</v>
      </c>
      <c r="J188" s="53">
        <v>1.7917920000000001</v>
      </c>
      <c r="K188" s="53">
        <v>1.7937209999999999</v>
      </c>
      <c r="L188" s="53">
        <v>1.752416</v>
      </c>
      <c r="M188" s="53">
        <v>1.8374710000000001</v>
      </c>
      <c r="N188" s="53">
        <v>1.910847</v>
      </c>
      <c r="O188" s="53">
        <v>1.9513879999999999</v>
      </c>
      <c r="P188" s="53">
        <v>1.680547</v>
      </c>
      <c r="Q188" s="53">
        <v>1.562465</v>
      </c>
      <c r="R188" s="53">
        <v>1.638679</v>
      </c>
      <c r="S188" s="53">
        <v>1.6540379999999999</v>
      </c>
      <c r="T188" s="53">
        <v>1.48201</v>
      </c>
      <c r="U188" s="53">
        <v>1.5103470000000001</v>
      </c>
      <c r="V188" s="53">
        <v>1.700599</v>
      </c>
      <c r="W188" s="53">
        <v>1.7263729999999999</v>
      </c>
      <c r="X188" s="53">
        <v>1.9384319999999999</v>
      </c>
      <c r="Y188" s="53">
        <v>1.807852</v>
      </c>
      <c r="Z188" s="53">
        <v>1.760818</v>
      </c>
      <c r="AA188" s="53">
        <v>1.8146789999999999</v>
      </c>
      <c r="AB188" s="53">
        <v>2.1462089999999998</v>
      </c>
      <c r="AC188" s="53">
        <v>2.1316679999999999</v>
      </c>
      <c r="AD188" s="53">
        <v>2.0434670000000001</v>
      </c>
      <c r="AE188" s="53">
        <v>2.0604550000000001</v>
      </c>
      <c r="AF188" s="53">
        <v>1.867294</v>
      </c>
      <c r="AG188" s="53">
        <v>-0.27703291000000002</v>
      </c>
      <c r="AH188" s="53">
        <v>-0.27493240000000002</v>
      </c>
      <c r="AI188" s="53">
        <v>-0.21036779999999999</v>
      </c>
      <c r="AJ188" s="53">
        <v>-0.22969829999999999</v>
      </c>
      <c r="AK188" s="53">
        <v>-0.1810956</v>
      </c>
      <c r="AL188" s="53">
        <v>-0.197765</v>
      </c>
      <c r="AM188" s="53">
        <v>-0.1008484</v>
      </c>
      <c r="AN188" s="53">
        <v>-4.9725800000000001E-2</v>
      </c>
      <c r="AO188" s="53">
        <v>-0.10337399999999999</v>
      </c>
      <c r="AP188" s="53">
        <v>-9.0515499999999999E-2</v>
      </c>
      <c r="AQ188" s="53">
        <v>-4.3854299999999999E-2</v>
      </c>
      <c r="AR188" s="53">
        <v>-0.400121</v>
      </c>
      <c r="AS188" s="53">
        <v>-0.34719539999999999</v>
      </c>
      <c r="AT188" s="53">
        <v>-0.1428683</v>
      </c>
      <c r="AU188" s="53">
        <v>-0.18453600000000001</v>
      </c>
      <c r="AV188" s="53">
        <v>-3.6378199999999999E-2</v>
      </c>
      <c r="AW188" s="53">
        <v>-0.14691860000000001</v>
      </c>
      <c r="AX188" s="53">
        <v>-0.2092686</v>
      </c>
      <c r="AY188" s="53">
        <v>-0.29737710000000001</v>
      </c>
      <c r="AZ188" s="53">
        <v>-0.41739080000000001</v>
      </c>
      <c r="BA188" s="53">
        <v>-0.49027120000000002</v>
      </c>
      <c r="BB188" s="53">
        <v>-0.60612160000000004</v>
      </c>
      <c r="BC188" s="53">
        <v>-0.39986280000000002</v>
      </c>
      <c r="BD188" s="53">
        <v>-0.30439129999999998</v>
      </c>
      <c r="BE188" s="53">
        <v>-0.20148390999999999</v>
      </c>
      <c r="BF188" s="53">
        <v>-0.20028280000000001</v>
      </c>
      <c r="BG188" s="53">
        <v>-0.13519719999999999</v>
      </c>
      <c r="BH188" s="53">
        <v>-0.15316360000000001</v>
      </c>
      <c r="BI188" s="53">
        <v>-8.6020100000000002E-2</v>
      </c>
      <c r="BJ188" s="53">
        <v>-0.10430499999999999</v>
      </c>
      <c r="BK188" s="53">
        <v>-3.62928E-2</v>
      </c>
      <c r="BL188" s="53">
        <v>6.8559400000000006E-2</v>
      </c>
      <c r="BM188" s="53">
        <v>1.3766499999999999E-2</v>
      </c>
      <c r="BN188" s="53">
        <v>4.4247000000000002E-2</v>
      </c>
      <c r="BO188" s="53">
        <v>3.27905E-2</v>
      </c>
      <c r="BP188" s="53">
        <v>-0.24686130000000001</v>
      </c>
      <c r="BQ188" s="53">
        <v>-0.22253290000000001</v>
      </c>
      <c r="BR188" s="53">
        <v>-2.9869400000000001E-2</v>
      </c>
      <c r="BS188" s="53">
        <v>-5.4232799999999998E-2</v>
      </c>
      <c r="BT188" s="53">
        <v>0.1305917</v>
      </c>
      <c r="BU188" s="53">
        <v>3.1748199999999997E-2</v>
      </c>
      <c r="BV188" s="53">
        <v>-5.6297999999999999E-3</v>
      </c>
      <c r="BW188" s="53">
        <v>-6.3481700000000002E-2</v>
      </c>
      <c r="BX188" s="53">
        <v>-0.19909850000000001</v>
      </c>
      <c r="BY188" s="53">
        <v>-0.30231000000000002</v>
      </c>
      <c r="BZ188" s="53">
        <v>-0.3534581</v>
      </c>
      <c r="CA188" s="53">
        <v>-0.189498</v>
      </c>
      <c r="CB188" s="53">
        <v>-0.2081973</v>
      </c>
      <c r="CC188" s="53">
        <v>-0.14915890000000001</v>
      </c>
      <c r="CD188" s="53">
        <v>-0.14858070000000001</v>
      </c>
      <c r="CE188" s="53">
        <v>-8.3134200000000005E-2</v>
      </c>
      <c r="CF188" s="53">
        <v>-0.1001558</v>
      </c>
      <c r="CG188" s="53">
        <v>-2.0171100000000001E-2</v>
      </c>
      <c r="CH188" s="53">
        <v>-3.9574999999999999E-2</v>
      </c>
      <c r="CI188" s="53">
        <v>8.4182000000000007E-3</v>
      </c>
      <c r="CJ188" s="53">
        <v>0.15048339999999999</v>
      </c>
      <c r="CK188" s="53">
        <v>9.4897700000000001E-2</v>
      </c>
      <c r="CL188" s="53">
        <v>0.13758310000000001</v>
      </c>
      <c r="CM188" s="53">
        <v>8.5874500000000006E-2</v>
      </c>
      <c r="CN188" s="53">
        <v>-0.14071410000000001</v>
      </c>
      <c r="CO188" s="53">
        <v>-0.1361919</v>
      </c>
      <c r="CP188" s="53">
        <v>4.8393400000000003E-2</v>
      </c>
      <c r="CQ188" s="53">
        <v>3.6014699999999997E-2</v>
      </c>
      <c r="CR188" s="53">
        <v>0.2462345</v>
      </c>
      <c r="CS188" s="53">
        <v>0.1554922</v>
      </c>
      <c r="CT188" s="53">
        <v>0.1354098</v>
      </c>
      <c r="CU188" s="53">
        <v>9.8513500000000004E-2</v>
      </c>
      <c r="CV188" s="53">
        <v>-4.7909899999999998E-2</v>
      </c>
      <c r="CW188" s="53">
        <v>-0.1721287</v>
      </c>
      <c r="CX188" s="53">
        <v>-0.17846409999999999</v>
      </c>
      <c r="CY188" s="53">
        <v>-4.3799999999999999E-2</v>
      </c>
      <c r="CZ188" s="53">
        <v>-0.1415737</v>
      </c>
      <c r="DA188" s="53">
        <v>-9.6833900000000001E-2</v>
      </c>
      <c r="DB188" s="53">
        <v>-9.6878599999999995E-2</v>
      </c>
      <c r="DC188" s="53">
        <v>-3.10713E-2</v>
      </c>
      <c r="DD188" s="53">
        <v>-4.7148099999999998E-2</v>
      </c>
      <c r="DE188" s="53">
        <v>4.5677799999999998E-2</v>
      </c>
      <c r="DF188" s="53">
        <v>2.51551E-2</v>
      </c>
      <c r="DG188" s="53">
        <v>5.3129099999999999E-2</v>
      </c>
      <c r="DH188" s="53">
        <v>0.23240739999999999</v>
      </c>
      <c r="DI188" s="53">
        <v>0.17602889999999999</v>
      </c>
      <c r="DJ188" s="53">
        <v>0.23091919999999999</v>
      </c>
      <c r="DK188" s="53">
        <v>0.13895850000000001</v>
      </c>
      <c r="DL188" s="53">
        <v>-3.4566899999999998E-2</v>
      </c>
      <c r="DM188" s="53">
        <v>-4.9850999999999999E-2</v>
      </c>
      <c r="DN188" s="53">
        <v>0.12665609999999999</v>
      </c>
      <c r="DO188" s="53">
        <v>0.12626229999999999</v>
      </c>
      <c r="DP188" s="53">
        <v>0.36187730000000001</v>
      </c>
      <c r="DQ188" s="53">
        <v>0.27923629999999999</v>
      </c>
      <c r="DR188" s="53">
        <v>0.27644940000000001</v>
      </c>
      <c r="DS188" s="53">
        <v>0.26050879999999998</v>
      </c>
      <c r="DT188" s="53">
        <v>0.1032787</v>
      </c>
      <c r="DU188" s="53">
        <v>-4.1947400000000003E-2</v>
      </c>
      <c r="DV188" s="53">
        <v>-3.4700999999999998E-3</v>
      </c>
      <c r="DW188" s="53">
        <v>0.10189810000000001</v>
      </c>
      <c r="DX188" s="53">
        <v>-7.4950100000000006E-2</v>
      </c>
      <c r="DY188" s="53">
        <v>-2.12848E-2</v>
      </c>
      <c r="DZ188" s="53">
        <v>-2.2228899999999999E-2</v>
      </c>
      <c r="EA188" s="53">
        <v>4.4099300000000001E-2</v>
      </c>
      <c r="EB188" s="53">
        <v>2.9386700000000002E-2</v>
      </c>
      <c r="EC188" s="53">
        <v>0.1407533</v>
      </c>
      <c r="ED188" s="53">
        <v>0.1186151</v>
      </c>
      <c r="EE188" s="53">
        <v>0.1176847</v>
      </c>
      <c r="EF188" s="53">
        <v>0.35069260000000002</v>
      </c>
      <c r="EG188" s="53">
        <v>0.29316940000000002</v>
      </c>
      <c r="EH188" s="53">
        <v>0.3656817</v>
      </c>
      <c r="EI188" s="53">
        <v>0.2156033</v>
      </c>
      <c r="EJ188" s="53">
        <v>0.1186928</v>
      </c>
      <c r="EK188" s="53">
        <v>7.4811600000000006E-2</v>
      </c>
      <c r="EL188" s="53">
        <v>0.23965510000000001</v>
      </c>
      <c r="EM188" s="53">
        <v>0.2565655</v>
      </c>
      <c r="EN188" s="53">
        <v>0.52884719999999996</v>
      </c>
      <c r="EO188" s="53">
        <v>0.457903</v>
      </c>
      <c r="EP188" s="53">
        <v>0.48008820000000002</v>
      </c>
      <c r="EQ188" s="53">
        <v>0.49440420000000002</v>
      </c>
      <c r="ER188" s="53">
        <v>0.321571</v>
      </c>
      <c r="ES188" s="53">
        <v>0.1460137</v>
      </c>
      <c r="ET188" s="53">
        <v>0.24919350000000001</v>
      </c>
      <c r="EU188" s="53">
        <v>0.31226290000000001</v>
      </c>
      <c r="EV188" s="53">
        <v>2.12439E-2</v>
      </c>
      <c r="EW188" s="53">
        <v>58.673520000000003</v>
      </c>
      <c r="EX188" s="53">
        <v>57.468649999999997</v>
      </c>
      <c r="EY188" s="53">
        <v>56.5197</v>
      </c>
      <c r="EZ188" s="53">
        <v>55.844380000000001</v>
      </c>
      <c r="FA188" s="53">
        <v>55.263869999999997</v>
      </c>
      <c r="FB188" s="53">
        <v>54.742550000000001</v>
      </c>
      <c r="FC188" s="53">
        <v>54.341299999999997</v>
      </c>
      <c r="FD188" s="53">
        <v>55.096780000000003</v>
      </c>
      <c r="FE188" s="53">
        <v>58.682429999999997</v>
      </c>
      <c r="FF188" s="53">
        <v>62.985950000000003</v>
      </c>
      <c r="FG188" s="53">
        <v>67.707949999999997</v>
      </c>
      <c r="FH188" s="53">
        <v>72.740409999999997</v>
      </c>
      <c r="FI188" s="53">
        <v>77.087959999999995</v>
      </c>
      <c r="FJ188" s="53">
        <v>80.822109999999995</v>
      </c>
      <c r="FK188" s="53">
        <v>82.969250000000002</v>
      </c>
      <c r="FL188" s="53">
        <v>82.890110000000007</v>
      </c>
      <c r="FM188" s="53">
        <v>80.724819999999994</v>
      </c>
      <c r="FN188" s="53">
        <v>77.399959999999993</v>
      </c>
      <c r="FO188" s="53">
        <v>72.921629999999993</v>
      </c>
      <c r="FP188" s="53">
        <v>68.320999999999998</v>
      </c>
      <c r="FQ188" s="53">
        <v>65.145520000000005</v>
      </c>
      <c r="FR188" s="53">
        <v>62.75488</v>
      </c>
      <c r="FS188" s="53">
        <v>60.747770000000003</v>
      </c>
      <c r="FT188" s="53">
        <v>59.352600000000002</v>
      </c>
      <c r="FU188" s="53">
        <v>278</v>
      </c>
      <c r="FV188" s="53">
        <v>555.90790000000004</v>
      </c>
      <c r="FW188" s="53">
        <v>16.264510000000001</v>
      </c>
      <c r="FX188" s="53">
        <v>1</v>
      </c>
    </row>
    <row r="189" spans="1:180" x14ac:dyDescent="0.3">
      <c r="A189" t="s">
        <v>174</v>
      </c>
      <c r="B189" t="s">
        <v>220</v>
      </c>
      <c r="C189" t="s">
        <v>180</v>
      </c>
      <c r="D189" t="s">
        <v>248</v>
      </c>
      <c r="E189" t="s">
        <v>187</v>
      </c>
      <c r="F189" t="s">
        <v>233</v>
      </c>
      <c r="G189" t="s">
        <v>242</v>
      </c>
      <c r="H189" s="53">
        <v>26</v>
      </c>
      <c r="I189" s="53">
        <v>1.9298331</v>
      </c>
      <c r="J189" s="53">
        <v>1.9210849999999999</v>
      </c>
      <c r="K189" s="53">
        <v>1.885899</v>
      </c>
      <c r="L189" s="53">
        <v>1.7226919999999999</v>
      </c>
      <c r="M189" s="53">
        <v>1.7486999999999999</v>
      </c>
      <c r="N189" s="53">
        <v>1.7958529999999999</v>
      </c>
      <c r="O189" s="53">
        <v>1.5359320000000001</v>
      </c>
      <c r="P189" s="53">
        <v>1.590749</v>
      </c>
      <c r="Q189" s="53">
        <v>1.4640439999999999</v>
      </c>
      <c r="R189" s="53">
        <v>1.665092</v>
      </c>
      <c r="S189" s="53">
        <v>1.621937</v>
      </c>
      <c r="T189" s="53">
        <v>1.7079249999999999</v>
      </c>
      <c r="U189" s="53">
        <v>1.9964139999999999</v>
      </c>
      <c r="V189" s="53">
        <v>1.6775610000000001</v>
      </c>
      <c r="W189" s="53">
        <v>1.7118800000000001</v>
      </c>
      <c r="X189" s="53">
        <v>1.6845429999999999</v>
      </c>
      <c r="Y189" s="53">
        <v>1.6210690000000001</v>
      </c>
      <c r="Z189" s="53">
        <v>1.5645230000000001</v>
      </c>
      <c r="AA189" s="53">
        <v>1.6431359999999999</v>
      </c>
      <c r="AB189" s="53">
        <v>1.918723</v>
      </c>
      <c r="AC189" s="53">
        <v>2.1510910000000001</v>
      </c>
      <c r="AD189" s="53">
        <v>2.2783699999999998</v>
      </c>
      <c r="AE189" s="53">
        <v>2.013023</v>
      </c>
      <c r="AF189" s="53">
        <v>1.9476530000000001</v>
      </c>
      <c r="AG189" s="53">
        <v>-0.37931699000000002</v>
      </c>
      <c r="AH189" s="53">
        <v>-0.40794279999999999</v>
      </c>
      <c r="AI189" s="53">
        <v>-0.329204</v>
      </c>
      <c r="AJ189" s="53">
        <v>-0.42390080000000002</v>
      </c>
      <c r="AK189" s="53">
        <v>-0.37813560000000002</v>
      </c>
      <c r="AL189" s="53">
        <v>-0.34951349999999998</v>
      </c>
      <c r="AM189" s="53">
        <v>-0.34264990000000001</v>
      </c>
      <c r="AN189" s="53">
        <v>-0.40211619999999998</v>
      </c>
      <c r="AO189" s="53">
        <v>-0.37944460000000002</v>
      </c>
      <c r="AP189" s="53">
        <v>-0.24466950000000001</v>
      </c>
      <c r="AQ189" s="53">
        <v>-0.20897270000000001</v>
      </c>
      <c r="AR189" s="53">
        <v>-0.2059541</v>
      </c>
      <c r="AS189" s="53">
        <v>-5.1952100000000001E-2</v>
      </c>
      <c r="AT189" s="53">
        <v>-0.28040749999999998</v>
      </c>
      <c r="AU189" s="53">
        <v>-0.17339869999999999</v>
      </c>
      <c r="AV189" s="53">
        <v>-0.21943380000000001</v>
      </c>
      <c r="AW189" s="53">
        <v>-0.3518695</v>
      </c>
      <c r="AX189" s="53">
        <v>-0.40576859999999998</v>
      </c>
      <c r="AY189" s="53">
        <v>-0.44726060000000001</v>
      </c>
      <c r="AZ189" s="53">
        <v>-0.30808400000000002</v>
      </c>
      <c r="BA189" s="53">
        <v>-0.1835686</v>
      </c>
      <c r="BB189" s="53">
        <v>-0.26029530000000001</v>
      </c>
      <c r="BC189" s="53">
        <v>-0.35376780000000002</v>
      </c>
      <c r="BD189" s="53">
        <v>-0.37490000000000001</v>
      </c>
      <c r="BE189" s="53">
        <v>-0.26935729000000003</v>
      </c>
      <c r="BF189" s="53">
        <v>-0.25741999999999998</v>
      </c>
      <c r="BG189" s="53">
        <v>-0.20807100000000001</v>
      </c>
      <c r="BH189" s="53">
        <v>-0.33287850000000002</v>
      </c>
      <c r="BI189" s="53">
        <v>-0.28368979999999999</v>
      </c>
      <c r="BJ189" s="53">
        <v>-0.21681339999999999</v>
      </c>
      <c r="BK189" s="53">
        <v>-0.13661300000000001</v>
      </c>
      <c r="BL189" s="53">
        <v>-0.1273174</v>
      </c>
      <c r="BM189" s="53">
        <v>-0.18779650000000001</v>
      </c>
      <c r="BN189" s="53">
        <v>-4.2941300000000002E-2</v>
      </c>
      <c r="BO189" s="53">
        <v>-8.24294E-2</v>
      </c>
      <c r="BP189" s="53">
        <v>-5.7692500000000001E-2</v>
      </c>
      <c r="BQ189" s="53">
        <v>0.1915066</v>
      </c>
      <c r="BR189" s="53">
        <v>-8.3760399999999999E-2</v>
      </c>
      <c r="BS189" s="53">
        <v>-1.45355E-2</v>
      </c>
      <c r="BT189" s="53">
        <v>-7.3936699999999994E-2</v>
      </c>
      <c r="BU189" s="53">
        <v>-0.16626589999999999</v>
      </c>
      <c r="BV189" s="53">
        <v>-0.24388580000000001</v>
      </c>
      <c r="BW189" s="53">
        <v>-0.24006920000000001</v>
      </c>
      <c r="BX189" s="53">
        <v>-3.3947400000000003E-2</v>
      </c>
      <c r="BY189" s="53">
        <v>2.6435899999999998E-2</v>
      </c>
      <c r="BZ189" s="53">
        <v>-0.1089977</v>
      </c>
      <c r="CA189" s="53">
        <v>-0.24234620000000001</v>
      </c>
      <c r="CB189" s="53">
        <v>-0.25264029999999998</v>
      </c>
      <c r="CC189" s="53">
        <v>-0.1931995</v>
      </c>
      <c r="CD189" s="53">
        <v>-0.15316830000000001</v>
      </c>
      <c r="CE189" s="53">
        <v>-0.1241747</v>
      </c>
      <c r="CF189" s="53">
        <v>-0.26983669999999998</v>
      </c>
      <c r="CG189" s="53">
        <v>-0.218277</v>
      </c>
      <c r="CH189" s="53">
        <v>-0.12490569999999999</v>
      </c>
      <c r="CI189" s="53">
        <v>6.0873999999999998E-3</v>
      </c>
      <c r="CJ189" s="53">
        <v>6.3007499999999994E-2</v>
      </c>
      <c r="CK189" s="53">
        <v>-5.5061699999999998E-2</v>
      </c>
      <c r="CL189" s="53">
        <v>9.6775100000000003E-2</v>
      </c>
      <c r="CM189" s="53">
        <v>5.2141000000000002E-3</v>
      </c>
      <c r="CN189" s="53">
        <v>4.4993100000000001E-2</v>
      </c>
      <c r="CO189" s="53">
        <v>0.36012539999999998</v>
      </c>
      <c r="CP189" s="53">
        <v>5.2436700000000003E-2</v>
      </c>
      <c r="CQ189" s="53">
        <v>9.5492599999999997E-2</v>
      </c>
      <c r="CR189" s="53">
        <v>2.68341E-2</v>
      </c>
      <c r="CS189" s="53">
        <v>-3.7717300000000002E-2</v>
      </c>
      <c r="CT189" s="53">
        <v>-0.1317662</v>
      </c>
      <c r="CU189" s="53">
        <v>-9.6569100000000005E-2</v>
      </c>
      <c r="CV189" s="53">
        <v>0.1559188</v>
      </c>
      <c r="CW189" s="53">
        <v>0.17188439999999999</v>
      </c>
      <c r="CX189" s="53">
        <v>-4.2094000000000003E-3</v>
      </c>
      <c r="CY189" s="53">
        <v>-0.16517599999999999</v>
      </c>
      <c r="CZ189" s="53">
        <v>-0.16796359999999999</v>
      </c>
      <c r="DA189" s="53">
        <v>-0.1170417</v>
      </c>
      <c r="DB189" s="53">
        <v>-4.89167E-2</v>
      </c>
      <c r="DC189" s="53">
        <v>-4.0278399999999999E-2</v>
      </c>
      <c r="DD189" s="53">
        <v>-0.20679500000000001</v>
      </c>
      <c r="DE189" s="53">
        <v>-0.1528641</v>
      </c>
      <c r="DF189" s="53">
        <v>-3.2998E-2</v>
      </c>
      <c r="DG189" s="53">
        <v>0.1487879</v>
      </c>
      <c r="DH189" s="53">
        <v>0.25333230000000001</v>
      </c>
      <c r="DI189" s="53">
        <v>7.7673199999999998E-2</v>
      </c>
      <c r="DJ189" s="53">
        <v>0.23649139999999999</v>
      </c>
      <c r="DK189" s="53">
        <v>9.2857599999999998E-2</v>
      </c>
      <c r="DL189" s="53">
        <v>0.1476787</v>
      </c>
      <c r="DM189" s="53">
        <v>0.5287442</v>
      </c>
      <c r="DN189" s="53">
        <v>0.18863389999999999</v>
      </c>
      <c r="DO189" s="53">
        <v>0.2055208</v>
      </c>
      <c r="DP189" s="53">
        <v>0.12760489999999999</v>
      </c>
      <c r="DQ189" s="53">
        <v>9.0831200000000001E-2</v>
      </c>
      <c r="DR189" s="53">
        <v>-1.96467E-2</v>
      </c>
      <c r="DS189" s="53">
        <v>4.6931E-2</v>
      </c>
      <c r="DT189" s="53">
        <v>0.34578500000000001</v>
      </c>
      <c r="DU189" s="53">
        <v>0.31733289999999997</v>
      </c>
      <c r="DV189" s="53">
        <v>0.1005789</v>
      </c>
      <c r="DW189" s="53">
        <v>-8.8005700000000006E-2</v>
      </c>
      <c r="DX189" s="53">
        <v>-8.3286799999999994E-2</v>
      </c>
      <c r="DY189" s="53">
        <v>-7.0819999999999998E-3</v>
      </c>
      <c r="DZ189" s="53">
        <v>0.10160619999999999</v>
      </c>
      <c r="EA189" s="53">
        <v>8.0854499999999996E-2</v>
      </c>
      <c r="EB189" s="53">
        <v>-0.11577270000000001</v>
      </c>
      <c r="EC189" s="53">
        <v>-5.8418400000000002E-2</v>
      </c>
      <c r="ED189" s="53">
        <v>9.9701999999999999E-2</v>
      </c>
      <c r="EE189" s="53">
        <v>0.3548248</v>
      </c>
      <c r="EF189" s="53">
        <v>0.52813109999999996</v>
      </c>
      <c r="EG189" s="53">
        <v>0.26932129999999999</v>
      </c>
      <c r="EH189" s="53">
        <v>0.43821959999999999</v>
      </c>
      <c r="EI189" s="53">
        <v>0.21940100000000001</v>
      </c>
      <c r="EJ189" s="53">
        <v>0.29594039999999999</v>
      </c>
      <c r="EK189" s="53">
        <v>0.77220299999999997</v>
      </c>
      <c r="EL189" s="53">
        <v>0.38528109999999999</v>
      </c>
      <c r="EM189" s="53">
        <v>0.36438399999999999</v>
      </c>
      <c r="EN189" s="53">
        <v>0.27310200000000001</v>
      </c>
      <c r="EO189" s="53">
        <v>0.27643479999999998</v>
      </c>
      <c r="EP189" s="53">
        <v>0.14223620000000001</v>
      </c>
      <c r="EQ189" s="53">
        <v>0.25412240000000003</v>
      </c>
      <c r="ER189" s="53">
        <v>0.61992159999999996</v>
      </c>
      <c r="ES189" s="53">
        <v>0.52733739999999996</v>
      </c>
      <c r="ET189" s="53">
        <v>0.2518765</v>
      </c>
      <c r="EU189" s="53">
        <v>2.3415800000000001E-2</v>
      </c>
      <c r="EV189" s="53">
        <v>3.8972899999999998E-2</v>
      </c>
      <c r="EW189" s="53">
        <v>59.866680000000002</v>
      </c>
      <c r="EX189" s="53">
        <v>59.055309999999999</v>
      </c>
      <c r="EY189" s="53">
        <v>58.210209999999996</v>
      </c>
      <c r="EZ189" s="53">
        <v>57.446269999999998</v>
      </c>
      <c r="FA189" s="53">
        <v>56.75967</v>
      </c>
      <c r="FB189" s="53">
        <v>56.347569999999997</v>
      </c>
      <c r="FC189" s="53">
        <v>56.685250000000003</v>
      </c>
      <c r="FD189" s="53">
        <v>59.434130000000003</v>
      </c>
      <c r="FE189" s="53">
        <v>63.336109999999998</v>
      </c>
      <c r="FF189" s="53">
        <v>67.495729999999995</v>
      </c>
      <c r="FG189" s="53">
        <v>71.537540000000007</v>
      </c>
      <c r="FH189" s="53">
        <v>75.63579</v>
      </c>
      <c r="FI189" s="53">
        <v>78.937950000000001</v>
      </c>
      <c r="FJ189" s="53">
        <v>81.301479999999998</v>
      </c>
      <c r="FK189" s="53">
        <v>82.519109999999998</v>
      </c>
      <c r="FL189" s="53">
        <v>82.414789999999996</v>
      </c>
      <c r="FM189" s="53">
        <v>81.278099999999995</v>
      </c>
      <c r="FN189" s="53">
        <v>79.537090000000006</v>
      </c>
      <c r="FO189" s="53">
        <v>76.607020000000006</v>
      </c>
      <c r="FP189" s="53">
        <v>72.472570000000005</v>
      </c>
      <c r="FQ189" s="53">
        <v>67.695589999999996</v>
      </c>
      <c r="FR189" s="53">
        <v>64.444919999999996</v>
      </c>
      <c r="FS189" s="53">
        <v>62.607460000000003</v>
      </c>
      <c r="FT189" s="53">
        <v>61.488979999999998</v>
      </c>
      <c r="FU189" s="53">
        <v>278</v>
      </c>
      <c r="FV189" s="53">
        <v>526.69200000000001</v>
      </c>
      <c r="FW189" s="53">
        <v>15.41596</v>
      </c>
      <c r="FX189" s="53">
        <v>1</v>
      </c>
    </row>
    <row r="190" spans="1:180" x14ac:dyDescent="0.3">
      <c r="A190" t="s">
        <v>174</v>
      </c>
      <c r="B190" t="s">
        <v>220</v>
      </c>
      <c r="C190" t="s">
        <v>180</v>
      </c>
      <c r="D190" t="s">
        <v>227</v>
      </c>
      <c r="E190" t="s">
        <v>187</v>
      </c>
      <c r="F190" t="s">
        <v>233</v>
      </c>
      <c r="G190" t="s">
        <v>242</v>
      </c>
      <c r="H190" s="53">
        <v>26</v>
      </c>
      <c r="I190" s="53">
        <v>1.792627</v>
      </c>
      <c r="J190" s="53">
        <v>1.744523</v>
      </c>
      <c r="K190" s="53">
        <v>1.734577</v>
      </c>
      <c r="L190" s="53">
        <v>1.6961569999999999</v>
      </c>
      <c r="M190" s="53">
        <v>1.716515</v>
      </c>
      <c r="N190" s="53">
        <v>1.834695</v>
      </c>
      <c r="O190" s="53">
        <v>1.6946939999999999</v>
      </c>
      <c r="P190" s="53">
        <v>1.6766300000000001</v>
      </c>
      <c r="Q190" s="53">
        <v>1.613065</v>
      </c>
      <c r="R190" s="53">
        <v>1.769973</v>
      </c>
      <c r="S190" s="53">
        <v>1.7901279999999999</v>
      </c>
      <c r="T190" s="53">
        <v>1.827796</v>
      </c>
      <c r="U190" s="53">
        <v>1.8622879999999999</v>
      </c>
      <c r="V190" s="53">
        <v>1.8842620000000001</v>
      </c>
      <c r="W190" s="53">
        <v>1.986062</v>
      </c>
      <c r="X190" s="53">
        <v>1.8114459999999999</v>
      </c>
      <c r="Y190" s="53">
        <v>1.780319</v>
      </c>
      <c r="Z190" s="53">
        <v>1.776348</v>
      </c>
      <c r="AA190" s="53">
        <v>1.8267389999999999</v>
      </c>
      <c r="AB190" s="53">
        <v>1.913322</v>
      </c>
      <c r="AC190" s="53">
        <v>2.0967989999999999</v>
      </c>
      <c r="AD190" s="53">
        <v>2.0892680000000001</v>
      </c>
      <c r="AE190" s="53">
        <v>1.973881</v>
      </c>
      <c r="AF190" s="53">
        <v>1.9490510000000001</v>
      </c>
      <c r="AG190" s="53">
        <v>-0.45688450000000003</v>
      </c>
      <c r="AH190" s="53">
        <v>-0.46488350000000001</v>
      </c>
      <c r="AI190" s="53">
        <v>-0.4063833</v>
      </c>
      <c r="AJ190" s="53">
        <v>-0.3939646</v>
      </c>
      <c r="AK190" s="53">
        <v>-0.36929919999999999</v>
      </c>
      <c r="AL190" s="53">
        <v>-0.35789189999999999</v>
      </c>
      <c r="AM190" s="53">
        <v>-0.21369170000000001</v>
      </c>
      <c r="AN190" s="53">
        <v>-0.17742269999999999</v>
      </c>
      <c r="AO190" s="53">
        <v>-0.1772118</v>
      </c>
      <c r="AP190" s="53">
        <v>-8.1246299999999994E-2</v>
      </c>
      <c r="AQ190" s="53">
        <v>-0.10944570000000001</v>
      </c>
      <c r="AR190" s="53">
        <v>-0.15216969999999999</v>
      </c>
      <c r="AS190" s="53">
        <v>-0.15401570000000001</v>
      </c>
      <c r="AT190" s="53">
        <v>-0.1526149</v>
      </c>
      <c r="AU190" s="53">
        <v>-9.9206100000000005E-2</v>
      </c>
      <c r="AV190" s="53">
        <v>-0.19827069999999999</v>
      </c>
      <c r="AW190" s="53">
        <v>-0.14645620000000001</v>
      </c>
      <c r="AX190" s="53">
        <v>-0.20283119999999999</v>
      </c>
      <c r="AY190" s="53">
        <v>-0.29510029999999998</v>
      </c>
      <c r="AZ190" s="53">
        <v>-0.26082420000000001</v>
      </c>
      <c r="BA190" s="53">
        <v>-0.2696075</v>
      </c>
      <c r="BB190" s="53">
        <v>-0.51409070000000001</v>
      </c>
      <c r="BC190" s="53">
        <v>-0.45344499999999999</v>
      </c>
      <c r="BD190" s="53">
        <v>-0.3830461</v>
      </c>
      <c r="BE190" s="53">
        <v>-0.35353129999999999</v>
      </c>
      <c r="BF190" s="53">
        <v>-0.36707220000000002</v>
      </c>
      <c r="BG190" s="53">
        <v>-0.30719829999999998</v>
      </c>
      <c r="BH190" s="53">
        <v>-0.30707079999999998</v>
      </c>
      <c r="BI190" s="53">
        <v>-0.27627550000000001</v>
      </c>
      <c r="BJ190" s="53">
        <v>-0.17822180000000001</v>
      </c>
      <c r="BK190" s="53">
        <v>1.5847000000000001E-3</v>
      </c>
      <c r="BL190" s="53">
        <v>1.2158499999999999E-2</v>
      </c>
      <c r="BM190" s="53">
        <v>-5.2810900000000001E-2</v>
      </c>
      <c r="BN190" s="53">
        <v>6.0632999999999999E-2</v>
      </c>
      <c r="BO190" s="53">
        <v>2.0742900000000002E-2</v>
      </c>
      <c r="BP190" s="53">
        <v>-1.36352E-2</v>
      </c>
      <c r="BQ190" s="53">
        <v>6.4692999999999999E-3</v>
      </c>
      <c r="BR190" s="53">
        <v>2.01485E-2</v>
      </c>
      <c r="BS190" s="53">
        <v>8.6496900000000002E-2</v>
      </c>
      <c r="BT190" s="53">
        <v>-5.3164700000000002E-2</v>
      </c>
      <c r="BU190" s="53">
        <v>-1.4707700000000001E-2</v>
      </c>
      <c r="BV190" s="53">
        <v>-3.1116100000000001E-2</v>
      </c>
      <c r="BW190" s="53">
        <v>-4.8074400000000003E-2</v>
      </c>
      <c r="BX190" s="53">
        <v>-4.1985E-3</v>
      </c>
      <c r="BY190" s="53">
        <v>-5.4895199999999998E-2</v>
      </c>
      <c r="BZ190" s="53">
        <v>-0.35986849999999998</v>
      </c>
      <c r="CA190" s="53">
        <v>-0.32473540000000001</v>
      </c>
      <c r="CB190" s="53">
        <v>-0.2485889</v>
      </c>
      <c r="CC190" s="53">
        <v>-0.28194910000000001</v>
      </c>
      <c r="CD190" s="53">
        <v>-0.29932839999999999</v>
      </c>
      <c r="CE190" s="53">
        <v>-0.23850299999999999</v>
      </c>
      <c r="CF190" s="53">
        <v>-0.24688840000000001</v>
      </c>
      <c r="CG190" s="53">
        <v>-0.2118476</v>
      </c>
      <c r="CH190" s="53">
        <v>-5.3782799999999999E-2</v>
      </c>
      <c r="CI190" s="53">
        <v>0.1506844</v>
      </c>
      <c r="CJ190" s="53">
        <v>0.1434619</v>
      </c>
      <c r="CK190" s="53">
        <v>3.3348799999999998E-2</v>
      </c>
      <c r="CL190" s="53">
        <v>0.15889819999999999</v>
      </c>
      <c r="CM190" s="53">
        <v>0.1109111</v>
      </c>
      <c r="CN190" s="53">
        <v>8.2313499999999998E-2</v>
      </c>
      <c r="CO190" s="53">
        <v>0.11762069999999999</v>
      </c>
      <c r="CP190" s="53">
        <v>0.13980390000000001</v>
      </c>
      <c r="CQ190" s="53">
        <v>0.21511420000000001</v>
      </c>
      <c r="CR190" s="53">
        <v>4.7335299999999997E-2</v>
      </c>
      <c r="CS190" s="53">
        <v>7.6540899999999995E-2</v>
      </c>
      <c r="CT190" s="53">
        <v>8.7813199999999994E-2</v>
      </c>
      <c r="CU190" s="53">
        <v>0.123015</v>
      </c>
      <c r="CV190" s="53">
        <v>0.17353969999999999</v>
      </c>
      <c r="CW190" s="53">
        <v>9.3813900000000006E-2</v>
      </c>
      <c r="CX190" s="53">
        <v>-0.25305470000000002</v>
      </c>
      <c r="CY190" s="53">
        <v>-0.23559160000000001</v>
      </c>
      <c r="CZ190" s="53">
        <v>-0.1554642</v>
      </c>
      <c r="DA190" s="53">
        <v>-0.2103669</v>
      </c>
      <c r="DB190" s="53">
        <v>-0.2315846</v>
      </c>
      <c r="DC190" s="53">
        <v>-0.16980770000000001</v>
      </c>
      <c r="DD190" s="53">
        <v>-0.18670610000000001</v>
      </c>
      <c r="DE190" s="53">
        <v>-0.14741969999999999</v>
      </c>
      <c r="DF190" s="53">
        <v>7.0656200000000002E-2</v>
      </c>
      <c r="DG190" s="53">
        <v>0.2997842</v>
      </c>
      <c r="DH190" s="53">
        <v>0.27476519999999999</v>
      </c>
      <c r="DI190" s="53">
        <v>0.1195085</v>
      </c>
      <c r="DJ190" s="53">
        <v>0.25716339999999999</v>
      </c>
      <c r="DK190" s="53">
        <v>0.20107929999999999</v>
      </c>
      <c r="DL190" s="53">
        <v>0.17826210000000001</v>
      </c>
      <c r="DM190" s="53">
        <v>0.22877220000000001</v>
      </c>
      <c r="DN190" s="53">
        <v>0.2594593</v>
      </c>
      <c r="DO190" s="53">
        <v>0.34373150000000002</v>
      </c>
      <c r="DP190" s="53">
        <v>0.1478353</v>
      </c>
      <c r="DQ190" s="53">
        <v>0.16778950000000001</v>
      </c>
      <c r="DR190" s="53">
        <v>0.2067425</v>
      </c>
      <c r="DS190" s="53">
        <v>0.29410439999999999</v>
      </c>
      <c r="DT190" s="53">
        <v>0.35127789999999998</v>
      </c>
      <c r="DU190" s="53">
        <v>0.24252299999999999</v>
      </c>
      <c r="DV190" s="53">
        <v>-0.14624090000000001</v>
      </c>
      <c r="DW190" s="53">
        <v>-0.14644769999999999</v>
      </c>
      <c r="DX190" s="53">
        <v>-6.2339499999999999E-2</v>
      </c>
      <c r="DY190" s="53">
        <v>-0.1070137</v>
      </c>
      <c r="DZ190" s="53">
        <v>-0.13377330000000001</v>
      </c>
      <c r="EA190" s="53">
        <v>-7.0622599999999994E-2</v>
      </c>
      <c r="EB190" s="53">
        <v>-9.9812300000000007E-2</v>
      </c>
      <c r="EC190" s="53">
        <v>-5.4396E-2</v>
      </c>
      <c r="ED190" s="53">
        <v>0.2503263</v>
      </c>
      <c r="EE190" s="53">
        <v>0.51506050000000003</v>
      </c>
      <c r="EF190" s="53">
        <v>0.46434639999999999</v>
      </c>
      <c r="EG190" s="53">
        <v>0.2439094</v>
      </c>
      <c r="EH190" s="53">
        <v>0.39904269999999997</v>
      </c>
      <c r="EI190" s="53">
        <v>0.3312679</v>
      </c>
      <c r="EJ190" s="53">
        <v>0.31679659999999998</v>
      </c>
      <c r="EK190" s="53">
        <v>0.38925720000000003</v>
      </c>
      <c r="EL190" s="53">
        <v>0.43222260000000001</v>
      </c>
      <c r="EM190" s="53">
        <v>0.52943450000000003</v>
      </c>
      <c r="EN190" s="53">
        <v>0.29294130000000002</v>
      </c>
      <c r="EO190" s="53">
        <v>0.29953800000000003</v>
      </c>
      <c r="EP190" s="53">
        <v>0.37845760000000001</v>
      </c>
      <c r="EQ190" s="53">
        <v>0.54113040000000001</v>
      </c>
      <c r="ER190" s="53">
        <v>0.60790370000000005</v>
      </c>
      <c r="ES190" s="53">
        <v>0.45723520000000001</v>
      </c>
      <c r="ET190" s="53">
        <v>7.9813000000000002E-3</v>
      </c>
      <c r="EU190" s="53">
        <v>-1.7738199999999999E-2</v>
      </c>
      <c r="EV190" s="53">
        <v>7.2117700000000007E-2</v>
      </c>
      <c r="EW190" s="53">
        <v>59.061230000000002</v>
      </c>
      <c r="EX190" s="53">
        <v>57.924460000000003</v>
      </c>
      <c r="EY190" s="53">
        <v>56.999020000000002</v>
      </c>
      <c r="EZ190" s="53">
        <v>56.205689999999997</v>
      </c>
      <c r="FA190" s="53">
        <v>55.49747</v>
      </c>
      <c r="FB190" s="53">
        <v>54.907380000000003</v>
      </c>
      <c r="FC190" s="53">
        <v>55.510379999999998</v>
      </c>
      <c r="FD190" s="53">
        <v>58.502290000000002</v>
      </c>
      <c r="FE190" s="53">
        <v>62.036140000000003</v>
      </c>
      <c r="FF190" s="53">
        <v>65.861919999999998</v>
      </c>
      <c r="FG190" s="53">
        <v>69.819659999999999</v>
      </c>
      <c r="FH190" s="53">
        <v>73.860200000000006</v>
      </c>
      <c r="FI190" s="53">
        <v>77.018640000000005</v>
      </c>
      <c r="FJ190" s="53">
        <v>78.94171</v>
      </c>
      <c r="FK190" s="53">
        <v>79.660229999999999</v>
      </c>
      <c r="FL190" s="53">
        <v>79.661869999999993</v>
      </c>
      <c r="FM190" s="53">
        <v>78.440160000000006</v>
      </c>
      <c r="FN190" s="53">
        <v>76.727440000000001</v>
      </c>
      <c r="FO190" s="53">
        <v>74.155649999999994</v>
      </c>
      <c r="FP190" s="53">
        <v>70.411540000000002</v>
      </c>
      <c r="FQ190" s="53">
        <v>66.156880000000001</v>
      </c>
      <c r="FR190" s="53">
        <v>63.212069999999997</v>
      </c>
      <c r="FS190" s="53">
        <v>61.425199999999997</v>
      </c>
      <c r="FT190" s="53">
        <v>60.127699999999997</v>
      </c>
      <c r="FU190" s="53">
        <v>278</v>
      </c>
      <c r="FV190" s="53">
        <v>526.69200000000001</v>
      </c>
      <c r="FW190" s="53">
        <v>15.41596</v>
      </c>
      <c r="FX190" s="53">
        <v>1</v>
      </c>
    </row>
    <row r="191" spans="1:180" x14ac:dyDescent="0.3">
      <c r="A191" t="s">
        <v>174</v>
      </c>
      <c r="B191" t="s">
        <v>220</v>
      </c>
      <c r="C191" t="s">
        <v>180</v>
      </c>
      <c r="D191" t="s">
        <v>248</v>
      </c>
      <c r="E191" t="s">
        <v>190</v>
      </c>
      <c r="F191" t="s">
        <v>233</v>
      </c>
      <c r="G191" t="s">
        <v>242</v>
      </c>
      <c r="H191" s="53">
        <v>26</v>
      </c>
      <c r="I191" s="53">
        <v>1.6919930000000001</v>
      </c>
      <c r="J191" s="53">
        <v>1.722788</v>
      </c>
      <c r="K191" s="53">
        <v>1.750942</v>
      </c>
      <c r="L191" s="53">
        <v>1.7591829999999999</v>
      </c>
      <c r="M191" s="53">
        <v>1.7889569999999999</v>
      </c>
      <c r="N191" s="53">
        <v>1.8099259999999999</v>
      </c>
      <c r="O191" s="53">
        <v>1.8439099999999999</v>
      </c>
      <c r="P191" s="53">
        <v>1.456928</v>
      </c>
      <c r="Q191" s="53">
        <v>1.389583</v>
      </c>
      <c r="R191" s="53">
        <v>1.580355</v>
      </c>
      <c r="S191" s="53">
        <v>1.6046670000000001</v>
      </c>
      <c r="T191" s="53">
        <v>1.5061100000000001</v>
      </c>
      <c r="U191" s="53">
        <v>1.594703</v>
      </c>
      <c r="V191" s="53">
        <v>1.818527</v>
      </c>
      <c r="W191" s="53">
        <v>1.755773</v>
      </c>
      <c r="X191" s="53">
        <v>2.0289130000000002</v>
      </c>
      <c r="Y191" s="53">
        <v>1.895764</v>
      </c>
      <c r="Z191" s="53">
        <v>1.597529</v>
      </c>
      <c r="AA191" s="53">
        <v>1.585242</v>
      </c>
      <c r="AB191" s="53">
        <v>2.1597230000000001</v>
      </c>
      <c r="AC191" s="53">
        <v>2.190944</v>
      </c>
      <c r="AD191" s="53">
        <v>1.8834109999999999</v>
      </c>
      <c r="AE191" s="53">
        <v>1.8997040000000001</v>
      </c>
      <c r="AF191" s="53">
        <v>1.722127</v>
      </c>
      <c r="AG191" s="53">
        <v>-0.49264460999999998</v>
      </c>
      <c r="AH191" s="53">
        <v>-0.4156106</v>
      </c>
      <c r="AI191" s="53">
        <v>-0.33940900000000002</v>
      </c>
      <c r="AJ191" s="53">
        <v>-0.31922309999999998</v>
      </c>
      <c r="AK191" s="53">
        <v>-0.27835520000000002</v>
      </c>
      <c r="AL191" s="53">
        <v>-0.32633180000000001</v>
      </c>
      <c r="AM191" s="53">
        <v>-0.23441699999999999</v>
      </c>
      <c r="AN191" s="53">
        <v>-0.28990290000000002</v>
      </c>
      <c r="AO191" s="53">
        <v>-0.26101069999999998</v>
      </c>
      <c r="AP191" s="53">
        <v>-0.1007585</v>
      </c>
      <c r="AQ191" s="53">
        <v>-1.00733E-2</v>
      </c>
      <c r="AR191" s="53">
        <v>-0.22941539999999999</v>
      </c>
      <c r="AS191" s="53">
        <v>-0.25807029999999997</v>
      </c>
      <c r="AT191" s="53">
        <v>-1.4896700000000001E-2</v>
      </c>
      <c r="AU191" s="53">
        <v>1.2921200000000001E-2</v>
      </c>
      <c r="AV191" s="53">
        <v>0.1497705</v>
      </c>
      <c r="AW191" s="53">
        <v>4.1118999999999999E-3</v>
      </c>
      <c r="AX191" s="53">
        <v>-0.33840880000000001</v>
      </c>
      <c r="AY191" s="53">
        <v>-0.53334040000000005</v>
      </c>
      <c r="AZ191" s="53">
        <v>-0.36262119999999998</v>
      </c>
      <c r="BA191" s="53">
        <v>-0.37966840000000002</v>
      </c>
      <c r="BB191" s="53">
        <v>-0.80093930000000002</v>
      </c>
      <c r="BC191" s="53">
        <v>-0.54769999999999996</v>
      </c>
      <c r="BD191" s="53">
        <v>-0.42583399999999999</v>
      </c>
      <c r="BE191" s="53">
        <v>-0.35064458999999998</v>
      </c>
      <c r="BF191" s="53">
        <v>-0.2870973</v>
      </c>
      <c r="BG191" s="53">
        <v>-0.2131719</v>
      </c>
      <c r="BH191" s="53">
        <v>-0.186607</v>
      </c>
      <c r="BI191" s="53">
        <v>-0.14288090000000001</v>
      </c>
      <c r="BJ191" s="53">
        <v>-0.1933155</v>
      </c>
      <c r="BK191" s="53">
        <v>-0.1072317</v>
      </c>
      <c r="BL191" s="53">
        <v>-0.12829189999999999</v>
      </c>
      <c r="BM191" s="53">
        <v>-0.1295442</v>
      </c>
      <c r="BN191" s="53">
        <v>5.7986200000000002E-2</v>
      </c>
      <c r="BO191" s="53">
        <v>8.6775400000000003E-2</v>
      </c>
      <c r="BP191" s="53">
        <v>-9.0898699999999999E-2</v>
      </c>
      <c r="BQ191" s="53">
        <v>-5.3039999999999997E-2</v>
      </c>
      <c r="BR191" s="53">
        <v>0.17866119999999999</v>
      </c>
      <c r="BS191" s="53">
        <v>0.1520369</v>
      </c>
      <c r="BT191" s="53">
        <v>0.35461480000000001</v>
      </c>
      <c r="BU191" s="53">
        <v>0.2021896</v>
      </c>
      <c r="BV191" s="53">
        <v>-0.13664309999999999</v>
      </c>
      <c r="BW191" s="53">
        <v>-0.2801825</v>
      </c>
      <c r="BX191" s="53">
        <v>-0.11167829999999999</v>
      </c>
      <c r="BY191" s="53">
        <v>-0.19861680000000001</v>
      </c>
      <c r="BZ191" s="53">
        <v>-0.51766710000000005</v>
      </c>
      <c r="CA191" s="53">
        <v>-0.3192932</v>
      </c>
      <c r="CB191" s="53">
        <v>-0.31819209999999998</v>
      </c>
      <c r="CC191" s="53">
        <v>-0.25229591000000001</v>
      </c>
      <c r="CD191" s="53">
        <v>-0.1980894</v>
      </c>
      <c r="CE191" s="53">
        <v>-0.12574050000000001</v>
      </c>
      <c r="CF191" s="53">
        <v>-9.4757599999999997E-2</v>
      </c>
      <c r="CG191" s="53">
        <v>-4.9051900000000002E-2</v>
      </c>
      <c r="CH191" s="53">
        <v>-0.1011888</v>
      </c>
      <c r="CI191" s="53">
        <v>-1.9143500000000001E-2</v>
      </c>
      <c r="CJ191" s="53">
        <v>-1.6360699999999999E-2</v>
      </c>
      <c r="CK191" s="53">
        <v>-3.8490999999999997E-2</v>
      </c>
      <c r="CL191" s="53">
        <v>0.16793230000000001</v>
      </c>
      <c r="CM191" s="53">
        <v>0.1538525</v>
      </c>
      <c r="CN191" s="53">
        <v>5.0375999999999997E-3</v>
      </c>
      <c r="CO191" s="53">
        <v>8.8963399999999998E-2</v>
      </c>
      <c r="CP191" s="53">
        <v>0.31271880000000002</v>
      </c>
      <c r="CQ191" s="53">
        <v>0.24838789999999999</v>
      </c>
      <c r="CR191" s="53">
        <v>0.49648930000000002</v>
      </c>
      <c r="CS191" s="53">
        <v>0.3393776</v>
      </c>
      <c r="CT191" s="53">
        <v>3.0993000000000001E-3</v>
      </c>
      <c r="CU191" s="53">
        <v>-0.1048461</v>
      </c>
      <c r="CV191" s="53">
        <v>6.2123999999999999E-2</v>
      </c>
      <c r="CW191" s="53">
        <v>-7.3220999999999994E-2</v>
      </c>
      <c r="CX191" s="53">
        <v>-0.32147360000000003</v>
      </c>
      <c r="CY191" s="53">
        <v>-0.1610993</v>
      </c>
      <c r="CZ191" s="53">
        <v>-0.24363969999999999</v>
      </c>
      <c r="DA191" s="53">
        <v>-0.1539471</v>
      </c>
      <c r="DB191" s="53">
        <v>-0.1090815</v>
      </c>
      <c r="DC191" s="53">
        <v>-3.8309099999999999E-2</v>
      </c>
      <c r="DD191" s="53">
        <v>-2.9080999999999998E-3</v>
      </c>
      <c r="DE191" s="53">
        <v>4.4777200000000003E-2</v>
      </c>
      <c r="DF191" s="53">
        <v>-9.0621E-3</v>
      </c>
      <c r="DG191" s="53">
        <v>6.8944599999999995E-2</v>
      </c>
      <c r="DH191" s="53">
        <v>9.5570600000000006E-2</v>
      </c>
      <c r="DI191" s="53">
        <v>5.2562299999999999E-2</v>
      </c>
      <c r="DJ191" s="53">
        <v>0.27787840000000003</v>
      </c>
      <c r="DK191" s="53">
        <v>0.2209296</v>
      </c>
      <c r="DL191" s="53">
        <v>0.10097390000000001</v>
      </c>
      <c r="DM191" s="53">
        <v>0.2309668</v>
      </c>
      <c r="DN191" s="53">
        <v>0.44677640000000002</v>
      </c>
      <c r="DO191" s="53">
        <v>0.34473900000000002</v>
      </c>
      <c r="DP191" s="53">
        <v>0.63836380000000004</v>
      </c>
      <c r="DQ191" s="53">
        <v>0.47656569999999998</v>
      </c>
      <c r="DR191" s="53">
        <v>0.14284160000000001</v>
      </c>
      <c r="DS191" s="53">
        <v>7.0490200000000003E-2</v>
      </c>
      <c r="DT191" s="53">
        <v>0.23592630000000001</v>
      </c>
      <c r="DU191" s="53">
        <v>5.2174900000000003E-2</v>
      </c>
      <c r="DV191" s="53">
        <v>-0.12528010000000001</v>
      </c>
      <c r="DW191" s="53">
        <v>-2.9053999999999998E-3</v>
      </c>
      <c r="DX191" s="53">
        <v>-0.16908719999999999</v>
      </c>
      <c r="DY191" s="53">
        <v>-1.19471E-2</v>
      </c>
      <c r="DZ191" s="53">
        <v>1.94317E-2</v>
      </c>
      <c r="EA191" s="53">
        <v>8.7927900000000003E-2</v>
      </c>
      <c r="EB191" s="53">
        <v>0.12970789999999999</v>
      </c>
      <c r="EC191" s="53">
        <v>0.18025140000000001</v>
      </c>
      <c r="ED191" s="53">
        <v>0.1239543</v>
      </c>
      <c r="EE191" s="53">
        <v>0.1961299</v>
      </c>
      <c r="EF191" s="53">
        <v>0.25718160000000001</v>
      </c>
      <c r="EG191" s="53">
        <v>0.18402879999999999</v>
      </c>
      <c r="EH191" s="53">
        <v>0.43662309999999999</v>
      </c>
      <c r="EI191" s="53">
        <v>0.31777830000000001</v>
      </c>
      <c r="EJ191" s="53">
        <v>0.2394906</v>
      </c>
      <c r="EK191" s="53">
        <v>0.43599700000000002</v>
      </c>
      <c r="EL191" s="53">
        <v>0.64033430000000002</v>
      </c>
      <c r="EM191" s="53">
        <v>0.48385460000000002</v>
      </c>
      <c r="EN191" s="53">
        <v>0.84320810000000002</v>
      </c>
      <c r="EO191" s="53">
        <v>0.6746434</v>
      </c>
      <c r="EP191" s="53">
        <v>0.34460740000000001</v>
      </c>
      <c r="EQ191" s="53">
        <v>0.32364809999999999</v>
      </c>
      <c r="ER191" s="53">
        <v>0.4868692</v>
      </c>
      <c r="ES191" s="53">
        <v>0.2332265</v>
      </c>
      <c r="ET191" s="53">
        <v>0.1579922</v>
      </c>
      <c r="EU191" s="53">
        <v>0.22550149999999999</v>
      </c>
      <c r="EV191" s="53">
        <v>-6.1445399999999997E-2</v>
      </c>
      <c r="EW191" s="53">
        <v>57.666670000000003</v>
      </c>
      <c r="EX191" s="53">
        <v>56.751199999999997</v>
      </c>
      <c r="EY191" s="53">
        <v>55.975819999999999</v>
      </c>
      <c r="EZ191" s="53">
        <v>55.385489999999997</v>
      </c>
      <c r="FA191" s="53">
        <v>54.954439999999998</v>
      </c>
      <c r="FB191" s="53">
        <v>54.564349999999997</v>
      </c>
      <c r="FC191" s="53">
        <v>54.3765</v>
      </c>
      <c r="FD191" s="53">
        <v>54.800960000000003</v>
      </c>
      <c r="FE191" s="53">
        <v>57.419269999999997</v>
      </c>
      <c r="FF191" s="53">
        <v>61.309950000000001</v>
      </c>
      <c r="FG191" s="53">
        <v>66.435249999999996</v>
      </c>
      <c r="FH191" s="53">
        <v>71.664069999999995</v>
      </c>
      <c r="FI191" s="53">
        <v>76.518780000000007</v>
      </c>
      <c r="FJ191" s="53">
        <v>80.533169999999998</v>
      </c>
      <c r="FK191" s="53">
        <v>83.10951</v>
      </c>
      <c r="FL191" s="53">
        <v>83.213629999999995</v>
      </c>
      <c r="FM191" s="53">
        <v>82.038970000000006</v>
      </c>
      <c r="FN191" s="53">
        <v>79.482810000000001</v>
      </c>
      <c r="FO191" s="53">
        <v>75.193049999999999</v>
      </c>
      <c r="FP191" s="53">
        <v>70.3703</v>
      </c>
      <c r="FQ191" s="53">
        <v>66.46942</v>
      </c>
      <c r="FR191" s="53">
        <v>63.576740000000001</v>
      </c>
      <c r="FS191" s="53">
        <v>61.859310000000001</v>
      </c>
      <c r="FT191" s="53">
        <v>60.336129999999997</v>
      </c>
      <c r="FU191" s="53">
        <v>278</v>
      </c>
      <c r="FV191" s="53">
        <v>555.90790000000004</v>
      </c>
      <c r="FW191" s="53">
        <v>16.264510000000001</v>
      </c>
      <c r="FX191" s="53">
        <v>1</v>
      </c>
    </row>
    <row r="192" spans="1:180" x14ac:dyDescent="0.3">
      <c r="A192" t="s">
        <v>174</v>
      </c>
      <c r="B192" t="s">
        <v>220</v>
      </c>
      <c r="C192" t="s">
        <v>180</v>
      </c>
      <c r="D192" t="s">
        <v>248</v>
      </c>
      <c r="E192" t="s">
        <v>188</v>
      </c>
      <c r="F192" t="s">
        <v>233</v>
      </c>
      <c r="G192" t="s">
        <v>242</v>
      </c>
      <c r="H192" s="53">
        <v>26</v>
      </c>
      <c r="I192" s="53">
        <v>1.850387</v>
      </c>
      <c r="J192" s="53">
        <v>1.73617</v>
      </c>
      <c r="K192" s="53">
        <v>1.725247</v>
      </c>
      <c r="L192" s="53">
        <v>1.6674389999999999</v>
      </c>
      <c r="M192" s="53">
        <v>1.684466</v>
      </c>
      <c r="N192" s="53">
        <v>1.8696839999999999</v>
      </c>
      <c r="O192" s="53">
        <v>1.6122620000000001</v>
      </c>
      <c r="P192" s="53">
        <v>1.257304</v>
      </c>
      <c r="Q192" s="53">
        <v>1.369915</v>
      </c>
      <c r="R192" s="53">
        <v>1.5263530000000001</v>
      </c>
      <c r="S192" s="53">
        <v>1.6650450000000001</v>
      </c>
      <c r="T192" s="53">
        <v>1.7103839999999999</v>
      </c>
      <c r="U192" s="53">
        <v>1.794219</v>
      </c>
      <c r="V192" s="53">
        <v>1.8285720000000001</v>
      </c>
      <c r="W192" s="53">
        <v>1.8494280000000001</v>
      </c>
      <c r="X192" s="53">
        <v>1.872806</v>
      </c>
      <c r="Y192" s="53">
        <v>1.8440160000000001</v>
      </c>
      <c r="Z192" s="53">
        <v>1.648641</v>
      </c>
      <c r="AA192" s="53">
        <v>1.8627210000000001</v>
      </c>
      <c r="AB192" s="53">
        <v>1.9877659999999999</v>
      </c>
      <c r="AC192" s="53">
        <v>2.0599050000000001</v>
      </c>
      <c r="AD192" s="53">
        <v>2.089321</v>
      </c>
      <c r="AE192" s="53">
        <v>1.984599</v>
      </c>
      <c r="AF192" s="53">
        <v>1.8606370000000001</v>
      </c>
      <c r="AG192" s="53">
        <v>-0.51500922000000005</v>
      </c>
      <c r="AH192" s="53">
        <v>-0.53836240000000002</v>
      </c>
      <c r="AI192" s="53">
        <v>-0.49444090000000002</v>
      </c>
      <c r="AJ192" s="53">
        <v>-0.55341750000000001</v>
      </c>
      <c r="AK192" s="53">
        <v>-0.55529969999999995</v>
      </c>
      <c r="AL192" s="53">
        <v>-0.46720630000000002</v>
      </c>
      <c r="AM192" s="53">
        <v>-0.45852300000000001</v>
      </c>
      <c r="AN192" s="53">
        <v>-0.76146970000000003</v>
      </c>
      <c r="AO192" s="53">
        <v>-0.53720089999999998</v>
      </c>
      <c r="AP192" s="53">
        <v>-0.43843140000000003</v>
      </c>
      <c r="AQ192" s="53">
        <v>-0.24744379999999999</v>
      </c>
      <c r="AR192" s="53">
        <v>-0.25098920000000002</v>
      </c>
      <c r="AS192" s="53">
        <v>-0.23586480000000001</v>
      </c>
      <c r="AT192" s="53">
        <v>-0.22392519999999999</v>
      </c>
      <c r="AU192" s="53">
        <v>-0.2124548</v>
      </c>
      <c r="AV192" s="53">
        <v>-0.19283539999999999</v>
      </c>
      <c r="AW192" s="53">
        <v>-0.23869499999999999</v>
      </c>
      <c r="AX192" s="53">
        <v>-0.51144670000000003</v>
      </c>
      <c r="AY192" s="53">
        <v>-0.37379109999999999</v>
      </c>
      <c r="AZ192" s="53">
        <v>-0.34652620000000001</v>
      </c>
      <c r="BA192" s="53">
        <v>-0.48223490000000002</v>
      </c>
      <c r="BB192" s="53">
        <v>-0.57280390000000003</v>
      </c>
      <c r="BC192" s="53">
        <v>-0.52143629999999996</v>
      </c>
      <c r="BD192" s="53">
        <v>-0.48911979999999999</v>
      </c>
      <c r="BE192" s="53">
        <v>-0.34902421</v>
      </c>
      <c r="BF192" s="53">
        <v>-0.40292299999999998</v>
      </c>
      <c r="BG192" s="53">
        <v>-0.36387710000000001</v>
      </c>
      <c r="BH192" s="53">
        <v>-0.42666169999999998</v>
      </c>
      <c r="BI192" s="53">
        <v>-0.43048449999999999</v>
      </c>
      <c r="BJ192" s="53">
        <v>-0.2655129</v>
      </c>
      <c r="BK192" s="53">
        <v>-0.19227659999999999</v>
      </c>
      <c r="BL192" s="53">
        <v>-0.46480280000000002</v>
      </c>
      <c r="BM192" s="53">
        <v>-0.31866060000000002</v>
      </c>
      <c r="BN192" s="53">
        <v>-0.20478180000000001</v>
      </c>
      <c r="BO192" s="53">
        <v>-7.0918900000000007E-2</v>
      </c>
      <c r="BP192" s="53">
        <v>-7.0219500000000004E-2</v>
      </c>
      <c r="BQ192" s="53">
        <v>-2.23327E-2</v>
      </c>
      <c r="BR192" s="53">
        <v>2.00334E-2</v>
      </c>
      <c r="BS192" s="53">
        <v>1.6217200000000001E-2</v>
      </c>
      <c r="BT192" s="53">
        <v>1.7404099999999999E-2</v>
      </c>
      <c r="BU192" s="53">
        <v>-3.2756E-2</v>
      </c>
      <c r="BV192" s="53">
        <v>-0.29680000000000001</v>
      </c>
      <c r="BW192" s="53">
        <v>-0.12000039999999999</v>
      </c>
      <c r="BX192" s="53">
        <v>-2.9401500000000001E-2</v>
      </c>
      <c r="BY192" s="53">
        <v>-0.2086441</v>
      </c>
      <c r="BZ192" s="53">
        <v>-0.38289420000000002</v>
      </c>
      <c r="CA192" s="53">
        <v>-0.3368679</v>
      </c>
      <c r="CB192" s="53">
        <v>-0.32170840000000001</v>
      </c>
      <c r="CC192" s="53">
        <v>-0.23406351</v>
      </c>
      <c r="CD192" s="53">
        <v>-0.309118</v>
      </c>
      <c r="CE192" s="53">
        <v>-0.273449</v>
      </c>
      <c r="CF192" s="53">
        <v>-0.33887099999999998</v>
      </c>
      <c r="CG192" s="53">
        <v>-0.3440378</v>
      </c>
      <c r="CH192" s="53">
        <v>-0.12582070000000001</v>
      </c>
      <c r="CI192" s="53">
        <v>-7.8750999999999995E-3</v>
      </c>
      <c r="CJ192" s="53">
        <v>-0.25933220000000001</v>
      </c>
      <c r="CK192" s="53">
        <v>-0.16730020000000001</v>
      </c>
      <c r="CL192" s="53">
        <v>-4.2956800000000003E-2</v>
      </c>
      <c r="CM192" s="53">
        <v>5.1341699999999997E-2</v>
      </c>
      <c r="CN192" s="53">
        <v>5.4981099999999998E-2</v>
      </c>
      <c r="CO192" s="53">
        <v>0.125559</v>
      </c>
      <c r="CP192" s="53">
        <v>0.18899830000000001</v>
      </c>
      <c r="CQ192" s="53">
        <v>0.17459479999999999</v>
      </c>
      <c r="CR192" s="53">
        <v>0.1630153</v>
      </c>
      <c r="CS192" s="53">
        <v>0.1098768</v>
      </c>
      <c r="CT192" s="53">
        <v>-0.1481363</v>
      </c>
      <c r="CU192" s="53">
        <v>5.5774299999999999E-2</v>
      </c>
      <c r="CV192" s="53">
        <v>0.19023799999999999</v>
      </c>
      <c r="CW192" s="53">
        <v>-1.9155999999999999E-2</v>
      </c>
      <c r="CX192" s="53">
        <v>-0.25136340000000001</v>
      </c>
      <c r="CY192" s="53">
        <v>-0.20903630000000001</v>
      </c>
      <c r="CZ192" s="53">
        <v>-0.20575969999999999</v>
      </c>
      <c r="DA192" s="53">
        <v>-0.11910279999999999</v>
      </c>
      <c r="DB192" s="53">
        <v>-0.21531310000000001</v>
      </c>
      <c r="DC192" s="53">
        <v>-0.18302099999999999</v>
      </c>
      <c r="DD192" s="53">
        <v>-0.25108029999999998</v>
      </c>
      <c r="DE192" s="53">
        <v>-0.25759120000000002</v>
      </c>
      <c r="DF192" s="53">
        <v>1.38715E-2</v>
      </c>
      <c r="DG192" s="53">
        <v>0.1765263</v>
      </c>
      <c r="DH192" s="53">
        <v>-5.3861600000000003E-2</v>
      </c>
      <c r="DI192" s="53">
        <v>-1.59398E-2</v>
      </c>
      <c r="DJ192" s="53">
        <v>0.1188681</v>
      </c>
      <c r="DK192" s="53">
        <v>0.17360229999999999</v>
      </c>
      <c r="DL192" s="53">
        <v>0.1801817</v>
      </c>
      <c r="DM192" s="53">
        <v>0.27345069999999999</v>
      </c>
      <c r="DN192" s="53">
        <v>0.35796319999999998</v>
      </c>
      <c r="DO192" s="53">
        <v>0.3329723</v>
      </c>
      <c r="DP192" s="53">
        <v>0.30862650000000003</v>
      </c>
      <c r="DQ192" s="53">
        <v>0.2525095</v>
      </c>
      <c r="DR192" s="53">
        <v>5.2729999999999997E-4</v>
      </c>
      <c r="DS192" s="53">
        <v>0.231549</v>
      </c>
      <c r="DT192" s="53">
        <v>0.40987760000000001</v>
      </c>
      <c r="DU192" s="53">
        <v>0.17033219999999999</v>
      </c>
      <c r="DV192" s="53">
        <v>-0.1198326</v>
      </c>
      <c r="DW192" s="53">
        <v>-8.1204799999999994E-2</v>
      </c>
      <c r="DX192" s="53">
        <v>-8.9811000000000002E-2</v>
      </c>
      <c r="DY192" s="53">
        <v>4.6882199999999999E-2</v>
      </c>
      <c r="DZ192" s="53">
        <v>-7.9873700000000006E-2</v>
      </c>
      <c r="EA192" s="53">
        <v>-5.2457200000000002E-2</v>
      </c>
      <c r="EB192" s="53">
        <v>-0.1243244</v>
      </c>
      <c r="EC192" s="53">
        <v>-0.1327759</v>
      </c>
      <c r="ED192" s="53">
        <v>0.2155649</v>
      </c>
      <c r="EE192" s="53">
        <v>0.44277270000000002</v>
      </c>
      <c r="EF192" s="53">
        <v>0.2428053</v>
      </c>
      <c r="EG192" s="53">
        <v>0.20260049999999999</v>
      </c>
      <c r="EH192" s="53">
        <v>0.35251769999999999</v>
      </c>
      <c r="EI192" s="53">
        <v>0.35012720000000003</v>
      </c>
      <c r="EJ192" s="53">
        <v>0.36095149999999998</v>
      </c>
      <c r="EK192" s="53">
        <v>0.48698279999999999</v>
      </c>
      <c r="EL192" s="53">
        <v>0.60192179999999995</v>
      </c>
      <c r="EM192" s="53">
        <v>0.56164440000000004</v>
      </c>
      <c r="EN192" s="53">
        <v>0.51886589999999999</v>
      </c>
      <c r="EO192" s="53">
        <v>0.45844859999999998</v>
      </c>
      <c r="EP192" s="53">
        <v>0.215174</v>
      </c>
      <c r="EQ192" s="53">
        <v>0.48533969999999999</v>
      </c>
      <c r="ER192" s="53">
        <v>0.72700229999999999</v>
      </c>
      <c r="ES192" s="53">
        <v>0.44392300000000001</v>
      </c>
      <c r="ET192" s="53">
        <v>7.0077E-2</v>
      </c>
      <c r="EU192" s="53">
        <v>0.1033637</v>
      </c>
      <c r="EV192" s="53">
        <v>7.7600500000000003E-2</v>
      </c>
      <c r="EW192" s="53">
        <v>58.567630000000001</v>
      </c>
      <c r="EX192" s="53">
        <v>57.541730000000001</v>
      </c>
      <c r="EY192" s="53">
        <v>56.707369999999997</v>
      </c>
      <c r="EZ192" s="53">
        <v>56.083449999999999</v>
      </c>
      <c r="FA192" s="53">
        <v>55.585250000000002</v>
      </c>
      <c r="FB192" s="53">
        <v>54.909889999999997</v>
      </c>
      <c r="FC192" s="53">
        <v>55.128599999999999</v>
      </c>
      <c r="FD192" s="53">
        <v>56.876260000000002</v>
      </c>
      <c r="FE192" s="53">
        <v>60.252339999999997</v>
      </c>
      <c r="FF192" s="53">
        <v>64.772300000000001</v>
      </c>
      <c r="FG192" s="53">
        <v>69.648380000000003</v>
      </c>
      <c r="FH192" s="53">
        <v>74.794780000000003</v>
      </c>
      <c r="FI192" s="53">
        <v>79.13364</v>
      </c>
      <c r="FJ192" s="53">
        <v>82.268169999999998</v>
      </c>
      <c r="FK192" s="53">
        <v>83.802520000000001</v>
      </c>
      <c r="FL192" s="53">
        <v>83.728059999999999</v>
      </c>
      <c r="FM192" s="53">
        <v>82.449280000000002</v>
      </c>
      <c r="FN192" s="53">
        <v>80.321039999999996</v>
      </c>
      <c r="FO192" s="53">
        <v>76.98921</v>
      </c>
      <c r="FP192" s="53">
        <v>72.287589999999994</v>
      </c>
      <c r="FQ192" s="53">
        <v>66.63579</v>
      </c>
      <c r="FR192" s="53">
        <v>63.017270000000003</v>
      </c>
      <c r="FS192" s="53">
        <v>60.934350000000002</v>
      </c>
      <c r="FT192" s="53">
        <v>59.380389999999998</v>
      </c>
      <c r="FU192" s="53">
        <v>278</v>
      </c>
      <c r="FV192" s="53">
        <v>545.07510000000002</v>
      </c>
      <c r="FW192" s="53">
        <v>16.331160000000001</v>
      </c>
      <c r="FX192" s="53">
        <v>1</v>
      </c>
    </row>
    <row r="193" spans="1:180" x14ac:dyDescent="0.3">
      <c r="A193" t="s">
        <v>174</v>
      </c>
      <c r="B193" t="s">
        <v>220</v>
      </c>
      <c r="C193" t="s">
        <v>180</v>
      </c>
      <c r="D193" t="s">
        <v>227</v>
      </c>
      <c r="E193" t="s">
        <v>188</v>
      </c>
      <c r="F193" t="s">
        <v>233</v>
      </c>
      <c r="G193" t="s">
        <v>242</v>
      </c>
      <c r="H193" s="53">
        <v>26</v>
      </c>
      <c r="I193" s="53">
        <v>1.83856</v>
      </c>
      <c r="J193" s="53">
        <v>1.753733</v>
      </c>
      <c r="K193" s="53">
        <v>1.7867679999999999</v>
      </c>
      <c r="L193" s="53">
        <v>1.8165929999999999</v>
      </c>
      <c r="M193" s="53">
        <v>1.8079750000000001</v>
      </c>
      <c r="N193" s="53">
        <v>1.878277</v>
      </c>
      <c r="O193" s="53">
        <v>1.7492939999999999</v>
      </c>
      <c r="P193" s="53">
        <v>1.4978800000000001</v>
      </c>
      <c r="Q193" s="53">
        <v>1.568257</v>
      </c>
      <c r="R193" s="53">
        <v>1.5479229999999999</v>
      </c>
      <c r="S193" s="53">
        <v>1.87361</v>
      </c>
      <c r="T193" s="53">
        <v>1.8102739999999999</v>
      </c>
      <c r="U193" s="53">
        <v>1.6989970000000001</v>
      </c>
      <c r="V193" s="53">
        <v>1.6414629999999999</v>
      </c>
      <c r="W193" s="53">
        <v>1.743244</v>
      </c>
      <c r="X193" s="53">
        <v>1.8444480000000001</v>
      </c>
      <c r="Y193" s="53">
        <v>1.8431139999999999</v>
      </c>
      <c r="Z193" s="53">
        <v>1.7298420000000001</v>
      </c>
      <c r="AA193" s="53">
        <v>1.9441360000000001</v>
      </c>
      <c r="AB193" s="53">
        <v>2.0917849999999998</v>
      </c>
      <c r="AC193" s="53">
        <v>2.4242669999999999</v>
      </c>
      <c r="AD193" s="53">
        <v>2.2927940000000002</v>
      </c>
      <c r="AE193" s="53">
        <v>2.0866229999999999</v>
      </c>
      <c r="AF193" s="53">
        <v>1.979954</v>
      </c>
      <c r="AG193" s="53">
        <v>-0.4188672</v>
      </c>
      <c r="AH193" s="53">
        <v>-0.45199709999999998</v>
      </c>
      <c r="AI193" s="53">
        <v>-0.40421499999999999</v>
      </c>
      <c r="AJ193" s="53">
        <v>-0.3511978</v>
      </c>
      <c r="AK193" s="53">
        <v>-0.36367159999999998</v>
      </c>
      <c r="AL193" s="53">
        <v>-0.40978959999999998</v>
      </c>
      <c r="AM193" s="53">
        <v>-0.3043479</v>
      </c>
      <c r="AN193" s="53">
        <v>-0.52760309999999999</v>
      </c>
      <c r="AO193" s="53">
        <v>-0.28138099999999999</v>
      </c>
      <c r="AP193" s="53">
        <v>-0.2241938</v>
      </c>
      <c r="AQ193" s="53">
        <v>-8.6749099999999996E-2</v>
      </c>
      <c r="AR193" s="53">
        <v>-0.1753247</v>
      </c>
      <c r="AS193" s="53">
        <v>-0.30820389999999998</v>
      </c>
      <c r="AT193" s="53">
        <v>-0.37868629999999998</v>
      </c>
      <c r="AU193" s="53">
        <v>-0.31690360000000001</v>
      </c>
      <c r="AV193" s="53">
        <v>-0.21314340000000001</v>
      </c>
      <c r="AW193" s="53">
        <v>-0.1987083</v>
      </c>
      <c r="AX193" s="53">
        <v>-0.3336672</v>
      </c>
      <c r="AY193" s="53">
        <v>-0.22580629999999999</v>
      </c>
      <c r="AZ193" s="53">
        <v>-0.20738400000000001</v>
      </c>
      <c r="BA193" s="53">
        <v>-0.11883639999999999</v>
      </c>
      <c r="BB193" s="53">
        <v>-0.37192449999999999</v>
      </c>
      <c r="BC193" s="53">
        <v>-0.43797150000000001</v>
      </c>
      <c r="BD193" s="53">
        <v>-0.43286609999999998</v>
      </c>
      <c r="BE193" s="53">
        <v>-0.29270601000000002</v>
      </c>
      <c r="BF193" s="53">
        <v>-0.33725880000000003</v>
      </c>
      <c r="BG193" s="53">
        <v>-0.27599420000000002</v>
      </c>
      <c r="BH193" s="53">
        <v>-0.21934119999999999</v>
      </c>
      <c r="BI193" s="53">
        <v>-0.24094360000000001</v>
      </c>
      <c r="BJ193" s="53">
        <v>-0.2438747</v>
      </c>
      <c r="BK193" s="53">
        <v>-5.6532699999999998E-2</v>
      </c>
      <c r="BL193" s="53">
        <v>-0.24234449999999999</v>
      </c>
      <c r="BM193" s="53">
        <v>-0.1208127</v>
      </c>
      <c r="BN193" s="53">
        <v>-0.13120039999999999</v>
      </c>
      <c r="BO193" s="53">
        <v>7.6115100000000005E-2</v>
      </c>
      <c r="BP193" s="53">
        <v>-3.47388E-2</v>
      </c>
      <c r="BQ193" s="53">
        <v>-0.1552982</v>
      </c>
      <c r="BR193" s="53">
        <v>-0.2299195</v>
      </c>
      <c r="BS193" s="53">
        <v>-0.15250279999999999</v>
      </c>
      <c r="BT193" s="53">
        <v>-4.3599400000000003E-2</v>
      </c>
      <c r="BU193" s="53">
        <v>-3.1952500000000002E-2</v>
      </c>
      <c r="BV193" s="53">
        <v>-0.1531121</v>
      </c>
      <c r="BW193" s="53">
        <v>6.2500000000000001E-4</v>
      </c>
      <c r="BX193" s="53">
        <v>7.8779299999999997E-2</v>
      </c>
      <c r="BY193" s="53">
        <v>0.1502339</v>
      </c>
      <c r="BZ193" s="53">
        <v>-0.18486949999999999</v>
      </c>
      <c r="CA193" s="53">
        <v>-0.25695050000000003</v>
      </c>
      <c r="CB193" s="53">
        <v>-0.2477048</v>
      </c>
      <c r="CC193" s="53">
        <v>-0.20532700000000001</v>
      </c>
      <c r="CD193" s="53">
        <v>-0.25779150000000001</v>
      </c>
      <c r="CE193" s="53">
        <v>-0.18718879999999999</v>
      </c>
      <c r="CF193" s="53">
        <v>-0.12801779999999999</v>
      </c>
      <c r="CG193" s="53">
        <v>-0.15594259999999999</v>
      </c>
      <c r="CH193" s="53">
        <v>-0.12896250000000001</v>
      </c>
      <c r="CI193" s="53">
        <v>0.11510330000000001</v>
      </c>
      <c r="CJ193" s="53">
        <v>-4.4775299999999997E-2</v>
      </c>
      <c r="CK193" s="53">
        <v>-9.6036000000000003E-3</v>
      </c>
      <c r="CL193" s="53">
        <v>-6.6793400000000003E-2</v>
      </c>
      <c r="CM193" s="53">
        <v>0.18891440000000001</v>
      </c>
      <c r="CN193" s="53">
        <v>6.2630599999999995E-2</v>
      </c>
      <c r="CO193" s="53">
        <v>-4.9396099999999998E-2</v>
      </c>
      <c r="CP193" s="53">
        <v>-0.126884</v>
      </c>
      <c r="CQ193" s="53">
        <v>-3.8639300000000001E-2</v>
      </c>
      <c r="CR193" s="53">
        <v>7.3826199999999995E-2</v>
      </c>
      <c r="CS193" s="53">
        <v>8.3542099999999994E-2</v>
      </c>
      <c r="CT193" s="53">
        <v>-2.80602E-2</v>
      </c>
      <c r="CU193" s="53">
        <v>0.1574506</v>
      </c>
      <c r="CV193" s="53">
        <v>0.27697519999999998</v>
      </c>
      <c r="CW193" s="53">
        <v>0.33659109999999998</v>
      </c>
      <c r="CX193" s="53">
        <v>-5.5315700000000002E-2</v>
      </c>
      <c r="CY193" s="53">
        <v>-0.1315759</v>
      </c>
      <c r="CZ193" s="53">
        <v>-0.1194627</v>
      </c>
      <c r="DA193" s="53">
        <v>-0.1179481</v>
      </c>
      <c r="DB193" s="53">
        <v>-0.17832419999999999</v>
      </c>
      <c r="DC193" s="53">
        <v>-9.8383399999999996E-2</v>
      </c>
      <c r="DD193" s="53">
        <v>-3.6694299999999999E-2</v>
      </c>
      <c r="DE193" s="53">
        <v>-7.0941699999999996E-2</v>
      </c>
      <c r="DF193" s="53">
        <v>-1.40503E-2</v>
      </c>
      <c r="DG193" s="53">
        <v>0.28673939999999998</v>
      </c>
      <c r="DH193" s="53">
        <v>0.15279390000000001</v>
      </c>
      <c r="DI193" s="53">
        <v>0.1016055</v>
      </c>
      <c r="DJ193" s="53">
        <v>-2.3863999999999999E-3</v>
      </c>
      <c r="DK193" s="53">
        <v>0.30171369999999997</v>
      </c>
      <c r="DL193" s="53">
        <v>0.16</v>
      </c>
      <c r="DM193" s="53">
        <v>5.6505899999999998E-2</v>
      </c>
      <c r="DN193" s="53">
        <v>-2.3848600000000001E-2</v>
      </c>
      <c r="DO193" s="53">
        <v>7.5224200000000005E-2</v>
      </c>
      <c r="DP193" s="53">
        <v>0.1912518</v>
      </c>
      <c r="DQ193" s="53">
        <v>0.19903670000000001</v>
      </c>
      <c r="DR193" s="53">
        <v>9.6991599999999997E-2</v>
      </c>
      <c r="DS193" s="53">
        <v>0.31427620000000001</v>
      </c>
      <c r="DT193" s="53">
        <v>0.47517100000000001</v>
      </c>
      <c r="DU193" s="53">
        <v>0.52294830000000003</v>
      </c>
      <c r="DV193" s="53">
        <v>7.4238100000000001E-2</v>
      </c>
      <c r="DW193" s="53">
        <v>-6.2012999999999999E-3</v>
      </c>
      <c r="DX193" s="53">
        <v>8.7793999999999997E-3</v>
      </c>
      <c r="DY193" s="53">
        <v>8.2130999999999992E-3</v>
      </c>
      <c r="DZ193" s="53">
        <v>-6.3586000000000004E-2</v>
      </c>
      <c r="EA193" s="53">
        <v>2.9837499999999999E-2</v>
      </c>
      <c r="EB193" s="53">
        <v>9.5162300000000005E-2</v>
      </c>
      <c r="EC193" s="53">
        <v>5.17863E-2</v>
      </c>
      <c r="ED193" s="53">
        <v>0.15186459999999999</v>
      </c>
      <c r="EE193" s="53">
        <v>0.53455450000000004</v>
      </c>
      <c r="EF193" s="53">
        <v>0.43805250000000001</v>
      </c>
      <c r="EG193" s="53">
        <v>0.26217380000000001</v>
      </c>
      <c r="EH193" s="53">
        <v>9.0606999999999993E-2</v>
      </c>
      <c r="EI193" s="53">
        <v>0.46457789999999999</v>
      </c>
      <c r="EJ193" s="53">
        <v>0.30058590000000002</v>
      </c>
      <c r="EK193" s="53">
        <v>0.20941170000000001</v>
      </c>
      <c r="EL193" s="53">
        <v>0.12491819999999999</v>
      </c>
      <c r="EM193" s="53">
        <v>0.23962510000000001</v>
      </c>
      <c r="EN193" s="53">
        <v>0.3607957</v>
      </c>
      <c r="EO193" s="53">
        <v>0.36579250000000002</v>
      </c>
      <c r="EP193" s="53">
        <v>0.27754669999999998</v>
      </c>
      <c r="EQ193" s="53">
        <v>0.54070739999999995</v>
      </c>
      <c r="ER193" s="53">
        <v>0.76133430000000002</v>
      </c>
      <c r="ES193" s="53">
        <v>0.79201860000000002</v>
      </c>
      <c r="ET193" s="53">
        <v>0.26129330000000001</v>
      </c>
      <c r="EU193" s="53">
        <v>0.1748198</v>
      </c>
      <c r="EV193" s="53">
        <v>0.19394069999999999</v>
      </c>
      <c r="EW193" s="53">
        <v>58.185510000000001</v>
      </c>
      <c r="EX193" s="53">
        <v>57.394739999999999</v>
      </c>
      <c r="EY193" s="53">
        <v>56.679769999999998</v>
      </c>
      <c r="EZ193" s="53">
        <v>56.10868</v>
      </c>
      <c r="FA193" s="53">
        <v>55.633609999999997</v>
      </c>
      <c r="FB193" s="53">
        <v>55.257109999999997</v>
      </c>
      <c r="FC193" s="53">
        <v>55.316029999999998</v>
      </c>
      <c r="FD193" s="53">
        <v>57.285629999999998</v>
      </c>
      <c r="FE193" s="53">
        <v>60.493319999999997</v>
      </c>
      <c r="FF193" s="53">
        <v>64.393799999999999</v>
      </c>
      <c r="FG193" s="53">
        <v>69.110820000000004</v>
      </c>
      <c r="FH193" s="53">
        <v>73.889769999999999</v>
      </c>
      <c r="FI193" s="53">
        <v>78.317310000000006</v>
      </c>
      <c r="FJ193" s="53">
        <v>81.333590000000001</v>
      </c>
      <c r="FK193" s="53">
        <v>83.103459999999998</v>
      </c>
      <c r="FL193" s="53">
        <v>83.657160000000005</v>
      </c>
      <c r="FM193" s="53">
        <v>83.065349999999995</v>
      </c>
      <c r="FN193" s="53">
        <v>81.039829999999995</v>
      </c>
      <c r="FO193" s="53">
        <v>77.443209999999993</v>
      </c>
      <c r="FP193" s="53">
        <v>72.378039999999999</v>
      </c>
      <c r="FQ193" s="53">
        <v>66.665210000000002</v>
      </c>
      <c r="FR193" s="53">
        <v>62.929859999999998</v>
      </c>
      <c r="FS193" s="53">
        <v>60.87856</v>
      </c>
      <c r="FT193" s="53">
        <v>59.457259999999998</v>
      </c>
      <c r="FU193" s="53">
        <v>278</v>
      </c>
      <c r="FV193" s="53">
        <v>545.07510000000002</v>
      </c>
      <c r="FW193" s="53">
        <v>16.331160000000001</v>
      </c>
      <c r="FX193" s="53">
        <v>1</v>
      </c>
    </row>
    <row r="194" spans="1:180" x14ac:dyDescent="0.3">
      <c r="A194" t="s">
        <v>174</v>
      </c>
      <c r="B194" t="s">
        <v>220</v>
      </c>
      <c r="C194" t="s">
        <v>180</v>
      </c>
      <c r="D194" t="s">
        <v>248</v>
      </c>
      <c r="E194" t="s">
        <v>187</v>
      </c>
      <c r="F194" t="s">
        <v>234</v>
      </c>
      <c r="G194" t="s">
        <v>242</v>
      </c>
      <c r="H194" s="53">
        <v>67</v>
      </c>
      <c r="I194" s="53">
        <v>2.0413009999999998</v>
      </c>
      <c r="J194" s="53">
        <v>1.9866729999999999</v>
      </c>
      <c r="K194" s="53">
        <v>1.891243</v>
      </c>
      <c r="L194" s="53">
        <v>1.9478819999999999</v>
      </c>
      <c r="M194" s="53">
        <v>1.9526380000000001</v>
      </c>
      <c r="N194" s="53">
        <v>1.848025</v>
      </c>
      <c r="O194" s="53">
        <v>1.4472320000000001</v>
      </c>
      <c r="P194" s="53">
        <v>1.3135540000000001</v>
      </c>
      <c r="Q194" s="53">
        <v>1.3569</v>
      </c>
      <c r="R194" s="53">
        <v>1.386781</v>
      </c>
      <c r="S194" s="53">
        <v>1.346449</v>
      </c>
      <c r="T194" s="53">
        <v>1.4246509999999999</v>
      </c>
      <c r="U194" s="53">
        <v>1.361777</v>
      </c>
      <c r="V194" s="53">
        <v>1.4257979999999999</v>
      </c>
      <c r="W194" s="53">
        <v>1.346903</v>
      </c>
      <c r="X194" s="53">
        <v>1.389103</v>
      </c>
      <c r="Y194" s="53">
        <v>1.3031520000000001</v>
      </c>
      <c r="Z194" s="53">
        <v>1.410631</v>
      </c>
      <c r="AA194" s="53">
        <v>1.4501869999999999</v>
      </c>
      <c r="AB194" s="53">
        <v>1.5421689999999999</v>
      </c>
      <c r="AC194" s="53">
        <v>1.785957</v>
      </c>
      <c r="AD194" s="53">
        <v>2.1132029999999999</v>
      </c>
      <c r="AE194" s="53">
        <v>2.075021</v>
      </c>
      <c r="AF194" s="53">
        <v>1.985746</v>
      </c>
      <c r="AG194" s="53">
        <v>-9.1547199999999995E-2</v>
      </c>
      <c r="AH194" s="53">
        <v>-8.3937999999999999E-2</v>
      </c>
      <c r="AI194" s="53">
        <v>-9.63889E-2</v>
      </c>
      <c r="AJ194" s="53">
        <v>-5.0158700000000001E-2</v>
      </c>
      <c r="AK194" s="53">
        <v>-4.92919E-2</v>
      </c>
      <c r="AL194" s="53">
        <v>-9.4240400000000002E-2</v>
      </c>
      <c r="AM194" s="53">
        <v>-0.1771383</v>
      </c>
      <c r="AN194" s="53">
        <v>-0.14827879999999999</v>
      </c>
      <c r="AO194" s="53">
        <v>-0.13537859999999999</v>
      </c>
      <c r="AP194" s="53">
        <v>-0.18420139999999999</v>
      </c>
      <c r="AQ194" s="53">
        <v>-0.3559176</v>
      </c>
      <c r="AR194" s="53">
        <v>-0.33638639999999997</v>
      </c>
      <c r="AS194" s="53">
        <v>-0.42030719999999999</v>
      </c>
      <c r="AT194" s="53">
        <v>-0.34444669999999999</v>
      </c>
      <c r="AU194" s="53">
        <v>-0.41260869999999999</v>
      </c>
      <c r="AV194" s="53">
        <v>-0.35016580000000003</v>
      </c>
      <c r="AW194" s="53">
        <v>-0.47208739999999999</v>
      </c>
      <c r="AX194" s="53">
        <v>-0.33463700000000002</v>
      </c>
      <c r="AY194" s="53">
        <v>-0.26166780000000001</v>
      </c>
      <c r="AZ194" s="53">
        <v>-0.21214089999999999</v>
      </c>
      <c r="BA194" s="53">
        <v>-0.27722469999999999</v>
      </c>
      <c r="BB194" s="53">
        <v>-0.23113310000000001</v>
      </c>
      <c r="BC194" s="53">
        <v>-0.2030585</v>
      </c>
      <c r="BD194" s="53">
        <v>-0.19284780000000001</v>
      </c>
      <c r="BE194" s="53">
        <v>3.8289000000000001E-3</v>
      </c>
      <c r="BF194" s="53">
        <v>3.8893E-3</v>
      </c>
      <c r="BG194" s="53">
        <v>-1.0305999999999999E-2</v>
      </c>
      <c r="BH194" s="53">
        <v>5.2568900000000002E-2</v>
      </c>
      <c r="BI194" s="53">
        <v>4.1957399999999999E-2</v>
      </c>
      <c r="BJ194" s="53">
        <v>2.2236999999999999E-3</v>
      </c>
      <c r="BK194" s="53">
        <v>-7.6753000000000002E-2</v>
      </c>
      <c r="BL194" s="53">
        <v>-6.8370600000000004E-2</v>
      </c>
      <c r="BM194" s="53">
        <v>-5.1059500000000001E-2</v>
      </c>
      <c r="BN194" s="53">
        <v>-9.6639100000000006E-2</v>
      </c>
      <c r="BO194" s="53">
        <v>-0.2430677</v>
      </c>
      <c r="BP194" s="53">
        <v>-0.23338500000000001</v>
      </c>
      <c r="BQ194" s="53">
        <v>-0.30643330000000002</v>
      </c>
      <c r="BR194" s="53">
        <v>-0.2326463</v>
      </c>
      <c r="BS194" s="53">
        <v>-0.29836279999999998</v>
      </c>
      <c r="BT194" s="53">
        <v>-0.25362000000000001</v>
      </c>
      <c r="BU194" s="53">
        <v>-0.34845559999999998</v>
      </c>
      <c r="BV194" s="53">
        <v>-0.223885</v>
      </c>
      <c r="BW194" s="53">
        <v>-0.1610762</v>
      </c>
      <c r="BX194" s="53">
        <v>-0.11509709999999999</v>
      </c>
      <c r="BY194" s="53">
        <v>-0.15462429999999999</v>
      </c>
      <c r="BZ194" s="53">
        <v>-0.1249936</v>
      </c>
      <c r="CA194" s="53">
        <v>-9.7970299999999996E-2</v>
      </c>
      <c r="CB194" s="53">
        <v>-8.6554900000000004E-2</v>
      </c>
      <c r="CC194" s="53">
        <v>6.9886000000000004E-2</v>
      </c>
      <c r="CD194" s="53">
        <v>6.4718200000000004E-2</v>
      </c>
      <c r="CE194" s="53">
        <v>4.9314700000000003E-2</v>
      </c>
      <c r="CF194" s="53">
        <v>0.1237178</v>
      </c>
      <c r="CG194" s="53">
        <v>0.10515629999999999</v>
      </c>
      <c r="CH194" s="53">
        <v>6.9034399999999996E-2</v>
      </c>
      <c r="CI194" s="53">
        <v>-7.2264E-3</v>
      </c>
      <c r="CJ194" s="53">
        <v>-1.30264E-2</v>
      </c>
      <c r="CK194" s="53">
        <v>7.3395999999999999E-3</v>
      </c>
      <c r="CL194" s="53">
        <v>-3.5993799999999999E-2</v>
      </c>
      <c r="CM194" s="53">
        <v>-0.1649082</v>
      </c>
      <c r="CN194" s="53">
        <v>-0.16204660000000001</v>
      </c>
      <c r="CO194" s="53">
        <v>-0.22756460000000001</v>
      </c>
      <c r="CP194" s="53">
        <v>-0.15521360000000001</v>
      </c>
      <c r="CQ194" s="53">
        <v>-0.2192365</v>
      </c>
      <c r="CR194" s="53">
        <v>-0.18675259999999999</v>
      </c>
      <c r="CS194" s="53">
        <v>-0.26282860000000002</v>
      </c>
      <c r="CT194" s="53">
        <v>-0.14717859999999999</v>
      </c>
      <c r="CU194" s="53">
        <v>-9.1406799999999996E-2</v>
      </c>
      <c r="CV194" s="53">
        <v>-4.7884900000000001E-2</v>
      </c>
      <c r="CW194" s="53">
        <v>-6.9711599999999999E-2</v>
      </c>
      <c r="CX194" s="53">
        <v>-5.1481699999999998E-2</v>
      </c>
      <c r="CY194" s="53">
        <v>-2.5186500000000001E-2</v>
      </c>
      <c r="CZ194" s="53">
        <v>-1.29368E-2</v>
      </c>
      <c r="DA194" s="53">
        <v>0.13594319999999999</v>
      </c>
      <c r="DB194" s="53">
        <v>0.12554709999999999</v>
      </c>
      <c r="DC194" s="53">
        <v>0.1089355</v>
      </c>
      <c r="DD194" s="53">
        <v>0.1948666</v>
      </c>
      <c r="DE194" s="53">
        <v>0.16835520000000001</v>
      </c>
      <c r="DF194" s="53">
        <v>0.1358451</v>
      </c>
      <c r="DG194" s="53">
        <v>6.2300099999999997E-2</v>
      </c>
      <c r="DH194" s="53">
        <v>4.2317800000000003E-2</v>
      </c>
      <c r="DI194" s="53">
        <v>6.5738699999999997E-2</v>
      </c>
      <c r="DJ194" s="53">
        <v>2.4651599999999999E-2</v>
      </c>
      <c r="DK194" s="53">
        <v>-8.6748699999999998E-2</v>
      </c>
      <c r="DL194" s="53">
        <v>-9.0708200000000003E-2</v>
      </c>
      <c r="DM194" s="53">
        <v>-0.14869589999999999</v>
      </c>
      <c r="DN194" s="53">
        <v>-7.77809E-2</v>
      </c>
      <c r="DO194" s="53">
        <v>-0.14011009999999999</v>
      </c>
      <c r="DP194" s="53">
        <v>-0.1198852</v>
      </c>
      <c r="DQ194" s="53">
        <v>-0.17720169999999999</v>
      </c>
      <c r="DR194" s="53">
        <v>-7.0472099999999996E-2</v>
      </c>
      <c r="DS194" s="53">
        <v>-2.17374E-2</v>
      </c>
      <c r="DT194" s="53">
        <v>1.9327199999999999E-2</v>
      </c>
      <c r="DU194" s="53">
        <v>1.5200999999999999E-2</v>
      </c>
      <c r="DV194" s="53">
        <v>2.20302E-2</v>
      </c>
      <c r="DW194" s="53">
        <v>4.7597300000000002E-2</v>
      </c>
      <c r="DX194" s="53">
        <v>6.0681300000000001E-2</v>
      </c>
      <c r="DY194" s="53">
        <v>0.2313192</v>
      </c>
      <c r="DZ194" s="53">
        <v>0.21337439999999999</v>
      </c>
      <c r="EA194" s="53">
        <v>0.19501840000000001</v>
      </c>
      <c r="EB194" s="53">
        <v>0.29759419999999998</v>
      </c>
      <c r="EC194" s="53">
        <v>0.25960450000000002</v>
      </c>
      <c r="ED194" s="53">
        <v>0.23230909999999999</v>
      </c>
      <c r="EE194" s="53">
        <v>0.16268540000000001</v>
      </c>
      <c r="EF194" s="53">
        <v>0.122226</v>
      </c>
      <c r="EG194" s="53">
        <v>0.15005779999999999</v>
      </c>
      <c r="EH194" s="53">
        <v>0.11221390000000001</v>
      </c>
      <c r="EI194" s="53">
        <v>2.6101300000000001E-2</v>
      </c>
      <c r="EJ194" s="53">
        <v>1.22931E-2</v>
      </c>
      <c r="EK194" s="53">
        <v>-3.4821999999999999E-2</v>
      </c>
      <c r="EL194" s="53">
        <v>3.4019500000000001E-2</v>
      </c>
      <c r="EM194" s="53">
        <v>-2.58642E-2</v>
      </c>
      <c r="EN194" s="53">
        <v>-2.33393E-2</v>
      </c>
      <c r="EO194" s="53">
        <v>-5.3569899999999997E-2</v>
      </c>
      <c r="EP194" s="53">
        <v>4.0279799999999998E-2</v>
      </c>
      <c r="EQ194" s="53">
        <v>7.8854199999999999E-2</v>
      </c>
      <c r="ER194" s="53">
        <v>0.116371</v>
      </c>
      <c r="ES194" s="53">
        <v>0.13780139999999999</v>
      </c>
      <c r="ET194" s="53">
        <v>0.1281697</v>
      </c>
      <c r="EU194" s="53">
        <v>0.1526855</v>
      </c>
      <c r="EV194" s="53">
        <v>0.16697409999999999</v>
      </c>
      <c r="EW194" s="53">
        <v>68.635149999999996</v>
      </c>
      <c r="EX194" s="53">
        <v>67.250399999999999</v>
      </c>
      <c r="EY194" s="53">
        <v>66.040859999999995</v>
      </c>
      <c r="EZ194" s="53">
        <v>64.973290000000006</v>
      </c>
      <c r="FA194" s="53">
        <v>63.801819999999999</v>
      </c>
      <c r="FB194" s="53">
        <v>62.852699999999999</v>
      </c>
      <c r="FC194" s="53">
        <v>63.102699999999999</v>
      </c>
      <c r="FD194" s="53">
        <v>65.563569999999999</v>
      </c>
      <c r="FE194" s="53">
        <v>68.973960000000005</v>
      </c>
      <c r="FF194" s="53">
        <v>73.033649999999994</v>
      </c>
      <c r="FG194" s="53">
        <v>76.574250000000006</v>
      </c>
      <c r="FH194" s="53">
        <v>79.986239999999995</v>
      </c>
      <c r="FI194" s="53">
        <v>82.709400000000002</v>
      </c>
      <c r="FJ194" s="53">
        <v>84.609909999999999</v>
      </c>
      <c r="FK194" s="53">
        <v>86.205529999999996</v>
      </c>
      <c r="FL194" s="53">
        <v>86.927750000000003</v>
      </c>
      <c r="FM194" s="53">
        <v>86.910790000000006</v>
      </c>
      <c r="FN194" s="53">
        <v>85.875</v>
      </c>
      <c r="FO194" s="53">
        <v>83.783259999999999</v>
      </c>
      <c r="FP194" s="53">
        <v>80.675219999999996</v>
      </c>
      <c r="FQ194" s="53">
        <v>76.710210000000004</v>
      </c>
      <c r="FR194" s="53">
        <v>73.692570000000003</v>
      </c>
      <c r="FS194" s="53">
        <v>71.53125</v>
      </c>
      <c r="FT194" s="53">
        <v>69.765630000000002</v>
      </c>
      <c r="FU194" s="53">
        <v>468</v>
      </c>
      <c r="FV194" s="53">
        <v>805.88319999999999</v>
      </c>
      <c r="FW194" s="53">
        <v>36.395699999999998</v>
      </c>
      <c r="FX194" s="53">
        <v>1</v>
      </c>
    </row>
    <row r="195" spans="1:180" x14ac:dyDescent="0.3">
      <c r="A195" t="s">
        <v>174</v>
      </c>
      <c r="B195" t="s">
        <v>220</v>
      </c>
      <c r="C195" t="s">
        <v>180</v>
      </c>
      <c r="D195" t="s">
        <v>227</v>
      </c>
      <c r="E195" t="s">
        <v>187</v>
      </c>
      <c r="F195" t="s">
        <v>234</v>
      </c>
      <c r="G195" t="s">
        <v>242</v>
      </c>
      <c r="H195" s="53">
        <v>67</v>
      </c>
      <c r="I195" s="53">
        <v>1.967128</v>
      </c>
      <c r="J195" s="53">
        <v>1.943918</v>
      </c>
      <c r="K195" s="53">
        <v>1.8403320000000001</v>
      </c>
      <c r="L195" s="53">
        <v>1.8869180000000001</v>
      </c>
      <c r="M195" s="53">
        <v>1.903116</v>
      </c>
      <c r="N195" s="53">
        <v>1.85168</v>
      </c>
      <c r="O195" s="53">
        <v>1.480348</v>
      </c>
      <c r="P195" s="53">
        <v>1.3628290000000001</v>
      </c>
      <c r="Q195" s="53">
        <v>1.3607880000000001</v>
      </c>
      <c r="R195" s="53">
        <v>1.3581559999999999</v>
      </c>
      <c r="S195" s="53">
        <v>1.3383419999999999</v>
      </c>
      <c r="T195" s="53">
        <v>1.4471000000000001</v>
      </c>
      <c r="U195" s="53">
        <v>1.3876649999999999</v>
      </c>
      <c r="V195" s="53">
        <v>1.4627589999999999</v>
      </c>
      <c r="W195" s="53">
        <v>1.362943</v>
      </c>
      <c r="X195" s="53">
        <v>1.448329</v>
      </c>
      <c r="Y195" s="53">
        <v>1.3838189999999999</v>
      </c>
      <c r="Z195" s="53">
        <v>1.5074449999999999</v>
      </c>
      <c r="AA195" s="53">
        <v>1.5154879999999999</v>
      </c>
      <c r="AB195" s="53">
        <v>1.5871649999999999</v>
      </c>
      <c r="AC195" s="53">
        <v>1.9357230000000001</v>
      </c>
      <c r="AD195" s="53">
        <v>2.1456029999999999</v>
      </c>
      <c r="AE195" s="53">
        <v>2.1978279999999999</v>
      </c>
      <c r="AF195" s="53">
        <v>2.0710410000000001</v>
      </c>
      <c r="AG195" s="53">
        <v>-8.8862800000000006E-2</v>
      </c>
      <c r="AH195" s="53">
        <v>-3.1364799999999998E-2</v>
      </c>
      <c r="AI195" s="53">
        <v>-7.2054099999999996E-2</v>
      </c>
      <c r="AJ195" s="53">
        <v>-3.3363400000000001E-2</v>
      </c>
      <c r="AK195" s="53">
        <v>-3.8327699999999999E-2</v>
      </c>
      <c r="AL195" s="53">
        <v>-1.6527500000000001E-2</v>
      </c>
      <c r="AM195" s="53">
        <v>-8.8624900000000006E-2</v>
      </c>
      <c r="AN195" s="53">
        <v>-4.7751300000000003E-2</v>
      </c>
      <c r="AO195" s="53">
        <v>-5.6118099999999997E-2</v>
      </c>
      <c r="AP195" s="53">
        <v>-0.14625959999999999</v>
      </c>
      <c r="AQ195" s="53">
        <v>-0.27330910000000003</v>
      </c>
      <c r="AR195" s="53">
        <v>-0.17792440000000001</v>
      </c>
      <c r="AS195" s="53">
        <v>-0.29545310000000002</v>
      </c>
      <c r="AT195" s="53">
        <v>-0.20949709999999999</v>
      </c>
      <c r="AU195" s="53">
        <v>-0.3817488</v>
      </c>
      <c r="AV195" s="53">
        <v>-0.2781015</v>
      </c>
      <c r="AW195" s="53">
        <v>-0.33151649999999999</v>
      </c>
      <c r="AX195" s="53">
        <v>-0.15598980000000001</v>
      </c>
      <c r="AY195" s="53">
        <v>-9.66582E-2</v>
      </c>
      <c r="AZ195" s="53">
        <v>-0.1178604</v>
      </c>
      <c r="BA195" s="53">
        <v>-5.1195600000000001E-2</v>
      </c>
      <c r="BB195" s="53">
        <v>-0.1560213</v>
      </c>
      <c r="BC195" s="53">
        <v>-5.4568100000000001E-2</v>
      </c>
      <c r="BD195" s="53">
        <v>-5.1116200000000001E-2</v>
      </c>
      <c r="BE195" s="53">
        <v>-5.1291000000000002E-3</v>
      </c>
      <c r="BF195" s="53">
        <v>4.4244899999999997E-2</v>
      </c>
      <c r="BG195" s="53">
        <v>3.4759000000000001E-3</v>
      </c>
      <c r="BH195" s="53">
        <v>5.6300999999999997E-2</v>
      </c>
      <c r="BI195" s="53">
        <v>4.2875799999999999E-2</v>
      </c>
      <c r="BJ195" s="53">
        <v>6.5259999999999999E-2</v>
      </c>
      <c r="BK195" s="53">
        <v>5.1119E-3</v>
      </c>
      <c r="BL195" s="53">
        <v>2.5755E-2</v>
      </c>
      <c r="BM195" s="53">
        <v>4.8037000000000002E-3</v>
      </c>
      <c r="BN195" s="53">
        <v>-8.4038000000000002E-2</v>
      </c>
      <c r="BO195" s="53">
        <v>-0.18581030000000001</v>
      </c>
      <c r="BP195" s="53">
        <v>-0.1063882</v>
      </c>
      <c r="BQ195" s="53">
        <v>-0.19743230000000001</v>
      </c>
      <c r="BR195" s="53">
        <v>-0.1344148</v>
      </c>
      <c r="BS195" s="53">
        <v>-0.28978530000000002</v>
      </c>
      <c r="BT195" s="53">
        <v>-0.2009552</v>
      </c>
      <c r="BU195" s="53">
        <v>-0.23972109999999999</v>
      </c>
      <c r="BV195" s="53">
        <v>-7.6098299999999994E-2</v>
      </c>
      <c r="BW195" s="53">
        <v>-2.20045E-2</v>
      </c>
      <c r="BX195" s="53">
        <v>-3.2863400000000001E-2</v>
      </c>
      <c r="BY195" s="53">
        <v>3.21052E-2</v>
      </c>
      <c r="BZ195" s="53">
        <v>-6.7880200000000002E-2</v>
      </c>
      <c r="CA195" s="53">
        <v>3.5659900000000001E-2</v>
      </c>
      <c r="CB195" s="53">
        <v>3.6620899999999998E-2</v>
      </c>
      <c r="CC195" s="53">
        <v>5.2864599999999998E-2</v>
      </c>
      <c r="CD195" s="53">
        <v>9.6612000000000003E-2</v>
      </c>
      <c r="CE195" s="53">
        <v>5.5787799999999999E-2</v>
      </c>
      <c r="CF195" s="53">
        <v>0.1184023</v>
      </c>
      <c r="CG195" s="53">
        <v>9.91171E-2</v>
      </c>
      <c r="CH195" s="53">
        <v>0.12190579999999999</v>
      </c>
      <c r="CI195" s="53">
        <v>7.0033700000000004E-2</v>
      </c>
      <c r="CJ195" s="53">
        <v>7.6665300000000006E-2</v>
      </c>
      <c r="CK195" s="53">
        <v>4.6997900000000002E-2</v>
      </c>
      <c r="CL195" s="53">
        <v>-4.0943500000000001E-2</v>
      </c>
      <c r="CM195" s="53">
        <v>-0.12520899999999999</v>
      </c>
      <c r="CN195" s="53">
        <v>-5.6842499999999997E-2</v>
      </c>
      <c r="CO195" s="53">
        <v>-0.1295434</v>
      </c>
      <c r="CP195" s="53">
        <v>-8.2413E-2</v>
      </c>
      <c r="CQ195" s="53">
        <v>-0.22609170000000001</v>
      </c>
      <c r="CR195" s="53">
        <v>-0.14752390000000001</v>
      </c>
      <c r="CS195" s="53">
        <v>-0.17614389999999999</v>
      </c>
      <c r="CT195" s="53">
        <v>-2.0765700000000002E-2</v>
      </c>
      <c r="CU195" s="53">
        <v>2.9700399999999998E-2</v>
      </c>
      <c r="CV195" s="53">
        <v>2.6005299999999999E-2</v>
      </c>
      <c r="CW195" s="53">
        <v>8.9799100000000007E-2</v>
      </c>
      <c r="CX195" s="53">
        <v>-6.8339000000000004E-3</v>
      </c>
      <c r="CY195" s="53">
        <v>9.8151600000000006E-2</v>
      </c>
      <c r="CZ195" s="53">
        <v>9.7387399999999999E-2</v>
      </c>
      <c r="DA195" s="53">
        <v>0.1108584</v>
      </c>
      <c r="DB195" s="53">
        <v>0.1489791</v>
      </c>
      <c r="DC195" s="53">
        <v>0.1080996</v>
      </c>
      <c r="DD195" s="53">
        <v>0.18050369999999999</v>
      </c>
      <c r="DE195" s="53">
        <v>0.15535840000000001</v>
      </c>
      <c r="DF195" s="53">
        <v>0.1785515</v>
      </c>
      <c r="DG195" s="53">
        <v>0.13495550000000001</v>
      </c>
      <c r="DH195" s="53">
        <v>0.12757550000000001</v>
      </c>
      <c r="DI195" s="53">
        <v>8.9192199999999999E-2</v>
      </c>
      <c r="DJ195" s="53">
        <v>2.1510000000000001E-3</v>
      </c>
      <c r="DK195" s="53">
        <v>-6.4607600000000001E-2</v>
      </c>
      <c r="DL195" s="53">
        <v>-7.2966999999999997E-3</v>
      </c>
      <c r="DM195" s="53">
        <v>-6.1654500000000001E-2</v>
      </c>
      <c r="DN195" s="53">
        <v>-3.0411199999999999E-2</v>
      </c>
      <c r="DO195" s="53">
        <v>-0.16239809999999999</v>
      </c>
      <c r="DP195" s="53">
        <v>-9.4092499999999996E-2</v>
      </c>
      <c r="DQ195" s="53">
        <v>-0.11256670000000001</v>
      </c>
      <c r="DR195" s="53">
        <v>3.4567000000000001E-2</v>
      </c>
      <c r="DS195" s="53">
        <v>8.14053E-2</v>
      </c>
      <c r="DT195" s="53">
        <v>8.4874000000000005E-2</v>
      </c>
      <c r="DU195" s="53">
        <v>0.14749300000000001</v>
      </c>
      <c r="DV195" s="53">
        <v>5.4212400000000001E-2</v>
      </c>
      <c r="DW195" s="53">
        <v>0.16064329999999999</v>
      </c>
      <c r="DX195" s="53">
        <v>0.15815389999999999</v>
      </c>
      <c r="DY195" s="53">
        <v>0.19459209999999999</v>
      </c>
      <c r="DZ195" s="53">
        <v>0.22458890000000001</v>
      </c>
      <c r="EA195" s="53">
        <v>0.1836296</v>
      </c>
      <c r="EB195" s="53">
        <v>0.27016810000000002</v>
      </c>
      <c r="EC195" s="53">
        <v>0.23656189999999999</v>
      </c>
      <c r="ED195" s="53">
        <v>0.26033899999999999</v>
      </c>
      <c r="EE195" s="53">
        <v>0.22869229999999999</v>
      </c>
      <c r="EF195" s="53">
        <v>0.20108190000000001</v>
      </c>
      <c r="EG195" s="53">
        <v>0.150114</v>
      </c>
      <c r="EH195" s="53">
        <v>6.4372600000000002E-2</v>
      </c>
      <c r="EI195" s="53">
        <v>2.2891100000000001E-2</v>
      </c>
      <c r="EJ195" s="53">
        <v>6.4239500000000005E-2</v>
      </c>
      <c r="EK195" s="53">
        <v>3.6366299999999997E-2</v>
      </c>
      <c r="EL195" s="53">
        <v>4.4671099999999998E-2</v>
      </c>
      <c r="EM195" s="53">
        <v>-7.04346E-2</v>
      </c>
      <c r="EN195" s="53">
        <v>-1.6946200000000002E-2</v>
      </c>
      <c r="EO195" s="53">
        <v>-2.0771299999999999E-2</v>
      </c>
      <c r="EP195" s="53">
        <v>0.1144585</v>
      </c>
      <c r="EQ195" s="53">
        <v>0.156059</v>
      </c>
      <c r="ER195" s="53">
        <v>0.1698711</v>
      </c>
      <c r="ES195" s="53">
        <v>0.2307939</v>
      </c>
      <c r="ET195" s="53">
        <v>0.14235349999999999</v>
      </c>
      <c r="EU195" s="53">
        <v>0.25087130000000002</v>
      </c>
      <c r="EV195" s="53">
        <v>0.245891</v>
      </c>
      <c r="EW195" s="53">
        <v>66.275790000000001</v>
      </c>
      <c r="EX195" s="53">
        <v>64.978290000000001</v>
      </c>
      <c r="EY195" s="53">
        <v>63.777290000000001</v>
      </c>
      <c r="EZ195" s="53">
        <v>62.702260000000003</v>
      </c>
      <c r="FA195" s="53">
        <v>61.808129999999998</v>
      </c>
      <c r="FB195" s="53">
        <v>60.993099999999998</v>
      </c>
      <c r="FC195" s="53">
        <v>61.351790000000001</v>
      </c>
      <c r="FD195" s="53">
        <v>63.74718</v>
      </c>
      <c r="FE195" s="53">
        <v>67.09872</v>
      </c>
      <c r="FF195" s="53">
        <v>70.803370000000001</v>
      </c>
      <c r="FG195" s="53">
        <v>74.440269999999998</v>
      </c>
      <c r="FH195" s="53">
        <v>77.674099999999996</v>
      </c>
      <c r="FI195" s="53">
        <v>80.314539999999994</v>
      </c>
      <c r="FJ195" s="53">
        <v>82.269710000000003</v>
      </c>
      <c r="FK195" s="53">
        <v>83.562309999999997</v>
      </c>
      <c r="FL195" s="53">
        <v>84.168030000000002</v>
      </c>
      <c r="FM195" s="53">
        <v>83.998400000000004</v>
      </c>
      <c r="FN195" s="53">
        <v>83.003839999999997</v>
      </c>
      <c r="FO195" s="53">
        <v>80.978290000000001</v>
      </c>
      <c r="FP195" s="53">
        <v>77.844700000000003</v>
      </c>
      <c r="FQ195" s="53">
        <v>74.029240000000001</v>
      </c>
      <c r="FR195" s="53">
        <v>71.197109999999995</v>
      </c>
      <c r="FS195" s="53">
        <v>69.202020000000005</v>
      </c>
      <c r="FT195" s="53">
        <v>67.678899999999999</v>
      </c>
      <c r="FU195" s="53">
        <v>468</v>
      </c>
      <c r="FV195" s="53">
        <v>805.88319999999999</v>
      </c>
      <c r="FW195" s="53">
        <v>36.395699999999998</v>
      </c>
      <c r="FX195" s="53">
        <v>1</v>
      </c>
    </row>
    <row r="196" spans="1:180" x14ac:dyDescent="0.3">
      <c r="A196" t="s">
        <v>174</v>
      </c>
      <c r="B196" t="s">
        <v>220</v>
      </c>
      <c r="C196" t="s">
        <v>180</v>
      </c>
      <c r="D196" t="s">
        <v>227</v>
      </c>
      <c r="E196" t="s">
        <v>188</v>
      </c>
      <c r="F196" t="s">
        <v>234</v>
      </c>
      <c r="G196" t="s">
        <v>242</v>
      </c>
      <c r="H196" s="53">
        <v>67</v>
      </c>
      <c r="I196" s="53">
        <v>1.812219</v>
      </c>
      <c r="J196" s="53">
        <v>1.8521160000000001</v>
      </c>
      <c r="K196" s="53">
        <v>1.8062240000000001</v>
      </c>
      <c r="L196" s="53">
        <v>1.726467</v>
      </c>
      <c r="M196" s="53">
        <v>1.767323</v>
      </c>
      <c r="N196" s="53">
        <v>1.7128730000000001</v>
      </c>
      <c r="O196" s="53">
        <v>1.459084</v>
      </c>
      <c r="P196" s="53">
        <v>1.3605050000000001</v>
      </c>
      <c r="Q196" s="53">
        <v>1.3769210000000001</v>
      </c>
      <c r="R196" s="53">
        <v>1.404666</v>
      </c>
      <c r="S196" s="53">
        <v>1.453686</v>
      </c>
      <c r="T196" s="53">
        <v>1.490723</v>
      </c>
      <c r="U196" s="53">
        <v>1.521952</v>
      </c>
      <c r="V196" s="53">
        <v>1.5450299999999999</v>
      </c>
      <c r="W196" s="53">
        <v>1.5743529999999999</v>
      </c>
      <c r="X196" s="53">
        <v>1.577968</v>
      </c>
      <c r="Y196" s="53">
        <v>1.571755</v>
      </c>
      <c r="Z196" s="53">
        <v>1.6267940000000001</v>
      </c>
      <c r="AA196" s="53">
        <v>1.648552</v>
      </c>
      <c r="AB196" s="53">
        <v>1.6886140000000001</v>
      </c>
      <c r="AC196" s="53">
        <v>1.908398</v>
      </c>
      <c r="AD196" s="53">
        <v>2.131094</v>
      </c>
      <c r="AE196" s="53">
        <v>2.1239370000000002</v>
      </c>
      <c r="AF196" s="53">
        <v>1.9799150000000001</v>
      </c>
      <c r="AG196" s="53">
        <v>-0.29972370999999998</v>
      </c>
      <c r="AH196" s="53">
        <v>-0.17537050000000001</v>
      </c>
      <c r="AI196" s="53">
        <v>-0.15782060000000001</v>
      </c>
      <c r="AJ196" s="53">
        <v>-0.26041900000000001</v>
      </c>
      <c r="AK196" s="53">
        <v>-0.20838200000000001</v>
      </c>
      <c r="AL196" s="53">
        <v>-0.23961109999999999</v>
      </c>
      <c r="AM196" s="53">
        <v>-9.1175800000000001E-2</v>
      </c>
      <c r="AN196" s="53">
        <v>-3.8469400000000001E-2</v>
      </c>
      <c r="AO196" s="53">
        <v>-5.80028E-2</v>
      </c>
      <c r="AP196" s="53">
        <v>-0.11881559999999999</v>
      </c>
      <c r="AQ196" s="53">
        <v>-0.16140660000000001</v>
      </c>
      <c r="AR196" s="53">
        <v>-0.1819791</v>
      </c>
      <c r="AS196" s="53">
        <v>-0.1736036</v>
      </c>
      <c r="AT196" s="53">
        <v>-0.1985855</v>
      </c>
      <c r="AU196" s="53">
        <v>-0.2027293</v>
      </c>
      <c r="AV196" s="53">
        <v>-0.22532569999999999</v>
      </c>
      <c r="AW196" s="53">
        <v>-0.22286059999999999</v>
      </c>
      <c r="AX196" s="53">
        <v>-0.13892669999999999</v>
      </c>
      <c r="AY196" s="53">
        <v>-5.6891999999999998E-2</v>
      </c>
      <c r="AZ196" s="53">
        <v>-6.0199200000000001E-2</v>
      </c>
      <c r="BA196" s="53">
        <v>-0.1576361</v>
      </c>
      <c r="BB196" s="53">
        <v>-0.2108719</v>
      </c>
      <c r="BC196" s="53">
        <v>-0.1727755</v>
      </c>
      <c r="BD196" s="53">
        <v>-0.2077205</v>
      </c>
      <c r="BE196" s="53">
        <v>-0.18221749000000001</v>
      </c>
      <c r="BF196" s="53">
        <v>-6.6431199999999996E-2</v>
      </c>
      <c r="BG196" s="53">
        <v>-5.48113E-2</v>
      </c>
      <c r="BH196" s="53">
        <v>-0.14657819999999999</v>
      </c>
      <c r="BI196" s="53">
        <v>-9.9699800000000005E-2</v>
      </c>
      <c r="BJ196" s="53">
        <v>-0.1304971</v>
      </c>
      <c r="BK196" s="53">
        <v>-1.8406700000000002E-2</v>
      </c>
      <c r="BL196" s="53">
        <v>2.7588999999999999E-2</v>
      </c>
      <c r="BM196" s="53">
        <v>5.6370999999999999E-3</v>
      </c>
      <c r="BN196" s="53">
        <v>-5.3247999999999997E-2</v>
      </c>
      <c r="BO196" s="53">
        <v>-8.8979600000000006E-2</v>
      </c>
      <c r="BP196" s="53">
        <v>-0.1042164</v>
      </c>
      <c r="BQ196" s="53">
        <v>-9.5801200000000003E-2</v>
      </c>
      <c r="BR196" s="53">
        <v>-0.1202527</v>
      </c>
      <c r="BS196" s="53">
        <v>-0.12766459999999999</v>
      </c>
      <c r="BT196" s="53">
        <v>-0.14598059999999999</v>
      </c>
      <c r="BU196" s="53">
        <v>-0.1433507</v>
      </c>
      <c r="BV196" s="53">
        <v>-6.4893999999999993E-2</v>
      </c>
      <c r="BW196" s="53">
        <v>1.4708300000000001E-2</v>
      </c>
      <c r="BX196" s="53">
        <v>1.8481399999999999E-2</v>
      </c>
      <c r="BY196" s="53">
        <v>-5.9409900000000002E-2</v>
      </c>
      <c r="BZ196" s="53">
        <v>-9.8243899999999995E-2</v>
      </c>
      <c r="CA196" s="53">
        <v>-6.2059299999999998E-2</v>
      </c>
      <c r="CB196" s="53">
        <v>-9.8914799999999997E-2</v>
      </c>
      <c r="CC196" s="53">
        <v>-0.10083300000000001</v>
      </c>
      <c r="CD196" s="53">
        <v>9.0199000000000008E-3</v>
      </c>
      <c r="CE196" s="53">
        <v>1.6532600000000001E-2</v>
      </c>
      <c r="CF196" s="53">
        <v>-6.7732500000000001E-2</v>
      </c>
      <c r="CG196" s="53">
        <v>-2.4426900000000001E-2</v>
      </c>
      <c r="CH196" s="53">
        <v>-5.49252E-2</v>
      </c>
      <c r="CI196" s="53">
        <v>3.1993000000000001E-2</v>
      </c>
      <c r="CJ196" s="53">
        <v>7.3340900000000001E-2</v>
      </c>
      <c r="CK196" s="53">
        <v>4.9713899999999998E-2</v>
      </c>
      <c r="CL196" s="53">
        <v>-7.8361000000000004E-3</v>
      </c>
      <c r="CM196" s="53">
        <v>-3.8816900000000001E-2</v>
      </c>
      <c r="CN196" s="53">
        <v>-5.0358300000000002E-2</v>
      </c>
      <c r="CO196" s="53">
        <v>-4.1915500000000001E-2</v>
      </c>
      <c r="CP196" s="53">
        <v>-6.5999600000000005E-2</v>
      </c>
      <c r="CQ196" s="53">
        <v>-7.5674900000000003E-2</v>
      </c>
      <c r="CR196" s="53">
        <v>-9.1026399999999993E-2</v>
      </c>
      <c r="CS196" s="53">
        <v>-8.8282399999999997E-2</v>
      </c>
      <c r="CT196" s="53">
        <v>-1.36192E-2</v>
      </c>
      <c r="CU196" s="53">
        <v>6.4298499999999995E-2</v>
      </c>
      <c r="CV196" s="53">
        <v>7.2975300000000007E-2</v>
      </c>
      <c r="CW196" s="53">
        <v>8.6213999999999995E-3</v>
      </c>
      <c r="CX196" s="53">
        <v>-2.0238099999999998E-2</v>
      </c>
      <c r="CY196" s="53">
        <v>1.46223E-2</v>
      </c>
      <c r="CZ196" s="53">
        <v>-2.3556400000000002E-2</v>
      </c>
      <c r="DA196" s="53">
        <v>-1.94486E-2</v>
      </c>
      <c r="DB196" s="53">
        <v>8.4471000000000004E-2</v>
      </c>
      <c r="DC196" s="53">
        <v>8.7876499999999996E-2</v>
      </c>
      <c r="DD196" s="53">
        <v>1.11132E-2</v>
      </c>
      <c r="DE196" s="53">
        <v>5.0846000000000002E-2</v>
      </c>
      <c r="DF196" s="53">
        <v>2.06468E-2</v>
      </c>
      <c r="DG196" s="53">
        <v>8.2392699999999999E-2</v>
      </c>
      <c r="DH196" s="53">
        <v>0.1190928</v>
      </c>
      <c r="DI196" s="53">
        <v>9.3790700000000005E-2</v>
      </c>
      <c r="DJ196" s="53">
        <v>3.7575799999999999E-2</v>
      </c>
      <c r="DK196" s="53">
        <v>1.13458E-2</v>
      </c>
      <c r="DL196" s="53">
        <v>3.4998999999999998E-3</v>
      </c>
      <c r="DM196" s="53">
        <v>1.19702E-2</v>
      </c>
      <c r="DN196" s="53">
        <v>-1.17465E-2</v>
      </c>
      <c r="DO196" s="53">
        <v>-2.3685299999999999E-2</v>
      </c>
      <c r="DP196" s="53">
        <v>-3.6072199999999999E-2</v>
      </c>
      <c r="DQ196" s="53">
        <v>-3.3214199999999999E-2</v>
      </c>
      <c r="DR196" s="53">
        <v>3.7655599999999997E-2</v>
      </c>
      <c r="DS196" s="53">
        <v>0.1138887</v>
      </c>
      <c r="DT196" s="53">
        <v>0.12746930000000001</v>
      </c>
      <c r="DU196" s="53">
        <v>7.6652600000000001E-2</v>
      </c>
      <c r="DV196" s="53">
        <v>5.7767600000000002E-2</v>
      </c>
      <c r="DW196" s="53">
        <v>9.1303999999999996E-2</v>
      </c>
      <c r="DX196" s="53">
        <v>5.1802099999999997E-2</v>
      </c>
      <c r="DY196" s="53">
        <v>9.8057599999999995E-2</v>
      </c>
      <c r="DZ196" s="53">
        <v>0.19341030000000001</v>
      </c>
      <c r="EA196" s="53">
        <v>0.19088579999999999</v>
      </c>
      <c r="EB196" s="53">
        <v>0.12495390000000001</v>
      </c>
      <c r="EC196" s="53">
        <v>0.15952820000000001</v>
      </c>
      <c r="ED196" s="53">
        <v>0.12976080000000001</v>
      </c>
      <c r="EE196" s="53">
        <v>0.15516179999999999</v>
      </c>
      <c r="EF196" s="53">
        <v>0.18515129999999999</v>
      </c>
      <c r="EG196" s="53">
        <v>0.1574305</v>
      </c>
      <c r="EH196" s="53">
        <v>0.1031434</v>
      </c>
      <c r="EI196" s="53">
        <v>8.3772799999999994E-2</v>
      </c>
      <c r="EJ196" s="53">
        <v>8.1262500000000001E-2</v>
      </c>
      <c r="EK196" s="53">
        <v>8.9772599999999994E-2</v>
      </c>
      <c r="EL196" s="53">
        <v>6.6586300000000001E-2</v>
      </c>
      <c r="EM196" s="53">
        <v>5.1379500000000002E-2</v>
      </c>
      <c r="EN196" s="53">
        <v>4.3272999999999999E-2</v>
      </c>
      <c r="EO196" s="53">
        <v>4.6295700000000002E-2</v>
      </c>
      <c r="EP196" s="53">
        <v>0.1116883</v>
      </c>
      <c r="EQ196" s="53">
        <v>0.18548909999999999</v>
      </c>
      <c r="ER196" s="53">
        <v>0.2061499</v>
      </c>
      <c r="ES196" s="53">
        <v>0.1748788</v>
      </c>
      <c r="ET196" s="53">
        <v>0.17039560000000001</v>
      </c>
      <c r="EU196" s="53">
        <v>0.20202010000000001</v>
      </c>
      <c r="EV196" s="53">
        <v>0.16060769999999999</v>
      </c>
      <c r="EW196" s="53">
        <v>69.789510000000007</v>
      </c>
      <c r="EX196" s="53">
        <v>68.354789999999994</v>
      </c>
      <c r="EY196" s="53">
        <v>67.102069999999998</v>
      </c>
      <c r="EZ196" s="53">
        <v>65.964489999999998</v>
      </c>
      <c r="FA196" s="53">
        <v>65.08802</v>
      </c>
      <c r="FB196" s="53">
        <v>64.234610000000004</v>
      </c>
      <c r="FC196" s="53">
        <v>64.154880000000006</v>
      </c>
      <c r="FD196" s="53">
        <v>65.944950000000006</v>
      </c>
      <c r="FE196" s="53">
        <v>68.956190000000007</v>
      </c>
      <c r="FF196" s="53">
        <v>72.542529999999999</v>
      </c>
      <c r="FG196" s="53">
        <v>76.802790000000002</v>
      </c>
      <c r="FH196" s="53">
        <v>80.897729999999996</v>
      </c>
      <c r="FI196" s="53">
        <v>84.008849999999995</v>
      </c>
      <c r="FJ196" s="53">
        <v>86.248149999999995</v>
      </c>
      <c r="FK196" s="53">
        <v>87.707700000000003</v>
      </c>
      <c r="FL196" s="53">
        <v>88.439760000000007</v>
      </c>
      <c r="FM196" s="53">
        <v>88.412440000000004</v>
      </c>
      <c r="FN196" s="53">
        <v>87.521619999999999</v>
      </c>
      <c r="FO196" s="53">
        <v>85.441950000000006</v>
      </c>
      <c r="FP196" s="53">
        <v>82.147090000000006</v>
      </c>
      <c r="FQ196" s="53">
        <v>78.243520000000004</v>
      </c>
      <c r="FR196" s="53">
        <v>75.37321</v>
      </c>
      <c r="FS196" s="53">
        <v>73.250990000000002</v>
      </c>
      <c r="FT196" s="53">
        <v>71.491709999999998</v>
      </c>
      <c r="FU196" s="53">
        <v>467.96769999999998</v>
      </c>
      <c r="FV196" s="53">
        <v>830.5086</v>
      </c>
      <c r="FW196" s="53">
        <v>16.756160000000001</v>
      </c>
      <c r="FX196" s="53">
        <v>1</v>
      </c>
    </row>
    <row r="197" spans="1:180" x14ac:dyDescent="0.3">
      <c r="A197" t="s">
        <v>174</v>
      </c>
      <c r="B197" t="s">
        <v>220</v>
      </c>
      <c r="C197" t="s">
        <v>180</v>
      </c>
      <c r="D197" t="s">
        <v>227</v>
      </c>
      <c r="E197" t="s">
        <v>189</v>
      </c>
      <c r="F197" t="s">
        <v>234</v>
      </c>
      <c r="G197" t="s">
        <v>242</v>
      </c>
      <c r="H197" s="53">
        <v>67</v>
      </c>
      <c r="I197" s="53">
        <v>1.822354</v>
      </c>
      <c r="J197" s="53">
        <v>1.8492519999999999</v>
      </c>
      <c r="K197" s="53">
        <v>1.7181839999999999</v>
      </c>
      <c r="L197" s="53">
        <v>1.6958690000000001</v>
      </c>
      <c r="M197" s="53">
        <v>1.7472110000000001</v>
      </c>
      <c r="N197" s="53">
        <v>1.710391</v>
      </c>
      <c r="O197" s="53">
        <v>1.6227</v>
      </c>
      <c r="P197" s="53">
        <v>1.354185</v>
      </c>
      <c r="Q197" s="53">
        <v>1.3849880000000001</v>
      </c>
      <c r="R197" s="53">
        <v>1.3855690000000001</v>
      </c>
      <c r="S197" s="53">
        <v>1.445441</v>
      </c>
      <c r="T197" s="53">
        <v>1.501911</v>
      </c>
      <c r="U197" s="53">
        <v>1.5138020000000001</v>
      </c>
      <c r="V197" s="53">
        <v>1.5187010000000001</v>
      </c>
      <c r="W197" s="53">
        <v>1.5758650000000001</v>
      </c>
      <c r="X197" s="53">
        <v>1.5840479999999999</v>
      </c>
      <c r="Y197" s="53">
        <v>1.6163419999999999</v>
      </c>
      <c r="Z197" s="53">
        <v>1.666425</v>
      </c>
      <c r="AA197" s="53">
        <v>1.6653610000000001</v>
      </c>
      <c r="AB197" s="53">
        <v>1.7919579999999999</v>
      </c>
      <c r="AC197" s="53">
        <v>2.0734439999999998</v>
      </c>
      <c r="AD197" s="53">
        <v>2.0648309999999999</v>
      </c>
      <c r="AE197" s="53">
        <v>2.0629870000000001</v>
      </c>
      <c r="AF197" s="53">
        <v>1.910175</v>
      </c>
      <c r="AG197" s="53">
        <v>-0.24175920000000001</v>
      </c>
      <c r="AH197" s="53">
        <v>-0.1497156</v>
      </c>
      <c r="AI197" s="53">
        <v>-0.22869690000000001</v>
      </c>
      <c r="AJ197" s="53">
        <v>-0.25467620000000002</v>
      </c>
      <c r="AK197" s="53">
        <v>-0.2091652</v>
      </c>
      <c r="AL197" s="53">
        <v>-0.22342300000000001</v>
      </c>
      <c r="AM197" s="53">
        <v>-0.1205131</v>
      </c>
      <c r="AN197" s="53">
        <v>-3.3986299999999997E-2</v>
      </c>
      <c r="AO197" s="53">
        <v>-5.7704400000000003E-2</v>
      </c>
      <c r="AP197" s="53">
        <v>-0.13017599999999999</v>
      </c>
      <c r="AQ197" s="53">
        <v>-0.12830050000000001</v>
      </c>
      <c r="AR197" s="53">
        <v>-0.1673695</v>
      </c>
      <c r="AS197" s="53">
        <v>-0.223383</v>
      </c>
      <c r="AT197" s="53">
        <v>-0.2369802</v>
      </c>
      <c r="AU197" s="53">
        <v>-0.2126169</v>
      </c>
      <c r="AV197" s="53">
        <v>-0.26269999999999999</v>
      </c>
      <c r="AW197" s="53">
        <v>-0.2067628</v>
      </c>
      <c r="AX197" s="53">
        <v>-0.11540060000000001</v>
      </c>
      <c r="AY197" s="53">
        <v>-3.5213700000000001E-2</v>
      </c>
      <c r="AZ197" s="53">
        <v>-2.8081800000000001E-2</v>
      </c>
      <c r="BA197" s="53">
        <v>-0.14959890000000001</v>
      </c>
      <c r="BB197" s="53">
        <v>-0.1970307</v>
      </c>
      <c r="BC197" s="53">
        <v>-0.18035470000000001</v>
      </c>
      <c r="BD197" s="53">
        <v>-0.224796</v>
      </c>
      <c r="BE197" s="53">
        <v>-0.14232901000000001</v>
      </c>
      <c r="BF197" s="53">
        <v>-4.8086299999999998E-2</v>
      </c>
      <c r="BG197" s="53">
        <v>-0.1290888</v>
      </c>
      <c r="BH197" s="53">
        <v>-0.14989259999999999</v>
      </c>
      <c r="BI197" s="53">
        <v>-9.7513900000000001E-2</v>
      </c>
      <c r="BJ197" s="53">
        <v>-0.1225517</v>
      </c>
      <c r="BK197" s="53">
        <v>-2.7623399999999999E-2</v>
      </c>
      <c r="BL197" s="53">
        <v>3.0040500000000001E-2</v>
      </c>
      <c r="BM197" s="53">
        <v>1.9382900000000002E-2</v>
      </c>
      <c r="BN197" s="53">
        <v>-4.6939500000000002E-2</v>
      </c>
      <c r="BO197" s="53">
        <v>-3.5739800000000002E-2</v>
      </c>
      <c r="BP197" s="53">
        <v>-5.7359399999999998E-2</v>
      </c>
      <c r="BQ197" s="53">
        <v>-0.10097150000000001</v>
      </c>
      <c r="BR197" s="53">
        <v>-0.1254403</v>
      </c>
      <c r="BS197" s="53">
        <v>-9.7126799999999999E-2</v>
      </c>
      <c r="BT197" s="53">
        <v>-0.13852249999999999</v>
      </c>
      <c r="BU197" s="53">
        <v>-8.6366899999999996E-2</v>
      </c>
      <c r="BV197" s="53">
        <v>-1.8814999999999999E-3</v>
      </c>
      <c r="BW197" s="53">
        <v>6.3825599999999996E-2</v>
      </c>
      <c r="BX197" s="53">
        <v>6.9205500000000003E-2</v>
      </c>
      <c r="BY197" s="53">
        <v>-4.1398699999999997E-2</v>
      </c>
      <c r="BZ197" s="53">
        <v>-9.0961E-2</v>
      </c>
      <c r="CA197" s="53">
        <v>-7.59378E-2</v>
      </c>
      <c r="CB197" s="53">
        <v>-0.1188584</v>
      </c>
      <c r="CC197" s="53">
        <v>-7.3463899999999999E-2</v>
      </c>
      <c r="CD197" s="53">
        <v>2.23019E-2</v>
      </c>
      <c r="CE197" s="53">
        <v>-6.0100500000000001E-2</v>
      </c>
      <c r="CF197" s="53">
        <v>-7.7319799999999994E-2</v>
      </c>
      <c r="CG197" s="53">
        <v>-2.0184500000000001E-2</v>
      </c>
      <c r="CH197" s="53">
        <v>-5.2688499999999999E-2</v>
      </c>
      <c r="CI197" s="53">
        <v>3.67117E-2</v>
      </c>
      <c r="CJ197" s="53">
        <v>7.4385199999999999E-2</v>
      </c>
      <c r="CK197" s="53">
        <v>7.2773299999999999E-2</v>
      </c>
      <c r="CL197" s="53">
        <v>1.07098E-2</v>
      </c>
      <c r="CM197" s="53">
        <v>2.8367400000000001E-2</v>
      </c>
      <c r="CN197" s="53">
        <v>1.8833300000000001E-2</v>
      </c>
      <c r="CO197" s="53">
        <v>-1.6189700000000001E-2</v>
      </c>
      <c r="CP197" s="53">
        <v>-4.8188099999999998E-2</v>
      </c>
      <c r="CQ197" s="53">
        <v>-1.71387E-2</v>
      </c>
      <c r="CR197" s="53">
        <v>-5.2517599999999998E-2</v>
      </c>
      <c r="CS197" s="53">
        <v>-2.9811E-3</v>
      </c>
      <c r="CT197" s="53">
        <v>7.6741500000000004E-2</v>
      </c>
      <c r="CU197" s="53">
        <v>0.13241990000000001</v>
      </c>
      <c r="CV197" s="53">
        <v>0.1365864</v>
      </c>
      <c r="CW197" s="53">
        <v>3.3540399999999998E-2</v>
      </c>
      <c r="CX197" s="53">
        <v>-1.74974E-2</v>
      </c>
      <c r="CY197" s="53">
        <v>-3.6189999999999998E-3</v>
      </c>
      <c r="CZ197" s="53">
        <v>-4.5486400000000003E-2</v>
      </c>
      <c r="DA197" s="53">
        <v>-4.5988000000000001E-3</v>
      </c>
      <c r="DB197" s="53">
        <v>9.2690099999999997E-2</v>
      </c>
      <c r="DC197" s="53">
        <v>8.8877999999999995E-3</v>
      </c>
      <c r="DD197" s="53">
        <v>-4.7470000000000004E-3</v>
      </c>
      <c r="DE197" s="53">
        <v>5.7144899999999998E-2</v>
      </c>
      <c r="DF197" s="53">
        <v>1.7174600000000002E-2</v>
      </c>
      <c r="DG197" s="53">
        <v>0.1010467</v>
      </c>
      <c r="DH197" s="53">
        <v>0.11873</v>
      </c>
      <c r="DI197" s="53">
        <v>0.12616369999999999</v>
      </c>
      <c r="DJ197" s="53">
        <v>6.8359100000000006E-2</v>
      </c>
      <c r="DK197" s="53">
        <v>9.2474600000000004E-2</v>
      </c>
      <c r="DL197" s="53">
        <v>9.5026100000000002E-2</v>
      </c>
      <c r="DM197" s="53">
        <v>6.8592100000000003E-2</v>
      </c>
      <c r="DN197" s="53">
        <v>2.9064E-2</v>
      </c>
      <c r="DO197" s="53">
        <v>6.2849299999999997E-2</v>
      </c>
      <c r="DP197" s="53">
        <v>3.34874E-2</v>
      </c>
      <c r="DQ197" s="53">
        <v>8.0404699999999996E-2</v>
      </c>
      <c r="DR197" s="53">
        <v>0.15536440000000001</v>
      </c>
      <c r="DS197" s="53">
        <v>0.20101430000000001</v>
      </c>
      <c r="DT197" s="53">
        <v>0.20396729999999999</v>
      </c>
      <c r="DU197" s="53">
        <v>0.1084796</v>
      </c>
      <c r="DV197" s="53">
        <v>5.5966200000000001E-2</v>
      </c>
      <c r="DW197" s="53">
        <v>6.8699800000000005E-2</v>
      </c>
      <c r="DX197" s="53">
        <v>2.78856E-2</v>
      </c>
      <c r="DY197" s="53">
        <v>9.4831399999999996E-2</v>
      </c>
      <c r="DZ197" s="53">
        <v>0.1943194</v>
      </c>
      <c r="EA197" s="53">
        <v>0.10849590000000001</v>
      </c>
      <c r="EB197" s="53">
        <v>0.1000365</v>
      </c>
      <c r="EC197" s="53">
        <v>0.16879630000000001</v>
      </c>
      <c r="ED197" s="53">
        <v>0.1180459</v>
      </c>
      <c r="EE197" s="53">
        <v>0.19393640000000001</v>
      </c>
      <c r="EF197" s="53">
        <v>0.1827568</v>
      </c>
      <c r="EG197" s="53">
        <v>0.20325099999999999</v>
      </c>
      <c r="EH197" s="53">
        <v>0.1515956</v>
      </c>
      <c r="EI197" s="53">
        <v>0.18503520000000001</v>
      </c>
      <c r="EJ197" s="53">
        <v>0.2050362</v>
      </c>
      <c r="EK197" s="53">
        <v>0.19100349999999999</v>
      </c>
      <c r="EL197" s="53">
        <v>0.1406039</v>
      </c>
      <c r="EM197" s="53">
        <v>0.17833940000000001</v>
      </c>
      <c r="EN197" s="53">
        <v>0.1576649</v>
      </c>
      <c r="EO197" s="53">
        <v>0.20080049999999999</v>
      </c>
      <c r="EP197" s="53">
        <v>0.2688835</v>
      </c>
      <c r="EQ197" s="53">
        <v>0.30005359999999998</v>
      </c>
      <c r="ER197" s="53">
        <v>0.30125469999999999</v>
      </c>
      <c r="ES197" s="53">
        <v>0.21667980000000001</v>
      </c>
      <c r="ET197" s="53">
        <v>0.16203590000000001</v>
      </c>
      <c r="EU197" s="53">
        <v>0.17311670000000001</v>
      </c>
      <c r="EV197" s="53">
        <v>0.1338232</v>
      </c>
      <c r="EW197" s="53">
        <v>68.601590000000002</v>
      </c>
      <c r="EX197" s="53">
        <v>67.321240000000003</v>
      </c>
      <c r="EY197" s="53">
        <v>66.292730000000006</v>
      </c>
      <c r="EZ197" s="53">
        <v>65.27234</v>
      </c>
      <c r="FA197" s="53">
        <v>64.269329999999997</v>
      </c>
      <c r="FB197" s="53">
        <v>63.456299999999999</v>
      </c>
      <c r="FC197" s="53">
        <v>62.951000000000001</v>
      </c>
      <c r="FD197" s="53">
        <v>64.214259999999996</v>
      </c>
      <c r="FE197" s="53">
        <v>67.089309999999998</v>
      </c>
      <c r="FF197" s="53">
        <v>70.86233</v>
      </c>
      <c r="FG197" s="53">
        <v>75.271129999999999</v>
      </c>
      <c r="FH197" s="53">
        <v>79.297929999999994</v>
      </c>
      <c r="FI197" s="53">
        <v>82.39049</v>
      </c>
      <c r="FJ197" s="53">
        <v>84.670069999999996</v>
      </c>
      <c r="FK197" s="53">
        <v>86.213089999999994</v>
      </c>
      <c r="FL197" s="53">
        <v>86.999610000000004</v>
      </c>
      <c r="FM197" s="53">
        <v>87.020740000000004</v>
      </c>
      <c r="FN197" s="53">
        <v>85.892139999999998</v>
      </c>
      <c r="FO197" s="53">
        <v>83.391120000000001</v>
      </c>
      <c r="FP197" s="53">
        <v>79.643010000000004</v>
      </c>
      <c r="FQ197" s="53">
        <v>76.0017</v>
      </c>
      <c r="FR197" s="53">
        <v>73.519329999999997</v>
      </c>
      <c r="FS197" s="53">
        <v>71.67783</v>
      </c>
      <c r="FT197" s="53">
        <v>70.038020000000003</v>
      </c>
      <c r="FU197" s="53">
        <v>468</v>
      </c>
      <c r="FV197" s="53">
        <v>830.58010000000002</v>
      </c>
      <c r="FW197" s="53">
        <v>16.573840000000001</v>
      </c>
      <c r="FX197" s="53">
        <v>1</v>
      </c>
    </row>
    <row r="198" spans="1:180" x14ac:dyDescent="0.3">
      <c r="A198" t="s">
        <v>174</v>
      </c>
      <c r="B198" t="s">
        <v>220</v>
      </c>
      <c r="C198" t="s">
        <v>180</v>
      </c>
      <c r="D198" t="s">
        <v>248</v>
      </c>
      <c r="E198" t="s">
        <v>189</v>
      </c>
      <c r="F198" t="s">
        <v>234</v>
      </c>
      <c r="G198" t="s">
        <v>242</v>
      </c>
      <c r="H198" s="53">
        <v>67</v>
      </c>
      <c r="I198" s="53">
        <v>1.7971980999999999</v>
      </c>
      <c r="J198" s="53">
        <v>1.83578</v>
      </c>
      <c r="K198" s="53">
        <v>1.738739</v>
      </c>
      <c r="L198" s="53">
        <v>1.702304</v>
      </c>
      <c r="M198" s="53">
        <v>1.733258</v>
      </c>
      <c r="N198" s="53">
        <v>1.7095149999999999</v>
      </c>
      <c r="O198" s="53">
        <v>1.599553</v>
      </c>
      <c r="P198" s="53">
        <v>1.2731570000000001</v>
      </c>
      <c r="Q198" s="53">
        <v>1.2852730000000001</v>
      </c>
      <c r="R198" s="53">
        <v>1.3230029999999999</v>
      </c>
      <c r="S198" s="53">
        <v>1.3498779999999999</v>
      </c>
      <c r="T198" s="53">
        <v>1.4206399999999999</v>
      </c>
      <c r="U198" s="53">
        <v>1.368878</v>
      </c>
      <c r="V198" s="53">
        <v>1.46557</v>
      </c>
      <c r="W198" s="53">
        <v>1.468215</v>
      </c>
      <c r="X198" s="53">
        <v>1.450995</v>
      </c>
      <c r="Y198" s="53">
        <v>1.5086759999999999</v>
      </c>
      <c r="Z198" s="53">
        <v>1.4999359999999999</v>
      </c>
      <c r="AA198" s="53">
        <v>1.597183</v>
      </c>
      <c r="AB198" s="53">
        <v>1.6764950000000001</v>
      </c>
      <c r="AC198" s="53">
        <v>1.970912</v>
      </c>
      <c r="AD198" s="53">
        <v>1.9639819999999999</v>
      </c>
      <c r="AE198" s="53">
        <v>1.933756</v>
      </c>
      <c r="AF198" s="53">
        <v>1.8084579999999999</v>
      </c>
      <c r="AG198" s="53">
        <v>-0.27136299000000003</v>
      </c>
      <c r="AH198" s="53">
        <v>-0.20923120000000001</v>
      </c>
      <c r="AI198" s="53">
        <v>-0.25348300000000001</v>
      </c>
      <c r="AJ198" s="53">
        <v>-0.25938050000000001</v>
      </c>
      <c r="AK198" s="53">
        <v>-0.20220289999999999</v>
      </c>
      <c r="AL198" s="53">
        <v>-0.22286159999999999</v>
      </c>
      <c r="AM198" s="53">
        <v>-0.12778410000000001</v>
      </c>
      <c r="AN198" s="53">
        <v>-9.5633899999999994E-2</v>
      </c>
      <c r="AO198" s="53">
        <v>-0.1088525</v>
      </c>
      <c r="AP198" s="53">
        <v>-0.14961920000000001</v>
      </c>
      <c r="AQ198" s="53">
        <v>-0.15843489999999999</v>
      </c>
      <c r="AR198" s="53">
        <v>-0.19132550000000001</v>
      </c>
      <c r="AS198" s="53">
        <v>-0.28364220000000001</v>
      </c>
      <c r="AT198" s="53">
        <v>-0.18023620000000001</v>
      </c>
      <c r="AU198" s="53">
        <v>-0.1917509</v>
      </c>
      <c r="AV198" s="53">
        <v>-0.23625889999999999</v>
      </c>
      <c r="AW198" s="53">
        <v>-0.18030350000000001</v>
      </c>
      <c r="AX198" s="53">
        <v>-0.211394</v>
      </c>
      <c r="AY198" s="53">
        <v>-8.8706300000000002E-2</v>
      </c>
      <c r="AZ198" s="53">
        <v>-0.1246029</v>
      </c>
      <c r="BA198" s="53">
        <v>-0.23542489999999999</v>
      </c>
      <c r="BB198" s="53">
        <v>-0.3350766</v>
      </c>
      <c r="BC198" s="53">
        <v>-0.29749530000000002</v>
      </c>
      <c r="BD198" s="53">
        <v>-0.31820549999999997</v>
      </c>
      <c r="BE198" s="53">
        <v>-0.16737369999999999</v>
      </c>
      <c r="BF198" s="53">
        <v>-0.10349319999999999</v>
      </c>
      <c r="BG198" s="53">
        <v>-0.1474404</v>
      </c>
      <c r="BH198" s="53">
        <v>-0.15012790000000001</v>
      </c>
      <c r="BI198" s="53">
        <v>-9.23147E-2</v>
      </c>
      <c r="BJ198" s="53">
        <v>-0.1171362</v>
      </c>
      <c r="BK198" s="53">
        <v>-4.0645399999999998E-2</v>
      </c>
      <c r="BL198" s="53">
        <v>-3.9873199999999998E-2</v>
      </c>
      <c r="BM198" s="53">
        <v>-5.20949E-2</v>
      </c>
      <c r="BN198" s="53">
        <v>-8.6921600000000002E-2</v>
      </c>
      <c r="BO198" s="53">
        <v>-9.5480599999999999E-2</v>
      </c>
      <c r="BP198" s="53">
        <v>-0.11175019999999999</v>
      </c>
      <c r="BQ198" s="53">
        <v>-0.1876294</v>
      </c>
      <c r="BR198" s="53">
        <v>-8.5628300000000004E-2</v>
      </c>
      <c r="BS198" s="53">
        <v>-9.40024E-2</v>
      </c>
      <c r="BT198" s="53">
        <v>-0.1374031</v>
      </c>
      <c r="BU198" s="53">
        <v>-8.1489900000000004E-2</v>
      </c>
      <c r="BV198" s="53">
        <v>-0.10703020000000001</v>
      </c>
      <c r="BW198" s="53">
        <v>1.07215E-2</v>
      </c>
      <c r="BX198" s="53">
        <v>-3.1096599999999999E-2</v>
      </c>
      <c r="BY198" s="53">
        <v>-0.1237741</v>
      </c>
      <c r="BZ198" s="53">
        <v>-0.2153765</v>
      </c>
      <c r="CA198" s="53">
        <v>-0.1818418</v>
      </c>
      <c r="CB198" s="53">
        <v>-0.2057409</v>
      </c>
      <c r="CC198" s="53">
        <v>-9.5351000000000005E-2</v>
      </c>
      <c r="CD198" s="53">
        <v>-3.0259299999999999E-2</v>
      </c>
      <c r="CE198" s="53">
        <v>-7.3995699999999998E-2</v>
      </c>
      <c r="CF198" s="53">
        <v>-7.4459899999999996E-2</v>
      </c>
      <c r="CG198" s="53">
        <v>-1.6206399999999999E-2</v>
      </c>
      <c r="CH198" s="53">
        <v>-4.3911199999999997E-2</v>
      </c>
      <c r="CI198" s="53">
        <v>1.9706600000000001E-2</v>
      </c>
      <c r="CJ198" s="53">
        <v>-1.2534E-3</v>
      </c>
      <c r="CK198" s="53">
        <v>-1.27847E-2</v>
      </c>
      <c r="CL198" s="53">
        <v>-4.3497399999999999E-2</v>
      </c>
      <c r="CM198" s="53">
        <v>-5.1878599999999997E-2</v>
      </c>
      <c r="CN198" s="53">
        <v>-5.6636499999999999E-2</v>
      </c>
      <c r="CO198" s="53">
        <v>-0.12113119999999999</v>
      </c>
      <c r="CP198" s="53">
        <v>-2.0103099999999999E-2</v>
      </c>
      <c r="CQ198" s="53">
        <v>-2.6302099999999998E-2</v>
      </c>
      <c r="CR198" s="53">
        <v>-6.8935899999999994E-2</v>
      </c>
      <c r="CS198" s="53">
        <v>-1.30519E-2</v>
      </c>
      <c r="CT198" s="53">
        <v>-3.47482E-2</v>
      </c>
      <c r="CU198" s="53">
        <v>7.95849E-2</v>
      </c>
      <c r="CV198" s="53">
        <v>3.36657E-2</v>
      </c>
      <c r="CW198" s="53">
        <v>-4.6445100000000003E-2</v>
      </c>
      <c r="CX198" s="53">
        <v>-0.1324726</v>
      </c>
      <c r="CY198" s="53">
        <v>-0.1017405</v>
      </c>
      <c r="CZ198" s="53">
        <v>-0.1278483</v>
      </c>
      <c r="DA198" s="53">
        <v>-2.3328399999999999E-2</v>
      </c>
      <c r="DB198" s="53">
        <v>4.2974600000000002E-2</v>
      </c>
      <c r="DC198" s="53">
        <v>-5.509E-4</v>
      </c>
      <c r="DD198" s="53">
        <v>1.2082E-3</v>
      </c>
      <c r="DE198" s="53">
        <v>5.9901900000000001E-2</v>
      </c>
      <c r="DF198" s="53">
        <v>2.9313800000000001E-2</v>
      </c>
      <c r="DG198" s="53">
        <v>8.0058699999999997E-2</v>
      </c>
      <c r="DH198" s="53">
        <v>3.7366299999999998E-2</v>
      </c>
      <c r="DI198" s="53">
        <v>2.6525400000000001E-2</v>
      </c>
      <c r="DJ198" s="53">
        <v>-7.3200000000000004E-5</v>
      </c>
      <c r="DK198" s="53">
        <v>-8.2766999999999997E-3</v>
      </c>
      <c r="DL198" s="53">
        <v>-1.5229E-3</v>
      </c>
      <c r="DM198" s="53">
        <v>-5.4633000000000001E-2</v>
      </c>
      <c r="DN198" s="53">
        <v>4.54221E-2</v>
      </c>
      <c r="DO198" s="53">
        <v>4.1398299999999999E-2</v>
      </c>
      <c r="DP198" s="53">
        <v>-4.6860000000000001E-4</v>
      </c>
      <c r="DQ198" s="53">
        <v>5.5386100000000001E-2</v>
      </c>
      <c r="DR198" s="53">
        <v>3.7533799999999999E-2</v>
      </c>
      <c r="DS198" s="53">
        <v>0.14844830000000001</v>
      </c>
      <c r="DT198" s="53">
        <v>9.8427899999999999E-2</v>
      </c>
      <c r="DU198" s="53">
        <v>3.0883899999999999E-2</v>
      </c>
      <c r="DV198" s="53">
        <v>-4.9568800000000003E-2</v>
      </c>
      <c r="DW198" s="53">
        <v>-2.1639200000000001E-2</v>
      </c>
      <c r="DX198" s="53">
        <v>-4.9955600000000003E-2</v>
      </c>
      <c r="DY198" s="53">
        <v>8.0660899999999994E-2</v>
      </c>
      <c r="DZ198" s="53">
        <v>0.1487126</v>
      </c>
      <c r="EA198" s="53">
        <v>0.1054916</v>
      </c>
      <c r="EB198" s="53">
        <v>0.1104608</v>
      </c>
      <c r="EC198" s="53">
        <v>0.1697902</v>
      </c>
      <c r="ED198" s="53">
        <v>0.1350392</v>
      </c>
      <c r="EE198" s="53">
        <v>0.1671975</v>
      </c>
      <c r="EF198" s="53">
        <v>9.3127100000000004E-2</v>
      </c>
      <c r="EG198" s="53">
        <v>8.3282999999999996E-2</v>
      </c>
      <c r="EH198" s="53">
        <v>6.2624399999999997E-2</v>
      </c>
      <c r="EI198" s="53">
        <v>5.4677700000000003E-2</v>
      </c>
      <c r="EJ198" s="53">
        <v>7.8052399999999994E-2</v>
      </c>
      <c r="EK198" s="53">
        <v>4.1379800000000001E-2</v>
      </c>
      <c r="EL198" s="53">
        <v>0.14002999999999999</v>
      </c>
      <c r="EM198" s="53">
        <v>0.13914679999999999</v>
      </c>
      <c r="EN198" s="53">
        <v>9.8387199999999994E-2</v>
      </c>
      <c r="EO198" s="53">
        <v>0.15419959999999999</v>
      </c>
      <c r="EP198" s="53">
        <v>0.14189750000000001</v>
      </c>
      <c r="EQ198" s="53">
        <v>0.24787609999999999</v>
      </c>
      <c r="ER198" s="53">
        <v>0.1919343</v>
      </c>
      <c r="ES198" s="53">
        <v>0.14253460000000001</v>
      </c>
      <c r="ET198" s="53">
        <v>7.0131299999999994E-2</v>
      </c>
      <c r="EU198" s="53">
        <v>9.4014299999999995E-2</v>
      </c>
      <c r="EV198" s="53">
        <v>6.2508999999999995E-2</v>
      </c>
      <c r="EW198" s="53">
        <v>69.295590000000004</v>
      </c>
      <c r="EX198" s="53">
        <v>67.976140000000001</v>
      </c>
      <c r="EY198" s="53">
        <v>66.855289999999997</v>
      </c>
      <c r="EZ198" s="53">
        <v>65.886870000000002</v>
      </c>
      <c r="FA198" s="53">
        <v>64.988960000000006</v>
      </c>
      <c r="FB198" s="53">
        <v>64.119190000000003</v>
      </c>
      <c r="FC198" s="53">
        <v>63.423549999999999</v>
      </c>
      <c r="FD198" s="53">
        <v>64.565529999999995</v>
      </c>
      <c r="FE198" s="53">
        <v>67.646720000000002</v>
      </c>
      <c r="FF198" s="53">
        <v>71.588679999999997</v>
      </c>
      <c r="FG198" s="53">
        <v>76.261510000000001</v>
      </c>
      <c r="FH198" s="53">
        <v>80.619190000000003</v>
      </c>
      <c r="FI198" s="53">
        <v>83.613720000000001</v>
      </c>
      <c r="FJ198" s="53">
        <v>85.552589999999995</v>
      </c>
      <c r="FK198" s="53">
        <v>86.940169999999995</v>
      </c>
      <c r="FL198" s="53">
        <v>87.714979999999997</v>
      </c>
      <c r="FM198" s="53">
        <v>87.740390000000005</v>
      </c>
      <c r="FN198" s="53">
        <v>86.446340000000006</v>
      </c>
      <c r="FO198" s="53">
        <v>83.838080000000005</v>
      </c>
      <c r="FP198" s="53">
        <v>80.027180000000001</v>
      </c>
      <c r="FQ198" s="53">
        <v>76.354110000000006</v>
      </c>
      <c r="FR198" s="53">
        <v>73.815529999999995</v>
      </c>
      <c r="FS198" s="53">
        <v>72.033000000000001</v>
      </c>
      <c r="FT198" s="53">
        <v>70.428889999999996</v>
      </c>
      <c r="FU198" s="53">
        <v>468</v>
      </c>
      <c r="FV198" s="53">
        <v>830.58010000000002</v>
      </c>
      <c r="FW198" s="53">
        <v>16.573840000000001</v>
      </c>
      <c r="FX198" s="53">
        <v>1</v>
      </c>
    </row>
    <row r="199" spans="1:180" x14ac:dyDescent="0.3">
      <c r="A199" t="s">
        <v>174</v>
      </c>
      <c r="B199" t="s">
        <v>220</v>
      </c>
      <c r="C199" t="s">
        <v>180</v>
      </c>
      <c r="D199" t="s">
        <v>227</v>
      </c>
      <c r="E199" t="s">
        <v>190</v>
      </c>
      <c r="F199" t="s">
        <v>234</v>
      </c>
      <c r="G199" t="s">
        <v>242</v>
      </c>
      <c r="H199" s="53">
        <v>67</v>
      </c>
      <c r="I199" s="53">
        <v>1.7423379000000001</v>
      </c>
      <c r="J199" s="53">
        <v>1.7491159999999999</v>
      </c>
      <c r="K199" s="53">
        <v>1.6528309999999999</v>
      </c>
      <c r="L199" s="53">
        <v>1.64811</v>
      </c>
      <c r="M199" s="53">
        <v>1.7062870000000001</v>
      </c>
      <c r="N199" s="53">
        <v>1.711884</v>
      </c>
      <c r="O199" s="53">
        <v>1.703722</v>
      </c>
      <c r="P199" s="53">
        <v>1.3163530000000001</v>
      </c>
      <c r="Q199" s="53">
        <v>1.3056430000000001</v>
      </c>
      <c r="R199" s="53">
        <v>1.325194</v>
      </c>
      <c r="S199" s="53">
        <v>1.3677600000000001</v>
      </c>
      <c r="T199" s="53">
        <v>1.4300520000000001</v>
      </c>
      <c r="U199" s="53">
        <v>1.430553</v>
      </c>
      <c r="V199" s="53">
        <v>1.4730000000000001</v>
      </c>
      <c r="W199" s="53">
        <v>1.5114300000000001</v>
      </c>
      <c r="X199" s="53">
        <v>1.5833820000000001</v>
      </c>
      <c r="Y199" s="53">
        <v>1.5696490000000001</v>
      </c>
      <c r="Z199" s="53">
        <v>1.563334</v>
      </c>
      <c r="AA199" s="53">
        <v>1.5951169999999999</v>
      </c>
      <c r="AB199" s="53">
        <v>1.960885</v>
      </c>
      <c r="AC199" s="53">
        <v>2.0349949999999999</v>
      </c>
      <c r="AD199" s="53">
        <v>1.9454389999999999</v>
      </c>
      <c r="AE199" s="53">
        <v>1.9558979999999999</v>
      </c>
      <c r="AF199" s="53">
        <v>1.8292029999999999</v>
      </c>
      <c r="AG199" s="53">
        <v>-0.23504511</v>
      </c>
      <c r="AH199" s="53">
        <v>-0.16156699999999999</v>
      </c>
      <c r="AI199" s="53">
        <v>-0.1976598</v>
      </c>
      <c r="AJ199" s="53">
        <v>-0.20356949999999999</v>
      </c>
      <c r="AK199" s="53">
        <v>-0.15037809999999999</v>
      </c>
      <c r="AL199" s="53">
        <v>-0.1506507</v>
      </c>
      <c r="AM199" s="53">
        <v>-0.18374019999999999</v>
      </c>
      <c r="AN199" s="53">
        <v>-0.1034587</v>
      </c>
      <c r="AO199" s="53">
        <v>-9.6028600000000006E-2</v>
      </c>
      <c r="AP199" s="53">
        <v>-0.1142642</v>
      </c>
      <c r="AQ199" s="53">
        <v>-0.1430324</v>
      </c>
      <c r="AR199" s="53">
        <v>-0.17023959999999999</v>
      </c>
      <c r="AS199" s="53">
        <v>-0.2169577</v>
      </c>
      <c r="AT199" s="53">
        <v>-0.21850710000000001</v>
      </c>
      <c r="AU199" s="53">
        <v>-0.21527089999999999</v>
      </c>
      <c r="AV199" s="53">
        <v>-0.16949110000000001</v>
      </c>
      <c r="AW199" s="53">
        <v>-0.14164399999999999</v>
      </c>
      <c r="AX199" s="53">
        <v>-7.8327999999999995E-2</v>
      </c>
      <c r="AY199" s="53">
        <v>-2.5633300000000001E-2</v>
      </c>
      <c r="AZ199" s="53">
        <v>-0.1161739</v>
      </c>
      <c r="BA199" s="53">
        <v>-0.14784430000000001</v>
      </c>
      <c r="BB199" s="53">
        <v>-0.19740260000000001</v>
      </c>
      <c r="BC199" s="53">
        <v>-0.12565789999999999</v>
      </c>
      <c r="BD199" s="53">
        <v>-0.1554412</v>
      </c>
      <c r="BE199" s="53">
        <v>-0.13388620000000001</v>
      </c>
      <c r="BF199" s="53">
        <v>-5.84685E-2</v>
      </c>
      <c r="BG199" s="53">
        <v>-9.0935600000000005E-2</v>
      </c>
      <c r="BH199" s="53">
        <v>-9.3262499999999998E-2</v>
      </c>
      <c r="BI199" s="53">
        <v>-3.8404300000000002E-2</v>
      </c>
      <c r="BJ199" s="53">
        <v>-5.0297500000000002E-2</v>
      </c>
      <c r="BK199" s="53">
        <v>-7.9215599999999997E-2</v>
      </c>
      <c r="BL199" s="53">
        <v>-2.3989300000000002E-2</v>
      </c>
      <c r="BM199" s="53">
        <v>1.6799999999999999E-4</v>
      </c>
      <c r="BN199" s="53">
        <v>-1.7672799999999999E-2</v>
      </c>
      <c r="BO199" s="53">
        <v>-3.5791099999999999E-2</v>
      </c>
      <c r="BP199" s="53">
        <v>-4.5396100000000002E-2</v>
      </c>
      <c r="BQ199" s="53">
        <v>-7.8371800000000005E-2</v>
      </c>
      <c r="BR199" s="53">
        <v>-7.3896299999999998E-2</v>
      </c>
      <c r="BS199" s="53">
        <v>-6.6524899999999998E-2</v>
      </c>
      <c r="BT199" s="53">
        <v>-2.4693699999999999E-2</v>
      </c>
      <c r="BU199" s="53">
        <v>-6.7473000000000003E-3</v>
      </c>
      <c r="BV199" s="53">
        <v>3.6028400000000002E-2</v>
      </c>
      <c r="BW199" s="53">
        <v>7.1518100000000001E-2</v>
      </c>
      <c r="BX199" s="53">
        <v>-5.0889000000000004E-3</v>
      </c>
      <c r="BY199" s="53">
        <v>-2.9090299999999999E-2</v>
      </c>
      <c r="BZ199" s="53">
        <v>-8.4273299999999995E-2</v>
      </c>
      <c r="CA199" s="53">
        <v>-1.7634E-2</v>
      </c>
      <c r="CB199" s="53">
        <v>-4.64993E-2</v>
      </c>
      <c r="CC199" s="53">
        <v>-6.3823900000000003E-2</v>
      </c>
      <c r="CD199" s="53">
        <v>1.2937199999999999E-2</v>
      </c>
      <c r="CE199" s="53">
        <v>-1.7018700000000001E-2</v>
      </c>
      <c r="CF199" s="53">
        <v>-1.6864299999999999E-2</v>
      </c>
      <c r="CG199" s="53">
        <v>3.91484E-2</v>
      </c>
      <c r="CH199" s="53">
        <v>1.92068E-2</v>
      </c>
      <c r="CI199" s="53">
        <v>-6.8221999999999996E-3</v>
      </c>
      <c r="CJ199" s="53">
        <v>3.1050999999999999E-2</v>
      </c>
      <c r="CK199" s="53">
        <v>6.6793400000000003E-2</v>
      </c>
      <c r="CL199" s="53">
        <v>4.9226100000000002E-2</v>
      </c>
      <c r="CM199" s="53">
        <v>3.8483900000000001E-2</v>
      </c>
      <c r="CN199" s="53">
        <v>4.1070099999999998E-2</v>
      </c>
      <c r="CO199" s="53">
        <v>1.7612300000000001E-2</v>
      </c>
      <c r="CP199" s="53">
        <v>2.6260700000000001E-2</v>
      </c>
      <c r="CQ199" s="53">
        <v>3.6496199999999999E-2</v>
      </c>
      <c r="CR199" s="53">
        <v>7.5592599999999996E-2</v>
      </c>
      <c r="CS199" s="53">
        <v>8.6681800000000003E-2</v>
      </c>
      <c r="CT199" s="53">
        <v>0.11523129999999999</v>
      </c>
      <c r="CU199" s="53">
        <v>0.13880490000000001</v>
      </c>
      <c r="CV199" s="53">
        <v>7.1848200000000001E-2</v>
      </c>
      <c r="CW199" s="53">
        <v>5.3158400000000001E-2</v>
      </c>
      <c r="CX199" s="53">
        <v>-5.9202999999999999E-3</v>
      </c>
      <c r="CY199" s="53">
        <v>5.7182999999999998E-2</v>
      </c>
      <c r="CZ199" s="53">
        <v>2.8953400000000001E-2</v>
      </c>
      <c r="DA199" s="53">
        <v>6.2385000000000001E-3</v>
      </c>
      <c r="DB199" s="53">
        <v>8.4342899999999998E-2</v>
      </c>
      <c r="DC199" s="53">
        <v>5.6898200000000003E-2</v>
      </c>
      <c r="DD199" s="53">
        <v>5.9533999999999997E-2</v>
      </c>
      <c r="DE199" s="53">
        <v>0.1167011</v>
      </c>
      <c r="DF199" s="53">
        <v>8.8711100000000001E-2</v>
      </c>
      <c r="DG199" s="53">
        <v>6.5571299999999999E-2</v>
      </c>
      <c r="DH199" s="53">
        <v>8.6091299999999996E-2</v>
      </c>
      <c r="DI199" s="53">
        <v>0.13341890000000001</v>
      </c>
      <c r="DJ199" s="53">
        <v>0.11612500000000001</v>
      </c>
      <c r="DK199" s="53">
        <v>0.1127589</v>
      </c>
      <c r="DL199" s="53">
        <v>0.12753629999999999</v>
      </c>
      <c r="DM199" s="53">
        <v>0.1135965</v>
      </c>
      <c r="DN199" s="53">
        <v>0.12641769999999999</v>
      </c>
      <c r="DO199" s="53">
        <v>0.13951730000000001</v>
      </c>
      <c r="DP199" s="53">
        <v>0.1758788</v>
      </c>
      <c r="DQ199" s="53">
        <v>0.18011079999999999</v>
      </c>
      <c r="DR199" s="53">
        <v>0.1944341</v>
      </c>
      <c r="DS199" s="53">
        <v>0.20609160000000001</v>
      </c>
      <c r="DT199" s="53">
        <v>0.14878530000000001</v>
      </c>
      <c r="DU199" s="53">
        <v>0.135407</v>
      </c>
      <c r="DV199" s="53">
        <v>7.2432700000000003E-2</v>
      </c>
      <c r="DW199" s="53">
        <v>0.13200000000000001</v>
      </c>
      <c r="DX199" s="53">
        <v>0.1044062</v>
      </c>
      <c r="DY199" s="53">
        <v>0.1073973</v>
      </c>
      <c r="DZ199" s="53">
        <v>0.18744140000000001</v>
      </c>
      <c r="EA199" s="53">
        <v>0.1636224</v>
      </c>
      <c r="EB199" s="53">
        <v>0.16984089999999999</v>
      </c>
      <c r="EC199" s="53">
        <v>0.22867489999999999</v>
      </c>
      <c r="ED199" s="53">
        <v>0.18906419999999999</v>
      </c>
      <c r="EE199" s="53">
        <v>0.17009589999999999</v>
      </c>
      <c r="EF199" s="53">
        <v>0.16556070000000001</v>
      </c>
      <c r="EG199" s="53">
        <v>0.2296155</v>
      </c>
      <c r="EH199" s="53">
        <v>0.2127164</v>
      </c>
      <c r="EI199" s="53">
        <v>0.22000020000000001</v>
      </c>
      <c r="EJ199" s="53">
        <v>0.25237979999999999</v>
      </c>
      <c r="EK199" s="53">
        <v>0.25218239999999997</v>
      </c>
      <c r="EL199" s="53">
        <v>0.27102850000000001</v>
      </c>
      <c r="EM199" s="53">
        <v>0.2882634</v>
      </c>
      <c r="EN199" s="53">
        <v>0.32067620000000002</v>
      </c>
      <c r="EO199" s="53">
        <v>0.3150075</v>
      </c>
      <c r="EP199" s="53">
        <v>0.30879050000000002</v>
      </c>
      <c r="EQ199" s="53">
        <v>0.30324309999999999</v>
      </c>
      <c r="ER199" s="53">
        <v>0.2598703</v>
      </c>
      <c r="ES199" s="53">
        <v>0.25416100000000003</v>
      </c>
      <c r="ET199" s="53">
        <v>0.185562</v>
      </c>
      <c r="EU199" s="53">
        <v>0.24002380000000001</v>
      </c>
      <c r="EV199" s="53">
        <v>0.21334810000000001</v>
      </c>
      <c r="EW199" s="53">
        <v>65.853200000000001</v>
      </c>
      <c r="EX199" s="53">
        <v>64.686040000000006</v>
      </c>
      <c r="EY199" s="53">
        <v>63.641559999999998</v>
      </c>
      <c r="EZ199" s="53">
        <v>62.762549999999997</v>
      </c>
      <c r="FA199" s="53">
        <v>61.91001</v>
      </c>
      <c r="FB199" s="53">
        <v>61.094569999999997</v>
      </c>
      <c r="FC199" s="53">
        <v>60.515070000000001</v>
      </c>
      <c r="FD199" s="53">
        <v>61.308970000000002</v>
      </c>
      <c r="FE199" s="53">
        <v>64.52458</v>
      </c>
      <c r="FF199" s="53">
        <v>68.800929999999994</v>
      </c>
      <c r="FG199" s="53">
        <v>73.247630000000001</v>
      </c>
      <c r="FH199" s="53">
        <v>77.295680000000004</v>
      </c>
      <c r="FI199" s="53">
        <v>80.48621</v>
      </c>
      <c r="FJ199" s="53">
        <v>82.934690000000003</v>
      </c>
      <c r="FK199" s="53">
        <v>84.342510000000004</v>
      </c>
      <c r="FL199" s="53">
        <v>84.716130000000007</v>
      </c>
      <c r="FM199" s="53">
        <v>84.267430000000004</v>
      </c>
      <c r="FN199" s="53">
        <v>82.628579999999999</v>
      </c>
      <c r="FO199" s="53">
        <v>79.537459999999996</v>
      </c>
      <c r="FP199" s="53">
        <v>75.579769999999996</v>
      </c>
      <c r="FQ199" s="53">
        <v>72.522959999999998</v>
      </c>
      <c r="FR199" s="53">
        <v>70.145319999999998</v>
      </c>
      <c r="FS199" s="53">
        <v>68.247529999999998</v>
      </c>
      <c r="FT199" s="53">
        <v>66.695610000000002</v>
      </c>
      <c r="FU199" s="53">
        <v>467.76670000000001</v>
      </c>
      <c r="FV199" s="53">
        <v>812.00250000000005</v>
      </c>
      <c r="FW199" s="53">
        <v>17.783840000000001</v>
      </c>
      <c r="FX199" s="53">
        <v>1</v>
      </c>
    </row>
    <row r="200" spans="1:180" x14ac:dyDescent="0.3">
      <c r="A200" t="s">
        <v>174</v>
      </c>
      <c r="B200" t="s">
        <v>220</v>
      </c>
      <c r="C200" t="s">
        <v>180</v>
      </c>
      <c r="D200" t="s">
        <v>248</v>
      </c>
      <c r="E200" t="s">
        <v>188</v>
      </c>
      <c r="F200" t="s">
        <v>234</v>
      </c>
      <c r="G200" t="s">
        <v>242</v>
      </c>
      <c r="H200" s="53">
        <v>67</v>
      </c>
      <c r="I200" s="53">
        <v>1.845704</v>
      </c>
      <c r="J200" s="53">
        <v>1.876614</v>
      </c>
      <c r="K200" s="53">
        <v>1.827412</v>
      </c>
      <c r="L200" s="53">
        <v>1.767722</v>
      </c>
      <c r="M200" s="53">
        <v>1.8439810000000001</v>
      </c>
      <c r="N200" s="53">
        <v>1.7483759999999999</v>
      </c>
      <c r="O200" s="53">
        <v>1.434842</v>
      </c>
      <c r="P200" s="53">
        <v>1.219061</v>
      </c>
      <c r="Q200" s="53">
        <v>1.2745280000000001</v>
      </c>
      <c r="R200" s="53">
        <v>1.3819159999999999</v>
      </c>
      <c r="S200" s="53">
        <v>1.445168</v>
      </c>
      <c r="T200" s="53">
        <v>1.4832270000000001</v>
      </c>
      <c r="U200" s="53">
        <v>1.5245709999999999</v>
      </c>
      <c r="V200" s="53">
        <v>1.4868239999999999</v>
      </c>
      <c r="W200" s="53">
        <v>1.526</v>
      </c>
      <c r="X200" s="53">
        <v>1.5307139999999999</v>
      </c>
      <c r="Y200" s="53">
        <v>1.5177879999999999</v>
      </c>
      <c r="Z200" s="53">
        <v>1.5166839999999999</v>
      </c>
      <c r="AA200" s="53">
        <v>1.5843689999999999</v>
      </c>
      <c r="AB200" s="53">
        <v>1.63584</v>
      </c>
      <c r="AC200" s="53">
        <v>1.872023</v>
      </c>
      <c r="AD200" s="53">
        <v>2.1145079999999998</v>
      </c>
      <c r="AE200" s="53">
        <v>2.030281</v>
      </c>
      <c r="AF200" s="53">
        <v>1.9200919999999999</v>
      </c>
      <c r="AG200" s="53">
        <v>-0.30933860000000002</v>
      </c>
      <c r="AH200" s="53">
        <v>-0.2023731</v>
      </c>
      <c r="AI200" s="53">
        <v>-0.18517459999999999</v>
      </c>
      <c r="AJ200" s="53">
        <v>-0.21735489999999999</v>
      </c>
      <c r="AK200" s="53">
        <v>-0.1363269</v>
      </c>
      <c r="AL200" s="53">
        <v>-0.20686160000000001</v>
      </c>
      <c r="AM200" s="53">
        <v>-0.1103339</v>
      </c>
      <c r="AN200" s="53">
        <v>-0.14941570000000001</v>
      </c>
      <c r="AO200" s="53">
        <v>-0.13972490000000001</v>
      </c>
      <c r="AP200" s="53">
        <v>-0.1053429</v>
      </c>
      <c r="AQ200" s="53">
        <v>-0.14512059999999999</v>
      </c>
      <c r="AR200" s="53">
        <v>-0.1571613</v>
      </c>
      <c r="AS200" s="53">
        <v>-0.11146250000000001</v>
      </c>
      <c r="AT200" s="53">
        <v>-0.202427</v>
      </c>
      <c r="AU200" s="53">
        <v>-0.15796950000000001</v>
      </c>
      <c r="AV200" s="53">
        <v>-0.17041329999999999</v>
      </c>
      <c r="AW200" s="53">
        <v>-0.19349369999999999</v>
      </c>
      <c r="AX200" s="53">
        <v>-0.24812039999999999</v>
      </c>
      <c r="AY200" s="53">
        <v>-0.12936919999999999</v>
      </c>
      <c r="AZ200" s="53">
        <v>-0.10591449999999999</v>
      </c>
      <c r="BA200" s="53">
        <v>-0.1742881</v>
      </c>
      <c r="BB200" s="53">
        <v>-0.2096142</v>
      </c>
      <c r="BC200" s="53">
        <v>-0.27755770000000002</v>
      </c>
      <c r="BD200" s="53">
        <v>-0.27719820000000001</v>
      </c>
      <c r="BE200" s="53">
        <v>-0.1984437</v>
      </c>
      <c r="BF200" s="53">
        <v>-9.7393800000000003E-2</v>
      </c>
      <c r="BG200" s="53">
        <v>-8.0568200000000006E-2</v>
      </c>
      <c r="BH200" s="53">
        <v>-0.11250640000000001</v>
      </c>
      <c r="BI200" s="53">
        <v>-3.1820300000000003E-2</v>
      </c>
      <c r="BJ200" s="53">
        <v>-0.10080069999999999</v>
      </c>
      <c r="BK200" s="53">
        <v>-3.6588599999999999E-2</v>
      </c>
      <c r="BL200" s="53">
        <v>-8.2223199999999996E-2</v>
      </c>
      <c r="BM200" s="53">
        <v>-7.5346499999999997E-2</v>
      </c>
      <c r="BN200" s="53">
        <v>-3.8189300000000002E-2</v>
      </c>
      <c r="BO200" s="53">
        <v>-6.6316100000000003E-2</v>
      </c>
      <c r="BP200" s="53">
        <v>-8.4154000000000007E-2</v>
      </c>
      <c r="BQ200" s="53">
        <v>-4.1959400000000001E-2</v>
      </c>
      <c r="BR200" s="53">
        <v>-0.1113306</v>
      </c>
      <c r="BS200" s="53">
        <v>-8.6068199999999997E-2</v>
      </c>
      <c r="BT200" s="53">
        <v>-0.1003677</v>
      </c>
      <c r="BU200" s="53">
        <v>-0.1238964</v>
      </c>
      <c r="BV200" s="53">
        <v>-0.16085869999999999</v>
      </c>
      <c r="BW200" s="53">
        <v>-5.3811900000000003E-2</v>
      </c>
      <c r="BX200" s="53">
        <v>-2.8413999999999998E-2</v>
      </c>
      <c r="BY200" s="53">
        <v>-7.7357400000000007E-2</v>
      </c>
      <c r="BZ200" s="53">
        <v>-0.101019</v>
      </c>
      <c r="CA200" s="53">
        <v>-0.16494519999999999</v>
      </c>
      <c r="CB200" s="53">
        <v>-0.1694484</v>
      </c>
      <c r="CC200" s="53">
        <v>-0.1216381</v>
      </c>
      <c r="CD200" s="53">
        <v>-2.4685499999999999E-2</v>
      </c>
      <c r="CE200" s="53">
        <v>-8.1180999999999996E-3</v>
      </c>
      <c r="CF200" s="53">
        <v>-3.9888600000000003E-2</v>
      </c>
      <c r="CG200" s="53">
        <v>4.0560600000000002E-2</v>
      </c>
      <c r="CH200" s="53">
        <v>-2.7343300000000001E-2</v>
      </c>
      <c r="CI200" s="53">
        <v>1.4487099999999999E-2</v>
      </c>
      <c r="CJ200" s="53">
        <v>-3.56859E-2</v>
      </c>
      <c r="CK200" s="53">
        <v>-3.0758199999999999E-2</v>
      </c>
      <c r="CL200" s="53">
        <v>8.3210000000000003E-3</v>
      </c>
      <c r="CM200" s="53">
        <v>-1.17362E-2</v>
      </c>
      <c r="CN200" s="53">
        <v>-3.3589300000000002E-2</v>
      </c>
      <c r="CO200" s="53">
        <v>6.1783000000000003E-3</v>
      </c>
      <c r="CP200" s="53">
        <v>-4.82374E-2</v>
      </c>
      <c r="CQ200" s="53">
        <v>-3.6269599999999999E-2</v>
      </c>
      <c r="CR200" s="53">
        <v>-5.1854299999999999E-2</v>
      </c>
      <c r="CS200" s="53">
        <v>-7.5693499999999997E-2</v>
      </c>
      <c r="CT200" s="53">
        <v>-0.1004215</v>
      </c>
      <c r="CU200" s="53">
        <v>-1.4812E-3</v>
      </c>
      <c r="CV200" s="53">
        <v>2.52626E-2</v>
      </c>
      <c r="CW200" s="53">
        <v>-1.0223400000000001E-2</v>
      </c>
      <c r="CX200" s="53">
        <v>-2.5806300000000001E-2</v>
      </c>
      <c r="CY200" s="53">
        <v>-8.695E-2</v>
      </c>
      <c r="CZ200" s="53">
        <v>-9.4821199999999994E-2</v>
      </c>
      <c r="DA200" s="53">
        <v>-4.48326E-2</v>
      </c>
      <c r="DB200" s="53">
        <v>4.80229E-2</v>
      </c>
      <c r="DC200" s="53">
        <v>6.4332E-2</v>
      </c>
      <c r="DD200" s="53">
        <v>3.2729099999999997E-2</v>
      </c>
      <c r="DE200" s="53">
        <v>0.1129416</v>
      </c>
      <c r="DF200" s="53">
        <v>4.6114200000000001E-2</v>
      </c>
      <c r="DG200" s="53">
        <v>6.5562899999999993E-2</v>
      </c>
      <c r="DH200" s="53">
        <v>1.0851400000000001E-2</v>
      </c>
      <c r="DI200" s="53">
        <v>1.383E-2</v>
      </c>
      <c r="DJ200" s="53">
        <v>5.4831299999999999E-2</v>
      </c>
      <c r="DK200" s="53">
        <v>4.2843600000000003E-2</v>
      </c>
      <c r="DL200" s="53">
        <v>1.6975299999999999E-2</v>
      </c>
      <c r="DM200" s="53">
        <v>5.4316000000000003E-2</v>
      </c>
      <c r="DN200" s="53">
        <v>1.4855699999999999E-2</v>
      </c>
      <c r="DO200" s="53">
        <v>1.3529100000000001E-2</v>
      </c>
      <c r="DP200" s="53">
        <v>-3.3409999999999998E-3</v>
      </c>
      <c r="DQ200" s="53">
        <v>-2.74906E-2</v>
      </c>
      <c r="DR200" s="53">
        <v>-3.99843E-2</v>
      </c>
      <c r="DS200" s="53">
        <v>5.0849600000000002E-2</v>
      </c>
      <c r="DT200" s="53">
        <v>7.8939200000000001E-2</v>
      </c>
      <c r="DU200" s="53">
        <v>5.6910500000000003E-2</v>
      </c>
      <c r="DV200" s="53">
        <v>4.9406400000000003E-2</v>
      </c>
      <c r="DW200" s="53">
        <v>-8.9549E-3</v>
      </c>
      <c r="DX200" s="53">
        <v>-2.0194E-2</v>
      </c>
      <c r="DY200" s="53">
        <v>6.6062399999999993E-2</v>
      </c>
      <c r="DZ200" s="53">
        <v>0.1530021</v>
      </c>
      <c r="EA200" s="53">
        <v>0.16893849999999999</v>
      </c>
      <c r="EB200" s="53">
        <v>0.13757759999999999</v>
      </c>
      <c r="EC200" s="53">
        <v>0.21744820000000001</v>
      </c>
      <c r="ED200" s="53">
        <v>0.152175</v>
      </c>
      <c r="EE200" s="53">
        <v>0.13930819999999999</v>
      </c>
      <c r="EF200" s="53">
        <v>7.8043799999999997E-2</v>
      </c>
      <c r="EG200" s="53">
        <v>7.8208399999999997E-2</v>
      </c>
      <c r="EH200" s="53">
        <v>0.1219848</v>
      </c>
      <c r="EI200" s="53">
        <v>0.1216482</v>
      </c>
      <c r="EJ200" s="53">
        <v>8.9982699999999999E-2</v>
      </c>
      <c r="EK200" s="53">
        <v>0.1238191</v>
      </c>
      <c r="EL200" s="53">
        <v>0.1059522</v>
      </c>
      <c r="EM200" s="53">
        <v>8.5430400000000004E-2</v>
      </c>
      <c r="EN200" s="53">
        <v>6.6704600000000003E-2</v>
      </c>
      <c r="EO200" s="53">
        <v>4.2106600000000001E-2</v>
      </c>
      <c r="EP200" s="53">
        <v>4.72775E-2</v>
      </c>
      <c r="EQ200" s="53">
        <v>0.12640680000000001</v>
      </c>
      <c r="ER200" s="53">
        <v>0.15643960000000001</v>
      </c>
      <c r="ES200" s="53">
        <v>0.15384129999999999</v>
      </c>
      <c r="ET200" s="53">
        <v>0.15800159999999999</v>
      </c>
      <c r="EU200" s="53">
        <v>0.1036576</v>
      </c>
      <c r="EV200" s="53">
        <v>8.7555800000000003E-2</v>
      </c>
      <c r="EW200" s="53">
        <v>71.525000000000006</v>
      </c>
      <c r="EX200" s="53">
        <v>69.942729999999997</v>
      </c>
      <c r="EY200" s="53">
        <v>68.500429999999994</v>
      </c>
      <c r="EZ200" s="53">
        <v>67.278210000000001</v>
      </c>
      <c r="FA200" s="53">
        <v>66.226709999999997</v>
      </c>
      <c r="FB200" s="53">
        <v>65.195719999999994</v>
      </c>
      <c r="FC200" s="53">
        <v>65.018910000000005</v>
      </c>
      <c r="FD200" s="53">
        <v>66.804490000000001</v>
      </c>
      <c r="FE200" s="53">
        <v>69.972859999999997</v>
      </c>
      <c r="FF200" s="53">
        <v>73.682050000000004</v>
      </c>
      <c r="FG200" s="53">
        <v>77.857579999999999</v>
      </c>
      <c r="FH200" s="53">
        <v>82.016670000000005</v>
      </c>
      <c r="FI200" s="53">
        <v>85.359179999999995</v>
      </c>
      <c r="FJ200" s="53">
        <v>87.506839999999997</v>
      </c>
      <c r="FK200" s="53">
        <v>89.075530000000001</v>
      </c>
      <c r="FL200" s="53">
        <v>89.944869999999995</v>
      </c>
      <c r="FM200" s="53">
        <v>89.781199999999998</v>
      </c>
      <c r="FN200" s="53">
        <v>88.742199999999997</v>
      </c>
      <c r="FO200" s="53">
        <v>86.515379999999993</v>
      </c>
      <c r="FP200" s="53">
        <v>83.078850000000003</v>
      </c>
      <c r="FQ200" s="53">
        <v>79.252560000000003</v>
      </c>
      <c r="FR200" s="53">
        <v>76.426500000000004</v>
      </c>
      <c r="FS200" s="53">
        <v>74.380449999999996</v>
      </c>
      <c r="FT200" s="53">
        <v>72.645300000000006</v>
      </c>
      <c r="FU200" s="53">
        <v>467.96769999999998</v>
      </c>
      <c r="FV200" s="53">
        <v>830.5086</v>
      </c>
      <c r="FW200" s="53">
        <v>16.756160000000001</v>
      </c>
      <c r="FX200" s="53">
        <v>1</v>
      </c>
    </row>
    <row r="201" spans="1:180" x14ac:dyDescent="0.3">
      <c r="A201" t="s">
        <v>174</v>
      </c>
      <c r="B201" t="s">
        <v>220</v>
      </c>
      <c r="C201" t="s">
        <v>180</v>
      </c>
      <c r="D201" t="s">
        <v>248</v>
      </c>
      <c r="E201" t="s">
        <v>190</v>
      </c>
      <c r="F201" t="s">
        <v>234</v>
      </c>
      <c r="G201" t="s">
        <v>242</v>
      </c>
      <c r="H201" s="53">
        <v>67</v>
      </c>
      <c r="I201" s="53">
        <v>1.770842</v>
      </c>
      <c r="J201" s="53">
        <v>1.7955049999999999</v>
      </c>
      <c r="K201" s="53">
        <v>1.73922</v>
      </c>
      <c r="L201" s="53">
        <v>1.680056</v>
      </c>
      <c r="M201" s="53">
        <v>1.7368699999999999</v>
      </c>
      <c r="N201" s="53">
        <v>1.678585</v>
      </c>
      <c r="O201" s="53">
        <v>1.6727080000000001</v>
      </c>
      <c r="P201" s="53">
        <v>1.25064</v>
      </c>
      <c r="Q201" s="53">
        <v>1.286484</v>
      </c>
      <c r="R201" s="53">
        <v>1.3645039999999999</v>
      </c>
      <c r="S201" s="53">
        <v>1.2973749999999999</v>
      </c>
      <c r="T201" s="53">
        <v>1.3548279999999999</v>
      </c>
      <c r="U201" s="53">
        <v>1.415071</v>
      </c>
      <c r="V201" s="53">
        <v>1.4625779999999999</v>
      </c>
      <c r="W201" s="53">
        <v>1.495871</v>
      </c>
      <c r="X201" s="53">
        <v>1.526243</v>
      </c>
      <c r="Y201" s="53">
        <v>1.5517270000000001</v>
      </c>
      <c r="Z201" s="53">
        <v>1.5427249999999999</v>
      </c>
      <c r="AA201" s="53">
        <v>1.647915</v>
      </c>
      <c r="AB201" s="53">
        <v>2.006777</v>
      </c>
      <c r="AC201" s="53">
        <v>2.0402650000000002</v>
      </c>
      <c r="AD201" s="53">
        <v>2.0139619999999998</v>
      </c>
      <c r="AE201" s="53">
        <v>1.970469</v>
      </c>
      <c r="AF201" s="53">
        <v>1.7917259999999999</v>
      </c>
      <c r="AG201" s="53">
        <v>-0.22381380000000001</v>
      </c>
      <c r="AH201" s="53">
        <v>-0.15809500000000001</v>
      </c>
      <c r="AI201" s="53">
        <v>-0.15789059999999999</v>
      </c>
      <c r="AJ201" s="53">
        <v>-0.20982039999999999</v>
      </c>
      <c r="AK201" s="53">
        <v>-0.1222468</v>
      </c>
      <c r="AL201" s="53">
        <v>-0.19272149999999999</v>
      </c>
      <c r="AM201" s="53">
        <v>-0.18072949999999999</v>
      </c>
      <c r="AN201" s="53">
        <v>-0.1480986</v>
      </c>
      <c r="AO201" s="53">
        <v>-8.4292599999999995E-2</v>
      </c>
      <c r="AP201" s="53">
        <v>-1.1029000000000001E-2</v>
      </c>
      <c r="AQ201" s="53">
        <v>-0.12394769999999999</v>
      </c>
      <c r="AR201" s="53">
        <v>-0.15471289999999999</v>
      </c>
      <c r="AS201" s="53">
        <v>-9.1383800000000001E-2</v>
      </c>
      <c r="AT201" s="53">
        <v>-6.8797499999999998E-2</v>
      </c>
      <c r="AU201" s="53">
        <v>-5.0691199999999999E-2</v>
      </c>
      <c r="AV201" s="53">
        <v>-5.4135000000000003E-2</v>
      </c>
      <c r="AW201" s="53">
        <v>-1.56694E-2</v>
      </c>
      <c r="AX201" s="53">
        <v>7.2007E-3</v>
      </c>
      <c r="AY201" s="53">
        <v>8.9276099999999997E-2</v>
      </c>
      <c r="AZ201" s="53">
        <v>-2.3076200000000002E-2</v>
      </c>
      <c r="BA201" s="53">
        <v>-0.155003</v>
      </c>
      <c r="BB201" s="53">
        <v>-0.15925919999999999</v>
      </c>
      <c r="BC201" s="53">
        <v>-0.19031580000000001</v>
      </c>
      <c r="BD201" s="53">
        <v>-0.2418981</v>
      </c>
      <c r="BE201" s="53">
        <v>-0.1126533</v>
      </c>
      <c r="BF201" s="53">
        <v>-5.0798299999999998E-2</v>
      </c>
      <c r="BG201" s="53">
        <v>-4.8588199999999998E-2</v>
      </c>
      <c r="BH201" s="53">
        <v>-9.6205299999999994E-2</v>
      </c>
      <c r="BI201" s="53">
        <v>-1.40334E-2</v>
      </c>
      <c r="BJ201" s="53">
        <v>-8.9461399999999996E-2</v>
      </c>
      <c r="BK201" s="53">
        <v>-6.9928900000000002E-2</v>
      </c>
      <c r="BL201" s="53">
        <v>-6.4852000000000007E-2</v>
      </c>
      <c r="BM201" s="53">
        <v>5.6356000000000002E-3</v>
      </c>
      <c r="BN201" s="53">
        <v>6.4628500000000005E-2</v>
      </c>
      <c r="BO201" s="53">
        <v>-5.2215400000000002E-2</v>
      </c>
      <c r="BP201" s="53">
        <v>-5.3765E-2</v>
      </c>
      <c r="BQ201" s="53">
        <v>1.05072E-2</v>
      </c>
      <c r="BR201" s="53">
        <v>3.9448299999999999E-2</v>
      </c>
      <c r="BS201" s="53">
        <v>6.1280399999999999E-2</v>
      </c>
      <c r="BT201" s="53">
        <v>5.9112900000000003E-2</v>
      </c>
      <c r="BU201" s="53">
        <v>9.7702300000000006E-2</v>
      </c>
      <c r="BV201" s="53">
        <v>9.2548900000000003E-2</v>
      </c>
      <c r="BW201" s="53">
        <v>0.17641780000000001</v>
      </c>
      <c r="BX201" s="53">
        <v>0.1017363</v>
      </c>
      <c r="BY201" s="53">
        <v>-3.0257900000000001E-2</v>
      </c>
      <c r="BZ201" s="53">
        <v>-3.6118200000000003E-2</v>
      </c>
      <c r="CA201" s="53">
        <v>-5.8986499999999997E-2</v>
      </c>
      <c r="CB201" s="53">
        <v>-0.13347039999999999</v>
      </c>
      <c r="CC201" s="53">
        <v>-3.5663899999999998E-2</v>
      </c>
      <c r="CD201" s="53">
        <v>2.3515100000000001E-2</v>
      </c>
      <c r="CE201" s="53">
        <v>2.71144E-2</v>
      </c>
      <c r="CF201" s="53">
        <v>-1.7515900000000001E-2</v>
      </c>
      <c r="CG201" s="53">
        <v>6.0914799999999998E-2</v>
      </c>
      <c r="CH201" s="53">
        <v>-1.79437E-2</v>
      </c>
      <c r="CI201" s="53">
        <v>6.8113000000000002E-3</v>
      </c>
      <c r="CJ201" s="53">
        <v>-7.1957000000000002E-3</v>
      </c>
      <c r="CK201" s="53">
        <v>6.7919499999999994E-2</v>
      </c>
      <c r="CL201" s="53">
        <v>0.1170286</v>
      </c>
      <c r="CM201" s="53">
        <v>-2.5338000000000001E-3</v>
      </c>
      <c r="CN201" s="53">
        <v>1.61513E-2</v>
      </c>
      <c r="CO201" s="53">
        <v>8.1076599999999999E-2</v>
      </c>
      <c r="CP201" s="53">
        <v>0.1144191</v>
      </c>
      <c r="CQ201" s="53">
        <v>0.1388316</v>
      </c>
      <c r="CR201" s="53">
        <v>0.137548</v>
      </c>
      <c r="CS201" s="53">
        <v>0.1762232</v>
      </c>
      <c r="CT201" s="53">
        <v>0.15166080000000001</v>
      </c>
      <c r="CU201" s="53">
        <v>0.23677190000000001</v>
      </c>
      <c r="CV201" s="53">
        <v>0.18818099999999999</v>
      </c>
      <c r="CW201" s="53">
        <v>5.6140200000000001E-2</v>
      </c>
      <c r="CX201" s="53">
        <v>4.9168900000000001E-2</v>
      </c>
      <c r="CY201" s="53">
        <v>3.1971800000000002E-2</v>
      </c>
      <c r="CZ201" s="53">
        <v>-5.8373700000000001E-2</v>
      </c>
      <c r="DA201" s="53">
        <v>4.1325500000000001E-2</v>
      </c>
      <c r="DB201" s="53">
        <v>9.7828499999999999E-2</v>
      </c>
      <c r="DC201" s="53">
        <v>0.1028169</v>
      </c>
      <c r="DD201" s="53">
        <v>6.1173600000000002E-2</v>
      </c>
      <c r="DE201" s="53">
        <v>0.13586300000000001</v>
      </c>
      <c r="DF201" s="53">
        <v>5.3573900000000001E-2</v>
      </c>
      <c r="DG201" s="53">
        <v>8.3551500000000001E-2</v>
      </c>
      <c r="DH201" s="53">
        <v>5.0460699999999997E-2</v>
      </c>
      <c r="DI201" s="53">
        <v>0.1302035</v>
      </c>
      <c r="DJ201" s="53">
        <v>0.16942869999999999</v>
      </c>
      <c r="DK201" s="53">
        <v>4.7147799999999997E-2</v>
      </c>
      <c r="DL201" s="53">
        <v>8.6067500000000005E-2</v>
      </c>
      <c r="DM201" s="53">
        <v>0.151646</v>
      </c>
      <c r="DN201" s="53">
        <v>0.1893898</v>
      </c>
      <c r="DO201" s="53">
        <v>0.21638279999999999</v>
      </c>
      <c r="DP201" s="53">
        <v>0.21598310000000001</v>
      </c>
      <c r="DQ201" s="53">
        <v>0.25474409999999997</v>
      </c>
      <c r="DR201" s="53">
        <v>0.21077270000000001</v>
      </c>
      <c r="DS201" s="53">
        <v>0.297126</v>
      </c>
      <c r="DT201" s="53">
        <v>0.27462569999999997</v>
      </c>
      <c r="DU201" s="53">
        <v>0.14253830000000001</v>
      </c>
      <c r="DV201" s="53">
        <v>0.13445589999999999</v>
      </c>
      <c r="DW201" s="53">
        <v>0.1229301</v>
      </c>
      <c r="DX201" s="53">
        <v>1.6723100000000001E-2</v>
      </c>
      <c r="DY201" s="53">
        <v>0.15248591</v>
      </c>
      <c r="DZ201" s="53">
        <v>0.20512530000000001</v>
      </c>
      <c r="EA201" s="53">
        <v>0.21211930000000001</v>
      </c>
      <c r="EB201" s="53">
        <v>0.17478869999999999</v>
      </c>
      <c r="EC201" s="53">
        <v>0.2440764</v>
      </c>
      <c r="ED201" s="53">
        <v>0.156834</v>
      </c>
      <c r="EE201" s="53">
        <v>0.1943522</v>
      </c>
      <c r="EF201" s="53">
        <v>0.1337073</v>
      </c>
      <c r="EG201" s="53">
        <v>0.22013160000000001</v>
      </c>
      <c r="EH201" s="53">
        <v>0.2450862</v>
      </c>
      <c r="EI201" s="53">
        <v>0.11888020000000001</v>
      </c>
      <c r="EJ201" s="53">
        <v>0.1870154</v>
      </c>
      <c r="EK201" s="53">
        <v>0.25353700000000001</v>
      </c>
      <c r="EL201" s="53">
        <v>0.2976356</v>
      </c>
      <c r="EM201" s="53">
        <v>0.32835439999999999</v>
      </c>
      <c r="EN201" s="53">
        <v>0.32923089999999999</v>
      </c>
      <c r="EO201" s="53">
        <v>0.36811579999999999</v>
      </c>
      <c r="EP201" s="53">
        <v>0.29612100000000002</v>
      </c>
      <c r="EQ201" s="53">
        <v>0.38426769999999999</v>
      </c>
      <c r="ER201" s="53">
        <v>0.39943810000000002</v>
      </c>
      <c r="ES201" s="53">
        <v>0.2672834</v>
      </c>
      <c r="ET201" s="53">
        <v>0.25759690000000002</v>
      </c>
      <c r="EU201" s="53">
        <v>0.25425950000000003</v>
      </c>
      <c r="EV201" s="53">
        <v>0.12515080000000001</v>
      </c>
      <c r="EW201" s="53">
        <v>65.266149999999996</v>
      </c>
      <c r="EX201" s="53">
        <v>64.21069</v>
      </c>
      <c r="EY201" s="53">
        <v>63.2804</v>
      </c>
      <c r="EZ201" s="53">
        <v>62.510210000000001</v>
      </c>
      <c r="FA201" s="53">
        <v>61.735149999999997</v>
      </c>
      <c r="FB201" s="53">
        <v>60.902259999999998</v>
      </c>
      <c r="FC201" s="53">
        <v>60.15522</v>
      </c>
      <c r="FD201" s="53">
        <v>60.82696</v>
      </c>
      <c r="FE201" s="53">
        <v>63.814489999999999</v>
      </c>
      <c r="FF201" s="53">
        <v>67.495959999999997</v>
      </c>
      <c r="FG201" s="53">
        <v>72.108310000000003</v>
      </c>
      <c r="FH201" s="53">
        <v>76.352260000000001</v>
      </c>
      <c r="FI201" s="53">
        <v>80.013660000000002</v>
      </c>
      <c r="FJ201" s="53">
        <v>82.37209</v>
      </c>
      <c r="FK201" s="53">
        <v>83.563659999999999</v>
      </c>
      <c r="FL201" s="53">
        <v>83.992400000000004</v>
      </c>
      <c r="FM201" s="53">
        <v>83.556529999999995</v>
      </c>
      <c r="FN201" s="53">
        <v>82.057239999999993</v>
      </c>
      <c r="FO201" s="53">
        <v>79.101429999999993</v>
      </c>
      <c r="FP201" s="53">
        <v>75.286699999999996</v>
      </c>
      <c r="FQ201" s="53">
        <v>72.463070000000002</v>
      </c>
      <c r="FR201" s="53">
        <v>70.275540000000007</v>
      </c>
      <c r="FS201" s="53">
        <v>68.59442</v>
      </c>
      <c r="FT201" s="53">
        <v>67.003680000000003</v>
      </c>
      <c r="FU201" s="53">
        <v>467.76670000000001</v>
      </c>
      <c r="FV201" s="53">
        <v>812.00250000000005</v>
      </c>
      <c r="FW201" s="53">
        <v>17.783840000000001</v>
      </c>
      <c r="FX201" s="53">
        <v>1</v>
      </c>
    </row>
    <row r="202" spans="1:180" x14ac:dyDescent="0.3">
      <c r="A202" t="s">
        <v>174</v>
      </c>
      <c r="B202" t="s">
        <v>220</v>
      </c>
      <c r="C202" t="s">
        <v>180</v>
      </c>
      <c r="D202" t="s">
        <v>227</v>
      </c>
      <c r="E202" t="s">
        <v>188</v>
      </c>
      <c r="F202" t="s">
        <v>235</v>
      </c>
      <c r="G202" t="s">
        <v>242</v>
      </c>
      <c r="H202" s="53">
        <v>24</v>
      </c>
      <c r="I202" s="53">
        <v>1.8849560000000001</v>
      </c>
      <c r="J202" s="53">
        <v>1.850136</v>
      </c>
      <c r="K202" s="53">
        <v>1.8057799999999999</v>
      </c>
      <c r="L202" s="53">
        <v>1.799693</v>
      </c>
      <c r="M202" s="53">
        <v>1.7465550000000001</v>
      </c>
      <c r="N202" s="53">
        <v>1.669516</v>
      </c>
      <c r="O202" s="53">
        <v>1.3040290000000001</v>
      </c>
      <c r="P202" s="53">
        <v>1.2971280000000001</v>
      </c>
      <c r="Q202" s="53">
        <v>1.4700660000000001</v>
      </c>
      <c r="R202" s="53">
        <v>1.64476</v>
      </c>
      <c r="S202" s="53">
        <v>1.6889130000000001</v>
      </c>
      <c r="T202" s="53">
        <v>1.8287910000000001</v>
      </c>
      <c r="U202" s="53">
        <v>1.8958550000000001</v>
      </c>
      <c r="V202" s="53">
        <v>1.9622459999999999</v>
      </c>
      <c r="W202" s="53">
        <v>1.944161</v>
      </c>
      <c r="X202" s="53">
        <v>1.893805</v>
      </c>
      <c r="Y202" s="53">
        <v>1.918048</v>
      </c>
      <c r="Z202" s="53">
        <v>1.8146770000000001</v>
      </c>
      <c r="AA202" s="53">
        <v>1.6874400000000001</v>
      </c>
      <c r="AB202" s="53">
        <v>1.6833720000000001</v>
      </c>
      <c r="AC202" s="53">
        <v>1.9932890000000001</v>
      </c>
      <c r="AD202" s="53">
        <v>2.098795</v>
      </c>
      <c r="AE202" s="53">
        <v>2.0746190000000002</v>
      </c>
      <c r="AF202" s="53">
        <v>2.0022570000000002</v>
      </c>
      <c r="AG202" s="53">
        <v>-0.31855540999999998</v>
      </c>
      <c r="AH202" s="53">
        <v>-0.25793650000000001</v>
      </c>
      <c r="AI202" s="53">
        <v>-0.2479449</v>
      </c>
      <c r="AJ202" s="53">
        <v>-0.27544109999999999</v>
      </c>
      <c r="AK202" s="53">
        <v>-0.33289600000000003</v>
      </c>
      <c r="AL202" s="53">
        <v>-0.30335240000000002</v>
      </c>
      <c r="AM202" s="53">
        <v>-0.20818049999999999</v>
      </c>
      <c r="AN202" s="53">
        <v>-0.26631310000000002</v>
      </c>
      <c r="AO202" s="53">
        <v>-0.26134540000000001</v>
      </c>
      <c r="AP202" s="53">
        <v>-0.21025070000000001</v>
      </c>
      <c r="AQ202" s="53">
        <v>-0.28041080000000002</v>
      </c>
      <c r="AR202" s="53">
        <v>-0.23993690000000001</v>
      </c>
      <c r="AS202" s="53">
        <v>-0.20556840000000001</v>
      </c>
      <c r="AT202" s="53">
        <v>-0.18229190000000001</v>
      </c>
      <c r="AU202" s="53">
        <v>-0.2246755</v>
      </c>
      <c r="AV202" s="53">
        <v>-0.2787423</v>
      </c>
      <c r="AW202" s="53">
        <v>-0.19178010000000001</v>
      </c>
      <c r="AX202" s="53">
        <v>-0.20631250000000001</v>
      </c>
      <c r="AY202" s="53">
        <v>-0.23136190000000001</v>
      </c>
      <c r="AZ202" s="53">
        <v>-0.35700150000000003</v>
      </c>
      <c r="BA202" s="53">
        <v>-0.69031359999999997</v>
      </c>
      <c r="BB202" s="53">
        <v>-0.80467679999999997</v>
      </c>
      <c r="BC202" s="53">
        <v>-0.42267130000000003</v>
      </c>
      <c r="BD202" s="53">
        <v>-0.31036140000000001</v>
      </c>
      <c r="BE202" s="53">
        <v>-0.2475318</v>
      </c>
      <c r="BF202" s="53">
        <v>-0.17959330000000001</v>
      </c>
      <c r="BG202" s="53">
        <v>-0.1537521</v>
      </c>
      <c r="BH202" s="53">
        <v>-0.204872</v>
      </c>
      <c r="BI202" s="53">
        <v>-0.25834679999999999</v>
      </c>
      <c r="BJ202" s="53">
        <v>-0.2295719</v>
      </c>
      <c r="BK202" s="53">
        <v>-0.13973749999999999</v>
      </c>
      <c r="BL202" s="53">
        <v>-0.17472789999999999</v>
      </c>
      <c r="BM202" s="53">
        <v>-0.1692621</v>
      </c>
      <c r="BN202" s="53">
        <v>-0.11328820000000001</v>
      </c>
      <c r="BO202" s="53">
        <v>-0.1846933</v>
      </c>
      <c r="BP202" s="53">
        <v>-0.1399579</v>
      </c>
      <c r="BQ202" s="53">
        <v>-0.1054523</v>
      </c>
      <c r="BR202" s="53">
        <v>-9.2880799999999999E-2</v>
      </c>
      <c r="BS202" s="53">
        <v>-0.13578229999999999</v>
      </c>
      <c r="BT202" s="53">
        <v>-0.17428540000000001</v>
      </c>
      <c r="BU202" s="53">
        <v>-9.4804200000000005E-2</v>
      </c>
      <c r="BV202" s="53">
        <v>-8.6680999999999994E-2</v>
      </c>
      <c r="BW202" s="53">
        <v>-0.1247863</v>
      </c>
      <c r="BX202" s="53">
        <v>-0.235675</v>
      </c>
      <c r="BY202" s="53">
        <v>-0.4811183</v>
      </c>
      <c r="BZ202" s="53">
        <v>-0.60293470000000005</v>
      </c>
      <c r="CA202" s="53">
        <v>-0.32911560000000001</v>
      </c>
      <c r="CB202" s="53">
        <v>-0.22921259999999999</v>
      </c>
      <c r="CC202" s="53">
        <v>-0.19834109999999999</v>
      </c>
      <c r="CD202" s="53">
        <v>-0.125333</v>
      </c>
      <c r="CE202" s="53">
        <v>-8.8514499999999996E-2</v>
      </c>
      <c r="CF202" s="53">
        <v>-0.1559961</v>
      </c>
      <c r="CG202" s="53">
        <v>-0.20671419999999999</v>
      </c>
      <c r="CH202" s="53">
        <v>-0.17847170000000001</v>
      </c>
      <c r="CI202" s="53">
        <v>-9.2334100000000002E-2</v>
      </c>
      <c r="CJ202" s="53">
        <v>-0.1112963</v>
      </c>
      <c r="CK202" s="53">
        <v>-0.10548540000000001</v>
      </c>
      <c r="CL202" s="53">
        <v>-4.6132199999999998E-2</v>
      </c>
      <c r="CM202" s="53">
        <v>-0.1183997</v>
      </c>
      <c r="CN202" s="53">
        <v>-7.0712800000000006E-2</v>
      </c>
      <c r="CO202" s="53">
        <v>-3.6112199999999997E-2</v>
      </c>
      <c r="CP202" s="53">
        <v>-3.0955E-2</v>
      </c>
      <c r="CQ202" s="53">
        <v>-7.4215199999999995E-2</v>
      </c>
      <c r="CR202" s="53">
        <v>-0.1019389</v>
      </c>
      <c r="CS202" s="53">
        <v>-2.7639E-2</v>
      </c>
      <c r="CT202" s="53">
        <v>-3.8245000000000002E-3</v>
      </c>
      <c r="CU202" s="53">
        <v>-5.0972499999999997E-2</v>
      </c>
      <c r="CV202" s="53">
        <v>-0.15164459999999999</v>
      </c>
      <c r="CW202" s="53">
        <v>-0.33623029999999998</v>
      </c>
      <c r="CX202" s="53">
        <v>-0.46320879999999998</v>
      </c>
      <c r="CY202" s="53">
        <v>-0.26431919999999998</v>
      </c>
      <c r="CZ202" s="53">
        <v>-0.1730092</v>
      </c>
      <c r="DA202" s="53">
        <v>-0.14915039999999999</v>
      </c>
      <c r="DB202" s="53">
        <v>-7.1072800000000005E-2</v>
      </c>
      <c r="DC202" s="53">
        <v>-2.32769E-2</v>
      </c>
      <c r="DD202" s="53">
        <v>-0.1071202</v>
      </c>
      <c r="DE202" s="53">
        <v>-0.15508159999999999</v>
      </c>
      <c r="DF202" s="53">
        <v>-0.1273715</v>
      </c>
      <c r="DG202" s="53">
        <v>-4.4930699999999997E-2</v>
      </c>
      <c r="DH202" s="53">
        <v>-4.7864700000000003E-2</v>
      </c>
      <c r="DI202" s="53">
        <v>-4.1708799999999997E-2</v>
      </c>
      <c r="DJ202" s="53">
        <v>2.1023699999999999E-2</v>
      </c>
      <c r="DK202" s="53">
        <v>-5.2106199999999998E-2</v>
      </c>
      <c r="DL202" s="53">
        <v>-1.4675999999999999E-3</v>
      </c>
      <c r="DM202" s="53">
        <v>3.3227899999999998E-2</v>
      </c>
      <c r="DN202" s="53">
        <v>3.0970899999999999E-2</v>
      </c>
      <c r="DO202" s="53">
        <v>-1.2648100000000001E-2</v>
      </c>
      <c r="DP202" s="53">
        <v>-2.9592400000000001E-2</v>
      </c>
      <c r="DQ202" s="53">
        <v>3.9526199999999997E-2</v>
      </c>
      <c r="DR202" s="53">
        <v>7.9031900000000002E-2</v>
      </c>
      <c r="DS202" s="53">
        <v>2.2841400000000001E-2</v>
      </c>
      <c r="DT202" s="53">
        <v>-6.7614199999999999E-2</v>
      </c>
      <c r="DU202" s="53">
        <v>-0.19134219999999999</v>
      </c>
      <c r="DV202" s="53">
        <v>-0.32348280000000001</v>
      </c>
      <c r="DW202" s="53">
        <v>-0.1995228</v>
      </c>
      <c r="DX202" s="53">
        <v>-0.1168058</v>
      </c>
      <c r="DY202" s="53">
        <v>-7.8126899999999999E-2</v>
      </c>
      <c r="DZ202" s="53">
        <v>7.2705000000000001E-3</v>
      </c>
      <c r="EA202" s="53">
        <v>7.0915900000000004E-2</v>
      </c>
      <c r="EB202" s="53">
        <v>-3.6551199999999999E-2</v>
      </c>
      <c r="EC202" s="53">
        <v>-8.0532400000000004E-2</v>
      </c>
      <c r="ED202" s="53">
        <v>-5.3590899999999997E-2</v>
      </c>
      <c r="EE202" s="53">
        <v>2.35123E-2</v>
      </c>
      <c r="EF202" s="53">
        <v>4.3720500000000002E-2</v>
      </c>
      <c r="EG202" s="53">
        <v>5.0374500000000003E-2</v>
      </c>
      <c r="EH202" s="53">
        <v>0.1179862</v>
      </c>
      <c r="EI202" s="53">
        <v>4.3611299999999999E-2</v>
      </c>
      <c r="EJ202" s="53">
        <v>9.8511399999999999E-2</v>
      </c>
      <c r="EK202" s="53">
        <v>0.13334399999999999</v>
      </c>
      <c r="EL202" s="53">
        <v>0.1203819</v>
      </c>
      <c r="EM202" s="53">
        <v>7.6245099999999996E-2</v>
      </c>
      <c r="EN202" s="53">
        <v>7.4864399999999998E-2</v>
      </c>
      <c r="EO202" s="53">
        <v>0.13650209999999999</v>
      </c>
      <c r="EP202" s="53">
        <v>0.19866349999999999</v>
      </c>
      <c r="EQ202" s="53">
        <v>0.129417</v>
      </c>
      <c r="ER202" s="53">
        <v>5.3712299999999998E-2</v>
      </c>
      <c r="ES202" s="53">
        <v>1.78531E-2</v>
      </c>
      <c r="ET202" s="53">
        <v>-0.1217408</v>
      </c>
      <c r="EU202" s="53">
        <v>-0.10596709999999999</v>
      </c>
      <c r="EV202" s="53">
        <v>-3.5657000000000001E-2</v>
      </c>
      <c r="EW202" s="53">
        <v>70.846270000000004</v>
      </c>
      <c r="EX202" s="53">
        <v>69.168019999999999</v>
      </c>
      <c r="EY202" s="53">
        <v>67.98245</v>
      </c>
      <c r="EZ202" s="53">
        <v>66.786540000000002</v>
      </c>
      <c r="FA202" s="53">
        <v>65.636880000000005</v>
      </c>
      <c r="FB202" s="53">
        <v>64.716830000000002</v>
      </c>
      <c r="FC202" s="53">
        <v>64.796880000000002</v>
      </c>
      <c r="FD202" s="53">
        <v>68.270510000000002</v>
      </c>
      <c r="FE202" s="53">
        <v>73.636070000000004</v>
      </c>
      <c r="FF202" s="53">
        <v>77.985240000000005</v>
      </c>
      <c r="FG202" s="53">
        <v>81.419709999999995</v>
      </c>
      <c r="FH202" s="53">
        <v>84.75076</v>
      </c>
      <c r="FI202" s="53">
        <v>87.667090000000002</v>
      </c>
      <c r="FJ202" s="53">
        <v>90.471530000000001</v>
      </c>
      <c r="FK202" s="53">
        <v>92.744479999999996</v>
      </c>
      <c r="FL202" s="53">
        <v>94.529629999999997</v>
      </c>
      <c r="FM202" s="53">
        <v>95.383340000000004</v>
      </c>
      <c r="FN202" s="53">
        <v>95.296999999999997</v>
      </c>
      <c r="FO202" s="53">
        <v>93.639210000000006</v>
      </c>
      <c r="FP202" s="53">
        <v>89.749470000000002</v>
      </c>
      <c r="FQ202" s="53">
        <v>83.619569999999996</v>
      </c>
      <c r="FR202" s="53">
        <v>78.452479999999994</v>
      </c>
      <c r="FS202" s="53">
        <v>75.256450000000001</v>
      </c>
      <c r="FT202" s="53">
        <v>73.077740000000006</v>
      </c>
      <c r="FU202" s="53">
        <v>204.93549999999999</v>
      </c>
      <c r="FV202" s="53">
        <v>413.43819999999999</v>
      </c>
      <c r="FW202" s="53">
        <v>28.104389999999999</v>
      </c>
      <c r="FX202" s="53">
        <v>1</v>
      </c>
    </row>
    <row r="203" spans="1:180" x14ac:dyDescent="0.3">
      <c r="A203" t="s">
        <v>174</v>
      </c>
      <c r="B203" t="s">
        <v>220</v>
      </c>
      <c r="C203" t="s">
        <v>180</v>
      </c>
      <c r="D203" t="s">
        <v>248</v>
      </c>
      <c r="E203" t="s">
        <v>187</v>
      </c>
      <c r="F203" t="s">
        <v>235</v>
      </c>
      <c r="G203" t="s">
        <v>242</v>
      </c>
      <c r="H203" s="53">
        <v>24</v>
      </c>
      <c r="I203" s="53">
        <v>1.786816</v>
      </c>
      <c r="J203" s="53">
        <v>1.7352890000000001</v>
      </c>
      <c r="K203" s="53">
        <v>1.699481</v>
      </c>
      <c r="L203" s="53">
        <v>1.6847259999999999</v>
      </c>
      <c r="M203" s="53">
        <v>1.6118049999999999</v>
      </c>
      <c r="N203" s="53">
        <v>1.2942210000000001</v>
      </c>
      <c r="O203" s="53">
        <v>1.0002580000000001</v>
      </c>
      <c r="P203" s="53">
        <v>1.0317799999999999</v>
      </c>
      <c r="Q203" s="53">
        <v>1.020691</v>
      </c>
      <c r="R203" s="53">
        <v>1.132836</v>
      </c>
      <c r="S203" s="53">
        <v>1.1825749999999999</v>
      </c>
      <c r="T203" s="53">
        <v>1.172782</v>
      </c>
      <c r="U203" s="53">
        <v>1.22332</v>
      </c>
      <c r="V203" s="53">
        <v>1.2340100000000001</v>
      </c>
      <c r="W203" s="53">
        <v>1.131103</v>
      </c>
      <c r="X203" s="53">
        <v>1.1969529999999999</v>
      </c>
      <c r="Y203" s="53">
        <v>1.2367680000000001</v>
      </c>
      <c r="Z203" s="53">
        <v>1.219023</v>
      </c>
      <c r="AA203" s="53">
        <v>1.1906650000000001</v>
      </c>
      <c r="AB203" s="53">
        <v>1.3107059999999999</v>
      </c>
      <c r="AC203" s="53">
        <v>1.613777</v>
      </c>
      <c r="AD203" s="53">
        <v>1.9472259999999999</v>
      </c>
      <c r="AE203" s="53">
        <v>1.843925</v>
      </c>
      <c r="AF203" s="53">
        <v>1.8154490000000001</v>
      </c>
      <c r="AG203" s="53">
        <v>-0.39221179</v>
      </c>
      <c r="AH203" s="53">
        <v>-0.3247621</v>
      </c>
      <c r="AI203" s="53">
        <v>-0.32353579999999998</v>
      </c>
      <c r="AJ203" s="53">
        <v>-0.36024240000000002</v>
      </c>
      <c r="AK203" s="53">
        <v>-0.42122569999999998</v>
      </c>
      <c r="AL203" s="53">
        <v>-0.64193699999999998</v>
      </c>
      <c r="AM203" s="53">
        <v>-0.46297700000000003</v>
      </c>
      <c r="AN203" s="53">
        <v>-0.34895369999999998</v>
      </c>
      <c r="AO203" s="53">
        <v>-0.38897910000000002</v>
      </c>
      <c r="AP203" s="53">
        <v>-0.426867</v>
      </c>
      <c r="AQ203" s="53">
        <v>-0.51148459999999996</v>
      </c>
      <c r="AR203" s="53">
        <v>-0.6867008</v>
      </c>
      <c r="AS203" s="53">
        <v>-0.64703999999999995</v>
      </c>
      <c r="AT203" s="53">
        <v>-0.69623179999999996</v>
      </c>
      <c r="AU203" s="53">
        <v>-0.88688359999999999</v>
      </c>
      <c r="AV203" s="53">
        <v>-0.7294214</v>
      </c>
      <c r="AW203" s="53">
        <v>-0.73380659999999998</v>
      </c>
      <c r="AX203" s="53">
        <v>-0.77326490000000003</v>
      </c>
      <c r="AY203" s="53">
        <v>-0.73950009999999999</v>
      </c>
      <c r="AZ203" s="53">
        <v>-0.66423759999999998</v>
      </c>
      <c r="BA203" s="53">
        <v>-0.60054649999999998</v>
      </c>
      <c r="BB203" s="53">
        <v>-0.49099490000000001</v>
      </c>
      <c r="BC203" s="53">
        <v>-0.50903370000000003</v>
      </c>
      <c r="BD203" s="53">
        <v>-0.440911</v>
      </c>
      <c r="BE203" s="53">
        <v>-0.31123000000000001</v>
      </c>
      <c r="BF203" s="53">
        <v>-0.2271089</v>
      </c>
      <c r="BG203" s="53">
        <v>-0.23409279999999999</v>
      </c>
      <c r="BH203" s="53">
        <v>-0.2827519</v>
      </c>
      <c r="BI203" s="53">
        <v>-0.34187590000000001</v>
      </c>
      <c r="BJ203" s="53">
        <v>-0.51963789999999999</v>
      </c>
      <c r="BK203" s="53">
        <v>-0.37009019999999998</v>
      </c>
      <c r="BL203" s="53">
        <v>-0.26531729999999998</v>
      </c>
      <c r="BM203" s="53">
        <v>-0.30433280000000001</v>
      </c>
      <c r="BN203" s="53">
        <v>-0.31980760000000003</v>
      </c>
      <c r="BO203" s="53">
        <v>-0.40353080000000002</v>
      </c>
      <c r="BP203" s="53">
        <v>-0.53515040000000003</v>
      </c>
      <c r="BQ203" s="53">
        <v>-0.52008270000000001</v>
      </c>
      <c r="BR203" s="53">
        <v>-0.55865730000000002</v>
      </c>
      <c r="BS203" s="53">
        <v>-0.70516429999999997</v>
      </c>
      <c r="BT203" s="53">
        <v>-0.5882001</v>
      </c>
      <c r="BU203" s="53">
        <v>-0.58007989999999998</v>
      </c>
      <c r="BV203" s="53">
        <v>-0.61241780000000001</v>
      </c>
      <c r="BW203" s="53">
        <v>-0.59935859999999996</v>
      </c>
      <c r="BX203" s="53">
        <v>-0.51250039999999997</v>
      </c>
      <c r="BY203" s="53">
        <v>-0.45445730000000001</v>
      </c>
      <c r="BZ203" s="53">
        <v>-0.37309290000000001</v>
      </c>
      <c r="CA203" s="53">
        <v>-0.39347579999999999</v>
      </c>
      <c r="CB203" s="53">
        <v>-0.3546029</v>
      </c>
      <c r="CC203" s="53">
        <v>-0.25514220999999998</v>
      </c>
      <c r="CD203" s="53">
        <v>-0.15947459999999999</v>
      </c>
      <c r="CE203" s="53">
        <v>-0.17214479999999999</v>
      </c>
      <c r="CF203" s="53">
        <v>-0.22908220000000001</v>
      </c>
      <c r="CG203" s="53">
        <v>-0.28691850000000002</v>
      </c>
      <c r="CH203" s="53">
        <v>-0.43493379999999998</v>
      </c>
      <c r="CI203" s="53">
        <v>-0.3057571</v>
      </c>
      <c r="CJ203" s="53">
        <v>-0.20739089999999999</v>
      </c>
      <c r="CK203" s="53">
        <v>-0.24570700000000001</v>
      </c>
      <c r="CL203" s="53">
        <v>-0.24565870000000001</v>
      </c>
      <c r="CM203" s="53">
        <v>-0.32876230000000001</v>
      </c>
      <c r="CN203" s="53">
        <v>-0.43018709999999999</v>
      </c>
      <c r="CO203" s="53">
        <v>-0.43215249999999999</v>
      </c>
      <c r="CP203" s="53">
        <v>-0.4633737</v>
      </c>
      <c r="CQ203" s="53">
        <v>-0.57930610000000005</v>
      </c>
      <c r="CR203" s="53">
        <v>-0.49039070000000001</v>
      </c>
      <c r="CS203" s="53">
        <v>-0.47360930000000001</v>
      </c>
      <c r="CT203" s="53">
        <v>-0.50101560000000001</v>
      </c>
      <c r="CU203" s="53">
        <v>-0.50229699999999999</v>
      </c>
      <c r="CV203" s="53">
        <v>-0.40740769999999998</v>
      </c>
      <c r="CW203" s="53">
        <v>-0.35327639999999999</v>
      </c>
      <c r="CX203" s="53">
        <v>-0.29143429999999998</v>
      </c>
      <c r="CY203" s="53">
        <v>-0.31344070000000002</v>
      </c>
      <c r="CZ203" s="53">
        <v>-0.29482609999999998</v>
      </c>
      <c r="DA203" s="53">
        <v>-0.19905440999999999</v>
      </c>
      <c r="DB203" s="53">
        <v>-9.18403E-2</v>
      </c>
      <c r="DC203" s="53">
        <v>-0.1101969</v>
      </c>
      <c r="DD203" s="53">
        <v>-0.1754126</v>
      </c>
      <c r="DE203" s="53">
        <v>-0.2319611</v>
      </c>
      <c r="DF203" s="53">
        <v>-0.35022979999999998</v>
      </c>
      <c r="DG203" s="53">
        <v>-0.241424</v>
      </c>
      <c r="DH203" s="53">
        <v>-0.1494646</v>
      </c>
      <c r="DI203" s="53">
        <v>-0.1870812</v>
      </c>
      <c r="DJ203" s="53">
        <v>-0.17150969999999999</v>
      </c>
      <c r="DK203" s="53">
        <v>-0.25399379999999999</v>
      </c>
      <c r="DL203" s="53">
        <v>-0.32522380000000001</v>
      </c>
      <c r="DM203" s="53">
        <v>-0.34422229999999998</v>
      </c>
      <c r="DN203" s="53">
        <v>-0.36809009999999998</v>
      </c>
      <c r="DO203" s="53">
        <v>-0.45344780000000001</v>
      </c>
      <c r="DP203" s="53">
        <v>-0.39258130000000002</v>
      </c>
      <c r="DQ203" s="53">
        <v>-0.36713859999999998</v>
      </c>
      <c r="DR203" s="53">
        <v>-0.3896134</v>
      </c>
      <c r="DS203" s="53">
        <v>-0.40523540000000002</v>
      </c>
      <c r="DT203" s="53">
        <v>-0.302315</v>
      </c>
      <c r="DU203" s="53">
        <v>-0.25209540000000003</v>
      </c>
      <c r="DV203" s="53">
        <v>-0.20977580000000001</v>
      </c>
      <c r="DW203" s="53">
        <v>-0.23340559999999999</v>
      </c>
      <c r="DX203" s="53">
        <v>-0.23504939999999999</v>
      </c>
      <c r="DY203" s="53">
        <v>-0.1180726</v>
      </c>
      <c r="DZ203" s="53">
        <v>5.8129000000000002E-3</v>
      </c>
      <c r="EA203" s="53">
        <v>-2.0753899999999999E-2</v>
      </c>
      <c r="EB203" s="53">
        <v>-9.7922099999999998E-2</v>
      </c>
      <c r="EC203" s="53">
        <v>-0.15261130000000001</v>
      </c>
      <c r="ED203" s="53">
        <v>-0.22793070000000001</v>
      </c>
      <c r="EE203" s="53">
        <v>-0.14853720000000001</v>
      </c>
      <c r="EF203" s="53">
        <v>-6.5828200000000003E-2</v>
      </c>
      <c r="EG203" s="53">
        <v>-0.1024349</v>
      </c>
      <c r="EH203" s="53">
        <v>-6.4450400000000005E-2</v>
      </c>
      <c r="EI203" s="53">
        <v>-0.14604</v>
      </c>
      <c r="EJ203" s="53">
        <v>-0.17367340000000001</v>
      </c>
      <c r="EK203" s="53">
        <v>-0.21726500000000001</v>
      </c>
      <c r="EL203" s="53">
        <v>-0.23051569999999999</v>
      </c>
      <c r="EM203" s="53">
        <v>-0.27172859999999999</v>
      </c>
      <c r="EN203" s="53">
        <v>-0.25136009999999998</v>
      </c>
      <c r="EO203" s="53">
        <v>-0.21341189999999999</v>
      </c>
      <c r="EP203" s="53">
        <v>-0.22876630000000001</v>
      </c>
      <c r="EQ203" s="53">
        <v>-0.26509389999999999</v>
      </c>
      <c r="ER203" s="53">
        <v>-0.15057780000000001</v>
      </c>
      <c r="ES203" s="53">
        <v>-0.1060063</v>
      </c>
      <c r="ET203" s="53">
        <v>-9.1873800000000005E-2</v>
      </c>
      <c r="EU203" s="53">
        <v>-0.1178477</v>
      </c>
      <c r="EV203" s="53">
        <v>-0.14874129999999999</v>
      </c>
      <c r="EW203" s="53">
        <v>70.089029999999994</v>
      </c>
      <c r="EX203" s="53">
        <v>68.78049</v>
      </c>
      <c r="EY203" s="53">
        <v>67.913409999999999</v>
      </c>
      <c r="EZ203" s="53">
        <v>66.602130000000002</v>
      </c>
      <c r="FA203" s="53">
        <v>65.010670000000005</v>
      </c>
      <c r="FB203" s="53">
        <v>63.929879999999997</v>
      </c>
      <c r="FC203" s="53">
        <v>64.284450000000007</v>
      </c>
      <c r="FD203" s="53">
        <v>68.387190000000004</v>
      </c>
      <c r="FE203" s="53">
        <v>73.555179999999993</v>
      </c>
      <c r="FF203" s="53">
        <v>77.491460000000004</v>
      </c>
      <c r="FG203" s="53">
        <v>81.243600000000001</v>
      </c>
      <c r="FH203" s="53">
        <v>84.259150000000005</v>
      </c>
      <c r="FI203" s="53">
        <v>87.142380000000003</v>
      </c>
      <c r="FJ203" s="53">
        <v>89.606089999999995</v>
      </c>
      <c r="FK203" s="53">
        <v>91.825000000000003</v>
      </c>
      <c r="FL203" s="53">
        <v>93.226519999999994</v>
      </c>
      <c r="FM203" s="53">
        <v>94.046340000000001</v>
      </c>
      <c r="FN203" s="53">
        <v>93.625309999999999</v>
      </c>
      <c r="FO203" s="53">
        <v>92.25488</v>
      </c>
      <c r="FP203" s="53">
        <v>88.303960000000004</v>
      </c>
      <c r="FQ203" s="53">
        <v>81.98048</v>
      </c>
      <c r="FR203" s="53">
        <v>77.08475</v>
      </c>
      <c r="FS203" s="53">
        <v>74.132009999999994</v>
      </c>
      <c r="FT203" s="53">
        <v>71.732619999999997</v>
      </c>
      <c r="FU203" s="53">
        <v>205</v>
      </c>
      <c r="FV203" s="53">
        <v>379.06240000000003</v>
      </c>
      <c r="FW203" s="53">
        <v>29.3429</v>
      </c>
      <c r="FX203" s="53">
        <v>1</v>
      </c>
    </row>
    <row r="204" spans="1:180" x14ac:dyDescent="0.3">
      <c r="A204" t="s">
        <v>174</v>
      </c>
      <c r="B204" t="s">
        <v>220</v>
      </c>
      <c r="C204" t="s">
        <v>180</v>
      </c>
      <c r="D204" t="s">
        <v>227</v>
      </c>
      <c r="E204" t="s">
        <v>189</v>
      </c>
      <c r="F204" t="s">
        <v>235</v>
      </c>
      <c r="G204" t="s">
        <v>242</v>
      </c>
      <c r="H204" s="53">
        <v>24</v>
      </c>
      <c r="I204" s="53">
        <v>1.8340991</v>
      </c>
      <c r="J204" s="53">
        <v>1.726343</v>
      </c>
      <c r="K204" s="53">
        <v>1.7095940000000001</v>
      </c>
      <c r="L204" s="53">
        <v>1.710561</v>
      </c>
      <c r="M204" s="53">
        <v>1.6576880000000001</v>
      </c>
      <c r="N204" s="53">
        <v>1.6247480000000001</v>
      </c>
      <c r="O204" s="53">
        <v>1.558508</v>
      </c>
      <c r="P204" s="53">
        <v>1.327</v>
      </c>
      <c r="Q204" s="53">
        <v>1.3543860000000001</v>
      </c>
      <c r="R204" s="53">
        <v>1.5440320000000001</v>
      </c>
      <c r="S204" s="53">
        <v>1.650779</v>
      </c>
      <c r="T204" s="53">
        <v>1.664193</v>
      </c>
      <c r="U204" s="53">
        <v>1.6756139999999999</v>
      </c>
      <c r="V204" s="53">
        <v>1.7092670000000001</v>
      </c>
      <c r="W204" s="53">
        <v>1.627508</v>
      </c>
      <c r="X204" s="53">
        <v>1.682982</v>
      </c>
      <c r="Y204" s="53">
        <v>1.695085</v>
      </c>
      <c r="Z204" s="53">
        <v>1.659691</v>
      </c>
      <c r="AA204" s="53">
        <v>1.526262</v>
      </c>
      <c r="AB204" s="53">
        <v>1.715435</v>
      </c>
      <c r="AC204" s="53">
        <v>2.1211220000000002</v>
      </c>
      <c r="AD204" s="53">
        <v>2.0205869999999999</v>
      </c>
      <c r="AE204" s="53">
        <v>1.9665189999999999</v>
      </c>
      <c r="AF204" s="53">
        <v>1.9410810000000001</v>
      </c>
      <c r="AG204" s="53">
        <v>-0.28778899000000002</v>
      </c>
      <c r="AH204" s="53">
        <v>-0.30654199999999998</v>
      </c>
      <c r="AI204" s="53">
        <v>-0.26251799999999997</v>
      </c>
      <c r="AJ204" s="53">
        <v>-0.2542507</v>
      </c>
      <c r="AK204" s="53">
        <v>-0.33984009999999998</v>
      </c>
      <c r="AL204" s="53">
        <v>-0.35696</v>
      </c>
      <c r="AM204" s="53">
        <v>-0.16047169999999999</v>
      </c>
      <c r="AN204" s="53">
        <v>-0.1566177</v>
      </c>
      <c r="AO204" s="53">
        <v>-0.2426777</v>
      </c>
      <c r="AP204" s="53">
        <v>-0.12743489999999999</v>
      </c>
      <c r="AQ204" s="53">
        <v>-0.10786560000000001</v>
      </c>
      <c r="AR204" s="53">
        <v>-0.20414740000000001</v>
      </c>
      <c r="AS204" s="53">
        <v>-0.2422858</v>
      </c>
      <c r="AT204" s="53">
        <v>-0.27766020000000002</v>
      </c>
      <c r="AU204" s="53">
        <v>-0.41575980000000001</v>
      </c>
      <c r="AV204" s="53">
        <v>-0.3266249</v>
      </c>
      <c r="AW204" s="53">
        <v>-0.2533069</v>
      </c>
      <c r="AX204" s="53">
        <v>-0.17251340000000001</v>
      </c>
      <c r="AY204" s="53">
        <v>-0.27298689999999998</v>
      </c>
      <c r="AZ204" s="53">
        <v>-0.54203650000000003</v>
      </c>
      <c r="BA204" s="53">
        <v>-0.8971983</v>
      </c>
      <c r="BB204" s="53">
        <v>-0.72524500000000003</v>
      </c>
      <c r="BC204" s="53">
        <v>-0.323546</v>
      </c>
      <c r="BD204" s="53">
        <v>-0.26244040000000002</v>
      </c>
      <c r="BE204" s="53">
        <v>-0.21320011</v>
      </c>
      <c r="BF204" s="53">
        <v>-0.22388050000000001</v>
      </c>
      <c r="BG204" s="53">
        <v>-0.16032840000000001</v>
      </c>
      <c r="BH204" s="53">
        <v>-0.18135660000000001</v>
      </c>
      <c r="BI204" s="53">
        <v>-0.25956000000000001</v>
      </c>
      <c r="BJ204" s="53">
        <v>-0.2718005</v>
      </c>
      <c r="BK204" s="53">
        <v>-8.2291600000000006E-2</v>
      </c>
      <c r="BL204" s="53">
        <v>-7.7003600000000005E-2</v>
      </c>
      <c r="BM204" s="53">
        <v>-0.15592310000000001</v>
      </c>
      <c r="BN204" s="53">
        <v>-4.7576800000000002E-2</v>
      </c>
      <c r="BO204" s="53">
        <v>-2.8382399999999999E-2</v>
      </c>
      <c r="BP204" s="53">
        <v>-0.1170016</v>
      </c>
      <c r="BQ204" s="53">
        <v>-0.1544392</v>
      </c>
      <c r="BR204" s="53">
        <v>-0.19337289999999999</v>
      </c>
      <c r="BS204" s="53">
        <v>-0.32436870000000001</v>
      </c>
      <c r="BT204" s="53">
        <v>-0.23968829999999999</v>
      </c>
      <c r="BU204" s="53">
        <v>-0.17437430000000001</v>
      </c>
      <c r="BV204" s="53">
        <v>-9.3921299999999999E-2</v>
      </c>
      <c r="BW204" s="53">
        <v>-0.1858369</v>
      </c>
      <c r="BX204" s="53">
        <v>-0.36821989999999999</v>
      </c>
      <c r="BY204" s="53">
        <v>-0.62713960000000002</v>
      </c>
      <c r="BZ204" s="53">
        <v>-0.53637570000000001</v>
      </c>
      <c r="CA204" s="53">
        <v>-0.23849890000000001</v>
      </c>
      <c r="CB204" s="53">
        <v>-0.17778440000000001</v>
      </c>
      <c r="CC204" s="53">
        <v>-0.16154010999999999</v>
      </c>
      <c r="CD204" s="53">
        <v>-0.16662940000000001</v>
      </c>
      <c r="CE204" s="53">
        <v>-8.9552099999999996E-2</v>
      </c>
      <c r="CF204" s="53">
        <v>-0.1308704</v>
      </c>
      <c r="CG204" s="53">
        <v>-0.20395820000000001</v>
      </c>
      <c r="CH204" s="53">
        <v>-0.21281929999999999</v>
      </c>
      <c r="CI204" s="53">
        <v>-2.8144300000000001E-2</v>
      </c>
      <c r="CJ204" s="53">
        <v>-2.18631E-2</v>
      </c>
      <c r="CK204" s="53">
        <v>-9.5837099999999995E-2</v>
      </c>
      <c r="CL204" s="53">
        <v>7.7327000000000003E-3</v>
      </c>
      <c r="CM204" s="53">
        <v>2.6667400000000001E-2</v>
      </c>
      <c r="CN204" s="53">
        <v>-5.6644600000000003E-2</v>
      </c>
      <c r="CO204" s="53">
        <v>-9.3596899999999997E-2</v>
      </c>
      <c r="CP204" s="53">
        <v>-0.1349957</v>
      </c>
      <c r="CQ204" s="53">
        <v>-0.26107150000000001</v>
      </c>
      <c r="CR204" s="53">
        <v>-0.17947630000000001</v>
      </c>
      <c r="CS204" s="53">
        <v>-0.1197057</v>
      </c>
      <c r="CT204" s="53">
        <v>-3.9488700000000002E-2</v>
      </c>
      <c r="CU204" s="53">
        <v>-0.12547710000000001</v>
      </c>
      <c r="CV204" s="53">
        <v>-0.24783520000000001</v>
      </c>
      <c r="CW204" s="53">
        <v>-0.44009769999999998</v>
      </c>
      <c r="CX204" s="53">
        <v>-0.40556540000000002</v>
      </c>
      <c r="CY204" s="53">
        <v>-0.17959549999999999</v>
      </c>
      <c r="CZ204" s="53">
        <v>-0.1191518</v>
      </c>
      <c r="DA204" s="53">
        <v>-0.10988000000000001</v>
      </c>
      <c r="DB204" s="53">
        <v>-0.1093783</v>
      </c>
      <c r="DC204" s="53">
        <v>-1.8775799999999999E-2</v>
      </c>
      <c r="DD204" s="53">
        <v>-8.03841E-2</v>
      </c>
      <c r="DE204" s="53">
        <v>-0.1483564</v>
      </c>
      <c r="DF204" s="53">
        <v>-0.15383810000000001</v>
      </c>
      <c r="DG204" s="53">
        <v>2.6002999999999998E-2</v>
      </c>
      <c r="DH204" s="53">
        <v>3.3277399999999999E-2</v>
      </c>
      <c r="DI204" s="53">
        <v>-3.5751199999999997E-2</v>
      </c>
      <c r="DJ204" s="53">
        <v>6.3042200000000007E-2</v>
      </c>
      <c r="DK204" s="53">
        <v>8.1717200000000004E-2</v>
      </c>
      <c r="DL204" s="53">
        <v>3.7123999999999998E-3</v>
      </c>
      <c r="DM204" s="53">
        <v>-3.2754699999999998E-2</v>
      </c>
      <c r="DN204" s="53">
        <v>-7.6618599999999995E-2</v>
      </c>
      <c r="DO204" s="53">
        <v>-0.19777429999999999</v>
      </c>
      <c r="DP204" s="53">
        <v>-0.1192643</v>
      </c>
      <c r="DQ204" s="53">
        <v>-6.5037200000000003E-2</v>
      </c>
      <c r="DR204" s="53">
        <v>1.49439E-2</v>
      </c>
      <c r="DS204" s="53">
        <v>-6.51172E-2</v>
      </c>
      <c r="DT204" s="53">
        <v>-0.12745039999999999</v>
      </c>
      <c r="DU204" s="53">
        <v>-0.2530559</v>
      </c>
      <c r="DV204" s="53">
        <v>-0.27475500000000003</v>
      </c>
      <c r="DW204" s="53">
        <v>-0.1206921</v>
      </c>
      <c r="DX204" s="53">
        <v>-6.0519299999999998E-2</v>
      </c>
      <c r="DY204" s="53">
        <v>-3.5291200000000002E-2</v>
      </c>
      <c r="DZ204" s="53">
        <v>-2.6716799999999999E-2</v>
      </c>
      <c r="EA204" s="53">
        <v>8.3413799999999996E-2</v>
      </c>
      <c r="EB204" s="53">
        <v>-7.4900000000000001E-3</v>
      </c>
      <c r="EC204" s="53">
        <v>-6.8076300000000006E-2</v>
      </c>
      <c r="ED204" s="53">
        <v>-6.8678600000000006E-2</v>
      </c>
      <c r="EE204" s="53">
        <v>0.104183</v>
      </c>
      <c r="EF204" s="53">
        <v>0.11289150000000001</v>
      </c>
      <c r="EG204" s="53">
        <v>5.1003399999999997E-2</v>
      </c>
      <c r="EH204" s="53">
        <v>0.14290030000000001</v>
      </c>
      <c r="EI204" s="53">
        <v>0.16120029999999999</v>
      </c>
      <c r="EJ204" s="53">
        <v>9.0858300000000003E-2</v>
      </c>
      <c r="EK204" s="53">
        <v>5.5091899999999999E-2</v>
      </c>
      <c r="EL204" s="53">
        <v>7.6687999999999999E-3</v>
      </c>
      <c r="EM204" s="53">
        <v>-0.10638309999999999</v>
      </c>
      <c r="EN204" s="53">
        <v>-3.2327700000000001E-2</v>
      </c>
      <c r="EO204" s="53">
        <v>1.38954E-2</v>
      </c>
      <c r="EP204" s="53">
        <v>9.3535999999999994E-2</v>
      </c>
      <c r="EQ204" s="53">
        <v>2.2032800000000002E-2</v>
      </c>
      <c r="ER204" s="53">
        <v>4.63661E-2</v>
      </c>
      <c r="ES204" s="53">
        <v>1.7002799999999998E-2</v>
      </c>
      <c r="ET204" s="53">
        <v>-8.5885699999999995E-2</v>
      </c>
      <c r="EU204" s="53">
        <v>-3.5645000000000003E-2</v>
      </c>
      <c r="EV204" s="53">
        <v>2.41368E-2</v>
      </c>
      <c r="EW204" s="53">
        <v>68.762860000000003</v>
      </c>
      <c r="EX204" s="53">
        <v>67.607759999999999</v>
      </c>
      <c r="EY204" s="53">
        <v>66.402990000000003</v>
      </c>
      <c r="EZ204" s="53">
        <v>65.133150000000001</v>
      </c>
      <c r="FA204" s="53">
        <v>64.072620000000001</v>
      </c>
      <c r="FB204" s="53">
        <v>63.01397</v>
      </c>
      <c r="FC204" s="53">
        <v>62.52572</v>
      </c>
      <c r="FD204" s="53">
        <v>64.717849999999999</v>
      </c>
      <c r="FE204" s="53">
        <v>69.757210000000001</v>
      </c>
      <c r="FF204" s="53">
        <v>74.886920000000003</v>
      </c>
      <c r="FG204" s="53">
        <v>79.060749999999999</v>
      </c>
      <c r="FH204" s="53">
        <v>82.568950000000001</v>
      </c>
      <c r="FI204" s="53">
        <v>85.293350000000004</v>
      </c>
      <c r="FJ204" s="53">
        <v>87.873279999999994</v>
      </c>
      <c r="FK204" s="53">
        <v>90.032150000000001</v>
      </c>
      <c r="FL204" s="53">
        <v>91.470179999999999</v>
      </c>
      <c r="FM204" s="53">
        <v>92.222179999999994</v>
      </c>
      <c r="FN204" s="53">
        <v>91.821290000000005</v>
      </c>
      <c r="FO204" s="53">
        <v>89.526830000000004</v>
      </c>
      <c r="FP204" s="53">
        <v>84.645679999999999</v>
      </c>
      <c r="FQ204" s="53">
        <v>78.668400000000005</v>
      </c>
      <c r="FR204" s="53">
        <v>74.802549999999997</v>
      </c>
      <c r="FS204" s="53">
        <v>72.376499999999993</v>
      </c>
      <c r="FT204" s="53">
        <v>70.353660000000005</v>
      </c>
      <c r="FU204" s="53">
        <v>204.96770000000001</v>
      </c>
      <c r="FV204" s="53">
        <v>410.94549999999998</v>
      </c>
      <c r="FW204" s="53">
        <v>33.552779999999998</v>
      </c>
      <c r="FX204" s="53">
        <v>1</v>
      </c>
    </row>
    <row r="205" spans="1:180" x14ac:dyDescent="0.3">
      <c r="A205" t="s">
        <v>174</v>
      </c>
      <c r="B205" t="s">
        <v>220</v>
      </c>
      <c r="C205" t="s">
        <v>180</v>
      </c>
      <c r="D205" t="s">
        <v>227</v>
      </c>
      <c r="E205" t="s">
        <v>190</v>
      </c>
      <c r="F205" t="s">
        <v>235</v>
      </c>
      <c r="G205" t="s">
        <v>242</v>
      </c>
      <c r="H205" s="53">
        <v>24</v>
      </c>
      <c r="I205" s="53">
        <v>1.676048</v>
      </c>
      <c r="J205" s="53">
        <v>1.6012500000000001</v>
      </c>
      <c r="K205" s="53">
        <v>1.670744</v>
      </c>
      <c r="L205" s="53">
        <v>1.604061</v>
      </c>
      <c r="M205" s="53">
        <v>1.5745849999999999</v>
      </c>
      <c r="N205" s="53">
        <v>1.62385</v>
      </c>
      <c r="O205" s="53">
        <v>1.6839500000000001</v>
      </c>
      <c r="P205" s="53">
        <v>1.277833</v>
      </c>
      <c r="Q205" s="53">
        <v>1.348535</v>
      </c>
      <c r="R205" s="53">
        <v>1.444447</v>
      </c>
      <c r="S205" s="53">
        <v>1.5256099999999999</v>
      </c>
      <c r="T205" s="53">
        <v>1.5681639999999999</v>
      </c>
      <c r="U205" s="53">
        <v>1.6430020000000001</v>
      </c>
      <c r="V205" s="53">
        <v>1.628371</v>
      </c>
      <c r="W205" s="53">
        <v>1.5997669999999999</v>
      </c>
      <c r="X205" s="53">
        <v>1.627921</v>
      </c>
      <c r="Y205" s="53">
        <v>1.6028899999999999</v>
      </c>
      <c r="Z205" s="53">
        <v>1.60768</v>
      </c>
      <c r="AA205" s="53">
        <v>1.568916</v>
      </c>
      <c r="AB205" s="53">
        <v>1.8814340000000001</v>
      </c>
      <c r="AC205" s="53">
        <v>1.968472</v>
      </c>
      <c r="AD205" s="53">
        <v>1.9847049999999999</v>
      </c>
      <c r="AE205" s="53">
        <v>1.8991359999999999</v>
      </c>
      <c r="AF205" s="53">
        <v>1.848924</v>
      </c>
      <c r="AG205" s="53">
        <v>-0.33699058999999998</v>
      </c>
      <c r="AH205" s="53">
        <v>-0.3300748</v>
      </c>
      <c r="AI205" s="53">
        <v>-0.1772994</v>
      </c>
      <c r="AJ205" s="53">
        <v>-0.26777139999999999</v>
      </c>
      <c r="AK205" s="53">
        <v>-0.36629050000000002</v>
      </c>
      <c r="AL205" s="53">
        <v>-0.33867789999999998</v>
      </c>
      <c r="AM205" s="53">
        <v>-0.26699099999999998</v>
      </c>
      <c r="AN205" s="53">
        <v>-0.25525870000000001</v>
      </c>
      <c r="AO205" s="53">
        <v>-0.1694678</v>
      </c>
      <c r="AP205" s="53">
        <v>-0.14088210000000001</v>
      </c>
      <c r="AQ205" s="53">
        <v>-0.14154249999999999</v>
      </c>
      <c r="AR205" s="53">
        <v>-0.1860349</v>
      </c>
      <c r="AS205" s="53">
        <v>-0.18482209999999999</v>
      </c>
      <c r="AT205" s="53">
        <v>-0.25709389999999999</v>
      </c>
      <c r="AU205" s="53">
        <v>-0.3306499</v>
      </c>
      <c r="AV205" s="53">
        <v>-0.28348689999999999</v>
      </c>
      <c r="AW205" s="53">
        <v>-0.25132549999999998</v>
      </c>
      <c r="AX205" s="53">
        <v>-0.1750961</v>
      </c>
      <c r="AY205" s="53">
        <v>-0.57631710000000003</v>
      </c>
      <c r="AZ205" s="53">
        <v>-1.5385249999999999</v>
      </c>
      <c r="BA205" s="53">
        <v>-1.534267</v>
      </c>
      <c r="BB205" s="53">
        <v>-1.214585</v>
      </c>
      <c r="BC205" s="53">
        <v>-0.58345939999999996</v>
      </c>
      <c r="BD205" s="53">
        <v>-0.26125520000000002</v>
      </c>
      <c r="BE205" s="53">
        <v>-0.25799221</v>
      </c>
      <c r="BF205" s="53">
        <v>-0.23022599999999999</v>
      </c>
      <c r="BG205" s="53">
        <v>-8.5789400000000002E-2</v>
      </c>
      <c r="BH205" s="53">
        <v>-0.1904998</v>
      </c>
      <c r="BI205" s="53">
        <v>-0.27304610000000001</v>
      </c>
      <c r="BJ205" s="53">
        <v>-0.25040800000000002</v>
      </c>
      <c r="BK205" s="53">
        <v>-0.16937650000000001</v>
      </c>
      <c r="BL205" s="53">
        <v>-0.15563370000000001</v>
      </c>
      <c r="BM205" s="53">
        <v>-8.28956E-2</v>
      </c>
      <c r="BN205" s="53">
        <v>-5.85923E-2</v>
      </c>
      <c r="BO205" s="53">
        <v>-5.6801699999999997E-2</v>
      </c>
      <c r="BP205" s="53">
        <v>-0.10148450000000001</v>
      </c>
      <c r="BQ205" s="53">
        <v>-8.3790799999999999E-2</v>
      </c>
      <c r="BR205" s="53">
        <v>-0.164241</v>
      </c>
      <c r="BS205" s="53">
        <v>-0.23495869999999999</v>
      </c>
      <c r="BT205" s="53">
        <v>-0.1906245</v>
      </c>
      <c r="BU205" s="53">
        <v>-0.16692860000000001</v>
      </c>
      <c r="BV205" s="53">
        <v>-9.3973699999999993E-2</v>
      </c>
      <c r="BW205" s="53">
        <v>-0.42733710000000003</v>
      </c>
      <c r="BX205" s="53">
        <v>-1.1698489999999999</v>
      </c>
      <c r="BY205" s="53">
        <v>-1.1582680000000001</v>
      </c>
      <c r="BZ205" s="53">
        <v>-0.89785159999999997</v>
      </c>
      <c r="CA205" s="53">
        <v>-0.44424390000000002</v>
      </c>
      <c r="CB205" s="53">
        <v>-0.17642089999999999</v>
      </c>
      <c r="CC205" s="53">
        <v>-0.20327819999999999</v>
      </c>
      <c r="CD205" s="53">
        <v>-0.16107099999999999</v>
      </c>
      <c r="CE205" s="53">
        <v>-2.2409700000000001E-2</v>
      </c>
      <c r="CF205" s="53">
        <v>-0.13698170000000001</v>
      </c>
      <c r="CG205" s="53">
        <v>-0.20846529999999999</v>
      </c>
      <c r="CH205" s="53">
        <v>-0.18927260000000001</v>
      </c>
      <c r="CI205" s="53">
        <v>-0.101769</v>
      </c>
      <c r="CJ205" s="53">
        <v>-8.6633799999999997E-2</v>
      </c>
      <c r="CK205" s="53">
        <v>-2.2936000000000002E-2</v>
      </c>
      <c r="CL205" s="53">
        <v>-1.5987E-3</v>
      </c>
      <c r="CM205" s="53">
        <v>1.8894999999999999E-3</v>
      </c>
      <c r="CN205" s="53">
        <v>-4.2925100000000001E-2</v>
      </c>
      <c r="CO205" s="53">
        <v>-1.38169E-2</v>
      </c>
      <c r="CP205" s="53">
        <v>-9.9931300000000001E-2</v>
      </c>
      <c r="CQ205" s="53">
        <v>-0.16868320000000001</v>
      </c>
      <c r="CR205" s="53">
        <v>-0.12630839999999999</v>
      </c>
      <c r="CS205" s="53">
        <v>-0.10847560000000001</v>
      </c>
      <c r="CT205" s="53">
        <v>-3.7788599999999999E-2</v>
      </c>
      <c r="CU205" s="53">
        <v>-0.324154</v>
      </c>
      <c r="CV205" s="53">
        <v>-0.91450469999999995</v>
      </c>
      <c r="CW205" s="53">
        <v>-0.89785250000000005</v>
      </c>
      <c r="CX205" s="53">
        <v>-0.67848299999999995</v>
      </c>
      <c r="CY205" s="53">
        <v>-0.34782370000000001</v>
      </c>
      <c r="CZ205" s="53">
        <v>-0.1176648</v>
      </c>
      <c r="DA205" s="53">
        <v>-0.14856420000000001</v>
      </c>
      <c r="DB205" s="53">
        <v>-9.1915999999999998E-2</v>
      </c>
      <c r="DC205" s="53">
        <v>4.0969899999999997E-2</v>
      </c>
      <c r="DD205" s="53">
        <v>-8.3463599999999999E-2</v>
      </c>
      <c r="DE205" s="53">
        <v>-0.1438845</v>
      </c>
      <c r="DF205" s="53">
        <v>-0.1281371</v>
      </c>
      <c r="DG205" s="53">
        <v>-3.4161499999999997E-2</v>
      </c>
      <c r="DH205" s="53">
        <v>-1.7633800000000002E-2</v>
      </c>
      <c r="DI205" s="53">
        <v>3.7023599999999997E-2</v>
      </c>
      <c r="DJ205" s="53">
        <v>5.5395E-2</v>
      </c>
      <c r="DK205" s="53">
        <v>6.0580599999999998E-2</v>
      </c>
      <c r="DL205" s="53">
        <v>1.56343E-2</v>
      </c>
      <c r="DM205" s="53">
        <v>5.6157100000000001E-2</v>
      </c>
      <c r="DN205" s="53">
        <v>-3.5621699999999999E-2</v>
      </c>
      <c r="DO205" s="53">
        <v>-0.10240779999999999</v>
      </c>
      <c r="DP205" s="53">
        <v>-6.1992100000000001E-2</v>
      </c>
      <c r="DQ205" s="53">
        <v>-5.0022700000000003E-2</v>
      </c>
      <c r="DR205" s="53">
        <v>1.83965E-2</v>
      </c>
      <c r="DS205" s="53">
        <v>-0.220971</v>
      </c>
      <c r="DT205" s="53">
        <v>-0.65916079999999999</v>
      </c>
      <c r="DU205" s="53">
        <v>-0.63743689999999997</v>
      </c>
      <c r="DV205" s="53">
        <v>-0.45911439999999998</v>
      </c>
      <c r="DW205" s="53">
        <v>-0.2514035</v>
      </c>
      <c r="DX205" s="53">
        <v>-5.8908799999999997E-2</v>
      </c>
      <c r="DY205" s="53">
        <v>-6.9565799999999997E-2</v>
      </c>
      <c r="DZ205" s="53">
        <v>7.9328000000000003E-3</v>
      </c>
      <c r="EA205" s="53">
        <v>0.13247990000000001</v>
      </c>
      <c r="EB205" s="53">
        <v>-6.1919000000000002E-3</v>
      </c>
      <c r="EC205" s="53">
        <v>-5.0639999999999998E-2</v>
      </c>
      <c r="ED205" s="53">
        <v>-3.9867199999999998E-2</v>
      </c>
      <c r="EE205" s="53">
        <v>6.3452999999999996E-2</v>
      </c>
      <c r="EF205" s="53">
        <v>8.19912E-2</v>
      </c>
      <c r="EG205" s="53">
        <v>0.12359580000000001</v>
      </c>
      <c r="EH205" s="53">
        <v>0.1376848</v>
      </c>
      <c r="EI205" s="53">
        <v>0.14532139999999999</v>
      </c>
      <c r="EJ205" s="53">
        <v>0.1001848</v>
      </c>
      <c r="EK205" s="53">
        <v>0.1571883</v>
      </c>
      <c r="EL205" s="53">
        <v>5.7231299999999999E-2</v>
      </c>
      <c r="EM205" s="53">
        <v>-6.7165000000000002E-3</v>
      </c>
      <c r="EN205" s="53">
        <v>3.08702E-2</v>
      </c>
      <c r="EO205" s="53">
        <v>3.4374099999999998E-2</v>
      </c>
      <c r="EP205" s="53">
        <v>9.9518899999999993E-2</v>
      </c>
      <c r="EQ205" s="53">
        <v>-7.1990999999999999E-2</v>
      </c>
      <c r="ER205" s="53">
        <v>-0.29048479999999999</v>
      </c>
      <c r="ES205" s="53">
        <v>-0.26143830000000001</v>
      </c>
      <c r="ET205" s="53">
        <v>-0.1423809</v>
      </c>
      <c r="EU205" s="53">
        <v>-0.112188</v>
      </c>
      <c r="EV205" s="53">
        <v>2.59256E-2</v>
      </c>
      <c r="EW205" s="53">
        <v>65.575130000000001</v>
      </c>
      <c r="EX205" s="53">
        <v>64.062929999999994</v>
      </c>
      <c r="EY205" s="53">
        <v>63.085929999999998</v>
      </c>
      <c r="EZ205" s="53">
        <v>62.03228</v>
      </c>
      <c r="FA205" s="53">
        <v>60.952269999999999</v>
      </c>
      <c r="FB205" s="53">
        <v>60.265329999999999</v>
      </c>
      <c r="FC205" s="53">
        <v>59.693680000000001</v>
      </c>
      <c r="FD205" s="53">
        <v>61.135620000000003</v>
      </c>
      <c r="FE205" s="53">
        <v>66.184280000000001</v>
      </c>
      <c r="FF205" s="53">
        <v>72.445189999999997</v>
      </c>
      <c r="FG205" s="53">
        <v>77.097999999999999</v>
      </c>
      <c r="FH205" s="53">
        <v>80.485370000000003</v>
      </c>
      <c r="FI205" s="53">
        <v>83.272180000000006</v>
      </c>
      <c r="FJ205" s="53">
        <v>85.654899999999998</v>
      </c>
      <c r="FK205" s="53">
        <v>87.649439999999998</v>
      </c>
      <c r="FL205" s="53">
        <v>88.987570000000005</v>
      </c>
      <c r="FM205" s="53">
        <v>89.345569999999995</v>
      </c>
      <c r="FN205" s="53">
        <v>88.076989999999995</v>
      </c>
      <c r="FO205" s="53">
        <v>84.321179999999998</v>
      </c>
      <c r="FP205" s="53">
        <v>78.325710000000001</v>
      </c>
      <c r="FQ205" s="53">
        <v>73.525540000000007</v>
      </c>
      <c r="FR205" s="53">
        <v>70.278099999999995</v>
      </c>
      <c r="FS205" s="53">
        <v>67.855429999999998</v>
      </c>
      <c r="FT205" s="53">
        <v>66.226659999999995</v>
      </c>
      <c r="FU205" s="53">
        <v>205.0333</v>
      </c>
      <c r="FV205" s="53">
        <v>463.36919999999998</v>
      </c>
      <c r="FW205" s="53">
        <v>54.446390000000001</v>
      </c>
      <c r="FX205" s="53">
        <v>1</v>
      </c>
    </row>
    <row r="206" spans="1:180" x14ac:dyDescent="0.3">
      <c r="A206" t="s">
        <v>174</v>
      </c>
      <c r="B206" t="s">
        <v>220</v>
      </c>
      <c r="C206" t="s">
        <v>180</v>
      </c>
      <c r="D206" t="s">
        <v>248</v>
      </c>
      <c r="E206" t="s">
        <v>188</v>
      </c>
      <c r="F206" t="s">
        <v>235</v>
      </c>
      <c r="G206" t="s">
        <v>242</v>
      </c>
      <c r="H206" s="53">
        <v>24</v>
      </c>
      <c r="I206" s="53">
        <v>1.9511799999999999</v>
      </c>
      <c r="J206" s="53">
        <v>1.8740889999999999</v>
      </c>
      <c r="K206" s="53">
        <v>1.733152</v>
      </c>
      <c r="L206" s="53">
        <v>1.8599000000000001</v>
      </c>
      <c r="M206" s="53">
        <v>1.7643819999999999</v>
      </c>
      <c r="N206" s="53">
        <v>1.64676</v>
      </c>
      <c r="O206" s="53">
        <v>1.3060339999999999</v>
      </c>
      <c r="P206" s="53">
        <v>1.124881</v>
      </c>
      <c r="Q206" s="53">
        <v>1.258731</v>
      </c>
      <c r="R206" s="53">
        <v>1.4261550000000001</v>
      </c>
      <c r="S206" s="53">
        <v>1.4285049999999999</v>
      </c>
      <c r="T206" s="53">
        <v>1.4835989999999999</v>
      </c>
      <c r="U206" s="53">
        <v>1.480421</v>
      </c>
      <c r="V206" s="53">
        <v>1.5839049999999999</v>
      </c>
      <c r="W206" s="53">
        <v>1.6179349999999999</v>
      </c>
      <c r="X206" s="53">
        <v>1.550082</v>
      </c>
      <c r="Y206" s="53">
        <v>1.5540309999999999</v>
      </c>
      <c r="Z206" s="53">
        <v>1.6290579999999999</v>
      </c>
      <c r="AA206" s="53">
        <v>1.545334</v>
      </c>
      <c r="AB206" s="53">
        <v>1.5668280000000001</v>
      </c>
      <c r="AC206" s="53">
        <v>2.0069889999999999</v>
      </c>
      <c r="AD206" s="53">
        <v>2.1122740000000002</v>
      </c>
      <c r="AE206" s="53">
        <v>2.0719319999999999</v>
      </c>
      <c r="AF206" s="53">
        <v>1.9981500000000001</v>
      </c>
      <c r="AG206" s="53">
        <v>-0.31337491000000001</v>
      </c>
      <c r="AH206" s="53">
        <v>-0.28302749999999999</v>
      </c>
      <c r="AI206" s="53">
        <v>-0.39983560000000001</v>
      </c>
      <c r="AJ206" s="53">
        <v>-0.2920217</v>
      </c>
      <c r="AK206" s="53">
        <v>-0.38238139999999998</v>
      </c>
      <c r="AL206" s="53">
        <v>-0.3982407</v>
      </c>
      <c r="AM206" s="53">
        <v>-0.2239585</v>
      </c>
      <c r="AN206" s="53">
        <v>-0.34409610000000002</v>
      </c>
      <c r="AO206" s="53">
        <v>-0.23229269999999999</v>
      </c>
      <c r="AP206" s="53">
        <v>-0.2183495</v>
      </c>
      <c r="AQ206" s="53">
        <v>-0.33780789999999999</v>
      </c>
      <c r="AR206" s="53">
        <v>-0.33418009999999998</v>
      </c>
      <c r="AS206" s="53">
        <v>-0.36336970000000002</v>
      </c>
      <c r="AT206" s="53">
        <v>-0.29332069999999999</v>
      </c>
      <c r="AU206" s="53">
        <v>-0.27470070000000002</v>
      </c>
      <c r="AV206" s="53">
        <v>-0.34504790000000002</v>
      </c>
      <c r="AW206" s="53">
        <v>-0.39013959999999998</v>
      </c>
      <c r="AX206" s="53">
        <v>-0.26558809999999999</v>
      </c>
      <c r="AY206" s="53">
        <v>-0.3105656</v>
      </c>
      <c r="AZ206" s="53">
        <v>-0.36976170000000003</v>
      </c>
      <c r="BA206" s="53">
        <v>-0.33021410000000001</v>
      </c>
      <c r="BB206" s="53">
        <v>-0.48271310000000001</v>
      </c>
      <c r="BC206" s="53">
        <v>-0.37731579999999998</v>
      </c>
      <c r="BD206" s="53">
        <v>-0.34502739999999998</v>
      </c>
      <c r="BE206" s="53">
        <v>-0.23032710000000001</v>
      </c>
      <c r="BF206" s="53">
        <v>-0.19784550000000001</v>
      </c>
      <c r="BG206" s="53">
        <v>-0.28294960000000002</v>
      </c>
      <c r="BH206" s="53">
        <v>-0.21054390000000001</v>
      </c>
      <c r="BI206" s="53">
        <v>-0.29999310000000001</v>
      </c>
      <c r="BJ206" s="53">
        <v>-0.31457289999999999</v>
      </c>
      <c r="BK206" s="53">
        <v>-0.1476633</v>
      </c>
      <c r="BL206" s="53">
        <v>-0.2408149</v>
      </c>
      <c r="BM206" s="53">
        <v>-0.14635860000000001</v>
      </c>
      <c r="BN206" s="53">
        <v>-0.12087050000000001</v>
      </c>
      <c r="BO206" s="53">
        <v>-0.2334485</v>
      </c>
      <c r="BP206" s="53">
        <v>-0.23871039999999999</v>
      </c>
      <c r="BQ206" s="53">
        <v>-0.26655459999999997</v>
      </c>
      <c r="BR206" s="53">
        <v>-0.20577809999999999</v>
      </c>
      <c r="BS206" s="53">
        <v>-0.1904016</v>
      </c>
      <c r="BT206" s="53">
        <v>-0.2539131</v>
      </c>
      <c r="BU206" s="53">
        <v>-0.28702719999999998</v>
      </c>
      <c r="BV206" s="53">
        <v>-0.1767639</v>
      </c>
      <c r="BW206" s="53">
        <v>-0.2276347</v>
      </c>
      <c r="BX206" s="53">
        <v>-0.2436593</v>
      </c>
      <c r="BY206" s="53">
        <v>-0.20097609999999999</v>
      </c>
      <c r="BZ206" s="53">
        <v>-0.35174159999999999</v>
      </c>
      <c r="CA206" s="53">
        <v>-0.27000580000000002</v>
      </c>
      <c r="CB206" s="53">
        <v>-0.24754870000000001</v>
      </c>
      <c r="CC206" s="53">
        <v>-0.1728085</v>
      </c>
      <c r="CD206" s="53">
        <v>-0.13884869999999999</v>
      </c>
      <c r="CE206" s="53">
        <v>-0.2019947</v>
      </c>
      <c r="CF206" s="53">
        <v>-0.15411259999999999</v>
      </c>
      <c r="CG206" s="53">
        <v>-0.24293120000000001</v>
      </c>
      <c r="CH206" s="53">
        <v>-0.25662479999999999</v>
      </c>
      <c r="CI206" s="53">
        <v>-9.4821500000000003E-2</v>
      </c>
      <c r="CJ206" s="53">
        <v>-0.16928270000000001</v>
      </c>
      <c r="CK206" s="53">
        <v>-8.6840899999999999E-2</v>
      </c>
      <c r="CL206" s="53">
        <v>-5.3356800000000003E-2</v>
      </c>
      <c r="CM206" s="53">
        <v>-0.16116949999999999</v>
      </c>
      <c r="CN206" s="53">
        <v>-0.1725883</v>
      </c>
      <c r="CO206" s="53">
        <v>-0.1995007</v>
      </c>
      <c r="CP206" s="53">
        <v>-0.14514640000000001</v>
      </c>
      <c r="CQ206" s="53">
        <v>-0.13201640000000001</v>
      </c>
      <c r="CR206" s="53">
        <v>-0.1907934</v>
      </c>
      <c r="CS206" s="53">
        <v>-0.21561169999999999</v>
      </c>
      <c r="CT206" s="53">
        <v>-0.1152446</v>
      </c>
      <c r="CU206" s="53">
        <v>-0.17019709999999999</v>
      </c>
      <c r="CV206" s="53">
        <v>-0.15632119999999999</v>
      </c>
      <c r="CW206" s="53">
        <v>-0.11146639999999999</v>
      </c>
      <c r="CX206" s="53">
        <v>-0.26103110000000002</v>
      </c>
      <c r="CY206" s="53">
        <v>-0.1956833</v>
      </c>
      <c r="CZ206" s="53">
        <v>-0.18003530000000001</v>
      </c>
      <c r="DA206" s="53">
        <v>-0.1152899</v>
      </c>
      <c r="DB206" s="53">
        <v>-7.9852000000000006E-2</v>
      </c>
      <c r="DC206" s="53">
        <v>-0.1210398</v>
      </c>
      <c r="DD206" s="53">
        <v>-9.7681299999999999E-2</v>
      </c>
      <c r="DE206" s="53">
        <v>-0.18586929999999999</v>
      </c>
      <c r="DF206" s="53">
        <v>-0.19867679999999999</v>
      </c>
      <c r="DG206" s="53">
        <v>-4.1979700000000002E-2</v>
      </c>
      <c r="DH206" s="53">
        <v>-9.7750500000000004E-2</v>
      </c>
      <c r="DI206" s="53">
        <v>-2.7323199999999999E-2</v>
      </c>
      <c r="DJ206" s="53">
        <v>1.4156800000000001E-2</v>
      </c>
      <c r="DK206" s="53">
        <v>-8.8890499999999997E-2</v>
      </c>
      <c r="DL206" s="53">
        <v>-0.1064662</v>
      </c>
      <c r="DM206" s="53">
        <v>-0.1324468</v>
      </c>
      <c r="DN206" s="53">
        <v>-8.4514800000000001E-2</v>
      </c>
      <c r="DO206" s="53">
        <v>-7.3631100000000005E-2</v>
      </c>
      <c r="DP206" s="53">
        <v>-0.1276737</v>
      </c>
      <c r="DQ206" s="53">
        <v>-0.1441963</v>
      </c>
      <c r="DR206" s="53">
        <v>-5.3725299999999997E-2</v>
      </c>
      <c r="DS206" s="53">
        <v>-0.1127594</v>
      </c>
      <c r="DT206" s="53">
        <v>-6.8983000000000003E-2</v>
      </c>
      <c r="DU206" s="53">
        <v>-2.19566E-2</v>
      </c>
      <c r="DV206" s="53">
        <v>-0.17032059999999999</v>
      </c>
      <c r="DW206" s="53">
        <v>-0.1213608</v>
      </c>
      <c r="DX206" s="53">
        <v>-0.11252180000000001</v>
      </c>
      <c r="DY206" s="53">
        <v>-3.2242100000000003E-2</v>
      </c>
      <c r="DZ206" s="53">
        <v>5.3299999999999997E-3</v>
      </c>
      <c r="EA206" s="53">
        <v>-4.1538E-3</v>
      </c>
      <c r="EB206" s="53">
        <v>-1.6203499999999999E-2</v>
      </c>
      <c r="EC206" s="53">
        <v>-0.1034809</v>
      </c>
      <c r="ED206" s="53">
        <v>-0.115009</v>
      </c>
      <c r="EE206" s="53">
        <v>3.4315499999999999E-2</v>
      </c>
      <c r="EF206" s="53">
        <v>5.5307000000000004E-3</v>
      </c>
      <c r="EG206" s="53">
        <v>5.8611000000000003E-2</v>
      </c>
      <c r="EH206" s="53">
        <v>0.1116359</v>
      </c>
      <c r="EI206" s="53">
        <v>1.5468900000000001E-2</v>
      </c>
      <c r="EJ206" s="53">
        <v>-1.0996499999999999E-2</v>
      </c>
      <c r="EK206" s="53">
        <v>-3.5631599999999999E-2</v>
      </c>
      <c r="EL206" s="53">
        <v>3.0278000000000002E-3</v>
      </c>
      <c r="EM206" s="53">
        <v>1.0667899999999999E-2</v>
      </c>
      <c r="EN206" s="53">
        <v>-3.6538899999999999E-2</v>
      </c>
      <c r="EO206" s="53">
        <v>-4.1083799999999997E-2</v>
      </c>
      <c r="EP206" s="53">
        <v>3.5098900000000002E-2</v>
      </c>
      <c r="EQ206" s="53">
        <v>-2.98286E-2</v>
      </c>
      <c r="ER206" s="53">
        <v>5.7119400000000001E-2</v>
      </c>
      <c r="ES206" s="53">
        <v>0.1072814</v>
      </c>
      <c r="ET206" s="53">
        <v>-3.9349000000000002E-2</v>
      </c>
      <c r="EU206" s="53">
        <v>-1.40508E-2</v>
      </c>
      <c r="EV206" s="53">
        <v>-1.50432E-2</v>
      </c>
      <c r="EW206" s="53">
        <v>73.734390000000005</v>
      </c>
      <c r="EX206" s="53">
        <v>72.189509999999999</v>
      </c>
      <c r="EY206" s="53">
        <v>71.040000000000006</v>
      </c>
      <c r="EZ206" s="53">
        <v>69.851219999999998</v>
      </c>
      <c r="FA206" s="53">
        <v>68.603170000000006</v>
      </c>
      <c r="FB206" s="53">
        <v>67.201710000000006</v>
      </c>
      <c r="FC206" s="53">
        <v>67.139759999999995</v>
      </c>
      <c r="FD206" s="53">
        <v>70.288539999999998</v>
      </c>
      <c r="FE206" s="53">
        <v>75.419269999999997</v>
      </c>
      <c r="FF206" s="53">
        <v>80.330250000000007</v>
      </c>
      <c r="FG206" s="53">
        <v>84.09</v>
      </c>
      <c r="FH206" s="53">
        <v>87.218779999999995</v>
      </c>
      <c r="FI206" s="53">
        <v>89.980969999999999</v>
      </c>
      <c r="FJ206" s="53">
        <v>92.680239999999998</v>
      </c>
      <c r="FK206" s="53">
        <v>95.048050000000003</v>
      </c>
      <c r="FL206" s="53">
        <v>96.893169999999998</v>
      </c>
      <c r="FM206" s="53">
        <v>97.746340000000004</v>
      </c>
      <c r="FN206" s="53">
        <v>97.354150000000004</v>
      </c>
      <c r="FO206" s="53">
        <v>95.489750000000001</v>
      </c>
      <c r="FP206" s="53">
        <v>91.532929999999993</v>
      </c>
      <c r="FQ206" s="53">
        <v>85.586590000000001</v>
      </c>
      <c r="FR206" s="53">
        <v>80.614879999999999</v>
      </c>
      <c r="FS206" s="53">
        <v>77.613169999999997</v>
      </c>
      <c r="FT206" s="53">
        <v>75.165859999999995</v>
      </c>
      <c r="FU206" s="53">
        <v>204.93549999999999</v>
      </c>
      <c r="FV206" s="53">
        <v>413.43819999999999</v>
      </c>
      <c r="FW206" s="53">
        <v>28.104389999999999</v>
      </c>
      <c r="FX206" s="53">
        <v>1</v>
      </c>
    </row>
    <row r="207" spans="1:180" x14ac:dyDescent="0.3">
      <c r="A207" t="s">
        <v>174</v>
      </c>
      <c r="B207" t="s">
        <v>220</v>
      </c>
      <c r="C207" t="s">
        <v>180</v>
      </c>
      <c r="D207" t="s">
        <v>248</v>
      </c>
      <c r="E207" t="s">
        <v>190</v>
      </c>
      <c r="F207" t="s">
        <v>235</v>
      </c>
      <c r="G207" t="s">
        <v>242</v>
      </c>
      <c r="H207" s="53">
        <v>24</v>
      </c>
      <c r="I207" s="53">
        <v>1.7771650999999999</v>
      </c>
      <c r="J207" s="53">
        <v>1.6525369999999999</v>
      </c>
      <c r="K207" s="53">
        <v>1.7065920000000001</v>
      </c>
      <c r="L207" s="53">
        <v>1.608681</v>
      </c>
      <c r="M207" s="53">
        <v>1.5693010000000001</v>
      </c>
      <c r="N207" s="53">
        <v>1.601367</v>
      </c>
      <c r="O207" s="53">
        <v>1.574095</v>
      </c>
      <c r="P207" s="53">
        <v>1.12826</v>
      </c>
      <c r="Q207" s="53">
        <v>1.2090289999999999</v>
      </c>
      <c r="R207" s="53">
        <v>1.194312</v>
      </c>
      <c r="S207" s="53">
        <v>1.327199</v>
      </c>
      <c r="T207" s="53">
        <v>1.3217129999999999</v>
      </c>
      <c r="U207" s="53">
        <v>1.325342</v>
      </c>
      <c r="V207" s="53">
        <v>1.3405020000000001</v>
      </c>
      <c r="W207" s="53">
        <v>1.326803</v>
      </c>
      <c r="X207" s="53">
        <v>1.352509</v>
      </c>
      <c r="Y207" s="53">
        <v>1.379837</v>
      </c>
      <c r="Z207" s="53">
        <v>1.4770190000000001</v>
      </c>
      <c r="AA207" s="53">
        <v>1.514281</v>
      </c>
      <c r="AB207" s="53">
        <v>1.8299259999999999</v>
      </c>
      <c r="AC207" s="53">
        <v>2.035364</v>
      </c>
      <c r="AD207" s="53">
        <v>2.0514779999999999</v>
      </c>
      <c r="AE207" s="53">
        <v>2.01078</v>
      </c>
      <c r="AF207" s="53">
        <v>1.896277</v>
      </c>
      <c r="AG207" s="53">
        <v>-0.32368189000000003</v>
      </c>
      <c r="AH207" s="53">
        <v>-0.33815109999999998</v>
      </c>
      <c r="AI207" s="53">
        <v>-0.2028471</v>
      </c>
      <c r="AJ207" s="53">
        <v>-0.3192564</v>
      </c>
      <c r="AK207" s="53">
        <v>-0.38688709999999998</v>
      </c>
      <c r="AL207" s="53">
        <v>-0.3666277</v>
      </c>
      <c r="AM207" s="53">
        <v>-0.27887659999999997</v>
      </c>
      <c r="AN207" s="53">
        <v>-0.29145739999999998</v>
      </c>
      <c r="AO207" s="53">
        <v>-0.16615759999999999</v>
      </c>
      <c r="AP207" s="53">
        <v>-0.25564310000000001</v>
      </c>
      <c r="AQ207" s="53">
        <v>-0.25305680000000003</v>
      </c>
      <c r="AR207" s="53">
        <v>-0.33870410000000001</v>
      </c>
      <c r="AS207" s="53">
        <v>-0.36074129999999999</v>
      </c>
      <c r="AT207" s="53">
        <v>-0.4301738</v>
      </c>
      <c r="AU207" s="53">
        <v>-0.45042179999999998</v>
      </c>
      <c r="AV207" s="53">
        <v>-0.3927524</v>
      </c>
      <c r="AW207" s="53">
        <v>-0.4083214</v>
      </c>
      <c r="AX207" s="53">
        <v>-0.32669799999999999</v>
      </c>
      <c r="AY207" s="53">
        <v>-0.40020610000000001</v>
      </c>
      <c r="AZ207" s="53">
        <v>-0.55014510000000005</v>
      </c>
      <c r="BA207" s="53">
        <v>-0.49482130000000002</v>
      </c>
      <c r="BB207" s="53">
        <v>-0.425369</v>
      </c>
      <c r="BC207" s="53">
        <v>-0.2779161</v>
      </c>
      <c r="BD207" s="53">
        <v>-0.2544399</v>
      </c>
      <c r="BE207" s="53">
        <v>-0.2359986</v>
      </c>
      <c r="BF207" s="53">
        <v>-0.23186780000000001</v>
      </c>
      <c r="BG207" s="53">
        <v>-0.1020301</v>
      </c>
      <c r="BH207" s="53">
        <v>-0.2364687</v>
      </c>
      <c r="BI207" s="53">
        <v>-0.30063119999999999</v>
      </c>
      <c r="BJ207" s="53">
        <v>-0.27645960000000003</v>
      </c>
      <c r="BK207" s="53">
        <v>-0.1860829</v>
      </c>
      <c r="BL207" s="53">
        <v>-0.1944159</v>
      </c>
      <c r="BM207" s="53">
        <v>-7.6725199999999993E-2</v>
      </c>
      <c r="BN207" s="53">
        <v>-0.17319490000000001</v>
      </c>
      <c r="BO207" s="53">
        <v>-0.1569374</v>
      </c>
      <c r="BP207" s="53">
        <v>-0.23593790000000001</v>
      </c>
      <c r="BQ207" s="53">
        <v>-0.25332149999999998</v>
      </c>
      <c r="BR207" s="53">
        <v>-0.31885530000000001</v>
      </c>
      <c r="BS207" s="53">
        <v>-0.34008460000000001</v>
      </c>
      <c r="BT207" s="53">
        <v>-0.28767510000000002</v>
      </c>
      <c r="BU207" s="53">
        <v>-0.29770669999999999</v>
      </c>
      <c r="BV207" s="53">
        <v>-0.22228629999999999</v>
      </c>
      <c r="BW207" s="53">
        <v>-0.26897710000000002</v>
      </c>
      <c r="BX207" s="53">
        <v>-0.4097807</v>
      </c>
      <c r="BY207" s="53">
        <v>-0.3456263</v>
      </c>
      <c r="BZ207" s="53">
        <v>-0.28762919999999997</v>
      </c>
      <c r="CA207" s="53">
        <v>-0.16256889999999999</v>
      </c>
      <c r="CB207" s="53">
        <v>-0.14548</v>
      </c>
      <c r="CC207" s="53">
        <v>-0.17526931000000001</v>
      </c>
      <c r="CD207" s="53">
        <v>-0.15825629999999999</v>
      </c>
      <c r="CE207" s="53">
        <v>-3.2204499999999997E-2</v>
      </c>
      <c r="CF207" s="53">
        <v>-0.17913019999999999</v>
      </c>
      <c r="CG207" s="53">
        <v>-0.24089070000000001</v>
      </c>
      <c r="CH207" s="53">
        <v>-0.21400939999999999</v>
      </c>
      <c r="CI207" s="53">
        <v>-0.1218143</v>
      </c>
      <c r="CJ207" s="53">
        <v>-0.12720529999999999</v>
      </c>
      <c r="CK207" s="53">
        <v>-1.4784500000000001E-2</v>
      </c>
      <c r="CL207" s="53">
        <v>-0.1160915</v>
      </c>
      <c r="CM207" s="53">
        <v>-9.0365500000000001E-2</v>
      </c>
      <c r="CN207" s="53">
        <v>-0.1647623</v>
      </c>
      <c r="CO207" s="53">
        <v>-0.17892279999999999</v>
      </c>
      <c r="CP207" s="53">
        <v>-0.24175640000000001</v>
      </c>
      <c r="CQ207" s="53">
        <v>-0.26366539999999999</v>
      </c>
      <c r="CR207" s="53">
        <v>-0.2148988</v>
      </c>
      <c r="CS207" s="53">
        <v>-0.22109529999999999</v>
      </c>
      <c r="CT207" s="53">
        <v>-0.1499711</v>
      </c>
      <c r="CU207" s="53">
        <v>-0.1780883</v>
      </c>
      <c r="CV207" s="53">
        <v>-0.31256460000000003</v>
      </c>
      <c r="CW207" s="53">
        <v>-0.24229429999999999</v>
      </c>
      <c r="CX207" s="53">
        <v>-0.19223100000000001</v>
      </c>
      <c r="CY207" s="53">
        <v>-8.2679699999999995E-2</v>
      </c>
      <c r="CZ207" s="53">
        <v>-7.0014599999999996E-2</v>
      </c>
      <c r="DA207" s="53">
        <v>-0.11454010000000001</v>
      </c>
      <c r="DB207" s="53">
        <v>-8.4644800000000006E-2</v>
      </c>
      <c r="DC207" s="53">
        <v>3.7621099999999998E-2</v>
      </c>
      <c r="DD207" s="53">
        <v>-0.1217917</v>
      </c>
      <c r="DE207" s="53">
        <v>-0.18115010000000001</v>
      </c>
      <c r="DF207" s="53">
        <v>-0.15155920000000001</v>
      </c>
      <c r="DG207" s="53">
        <v>-5.7545699999999998E-2</v>
      </c>
      <c r="DH207" s="53">
        <v>-5.9994699999999998E-2</v>
      </c>
      <c r="DI207" s="53">
        <v>4.7156099999999999E-2</v>
      </c>
      <c r="DJ207" s="53">
        <v>-5.8988199999999998E-2</v>
      </c>
      <c r="DK207" s="53">
        <v>-2.3793499999999999E-2</v>
      </c>
      <c r="DL207" s="53">
        <v>-9.3586699999999995E-2</v>
      </c>
      <c r="DM207" s="53">
        <v>-0.10452409999999999</v>
      </c>
      <c r="DN207" s="53">
        <v>-0.16465759999999999</v>
      </c>
      <c r="DO207" s="53">
        <v>-0.1872462</v>
      </c>
      <c r="DP207" s="53">
        <v>-0.14212250000000001</v>
      </c>
      <c r="DQ207" s="53">
        <v>-0.1444838</v>
      </c>
      <c r="DR207" s="53">
        <v>-7.76559E-2</v>
      </c>
      <c r="DS207" s="53">
        <v>-8.7199499999999999E-2</v>
      </c>
      <c r="DT207" s="53">
        <v>-0.2153486</v>
      </c>
      <c r="DU207" s="53">
        <v>-0.13896240000000001</v>
      </c>
      <c r="DV207" s="53">
        <v>-9.6832699999999994E-2</v>
      </c>
      <c r="DW207" s="53">
        <v>-2.7905E-3</v>
      </c>
      <c r="DX207" s="53">
        <v>5.4507999999999996E-3</v>
      </c>
      <c r="DY207" s="53">
        <v>-2.6856700000000001E-2</v>
      </c>
      <c r="DZ207" s="53">
        <v>2.1638600000000001E-2</v>
      </c>
      <c r="EA207" s="53">
        <v>0.13843810000000001</v>
      </c>
      <c r="EB207" s="53">
        <v>-3.9003999999999997E-2</v>
      </c>
      <c r="EC207" s="53">
        <v>-9.4894199999999998E-2</v>
      </c>
      <c r="ED207" s="53">
        <v>-6.1391099999999997E-2</v>
      </c>
      <c r="EE207" s="53">
        <v>3.5247899999999999E-2</v>
      </c>
      <c r="EF207" s="53">
        <v>3.7046700000000002E-2</v>
      </c>
      <c r="EG207" s="53">
        <v>0.1365886</v>
      </c>
      <c r="EH207" s="53">
        <v>2.3460000000000002E-2</v>
      </c>
      <c r="EI207" s="53">
        <v>7.2325899999999999E-2</v>
      </c>
      <c r="EJ207" s="53">
        <v>9.1795999999999996E-3</v>
      </c>
      <c r="EK207" s="53">
        <v>2.8958E-3</v>
      </c>
      <c r="EL207" s="53">
        <v>-5.33391E-2</v>
      </c>
      <c r="EM207" s="53">
        <v>-7.6909000000000005E-2</v>
      </c>
      <c r="EN207" s="53">
        <v>-3.7045099999999997E-2</v>
      </c>
      <c r="EO207" s="53">
        <v>-3.3869099999999999E-2</v>
      </c>
      <c r="EP207" s="53">
        <v>2.67558E-2</v>
      </c>
      <c r="EQ207" s="53">
        <v>4.4029499999999999E-2</v>
      </c>
      <c r="ER207" s="53">
        <v>-7.4984099999999998E-2</v>
      </c>
      <c r="ES207" s="53">
        <v>1.02326E-2</v>
      </c>
      <c r="ET207" s="53">
        <v>4.0907100000000002E-2</v>
      </c>
      <c r="EU207" s="53">
        <v>0.1125567</v>
      </c>
      <c r="EV207" s="53">
        <v>0.11441080000000001</v>
      </c>
      <c r="EW207" s="53">
        <v>65.421409999999995</v>
      </c>
      <c r="EX207" s="53">
        <v>64.288619999999995</v>
      </c>
      <c r="EY207" s="53">
        <v>63.233600000000003</v>
      </c>
      <c r="EZ207" s="53">
        <v>62.394309999999997</v>
      </c>
      <c r="FA207" s="53">
        <v>61.702440000000003</v>
      </c>
      <c r="FB207" s="53">
        <v>60.704059999999998</v>
      </c>
      <c r="FC207" s="53">
        <v>59.832520000000002</v>
      </c>
      <c r="FD207" s="53">
        <v>61.233060000000002</v>
      </c>
      <c r="FE207" s="53">
        <v>66.525739999999999</v>
      </c>
      <c r="FF207" s="53">
        <v>72.085099999999997</v>
      </c>
      <c r="FG207" s="53">
        <v>77.018420000000006</v>
      </c>
      <c r="FH207" s="53">
        <v>80.155559999999994</v>
      </c>
      <c r="FI207" s="53">
        <v>83.104879999999994</v>
      </c>
      <c r="FJ207" s="53">
        <v>85.676699999999997</v>
      </c>
      <c r="FK207" s="53">
        <v>87.543629999999993</v>
      </c>
      <c r="FL207" s="53">
        <v>88.584559999999996</v>
      </c>
      <c r="FM207" s="53">
        <v>88.929000000000002</v>
      </c>
      <c r="FN207" s="53">
        <v>87.8</v>
      </c>
      <c r="FO207" s="53">
        <v>84.526290000000003</v>
      </c>
      <c r="FP207" s="53">
        <v>78.820589999999996</v>
      </c>
      <c r="FQ207" s="53">
        <v>74.144170000000003</v>
      </c>
      <c r="FR207" s="53">
        <v>71.272090000000006</v>
      </c>
      <c r="FS207" s="53">
        <v>69.310839999999999</v>
      </c>
      <c r="FT207" s="53">
        <v>67.428179999999998</v>
      </c>
      <c r="FU207" s="53">
        <v>205.0333</v>
      </c>
      <c r="FV207" s="53">
        <v>463.36919999999998</v>
      </c>
      <c r="FW207" s="53">
        <v>54.446390000000001</v>
      </c>
      <c r="FX207" s="53">
        <v>1</v>
      </c>
    </row>
    <row r="208" spans="1:180" x14ac:dyDescent="0.3">
      <c r="A208" t="s">
        <v>174</v>
      </c>
      <c r="B208" t="s">
        <v>220</v>
      </c>
      <c r="C208" t="s">
        <v>180</v>
      </c>
      <c r="D208" t="s">
        <v>248</v>
      </c>
      <c r="E208" t="s">
        <v>189</v>
      </c>
      <c r="F208" t="s">
        <v>235</v>
      </c>
      <c r="G208" t="s">
        <v>242</v>
      </c>
      <c r="H208" s="53">
        <v>24</v>
      </c>
      <c r="I208" s="53">
        <v>1.90611</v>
      </c>
      <c r="J208" s="53">
        <v>1.789228</v>
      </c>
      <c r="K208" s="53">
        <v>1.780664</v>
      </c>
      <c r="L208" s="53">
        <v>1.7662439999999999</v>
      </c>
      <c r="M208" s="53">
        <v>1.7132050000000001</v>
      </c>
      <c r="N208" s="53">
        <v>1.6881139999999999</v>
      </c>
      <c r="O208" s="53">
        <v>1.527703</v>
      </c>
      <c r="P208" s="53">
        <v>1.2338389999999999</v>
      </c>
      <c r="Q208" s="53">
        <v>1.2165509999999999</v>
      </c>
      <c r="R208" s="53">
        <v>1.2949580000000001</v>
      </c>
      <c r="S208" s="53">
        <v>1.424506</v>
      </c>
      <c r="T208" s="53">
        <v>1.424712</v>
      </c>
      <c r="U208" s="53">
        <v>1.470505</v>
      </c>
      <c r="V208" s="53">
        <v>1.467605</v>
      </c>
      <c r="W208" s="53">
        <v>1.5145169999999999</v>
      </c>
      <c r="X208" s="53">
        <v>1.5474030000000001</v>
      </c>
      <c r="Y208" s="53">
        <v>1.5456840000000001</v>
      </c>
      <c r="Z208" s="53">
        <v>1.5534159999999999</v>
      </c>
      <c r="AA208" s="53">
        <v>1.489897</v>
      </c>
      <c r="AB208" s="53">
        <v>1.7020390000000001</v>
      </c>
      <c r="AC208" s="53">
        <v>2.0563929999999999</v>
      </c>
      <c r="AD208" s="53">
        <v>2.0202879999999999</v>
      </c>
      <c r="AE208" s="53">
        <v>1.949476</v>
      </c>
      <c r="AF208" s="53">
        <v>1.9314370000000001</v>
      </c>
      <c r="AG208" s="53">
        <v>-0.27607870000000001</v>
      </c>
      <c r="AH208" s="53">
        <v>-0.30383379999999999</v>
      </c>
      <c r="AI208" s="53">
        <v>-0.2397215</v>
      </c>
      <c r="AJ208" s="53">
        <v>-0.23383709999999999</v>
      </c>
      <c r="AK208" s="53">
        <v>-0.27565070000000003</v>
      </c>
      <c r="AL208" s="53">
        <v>-0.2929484</v>
      </c>
      <c r="AM208" s="53">
        <v>-0.18375830000000001</v>
      </c>
      <c r="AN208" s="53">
        <v>-0.14597689999999999</v>
      </c>
      <c r="AO208" s="53">
        <v>-0.16796240000000001</v>
      </c>
      <c r="AP208" s="53">
        <v>-0.15267839999999999</v>
      </c>
      <c r="AQ208" s="53">
        <v>-0.1246227</v>
      </c>
      <c r="AR208" s="53">
        <v>-0.20114689999999999</v>
      </c>
      <c r="AS208" s="53">
        <v>-0.1863621</v>
      </c>
      <c r="AT208" s="53">
        <v>-0.24728919999999999</v>
      </c>
      <c r="AU208" s="53">
        <v>-0.25452599999999997</v>
      </c>
      <c r="AV208" s="53">
        <v>-0.2451731</v>
      </c>
      <c r="AW208" s="53">
        <v>-0.25153999999999999</v>
      </c>
      <c r="AX208" s="53">
        <v>-0.26211139999999999</v>
      </c>
      <c r="AY208" s="53">
        <v>-0.30332480000000001</v>
      </c>
      <c r="AZ208" s="53">
        <v>-0.19707939999999999</v>
      </c>
      <c r="BA208" s="53">
        <v>-0.26964009999999999</v>
      </c>
      <c r="BB208" s="53">
        <v>-0.31306260000000002</v>
      </c>
      <c r="BC208" s="53">
        <v>-0.30379640000000002</v>
      </c>
      <c r="BD208" s="53">
        <v>-0.25715359999999998</v>
      </c>
      <c r="BE208" s="53">
        <v>-0.19576161</v>
      </c>
      <c r="BF208" s="53">
        <v>-0.21419830000000001</v>
      </c>
      <c r="BG208" s="53">
        <v>-0.13193559999999999</v>
      </c>
      <c r="BH208" s="53">
        <v>-0.1531332</v>
      </c>
      <c r="BI208" s="53">
        <v>-0.19494449999999999</v>
      </c>
      <c r="BJ208" s="53">
        <v>-0.21074709999999999</v>
      </c>
      <c r="BK208" s="53">
        <v>-0.1012361</v>
      </c>
      <c r="BL208" s="53">
        <v>-7.04988E-2</v>
      </c>
      <c r="BM208" s="53">
        <v>-8.6027900000000004E-2</v>
      </c>
      <c r="BN208" s="53">
        <v>-7.2571399999999994E-2</v>
      </c>
      <c r="BO208" s="53">
        <v>-4.0447999999999998E-2</v>
      </c>
      <c r="BP208" s="53">
        <v>-0.1091969</v>
      </c>
      <c r="BQ208" s="53">
        <v>-9.9966299999999994E-2</v>
      </c>
      <c r="BR208" s="53">
        <v>-0.16455429999999999</v>
      </c>
      <c r="BS208" s="53">
        <v>-0.17318549999999999</v>
      </c>
      <c r="BT208" s="53">
        <v>-0.15582969999999999</v>
      </c>
      <c r="BU208" s="53">
        <v>-0.1619573</v>
      </c>
      <c r="BV208" s="53">
        <v>-0.17007890000000001</v>
      </c>
      <c r="BW208" s="53">
        <v>-0.2139877</v>
      </c>
      <c r="BX208" s="53">
        <v>-0.1018206</v>
      </c>
      <c r="BY208" s="53">
        <v>-0.16727620000000001</v>
      </c>
      <c r="BZ208" s="53">
        <v>-0.20765110000000001</v>
      </c>
      <c r="CA208" s="53">
        <v>-0.21548220000000001</v>
      </c>
      <c r="CB208" s="53">
        <v>-0.16823340000000001</v>
      </c>
      <c r="CC208" s="53">
        <v>-0.14013419999999999</v>
      </c>
      <c r="CD208" s="53">
        <v>-0.15211710000000001</v>
      </c>
      <c r="CE208" s="53">
        <v>-5.7283300000000002E-2</v>
      </c>
      <c r="CF208" s="53">
        <v>-9.7237900000000002E-2</v>
      </c>
      <c r="CG208" s="53">
        <v>-0.1390477</v>
      </c>
      <c r="CH208" s="53">
        <v>-0.1538147</v>
      </c>
      <c r="CI208" s="53">
        <v>-4.4081500000000003E-2</v>
      </c>
      <c r="CJ208" s="53">
        <v>-1.82229E-2</v>
      </c>
      <c r="CK208" s="53">
        <v>-2.9280299999999999E-2</v>
      </c>
      <c r="CL208" s="53">
        <v>-1.70896E-2</v>
      </c>
      <c r="CM208" s="53">
        <v>1.7851100000000002E-2</v>
      </c>
      <c r="CN208" s="53">
        <v>-4.5512700000000003E-2</v>
      </c>
      <c r="CO208" s="53">
        <v>-4.0128799999999999E-2</v>
      </c>
      <c r="CP208" s="53">
        <v>-0.1072524</v>
      </c>
      <c r="CQ208" s="53">
        <v>-0.1168493</v>
      </c>
      <c r="CR208" s="53">
        <v>-9.3950699999999998E-2</v>
      </c>
      <c r="CS208" s="53">
        <v>-9.9912600000000004E-2</v>
      </c>
      <c r="CT208" s="53">
        <v>-0.1063375</v>
      </c>
      <c r="CU208" s="53">
        <v>-0.1521132</v>
      </c>
      <c r="CV208" s="53">
        <v>-3.5844599999999997E-2</v>
      </c>
      <c r="CW208" s="53">
        <v>-9.6379300000000001E-2</v>
      </c>
      <c r="CX208" s="53">
        <v>-0.1346435</v>
      </c>
      <c r="CY208" s="53">
        <v>-0.15431600000000001</v>
      </c>
      <c r="CZ208" s="53">
        <v>-0.10664750000000001</v>
      </c>
      <c r="DA208" s="53">
        <v>-8.4506800000000007E-2</v>
      </c>
      <c r="DB208" s="53">
        <v>-9.0035799999999999E-2</v>
      </c>
      <c r="DC208" s="53">
        <v>1.73689E-2</v>
      </c>
      <c r="DD208" s="53">
        <v>-4.13426E-2</v>
      </c>
      <c r="DE208" s="53">
        <v>-8.3150799999999997E-2</v>
      </c>
      <c r="DF208" s="53">
        <v>-9.6882300000000005E-2</v>
      </c>
      <c r="DG208" s="53">
        <v>1.30732E-2</v>
      </c>
      <c r="DH208" s="53">
        <v>3.4053E-2</v>
      </c>
      <c r="DI208" s="53">
        <v>2.74673E-2</v>
      </c>
      <c r="DJ208" s="53">
        <v>3.8392200000000001E-2</v>
      </c>
      <c r="DK208" s="53">
        <v>7.6150200000000001E-2</v>
      </c>
      <c r="DL208" s="53">
        <v>1.81716E-2</v>
      </c>
      <c r="DM208" s="53">
        <v>1.97086E-2</v>
      </c>
      <c r="DN208" s="53">
        <v>-4.9950500000000002E-2</v>
      </c>
      <c r="DO208" s="53">
        <v>-6.0513200000000003E-2</v>
      </c>
      <c r="DP208" s="53">
        <v>-3.2071700000000002E-2</v>
      </c>
      <c r="DQ208" s="53">
        <v>-3.7867900000000003E-2</v>
      </c>
      <c r="DR208" s="53">
        <v>-4.2596000000000002E-2</v>
      </c>
      <c r="DS208" s="53">
        <v>-9.0238600000000002E-2</v>
      </c>
      <c r="DT208" s="53">
        <v>3.0131399999999999E-2</v>
      </c>
      <c r="DU208" s="53">
        <v>-2.5482299999999999E-2</v>
      </c>
      <c r="DV208" s="53">
        <v>-6.1635799999999998E-2</v>
      </c>
      <c r="DW208" s="53">
        <v>-9.3149800000000005E-2</v>
      </c>
      <c r="DX208" s="53">
        <v>-4.50616E-2</v>
      </c>
      <c r="DY208" s="53">
        <v>-4.1895999999999999E-3</v>
      </c>
      <c r="DZ208" s="53">
        <v>-4.0039999999999997E-4</v>
      </c>
      <c r="EA208" s="53">
        <v>0.12515490000000001</v>
      </c>
      <c r="EB208" s="53">
        <v>3.9361300000000002E-2</v>
      </c>
      <c r="EC208" s="53">
        <v>-2.4445999999999999E-3</v>
      </c>
      <c r="ED208" s="53">
        <v>-1.4681E-2</v>
      </c>
      <c r="EE208" s="53">
        <v>9.5595299999999994E-2</v>
      </c>
      <c r="EF208" s="53">
        <v>0.10953110000000001</v>
      </c>
      <c r="EG208" s="53">
        <v>0.10940179999999999</v>
      </c>
      <c r="EH208" s="53">
        <v>0.1184992</v>
      </c>
      <c r="EI208" s="53">
        <v>0.16032489999999999</v>
      </c>
      <c r="EJ208" s="53">
        <v>0.1101216</v>
      </c>
      <c r="EK208" s="53">
        <v>0.1061044</v>
      </c>
      <c r="EL208" s="53">
        <v>3.2784300000000002E-2</v>
      </c>
      <c r="EM208" s="53">
        <v>2.08273E-2</v>
      </c>
      <c r="EN208" s="53">
        <v>5.7271799999999998E-2</v>
      </c>
      <c r="EO208" s="53">
        <v>5.1714799999999998E-2</v>
      </c>
      <c r="EP208" s="53">
        <v>4.9436500000000001E-2</v>
      </c>
      <c r="EQ208" s="53">
        <v>-9.0149999999999996E-4</v>
      </c>
      <c r="ER208" s="53">
        <v>0.12539020000000001</v>
      </c>
      <c r="ES208" s="53">
        <v>7.6881599999999994E-2</v>
      </c>
      <c r="ET208" s="53">
        <v>4.3775700000000001E-2</v>
      </c>
      <c r="EU208" s="53">
        <v>-4.8355999999999998E-3</v>
      </c>
      <c r="EV208" s="53">
        <v>4.3858599999999998E-2</v>
      </c>
      <c r="EW208" s="53">
        <v>70.512469999999993</v>
      </c>
      <c r="EX208" s="53">
        <v>69.160520000000005</v>
      </c>
      <c r="EY208" s="53">
        <v>68.097610000000003</v>
      </c>
      <c r="EZ208" s="53">
        <v>67.112799999999993</v>
      </c>
      <c r="FA208" s="53">
        <v>66.533079999999998</v>
      </c>
      <c r="FB208" s="53">
        <v>65.443870000000004</v>
      </c>
      <c r="FC208" s="53">
        <v>64.50461</v>
      </c>
      <c r="FD208" s="53">
        <v>65.930049999999994</v>
      </c>
      <c r="FE208" s="53">
        <v>70.317790000000002</v>
      </c>
      <c r="FF208" s="53">
        <v>75.223159999999993</v>
      </c>
      <c r="FG208" s="53">
        <v>79.768169999999998</v>
      </c>
      <c r="FH208" s="53">
        <v>83.241590000000002</v>
      </c>
      <c r="FI208" s="53">
        <v>86.235900000000001</v>
      </c>
      <c r="FJ208" s="53">
        <v>88.786609999999996</v>
      </c>
      <c r="FK208" s="53">
        <v>91.150760000000005</v>
      </c>
      <c r="FL208" s="53">
        <v>92.62473</v>
      </c>
      <c r="FM208" s="53">
        <v>93.389920000000004</v>
      </c>
      <c r="FN208" s="53">
        <v>92.777659999999997</v>
      </c>
      <c r="FO208" s="53">
        <v>90.399950000000004</v>
      </c>
      <c r="FP208" s="53">
        <v>85.214749999999995</v>
      </c>
      <c r="FQ208" s="53">
        <v>79.399950000000004</v>
      </c>
      <c r="FR208" s="53">
        <v>75.361980000000003</v>
      </c>
      <c r="FS208" s="53">
        <v>72.981560000000002</v>
      </c>
      <c r="FT208" s="53">
        <v>71.02467</v>
      </c>
      <c r="FU208" s="53">
        <v>204.96770000000001</v>
      </c>
      <c r="FV208" s="53">
        <v>410.94549999999998</v>
      </c>
      <c r="FW208" s="53">
        <v>33.552779999999998</v>
      </c>
      <c r="FX208" s="53">
        <v>1</v>
      </c>
    </row>
    <row r="209" spans="1:180" x14ac:dyDescent="0.3">
      <c r="A209" t="s">
        <v>174</v>
      </c>
      <c r="B209" t="s">
        <v>220</v>
      </c>
      <c r="C209" t="s">
        <v>180</v>
      </c>
      <c r="D209" t="s">
        <v>227</v>
      </c>
      <c r="E209" t="s">
        <v>187</v>
      </c>
      <c r="F209" t="s">
        <v>235</v>
      </c>
      <c r="G209" t="s">
        <v>242</v>
      </c>
      <c r="H209" s="53">
        <v>24</v>
      </c>
      <c r="I209" s="53">
        <v>1.7349870000000001</v>
      </c>
      <c r="J209" s="53">
        <v>1.6828540000000001</v>
      </c>
      <c r="K209" s="53">
        <v>1.6695610000000001</v>
      </c>
      <c r="L209" s="53">
        <v>1.6336109999999999</v>
      </c>
      <c r="M209" s="53">
        <v>1.569186</v>
      </c>
      <c r="N209" s="53">
        <v>1.4440740000000001</v>
      </c>
      <c r="O209" s="53">
        <v>1.1554070000000001</v>
      </c>
      <c r="P209" s="53">
        <v>1.197505</v>
      </c>
      <c r="Q209" s="53">
        <v>1.310913</v>
      </c>
      <c r="R209" s="53">
        <v>1.4792700000000001</v>
      </c>
      <c r="S209" s="53">
        <v>1.4533849999999999</v>
      </c>
      <c r="T209" s="53">
        <v>1.5677289999999999</v>
      </c>
      <c r="U209" s="53">
        <v>1.6428910000000001</v>
      </c>
      <c r="V209" s="53">
        <v>1.5935490000000001</v>
      </c>
      <c r="W209" s="53">
        <v>1.6329070000000001</v>
      </c>
      <c r="X209" s="53">
        <v>1.625713</v>
      </c>
      <c r="Y209" s="53">
        <v>1.558905</v>
      </c>
      <c r="Z209" s="53">
        <v>1.5064200000000001</v>
      </c>
      <c r="AA209" s="53">
        <v>1.3658539999999999</v>
      </c>
      <c r="AB209" s="53">
        <v>1.4199649999999999</v>
      </c>
      <c r="AC209" s="53">
        <v>1.7319450000000001</v>
      </c>
      <c r="AD209" s="53">
        <v>1.996246</v>
      </c>
      <c r="AE209" s="53">
        <v>1.921867</v>
      </c>
      <c r="AF209" s="53">
        <v>1.8098970000000001</v>
      </c>
      <c r="AG209" s="53">
        <v>-0.34704351</v>
      </c>
      <c r="AH209" s="53">
        <v>-0.310724</v>
      </c>
      <c r="AI209" s="53">
        <v>-0.28017829999999999</v>
      </c>
      <c r="AJ209" s="53">
        <v>-0.3485357</v>
      </c>
      <c r="AK209" s="53">
        <v>-0.43072939999999998</v>
      </c>
      <c r="AL209" s="53">
        <v>-0.37027320000000002</v>
      </c>
      <c r="AM209" s="53">
        <v>-0.24075630000000001</v>
      </c>
      <c r="AN209" s="53">
        <v>-0.25652979999999997</v>
      </c>
      <c r="AO209" s="53">
        <v>-0.25292809999999999</v>
      </c>
      <c r="AP209" s="53">
        <v>-0.20223859999999999</v>
      </c>
      <c r="AQ209" s="53">
        <v>-0.3636897</v>
      </c>
      <c r="AR209" s="53">
        <v>-0.33120640000000001</v>
      </c>
      <c r="AS209" s="53">
        <v>-0.31967089999999998</v>
      </c>
      <c r="AT209" s="53">
        <v>-0.44396669999999999</v>
      </c>
      <c r="AU209" s="53">
        <v>-0.43506519999999999</v>
      </c>
      <c r="AV209" s="53">
        <v>-0.39850550000000001</v>
      </c>
      <c r="AW209" s="53">
        <v>-0.45965689999999998</v>
      </c>
      <c r="AX209" s="53">
        <v>-0.39275359999999998</v>
      </c>
      <c r="AY209" s="53">
        <v>-0.37534509999999999</v>
      </c>
      <c r="AZ209" s="53">
        <v>-0.3820363</v>
      </c>
      <c r="BA209" s="53">
        <v>-0.52216430000000003</v>
      </c>
      <c r="BB209" s="53">
        <v>-0.50314490000000001</v>
      </c>
      <c r="BC209" s="53">
        <v>-0.35224879999999997</v>
      </c>
      <c r="BD209" s="53">
        <v>-0.42321720000000002</v>
      </c>
      <c r="BE209" s="53">
        <v>-0.27204149999999999</v>
      </c>
      <c r="BF209" s="53">
        <v>-0.21764449999999999</v>
      </c>
      <c r="BG209" s="53">
        <v>-0.20675679999999999</v>
      </c>
      <c r="BH209" s="53">
        <v>-0.27135870000000001</v>
      </c>
      <c r="BI209" s="53">
        <v>-0.3386149</v>
      </c>
      <c r="BJ209" s="53">
        <v>-0.29622300000000001</v>
      </c>
      <c r="BK209" s="53">
        <v>-0.1757127</v>
      </c>
      <c r="BL209" s="53">
        <v>-0.16481709999999999</v>
      </c>
      <c r="BM209" s="53">
        <v>-0.17321719999999999</v>
      </c>
      <c r="BN209" s="53">
        <v>-0.1138382</v>
      </c>
      <c r="BO209" s="53">
        <v>-0.25144440000000001</v>
      </c>
      <c r="BP209" s="53">
        <v>-0.22321189999999999</v>
      </c>
      <c r="BQ209" s="53">
        <v>-0.21457390000000001</v>
      </c>
      <c r="BR209" s="53">
        <v>-0.33242749999999999</v>
      </c>
      <c r="BS209" s="53">
        <v>-0.3276635</v>
      </c>
      <c r="BT209" s="53">
        <v>-0.29844369999999998</v>
      </c>
      <c r="BU209" s="53">
        <v>-0.34195189999999998</v>
      </c>
      <c r="BV209" s="53">
        <v>-0.27715879999999998</v>
      </c>
      <c r="BW209" s="53">
        <v>-0.28625699999999998</v>
      </c>
      <c r="BX209" s="53">
        <v>-0.26878770000000002</v>
      </c>
      <c r="BY209" s="53">
        <v>-0.3855787</v>
      </c>
      <c r="BZ209" s="53">
        <v>-0.37649159999999998</v>
      </c>
      <c r="CA209" s="53">
        <v>-0.2733371</v>
      </c>
      <c r="CB209" s="53">
        <v>-0.3360997</v>
      </c>
      <c r="CC209" s="53">
        <v>-0.22009519999999999</v>
      </c>
      <c r="CD209" s="53">
        <v>-0.15317790000000001</v>
      </c>
      <c r="CE209" s="53">
        <v>-0.15590519999999999</v>
      </c>
      <c r="CF209" s="53">
        <v>-0.21790619999999999</v>
      </c>
      <c r="CG209" s="53">
        <v>-0.27481670000000002</v>
      </c>
      <c r="CH209" s="53">
        <v>-0.24493609999999999</v>
      </c>
      <c r="CI209" s="53">
        <v>-0.1306638</v>
      </c>
      <c r="CJ209" s="53">
        <v>-0.1012971</v>
      </c>
      <c r="CK209" s="53">
        <v>-0.11800960000000001</v>
      </c>
      <c r="CL209" s="53">
        <v>-5.2612300000000001E-2</v>
      </c>
      <c r="CM209" s="53">
        <v>-0.17370360000000001</v>
      </c>
      <c r="CN209" s="53">
        <v>-0.1484152</v>
      </c>
      <c r="CO209" s="53">
        <v>-0.14178399999999999</v>
      </c>
      <c r="CP209" s="53">
        <v>-0.25517570000000001</v>
      </c>
      <c r="CQ209" s="53">
        <v>-0.25327749999999999</v>
      </c>
      <c r="CR209" s="53">
        <v>-0.22914109999999999</v>
      </c>
      <c r="CS209" s="53">
        <v>-0.26042979999999999</v>
      </c>
      <c r="CT209" s="53">
        <v>-0.1970983</v>
      </c>
      <c r="CU209" s="53">
        <v>-0.2245549</v>
      </c>
      <c r="CV209" s="53">
        <v>-0.1903521</v>
      </c>
      <c r="CW209" s="53">
        <v>-0.29097990000000001</v>
      </c>
      <c r="CX209" s="53">
        <v>-0.28877180000000002</v>
      </c>
      <c r="CY209" s="53">
        <v>-0.21868309999999999</v>
      </c>
      <c r="CZ209" s="53">
        <v>-0.27576230000000002</v>
      </c>
      <c r="DA209" s="53">
        <v>-0.16814899</v>
      </c>
      <c r="DB209" s="53">
        <v>-8.8711300000000007E-2</v>
      </c>
      <c r="DC209" s="53">
        <v>-0.1050536</v>
      </c>
      <c r="DD209" s="53">
        <v>-0.16445360000000001</v>
      </c>
      <c r="DE209" s="53">
        <v>-0.2110185</v>
      </c>
      <c r="DF209" s="53">
        <v>-0.19364919999999999</v>
      </c>
      <c r="DG209" s="53">
        <v>-8.5614800000000005E-2</v>
      </c>
      <c r="DH209" s="53">
        <v>-3.7777100000000001E-2</v>
      </c>
      <c r="DI209" s="53">
        <v>-6.28021E-2</v>
      </c>
      <c r="DJ209" s="53">
        <v>8.6136000000000008E-3</v>
      </c>
      <c r="DK209" s="53">
        <v>-9.5962800000000001E-2</v>
      </c>
      <c r="DL209" s="53">
        <v>-7.3618600000000006E-2</v>
      </c>
      <c r="DM209" s="53">
        <v>-6.8994100000000003E-2</v>
      </c>
      <c r="DN209" s="53">
        <v>-0.1779239</v>
      </c>
      <c r="DO209" s="53">
        <v>-0.17889140000000001</v>
      </c>
      <c r="DP209" s="53">
        <v>-0.1598386</v>
      </c>
      <c r="DQ209" s="53">
        <v>-0.1789077</v>
      </c>
      <c r="DR209" s="53">
        <v>-0.11703769999999999</v>
      </c>
      <c r="DS209" s="53">
        <v>-0.16285269999999999</v>
      </c>
      <c r="DT209" s="53">
        <v>-0.1119165</v>
      </c>
      <c r="DU209" s="53">
        <v>-0.1963811</v>
      </c>
      <c r="DV209" s="53">
        <v>-0.20105210000000001</v>
      </c>
      <c r="DW209" s="53">
        <v>-0.16402910000000001</v>
      </c>
      <c r="DX209" s="53">
        <v>-0.21542500000000001</v>
      </c>
      <c r="DY209" s="53">
        <v>-9.3146999999999994E-2</v>
      </c>
      <c r="DZ209" s="53">
        <v>4.3682E-3</v>
      </c>
      <c r="EA209" s="53">
        <v>-3.1632100000000003E-2</v>
      </c>
      <c r="EB209" s="53">
        <v>-8.7276599999999996E-2</v>
      </c>
      <c r="EC209" s="53">
        <v>-0.1189041</v>
      </c>
      <c r="ED209" s="53">
        <v>-0.119599</v>
      </c>
      <c r="EE209" s="53">
        <v>-2.0571200000000001E-2</v>
      </c>
      <c r="EF209" s="53">
        <v>5.39356E-2</v>
      </c>
      <c r="EG209" s="53">
        <v>1.6908800000000002E-2</v>
      </c>
      <c r="EH209" s="53">
        <v>9.7014000000000003E-2</v>
      </c>
      <c r="EI209" s="53">
        <v>1.6282499999999998E-2</v>
      </c>
      <c r="EJ209" s="53">
        <v>3.4375900000000001E-2</v>
      </c>
      <c r="EK209" s="53">
        <v>3.6103000000000003E-2</v>
      </c>
      <c r="EL209" s="53">
        <v>-6.6384700000000005E-2</v>
      </c>
      <c r="EM209" s="53">
        <v>-7.1489700000000003E-2</v>
      </c>
      <c r="EN209" s="53">
        <v>-5.9776700000000002E-2</v>
      </c>
      <c r="EO209" s="53">
        <v>-6.1202699999999999E-2</v>
      </c>
      <c r="EP209" s="53">
        <v>-1.4429E-3</v>
      </c>
      <c r="EQ209" s="53">
        <v>-7.37646E-2</v>
      </c>
      <c r="ER209" s="53">
        <v>1.3320999999999999E-3</v>
      </c>
      <c r="ES209" s="53">
        <v>-5.9795399999999999E-2</v>
      </c>
      <c r="ET209" s="53">
        <v>-7.4398699999999998E-2</v>
      </c>
      <c r="EU209" s="53">
        <v>-8.5117300000000007E-2</v>
      </c>
      <c r="EV209" s="53">
        <v>-0.12830739999999999</v>
      </c>
      <c r="EW209" s="53">
        <v>66.645449999999997</v>
      </c>
      <c r="EX209" s="53">
        <v>65.186030000000002</v>
      </c>
      <c r="EY209" s="53">
        <v>63.980379999999997</v>
      </c>
      <c r="EZ209" s="53">
        <v>62.795119999999997</v>
      </c>
      <c r="FA209" s="53">
        <v>61.699440000000003</v>
      </c>
      <c r="FB209" s="53">
        <v>60.682699999999997</v>
      </c>
      <c r="FC209" s="53">
        <v>61.417630000000003</v>
      </c>
      <c r="FD209" s="53">
        <v>65.060869999999994</v>
      </c>
      <c r="FE209" s="53">
        <v>69.714519999999993</v>
      </c>
      <c r="FF209" s="53">
        <v>73.791020000000003</v>
      </c>
      <c r="FG209" s="53">
        <v>77.161969999999997</v>
      </c>
      <c r="FH209" s="53">
        <v>80.043130000000005</v>
      </c>
      <c r="FI209" s="53">
        <v>82.766850000000005</v>
      </c>
      <c r="FJ209" s="53">
        <v>85.145899999999997</v>
      </c>
      <c r="FK209" s="53">
        <v>87.062529999999995</v>
      </c>
      <c r="FL209" s="53">
        <v>88.586029999999994</v>
      </c>
      <c r="FM209" s="53">
        <v>89.195459999999997</v>
      </c>
      <c r="FN209" s="53">
        <v>88.914079999999998</v>
      </c>
      <c r="FO209" s="53">
        <v>87.202550000000002</v>
      </c>
      <c r="FP209" s="53">
        <v>83.632930000000002</v>
      </c>
      <c r="FQ209" s="53">
        <v>77.996889999999993</v>
      </c>
      <c r="FR209" s="53">
        <v>73.364410000000007</v>
      </c>
      <c r="FS209" s="53">
        <v>70.160420000000002</v>
      </c>
      <c r="FT209" s="53">
        <v>68.133589999999998</v>
      </c>
      <c r="FU209" s="53">
        <v>205</v>
      </c>
      <c r="FV209" s="53">
        <v>379.06240000000003</v>
      </c>
      <c r="FW209" s="53">
        <v>29.3429</v>
      </c>
      <c r="FX209" s="53">
        <v>1</v>
      </c>
    </row>
    <row r="210" spans="1:180" x14ac:dyDescent="0.3">
      <c r="A210" t="s">
        <v>174</v>
      </c>
      <c r="B210" t="s">
        <v>220</v>
      </c>
      <c r="C210" t="s">
        <v>180</v>
      </c>
      <c r="D210" t="s">
        <v>248</v>
      </c>
      <c r="E210" t="s">
        <v>190</v>
      </c>
      <c r="F210" t="s">
        <v>236</v>
      </c>
      <c r="G210" t="s">
        <v>242</v>
      </c>
      <c r="H210" s="53">
        <v>11</v>
      </c>
      <c r="I210" s="53">
        <v>2.3844199000000001</v>
      </c>
      <c r="J210" s="53">
        <v>2.3660459999999999</v>
      </c>
      <c r="K210" s="53">
        <v>2.2496489999999998</v>
      </c>
      <c r="L210" s="53">
        <v>2.3146559999999998</v>
      </c>
      <c r="M210" s="53">
        <v>2.3717890000000001</v>
      </c>
      <c r="N210" s="53">
        <v>2.1495540000000002</v>
      </c>
      <c r="O210" s="53">
        <v>1.9536009999999999</v>
      </c>
      <c r="P210" s="53">
        <v>1.4867900000000001</v>
      </c>
      <c r="Q210" s="53">
        <v>1.564184</v>
      </c>
      <c r="R210" s="53">
        <v>1.6295059999999999</v>
      </c>
      <c r="S210" s="53">
        <v>1.8101750000000001</v>
      </c>
      <c r="T210" s="53">
        <v>1.900493</v>
      </c>
      <c r="U210" s="53">
        <v>1.6753260000000001</v>
      </c>
      <c r="V210" s="53">
        <v>1.8545419999999999</v>
      </c>
      <c r="W210" s="53">
        <v>1.957705</v>
      </c>
      <c r="X210" s="53">
        <v>2.0149889999999999</v>
      </c>
      <c r="Y210" s="53">
        <v>2.0735749999999999</v>
      </c>
      <c r="Z210" s="53">
        <v>2.0830760000000001</v>
      </c>
      <c r="AA210" s="53">
        <v>2.1431480000000001</v>
      </c>
      <c r="AB210" s="53">
        <v>2.5855090000000001</v>
      </c>
      <c r="AC210" s="53">
        <v>2.7970130000000002</v>
      </c>
      <c r="AD210" s="53">
        <v>2.574179</v>
      </c>
      <c r="AE210" s="53">
        <v>2.4144100000000002</v>
      </c>
      <c r="AF210" s="53">
        <v>2.5012880000000002</v>
      </c>
      <c r="AG210" s="53">
        <v>-0.29064211000000001</v>
      </c>
      <c r="AH210" s="53">
        <v>-0.142627</v>
      </c>
      <c r="AI210" s="53">
        <v>-7.7854199999999998E-2</v>
      </c>
      <c r="AJ210" s="53">
        <v>-9.3126399999999998E-2</v>
      </c>
      <c r="AK210" s="53">
        <v>-3.0276000000000001E-2</v>
      </c>
      <c r="AL210" s="53">
        <v>-0.17013329999999999</v>
      </c>
      <c r="AM210" s="53">
        <v>-0.14002200000000001</v>
      </c>
      <c r="AN210" s="53">
        <v>-0.16388420000000001</v>
      </c>
      <c r="AO210" s="53">
        <v>-0.13978869999999999</v>
      </c>
      <c r="AP210" s="53">
        <v>-0.2457992</v>
      </c>
      <c r="AQ210" s="53">
        <v>-0.1253726</v>
      </c>
      <c r="AR210" s="53">
        <v>-0.11353249999999999</v>
      </c>
      <c r="AS210" s="53">
        <v>-0.23511009999999999</v>
      </c>
      <c r="AT210" s="53">
        <v>-5.9015499999999999E-2</v>
      </c>
      <c r="AU210" s="53">
        <v>1.16314E-2</v>
      </c>
      <c r="AV210" s="53">
        <v>-0.109832</v>
      </c>
      <c r="AW210" s="53">
        <v>-0.1076892</v>
      </c>
      <c r="AX210" s="53">
        <v>-6.9985199999999997E-2</v>
      </c>
      <c r="AY210" s="53">
        <v>-0.1847538</v>
      </c>
      <c r="AZ210" s="53">
        <v>-0.14710280000000001</v>
      </c>
      <c r="BA210" s="53">
        <v>-8.1770899999999994E-2</v>
      </c>
      <c r="BB210" s="53">
        <v>-0.2042631</v>
      </c>
      <c r="BC210" s="53">
        <v>-0.3289183</v>
      </c>
      <c r="BD210" s="53">
        <v>-0.20841689999999999</v>
      </c>
      <c r="BE210" s="53">
        <v>5.1480000000000004E-4</v>
      </c>
      <c r="BF210" s="53">
        <v>0.13080140000000001</v>
      </c>
      <c r="BG210" s="53">
        <v>0.16013179999999999</v>
      </c>
      <c r="BH210" s="53">
        <v>0.19234789999999999</v>
      </c>
      <c r="BI210" s="53">
        <v>0.24714749999999999</v>
      </c>
      <c r="BJ210" s="53">
        <v>4.2425200000000003E-2</v>
      </c>
      <c r="BK210" s="53">
        <v>7.0638199999999998E-2</v>
      </c>
      <c r="BL210" s="53">
        <v>4.4692299999999997E-2</v>
      </c>
      <c r="BM210" s="53">
        <v>0.1016377</v>
      </c>
      <c r="BN210" s="53">
        <v>-1.3671000000000001E-2</v>
      </c>
      <c r="BO210" s="53">
        <v>9.7728700000000002E-2</v>
      </c>
      <c r="BP210" s="53">
        <v>0.12904070000000001</v>
      </c>
      <c r="BQ210" s="53">
        <v>-2.5005099999999999E-2</v>
      </c>
      <c r="BR210" s="53">
        <v>0.13972480000000001</v>
      </c>
      <c r="BS210" s="53">
        <v>0.21743319999999999</v>
      </c>
      <c r="BT210" s="53">
        <v>0.18995600000000001</v>
      </c>
      <c r="BU210" s="53">
        <v>0.21713660000000001</v>
      </c>
      <c r="BV210" s="53">
        <v>0.24270169999999999</v>
      </c>
      <c r="BW210" s="53">
        <v>0.1871739</v>
      </c>
      <c r="BX210" s="53">
        <v>0.20660909999999999</v>
      </c>
      <c r="BY210" s="53">
        <v>0.26942129999999997</v>
      </c>
      <c r="BZ210" s="53">
        <v>9.78932E-2</v>
      </c>
      <c r="CA210" s="53">
        <v>-5.0132999999999997E-2</v>
      </c>
      <c r="CB210" s="53">
        <v>4.38676E-2</v>
      </c>
      <c r="CC210" s="53">
        <v>0.2021693</v>
      </c>
      <c r="CD210" s="53">
        <v>0.32017709999999999</v>
      </c>
      <c r="CE210" s="53">
        <v>0.32496009999999997</v>
      </c>
      <c r="CF210" s="53">
        <v>0.39006649999999998</v>
      </c>
      <c r="CG210" s="53">
        <v>0.43929030000000002</v>
      </c>
      <c r="CH210" s="53">
        <v>0.18964259999999999</v>
      </c>
      <c r="CI210" s="53">
        <v>0.21654090000000001</v>
      </c>
      <c r="CJ210" s="53">
        <v>0.18915180000000001</v>
      </c>
      <c r="CK210" s="53">
        <v>0.2688489</v>
      </c>
      <c r="CL210" s="53">
        <v>0.14710029999999999</v>
      </c>
      <c r="CM210" s="53">
        <v>0.25224800000000003</v>
      </c>
      <c r="CN210" s="53">
        <v>0.29704609999999998</v>
      </c>
      <c r="CO210" s="53">
        <v>0.120513</v>
      </c>
      <c r="CP210" s="53">
        <v>0.2773718</v>
      </c>
      <c r="CQ210" s="53">
        <v>0.35997089999999998</v>
      </c>
      <c r="CR210" s="53">
        <v>0.39758830000000001</v>
      </c>
      <c r="CS210" s="53">
        <v>0.44211</v>
      </c>
      <c r="CT210" s="53">
        <v>0.4592677</v>
      </c>
      <c r="CU210" s="53">
        <v>0.4447699</v>
      </c>
      <c r="CV210" s="53">
        <v>0.45158890000000002</v>
      </c>
      <c r="CW210" s="53">
        <v>0.512656</v>
      </c>
      <c r="CX210" s="53">
        <v>0.30716579999999999</v>
      </c>
      <c r="CY210" s="53">
        <v>0.14295289999999999</v>
      </c>
      <c r="CZ210" s="53">
        <v>0.21859909999999999</v>
      </c>
      <c r="DA210" s="53">
        <v>0.40382370000000001</v>
      </c>
      <c r="DB210" s="53">
        <v>0.50955280000000003</v>
      </c>
      <c r="DC210" s="53">
        <v>0.48978850000000002</v>
      </c>
      <c r="DD210" s="53">
        <v>0.58778509999999995</v>
      </c>
      <c r="DE210" s="53">
        <v>0.63143300000000002</v>
      </c>
      <c r="DF210" s="53">
        <v>0.33685999999999999</v>
      </c>
      <c r="DG210" s="53">
        <v>0.36244349999999997</v>
      </c>
      <c r="DH210" s="53">
        <v>0.3336112</v>
      </c>
      <c r="DI210" s="53">
        <v>0.43606010000000001</v>
      </c>
      <c r="DJ210" s="53">
        <v>0.30787160000000002</v>
      </c>
      <c r="DK210" s="53">
        <v>0.4067673</v>
      </c>
      <c r="DL210" s="53">
        <v>0.46505150000000001</v>
      </c>
      <c r="DM210" s="53">
        <v>0.26603120000000002</v>
      </c>
      <c r="DN210" s="53">
        <v>0.41501870000000002</v>
      </c>
      <c r="DO210" s="53">
        <v>0.50250859999999997</v>
      </c>
      <c r="DP210" s="53">
        <v>0.60522050000000005</v>
      </c>
      <c r="DQ210" s="53">
        <v>0.66708339999999999</v>
      </c>
      <c r="DR210" s="53">
        <v>0.67583380000000004</v>
      </c>
      <c r="DS210" s="53">
        <v>0.70236580000000004</v>
      </c>
      <c r="DT210" s="53">
        <v>0.69656870000000004</v>
      </c>
      <c r="DU210" s="53">
        <v>0.75589059999999997</v>
      </c>
      <c r="DV210" s="53">
        <v>0.51643830000000002</v>
      </c>
      <c r="DW210" s="53">
        <v>0.33603880000000003</v>
      </c>
      <c r="DX210" s="53">
        <v>0.39333059999999997</v>
      </c>
      <c r="DY210" s="53">
        <v>0.69498062000000005</v>
      </c>
      <c r="DZ210" s="53">
        <v>0.78298129999999999</v>
      </c>
      <c r="EA210" s="53">
        <v>0.72777440000000004</v>
      </c>
      <c r="EB210" s="53">
        <v>0.87325940000000002</v>
      </c>
      <c r="EC210" s="53">
        <v>0.90885660000000001</v>
      </c>
      <c r="ED210" s="53">
        <v>0.54941850000000003</v>
      </c>
      <c r="EE210" s="53">
        <v>0.57310380000000005</v>
      </c>
      <c r="EF210" s="53">
        <v>0.54218770000000005</v>
      </c>
      <c r="EG210" s="53">
        <v>0.67748640000000004</v>
      </c>
      <c r="EH210" s="53">
        <v>0.53999969999999997</v>
      </c>
      <c r="EI210" s="53">
        <v>0.6298686</v>
      </c>
      <c r="EJ210" s="53">
        <v>0.7076247</v>
      </c>
      <c r="EK210" s="53">
        <v>0.47613620000000001</v>
      </c>
      <c r="EL210" s="53">
        <v>0.61375900000000005</v>
      </c>
      <c r="EM210" s="53">
        <v>0.70831040000000001</v>
      </c>
      <c r="EN210" s="53">
        <v>0.90500840000000005</v>
      </c>
      <c r="EO210" s="53">
        <v>0.99190929999999999</v>
      </c>
      <c r="EP210" s="53">
        <v>0.98852070000000003</v>
      </c>
      <c r="EQ210" s="53">
        <v>1.0742929999999999</v>
      </c>
      <c r="ER210" s="53">
        <v>1.050281</v>
      </c>
      <c r="ES210" s="53">
        <v>1.107083</v>
      </c>
      <c r="ET210" s="53">
        <v>0.81859459999999995</v>
      </c>
      <c r="EU210" s="53">
        <v>0.61482409999999998</v>
      </c>
      <c r="EV210" s="53">
        <v>0.6456151</v>
      </c>
      <c r="EW210" s="53">
        <v>68.391199999999998</v>
      </c>
      <c r="EX210" s="53">
        <v>67.537899999999993</v>
      </c>
      <c r="EY210" s="53">
        <v>66.449870000000004</v>
      </c>
      <c r="EZ210" s="53">
        <v>65.624690000000001</v>
      </c>
      <c r="FA210" s="53">
        <v>64.820909999999998</v>
      </c>
      <c r="FB210" s="53">
        <v>63.875309999999999</v>
      </c>
      <c r="FC210" s="53">
        <v>63.14425</v>
      </c>
      <c r="FD210" s="53">
        <v>63.86063</v>
      </c>
      <c r="FE210" s="53">
        <v>66.917479999999998</v>
      </c>
      <c r="FF210" s="53">
        <v>70.999390000000005</v>
      </c>
      <c r="FG210" s="53">
        <v>74.940089999999998</v>
      </c>
      <c r="FH210" s="53">
        <v>78.680930000000004</v>
      </c>
      <c r="FI210" s="53">
        <v>82.081299999999999</v>
      </c>
      <c r="FJ210" s="53">
        <v>84.63937</v>
      </c>
      <c r="FK210" s="53">
        <v>86.366129999999998</v>
      </c>
      <c r="FL210" s="53">
        <v>87.131420000000006</v>
      </c>
      <c r="FM210" s="53">
        <v>87.102689999999996</v>
      </c>
      <c r="FN210" s="53">
        <v>85.811130000000006</v>
      </c>
      <c r="FO210" s="53">
        <v>83.191929999999999</v>
      </c>
      <c r="FP210" s="53">
        <v>79.129589999999993</v>
      </c>
      <c r="FQ210" s="53">
        <v>75.707210000000003</v>
      </c>
      <c r="FR210" s="53">
        <v>73.342910000000003</v>
      </c>
      <c r="FS210" s="53">
        <v>71.796459999999996</v>
      </c>
      <c r="FT210" s="53">
        <v>70.355130000000003</v>
      </c>
      <c r="FU210" s="53">
        <v>90.966669999999993</v>
      </c>
      <c r="FV210" s="53">
        <v>186.45</v>
      </c>
      <c r="FW210" s="53">
        <v>16.220050000000001</v>
      </c>
      <c r="FX210" s="53">
        <v>1</v>
      </c>
    </row>
    <row r="211" spans="1:180" x14ac:dyDescent="0.3">
      <c r="A211" t="s">
        <v>174</v>
      </c>
      <c r="B211" t="s">
        <v>220</v>
      </c>
      <c r="C211" t="s">
        <v>180</v>
      </c>
      <c r="D211" t="s">
        <v>227</v>
      </c>
      <c r="E211" t="s">
        <v>188</v>
      </c>
      <c r="F211" t="s">
        <v>236</v>
      </c>
      <c r="G211" t="s">
        <v>242</v>
      </c>
      <c r="H211" s="53">
        <v>11</v>
      </c>
      <c r="I211" s="53">
        <v>2.2399759000000001</v>
      </c>
      <c r="J211" s="53">
        <v>2.305809</v>
      </c>
      <c r="K211" s="53">
        <v>2.2473909999999999</v>
      </c>
      <c r="L211" s="53">
        <v>2.1402420000000002</v>
      </c>
      <c r="M211" s="53">
        <v>2.1817169999999999</v>
      </c>
      <c r="N211" s="53">
        <v>2.3625039999999999</v>
      </c>
      <c r="O211" s="53">
        <v>1.7129939999999999</v>
      </c>
      <c r="P211" s="53">
        <v>1.5295449999999999</v>
      </c>
      <c r="Q211" s="53">
        <v>1.5963719999999999</v>
      </c>
      <c r="R211" s="53">
        <v>1.9371830000000001</v>
      </c>
      <c r="S211" s="53">
        <v>2.0320170000000002</v>
      </c>
      <c r="T211" s="53">
        <v>2.0706560000000001</v>
      </c>
      <c r="U211" s="53">
        <v>2.1243259999999999</v>
      </c>
      <c r="V211" s="53">
        <v>2.0477959999999999</v>
      </c>
      <c r="W211" s="53">
        <v>2.1364399999999999</v>
      </c>
      <c r="X211" s="53">
        <v>2.2663880000000001</v>
      </c>
      <c r="Y211" s="53">
        <v>1.9630449999999999</v>
      </c>
      <c r="Z211" s="53">
        <v>1.7901579999999999</v>
      </c>
      <c r="AA211" s="53">
        <v>1.8925080000000001</v>
      </c>
      <c r="AB211" s="53">
        <v>1.98973</v>
      </c>
      <c r="AC211" s="53">
        <v>2.2441990000000001</v>
      </c>
      <c r="AD211" s="53">
        <v>2.4875590000000001</v>
      </c>
      <c r="AE211" s="53">
        <v>2.4656539999999998</v>
      </c>
      <c r="AF211" s="53">
        <v>2.346425</v>
      </c>
      <c r="AG211" s="53">
        <v>-0.21539710000000001</v>
      </c>
      <c r="AH211" s="53">
        <v>-0.12581639999999999</v>
      </c>
      <c r="AI211" s="53">
        <v>-0.1154461</v>
      </c>
      <c r="AJ211" s="53">
        <v>-0.14982490000000001</v>
      </c>
      <c r="AK211" s="53">
        <v>-9.3840699999999999E-2</v>
      </c>
      <c r="AL211" s="53">
        <v>2.4147999999999999E-3</v>
      </c>
      <c r="AM211" s="53">
        <v>-0.2097726</v>
      </c>
      <c r="AN211" s="53">
        <v>-0.32650610000000002</v>
      </c>
      <c r="AO211" s="53">
        <v>-0.20846999999999999</v>
      </c>
      <c r="AP211" s="53">
        <v>-5.8775399999999998E-2</v>
      </c>
      <c r="AQ211" s="53">
        <v>-9.8991999999999997E-2</v>
      </c>
      <c r="AR211" s="53">
        <v>-8.9894299999999996E-2</v>
      </c>
      <c r="AS211" s="53">
        <v>-9.7016400000000003E-2</v>
      </c>
      <c r="AT211" s="53">
        <v>-0.25898650000000001</v>
      </c>
      <c r="AU211" s="53">
        <v>-0.3147606</v>
      </c>
      <c r="AV211" s="53">
        <v>-0.32003280000000001</v>
      </c>
      <c r="AW211" s="53">
        <v>-0.36461290000000002</v>
      </c>
      <c r="AX211" s="53">
        <v>-0.39904020000000001</v>
      </c>
      <c r="AY211" s="53">
        <v>-0.3539293</v>
      </c>
      <c r="AZ211" s="53">
        <v>-0.31958310000000001</v>
      </c>
      <c r="BA211" s="53">
        <v>-0.3558616</v>
      </c>
      <c r="BB211" s="53">
        <v>-0.2177548</v>
      </c>
      <c r="BC211" s="53">
        <v>-0.1459625</v>
      </c>
      <c r="BD211" s="53">
        <v>-0.22256300000000001</v>
      </c>
      <c r="BE211" s="53">
        <v>-7.7699400000000002E-2</v>
      </c>
      <c r="BF211" s="53">
        <v>2.58753E-2</v>
      </c>
      <c r="BG211" s="53">
        <v>3.6139499999999998E-2</v>
      </c>
      <c r="BH211" s="53">
        <v>6.5290000000000001E-3</v>
      </c>
      <c r="BI211" s="53">
        <v>7.0346500000000006E-2</v>
      </c>
      <c r="BJ211" s="53">
        <v>0.22007979999999999</v>
      </c>
      <c r="BK211" s="53">
        <v>-3.4386399999999998E-2</v>
      </c>
      <c r="BL211" s="53">
        <v>-0.1761152</v>
      </c>
      <c r="BM211" s="53">
        <v>-8.9594499999999994E-2</v>
      </c>
      <c r="BN211" s="53">
        <v>7.7205700000000002E-2</v>
      </c>
      <c r="BO211" s="53">
        <v>3.17384E-2</v>
      </c>
      <c r="BP211" s="53">
        <v>3.20767E-2</v>
      </c>
      <c r="BQ211" s="53">
        <v>2.4558799999999999E-2</v>
      </c>
      <c r="BR211" s="53">
        <v>-0.1385873</v>
      </c>
      <c r="BS211" s="53">
        <v>-0.1535263</v>
      </c>
      <c r="BT211" s="53">
        <v>-8.6312100000000003E-2</v>
      </c>
      <c r="BU211" s="53">
        <v>-0.245758</v>
      </c>
      <c r="BV211" s="53">
        <v>-0.28413650000000001</v>
      </c>
      <c r="BW211" s="53">
        <v>-0.16826759999999999</v>
      </c>
      <c r="BX211" s="53">
        <v>-0.1052801</v>
      </c>
      <c r="BY211" s="53">
        <v>-0.15681899999999999</v>
      </c>
      <c r="BZ211" s="53">
        <v>-2.7805E-2</v>
      </c>
      <c r="CA211" s="53">
        <v>2.62264E-2</v>
      </c>
      <c r="CB211" s="53">
        <v>-7.2169700000000003E-2</v>
      </c>
      <c r="CC211" s="53">
        <v>1.7669500000000001E-2</v>
      </c>
      <c r="CD211" s="53">
        <v>0.13093640000000001</v>
      </c>
      <c r="CE211" s="53">
        <v>0.14112720000000001</v>
      </c>
      <c r="CF211" s="53">
        <v>0.1148192</v>
      </c>
      <c r="CG211" s="53">
        <v>0.18406210000000001</v>
      </c>
      <c r="CH211" s="53">
        <v>0.370834</v>
      </c>
      <c r="CI211" s="53">
        <v>8.7085599999999999E-2</v>
      </c>
      <c r="CJ211" s="53">
        <v>-7.1955000000000005E-2</v>
      </c>
      <c r="CK211" s="53">
        <v>-7.2617999999999997E-3</v>
      </c>
      <c r="CL211" s="53">
        <v>0.1713857</v>
      </c>
      <c r="CM211" s="53">
        <v>0.1222819</v>
      </c>
      <c r="CN211" s="53">
        <v>0.1165534</v>
      </c>
      <c r="CO211" s="53">
        <v>0.10876130000000001</v>
      </c>
      <c r="CP211" s="53">
        <v>-5.5199100000000001E-2</v>
      </c>
      <c r="CQ211" s="53">
        <v>-4.1855999999999997E-2</v>
      </c>
      <c r="CR211" s="53">
        <v>7.5562099999999993E-2</v>
      </c>
      <c r="CS211" s="53">
        <v>-0.16343940000000001</v>
      </c>
      <c r="CT211" s="53">
        <v>-0.2045545</v>
      </c>
      <c r="CU211" s="53">
        <v>-3.96788E-2</v>
      </c>
      <c r="CV211" s="53">
        <v>4.3145500000000003E-2</v>
      </c>
      <c r="CW211" s="53">
        <v>-1.89626E-2</v>
      </c>
      <c r="CX211" s="53">
        <v>0.1037536</v>
      </c>
      <c r="CY211" s="53">
        <v>0.1454839</v>
      </c>
      <c r="CZ211" s="53">
        <v>3.1992199999999998E-2</v>
      </c>
      <c r="DA211" s="53">
        <v>0.1130385</v>
      </c>
      <c r="DB211" s="53">
        <v>0.2359976</v>
      </c>
      <c r="DC211" s="53">
        <v>0.246115</v>
      </c>
      <c r="DD211" s="53">
        <v>0.22310940000000001</v>
      </c>
      <c r="DE211" s="53">
        <v>0.29777759999999998</v>
      </c>
      <c r="DF211" s="53">
        <v>0.5215881</v>
      </c>
      <c r="DG211" s="53">
        <v>0.20855750000000001</v>
      </c>
      <c r="DH211" s="53">
        <v>3.2205200000000003E-2</v>
      </c>
      <c r="DI211" s="53">
        <v>7.5070999999999999E-2</v>
      </c>
      <c r="DJ211" s="53">
        <v>0.26556580000000002</v>
      </c>
      <c r="DK211" s="53">
        <v>0.2128254</v>
      </c>
      <c r="DL211" s="53">
        <v>0.20103009999999999</v>
      </c>
      <c r="DM211" s="53">
        <v>0.19296389999999999</v>
      </c>
      <c r="DN211" s="53">
        <v>2.8188999999999999E-2</v>
      </c>
      <c r="DO211" s="53">
        <v>6.9814299999999996E-2</v>
      </c>
      <c r="DP211" s="53">
        <v>0.23743629999999999</v>
      </c>
      <c r="DQ211" s="53">
        <v>-8.1120800000000007E-2</v>
      </c>
      <c r="DR211" s="53">
        <v>-0.1249725</v>
      </c>
      <c r="DS211" s="53">
        <v>8.8910000000000003E-2</v>
      </c>
      <c r="DT211" s="53">
        <v>0.1915712</v>
      </c>
      <c r="DU211" s="53">
        <v>0.1188937</v>
      </c>
      <c r="DV211" s="53">
        <v>0.2353123</v>
      </c>
      <c r="DW211" s="53">
        <v>0.26474140000000002</v>
      </c>
      <c r="DX211" s="53">
        <v>0.1361542</v>
      </c>
      <c r="DY211" s="53">
        <v>0.25073609000000002</v>
      </c>
      <c r="DZ211" s="53">
        <v>0.38768930000000001</v>
      </c>
      <c r="EA211" s="53">
        <v>0.39770060000000002</v>
      </c>
      <c r="EB211" s="53">
        <v>0.3794633</v>
      </c>
      <c r="EC211" s="53">
        <v>0.46196480000000001</v>
      </c>
      <c r="ED211" s="53">
        <v>0.73925320000000005</v>
      </c>
      <c r="EE211" s="53">
        <v>0.3839437</v>
      </c>
      <c r="EF211" s="53">
        <v>0.18259600000000001</v>
      </c>
      <c r="EG211" s="53">
        <v>0.19394639999999999</v>
      </c>
      <c r="EH211" s="53">
        <v>0.40154679999999998</v>
      </c>
      <c r="EI211" s="53">
        <v>0.34355590000000003</v>
      </c>
      <c r="EJ211" s="53">
        <v>0.32300109999999999</v>
      </c>
      <c r="EK211" s="53">
        <v>0.31453900000000001</v>
      </c>
      <c r="EL211" s="53">
        <v>0.1485882</v>
      </c>
      <c r="EM211" s="53">
        <v>0.23104859999999999</v>
      </c>
      <c r="EN211" s="53">
        <v>0.47115699999999999</v>
      </c>
      <c r="EO211" s="53">
        <v>3.7734200000000002E-2</v>
      </c>
      <c r="EP211" s="53">
        <v>-1.0068799999999999E-2</v>
      </c>
      <c r="EQ211" s="53">
        <v>0.27457169999999997</v>
      </c>
      <c r="ER211" s="53">
        <v>0.40587430000000002</v>
      </c>
      <c r="ES211" s="53">
        <v>0.31793640000000001</v>
      </c>
      <c r="ET211" s="53">
        <v>0.42526209999999998</v>
      </c>
      <c r="EU211" s="53">
        <v>0.43693019999999999</v>
      </c>
      <c r="EV211" s="53">
        <v>0.28654750000000001</v>
      </c>
      <c r="EW211" s="53">
        <v>70.646259999999998</v>
      </c>
      <c r="EX211" s="53">
        <v>69.245940000000004</v>
      </c>
      <c r="EY211" s="53">
        <v>68.083470000000005</v>
      </c>
      <c r="EZ211" s="53">
        <v>66.997640000000004</v>
      </c>
      <c r="FA211" s="53">
        <v>66.033230000000003</v>
      </c>
      <c r="FB211" s="53">
        <v>65.193349999999995</v>
      </c>
      <c r="FC211" s="53">
        <v>64.975139999999996</v>
      </c>
      <c r="FD211" s="53">
        <v>66.724490000000003</v>
      </c>
      <c r="FE211" s="53">
        <v>69.899789999999996</v>
      </c>
      <c r="FF211" s="53">
        <v>73.863690000000005</v>
      </c>
      <c r="FG211" s="53">
        <v>78.244380000000007</v>
      </c>
      <c r="FH211" s="53">
        <v>82.28886</v>
      </c>
      <c r="FI211" s="53">
        <v>85.617739999999998</v>
      </c>
      <c r="FJ211" s="53">
        <v>88.442959999999999</v>
      </c>
      <c r="FK211" s="53">
        <v>90.322339999999997</v>
      </c>
      <c r="FL211" s="53">
        <v>91.665099999999995</v>
      </c>
      <c r="FM211" s="53">
        <v>91.925430000000006</v>
      </c>
      <c r="FN211" s="53">
        <v>91.104129999999998</v>
      </c>
      <c r="FO211" s="53">
        <v>88.839089999999999</v>
      </c>
      <c r="FP211" s="53">
        <v>84.855829999999997</v>
      </c>
      <c r="FQ211" s="53">
        <v>80.191000000000003</v>
      </c>
      <c r="FR211" s="53">
        <v>76.828890000000001</v>
      </c>
      <c r="FS211" s="53">
        <v>74.400310000000005</v>
      </c>
      <c r="FT211" s="53">
        <v>72.641810000000007</v>
      </c>
      <c r="FU211" s="53">
        <v>91</v>
      </c>
      <c r="FV211" s="53">
        <v>189.08449999999999</v>
      </c>
      <c r="FW211" s="53">
        <v>17.03097</v>
      </c>
      <c r="FX211" s="53">
        <v>1</v>
      </c>
    </row>
    <row r="212" spans="1:180" x14ac:dyDescent="0.3">
      <c r="A212" t="s">
        <v>174</v>
      </c>
      <c r="B212" t="s">
        <v>220</v>
      </c>
      <c r="C212" t="s">
        <v>180</v>
      </c>
      <c r="D212" t="s">
        <v>227</v>
      </c>
      <c r="E212" t="s">
        <v>187</v>
      </c>
      <c r="F212" t="s">
        <v>236</v>
      </c>
      <c r="G212" t="s">
        <v>242</v>
      </c>
      <c r="H212" s="53">
        <v>11</v>
      </c>
      <c r="I212" s="53">
        <v>2.2341639999999998</v>
      </c>
      <c r="J212" s="53">
        <v>2.2153360000000002</v>
      </c>
      <c r="K212" s="53">
        <v>2.1707740000000002</v>
      </c>
      <c r="L212" s="53">
        <v>2.1440980000000001</v>
      </c>
      <c r="M212" s="53">
        <v>2.1602299999999999</v>
      </c>
      <c r="N212" s="53">
        <v>1.962642</v>
      </c>
      <c r="O212" s="53">
        <v>1.559647</v>
      </c>
      <c r="P212" s="53">
        <v>1.390674</v>
      </c>
      <c r="Q212" s="53">
        <v>1.6869959999999999</v>
      </c>
      <c r="R212" s="53">
        <v>1.8564929999999999</v>
      </c>
      <c r="S212" s="53">
        <v>1.821893</v>
      </c>
      <c r="T212" s="53">
        <v>1.817609</v>
      </c>
      <c r="U212" s="53">
        <v>1.8228869999999999</v>
      </c>
      <c r="V212" s="53">
        <v>1.898987</v>
      </c>
      <c r="W212" s="53">
        <v>1.882563</v>
      </c>
      <c r="X212" s="53">
        <v>2.00149</v>
      </c>
      <c r="Y212" s="53">
        <v>1.7655179999999999</v>
      </c>
      <c r="Z212" s="53">
        <v>1.590112</v>
      </c>
      <c r="AA212" s="53">
        <v>1.592649</v>
      </c>
      <c r="AB212" s="53">
        <v>1.6997819999999999</v>
      </c>
      <c r="AC212" s="53">
        <v>1.983268</v>
      </c>
      <c r="AD212" s="53">
        <v>2.2149559999999999</v>
      </c>
      <c r="AE212" s="53">
        <v>2.2978339999999999</v>
      </c>
      <c r="AF212" s="53">
        <v>2.2892549999999998</v>
      </c>
      <c r="AG212" s="53">
        <v>-7.9140600000000005E-2</v>
      </c>
      <c r="AH212" s="53">
        <v>-7.24799E-2</v>
      </c>
      <c r="AI212" s="53">
        <v>-0.1037337</v>
      </c>
      <c r="AJ212" s="53">
        <v>-1.9457200000000001E-2</v>
      </c>
      <c r="AK212" s="53">
        <v>5.2899999999999998E-5</v>
      </c>
      <c r="AL212" s="53">
        <v>-0.17275560000000001</v>
      </c>
      <c r="AM212" s="53">
        <v>-0.26240639999999998</v>
      </c>
      <c r="AN212" s="53">
        <v>-0.40210859999999998</v>
      </c>
      <c r="AO212" s="53">
        <v>-0.20409730000000001</v>
      </c>
      <c r="AP212" s="53">
        <v>-0.14979129999999999</v>
      </c>
      <c r="AQ212" s="53">
        <v>-0.2400651</v>
      </c>
      <c r="AR212" s="53">
        <v>-0.21960209999999999</v>
      </c>
      <c r="AS212" s="53">
        <v>-0.24857760000000001</v>
      </c>
      <c r="AT212" s="53">
        <v>-0.25941910000000001</v>
      </c>
      <c r="AU212" s="53">
        <v>-0.24618370000000001</v>
      </c>
      <c r="AV212" s="53">
        <v>-0.19041250000000001</v>
      </c>
      <c r="AW212" s="53">
        <v>-0.33531420000000001</v>
      </c>
      <c r="AX212" s="53">
        <v>-0.40104689999999998</v>
      </c>
      <c r="AY212" s="53">
        <v>-0.3550799</v>
      </c>
      <c r="AZ212" s="53">
        <v>-0.25438309999999997</v>
      </c>
      <c r="BA212" s="53">
        <v>-0.28537210000000002</v>
      </c>
      <c r="BB212" s="53">
        <v>-0.32889249999999998</v>
      </c>
      <c r="BC212" s="53">
        <v>-0.13393830000000001</v>
      </c>
      <c r="BD212" s="53">
        <v>-0.12599920000000001</v>
      </c>
      <c r="BE212" s="53">
        <v>3.301E-4</v>
      </c>
      <c r="BF212" s="53">
        <v>8.9049000000000003E-3</v>
      </c>
      <c r="BG212" s="53">
        <v>-2.8349099999999999E-2</v>
      </c>
      <c r="BH212" s="53">
        <v>6.1947299999999997E-2</v>
      </c>
      <c r="BI212" s="53">
        <v>0.1285144</v>
      </c>
      <c r="BJ212" s="53">
        <v>-2.85714E-2</v>
      </c>
      <c r="BK212" s="53">
        <v>-9.2184600000000005E-2</v>
      </c>
      <c r="BL212" s="53">
        <v>-0.27692030000000001</v>
      </c>
      <c r="BM212" s="53">
        <v>-2.9370799999999999E-2</v>
      </c>
      <c r="BN212" s="53">
        <v>2.61727E-2</v>
      </c>
      <c r="BO212" s="53">
        <v>-0.1006176</v>
      </c>
      <c r="BP212" s="53">
        <v>-8.4820800000000002E-2</v>
      </c>
      <c r="BQ212" s="53">
        <v>-0.10061879999999999</v>
      </c>
      <c r="BR212" s="53">
        <v>-7.5182399999999996E-2</v>
      </c>
      <c r="BS212" s="53">
        <v>-9.0892899999999999E-2</v>
      </c>
      <c r="BT212" s="53">
        <v>-1.64084E-2</v>
      </c>
      <c r="BU212" s="53">
        <v>-0.2111748</v>
      </c>
      <c r="BV212" s="53">
        <v>-0.2867422</v>
      </c>
      <c r="BW212" s="53">
        <v>-0.25084620000000002</v>
      </c>
      <c r="BX212" s="53">
        <v>-0.1567028</v>
      </c>
      <c r="BY212" s="53">
        <v>-0.1936312</v>
      </c>
      <c r="BZ212" s="53">
        <v>-0.22736590000000001</v>
      </c>
      <c r="CA212" s="53">
        <v>-4.68523E-2</v>
      </c>
      <c r="CB212" s="53">
        <v>-3.6403699999999997E-2</v>
      </c>
      <c r="CC212" s="53">
        <v>5.5371299999999998E-2</v>
      </c>
      <c r="CD212" s="53">
        <v>6.5271700000000002E-2</v>
      </c>
      <c r="CE212" s="53">
        <v>2.3862000000000001E-2</v>
      </c>
      <c r="CF212" s="53">
        <v>0.1183278</v>
      </c>
      <c r="CG212" s="53">
        <v>0.2174865</v>
      </c>
      <c r="CH212" s="53">
        <v>7.1290099999999995E-2</v>
      </c>
      <c r="CI212" s="53">
        <v>2.5710500000000001E-2</v>
      </c>
      <c r="CJ212" s="53">
        <v>-0.1902152</v>
      </c>
      <c r="CK212" s="53">
        <v>9.1644199999999995E-2</v>
      </c>
      <c r="CL212" s="53">
        <v>0.1480448</v>
      </c>
      <c r="CM212" s="53">
        <v>-4.0366999999999998E-3</v>
      </c>
      <c r="CN212" s="53">
        <v>8.5283000000000008E-3</v>
      </c>
      <c r="CO212" s="53">
        <v>1.8569999999999999E-3</v>
      </c>
      <c r="CP212" s="53">
        <v>5.2419399999999998E-2</v>
      </c>
      <c r="CQ212" s="53">
        <v>1.6660999999999999E-2</v>
      </c>
      <c r="CR212" s="53">
        <v>0.1041063</v>
      </c>
      <c r="CS212" s="53">
        <v>-0.12519630000000001</v>
      </c>
      <c r="CT212" s="53">
        <v>-0.20757519999999999</v>
      </c>
      <c r="CU212" s="53">
        <v>-0.17865420000000001</v>
      </c>
      <c r="CV212" s="53">
        <v>-8.9049699999999996E-2</v>
      </c>
      <c r="CW212" s="53">
        <v>-0.1300917</v>
      </c>
      <c r="CX212" s="53">
        <v>-0.15704879999999999</v>
      </c>
      <c r="CY212" s="53">
        <v>1.34632E-2</v>
      </c>
      <c r="CZ212" s="53">
        <v>2.56499E-2</v>
      </c>
      <c r="DA212" s="53">
        <v>0.11041239999999999</v>
      </c>
      <c r="DB212" s="53">
        <v>0.1216385</v>
      </c>
      <c r="DC212" s="53">
        <v>7.6073100000000005E-2</v>
      </c>
      <c r="DD212" s="53">
        <v>0.17470830000000001</v>
      </c>
      <c r="DE212" s="53">
        <v>0.30645850000000002</v>
      </c>
      <c r="DF212" s="53">
        <v>0.17115159999999999</v>
      </c>
      <c r="DG212" s="53">
        <v>0.1436056</v>
      </c>
      <c r="DH212" s="53">
        <v>-0.1035102</v>
      </c>
      <c r="DI212" s="53">
        <v>0.21265919999999999</v>
      </c>
      <c r="DJ212" s="53">
        <v>0.26991700000000002</v>
      </c>
      <c r="DK212" s="53">
        <v>9.2544199999999993E-2</v>
      </c>
      <c r="DL212" s="53">
        <v>0.10187740000000001</v>
      </c>
      <c r="DM212" s="53">
        <v>0.1043328</v>
      </c>
      <c r="DN212" s="53">
        <v>0.1800213</v>
      </c>
      <c r="DO212" s="53">
        <v>0.1242149</v>
      </c>
      <c r="DP212" s="53">
        <v>0.22462099999999999</v>
      </c>
      <c r="DQ212" s="53">
        <v>-3.9217700000000001E-2</v>
      </c>
      <c r="DR212" s="53">
        <v>-0.1284081</v>
      </c>
      <c r="DS212" s="53">
        <v>-0.1064623</v>
      </c>
      <c r="DT212" s="53">
        <v>-2.1396600000000002E-2</v>
      </c>
      <c r="DU212" s="53">
        <v>-6.6552200000000006E-2</v>
      </c>
      <c r="DV212" s="53">
        <v>-8.6731699999999995E-2</v>
      </c>
      <c r="DW212" s="53">
        <v>7.3778700000000003E-2</v>
      </c>
      <c r="DX212" s="53">
        <v>8.7703500000000004E-2</v>
      </c>
      <c r="DY212" s="53">
        <v>0.1898831</v>
      </c>
      <c r="DZ212" s="53">
        <v>0.20302329999999999</v>
      </c>
      <c r="EA212" s="53">
        <v>0.1514577</v>
      </c>
      <c r="EB212" s="53">
        <v>0.25611279999999997</v>
      </c>
      <c r="EC212" s="53">
        <v>0.43491999999999997</v>
      </c>
      <c r="ED212" s="53">
        <v>0.3153358</v>
      </c>
      <c r="EE212" s="53">
        <v>0.31382749999999998</v>
      </c>
      <c r="EF212" s="53">
        <v>2.1678099999999999E-2</v>
      </c>
      <c r="EG212" s="53">
        <v>0.3873857</v>
      </c>
      <c r="EH212" s="53">
        <v>0.44588100000000003</v>
      </c>
      <c r="EI212" s="53">
        <v>0.2319917</v>
      </c>
      <c r="EJ212" s="53">
        <v>0.2366587</v>
      </c>
      <c r="EK212" s="53">
        <v>0.2522916</v>
      </c>
      <c r="EL212" s="53">
        <v>0.36425800000000003</v>
      </c>
      <c r="EM212" s="53">
        <v>0.27950560000000002</v>
      </c>
      <c r="EN212" s="53">
        <v>0.39862500000000001</v>
      </c>
      <c r="EO212" s="53">
        <v>8.49216E-2</v>
      </c>
      <c r="EP212" s="53">
        <v>-1.41035E-2</v>
      </c>
      <c r="EQ212" s="53">
        <v>-2.2285E-3</v>
      </c>
      <c r="ER212" s="53">
        <v>7.6283799999999999E-2</v>
      </c>
      <c r="ES212" s="53">
        <v>2.5188700000000001E-2</v>
      </c>
      <c r="ET212" s="53">
        <v>1.47949E-2</v>
      </c>
      <c r="EU212" s="53">
        <v>0.1608647</v>
      </c>
      <c r="EV212" s="53">
        <v>0.17729909999999999</v>
      </c>
      <c r="EW212" s="53">
        <v>66.701300000000003</v>
      </c>
      <c r="EX212" s="53">
        <v>65.667339999999996</v>
      </c>
      <c r="EY212" s="53">
        <v>64.70429</v>
      </c>
      <c r="EZ212" s="53">
        <v>63.804450000000003</v>
      </c>
      <c r="FA212" s="53">
        <v>63.06044</v>
      </c>
      <c r="FB212" s="53">
        <v>62.241759999999999</v>
      </c>
      <c r="FC212" s="53">
        <v>62.469529999999999</v>
      </c>
      <c r="FD212" s="53">
        <v>64.962289999999996</v>
      </c>
      <c r="FE212" s="53">
        <v>68.38261</v>
      </c>
      <c r="FF212" s="53">
        <v>72.156850000000006</v>
      </c>
      <c r="FG212" s="53">
        <v>75.835409999999996</v>
      </c>
      <c r="FH212" s="53">
        <v>79.015979999999999</v>
      </c>
      <c r="FI212" s="53">
        <v>81.742260000000002</v>
      </c>
      <c r="FJ212" s="53">
        <v>83.980770000000007</v>
      </c>
      <c r="FK212" s="53">
        <v>85.434070000000006</v>
      </c>
      <c r="FL212" s="53">
        <v>86.062439999999995</v>
      </c>
      <c r="FM212" s="53">
        <v>85.817179999999993</v>
      </c>
      <c r="FN212" s="53">
        <v>84.638360000000006</v>
      </c>
      <c r="FO212" s="53">
        <v>82.457049999999995</v>
      </c>
      <c r="FP212" s="53">
        <v>79.001249999999999</v>
      </c>
      <c r="FQ212" s="53">
        <v>74.609139999999996</v>
      </c>
      <c r="FR212" s="53">
        <v>71.674319999999994</v>
      </c>
      <c r="FS212" s="53">
        <v>69.726519999999994</v>
      </c>
      <c r="FT212" s="53">
        <v>68.212779999999995</v>
      </c>
      <c r="FU212" s="53">
        <v>91</v>
      </c>
      <c r="FV212" s="53">
        <v>176.42740000000001</v>
      </c>
      <c r="FW212" s="53">
        <v>14.873950000000001</v>
      </c>
      <c r="FX212" s="53">
        <v>1</v>
      </c>
    </row>
    <row r="213" spans="1:180" x14ac:dyDescent="0.3">
      <c r="A213" t="s">
        <v>174</v>
      </c>
      <c r="B213" t="s">
        <v>220</v>
      </c>
      <c r="C213" t="s">
        <v>180</v>
      </c>
      <c r="D213" t="s">
        <v>248</v>
      </c>
      <c r="E213" t="s">
        <v>188</v>
      </c>
      <c r="F213" t="s">
        <v>236</v>
      </c>
      <c r="G213" t="s">
        <v>242</v>
      </c>
      <c r="H213" s="53">
        <v>11</v>
      </c>
      <c r="I213" s="53">
        <v>2.9650650000000001</v>
      </c>
      <c r="J213" s="53">
        <v>3.028886</v>
      </c>
      <c r="K213" s="53">
        <v>2.9244400000000002</v>
      </c>
      <c r="L213" s="53">
        <v>2.7801969999999998</v>
      </c>
      <c r="M213" s="53">
        <v>2.8489339999999999</v>
      </c>
      <c r="N213" s="53">
        <v>2.794082</v>
      </c>
      <c r="O213" s="53">
        <v>2.0625179999999999</v>
      </c>
      <c r="P213" s="53">
        <v>1.8302849999999999</v>
      </c>
      <c r="Q213" s="53">
        <v>1.8135269999999999</v>
      </c>
      <c r="R213" s="53">
        <v>1.861672</v>
      </c>
      <c r="S213" s="53">
        <v>2.1691310000000001</v>
      </c>
      <c r="T213" s="53">
        <v>2.056063</v>
      </c>
      <c r="U213" s="53">
        <v>1.7108639999999999</v>
      </c>
      <c r="V213" s="53">
        <v>1.7141249999999999</v>
      </c>
      <c r="W213" s="53">
        <v>2.0340509999999998</v>
      </c>
      <c r="X213" s="53">
        <v>2.2247840000000001</v>
      </c>
      <c r="Y213" s="53">
        <v>2.2330399999999999</v>
      </c>
      <c r="Z213" s="53">
        <v>2.4193850000000001</v>
      </c>
      <c r="AA213" s="53">
        <v>2.492982</v>
      </c>
      <c r="AB213" s="53">
        <v>2.5485540000000002</v>
      </c>
      <c r="AC213" s="53">
        <v>2.7507079999999999</v>
      </c>
      <c r="AD213" s="53">
        <v>2.7150560000000001</v>
      </c>
      <c r="AE213" s="53">
        <v>2.5898729999999999</v>
      </c>
      <c r="AF213" s="53">
        <v>2.52339</v>
      </c>
      <c r="AG213" s="53">
        <v>-0.25323888999999999</v>
      </c>
      <c r="AH213" s="53">
        <v>-0.21607789999999999</v>
      </c>
      <c r="AI213" s="53">
        <v>-0.16708139999999999</v>
      </c>
      <c r="AJ213" s="53">
        <v>-0.243395</v>
      </c>
      <c r="AK213" s="53">
        <v>-0.226359</v>
      </c>
      <c r="AL213" s="53">
        <v>-0.18158279999999999</v>
      </c>
      <c r="AM213" s="53">
        <v>-0.33069500000000002</v>
      </c>
      <c r="AN213" s="53">
        <v>-0.25319059999999999</v>
      </c>
      <c r="AO213" s="53">
        <v>-1.09502E-2</v>
      </c>
      <c r="AP213" s="53">
        <v>-5.67181E-2</v>
      </c>
      <c r="AQ213" s="53">
        <v>-0.13381709999999999</v>
      </c>
      <c r="AR213" s="53">
        <v>-0.12677530000000001</v>
      </c>
      <c r="AS213" s="53">
        <v>-0.2380428</v>
      </c>
      <c r="AT213" s="53">
        <v>-0.31673760000000001</v>
      </c>
      <c r="AU213" s="53">
        <v>-0.31624370000000002</v>
      </c>
      <c r="AV213" s="53">
        <v>-0.37050559999999999</v>
      </c>
      <c r="AW213" s="53">
        <v>-0.29550599999999999</v>
      </c>
      <c r="AX213" s="53">
        <v>-0.13640540000000001</v>
      </c>
      <c r="AY213" s="53">
        <v>6.7186200000000001E-2</v>
      </c>
      <c r="AZ213" s="53">
        <v>8.95899E-2</v>
      </c>
      <c r="BA213" s="53">
        <v>-9.4123499999999999E-2</v>
      </c>
      <c r="BB213" s="53">
        <v>-0.19202140000000001</v>
      </c>
      <c r="BC213" s="53">
        <v>-0.30719380000000002</v>
      </c>
      <c r="BD213" s="53">
        <v>-0.40804020000000002</v>
      </c>
      <c r="BE213" s="53">
        <v>0.31819361000000002</v>
      </c>
      <c r="BF213" s="53">
        <v>0.41984129999999997</v>
      </c>
      <c r="BG213" s="53">
        <v>0.41541929999999999</v>
      </c>
      <c r="BH213" s="53">
        <v>0.33216509999999999</v>
      </c>
      <c r="BI213" s="53">
        <v>0.35861470000000001</v>
      </c>
      <c r="BJ213" s="53">
        <v>0.38951750000000002</v>
      </c>
      <c r="BK213" s="53">
        <v>0.18601609999999999</v>
      </c>
      <c r="BL213" s="53">
        <v>0.12557769999999999</v>
      </c>
      <c r="BM213" s="53">
        <v>0.22112889999999999</v>
      </c>
      <c r="BN213" s="53">
        <v>9.72055E-2</v>
      </c>
      <c r="BO213" s="53">
        <v>0.1327052</v>
      </c>
      <c r="BP213" s="53">
        <v>0.10358970000000001</v>
      </c>
      <c r="BQ213" s="53">
        <v>-0.1247129</v>
      </c>
      <c r="BR213" s="53">
        <v>-0.1856826</v>
      </c>
      <c r="BS213" s="53">
        <v>-3.4467999999999999E-3</v>
      </c>
      <c r="BT213" s="53">
        <v>7.9925499999999997E-2</v>
      </c>
      <c r="BU213" s="53">
        <v>0.1277134</v>
      </c>
      <c r="BV213" s="53">
        <v>0.3117238</v>
      </c>
      <c r="BW213" s="53">
        <v>0.440693</v>
      </c>
      <c r="BX213" s="53">
        <v>0.44217820000000002</v>
      </c>
      <c r="BY213" s="53">
        <v>0.2554787</v>
      </c>
      <c r="BZ213" s="53">
        <v>0.1030759</v>
      </c>
      <c r="CA213" s="53">
        <v>1.66047E-2</v>
      </c>
      <c r="CB213" s="53">
        <v>-3.2235399999999997E-2</v>
      </c>
      <c r="CC213" s="53">
        <v>0.71396607000000001</v>
      </c>
      <c r="CD213" s="53">
        <v>0.86027710000000002</v>
      </c>
      <c r="CE213" s="53">
        <v>0.81885759999999996</v>
      </c>
      <c r="CF213" s="53">
        <v>0.73079629999999995</v>
      </c>
      <c r="CG213" s="53">
        <v>0.76376580000000005</v>
      </c>
      <c r="CH213" s="53">
        <v>0.78505990000000003</v>
      </c>
      <c r="CI213" s="53">
        <v>0.5438887</v>
      </c>
      <c r="CJ213" s="53">
        <v>0.38791150000000002</v>
      </c>
      <c r="CK213" s="53">
        <v>0.38186619999999999</v>
      </c>
      <c r="CL213" s="53">
        <v>0.20381250000000001</v>
      </c>
      <c r="CM213" s="53">
        <v>0.31729770000000002</v>
      </c>
      <c r="CN213" s="53">
        <v>0.26313979999999998</v>
      </c>
      <c r="CO213" s="53">
        <v>-4.6220999999999998E-2</v>
      </c>
      <c r="CP213" s="53">
        <v>-9.4914299999999993E-2</v>
      </c>
      <c r="CQ213" s="53">
        <v>0.2131953</v>
      </c>
      <c r="CR213" s="53">
        <v>0.39189269999999998</v>
      </c>
      <c r="CS213" s="53">
        <v>0.42083389999999998</v>
      </c>
      <c r="CT213" s="53">
        <v>0.62209669999999995</v>
      </c>
      <c r="CU213" s="53">
        <v>0.69938270000000002</v>
      </c>
      <c r="CV213" s="53">
        <v>0.68637970000000004</v>
      </c>
      <c r="CW213" s="53">
        <v>0.4976121</v>
      </c>
      <c r="CX213" s="53">
        <v>0.30745939999999999</v>
      </c>
      <c r="CY213" s="53">
        <v>0.24086659999999999</v>
      </c>
      <c r="CZ213" s="53">
        <v>0.2280459</v>
      </c>
      <c r="DA213" s="53">
        <v>1.1097379999999999</v>
      </c>
      <c r="DB213" s="53">
        <v>1.300713</v>
      </c>
      <c r="DC213" s="53">
        <v>1.222296</v>
      </c>
      <c r="DD213" s="53">
        <v>1.1294280000000001</v>
      </c>
      <c r="DE213" s="53">
        <v>1.168917</v>
      </c>
      <c r="DF213" s="53">
        <v>1.1806019999999999</v>
      </c>
      <c r="DG213" s="53">
        <v>0.90176120000000004</v>
      </c>
      <c r="DH213" s="53">
        <v>0.65024530000000003</v>
      </c>
      <c r="DI213" s="53">
        <v>0.54260339999999996</v>
      </c>
      <c r="DJ213" s="53">
        <v>0.31041950000000001</v>
      </c>
      <c r="DK213" s="53">
        <v>0.50189019999999995</v>
      </c>
      <c r="DL213" s="53">
        <v>0.4226898</v>
      </c>
      <c r="DM213" s="53">
        <v>3.2270899999999998E-2</v>
      </c>
      <c r="DN213" s="53">
        <v>-4.1459000000000001E-3</v>
      </c>
      <c r="DO213" s="53">
        <v>0.42983749999999998</v>
      </c>
      <c r="DP213" s="53">
        <v>0.70385989999999998</v>
      </c>
      <c r="DQ213" s="53">
        <v>0.71395439999999999</v>
      </c>
      <c r="DR213" s="53">
        <v>0.93246960000000001</v>
      </c>
      <c r="DS213" s="53">
        <v>0.95807229999999999</v>
      </c>
      <c r="DT213" s="53">
        <v>0.9305812</v>
      </c>
      <c r="DU213" s="53">
        <v>0.73974549999999994</v>
      </c>
      <c r="DV213" s="53">
        <v>0.51184280000000004</v>
      </c>
      <c r="DW213" s="53">
        <v>0.4651285</v>
      </c>
      <c r="DX213" s="53">
        <v>0.48832720000000002</v>
      </c>
      <c r="DY213" s="53">
        <v>1.6811708999999999</v>
      </c>
      <c r="DZ213" s="53">
        <v>1.9366319999999999</v>
      </c>
      <c r="EA213" s="53">
        <v>1.804797</v>
      </c>
      <c r="EB213" s="53">
        <v>1.7049879999999999</v>
      </c>
      <c r="EC213" s="53">
        <v>1.7538910000000001</v>
      </c>
      <c r="ED213" s="53">
        <v>1.751703</v>
      </c>
      <c r="EE213" s="53">
        <v>1.418472</v>
      </c>
      <c r="EF213" s="53">
        <v>1.0290140000000001</v>
      </c>
      <c r="EG213" s="53">
        <v>0.77468250000000005</v>
      </c>
      <c r="EH213" s="53">
        <v>0.46434300000000001</v>
      </c>
      <c r="EI213" s="53">
        <v>0.76841250000000005</v>
      </c>
      <c r="EJ213" s="53">
        <v>0.65305480000000005</v>
      </c>
      <c r="EK213" s="53">
        <v>0.1456007</v>
      </c>
      <c r="EL213" s="53">
        <v>0.1269091</v>
      </c>
      <c r="EM213" s="53">
        <v>0.74263440000000003</v>
      </c>
      <c r="EN213" s="53">
        <v>1.154291</v>
      </c>
      <c r="EO213" s="53">
        <v>1.1371739999999999</v>
      </c>
      <c r="EP213" s="53">
        <v>1.3805989999999999</v>
      </c>
      <c r="EQ213" s="53">
        <v>1.3315790000000001</v>
      </c>
      <c r="ER213" s="53">
        <v>1.283169</v>
      </c>
      <c r="ES213" s="53">
        <v>1.089348</v>
      </c>
      <c r="ET213" s="53">
        <v>0.80694010000000005</v>
      </c>
      <c r="EU213" s="53">
        <v>0.78892700000000004</v>
      </c>
      <c r="EV213" s="53">
        <v>0.86413209999999996</v>
      </c>
      <c r="EW213" s="53">
        <v>73.997799999999998</v>
      </c>
      <c r="EX213" s="53">
        <v>72.070329999999998</v>
      </c>
      <c r="EY213" s="53">
        <v>70.140110000000007</v>
      </c>
      <c r="EZ213" s="53">
        <v>68.391760000000005</v>
      </c>
      <c r="FA213" s="53">
        <v>67.391210000000001</v>
      </c>
      <c r="FB213" s="53">
        <v>66.298900000000003</v>
      </c>
      <c r="FC213" s="53">
        <v>65.762079999999997</v>
      </c>
      <c r="FD213" s="53">
        <v>67.365939999999995</v>
      </c>
      <c r="FE213" s="53">
        <v>70.900549999999996</v>
      </c>
      <c r="FF213" s="53">
        <v>74.953299999999999</v>
      </c>
      <c r="FG213" s="53">
        <v>79.470879999999994</v>
      </c>
      <c r="FH213" s="53">
        <v>83.563739999999996</v>
      </c>
      <c r="FI213" s="53">
        <v>87.066479999999999</v>
      </c>
      <c r="FJ213" s="53">
        <v>89.764830000000003</v>
      </c>
      <c r="FK213" s="53">
        <v>91.846149999999994</v>
      </c>
      <c r="FL213" s="53">
        <v>92.78407</v>
      </c>
      <c r="FM213" s="53">
        <v>92.669780000000003</v>
      </c>
      <c r="FN213" s="53">
        <v>91.69341</v>
      </c>
      <c r="FO213" s="53">
        <v>89.252200000000002</v>
      </c>
      <c r="FP213" s="53">
        <v>85.447249999999997</v>
      </c>
      <c r="FQ213" s="53">
        <v>81.079669999999993</v>
      </c>
      <c r="FR213" s="53">
        <v>77.742310000000003</v>
      </c>
      <c r="FS213" s="53">
        <v>75.532420000000002</v>
      </c>
      <c r="FT213" s="53">
        <v>73.953850000000003</v>
      </c>
      <c r="FU213" s="53">
        <v>91</v>
      </c>
      <c r="FV213" s="53">
        <v>189.08449999999999</v>
      </c>
      <c r="FW213" s="53">
        <v>17.03097</v>
      </c>
      <c r="FX213" s="53">
        <v>1</v>
      </c>
    </row>
    <row r="214" spans="1:180" x14ac:dyDescent="0.3">
      <c r="A214" t="s">
        <v>174</v>
      </c>
      <c r="B214" t="s">
        <v>220</v>
      </c>
      <c r="C214" t="s">
        <v>180</v>
      </c>
      <c r="D214" t="s">
        <v>248</v>
      </c>
      <c r="E214" t="s">
        <v>189</v>
      </c>
      <c r="F214" t="s">
        <v>236</v>
      </c>
      <c r="G214" t="s">
        <v>242</v>
      </c>
      <c r="H214" s="53">
        <v>11</v>
      </c>
      <c r="I214" s="53">
        <v>2.346689</v>
      </c>
      <c r="J214" s="53">
        <v>2.6124329999999998</v>
      </c>
      <c r="K214" s="53">
        <v>2.5234030000000001</v>
      </c>
      <c r="L214" s="53">
        <v>2.4543379999999999</v>
      </c>
      <c r="M214" s="53">
        <v>2.5255179999999999</v>
      </c>
      <c r="N214" s="53">
        <v>2.5153349999999999</v>
      </c>
      <c r="O214" s="53">
        <v>1.8767739999999999</v>
      </c>
      <c r="P214" s="53">
        <v>1.1382369999999999</v>
      </c>
      <c r="Q214" s="53">
        <v>1.200277</v>
      </c>
      <c r="R214" s="53">
        <v>1.2572950000000001</v>
      </c>
      <c r="S214" s="53">
        <v>1.453792</v>
      </c>
      <c r="T214" s="53">
        <v>1.4410099999999999</v>
      </c>
      <c r="U214" s="53">
        <v>1.182461</v>
      </c>
      <c r="V214" s="53">
        <v>1.34205</v>
      </c>
      <c r="W214" s="53">
        <v>1.6006389999999999</v>
      </c>
      <c r="X214" s="53">
        <v>1.7927230000000001</v>
      </c>
      <c r="Y214" s="53">
        <v>1.902161</v>
      </c>
      <c r="Z214" s="53">
        <v>1.8788849999999999</v>
      </c>
      <c r="AA214" s="53">
        <v>2.0607600000000001</v>
      </c>
      <c r="AB214" s="53">
        <v>2.2208329999999998</v>
      </c>
      <c r="AC214" s="53">
        <v>2.6143930000000002</v>
      </c>
      <c r="AD214" s="53">
        <v>2.214709</v>
      </c>
      <c r="AE214" s="53">
        <v>2.2576339999999999</v>
      </c>
      <c r="AF214" s="53">
        <v>2.3025609999999999</v>
      </c>
      <c r="AG214" s="53">
        <v>-0.2232693</v>
      </c>
      <c r="AH214" s="53">
        <v>-0.2139615</v>
      </c>
      <c r="AI214" s="53">
        <v>-0.24491740000000001</v>
      </c>
      <c r="AJ214" s="53">
        <v>-0.23434940000000001</v>
      </c>
      <c r="AK214" s="53">
        <v>-0.14166290000000001</v>
      </c>
      <c r="AL214" s="53">
        <v>-0.14771390000000001</v>
      </c>
      <c r="AM214" s="53">
        <v>-0.28361609999999998</v>
      </c>
      <c r="AN214" s="53">
        <v>-0.6235406</v>
      </c>
      <c r="AO214" s="53">
        <v>-0.84765820000000003</v>
      </c>
      <c r="AP214" s="53">
        <v>-0.9502872</v>
      </c>
      <c r="AQ214" s="53">
        <v>-1.0131889999999999</v>
      </c>
      <c r="AR214" s="53">
        <v>-0.96987469999999998</v>
      </c>
      <c r="AS214" s="53">
        <v>-1.141953</v>
      </c>
      <c r="AT214" s="53">
        <v>-1.114724</v>
      </c>
      <c r="AU214" s="53">
        <v>-1.1229340000000001</v>
      </c>
      <c r="AV214" s="53">
        <v>-1.233166</v>
      </c>
      <c r="AW214" s="53">
        <v>-1.219379</v>
      </c>
      <c r="AX214" s="53">
        <v>-1.1471290000000001</v>
      </c>
      <c r="AY214" s="53">
        <v>-0.896347</v>
      </c>
      <c r="AZ214" s="53">
        <v>-0.907524</v>
      </c>
      <c r="BA214" s="53">
        <v>-0.67307510000000004</v>
      </c>
      <c r="BB214" s="53">
        <v>-0.5204512</v>
      </c>
      <c r="BC214" s="53">
        <v>-0.31253740000000002</v>
      </c>
      <c r="BD214" s="53">
        <v>-0.26575870000000001</v>
      </c>
      <c r="BE214" s="53">
        <v>3.5504999999999998E-3</v>
      </c>
      <c r="BF214" s="53">
        <v>0.2088903</v>
      </c>
      <c r="BG214" s="53">
        <v>0.18913099999999999</v>
      </c>
      <c r="BH214" s="53">
        <v>0.19379160000000001</v>
      </c>
      <c r="BI214" s="53">
        <v>0.27731850000000002</v>
      </c>
      <c r="BJ214" s="53">
        <v>0.26132739999999999</v>
      </c>
      <c r="BK214" s="53">
        <v>2.83431E-2</v>
      </c>
      <c r="BL214" s="53">
        <v>-0.449764</v>
      </c>
      <c r="BM214" s="53">
        <v>-0.51074209999999998</v>
      </c>
      <c r="BN214" s="53">
        <v>-0.64953000000000005</v>
      </c>
      <c r="BO214" s="53">
        <v>-0.62666160000000004</v>
      </c>
      <c r="BP214" s="53">
        <v>-0.56987750000000004</v>
      </c>
      <c r="BQ214" s="53">
        <v>-0.76036610000000004</v>
      </c>
      <c r="BR214" s="53">
        <v>-0.67803869999999999</v>
      </c>
      <c r="BS214" s="53">
        <v>-0.5450277</v>
      </c>
      <c r="BT214" s="53">
        <v>-0.49776809999999999</v>
      </c>
      <c r="BU214" s="53">
        <v>-0.44388889999999998</v>
      </c>
      <c r="BV214" s="53">
        <v>-0.3916887</v>
      </c>
      <c r="BW214" s="53">
        <v>-0.18620159999999999</v>
      </c>
      <c r="BX214" s="53">
        <v>-0.21371799999999999</v>
      </c>
      <c r="BY214" s="53">
        <v>-0.17240539999999999</v>
      </c>
      <c r="BZ214" s="53">
        <v>-0.32168970000000002</v>
      </c>
      <c r="CA214" s="53">
        <v>-0.1795823</v>
      </c>
      <c r="CB214" s="53">
        <v>-0.11420660000000001</v>
      </c>
      <c r="CC214" s="53">
        <v>0.16064510000000001</v>
      </c>
      <c r="CD214" s="53">
        <v>0.50175610000000004</v>
      </c>
      <c r="CE214" s="53">
        <v>0.48975150000000001</v>
      </c>
      <c r="CF214" s="53">
        <v>0.4903209</v>
      </c>
      <c r="CG214" s="53">
        <v>0.56750370000000006</v>
      </c>
      <c r="CH214" s="53">
        <v>0.54462829999999995</v>
      </c>
      <c r="CI214" s="53">
        <v>0.24440509999999999</v>
      </c>
      <c r="CJ214" s="53">
        <v>-0.3294069</v>
      </c>
      <c r="CK214" s="53">
        <v>-0.27739510000000001</v>
      </c>
      <c r="CL214" s="53">
        <v>-0.44122650000000002</v>
      </c>
      <c r="CM214" s="53">
        <v>-0.35895389999999999</v>
      </c>
      <c r="CN214" s="53">
        <v>-0.29284070000000001</v>
      </c>
      <c r="CO214" s="53">
        <v>-0.49608029999999997</v>
      </c>
      <c r="CP214" s="53">
        <v>-0.37559179999999998</v>
      </c>
      <c r="CQ214" s="53">
        <v>-0.1447717</v>
      </c>
      <c r="CR214" s="53">
        <v>1.15663E-2</v>
      </c>
      <c r="CS214" s="53">
        <v>9.3213099999999993E-2</v>
      </c>
      <c r="CT214" s="53">
        <v>0.13152720000000001</v>
      </c>
      <c r="CU214" s="53">
        <v>0.305643</v>
      </c>
      <c r="CV214" s="53">
        <v>0.26680989999999999</v>
      </c>
      <c r="CW214" s="53">
        <v>0.17435690000000001</v>
      </c>
      <c r="CX214" s="53">
        <v>-0.184028</v>
      </c>
      <c r="CY214" s="53">
        <v>-8.7497900000000003E-2</v>
      </c>
      <c r="CZ214" s="53">
        <v>-9.2420000000000002E-3</v>
      </c>
      <c r="DA214" s="53">
        <v>0.31773981000000001</v>
      </c>
      <c r="DB214" s="53">
        <v>0.79462200000000005</v>
      </c>
      <c r="DC214" s="53">
        <v>0.79037210000000002</v>
      </c>
      <c r="DD214" s="53">
        <v>0.7868501</v>
      </c>
      <c r="DE214" s="53">
        <v>0.85768889999999998</v>
      </c>
      <c r="DF214" s="53">
        <v>0.82792909999999997</v>
      </c>
      <c r="DG214" s="53">
        <v>0.46046700000000002</v>
      </c>
      <c r="DH214" s="53">
        <v>-0.2090497</v>
      </c>
      <c r="DI214" s="53">
        <v>-4.4047999999999997E-2</v>
      </c>
      <c r="DJ214" s="53">
        <v>-0.23292299999999999</v>
      </c>
      <c r="DK214" s="53">
        <v>-9.12462E-2</v>
      </c>
      <c r="DL214" s="53">
        <v>-1.5803899999999999E-2</v>
      </c>
      <c r="DM214" s="53">
        <v>-0.23179449999999999</v>
      </c>
      <c r="DN214" s="53">
        <v>-7.3145000000000002E-2</v>
      </c>
      <c r="DO214" s="53">
        <v>0.2554844</v>
      </c>
      <c r="DP214" s="53">
        <v>0.52090060000000005</v>
      </c>
      <c r="DQ214" s="53">
        <v>0.63031519999999996</v>
      </c>
      <c r="DR214" s="53">
        <v>0.65474299999999996</v>
      </c>
      <c r="DS214" s="53">
        <v>0.79748759999999996</v>
      </c>
      <c r="DT214" s="53">
        <v>0.74733780000000005</v>
      </c>
      <c r="DU214" s="53">
        <v>0.5211192</v>
      </c>
      <c r="DV214" s="53">
        <v>-4.6366400000000002E-2</v>
      </c>
      <c r="DW214" s="53">
        <v>4.5864E-3</v>
      </c>
      <c r="DX214" s="53">
        <v>9.5722500000000002E-2</v>
      </c>
      <c r="DY214" s="53">
        <v>0.54455960000000003</v>
      </c>
      <c r="DZ214" s="53">
        <v>1.2174739999999999</v>
      </c>
      <c r="EA214" s="53">
        <v>1.2244200000000001</v>
      </c>
      <c r="EB214" s="53">
        <v>1.2149909999999999</v>
      </c>
      <c r="EC214" s="53">
        <v>1.27667</v>
      </c>
      <c r="ED214" s="53">
        <v>1.2369699999999999</v>
      </c>
      <c r="EE214" s="53">
        <v>0.77242619999999995</v>
      </c>
      <c r="EF214" s="53">
        <v>-3.5273100000000002E-2</v>
      </c>
      <c r="EG214" s="53">
        <v>0.29286800000000002</v>
      </c>
      <c r="EH214" s="53">
        <v>6.7834199999999997E-2</v>
      </c>
      <c r="EI214" s="53">
        <v>0.29528120000000002</v>
      </c>
      <c r="EJ214" s="53">
        <v>0.38419330000000002</v>
      </c>
      <c r="EK214" s="53">
        <v>0.14979219999999999</v>
      </c>
      <c r="EL214" s="53">
        <v>0.36354019999999998</v>
      </c>
      <c r="EM214" s="53">
        <v>0.83339070000000004</v>
      </c>
      <c r="EN214" s="53">
        <v>1.2562990000000001</v>
      </c>
      <c r="EO214" s="53">
        <v>1.405805</v>
      </c>
      <c r="EP214" s="53">
        <v>1.4101840000000001</v>
      </c>
      <c r="EQ214" s="53">
        <v>1.507633</v>
      </c>
      <c r="ER214" s="53">
        <v>1.441144</v>
      </c>
      <c r="ES214" s="53">
        <v>1.0217890000000001</v>
      </c>
      <c r="ET214" s="53">
        <v>0.15239520000000001</v>
      </c>
      <c r="EU214" s="53">
        <v>0.13754150000000001</v>
      </c>
      <c r="EV214" s="53">
        <v>0.24727460000000001</v>
      </c>
      <c r="EW214" s="53">
        <v>72.269840000000002</v>
      </c>
      <c r="EX214" s="53">
        <v>70.838830000000002</v>
      </c>
      <c r="EY214" s="53">
        <v>69.514039999999994</v>
      </c>
      <c r="EZ214" s="53">
        <v>68.321730000000002</v>
      </c>
      <c r="FA214" s="53">
        <v>67.643469999999994</v>
      </c>
      <c r="FB214" s="53">
        <v>66.805250000000001</v>
      </c>
      <c r="FC214" s="53">
        <v>66.236879999999999</v>
      </c>
      <c r="FD214" s="53">
        <v>66.864469999999997</v>
      </c>
      <c r="FE214" s="53">
        <v>69.711849999999998</v>
      </c>
      <c r="FF214" s="53">
        <v>73.441999999999993</v>
      </c>
      <c r="FG214" s="53">
        <v>77.841269999999994</v>
      </c>
      <c r="FH214" s="53">
        <v>81.901709999999994</v>
      </c>
      <c r="FI214" s="53">
        <v>85.317459999999997</v>
      </c>
      <c r="FJ214" s="53">
        <v>87.766180000000006</v>
      </c>
      <c r="FK214" s="53">
        <v>89.622100000000003</v>
      </c>
      <c r="FL214" s="53">
        <v>91.067149999999998</v>
      </c>
      <c r="FM214" s="53">
        <v>91.054339999999996</v>
      </c>
      <c r="FN214" s="53">
        <v>89.468249999999998</v>
      </c>
      <c r="FO214" s="53">
        <v>87.277780000000007</v>
      </c>
      <c r="FP214" s="53">
        <v>83.310749999999999</v>
      </c>
      <c r="FQ214" s="53">
        <v>79.289379999999994</v>
      </c>
      <c r="FR214" s="53">
        <v>76.318680000000001</v>
      </c>
      <c r="FS214" s="53">
        <v>74.26679</v>
      </c>
      <c r="FT214" s="53">
        <v>72.855310000000003</v>
      </c>
      <c r="FU214" s="53">
        <v>91</v>
      </c>
      <c r="FV214" s="53">
        <v>189.21270000000001</v>
      </c>
      <c r="FW214" s="53">
        <v>16.571100000000001</v>
      </c>
      <c r="FX214" s="53">
        <v>1</v>
      </c>
    </row>
    <row r="215" spans="1:180" x14ac:dyDescent="0.3">
      <c r="A215" t="s">
        <v>174</v>
      </c>
      <c r="B215" t="s">
        <v>220</v>
      </c>
      <c r="C215" t="s">
        <v>180</v>
      </c>
      <c r="D215" t="s">
        <v>227</v>
      </c>
      <c r="E215" t="s">
        <v>190</v>
      </c>
      <c r="F215" t="s">
        <v>236</v>
      </c>
      <c r="G215" t="s">
        <v>242</v>
      </c>
      <c r="H215" s="53">
        <v>11</v>
      </c>
      <c r="I215" s="53">
        <v>2.3286891000000001</v>
      </c>
      <c r="J215" s="53">
        <v>2.242318</v>
      </c>
      <c r="K215" s="53">
        <v>2.2221799999999998</v>
      </c>
      <c r="L215" s="53">
        <v>2.2212860000000001</v>
      </c>
      <c r="M215" s="53">
        <v>2.2853029999999999</v>
      </c>
      <c r="N215" s="53">
        <v>2.170722</v>
      </c>
      <c r="O215" s="53">
        <v>2.2688760000000001</v>
      </c>
      <c r="P215" s="53">
        <v>2.1398649999999999</v>
      </c>
      <c r="Q215" s="53">
        <v>1.965009</v>
      </c>
      <c r="R215" s="53">
        <v>1.921656</v>
      </c>
      <c r="S215" s="53">
        <v>1.98855</v>
      </c>
      <c r="T215" s="53">
        <v>2.1958890000000002</v>
      </c>
      <c r="U215" s="53">
        <v>2.2553879999999999</v>
      </c>
      <c r="V215" s="53">
        <v>2.3235380000000001</v>
      </c>
      <c r="W215" s="53">
        <v>2.3446440000000002</v>
      </c>
      <c r="X215" s="53">
        <v>2.3166419999999999</v>
      </c>
      <c r="Y215" s="53">
        <v>1.9858439999999999</v>
      </c>
      <c r="Z215" s="53">
        <v>1.9526950000000001</v>
      </c>
      <c r="AA215" s="53">
        <v>1.8874660000000001</v>
      </c>
      <c r="AB215" s="53">
        <v>2.208844</v>
      </c>
      <c r="AC215" s="53">
        <v>2.3121779999999998</v>
      </c>
      <c r="AD215" s="53">
        <v>2.302934</v>
      </c>
      <c r="AE215" s="53">
        <v>2.2373120000000002</v>
      </c>
      <c r="AF215" s="53">
        <v>2.3158560000000001</v>
      </c>
      <c r="AG215" s="53">
        <v>-0.1905908</v>
      </c>
      <c r="AH215" s="53">
        <v>-0.169154</v>
      </c>
      <c r="AI215" s="53">
        <v>-0.13203980000000001</v>
      </c>
      <c r="AJ215" s="53">
        <v>-6.5598799999999999E-2</v>
      </c>
      <c r="AK215" s="53">
        <v>-2.1799700000000002E-2</v>
      </c>
      <c r="AL215" s="53">
        <v>-8.6499099999999995E-2</v>
      </c>
      <c r="AM215" s="53">
        <v>9.1549000000000005E-3</v>
      </c>
      <c r="AN215" s="53">
        <v>-5.7917099999999999E-2</v>
      </c>
      <c r="AO215" s="53">
        <v>-0.11115750000000001</v>
      </c>
      <c r="AP215" s="53">
        <v>-0.16048490000000001</v>
      </c>
      <c r="AQ215" s="53">
        <v>-0.10034220000000001</v>
      </c>
      <c r="AR215" s="53">
        <v>5.0195999999999998E-2</v>
      </c>
      <c r="AS215" s="53">
        <v>4.1654900000000002E-2</v>
      </c>
      <c r="AT215" s="53">
        <v>2.6668500000000001E-2</v>
      </c>
      <c r="AU215" s="53">
        <v>0.17534859999999999</v>
      </c>
      <c r="AV215" s="53">
        <v>7.4781E-2</v>
      </c>
      <c r="AW215" s="53">
        <v>-0.14621339999999999</v>
      </c>
      <c r="AX215" s="53">
        <v>-6.7772100000000002E-2</v>
      </c>
      <c r="AY215" s="53">
        <v>-0.18407809999999999</v>
      </c>
      <c r="AZ215" s="53">
        <v>-0.28062569999999998</v>
      </c>
      <c r="BA215" s="53">
        <v>-0.29763469999999997</v>
      </c>
      <c r="BB215" s="53">
        <v>-0.27321990000000002</v>
      </c>
      <c r="BC215" s="53">
        <v>-0.35239389999999998</v>
      </c>
      <c r="BD215" s="53">
        <v>-0.2334291</v>
      </c>
      <c r="BE215" s="53">
        <v>-2.9764000000000001E-3</v>
      </c>
      <c r="BF215" s="53">
        <v>1.4231999999999999E-3</v>
      </c>
      <c r="BG215" s="53">
        <v>4.7318499999999999E-2</v>
      </c>
      <c r="BH215" s="53">
        <v>0.1093978</v>
      </c>
      <c r="BI215" s="53">
        <v>0.1513196</v>
      </c>
      <c r="BJ215" s="53">
        <v>7.5866299999999998E-2</v>
      </c>
      <c r="BK215" s="53">
        <v>0.2078554</v>
      </c>
      <c r="BL215" s="53">
        <v>0.33706619999999998</v>
      </c>
      <c r="BM215" s="53">
        <v>0.22970850000000001</v>
      </c>
      <c r="BN215" s="53">
        <v>0.1408208</v>
      </c>
      <c r="BO215" s="53">
        <v>0.15870049999999999</v>
      </c>
      <c r="BP215" s="53">
        <v>0.30600179999999999</v>
      </c>
      <c r="BQ215" s="53">
        <v>0.27586090000000002</v>
      </c>
      <c r="BR215" s="53">
        <v>0.27157439999999999</v>
      </c>
      <c r="BS215" s="53">
        <v>0.34827200000000003</v>
      </c>
      <c r="BT215" s="53">
        <v>0.27949659999999998</v>
      </c>
      <c r="BU215" s="53">
        <v>1.07493E-2</v>
      </c>
      <c r="BV215" s="53">
        <v>8.0532300000000001E-2</v>
      </c>
      <c r="BW215" s="53">
        <v>-1.9259499999999999E-2</v>
      </c>
      <c r="BX215" s="53">
        <v>-0.1154038</v>
      </c>
      <c r="BY215" s="53">
        <v>-0.1207059</v>
      </c>
      <c r="BZ215" s="53">
        <v>-9.1837299999999997E-2</v>
      </c>
      <c r="CA215" s="53">
        <v>-0.1708229</v>
      </c>
      <c r="CB215" s="53">
        <v>-5.4271E-2</v>
      </c>
      <c r="CC215" s="53">
        <v>0.12696470000000001</v>
      </c>
      <c r="CD215" s="53">
        <v>0.1195645</v>
      </c>
      <c r="CE215" s="53">
        <v>0.17154150000000001</v>
      </c>
      <c r="CF215" s="53">
        <v>0.2305999</v>
      </c>
      <c r="CG215" s="53">
        <v>0.2712215</v>
      </c>
      <c r="CH215" s="53">
        <v>0.18832009999999999</v>
      </c>
      <c r="CI215" s="53">
        <v>0.34547480000000003</v>
      </c>
      <c r="CJ215" s="53">
        <v>0.61063040000000002</v>
      </c>
      <c r="CK215" s="53">
        <v>0.46579120000000002</v>
      </c>
      <c r="CL215" s="53">
        <v>0.34950419999999999</v>
      </c>
      <c r="CM215" s="53">
        <v>0.33811269999999999</v>
      </c>
      <c r="CN215" s="53">
        <v>0.48317209999999999</v>
      </c>
      <c r="CO215" s="53">
        <v>0.4380713</v>
      </c>
      <c r="CP215" s="53">
        <v>0.44119550000000002</v>
      </c>
      <c r="CQ215" s="53">
        <v>0.46803820000000002</v>
      </c>
      <c r="CR215" s="53">
        <v>0.42128199999999999</v>
      </c>
      <c r="CS215" s="53">
        <v>0.1194612</v>
      </c>
      <c r="CT215" s="53">
        <v>0.1832474</v>
      </c>
      <c r="CU215" s="53">
        <v>9.48933E-2</v>
      </c>
      <c r="CV215" s="53">
        <v>-9.7170000000000004E-4</v>
      </c>
      <c r="CW215" s="53">
        <v>1.8345E-3</v>
      </c>
      <c r="CX215" s="53">
        <v>3.3787699999999997E-2</v>
      </c>
      <c r="CY215" s="53">
        <v>-4.5067400000000001E-2</v>
      </c>
      <c r="CZ215" s="53">
        <v>6.9813399999999998E-2</v>
      </c>
      <c r="DA215" s="53">
        <v>0.25690591000000002</v>
      </c>
      <c r="DB215" s="53">
        <v>0.23770579999999999</v>
      </c>
      <c r="DC215" s="53">
        <v>0.29576439999999998</v>
      </c>
      <c r="DD215" s="53">
        <v>0.351802</v>
      </c>
      <c r="DE215" s="53">
        <v>0.39112340000000001</v>
      </c>
      <c r="DF215" s="53">
        <v>0.30077379999999998</v>
      </c>
      <c r="DG215" s="53">
        <v>0.48309419999999997</v>
      </c>
      <c r="DH215" s="53">
        <v>0.88419460000000005</v>
      </c>
      <c r="DI215" s="53">
        <v>0.70187390000000005</v>
      </c>
      <c r="DJ215" s="53">
        <v>0.55818749999999995</v>
      </c>
      <c r="DK215" s="53">
        <v>0.51752489999999995</v>
      </c>
      <c r="DL215" s="53">
        <v>0.66034230000000005</v>
      </c>
      <c r="DM215" s="53">
        <v>0.60028170000000003</v>
      </c>
      <c r="DN215" s="53">
        <v>0.61081649999999998</v>
      </c>
      <c r="DO215" s="53">
        <v>0.5878044</v>
      </c>
      <c r="DP215" s="53">
        <v>0.5630674</v>
      </c>
      <c r="DQ215" s="53">
        <v>0.22817309999999999</v>
      </c>
      <c r="DR215" s="53">
        <v>0.28596260000000001</v>
      </c>
      <c r="DS215" s="53">
        <v>0.20904610000000001</v>
      </c>
      <c r="DT215" s="53">
        <v>0.1134604</v>
      </c>
      <c r="DU215" s="53">
        <v>0.1243749</v>
      </c>
      <c r="DV215" s="53">
        <v>0.15941279999999999</v>
      </c>
      <c r="DW215" s="53">
        <v>8.0688099999999999E-2</v>
      </c>
      <c r="DX215" s="53">
        <v>0.19389780000000001</v>
      </c>
      <c r="DY215" s="53">
        <v>0.44452021000000003</v>
      </c>
      <c r="DZ215" s="53">
        <v>0.40828310000000001</v>
      </c>
      <c r="EA215" s="53">
        <v>0.47512270000000001</v>
      </c>
      <c r="EB215" s="53">
        <v>0.52679849999999995</v>
      </c>
      <c r="EC215" s="53">
        <v>0.56424280000000004</v>
      </c>
      <c r="ED215" s="53">
        <v>0.46313919999999997</v>
      </c>
      <c r="EE215" s="53">
        <v>0.68179469999999998</v>
      </c>
      <c r="EF215" s="53">
        <v>1.2791779999999999</v>
      </c>
      <c r="EG215" s="53">
        <v>1.04274</v>
      </c>
      <c r="EH215" s="53">
        <v>0.85949319999999996</v>
      </c>
      <c r="EI215" s="53">
        <v>0.77656760000000002</v>
      </c>
      <c r="EJ215" s="53">
        <v>0.91614810000000002</v>
      </c>
      <c r="EK215" s="53">
        <v>0.83448770000000005</v>
      </c>
      <c r="EL215" s="53">
        <v>0.85572239999999999</v>
      </c>
      <c r="EM215" s="53">
        <v>0.76072779999999995</v>
      </c>
      <c r="EN215" s="53">
        <v>0.76778299999999999</v>
      </c>
      <c r="EO215" s="53">
        <v>0.38513579999999997</v>
      </c>
      <c r="EP215" s="53">
        <v>0.43426690000000001</v>
      </c>
      <c r="EQ215" s="53">
        <v>0.37386469999999999</v>
      </c>
      <c r="ER215" s="53">
        <v>0.27868229999999999</v>
      </c>
      <c r="ES215" s="53">
        <v>0.30130370000000001</v>
      </c>
      <c r="ET215" s="53">
        <v>0.34079540000000003</v>
      </c>
      <c r="EU215" s="53">
        <v>0.26225900000000002</v>
      </c>
      <c r="EV215" s="53">
        <v>0.3730559</v>
      </c>
      <c r="EW215" s="53">
        <v>68.818680000000001</v>
      </c>
      <c r="EX215" s="53">
        <v>67.475139999999996</v>
      </c>
      <c r="EY215" s="53">
        <v>66.41104</v>
      </c>
      <c r="EZ215" s="53">
        <v>65.275509999999997</v>
      </c>
      <c r="FA215" s="53">
        <v>64.404499999999999</v>
      </c>
      <c r="FB215" s="53">
        <v>63.69623</v>
      </c>
      <c r="FC215" s="53">
        <v>63.104129999999998</v>
      </c>
      <c r="FD215" s="53">
        <v>63.544220000000003</v>
      </c>
      <c r="FE215" s="53">
        <v>66.657250000000005</v>
      </c>
      <c r="FF215" s="53">
        <v>70.900840000000002</v>
      </c>
      <c r="FG215" s="53">
        <v>75.279960000000003</v>
      </c>
      <c r="FH215" s="53">
        <v>79.153319999999994</v>
      </c>
      <c r="FI215" s="53">
        <v>82.079539999999994</v>
      </c>
      <c r="FJ215" s="53">
        <v>84.364729999999994</v>
      </c>
      <c r="FK215" s="53">
        <v>86.152280000000005</v>
      </c>
      <c r="FL215" s="53">
        <v>87.114069999999998</v>
      </c>
      <c r="FM215" s="53">
        <v>87.015699999999995</v>
      </c>
      <c r="FN215" s="53">
        <v>85.607280000000003</v>
      </c>
      <c r="FO215" s="53">
        <v>82.837519999999998</v>
      </c>
      <c r="FP215" s="53">
        <v>78.517009999999999</v>
      </c>
      <c r="FQ215" s="53">
        <v>74.740719999999996</v>
      </c>
      <c r="FR215" s="53">
        <v>72.151489999999995</v>
      </c>
      <c r="FS215" s="53">
        <v>70.608840000000001</v>
      </c>
      <c r="FT215" s="53">
        <v>69.454220000000007</v>
      </c>
      <c r="FU215" s="53">
        <v>90.966669999999993</v>
      </c>
      <c r="FV215" s="53">
        <v>186.45</v>
      </c>
      <c r="FW215" s="53">
        <v>16.220050000000001</v>
      </c>
      <c r="FX215" s="53">
        <v>1</v>
      </c>
    </row>
    <row r="216" spans="1:180" x14ac:dyDescent="0.3">
      <c r="A216" t="s">
        <v>174</v>
      </c>
      <c r="B216" t="s">
        <v>220</v>
      </c>
      <c r="C216" t="s">
        <v>180</v>
      </c>
      <c r="D216" t="s">
        <v>227</v>
      </c>
      <c r="E216" t="s">
        <v>189</v>
      </c>
      <c r="F216" t="s">
        <v>236</v>
      </c>
      <c r="G216" t="s">
        <v>242</v>
      </c>
      <c r="H216" s="53">
        <v>11</v>
      </c>
      <c r="I216" s="53">
        <v>1.998996</v>
      </c>
      <c r="J216" s="53">
        <v>2.0316550000000002</v>
      </c>
      <c r="K216" s="53">
        <v>1.994621</v>
      </c>
      <c r="L216" s="53">
        <v>1.904244</v>
      </c>
      <c r="M216" s="53">
        <v>1.885553</v>
      </c>
      <c r="N216" s="53">
        <v>1.626363</v>
      </c>
      <c r="O216" s="53">
        <v>1.249943</v>
      </c>
      <c r="P216" s="53">
        <v>1.2621640000000001</v>
      </c>
      <c r="Q216" s="53">
        <v>1.135221</v>
      </c>
      <c r="R216" s="53">
        <v>1.1736150000000001</v>
      </c>
      <c r="S216" s="53">
        <v>1.374968</v>
      </c>
      <c r="T216" s="53">
        <v>1.5485169999999999</v>
      </c>
      <c r="U216" s="53">
        <v>1.6932480000000001</v>
      </c>
      <c r="V216" s="53">
        <v>1.595496</v>
      </c>
      <c r="W216" s="53">
        <v>1.669443</v>
      </c>
      <c r="X216" s="53">
        <v>1.9312</v>
      </c>
      <c r="Y216" s="53">
        <v>1.598142</v>
      </c>
      <c r="Z216" s="53">
        <v>1.555445</v>
      </c>
      <c r="AA216" s="53">
        <v>1.780821</v>
      </c>
      <c r="AB216" s="53">
        <v>1.8020179999999999</v>
      </c>
      <c r="AC216" s="53">
        <v>2.101029</v>
      </c>
      <c r="AD216" s="53">
        <v>2.0653250000000001</v>
      </c>
      <c r="AE216" s="53">
        <v>2.0473400000000002</v>
      </c>
      <c r="AF216" s="53">
        <v>1.9695780000000001</v>
      </c>
      <c r="AG216" s="53">
        <v>-0.59036498999999998</v>
      </c>
      <c r="AH216" s="53">
        <v>-0.43253829999999999</v>
      </c>
      <c r="AI216" s="53">
        <v>-0.37537860000000001</v>
      </c>
      <c r="AJ216" s="53">
        <v>-0.42001539999999998</v>
      </c>
      <c r="AK216" s="53">
        <v>-0.4649567</v>
      </c>
      <c r="AL216" s="53">
        <v>-0.67058269999999998</v>
      </c>
      <c r="AM216" s="53">
        <v>-0.8777083</v>
      </c>
      <c r="AN216" s="53">
        <v>-0.68775039999999998</v>
      </c>
      <c r="AO216" s="53">
        <v>-0.73208079999999998</v>
      </c>
      <c r="AP216" s="53">
        <v>-0.86420819999999998</v>
      </c>
      <c r="AQ216" s="53">
        <v>-0.85142870000000004</v>
      </c>
      <c r="AR216" s="53">
        <v>-0.74417529999999998</v>
      </c>
      <c r="AS216" s="53">
        <v>-0.70418320000000001</v>
      </c>
      <c r="AT216" s="53">
        <v>-0.85675109999999999</v>
      </c>
      <c r="AU216" s="53">
        <v>-0.78774290000000002</v>
      </c>
      <c r="AV216" s="53">
        <v>-0.64808429999999995</v>
      </c>
      <c r="AW216" s="53">
        <v>-0.79646939999999999</v>
      </c>
      <c r="AX216" s="53">
        <v>-0.83939450000000004</v>
      </c>
      <c r="AY216" s="53">
        <v>-0.67968249999999997</v>
      </c>
      <c r="AZ216" s="53">
        <v>-0.64473219999999998</v>
      </c>
      <c r="BA216" s="53">
        <v>-0.6915386</v>
      </c>
      <c r="BB216" s="53">
        <v>-0.67590050000000002</v>
      </c>
      <c r="BC216" s="53">
        <v>-0.66499889999999995</v>
      </c>
      <c r="BD216" s="53">
        <v>-0.7369983</v>
      </c>
      <c r="BE216" s="53">
        <v>-0.39806979999999997</v>
      </c>
      <c r="BF216" s="53">
        <v>-0.27367390000000003</v>
      </c>
      <c r="BG216" s="53">
        <v>-0.2389993</v>
      </c>
      <c r="BH216" s="53">
        <v>-0.2695516</v>
      </c>
      <c r="BI216" s="53">
        <v>-0.29509829999999998</v>
      </c>
      <c r="BJ216" s="53">
        <v>-0.50185409999999997</v>
      </c>
      <c r="BK216" s="53">
        <v>-0.66539709999999996</v>
      </c>
      <c r="BL216" s="53">
        <v>-0.47784100000000002</v>
      </c>
      <c r="BM216" s="53">
        <v>-0.53457469999999996</v>
      </c>
      <c r="BN216" s="53">
        <v>-0.65669690000000003</v>
      </c>
      <c r="BO216" s="53">
        <v>-0.60241889999999998</v>
      </c>
      <c r="BP216" s="53">
        <v>-0.48501050000000001</v>
      </c>
      <c r="BQ216" s="53">
        <v>-0.41993429999999998</v>
      </c>
      <c r="BR216" s="53">
        <v>-0.58555619999999997</v>
      </c>
      <c r="BS216" s="53">
        <v>-0.52824590000000005</v>
      </c>
      <c r="BT216" s="53">
        <v>-0.33012320000000001</v>
      </c>
      <c r="BU216" s="53">
        <v>-0.5795903</v>
      </c>
      <c r="BV216" s="53">
        <v>-0.55909050000000005</v>
      </c>
      <c r="BW216" s="53">
        <v>-0.30664940000000002</v>
      </c>
      <c r="BX216" s="53">
        <v>-0.34285209999999999</v>
      </c>
      <c r="BY216" s="53">
        <v>-0.44040750000000001</v>
      </c>
      <c r="BZ216" s="53">
        <v>-0.4653426</v>
      </c>
      <c r="CA216" s="53">
        <v>-0.45571970000000001</v>
      </c>
      <c r="CB216" s="53">
        <v>-0.52632939999999995</v>
      </c>
      <c r="CC216" s="53">
        <v>-0.26488679999999998</v>
      </c>
      <c r="CD216" s="53">
        <v>-0.16364490000000001</v>
      </c>
      <c r="CE216" s="53">
        <v>-0.14454339999999999</v>
      </c>
      <c r="CF216" s="53">
        <v>-0.16534090000000001</v>
      </c>
      <c r="CG216" s="53">
        <v>-0.1774549</v>
      </c>
      <c r="CH216" s="53">
        <v>-0.38499309999999998</v>
      </c>
      <c r="CI216" s="53">
        <v>-0.51835109999999995</v>
      </c>
      <c r="CJ216" s="53">
        <v>-0.33245839999999999</v>
      </c>
      <c r="CK216" s="53">
        <v>-0.39778259999999999</v>
      </c>
      <c r="CL216" s="53">
        <v>-0.51297519999999996</v>
      </c>
      <c r="CM216" s="53">
        <v>-0.42995549999999999</v>
      </c>
      <c r="CN216" s="53">
        <v>-0.3055137</v>
      </c>
      <c r="CO216" s="53">
        <v>-0.2230644</v>
      </c>
      <c r="CP216" s="53">
        <v>-0.39772740000000001</v>
      </c>
      <c r="CQ216" s="53">
        <v>-0.34851900000000002</v>
      </c>
      <c r="CR216" s="53">
        <v>-0.10990419999999999</v>
      </c>
      <c r="CS216" s="53">
        <v>-0.4293804</v>
      </c>
      <c r="CT216" s="53">
        <v>-0.36495290000000002</v>
      </c>
      <c r="CU216" s="53">
        <v>-4.8287700000000003E-2</v>
      </c>
      <c r="CV216" s="53">
        <v>-0.1337708</v>
      </c>
      <c r="CW216" s="53">
        <v>-0.26647480000000001</v>
      </c>
      <c r="CX216" s="53">
        <v>-0.31951079999999998</v>
      </c>
      <c r="CY216" s="53">
        <v>-0.31077359999999998</v>
      </c>
      <c r="CZ216" s="53">
        <v>-0.3804208</v>
      </c>
      <c r="DA216" s="53">
        <v>-0.13170370000000001</v>
      </c>
      <c r="DB216" s="53">
        <v>-5.3615900000000001E-2</v>
      </c>
      <c r="DC216" s="53">
        <v>-5.00875E-2</v>
      </c>
      <c r="DD216" s="53">
        <v>-6.1130200000000003E-2</v>
      </c>
      <c r="DE216" s="53">
        <v>-5.9811400000000001E-2</v>
      </c>
      <c r="DF216" s="53">
        <v>-0.26813219999999999</v>
      </c>
      <c r="DG216" s="53">
        <v>-0.371305</v>
      </c>
      <c r="DH216" s="53">
        <v>-0.18707589999999999</v>
      </c>
      <c r="DI216" s="53">
        <v>-0.26099040000000001</v>
      </c>
      <c r="DJ216" s="53">
        <v>-0.36925340000000001</v>
      </c>
      <c r="DK216" s="53">
        <v>-0.2574921</v>
      </c>
      <c r="DL216" s="53">
        <v>-0.12601699999999999</v>
      </c>
      <c r="DM216" s="53">
        <v>-2.61944E-2</v>
      </c>
      <c r="DN216" s="53">
        <v>-0.20989859999999999</v>
      </c>
      <c r="DO216" s="53">
        <v>-0.1687922</v>
      </c>
      <c r="DP216" s="53">
        <v>0.1103147</v>
      </c>
      <c r="DQ216" s="53">
        <v>-0.27917059999999999</v>
      </c>
      <c r="DR216" s="53">
        <v>-0.1708152</v>
      </c>
      <c r="DS216" s="53">
        <v>0.21007390000000001</v>
      </c>
      <c r="DT216" s="53">
        <v>7.5310500000000002E-2</v>
      </c>
      <c r="DU216" s="53">
        <v>-9.2542100000000002E-2</v>
      </c>
      <c r="DV216" s="53">
        <v>-0.173679</v>
      </c>
      <c r="DW216" s="53">
        <v>-0.16582740000000001</v>
      </c>
      <c r="DX216" s="53">
        <v>-0.2345122</v>
      </c>
      <c r="DY216" s="53">
        <v>6.05915E-2</v>
      </c>
      <c r="DZ216" s="53">
        <v>0.10524849999999999</v>
      </c>
      <c r="EA216" s="53">
        <v>8.6291900000000005E-2</v>
      </c>
      <c r="EB216" s="53">
        <v>8.9333499999999996E-2</v>
      </c>
      <c r="EC216" s="53">
        <v>0.11004700000000001</v>
      </c>
      <c r="ED216" s="53">
        <v>-9.9403599999999995E-2</v>
      </c>
      <c r="EE216" s="53">
        <v>-0.15899389999999999</v>
      </c>
      <c r="EF216" s="53">
        <v>2.28335E-2</v>
      </c>
      <c r="EG216" s="53">
        <v>-6.3484299999999994E-2</v>
      </c>
      <c r="EH216" s="53">
        <v>-0.1617421</v>
      </c>
      <c r="EI216" s="53">
        <v>-8.4822999999999999E-3</v>
      </c>
      <c r="EJ216" s="53">
        <v>0.13314780000000001</v>
      </c>
      <c r="EK216" s="53">
        <v>0.25805450000000002</v>
      </c>
      <c r="EL216" s="53">
        <v>6.1296299999999998E-2</v>
      </c>
      <c r="EM216" s="53">
        <v>9.0704800000000002E-2</v>
      </c>
      <c r="EN216" s="53">
        <v>0.42827579999999998</v>
      </c>
      <c r="EO216" s="53">
        <v>-6.22915E-2</v>
      </c>
      <c r="EP216" s="53">
        <v>0.10948869999999999</v>
      </c>
      <c r="EQ216" s="53">
        <v>0.58310709999999999</v>
      </c>
      <c r="ER216" s="53">
        <v>0.37719069999999999</v>
      </c>
      <c r="ES216" s="53">
        <v>0.15858900000000001</v>
      </c>
      <c r="ET216" s="53">
        <v>3.6878899999999999E-2</v>
      </c>
      <c r="EU216" s="53">
        <v>4.3451799999999999E-2</v>
      </c>
      <c r="EV216" s="53">
        <v>-2.3843400000000001E-2</v>
      </c>
      <c r="EW216" s="53">
        <v>70.13212</v>
      </c>
      <c r="EX216" s="53">
        <v>68.990759999999995</v>
      </c>
      <c r="EY216" s="53">
        <v>67.992760000000004</v>
      </c>
      <c r="EZ216" s="53">
        <v>66.97578</v>
      </c>
      <c r="FA216" s="53">
        <v>66.101150000000004</v>
      </c>
      <c r="FB216" s="53">
        <v>65.186809999999994</v>
      </c>
      <c r="FC216" s="53">
        <v>64.44905</v>
      </c>
      <c r="FD216" s="53">
        <v>65.410089999999997</v>
      </c>
      <c r="FE216" s="53">
        <v>68.158590000000004</v>
      </c>
      <c r="FF216" s="53">
        <v>71.908090000000001</v>
      </c>
      <c r="FG216" s="53">
        <v>76.207539999999995</v>
      </c>
      <c r="FH216" s="53">
        <v>80.037710000000004</v>
      </c>
      <c r="FI216" s="53">
        <v>83.13261</v>
      </c>
      <c r="FJ216" s="53">
        <v>85.768979999999999</v>
      </c>
      <c r="FK216" s="53">
        <v>87.907340000000005</v>
      </c>
      <c r="FL216" s="53">
        <v>89.231769999999997</v>
      </c>
      <c r="FM216" s="53">
        <v>89.371880000000004</v>
      </c>
      <c r="FN216" s="53">
        <v>88.466030000000003</v>
      </c>
      <c r="FO216" s="53">
        <v>85.932069999999996</v>
      </c>
      <c r="FP216" s="53">
        <v>81.909589999999994</v>
      </c>
      <c r="FQ216" s="53">
        <v>77.985759999999999</v>
      </c>
      <c r="FR216" s="53">
        <v>75.329920000000001</v>
      </c>
      <c r="FS216" s="53">
        <v>73.622630000000001</v>
      </c>
      <c r="FT216" s="53">
        <v>71.932069999999996</v>
      </c>
      <c r="FU216" s="53">
        <v>91</v>
      </c>
      <c r="FV216" s="53">
        <v>189.21270000000001</v>
      </c>
      <c r="FW216" s="53">
        <v>16.571100000000001</v>
      </c>
      <c r="FX216" s="53">
        <v>1</v>
      </c>
    </row>
    <row r="217" spans="1:180" x14ac:dyDescent="0.3">
      <c r="A217" t="s">
        <v>174</v>
      </c>
      <c r="B217" t="s">
        <v>220</v>
      </c>
      <c r="C217" t="s">
        <v>180</v>
      </c>
      <c r="D217" t="s">
        <v>248</v>
      </c>
      <c r="E217" t="s">
        <v>187</v>
      </c>
      <c r="F217" t="s">
        <v>236</v>
      </c>
      <c r="G217" t="s">
        <v>242</v>
      </c>
      <c r="H217" s="53">
        <v>11</v>
      </c>
      <c r="I217" s="53">
        <v>2.3137751</v>
      </c>
      <c r="J217" s="53">
        <v>2.5505110000000002</v>
      </c>
      <c r="K217" s="53">
        <v>2.7199170000000001</v>
      </c>
      <c r="L217" s="53">
        <v>2.684895</v>
      </c>
      <c r="M217" s="53">
        <v>2.669667</v>
      </c>
      <c r="N217" s="53">
        <v>2.3817059999999999</v>
      </c>
      <c r="O217" s="53">
        <v>1.49946</v>
      </c>
      <c r="P217" s="53">
        <v>1.441217</v>
      </c>
      <c r="Q217" s="53">
        <v>1.6285099999999999</v>
      </c>
      <c r="R217" s="53">
        <v>1.5996870000000001</v>
      </c>
      <c r="S217" s="53">
        <v>1.9694039999999999</v>
      </c>
      <c r="T217" s="53">
        <v>1.7476499999999999</v>
      </c>
      <c r="U217" s="53">
        <v>1.6169370000000001</v>
      </c>
      <c r="V217" s="53">
        <v>1.7244390000000001</v>
      </c>
      <c r="W217" s="53">
        <v>1.7493730000000001</v>
      </c>
      <c r="X217" s="53">
        <v>1.732146</v>
      </c>
      <c r="Y217" s="53">
        <v>1.9275139999999999</v>
      </c>
      <c r="Z217" s="53">
        <v>2.2287689999999998</v>
      </c>
      <c r="AA217" s="53">
        <v>2.1421540000000001</v>
      </c>
      <c r="AB217" s="53">
        <v>2.2349000000000001</v>
      </c>
      <c r="AC217" s="53">
        <v>2.4476529999999999</v>
      </c>
      <c r="AD217" s="53">
        <v>2.410682</v>
      </c>
      <c r="AE217" s="53">
        <v>2.0902449999999999</v>
      </c>
      <c r="AF217" s="53">
        <v>2.0630769999999998</v>
      </c>
      <c r="AG217" s="53">
        <v>-0.23848620000000001</v>
      </c>
      <c r="AH217" s="53">
        <v>-0.2510984</v>
      </c>
      <c r="AI217" s="53">
        <v>-0.13737659999999999</v>
      </c>
      <c r="AJ217" s="53">
        <v>-0.1421655</v>
      </c>
      <c r="AK217" s="53">
        <v>-9.6582200000000007E-2</v>
      </c>
      <c r="AL217" s="53">
        <v>-0.16102630000000001</v>
      </c>
      <c r="AM217" s="53">
        <v>-0.23552380000000001</v>
      </c>
      <c r="AN217" s="53">
        <v>-0.1188427</v>
      </c>
      <c r="AO217" s="53">
        <v>-6.2615799999999999E-2</v>
      </c>
      <c r="AP217" s="53">
        <v>-0.43091190000000001</v>
      </c>
      <c r="AQ217" s="53">
        <v>-0.1591138</v>
      </c>
      <c r="AR217" s="53">
        <v>-0.1942779</v>
      </c>
      <c r="AS217" s="53">
        <v>-0.19628370000000001</v>
      </c>
      <c r="AT217" s="53">
        <v>-0.19295989999999999</v>
      </c>
      <c r="AU217" s="53">
        <v>-0.223165</v>
      </c>
      <c r="AV217" s="53">
        <v>-0.22308210000000001</v>
      </c>
      <c r="AW217" s="53">
        <v>-0.22057570000000001</v>
      </c>
      <c r="AX217" s="53">
        <v>-0.23835909999999999</v>
      </c>
      <c r="AY217" s="53">
        <v>-0.28728680000000001</v>
      </c>
      <c r="AZ217" s="53">
        <v>-0.17720839999999999</v>
      </c>
      <c r="BA217" s="53">
        <v>-0.22336710000000001</v>
      </c>
      <c r="BB217" s="53">
        <v>-0.29782799999999998</v>
      </c>
      <c r="BC217" s="53">
        <v>-0.46829700000000002</v>
      </c>
      <c r="BD217" s="53">
        <v>-0.50029900000000005</v>
      </c>
      <c r="BE217" s="53">
        <v>-5.986E-3</v>
      </c>
      <c r="BF217" s="53">
        <v>0.1621341</v>
      </c>
      <c r="BG217" s="53">
        <v>0.35220849999999998</v>
      </c>
      <c r="BH217" s="53">
        <v>0.39250560000000001</v>
      </c>
      <c r="BI217" s="53">
        <v>0.40294859999999999</v>
      </c>
      <c r="BJ217" s="53">
        <v>0.26792339999999998</v>
      </c>
      <c r="BK217" s="53">
        <v>-1.1506799999999999E-2</v>
      </c>
      <c r="BL217" s="53">
        <v>1.16398E-2</v>
      </c>
      <c r="BM217" s="53">
        <v>0.122083</v>
      </c>
      <c r="BN217" s="53">
        <v>-0.1794751</v>
      </c>
      <c r="BO217" s="53">
        <v>4.8887800000000002E-2</v>
      </c>
      <c r="BP217" s="53">
        <v>-5.6346100000000003E-2</v>
      </c>
      <c r="BQ217" s="53">
        <v>-5.66797E-2</v>
      </c>
      <c r="BR217" s="53">
        <v>1.6319199999999999E-2</v>
      </c>
      <c r="BS217" s="53">
        <v>-6.1795000000000001E-3</v>
      </c>
      <c r="BT217" s="53">
        <v>-6.0283000000000003E-3</v>
      </c>
      <c r="BU217" s="53">
        <v>9.9495899999999998E-2</v>
      </c>
      <c r="BV217" s="53">
        <v>0.27655410000000002</v>
      </c>
      <c r="BW217" s="53">
        <v>0.17834990000000001</v>
      </c>
      <c r="BX217" s="53">
        <v>0.23327200000000001</v>
      </c>
      <c r="BY217" s="53">
        <v>0.1624148</v>
      </c>
      <c r="BZ217" s="53">
        <v>-6.2831300000000007E-2</v>
      </c>
      <c r="CA217" s="53">
        <v>-0.27497460000000001</v>
      </c>
      <c r="CB217" s="53">
        <v>-0.27742820000000001</v>
      </c>
      <c r="CC217" s="53">
        <v>0.15504290000000001</v>
      </c>
      <c r="CD217" s="53">
        <v>0.44833770000000001</v>
      </c>
      <c r="CE217" s="53">
        <v>0.69129370000000001</v>
      </c>
      <c r="CF217" s="53">
        <v>0.76281710000000003</v>
      </c>
      <c r="CG217" s="53">
        <v>0.74892199999999998</v>
      </c>
      <c r="CH217" s="53">
        <v>0.56501259999999998</v>
      </c>
      <c r="CI217" s="53">
        <v>0.14364669999999999</v>
      </c>
      <c r="CJ217" s="53">
        <v>0.10201159999999999</v>
      </c>
      <c r="CK217" s="53">
        <v>0.25000489999999997</v>
      </c>
      <c r="CL217" s="53">
        <v>-5.3308000000000001E-3</v>
      </c>
      <c r="CM217" s="53">
        <v>0.19294910000000001</v>
      </c>
      <c r="CN217" s="53">
        <v>3.9184999999999998E-2</v>
      </c>
      <c r="CO217" s="53">
        <v>4.0009500000000003E-2</v>
      </c>
      <c r="CP217" s="53">
        <v>0.1612654</v>
      </c>
      <c r="CQ217" s="53">
        <v>0.14410400000000001</v>
      </c>
      <c r="CR217" s="53">
        <v>0.1443025</v>
      </c>
      <c r="CS217" s="53">
        <v>0.32117649999999998</v>
      </c>
      <c r="CT217" s="53">
        <v>0.63318140000000001</v>
      </c>
      <c r="CU217" s="53">
        <v>0.50084839999999997</v>
      </c>
      <c r="CV217" s="53">
        <v>0.51756950000000002</v>
      </c>
      <c r="CW217" s="53">
        <v>0.4296063</v>
      </c>
      <c r="CX217" s="53">
        <v>9.9926699999999993E-2</v>
      </c>
      <c r="CY217" s="53">
        <v>-0.14108000000000001</v>
      </c>
      <c r="CZ217" s="53">
        <v>-0.1230686</v>
      </c>
      <c r="DA217" s="53">
        <v>0.31607181000000001</v>
      </c>
      <c r="DB217" s="53">
        <v>0.73454129999999995</v>
      </c>
      <c r="DC217" s="53">
        <v>1.0303789999999999</v>
      </c>
      <c r="DD217" s="53">
        <v>1.1331290000000001</v>
      </c>
      <c r="DE217" s="53">
        <v>1.094895</v>
      </c>
      <c r="DF217" s="53">
        <v>0.86210189999999998</v>
      </c>
      <c r="DG217" s="53">
        <v>0.29880020000000002</v>
      </c>
      <c r="DH217" s="53">
        <v>0.19238340000000001</v>
      </c>
      <c r="DI217" s="53">
        <v>0.37792680000000001</v>
      </c>
      <c r="DJ217" s="53">
        <v>0.16881360000000001</v>
      </c>
      <c r="DK217" s="53">
        <v>0.33701039999999999</v>
      </c>
      <c r="DL217" s="53">
        <v>0.13471610000000001</v>
      </c>
      <c r="DM217" s="53">
        <v>0.13669880000000001</v>
      </c>
      <c r="DN217" s="53">
        <v>0.30621150000000003</v>
      </c>
      <c r="DO217" s="53">
        <v>0.29438750000000002</v>
      </c>
      <c r="DP217" s="53">
        <v>0.29463319999999998</v>
      </c>
      <c r="DQ217" s="53">
        <v>0.54285720000000004</v>
      </c>
      <c r="DR217" s="53">
        <v>0.98980869999999999</v>
      </c>
      <c r="DS217" s="53">
        <v>0.82334700000000005</v>
      </c>
      <c r="DT217" s="53">
        <v>0.80186710000000005</v>
      </c>
      <c r="DU217" s="53">
        <v>0.69679769999999996</v>
      </c>
      <c r="DV217" s="53">
        <v>0.2626848</v>
      </c>
      <c r="DW217" s="53">
        <v>-7.1853999999999998E-3</v>
      </c>
      <c r="DX217" s="53">
        <v>3.1290999999999999E-2</v>
      </c>
      <c r="DY217" s="53">
        <v>0.54857199999999995</v>
      </c>
      <c r="DZ217" s="53">
        <v>1.1477740000000001</v>
      </c>
      <c r="EA217" s="53">
        <v>1.5199640000000001</v>
      </c>
      <c r="EB217" s="53">
        <v>1.6677999999999999</v>
      </c>
      <c r="EC217" s="53">
        <v>1.5944259999999999</v>
      </c>
      <c r="ED217" s="53">
        <v>1.2910520000000001</v>
      </c>
      <c r="EE217" s="53">
        <v>0.52281719999999998</v>
      </c>
      <c r="EF217" s="53">
        <v>0.32286589999999998</v>
      </c>
      <c r="EG217" s="53">
        <v>0.56262559999999995</v>
      </c>
      <c r="EH217" s="53">
        <v>0.42025040000000002</v>
      </c>
      <c r="EI217" s="53">
        <v>0.54501189999999999</v>
      </c>
      <c r="EJ217" s="53">
        <v>0.2726479</v>
      </c>
      <c r="EK217" s="53">
        <v>0.27630280000000002</v>
      </c>
      <c r="EL217" s="53">
        <v>0.51549069999999997</v>
      </c>
      <c r="EM217" s="53">
        <v>0.51137290000000002</v>
      </c>
      <c r="EN217" s="53">
        <v>0.511687</v>
      </c>
      <c r="EO217" s="53">
        <v>0.86292880000000005</v>
      </c>
      <c r="EP217" s="53">
        <v>1.5047219999999999</v>
      </c>
      <c r="EQ217" s="53">
        <v>1.2889839999999999</v>
      </c>
      <c r="ER217" s="53">
        <v>1.212348</v>
      </c>
      <c r="ES217" s="53">
        <v>1.0825800000000001</v>
      </c>
      <c r="ET217" s="53">
        <v>0.4976815</v>
      </c>
      <c r="EU217" s="53">
        <v>0.1861371</v>
      </c>
      <c r="EV217" s="53">
        <v>0.25416179999999999</v>
      </c>
      <c r="EW217" s="53">
        <v>70.25</v>
      </c>
      <c r="EX217" s="53">
        <v>69.1614</v>
      </c>
      <c r="EY217" s="53">
        <v>67.956050000000005</v>
      </c>
      <c r="EZ217" s="53">
        <v>66.862639999999999</v>
      </c>
      <c r="FA217" s="53">
        <v>65.701229999999995</v>
      </c>
      <c r="FB217" s="53">
        <v>64.760990000000007</v>
      </c>
      <c r="FC217" s="53">
        <v>64.664150000000006</v>
      </c>
      <c r="FD217" s="53">
        <v>66.772670000000005</v>
      </c>
      <c r="FE217" s="53">
        <v>70.184749999999994</v>
      </c>
      <c r="FF217" s="53">
        <v>73.934749999999994</v>
      </c>
      <c r="FG217" s="53">
        <v>77.676509999999993</v>
      </c>
      <c r="FH217" s="53">
        <v>81.261669999999995</v>
      </c>
      <c r="FI217" s="53">
        <v>84.097530000000006</v>
      </c>
      <c r="FJ217" s="53">
        <v>86.499309999999994</v>
      </c>
      <c r="FK217" s="53">
        <v>88.646289999999993</v>
      </c>
      <c r="FL217" s="53">
        <v>89.817989999999995</v>
      </c>
      <c r="FM217" s="53">
        <v>89.572800000000001</v>
      </c>
      <c r="FN217" s="53">
        <v>88.243129999999994</v>
      </c>
      <c r="FO217" s="53">
        <v>85.781589999999994</v>
      </c>
      <c r="FP217" s="53">
        <v>82.506870000000006</v>
      </c>
      <c r="FQ217" s="53">
        <v>78.014420000000001</v>
      </c>
      <c r="FR217" s="53">
        <v>74.677890000000005</v>
      </c>
      <c r="FS217" s="53">
        <v>72.103710000000007</v>
      </c>
      <c r="FT217" s="53">
        <v>70.150409999999994</v>
      </c>
      <c r="FU217" s="53">
        <v>91</v>
      </c>
      <c r="FV217" s="53">
        <v>176.42740000000001</v>
      </c>
      <c r="FW217" s="53">
        <v>14.873950000000001</v>
      </c>
      <c r="FX217" s="53">
        <v>1</v>
      </c>
    </row>
    <row r="218" spans="1:180" x14ac:dyDescent="0.3">
      <c r="A218" t="s">
        <v>174</v>
      </c>
      <c r="B218" t="s">
        <v>250</v>
      </c>
      <c r="C218" t="s">
        <v>180</v>
      </c>
      <c r="D218" t="s">
        <v>248</v>
      </c>
      <c r="E218" t="s">
        <v>187</v>
      </c>
      <c r="F218" t="s">
        <v>241</v>
      </c>
      <c r="G218" t="s">
        <v>242</v>
      </c>
      <c r="H218" s="53">
        <v>1099</v>
      </c>
      <c r="I218" s="53">
        <v>1.3713150000000001</v>
      </c>
      <c r="J218" s="53">
        <v>1.3397410000000001</v>
      </c>
      <c r="K218" s="53">
        <v>1.3291360000000001</v>
      </c>
      <c r="L218" s="53">
        <v>1.2757309999999999</v>
      </c>
      <c r="M218" s="53">
        <v>1.317726</v>
      </c>
      <c r="N218" s="53">
        <v>1.302556</v>
      </c>
      <c r="O218" s="53">
        <v>1.2537860000000001</v>
      </c>
      <c r="P218" s="53">
        <v>1.2988679999999999</v>
      </c>
      <c r="Q218" s="53">
        <v>1.3335509999999999</v>
      </c>
      <c r="R218" s="53">
        <v>1.3727640000000001</v>
      </c>
      <c r="S218" s="53">
        <v>1.4257660000000001</v>
      </c>
      <c r="T218" s="53">
        <v>1.4232320000000001</v>
      </c>
      <c r="U218" s="53">
        <v>1.365238</v>
      </c>
      <c r="V218" s="53">
        <v>1.2964599999999999</v>
      </c>
      <c r="W218" s="53">
        <v>1.2931109999999999</v>
      </c>
      <c r="X218" s="53">
        <v>1.267639</v>
      </c>
      <c r="Y218" s="53">
        <v>1.244569</v>
      </c>
      <c r="Z218" s="53">
        <v>1.218121</v>
      </c>
      <c r="AA218" s="53">
        <v>1.217363</v>
      </c>
      <c r="AB218" s="53">
        <v>1.2033130000000001</v>
      </c>
      <c r="AC218" s="53">
        <v>1.2446379999999999</v>
      </c>
      <c r="AD218" s="53">
        <v>1.2552920000000001</v>
      </c>
      <c r="AE218" s="53">
        <v>1.2371970000000001</v>
      </c>
      <c r="AF218" s="53">
        <v>1.190923</v>
      </c>
      <c r="AG218" s="53">
        <v>-1.00418E-2</v>
      </c>
      <c r="AH218" s="53">
        <v>-2.7849599999999999E-2</v>
      </c>
      <c r="AI218" s="53">
        <v>-1.19089E-2</v>
      </c>
      <c r="AJ218" s="53">
        <v>-5.2455599999999998E-2</v>
      </c>
      <c r="AK218" s="53">
        <v>-2.92777E-2</v>
      </c>
      <c r="AL218" s="53">
        <v>-7.3708999999999997E-2</v>
      </c>
      <c r="AM218" s="53">
        <v>-0.22242580000000001</v>
      </c>
      <c r="AN218" s="53">
        <v>-0.26878609999999997</v>
      </c>
      <c r="AO218" s="53">
        <v>-0.28448109999999999</v>
      </c>
      <c r="AP218" s="53">
        <v>-0.27252989999999999</v>
      </c>
      <c r="AQ218" s="53">
        <v>-0.24191760000000001</v>
      </c>
      <c r="AR218" s="53">
        <v>-0.23023399999999999</v>
      </c>
      <c r="AS218" s="53">
        <v>-0.24470020000000001</v>
      </c>
      <c r="AT218" s="53">
        <v>-0.26873380000000002</v>
      </c>
      <c r="AU218" s="53">
        <v>-0.26966839999999997</v>
      </c>
      <c r="AV218" s="53">
        <v>-0.24666189999999999</v>
      </c>
      <c r="AW218" s="53">
        <v>-0.2123013</v>
      </c>
      <c r="AX218" s="53">
        <v>-0.15230969999999999</v>
      </c>
      <c r="AY218" s="53">
        <v>-0.1357486</v>
      </c>
      <c r="AZ218" s="53">
        <v>-0.1197497</v>
      </c>
      <c r="BA218" s="53">
        <v>-9.6342899999999995E-2</v>
      </c>
      <c r="BB218" s="53">
        <v>-8.4222599999999995E-2</v>
      </c>
      <c r="BC218" s="53">
        <v>-6.9767700000000002E-2</v>
      </c>
      <c r="BD218" s="53">
        <v>-7.5395100000000007E-2</v>
      </c>
      <c r="BE218" s="53">
        <v>0.14879289000000001</v>
      </c>
      <c r="BF218" s="53">
        <v>0.12565770000000001</v>
      </c>
      <c r="BG218" s="53">
        <v>0.13452720000000001</v>
      </c>
      <c r="BH218" s="53">
        <v>8.9281600000000003E-2</v>
      </c>
      <c r="BI218" s="53">
        <v>0.12178360000000001</v>
      </c>
      <c r="BJ218" s="53">
        <v>7.2158100000000003E-2</v>
      </c>
      <c r="BK218" s="53">
        <v>-5.8513999999999997E-2</v>
      </c>
      <c r="BL218" s="53">
        <v>-9.2300400000000005E-2</v>
      </c>
      <c r="BM218" s="53">
        <v>-9.7080600000000003E-2</v>
      </c>
      <c r="BN218" s="53">
        <v>-7.9760300000000006E-2</v>
      </c>
      <c r="BO218" s="53">
        <v>-3.0001900000000001E-2</v>
      </c>
      <c r="BP218" s="53">
        <v>-1.6718899999999998E-2</v>
      </c>
      <c r="BQ218" s="53">
        <v>-4.0232400000000001E-2</v>
      </c>
      <c r="BR218" s="53">
        <v>-7.2459700000000002E-2</v>
      </c>
      <c r="BS218" s="53">
        <v>-6.23931E-2</v>
      </c>
      <c r="BT218" s="53">
        <v>-4.5702899999999998E-2</v>
      </c>
      <c r="BU218" s="53">
        <v>-1.58348E-2</v>
      </c>
      <c r="BV218" s="53">
        <v>3.9741499999999999E-2</v>
      </c>
      <c r="BW218" s="53">
        <v>5.89154E-2</v>
      </c>
      <c r="BX218" s="53">
        <v>6.3047699999999998E-2</v>
      </c>
      <c r="BY218" s="53">
        <v>7.2047399999999998E-2</v>
      </c>
      <c r="BZ218" s="53">
        <v>8.13522E-2</v>
      </c>
      <c r="CA218" s="53">
        <v>8.5326299999999994E-2</v>
      </c>
      <c r="CB218" s="53">
        <v>7.13694E-2</v>
      </c>
      <c r="CC218" s="53">
        <v>0.25880131000000001</v>
      </c>
      <c r="CD218" s="53">
        <v>0.2319764</v>
      </c>
      <c r="CE218" s="53">
        <v>0.2359483</v>
      </c>
      <c r="CF218" s="53">
        <v>0.18744830000000001</v>
      </c>
      <c r="CG218" s="53">
        <v>0.2264082</v>
      </c>
      <c r="CH218" s="53">
        <v>0.17318520000000001</v>
      </c>
      <c r="CI218" s="53">
        <v>5.5010700000000003E-2</v>
      </c>
      <c r="CJ218" s="53">
        <v>2.9933100000000001E-2</v>
      </c>
      <c r="CK218" s="53">
        <v>3.2712499999999999E-2</v>
      </c>
      <c r="CL218" s="53">
        <v>5.3751199999999999E-2</v>
      </c>
      <c r="CM218" s="53">
        <v>0.1167704</v>
      </c>
      <c r="CN218" s="53">
        <v>0.131161</v>
      </c>
      <c r="CO218" s="53">
        <v>0.1013815</v>
      </c>
      <c r="CP218" s="53">
        <v>6.34792E-2</v>
      </c>
      <c r="CQ218" s="53">
        <v>8.1165100000000004E-2</v>
      </c>
      <c r="CR218" s="53">
        <v>9.34807E-2</v>
      </c>
      <c r="CS218" s="53">
        <v>0.1202372</v>
      </c>
      <c r="CT218" s="53">
        <v>0.17275560000000001</v>
      </c>
      <c r="CU218" s="53">
        <v>0.1937391</v>
      </c>
      <c r="CV218" s="53">
        <v>0.18965270000000001</v>
      </c>
      <c r="CW218" s="53">
        <v>0.18867400000000001</v>
      </c>
      <c r="CX218" s="53">
        <v>0.1960288</v>
      </c>
      <c r="CY218" s="53">
        <v>0.1927439</v>
      </c>
      <c r="CZ218" s="53">
        <v>0.17301810000000001</v>
      </c>
      <c r="DA218" s="53">
        <v>0.36880970000000002</v>
      </c>
      <c r="DB218" s="53">
        <v>0.33829500000000001</v>
      </c>
      <c r="DC218" s="53">
        <v>0.33736949999999999</v>
      </c>
      <c r="DD218" s="53">
        <v>0.28561500000000001</v>
      </c>
      <c r="DE218" s="53">
        <v>0.33103270000000001</v>
      </c>
      <c r="DF218" s="53">
        <v>0.27421230000000002</v>
      </c>
      <c r="DG218" s="53">
        <v>0.1685355</v>
      </c>
      <c r="DH218" s="53">
        <v>0.15216650000000001</v>
      </c>
      <c r="DI218" s="53">
        <v>0.1625055</v>
      </c>
      <c r="DJ218" s="53">
        <v>0.18726280000000001</v>
      </c>
      <c r="DK218" s="53">
        <v>0.26354260000000002</v>
      </c>
      <c r="DL218" s="53">
        <v>0.27904089999999998</v>
      </c>
      <c r="DM218" s="53">
        <v>0.2429953</v>
      </c>
      <c r="DN218" s="53">
        <v>0.19941800000000001</v>
      </c>
      <c r="DO218" s="53">
        <v>0.22472339999999999</v>
      </c>
      <c r="DP218" s="53">
        <v>0.23266429999999999</v>
      </c>
      <c r="DQ218" s="53">
        <v>0.25630930000000002</v>
      </c>
      <c r="DR218" s="53">
        <v>0.30576969999999998</v>
      </c>
      <c r="DS218" s="53">
        <v>0.32856279999999999</v>
      </c>
      <c r="DT218" s="53">
        <v>0.31625760000000003</v>
      </c>
      <c r="DU218" s="53">
        <v>0.30530069999999998</v>
      </c>
      <c r="DV218" s="53">
        <v>0.31070540000000002</v>
      </c>
      <c r="DW218" s="53">
        <v>0.30016150000000003</v>
      </c>
      <c r="DX218" s="53">
        <v>0.27466679999999999</v>
      </c>
      <c r="DY218" s="53">
        <v>0.52764427999999997</v>
      </c>
      <c r="DZ218" s="53">
        <v>0.49180230000000003</v>
      </c>
      <c r="EA218" s="53">
        <v>0.4838056</v>
      </c>
      <c r="EB218" s="53">
        <v>0.42735220000000002</v>
      </c>
      <c r="EC218" s="53">
        <v>0.48209400000000002</v>
      </c>
      <c r="ED218" s="53">
        <v>0.42007939999999999</v>
      </c>
      <c r="EE218" s="53">
        <v>0.3324472</v>
      </c>
      <c r="EF218" s="53">
        <v>0.32865230000000001</v>
      </c>
      <c r="EG218" s="53">
        <v>0.3499061</v>
      </c>
      <c r="EH218" s="53">
        <v>0.38003229999999999</v>
      </c>
      <c r="EI218" s="53">
        <v>0.4754583</v>
      </c>
      <c r="EJ218" s="53">
        <v>0.49255589999999999</v>
      </c>
      <c r="EK218" s="53">
        <v>0.44746320000000001</v>
      </c>
      <c r="EL218" s="53">
        <v>0.39569219999999999</v>
      </c>
      <c r="EM218" s="53">
        <v>0.43199870000000001</v>
      </c>
      <c r="EN218" s="53">
        <v>0.43362329999999999</v>
      </c>
      <c r="EO218" s="53">
        <v>0.4527757</v>
      </c>
      <c r="EP218" s="53">
        <v>0.49782100000000001</v>
      </c>
      <c r="EQ218" s="53">
        <v>0.52322679999999999</v>
      </c>
      <c r="ER218" s="53">
        <v>0.49905500000000003</v>
      </c>
      <c r="ES218" s="53">
        <v>0.47369099999999997</v>
      </c>
      <c r="ET218" s="53">
        <v>0.47628019999999999</v>
      </c>
      <c r="EU218" s="53">
        <v>0.45525549999999998</v>
      </c>
      <c r="EV218" s="53">
        <v>0.42143140000000001</v>
      </c>
      <c r="EW218" s="53">
        <v>74.939760000000007</v>
      </c>
      <c r="EX218" s="53">
        <v>73.257050000000007</v>
      </c>
      <c r="EY218" s="53">
        <v>71.640429999999995</v>
      </c>
      <c r="EZ218" s="53">
        <v>70.062989999999999</v>
      </c>
      <c r="FA218" s="53">
        <v>68.663669999999996</v>
      </c>
      <c r="FB218" s="53">
        <v>68.054209999999998</v>
      </c>
      <c r="FC218" s="53">
        <v>68.186189999999996</v>
      </c>
      <c r="FD218" s="53">
        <v>70.785989999999998</v>
      </c>
      <c r="FE218" s="53">
        <v>73.906170000000003</v>
      </c>
      <c r="FF218" s="53">
        <v>77.257239999999996</v>
      </c>
      <c r="FG218" s="53">
        <v>80.663629999999998</v>
      </c>
      <c r="FH218" s="53">
        <v>84.007289999999998</v>
      </c>
      <c r="FI218" s="53">
        <v>87.397210000000001</v>
      </c>
      <c r="FJ218" s="53">
        <v>90.018730000000005</v>
      </c>
      <c r="FK218" s="53">
        <v>91.842740000000006</v>
      </c>
      <c r="FL218" s="53">
        <v>93.075479999999999</v>
      </c>
      <c r="FM218" s="53">
        <v>93.349149999999995</v>
      </c>
      <c r="FN218" s="53">
        <v>92.223560000000006</v>
      </c>
      <c r="FO218" s="53">
        <v>90.208110000000005</v>
      </c>
      <c r="FP218" s="53">
        <v>87.943240000000003</v>
      </c>
      <c r="FQ218" s="53">
        <v>84.631680000000003</v>
      </c>
      <c r="FR218" s="53">
        <v>81.047539999999998</v>
      </c>
      <c r="FS218" s="53">
        <v>78.147810000000007</v>
      </c>
      <c r="FT218" s="53">
        <v>75.569569999999999</v>
      </c>
      <c r="FU218" s="53">
        <v>4230.8670000000002</v>
      </c>
      <c r="FV218" s="53">
        <v>4666.2209999999995</v>
      </c>
      <c r="FW218" s="53">
        <v>24.215789999999998</v>
      </c>
      <c r="FX218" s="53">
        <v>1</v>
      </c>
    </row>
    <row r="219" spans="1:180" x14ac:dyDescent="0.3">
      <c r="A219" t="s">
        <v>174</v>
      </c>
      <c r="B219" t="s">
        <v>250</v>
      </c>
      <c r="C219" t="s">
        <v>180</v>
      </c>
      <c r="D219" t="s">
        <v>227</v>
      </c>
      <c r="E219" t="s">
        <v>187</v>
      </c>
      <c r="F219" t="s">
        <v>241</v>
      </c>
      <c r="G219" t="s">
        <v>242</v>
      </c>
      <c r="H219" s="53">
        <v>1099</v>
      </c>
      <c r="I219" s="53">
        <v>1.1528369999999999</v>
      </c>
      <c r="J219" s="53">
        <v>1.1432070000000001</v>
      </c>
      <c r="K219" s="53">
        <v>1.157562</v>
      </c>
      <c r="L219" s="53">
        <v>1.116949</v>
      </c>
      <c r="M219" s="53">
        <v>1.172733</v>
      </c>
      <c r="N219" s="53">
        <v>1.2162230000000001</v>
      </c>
      <c r="O219" s="53">
        <v>1.2625999999999999</v>
      </c>
      <c r="P219" s="53">
        <v>1.397413</v>
      </c>
      <c r="Q219" s="53">
        <v>1.436221</v>
      </c>
      <c r="R219" s="53">
        <v>1.4474279999999999</v>
      </c>
      <c r="S219" s="53">
        <v>1.5199400000000001</v>
      </c>
      <c r="T219" s="53">
        <v>1.4591369999999999</v>
      </c>
      <c r="U219" s="53">
        <v>1.327556</v>
      </c>
      <c r="V219" s="53">
        <v>1.2954270000000001</v>
      </c>
      <c r="W219" s="53">
        <v>1.265962</v>
      </c>
      <c r="X219" s="53">
        <v>1.238027</v>
      </c>
      <c r="Y219" s="53">
        <v>1.209379</v>
      </c>
      <c r="Z219" s="53">
        <v>1.1539109999999999</v>
      </c>
      <c r="AA219" s="53">
        <v>1.1784790000000001</v>
      </c>
      <c r="AB219" s="53">
        <v>1.2108369999999999</v>
      </c>
      <c r="AC219" s="53">
        <v>1.270041</v>
      </c>
      <c r="AD219" s="53">
        <v>1.266224</v>
      </c>
      <c r="AE219" s="53">
        <v>1.2249840000000001</v>
      </c>
      <c r="AF219" s="53">
        <v>1.1934290000000001</v>
      </c>
      <c r="AG219" s="53">
        <v>-0.124791</v>
      </c>
      <c r="AH219" s="53">
        <v>-0.1294449</v>
      </c>
      <c r="AI219" s="53">
        <v>-9.7107799999999994E-2</v>
      </c>
      <c r="AJ219" s="53">
        <v>-0.12444910000000001</v>
      </c>
      <c r="AK219" s="53">
        <v>-9.4591800000000004E-2</v>
      </c>
      <c r="AL219" s="53">
        <v>-9.8044900000000004E-2</v>
      </c>
      <c r="AM219" s="53">
        <v>-0.22697310000000001</v>
      </c>
      <c r="AN219" s="53">
        <v>-0.21284839999999999</v>
      </c>
      <c r="AO219" s="53">
        <v>-0.2307025</v>
      </c>
      <c r="AP219" s="53">
        <v>-0.26094349999999999</v>
      </c>
      <c r="AQ219" s="53">
        <v>-0.2188079</v>
      </c>
      <c r="AR219" s="53">
        <v>-0.25466109999999997</v>
      </c>
      <c r="AS219" s="53">
        <v>-0.32554179999999999</v>
      </c>
      <c r="AT219" s="53">
        <v>-0.3332212</v>
      </c>
      <c r="AU219" s="53">
        <v>-0.32859769999999999</v>
      </c>
      <c r="AV219" s="53">
        <v>-0.28567599999999999</v>
      </c>
      <c r="AW219" s="53">
        <v>-0.236432</v>
      </c>
      <c r="AX219" s="53">
        <v>-0.20172419999999999</v>
      </c>
      <c r="AY219" s="53">
        <v>-0.16904060000000001</v>
      </c>
      <c r="AZ219" s="53">
        <v>-0.11191089999999999</v>
      </c>
      <c r="BA219" s="53">
        <v>-0.1108319</v>
      </c>
      <c r="BB219" s="53">
        <v>-0.12638969999999999</v>
      </c>
      <c r="BC219" s="53">
        <v>-0.1428758</v>
      </c>
      <c r="BD219" s="53">
        <v>-0.13988690000000001</v>
      </c>
      <c r="BE219" s="53">
        <v>-1.26011E-2</v>
      </c>
      <c r="BF219" s="53">
        <v>-1.6419199999999998E-2</v>
      </c>
      <c r="BG219" s="53">
        <v>1.1472100000000001E-2</v>
      </c>
      <c r="BH219" s="53">
        <v>-2.03308E-2</v>
      </c>
      <c r="BI219" s="53">
        <v>1.66958E-2</v>
      </c>
      <c r="BJ219" s="53">
        <v>4.6506000000000004E-3</v>
      </c>
      <c r="BK219" s="53">
        <v>-9.1083999999999998E-2</v>
      </c>
      <c r="BL219" s="53">
        <v>-7.8381699999999999E-2</v>
      </c>
      <c r="BM219" s="53">
        <v>-9.4489600000000007E-2</v>
      </c>
      <c r="BN219" s="53">
        <v>-0.1169032</v>
      </c>
      <c r="BO219" s="53">
        <v>-5.2235200000000002E-2</v>
      </c>
      <c r="BP219" s="53">
        <v>-9.2636300000000005E-2</v>
      </c>
      <c r="BQ219" s="53">
        <v>-0.1719666</v>
      </c>
      <c r="BR219" s="53">
        <v>-0.1747832</v>
      </c>
      <c r="BS219" s="53">
        <v>-0.1670249</v>
      </c>
      <c r="BT219" s="53">
        <v>-0.13272419999999999</v>
      </c>
      <c r="BU219" s="53">
        <v>-8.5669800000000004E-2</v>
      </c>
      <c r="BV219" s="53">
        <v>-5.3039200000000002E-2</v>
      </c>
      <c r="BW219" s="53">
        <v>-1.9665100000000001E-2</v>
      </c>
      <c r="BX219" s="53">
        <v>2.3793100000000001E-2</v>
      </c>
      <c r="BY219" s="53">
        <v>1.7931300000000001E-2</v>
      </c>
      <c r="BZ219" s="53">
        <v>2.1784999999999999E-3</v>
      </c>
      <c r="CA219" s="53">
        <v>-2.2087300000000001E-2</v>
      </c>
      <c r="CB219" s="53">
        <v>-2.4236600000000001E-2</v>
      </c>
      <c r="CC219" s="53">
        <v>6.5101199999999998E-2</v>
      </c>
      <c r="CD219" s="53">
        <v>6.1862100000000003E-2</v>
      </c>
      <c r="CE219" s="53">
        <v>8.6674299999999996E-2</v>
      </c>
      <c r="CF219" s="53">
        <v>5.1781199999999999E-2</v>
      </c>
      <c r="CG219" s="53">
        <v>9.3773300000000004E-2</v>
      </c>
      <c r="CH219" s="53">
        <v>7.57771E-2</v>
      </c>
      <c r="CI219" s="53">
        <v>3.0322999999999999E-3</v>
      </c>
      <c r="CJ219" s="53">
        <v>1.4749399999999999E-2</v>
      </c>
      <c r="CK219" s="53">
        <v>-1.4899999999999999E-4</v>
      </c>
      <c r="CL219" s="53">
        <v>-1.7141300000000002E-2</v>
      </c>
      <c r="CM219" s="53">
        <v>6.3132499999999994E-2</v>
      </c>
      <c r="CN219" s="53">
        <v>1.9581500000000002E-2</v>
      </c>
      <c r="CO219" s="53">
        <v>-6.5600800000000001E-2</v>
      </c>
      <c r="CP219" s="53">
        <v>-6.5049499999999996E-2</v>
      </c>
      <c r="CQ219" s="53">
        <v>-5.5120099999999998E-2</v>
      </c>
      <c r="CR219" s="53">
        <v>-2.67903E-2</v>
      </c>
      <c r="CS219" s="53">
        <v>1.8747699999999999E-2</v>
      </c>
      <c r="CT219" s="53">
        <v>4.9939699999999997E-2</v>
      </c>
      <c r="CU219" s="53">
        <v>8.3792000000000005E-2</v>
      </c>
      <c r="CV219" s="53">
        <v>0.11778130000000001</v>
      </c>
      <c r="CW219" s="53">
        <v>0.1071124</v>
      </c>
      <c r="CX219" s="53">
        <v>9.12245E-2</v>
      </c>
      <c r="CY219" s="53">
        <v>6.1570399999999997E-2</v>
      </c>
      <c r="CZ219" s="53">
        <v>5.5862500000000002E-2</v>
      </c>
      <c r="DA219" s="53">
        <v>0.14280359000000001</v>
      </c>
      <c r="DB219" s="53">
        <v>0.1401434</v>
      </c>
      <c r="DC219" s="53">
        <v>0.1618764</v>
      </c>
      <c r="DD219" s="53">
        <v>0.12389319999999999</v>
      </c>
      <c r="DE219" s="53">
        <v>0.17085069999999999</v>
      </c>
      <c r="DF219" s="53">
        <v>0.1469037</v>
      </c>
      <c r="DG219" s="53">
        <v>9.7148700000000004E-2</v>
      </c>
      <c r="DH219" s="53">
        <v>0.10788059999999999</v>
      </c>
      <c r="DI219" s="53">
        <v>9.41916E-2</v>
      </c>
      <c r="DJ219" s="53">
        <v>8.2620499999999999E-2</v>
      </c>
      <c r="DK219" s="53">
        <v>0.1785002</v>
      </c>
      <c r="DL219" s="53">
        <v>0.13179940000000001</v>
      </c>
      <c r="DM219" s="53">
        <v>4.07649E-2</v>
      </c>
      <c r="DN219" s="53">
        <v>4.46842E-2</v>
      </c>
      <c r="DO219" s="53">
        <v>5.6784800000000003E-2</v>
      </c>
      <c r="DP219" s="53">
        <v>7.9143599999999995E-2</v>
      </c>
      <c r="DQ219" s="53">
        <v>0.1231652</v>
      </c>
      <c r="DR219" s="53">
        <v>0.15291850000000001</v>
      </c>
      <c r="DS219" s="53">
        <v>0.187249</v>
      </c>
      <c r="DT219" s="53">
        <v>0.2117695</v>
      </c>
      <c r="DU219" s="53">
        <v>0.19629350000000001</v>
      </c>
      <c r="DV219" s="53">
        <v>0.1802704</v>
      </c>
      <c r="DW219" s="53">
        <v>0.1452281</v>
      </c>
      <c r="DX219" s="53">
        <v>0.13596150000000001</v>
      </c>
      <c r="DY219" s="53">
        <v>0.25499349999999998</v>
      </c>
      <c r="DZ219" s="53">
        <v>0.25316909999999998</v>
      </c>
      <c r="EA219" s="53">
        <v>0.27045639999999999</v>
      </c>
      <c r="EB219" s="53">
        <v>0.22801150000000001</v>
      </c>
      <c r="EC219" s="53">
        <v>0.28213840000000001</v>
      </c>
      <c r="ED219" s="53">
        <v>0.24959919999999999</v>
      </c>
      <c r="EE219" s="53">
        <v>0.23303779999999999</v>
      </c>
      <c r="EF219" s="53">
        <v>0.24234720000000001</v>
      </c>
      <c r="EG219" s="53">
        <v>0.23040450000000001</v>
      </c>
      <c r="EH219" s="53">
        <v>0.2266609</v>
      </c>
      <c r="EI219" s="53">
        <v>0.34507290000000002</v>
      </c>
      <c r="EJ219" s="53">
        <v>0.29382409999999998</v>
      </c>
      <c r="EK219" s="53">
        <v>0.19434009999999999</v>
      </c>
      <c r="EL219" s="53">
        <v>0.2031222</v>
      </c>
      <c r="EM219" s="53">
        <v>0.21835760000000001</v>
      </c>
      <c r="EN219" s="53">
        <v>0.2320953</v>
      </c>
      <c r="EO219" s="53">
        <v>0.27392739999999999</v>
      </c>
      <c r="EP219" s="53">
        <v>0.30160350000000002</v>
      </c>
      <c r="EQ219" s="53">
        <v>0.33662449999999999</v>
      </c>
      <c r="ER219" s="53">
        <v>0.34747349999999999</v>
      </c>
      <c r="ES219" s="53">
        <v>0.32505679999999998</v>
      </c>
      <c r="ET219" s="53">
        <v>0.30883870000000002</v>
      </c>
      <c r="EU219" s="53">
        <v>0.26601659999999999</v>
      </c>
      <c r="EV219" s="53">
        <v>0.2516118</v>
      </c>
      <c r="EW219" s="53">
        <v>70.596019999999996</v>
      </c>
      <c r="EX219" s="53">
        <v>68.983469999999997</v>
      </c>
      <c r="EY219" s="53">
        <v>67.470569999999995</v>
      </c>
      <c r="EZ219" s="53">
        <v>66.237499999999997</v>
      </c>
      <c r="FA219" s="53">
        <v>65.040660000000003</v>
      </c>
      <c r="FB219" s="53">
        <v>64.344999999999999</v>
      </c>
      <c r="FC219" s="53">
        <v>63.949579999999997</v>
      </c>
      <c r="FD219" s="53">
        <v>66.381069999999994</v>
      </c>
      <c r="FE219" s="53">
        <v>69.612750000000005</v>
      </c>
      <c r="FF219" s="53">
        <v>73.017359999999996</v>
      </c>
      <c r="FG219" s="53">
        <v>76.614530000000002</v>
      </c>
      <c r="FH219" s="53">
        <v>80.241320000000002</v>
      </c>
      <c r="FI219" s="53">
        <v>83.278030000000001</v>
      </c>
      <c r="FJ219" s="53">
        <v>85.55538</v>
      </c>
      <c r="FK219" s="53">
        <v>87.029439999999994</v>
      </c>
      <c r="FL219" s="53">
        <v>88.072950000000006</v>
      </c>
      <c r="FM219" s="53">
        <v>88.525720000000007</v>
      </c>
      <c r="FN219" s="53">
        <v>87.861949999999993</v>
      </c>
      <c r="FO219" s="53">
        <v>86.199860000000001</v>
      </c>
      <c r="FP219" s="53">
        <v>83.71593</v>
      </c>
      <c r="FQ219" s="53">
        <v>80.165660000000003</v>
      </c>
      <c r="FR219" s="53">
        <v>77.045320000000004</v>
      </c>
      <c r="FS219" s="53">
        <v>74.560969999999998</v>
      </c>
      <c r="FT219" s="53">
        <v>72.389399999999995</v>
      </c>
      <c r="FU219" s="53">
        <v>4230.8670000000002</v>
      </c>
      <c r="FV219" s="53">
        <v>4666.2209999999995</v>
      </c>
      <c r="FW219" s="53">
        <v>24.215789999999998</v>
      </c>
      <c r="FX219" s="53">
        <v>1</v>
      </c>
    </row>
    <row r="220" spans="1:180" x14ac:dyDescent="0.3">
      <c r="A220" t="s">
        <v>174</v>
      </c>
      <c r="B220" t="s">
        <v>250</v>
      </c>
      <c r="C220" t="s">
        <v>180</v>
      </c>
      <c r="D220" t="s">
        <v>248</v>
      </c>
      <c r="E220" t="s">
        <v>188</v>
      </c>
      <c r="F220" t="s">
        <v>241</v>
      </c>
      <c r="G220" t="s">
        <v>242</v>
      </c>
      <c r="H220" s="53">
        <v>1099</v>
      </c>
      <c r="I220" s="53">
        <v>1.365221</v>
      </c>
      <c r="J220" s="53">
        <v>1.3610789999999999</v>
      </c>
      <c r="K220" s="53">
        <v>1.3784339999999999</v>
      </c>
      <c r="L220" s="53">
        <v>1.358222</v>
      </c>
      <c r="M220" s="53">
        <v>1.389354</v>
      </c>
      <c r="N220" s="53">
        <v>1.376444</v>
      </c>
      <c r="O220" s="53">
        <v>1.351272</v>
      </c>
      <c r="P220" s="53">
        <v>1.3638110000000001</v>
      </c>
      <c r="Q220" s="53">
        <v>1.4038470000000001</v>
      </c>
      <c r="R220" s="53">
        <v>1.408507</v>
      </c>
      <c r="S220" s="53">
        <v>1.4458960000000001</v>
      </c>
      <c r="T220" s="53">
        <v>1.443824</v>
      </c>
      <c r="U220" s="53">
        <v>1.3826959999999999</v>
      </c>
      <c r="V220" s="53">
        <v>1.332565</v>
      </c>
      <c r="W220" s="53">
        <v>1.3566579999999999</v>
      </c>
      <c r="X220" s="53">
        <v>1.3274159999999999</v>
      </c>
      <c r="Y220" s="53">
        <v>1.28986</v>
      </c>
      <c r="Z220" s="53">
        <v>1.280016</v>
      </c>
      <c r="AA220" s="53">
        <v>1.295644</v>
      </c>
      <c r="AB220" s="53">
        <v>1.2854460000000001</v>
      </c>
      <c r="AC220" s="53">
        <v>1.3289260000000001</v>
      </c>
      <c r="AD220" s="53">
        <v>1.328713</v>
      </c>
      <c r="AE220" s="53">
        <v>1.2666189999999999</v>
      </c>
      <c r="AF220" s="53">
        <v>1.230348</v>
      </c>
      <c r="AG220" s="53">
        <v>-0.16075739</v>
      </c>
      <c r="AH220" s="53">
        <v>-0.15875220000000001</v>
      </c>
      <c r="AI220" s="53">
        <v>-0.1199781</v>
      </c>
      <c r="AJ220" s="53">
        <v>-0.12679070000000001</v>
      </c>
      <c r="AK220" s="53">
        <v>-0.1053728</v>
      </c>
      <c r="AL220" s="53">
        <v>-0.1480783</v>
      </c>
      <c r="AM220" s="53">
        <v>-0.2470823</v>
      </c>
      <c r="AN220" s="53">
        <v>-0.35070170000000001</v>
      </c>
      <c r="AO220" s="53">
        <v>-0.34935699999999997</v>
      </c>
      <c r="AP220" s="53">
        <v>-0.40258579999999999</v>
      </c>
      <c r="AQ220" s="53">
        <v>-0.3913913</v>
      </c>
      <c r="AR220" s="53">
        <v>-0.412609</v>
      </c>
      <c r="AS220" s="53">
        <v>-0.43241800000000002</v>
      </c>
      <c r="AT220" s="53">
        <v>-0.41505110000000001</v>
      </c>
      <c r="AU220" s="53">
        <v>-0.32526880000000002</v>
      </c>
      <c r="AV220" s="53">
        <v>-0.29318749999999999</v>
      </c>
      <c r="AW220" s="53">
        <v>-0.26840570000000002</v>
      </c>
      <c r="AX220" s="53">
        <v>-0.2101624</v>
      </c>
      <c r="AY220" s="53">
        <v>-0.17552129999999999</v>
      </c>
      <c r="AZ220" s="53">
        <v>-0.17039689999999999</v>
      </c>
      <c r="BA220" s="53">
        <v>-0.13666149999999999</v>
      </c>
      <c r="BB220" s="53">
        <v>-0.14080970000000001</v>
      </c>
      <c r="BC220" s="53">
        <v>-0.18999849999999999</v>
      </c>
      <c r="BD220" s="53">
        <v>-0.1841873</v>
      </c>
      <c r="BE220" s="53">
        <v>-1.53314E-2</v>
      </c>
      <c r="BF220" s="53">
        <v>-8.9809E-3</v>
      </c>
      <c r="BG220" s="53">
        <v>2.5231799999999999E-2</v>
      </c>
      <c r="BH220" s="53">
        <v>1.25509E-2</v>
      </c>
      <c r="BI220" s="53">
        <v>3.7504299999999997E-2</v>
      </c>
      <c r="BJ220" s="53">
        <v>-6.3664999999999998E-3</v>
      </c>
      <c r="BK220" s="53">
        <v>-0.1004085</v>
      </c>
      <c r="BL220" s="53">
        <v>-0.18573529999999999</v>
      </c>
      <c r="BM220" s="53">
        <v>-0.18131929999999999</v>
      </c>
      <c r="BN220" s="53">
        <v>-0.22091259999999999</v>
      </c>
      <c r="BO220" s="53">
        <v>-0.18716849999999999</v>
      </c>
      <c r="BP220" s="53">
        <v>-0.1869913</v>
      </c>
      <c r="BQ220" s="53">
        <v>-0.21061179999999999</v>
      </c>
      <c r="BR220" s="53">
        <v>-0.21346029999999999</v>
      </c>
      <c r="BS220" s="53">
        <v>-0.14222589999999999</v>
      </c>
      <c r="BT220" s="53">
        <v>-0.1180793</v>
      </c>
      <c r="BU220" s="53">
        <v>-9.5802899999999996E-2</v>
      </c>
      <c r="BV220" s="53">
        <v>-3.4176699999999997E-2</v>
      </c>
      <c r="BW220" s="53">
        <v>2.6897000000000002E-3</v>
      </c>
      <c r="BX220" s="53">
        <v>1.4308000000000001E-3</v>
      </c>
      <c r="BY220" s="53">
        <v>1.49917E-2</v>
      </c>
      <c r="BZ220" s="53">
        <v>9.1482000000000004E-3</v>
      </c>
      <c r="CA220" s="53">
        <v>-4.22388E-2</v>
      </c>
      <c r="CB220" s="53">
        <v>-4.4317299999999997E-2</v>
      </c>
      <c r="CC220" s="53">
        <v>8.5390199999999999E-2</v>
      </c>
      <c r="CD220" s="53">
        <v>9.4750299999999996E-2</v>
      </c>
      <c r="CE220" s="53">
        <v>0.12580369999999999</v>
      </c>
      <c r="CF220" s="53">
        <v>0.1090585</v>
      </c>
      <c r="CG220" s="53">
        <v>0.13646059999999999</v>
      </c>
      <c r="CH220" s="53">
        <v>9.1782600000000006E-2</v>
      </c>
      <c r="CI220" s="53">
        <v>1.1774000000000001E-3</v>
      </c>
      <c r="CJ220" s="53">
        <v>-7.1480000000000002E-2</v>
      </c>
      <c r="CK220" s="53">
        <v>-6.4936800000000003E-2</v>
      </c>
      <c r="CL220" s="53">
        <v>-9.5086299999999999E-2</v>
      </c>
      <c r="CM220" s="53">
        <v>-4.5724500000000001E-2</v>
      </c>
      <c r="CN220" s="53">
        <v>-3.0729200000000002E-2</v>
      </c>
      <c r="CO220" s="53">
        <v>-5.6989600000000001E-2</v>
      </c>
      <c r="CP220" s="53">
        <v>-7.3839000000000002E-2</v>
      </c>
      <c r="CQ220" s="53">
        <v>-1.54509E-2</v>
      </c>
      <c r="CR220" s="53">
        <v>3.2001E-3</v>
      </c>
      <c r="CS220" s="53">
        <v>2.37413E-2</v>
      </c>
      <c r="CT220" s="53">
        <v>8.7710499999999997E-2</v>
      </c>
      <c r="CU220" s="53">
        <v>0.12611810000000001</v>
      </c>
      <c r="CV220" s="53">
        <v>0.1204382</v>
      </c>
      <c r="CW220" s="53">
        <v>0.1200263</v>
      </c>
      <c r="CX220" s="53">
        <v>0.1130085</v>
      </c>
      <c r="CY220" s="53">
        <v>6.0099199999999998E-2</v>
      </c>
      <c r="CZ220" s="53">
        <v>5.2556100000000001E-2</v>
      </c>
      <c r="DA220" s="53">
        <v>0.18611179</v>
      </c>
      <c r="DB220" s="53">
        <v>0.19848150000000001</v>
      </c>
      <c r="DC220" s="53">
        <v>0.22637560000000001</v>
      </c>
      <c r="DD220" s="53">
        <v>0.205566</v>
      </c>
      <c r="DE220" s="53">
        <v>0.23541680000000001</v>
      </c>
      <c r="DF220" s="53">
        <v>0.18993170000000001</v>
      </c>
      <c r="DG220" s="53">
        <v>0.1027632</v>
      </c>
      <c r="DH220" s="53">
        <v>4.2775199999999999E-2</v>
      </c>
      <c r="DI220" s="53">
        <v>5.1445600000000001E-2</v>
      </c>
      <c r="DJ220" s="53">
        <v>3.074E-2</v>
      </c>
      <c r="DK220" s="53">
        <v>9.5719600000000002E-2</v>
      </c>
      <c r="DL220" s="53">
        <v>0.1255329</v>
      </c>
      <c r="DM220" s="53">
        <v>9.6632700000000002E-2</v>
      </c>
      <c r="DN220" s="53">
        <v>6.5782199999999999E-2</v>
      </c>
      <c r="DO220" s="53">
        <v>0.1113241</v>
      </c>
      <c r="DP220" s="53">
        <v>0.12447950000000001</v>
      </c>
      <c r="DQ220" s="53">
        <v>0.14328550000000001</v>
      </c>
      <c r="DR220" s="53">
        <v>0.2095976</v>
      </c>
      <c r="DS220" s="53">
        <v>0.2495465</v>
      </c>
      <c r="DT220" s="53">
        <v>0.23944550000000001</v>
      </c>
      <c r="DU220" s="53">
        <v>0.22506080000000001</v>
      </c>
      <c r="DV220" s="53">
        <v>0.2168688</v>
      </c>
      <c r="DW220" s="53">
        <v>0.1624371</v>
      </c>
      <c r="DX220" s="53">
        <v>0.1494296</v>
      </c>
      <c r="DY220" s="53">
        <v>0.33153780999999999</v>
      </c>
      <c r="DZ220" s="53">
        <v>0.34825289999999998</v>
      </c>
      <c r="EA220" s="53">
        <v>0.37158540000000001</v>
      </c>
      <c r="EB220" s="53">
        <v>0.34490769999999998</v>
      </c>
      <c r="EC220" s="53">
        <v>0.37829400000000002</v>
      </c>
      <c r="ED220" s="53">
        <v>0.33164349999999998</v>
      </c>
      <c r="EE220" s="53">
        <v>0.24943699999999999</v>
      </c>
      <c r="EF220" s="53">
        <v>0.2077416</v>
      </c>
      <c r="EG220" s="53">
        <v>0.21948329999999999</v>
      </c>
      <c r="EH220" s="53">
        <v>0.2124132</v>
      </c>
      <c r="EI220" s="53">
        <v>0.2999424</v>
      </c>
      <c r="EJ220" s="53">
        <v>0.35115059999999998</v>
      </c>
      <c r="EK220" s="53">
        <v>0.31843880000000002</v>
      </c>
      <c r="EL220" s="53">
        <v>0.26737309999999997</v>
      </c>
      <c r="EM220" s="53">
        <v>0.29436699999999999</v>
      </c>
      <c r="EN220" s="53">
        <v>0.29958770000000001</v>
      </c>
      <c r="EO220" s="53">
        <v>0.31588830000000001</v>
      </c>
      <c r="EP220" s="53">
        <v>0.38558330000000002</v>
      </c>
      <c r="EQ220" s="53">
        <v>0.42775740000000001</v>
      </c>
      <c r="ER220" s="53">
        <v>0.41127320000000001</v>
      </c>
      <c r="ES220" s="53">
        <v>0.37671399999999999</v>
      </c>
      <c r="ET220" s="53">
        <v>0.36682670000000001</v>
      </c>
      <c r="EU220" s="53">
        <v>0.31019679999999999</v>
      </c>
      <c r="EV220" s="53">
        <v>0.28929949999999999</v>
      </c>
      <c r="EW220" s="53">
        <v>78.222830000000002</v>
      </c>
      <c r="EX220" s="53">
        <v>76.125839999999997</v>
      </c>
      <c r="EY220" s="53">
        <v>74.322100000000006</v>
      </c>
      <c r="EZ220" s="53">
        <v>72.755340000000004</v>
      </c>
      <c r="FA220" s="53">
        <v>71.391530000000003</v>
      </c>
      <c r="FB220" s="53">
        <v>70.616979999999998</v>
      </c>
      <c r="FC220" s="53">
        <v>70.376739999999998</v>
      </c>
      <c r="FD220" s="53">
        <v>72.134659999999997</v>
      </c>
      <c r="FE220" s="53">
        <v>75.312240000000003</v>
      </c>
      <c r="FF220" s="53">
        <v>78.401889999999995</v>
      </c>
      <c r="FG220" s="53">
        <v>81.895309999999995</v>
      </c>
      <c r="FH220" s="53">
        <v>85.976320000000001</v>
      </c>
      <c r="FI220" s="53">
        <v>89.672989999999999</v>
      </c>
      <c r="FJ220" s="53">
        <v>92.169889999999995</v>
      </c>
      <c r="FK220" s="53">
        <v>93.944789999999998</v>
      </c>
      <c r="FL220" s="53">
        <v>95.078990000000005</v>
      </c>
      <c r="FM220" s="53">
        <v>94.981189999999998</v>
      </c>
      <c r="FN220" s="53">
        <v>94.017619999999994</v>
      </c>
      <c r="FO220" s="53">
        <v>92.557149999999993</v>
      </c>
      <c r="FP220" s="53">
        <v>90.295339999999996</v>
      </c>
      <c r="FQ220" s="53">
        <v>86.839939999999999</v>
      </c>
      <c r="FR220" s="53">
        <v>83.881349999999998</v>
      </c>
      <c r="FS220" s="53">
        <v>81.271320000000003</v>
      </c>
      <c r="FT220" s="53">
        <v>79.285659999999993</v>
      </c>
      <c r="FU220" s="53">
        <v>4231</v>
      </c>
      <c r="FV220" s="53">
        <v>5299.335</v>
      </c>
      <c r="FW220" s="53">
        <v>80.416420000000002</v>
      </c>
      <c r="FX220" s="53">
        <v>1</v>
      </c>
    </row>
    <row r="221" spans="1:180" x14ac:dyDescent="0.3">
      <c r="A221" t="s">
        <v>174</v>
      </c>
      <c r="B221" t="s">
        <v>250</v>
      </c>
      <c r="C221" t="s">
        <v>180</v>
      </c>
      <c r="D221" t="s">
        <v>227</v>
      </c>
      <c r="E221" t="s">
        <v>190</v>
      </c>
      <c r="F221" t="s">
        <v>241</v>
      </c>
      <c r="G221" t="s">
        <v>242</v>
      </c>
      <c r="H221" s="53">
        <v>1099</v>
      </c>
      <c r="I221" s="53">
        <v>0.90044259999999998</v>
      </c>
      <c r="J221" s="53">
        <v>0.90761219999999998</v>
      </c>
      <c r="K221" s="53">
        <v>0.93335279999999998</v>
      </c>
      <c r="L221" s="53">
        <v>0.93394129999999997</v>
      </c>
      <c r="M221" s="53">
        <v>0.93023330000000004</v>
      </c>
      <c r="N221" s="53">
        <v>0.94831980000000005</v>
      </c>
      <c r="O221" s="53">
        <v>0.96826789999999996</v>
      </c>
      <c r="P221" s="53">
        <v>0.98983279999999996</v>
      </c>
      <c r="Q221" s="53">
        <v>1.0433749999999999</v>
      </c>
      <c r="R221" s="53">
        <v>1.063393</v>
      </c>
      <c r="S221" s="53">
        <v>1.049153</v>
      </c>
      <c r="T221" s="53">
        <v>0.98894380000000004</v>
      </c>
      <c r="U221" s="53">
        <v>0.96479550000000003</v>
      </c>
      <c r="V221" s="53">
        <v>0.95828400000000002</v>
      </c>
      <c r="W221" s="53">
        <v>0.92685709999999999</v>
      </c>
      <c r="X221" s="53">
        <v>0.95126359999999999</v>
      </c>
      <c r="Y221" s="53">
        <v>0.92321120000000001</v>
      </c>
      <c r="Z221" s="53">
        <v>0.91901440000000001</v>
      </c>
      <c r="AA221" s="53">
        <v>0.9338902</v>
      </c>
      <c r="AB221" s="53">
        <v>0.95101000000000002</v>
      </c>
      <c r="AC221" s="53">
        <v>0.92766570000000004</v>
      </c>
      <c r="AD221" s="53">
        <v>0.93258110000000005</v>
      </c>
      <c r="AE221" s="53">
        <v>0.89798219999999995</v>
      </c>
      <c r="AF221" s="53">
        <v>0.88760419999999995</v>
      </c>
      <c r="AG221" s="53">
        <v>-0.1154453</v>
      </c>
      <c r="AH221" s="53">
        <v>-8.9799199999999996E-2</v>
      </c>
      <c r="AI221" s="53">
        <v>-5.2429400000000001E-2</v>
      </c>
      <c r="AJ221" s="53">
        <v>-6.2026999999999999E-2</v>
      </c>
      <c r="AK221" s="53">
        <v>-6.5197900000000003E-2</v>
      </c>
      <c r="AL221" s="53">
        <v>-8.6867E-2</v>
      </c>
      <c r="AM221" s="53">
        <v>-9.7753099999999996E-2</v>
      </c>
      <c r="AN221" s="53">
        <v>-0.21510029999999999</v>
      </c>
      <c r="AO221" s="53">
        <v>-0.23265140000000001</v>
      </c>
      <c r="AP221" s="53">
        <v>-0.26225609999999999</v>
      </c>
      <c r="AQ221" s="53">
        <v>-0.29494910000000002</v>
      </c>
      <c r="AR221" s="53">
        <v>-0.35168070000000001</v>
      </c>
      <c r="AS221" s="53">
        <v>-0.34194849999999999</v>
      </c>
      <c r="AT221" s="53">
        <v>-0.34615990000000002</v>
      </c>
      <c r="AU221" s="53">
        <v>-0.35086200000000001</v>
      </c>
      <c r="AV221" s="53">
        <v>-0.26289000000000001</v>
      </c>
      <c r="AW221" s="53">
        <v>-0.24412030000000001</v>
      </c>
      <c r="AX221" s="53">
        <v>-0.1655664</v>
      </c>
      <c r="AY221" s="53">
        <v>-0.13870350000000001</v>
      </c>
      <c r="AZ221" s="53">
        <v>-0.1179226</v>
      </c>
      <c r="BA221" s="53">
        <v>-0.13316710000000001</v>
      </c>
      <c r="BB221" s="53">
        <v>-0.12782750000000001</v>
      </c>
      <c r="BC221" s="53">
        <v>-0.13498479999999999</v>
      </c>
      <c r="BD221" s="53">
        <v>-0.1311358</v>
      </c>
      <c r="BE221" s="53">
        <v>-2.4951000000000001E-3</v>
      </c>
      <c r="BF221" s="53">
        <v>1.6032999999999999E-2</v>
      </c>
      <c r="BG221" s="53">
        <v>5.1860200000000002E-2</v>
      </c>
      <c r="BH221" s="53">
        <v>4.8038400000000002E-2</v>
      </c>
      <c r="BI221" s="53">
        <v>3.9576300000000002E-2</v>
      </c>
      <c r="BJ221" s="53">
        <v>2.4794799999999999E-2</v>
      </c>
      <c r="BK221" s="53">
        <v>5.0813999999999998E-3</v>
      </c>
      <c r="BL221" s="53">
        <v>-9.0764800000000007E-2</v>
      </c>
      <c r="BM221" s="53">
        <v>-0.1090293</v>
      </c>
      <c r="BN221" s="53">
        <v>-0.13120760000000001</v>
      </c>
      <c r="BO221" s="53">
        <v>-0.15496750000000001</v>
      </c>
      <c r="BP221" s="53">
        <v>-0.20777119999999999</v>
      </c>
      <c r="BQ221" s="53">
        <v>-0.20087940000000001</v>
      </c>
      <c r="BR221" s="53">
        <v>-0.198654</v>
      </c>
      <c r="BS221" s="53">
        <v>-0.2036211</v>
      </c>
      <c r="BT221" s="53">
        <v>-0.12763469999999999</v>
      </c>
      <c r="BU221" s="53">
        <v>-0.1069582</v>
      </c>
      <c r="BV221" s="53">
        <v>-4.79925E-2</v>
      </c>
      <c r="BW221" s="53">
        <v>-1.7565799999999999E-2</v>
      </c>
      <c r="BX221" s="53">
        <v>5.7787999999999997E-3</v>
      </c>
      <c r="BY221" s="53">
        <v>-1.9214499999999999E-2</v>
      </c>
      <c r="BZ221" s="53">
        <v>-9.2893000000000003E-3</v>
      </c>
      <c r="CA221" s="53">
        <v>-2.5219800000000001E-2</v>
      </c>
      <c r="CB221" s="53">
        <v>-2.1242E-2</v>
      </c>
      <c r="CC221" s="53">
        <v>7.5733900000000007E-2</v>
      </c>
      <c r="CD221" s="53">
        <v>8.9332099999999998E-2</v>
      </c>
      <c r="CE221" s="53">
        <v>0.1240909</v>
      </c>
      <c r="CF221" s="53">
        <v>0.1242693</v>
      </c>
      <c r="CG221" s="53">
        <v>0.11214250000000001</v>
      </c>
      <c r="CH221" s="53">
        <v>0.1021315</v>
      </c>
      <c r="CI221" s="53">
        <v>7.6304200000000003E-2</v>
      </c>
      <c r="CJ221" s="53">
        <v>-4.6502999999999996E-3</v>
      </c>
      <c r="CK221" s="53">
        <v>-2.3409099999999999E-2</v>
      </c>
      <c r="CL221" s="53">
        <v>-4.0443800000000002E-2</v>
      </c>
      <c r="CM221" s="53">
        <v>-5.8016600000000002E-2</v>
      </c>
      <c r="CN221" s="53">
        <v>-0.1080999</v>
      </c>
      <c r="CO221" s="53">
        <v>-0.1031754</v>
      </c>
      <c r="CP221" s="53">
        <v>-9.6491800000000003E-2</v>
      </c>
      <c r="CQ221" s="53">
        <v>-0.1016426</v>
      </c>
      <c r="CR221" s="53">
        <v>-3.3957300000000003E-2</v>
      </c>
      <c r="CS221" s="53">
        <v>-1.1960200000000001E-2</v>
      </c>
      <c r="CT221" s="53">
        <v>3.3438799999999998E-2</v>
      </c>
      <c r="CU221" s="53">
        <v>6.6333799999999998E-2</v>
      </c>
      <c r="CV221" s="53">
        <v>9.1454099999999997E-2</v>
      </c>
      <c r="CW221" s="53">
        <v>5.9708700000000003E-2</v>
      </c>
      <c r="CX221" s="53">
        <v>7.2809899999999997E-2</v>
      </c>
      <c r="CY221" s="53">
        <v>5.0803099999999997E-2</v>
      </c>
      <c r="CZ221" s="53">
        <v>5.4870099999999998E-2</v>
      </c>
      <c r="DA221" s="53">
        <v>0.15396290000000001</v>
      </c>
      <c r="DB221" s="53">
        <v>0.1626311</v>
      </c>
      <c r="DC221" s="53">
        <v>0.19632160000000001</v>
      </c>
      <c r="DD221" s="53">
        <v>0.20050029999999999</v>
      </c>
      <c r="DE221" s="53">
        <v>0.1847087</v>
      </c>
      <c r="DF221" s="53">
        <v>0.17946819999999999</v>
      </c>
      <c r="DG221" s="53">
        <v>0.14752699999999999</v>
      </c>
      <c r="DH221" s="53">
        <v>8.1464099999999998E-2</v>
      </c>
      <c r="DI221" s="53">
        <v>6.2211200000000001E-2</v>
      </c>
      <c r="DJ221" s="53">
        <v>5.03201E-2</v>
      </c>
      <c r="DK221" s="53">
        <v>3.8934200000000002E-2</v>
      </c>
      <c r="DL221" s="53">
        <v>-8.4285999999999996E-3</v>
      </c>
      <c r="DM221" s="53">
        <v>-5.4713000000000001E-3</v>
      </c>
      <c r="DN221" s="53">
        <v>5.6703999999999999E-3</v>
      </c>
      <c r="DO221" s="53">
        <v>3.3599999999999998E-4</v>
      </c>
      <c r="DP221" s="53">
        <v>5.9720099999999998E-2</v>
      </c>
      <c r="DQ221" s="53">
        <v>8.3037899999999998E-2</v>
      </c>
      <c r="DR221" s="53">
        <v>0.1148701</v>
      </c>
      <c r="DS221" s="53">
        <v>0.15023339999999999</v>
      </c>
      <c r="DT221" s="53">
        <v>0.17712929999999999</v>
      </c>
      <c r="DU221" s="53">
        <v>0.13863200000000001</v>
      </c>
      <c r="DV221" s="53">
        <v>0.15490909999999999</v>
      </c>
      <c r="DW221" s="53">
        <v>0.12682599999999999</v>
      </c>
      <c r="DX221" s="53">
        <v>0.13098219999999999</v>
      </c>
      <c r="DY221" s="53">
        <v>0.26691321000000001</v>
      </c>
      <c r="DZ221" s="53">
        <v>0.26846330000000002</v>
      </c>
      <c r="EA221" s="53">
        <v>0.30061120000000002</v>
      </c>
      <c r="EB221" s="53">
        <v>0.3105656</v>
      </c>
      <c r="EC221" s="53">
        <v>0.28948289999999999</v>
      </c>
      <c r="ED221" s="53">
        <v>0.2911301</v>
      </c>
      <c r="EE221" s="53">
        <v>0.25036140000000001</v>
      </c>
      <c r="EF221" s="53">
        <v>0.2057996</v>
      </c>
      <c r="EG221" s="53">
        <v>0.1858332</v>
      </c>
      <c r="EH221" s="53">
        <v>0.18136859999999999</v>
      </c>
      <c r="EI221" s="53">
        <v>0.17891580000000001</v>
      </c>
      <c r="EJ221" s="53">
        <v>0.13548089999999999</v>
      </c>
      <c r="EK221" s="53">
        <v>0.13559779999999999</v>
      </c>
      <c r="EL221" s="53">
        <v>0.15317639999999999</v>
      </c>
      <c r="EM221" s="53">
        <v>0.14757680000000001</v>
      </c>
      <c r="EN221" s="53">
        <v>0.19497529999999999</v>
      </c>
      <c r="EO221" s="53">
        <v>0.22020000000000001</v>
      </c>
      <c r="EP221" s="53">
        <v>0.23244400000000001</v>
      </c>
      <c r="EQ221" s="53">
        <v>0.27137109999999998</v>
      </c>
      <c r="ER221" s="53">
        <v>0.30083070000000001</v>
      </c>
      <c r="ES221" s="53">
        <v>0.25258459999999999</v>
      </c>
      <c r="ET221" s="53">
        <v>0.2734473</v>
      </c>
      <c r="EU221" s="53">
        <v>0.236591</v>
      </c>
      <c r="EV221" s="53">
        <v>0.24087600000000001</v>
      </c>
      <c r="EW221" s="53">
        <v>70.16489</v>
      </c>
      <c r="EX221" s="53">
        <v>68.448099999999997</v>
      </c>
      <c r="EY221" s="53">
        <v>66.80838</v>
      </c>
      <c r="EZ221" s="53">
        <v>65.426950000000005</v>
      </c>
      <c r="FA221" s="53">
        <v>64.336320000000001</v>
      </c>
      <c r="FB221" s="53">
        <v>63.657969999999999</v>
      </c>
      <c r="FC221" s="53">
        <v>62.986750000000001</v>
      </c>
      <c r="FD221" s="53">
        <v>63.488570000000003</v>
      </c>
      <c r="FE221" s="53">
        <v>66.670689999999993</v>
      </c>
      <c r="FF221" s="53">
        <v>71.108350000000002</v>
      </c>
      <c r="FG221" s="53">
        <v>75.54195</v>
      </c>
      <c r="FH221" s="53">
        <v>79.473969999999994</v>
      </c>
      <c r="FI221" s="53">
        <v>82.957350000000005</v>
      </c>
      <c r="FJ221" s="53">
        <v>86.002809999999997</v>
      </c>
      <c r="FK221" s="53">
        <v>87.465149999999994</v>
      </c>
      <c r="FL221" s="53">
        <v>88.441659999999999</v>
      </c>
      <c r="FM221" s="53">
        <v>88.302080000000004</v>
      </c>
      <c r="FN221" s="53">
        <v>86.988560000000007</v>
      </c>
      <c r="FO221" s="53">
        <v>84.779849999999996</v>
      </c>
      <c r="FP221" s="53">
        <v>81.210840000000005</v>
      </c>
      <c r="FQ221" s="53">
        <v>78.025270000000006</v>
      </c>
      <c r="FR221" s="53">
        <v>75.287469999999999</v>
      </c>
      <c r="FS221" s="53">
        <v>72.998180000000005</v>
      </c>
      <c r="FT221" s="53">
        <v>71.339659999999995</v>
      </c>
      <c r="FU221" s="53">
        <v>4228.3999999999996</v>
      </c>
      <c r="FV221" s="53">
        <v>3571.462</v>
      </c>
      <c r="FW221" s="53">
        <v>27.207619999999999</v>
      </c>
      <c r="FX221" s="53">
        <v>1</v>
      </c>
    </row>
    <row r="222" spans="1:180" x14ac:dyDescent="0.3">
      <c r="A222" t="s">
        <v>174</v>
      </c>
      <c r="B222" t="s">
        <v>250</v>
      </c>
      <c r="C222" t="s">
        <v>180</v>
      </c>
      <c r="D222" t="s">
        <v>248</v>
      </c>
      <c r="E222" t="s">
        <v>189</v>
      </c>
      <c r="F222" t="s">
        <v>241</v>
      </c>
      <c r="G222" t="s">
        <v>242</v>
      </c>
      <c r="H222" s="53">
        <v>1099</v>
      </c>
      <c r="I222" s="53">
        <v>1.01247</v>
      </c>
      <c r="J222" s="53">
        <v>1.031631</v>
      </c>
      <c r="K222" s="53">
        <v>1.0435019999999999</v>
      </c>
      <c r="L222" s="53">
        <v>1.0479810000000001</v>
      </c>
      <c r="M222" s="53">
        <v>1.02094</v>
      </c>
      <c r="N222" s="53">
        <v>1.0463610000000001</v>
      </c>
      <c r="O222" s="53">
        <v>0.97729010000000005</v>
      </c>
      <c r="P222" s="53">
        <v>0.93397229999999998</v>
      </c>
      <c r="Q222" s="53">
        <v>0.97247669999999997</v>
      </c>
      <c r="R222" s="53">
        <v>1.0053209999999999</v>
      </c>
      <c r="S222" s="53">
        <v>0.98828890000000003</v>
      </c>
      <c r="T222" s="53">
        <v>0.98755859999999995</v>
      </c>
      <c r="U222" s="53">
        <v>0.97383489999999995</v>
      </c>
      <c r="V222" s="53">
        <v>0.96474179999999998</v>
      </c>
      <c r="W222" s="53">
        <v>0.96988529999999995</v>
      </c>
      <c r="X222" s="53">
        <v>0.95240380000000002</v>
      </c>
      <c r="Y222" s="53">
        <v>0.92612870000000003</v>
      </c>
      <c r="Z222" s="53">
        <v>0.9506793</v>
      </c>
      <c r="AA222" s="53">
        <v>0.92394940000000003</v>
      </c>
      <c r="AB222" s="53">
        <v>0.96208519999999997</v>
      </c>
      <c r="AC222" s="53">
        <v>0.96054300000000004</v>
      </c>
      <c r="AD222" s="53">
        <v>0.91811690000000001</v>
      </c>
      <c r="AE222" s="53">
        <v>0.88340719999999995</v>
      </c>
      <c r="AF222" s="53">
        <v>0.82195530000000006</v>
      </c>
      <c r="AG222" s="53">
        <v>-0.28815189000000002</v>
      </c>
      <c r="AH222" s="53">
        <v>-0.26123839999999998</v>
      </c>
      <c r="AI222" s="53">
        <v>-0.2202799</v>
      </c>
      <c r="AJ222" s="53">
        <v>-0.2293106</v>
      </c>
      <c r="AK222" s="53">
        <v>-0.25113079999999999</v>
      </c>
      <c r="AL222" s="53">
        <v>-0.2529921</v>
      </c>
      <c r="AM222" s="53">
        <v>-0.41582180000000002</v>
      </c>
      <c r="AN222" s="53">
        <v>-0.5688339</v>
      </c>
      <c r="AO222" s="53">
        <v>-0.52646510000000002</v>
      </c>
      <c r="AP222" s="53">
        <v>-0.5143084</v>
      </c>
      <c r="AQ222" s="53">
        <v>-0.52258819999999995</v>
      </c>
      <c r="AR222" s="53">
        <v>-0.4776688</v>
      </c>
      <c r="AS222" s="53">
        <v>-0.46123239999999999</v>
      </c>
      <c r="AT222" s="53">
        <v>-0.45641559999999998</v>
      </c>
      <c r="AU222" s="53">
        <v>-0.4323129</v>
      </c>
      <c r="AV222" s="53">
        <v>-0.40875790000000001</v>
      </c>
      <c r="AW222" s="53">
        <v>-0.38769680000000001</v>
      </c>
      <c r="AX222" s="53">
        <v>-0.2933539</v>
      </c>
      <c r="AY222" s="53">
        <v>-0.29039949999999998</v>
      </c>
      <c r="AZ222" s="53">
        <v>-0.23194400000000001</v>
      </c>
      <c r="BA222" s="53">
        <v>-0.25573360000000001</v>
      </c>
      <c r="BB222" s="53">
        <v>-0.29673460000000002</v>
      </c>
      <c r="BC222" s="53">
        <v>-0.3107683</v>
      </c>
      <c r="BD222" s="53">
        <v>-0.35464990000000002</v>
      </c>
      <c r="BE222" s="53">
        <v>-0.13805108999999999</v>
      </c>
      <c r="BF222" s="53">
        <v>-0.10712770000000001</v>
      </c>
      <c r="BG222" s="53">
        <v>-7.7923900000000004E-2</v>
      </c>
      <c r="BH222" s="53">
        <v>-8.0016100000000007E-2</v>
      </c>
      <c r="BI222" s="53">
        <v>-0.10788209999999999</v>
      </c>
      <c r="BJ222" s="53">
        <v>-0.1041938</v>
      </c>
      <c r="BK222" s="53">
        <v>-0.22758890000000001</v>
      </c>
      <c r="BL222" s="53">
        <v>-0.34628579999999998</v>
      </c>
      <c r="BM222" s="53">
        <v>-0.31811440000000002</v>
      </c>
      <c r="BN222" s="53">
        <v>-0.31293759999999998</v>
      </c>
      <c r="BO222" s="53">
        <v>-0.32251449999999998</v>
      </c>
      <c r="BP222" s="53">
        <v>-0.29335480000000003</v>
      </c>
      <c r="BQ222" s="53">
        <v>-0.27776679999999998</v>
      </c>
      <c r="BR222" s="53">
        <v>-0.27001760000000002</v>
      </c>
      <c r="BS222" s="53">
        <v>-0.2455417</v>
      </c>
      <c r="BT222" s="53">
        <v>-0.2304571</v>
      </c>
      <c r="BU222" s="53">
        <v>-0.21362339999999999</v>
      </c>
      <c r="BV222" s="53">
        <v>-0.12573390000000001</v>
      </c>
      <c r="BW222" s="53">
        <v>-0.1287923</v>
      </c>
      <c r="BX222" s="53">
        <v>-7.36763E-2</v>
      </c>
      <c r="BY222" s="53">
        <v>-0.1074792</v>
      </c>
      <c r="BZ222" s="53">
        <v>-0.14716799999999999</v>
      </c>
      <c r="CA222" s="53">
        <v>-0.16696030000000001</v>
      </c>
      <c r="CB222" s="53">
        <v>-0.2085465</v>
      </c>
      <c r="CC222" s="53">
        <v>-3.4091799999999998E-2</v>
      </c>
      <c r="CD222" s="53">
        <v>-3.9110000000000002E-4</v>
      </c>
      <c r="CE222" s="53">
        <v>2.0671399999999999E-2</v>
      </c>
      <c r="CF222" s="53">
        <v>2.33849E-2</v>
      </c>
      <c r="CG222" s="53">
        <v>-8.6683999999999997E-3</v>
      </c>
      <c r="CH222" s="53">
        <v>-1.1366E-3</v>
      </c>
      <c r="CI222" s="53">
        <v>-9.7219299999999995E-2</v>
      </c>
      <c r="CJ222" s="53">
        <v>-0.1921496</v>
      </c>
      <c r="CK222" s="53">
        <v>-0.1738113</v>
      </c>
      <c r="CL222" s="53">
        <v>-0.17346880000000001</v>
      </c>
      <c r="CM222" s="53">
        <v>-0.183944</v>
      </c>
      <c r="CN222" s="53">
        <v>-0.1656995</v>
      </c>
      <c r="CO222" s="53">
        <v>-0.1506991</v>
      </c>
      <c r="CP222" s="53">
        <v>-0.14091890000000001</v>
      </c>
      <c r="CQ222" s="53">
        <v>-0.1161845</v>
      </c>
      <c r="CR222" s="53">
        <v>-0.10696650000000001</v>
      </c>
      <c r="CS222" s="53">
        <v>-9.3060699999999996E-2</v>
      </c>
      <c r="CT222" s="53">
        <v>-9.6409000000000009E-3</v>
      </c>
      <c r="CU222" s="53">
        <v>-1.6863599999999999E-2</v>
      </c>
      <c r="CV222" s="53">
        <v>3.5939499999999999E-2</v>
      </c>
      <c r="CW222" s="53">
        <v>-4.7986000000000001E-3</v>
      </c>
      <c r="CX222" s="53">
        <v>-4.3578600000000002E-2</v>
      </c>
      <c r="CY222" s="53">
        <v>-6.73594E-2</v>
      </c>
      <c r="CZ222" s="53">
        <v>-0.1073558</v>
      </c>
      <c r="DA222" s="53">
        <v>6.9867499999999999E-2</v>
      </c>
      <c r="DB222" s="53">
        <v>0.1063455</v>
      </c>
      <c r="DC222" s="53">
        <v>0.1192667</v>
      </c>
      <c r="DD222" s="53">
        <v>0.1267858</v>
      </c>
      <c r="DE222" s="53">
        <v>9.0545200000000006E-2</v>
      </c>
      <c r="DF222" s="53">
        <v>0.1019207</v>
      </c>
      <c r="DG222" s="53">
        <v>3.3150199999999998E-2</v>
      </c>
      <c r="DH222" s="53">
        <v>-3.8013400000000003E-2</v>
      </c>
      <c r="DI222" s="53">
        <v>-2.9508099999999999E-2</v>
      </c>
      <c r="DJ222" s="53">
        <v>-3.4000099999999998E-2</v>
      </c>
      <c r="DK222" s="53">
        <v>-4.5373499999999997E-2</v>
      </c>
      <c r="DL222" s="53">
        <v>-3.8044300000000003E-2</v>
      </c>
      <c r="DM222" s="53">
        <v>-2.36314E-2</v>
      </c>
      <c r="DN222" s="53">
        <v>-1.1820199999999999E-2</v>
      </c>
      <c r="DO222" s="53">
        <v>1.3172700000000001E-2</v>
      </c>
      <c r="DP222" s="53">
        <v>1.65241E-2</v>
      </c>
      <c r="DQ222" s="53">
        <v>2.7501999999999999E-2</v>
      </c>
      <c r="DR222" s="53">
        <v>0.1064522</v>
      </c>
      <c r="DS222" s="53">
        <v>9.50651E-2</v>
      </c>
      <c r="DT222" s="53">
        <v>0.1455552</v>
      </c>
      <c r="DU222" s="53">
        <v>9.7881899999999994E-2</v>
      </c>
      <c r="DV222" s="53">
        <v>6.0010899999999999E-2</v>
      </c>
      <c r="DW222" s="53">
        <v>3.2241499999999999E-2</v>
      </c>
      <c r="DX222" s="53">
        <v>-6.1650999999999997E-3</v>
      </c>
      <c r="DY222" s="53">
        <v>0.21996830000000001</v>
      </c>
      <c r="DZ222" s="53">
        <v>0.26045620000000003</v>
      </c>
      <c r="EA222" s="53">
        <v>0.26162259999999998</v>
      </c>
      <c r="EB222" s="53">
        <v>0.2760804</v>
      </c>
      <c r="EC222" s="53">
        <v>0.2337939</v>
      </c>
      <c r="ED222" s="53">
        <v>0.25071900000000003</v>
      </c>
      <c r="EE222" s="53">
        <v>0.2213831</v>
      </c>
      <c r="EF222" s="53">
        <v>0.1845348</v>
      </c>
      <c r="EG222" s="53">
        <v>0.17884259999999999</v>
      </c>
      <c r="EH222" s="53">
        <v>0.16737070000000001</v>
      </c>
      <c r="EI222" s="53">
        <v>0.15470030000000001</v>
      </c>
      <c r="EJ222" s="53">
        <v>0.1462697</v>
      </c>
      <c r="EK222" s="53">
        <v>0.15983410000000001</v>
      </c>
      <c r="EL222" s="53">
        <v>0.1745777</v>
      </c>
      <c r="EM222" s="53">
        <v>0.19994400000000001</v>
      </c>
      <c r="EN222" s="53">
        <v>0.1948249</v>
      </c>
      <c r="EO222" s="53">
        <v>0.20157539999999999</v>
      </c>
      <c r="EP222" s="53">
        <v>0.27407219999999999</v>
      </c>
      <c r="EQ222" s="53">
        <v>0.25667240000000002</v>
      </c>
      <c r="ER222" s="53">
        <v>0.30382290000000001</v>
      </c>
      <c r="ES222" s="53">
        <v>0.2461363</v>
      </c>
      <c r="ET222" s="53">
        <v>0.2095776</v>
      </c>
      <c r="EU222" s="53">
        <v>0.1760495</v>
      </c>
      <c r="EV222" s="53">
        <v>0.13993820000000001</v>
      </c>
      <c r="EW222" s="53">
        <v>74.065820000000002</v>
      </c>
      <c r="EX222" s="53">
        <v>72.625309999999999</v>
      </c>
      <c r="EY222" s="53">
        <v>71.165959999999998</v>
      </c>
      <c r="EZ222" s="53">
        <v>69.883520000000004</v>
      </c>
      <c r="FA222" s="53">
        <v>68.785570000000007</v>
      </c>
      <c r="FB222" s="53">
        <v>68.090450000000004</v>
      </c>
      <c r="FC222" s="53">
        <v>67.581460000000007</v>
      </c>
      <c r="FD222" s="53">
        <v>68.537790000000001</v>
      </c>
      <c r="FE222" s="53">
        <v>71.468699999999998</v>
      </c>
      <c r="FF222" s="53">
        <v>75.444040000000001</v>
      </c>
      <c r="FG222" s="53">
        <v>79.460740000000001</v>
      </c>
      <c r="FH222" s="53">
        <v>83.587379999999996</v>
      </c>
      <c r="FI222" s="53">
        <v>87.371369999999999</v>
      </c>
      <c r="FJ222" s="53">
        <v>89.783469999999994</v>
      </c>
      <c r="FK222" s="53">
        <v>91.922520000000006</v>
      </c>
      <c r="FL222" s="53">
        <v>93.005889999999994</v>
      </c>
      <c r="FM222" s="53">
        <v>92.489680000000007</v>
      </c>
      <c r="FN222" s="53">
        <v>91.600170000000006</v>
      </c>
      <c r="FO222" s="53">
        <v>89.420720000000003</v>
      </c>
      <c r="FP222" s="53">
        <v>86.118359999999996</v>
      </c>
      <c r="FQ222" s="53">
        <v>83.312979999999996</v>
      </c>
      <c r="FR222" s="53">
        <v>80.386240000000001</v>
      </c>
      <c r="FS222" s="53">
        <v>78.336290000000005</v>
      </c>
      <c r="FT222" s="53">
        <v>76.175960000000003</v>
      </c>
      <c r="FU222" s="53">
        <v>4230.8710000000001</v>
      </c>
      <c r="FV222" s="53">
        <v>4440.902</v>
      </c>
      <c r="FW222" s="53">
        <v>90.255099999999999</v>
      </c>
      <c r="FX222" s="53">
        <v>1</v>
      </c>
    </row>
    <row r="223" spans="1:180" x14ac:dyDescent="0.3">
      <c r="A223" t="s">
        <v>174</v>
      </c>
      <c r="B223" t="s">
        <v>250</v>
      </c>
      <c r="C223" t="s">
        <v>180</v>
      </c>
      <c r="D223" t="s">
        <v>227</v>
      </c>
      <c r="E223" t="s">
        <v>189</v>
      </c>
      <c r="F223" t="s">
        <v>241</v>
      </c>
      <c r="G223" t="s">
        <v>242</v>
      </c>
      <c r="H223" s="53">
        <v>1099</v>
      </c>
      <c r="I223" s="53">
        <v>1.0705431000000001</v>
      </c>
      <c r="J223" s="53">
        <v>1.0768439999999999</v>
      </c>
      <c r="K223" s="53">
        <v>1.08951</v>
      </c>
      <c r="L223" s="53">
        <v>1.11297</v>
      </c>
      <c r="M223" s="53">
        <v>1.101971</v>
      </c>
      <c r="N223" s="53">
        <v>1.129921</v>
      </c>
      <c r="O223" s="53">
        <v>1.1938150000000001</v>
      </c>
      <c r="P223" s="53">
        <v>1.205846</v>
      </c>
      <c r="Q223" s="53">
        <v>1.232979</v>
      </c>
      <c r="R223" s="53">
        <v>1.2417180000000001</v>
      </c>
      <c r="S223" s="53">
        <v>1.247325</v>
      </c>
      <c r="T223" s="53">
        <v>1.2087019999999999</v>
      </c>
      <c r="U223" s="53">
        <v>1.126179</v>
      </c>
      <c r="V223" s="53">
        <v>1.111316</v>
      </c>
      <c r="W223" s="53">
        <v>1.1178710000000001</v>
      </c>
      <c r="X223" s="53">
        <v>1.095</v>
      </c>
      <c r="Y223" s="53">
        <v>1.0737380000000001</v>
      </c>
      <c r="Z223" s="53">
        <v>1.1136060000000001</v>
      </c>
      <c r="AA223" s="53">
        <v>1.145653</v>
      </c>
      <c r="AB223" s="53">
        <v>1.1943459999999999</v>
      </c>
      <c r="AC223" s="53">
        <v>1.1942360000000001</v>
      </c>
      <c r="AD223" s="53">
        <v>1.176218</v>
      </c>
      <c r="AE223" s="53">
        <v>1.124274</v>
      </c>
      <c r="AF223" s="53">
        <v>1.0860669999999999</v>
      </c>
      <c r="AG223" s="53">
        <v>-0.17531461000000001</v>
      </c>
      <c r="AH223" s="53">
        <v>-0.16727239999999999</v>
      </c>
      <c r="AI223" s="53">
        <v>-0.1164172</v>
      </c>
      <c r="AJ223" s="53">
        <v>-0.106626</v>
      </c>
      <c r="AK223" s="53">
        <v>-0.1175991</v>
      </c>
      <c r="AL223" s="53">
        <v>-0.14430670000000001</v>
      </c>
      <c r="AM223" s="53">
        <v>-0.24688260000000001</v>
      </c>
      <c r="AN223" s="53">
        <v>-0.41823080000000001</v>
      </c>
      <c r="AO223" s="53">
        <v>-0.45168190000000003</v>
      </c>
      <c r="AP223" s="53">
        <v>-0.47989310000000002</v>
      </c>
      <c r="AQ223" s="53">
        <v>-0.47186699999999998</v>
      </c>
      <c r="AR223" s="53">
        <v>-0.47649409999999998</v>
      </c>
      <c r="AS223" s="53">
        <v>-0.51427239999999996</v>
      </c>
      <c r="AT223" s="53">
        <v>-0.5342095</v>
      </c>
      <c r="AU223" s="53">
        <v>-0.49412240000000002</v>
      </c>
      <c r="AV223" s="53">
        <v>-0.44625049999999999</v>
      </c>
      <c r="AW223" s="53">
        <v>-0.3893066</v>
      </c>
      <c r="AX223" s="53">
        <v>-0.24854889999999999</v>
      </c>
      <c r="AY223" s="53">
        <v>-0.2046367</v>
      </c>
      <c r="AZ223" s="53">
        <v>-0.14792759999999999</v>
      </c>
      <c r="BA223" s="53">
        <v>-0.16667560000000001</v>
      </c>
      <c r="BB223" s="53">
        <v>-0.16547049999999999</v>
      </c>
      <c r="BC223" s="53">
        <v>-0.18181749999999999</v>
      </c>
      <c r="BD223" s="53">
        <v>-0.19653390000000001</v>
      </c>
      <c r="BE223" s="53">
        <v>-4.9376700000000003E-2</v>
      </c>
      <c r="BF223" s="53">
        <v>-3.63085E-2</v>
      </c>
      <c r="BG223" s="53">
        <v>2.5707E-3</v>
      </c>
      <c r="BH223" s="53">
        <v>2.0593500000000001E-2</v>
      </c>
      <c r="BI223" s="53">
        <v>2.3947999999999999E-3</v>
      </c>
      <c r="BJ223" s="53">
        <v>-2.09219E-2</v>
      </c>
      <c r="BK223" s="53">
        <v>-8.92458E-2</v>
      </c>
      <c r="BL223" s="53">
        <v>-0.22175110000000001</v>
      </c>
      <c r="BM223" s="53">
        <v>-0.2640361</v>
      </c>
      <c r="BN223" s="53">
        <v>-0.29280709999999999</v>
      </c>
      <c r="BO223" s="53">
        <v>-0.28456320000000002</v>
      </c>
      <c r="BP223" s="53">
        <v>-0.29866860000000001</v>
      </c>
      <c r="BQ223" s="53">
        <v>-0.33905099999999999</v>
      </c>
      <c r="BR223" s="53">
        <v>-0.34824949999999999</v>
      </c>
      <c r="BS223" s="53">
        <v>-0.30725530000000001</v>
      </c>
      <c r="BT223" s="53">
        <v>-0.26855079999999998</v>
      </c>
      <c r="BU223" s="53">
        <v>-0.21734139999999999</v>
      </c>
      <c r="BV223" s="53">
        <v>-8.9574000000000001E-2</v>
      </c>
      <c r="BW223" s="53">
        <v>-4.59701E-2</v>
      </c>
      <c r="BX223" s="53">
        <v>1.3436500000000001E-2</v>
      </c>
      <c r="BY223" s="53">
        <v>-1.7845300000000001E-2</v>
      </c>
      <c r="BZ223" s="53">
        <v>-2.1081699999999998E-2</v>
      </c>
      <c r="CA223" s="53">
        <v>-4.7332399999999997E-2</v>
      </c>
      <c r="CB223" s="53">
        <v>-6.0457200000000003E-2</v>
      </c>
      <c r="CC223" s="53">
        <v>3.7847600000000002E-2</v>
      </c>
      <c r="CD223" s="53">
        <v>5.4396699999999999E-2</v>
      </c>
      <c r="CE223" s="53">
        <v>8.4981399999999999E-2</v>
      </c>
      <c r="CF223" s="53">
        <v>0.10870539999999999</v>
      </c>
      <c r="CG223" s="53">
        <v>8.55022E-2</v>
      </c>
      <c r="CH223" s="53">
        <v>6.4533999999999994E-2</v>
      </c>
      <c r="CI223" s="53">
        <v>1.99329E-2</v>
      </c>
      <c r="CJ223" s="53">
        <v>-8.5669800000000004E-2</v>
      </c>
      <c r="CK223" s="53">
        <v>-0.1340731</v>
      </c>
      <c r="CL223" s="53">
        <v>-0.16323199999999999</v>
      </c>
      <c r="CM223" s="53">
        <v>-0.15483710000000001</v>
      </c>
      <c r="CN223" s="53">
        <v>-0.1755072</v>
      </c>
      <c r="CO223" s="53">
        <v>-0.2176932</v>
      </c>
      <c r="CP223" s="53">
        <v>-0.21945419999999999</v>
      </c>
      <c r="CQ223" s="53">
        <v>-0.17783170000000001</v>
      </c>
      <c r="CR223" s="53">
        <v>-0.14547650000000001</v>
      </c>
      <c r="CS223" s="53">
        <v>-9.8238800000000001E-2</v>
      </c>
      <c r="CT223" s="53">
        <v>2.0531500000000001E-2</v>
      </c>
      <c r="CU223" s="53">
        <v>6.3921900000000004E-2</v>
      </c>
      <c r="CV223" s="53">
        <v>0.1251968</v>
      </c>
      <c r="CW223" s="53">
        <v>8.5234199999999996E-2</v>
      </c>
      <c r="CX223" s="53">
        <v>7.8921500000000006E-2</v>
      </c>
      <c r="CY223" s="53">
        <v>4.5811499999999998E-2</v>
      </c>
      <c r="CZ223" s="53">
        <v>3.3789100000000002E-2</v>
      </c>
      <c r="DA223" s="53">
        <v>0.12507178999999999</v>
      </c>
      <c r="DB223" s="53">
        <v>0.14510200000000001</v>
      </c>
      <c r="DC223" s="53">
        <v>0.16739209999999999</v>
      </c>
      <c r="DD223" s="53">
        <v>0.1968173</v>
      </c>
      <c r="DE223" s="53">
        <v>0.1686096</v>
      </c>
      <c r="DF223" s="53">
        <v>0.14998990000000001</v>
      </c>
      <c r="DG223" s="53">
        <v>0.1291117</v>
      </c>
      <c r="DH223" s="53">
        <v>5.0411400000000002E-2</v>
      </c>
      <c r="DI223" s="53">
        <v>-4.1101999999999996E-3</v>
      </c>
      <c r="DJ223" s="53">
        <v>-3.3656899999999997E-2</v>
      </c>
      <c r="DK223" s="53">
        <v>-2.5111000000000001E-2</v>
      </c>
      <c r="DL223" s="53">
        <v>-5.2345900000000001E-2</v>
      </c>
      <c r="DM223" s="53">
        <v>-9.6335400000000002E-2</v>
      </c>
      <c r="DN223" s="53">
        <v>-9.0658900000000001E-2</v>
      </c>
      <c r="DO223" s="53">
        <v>-4.8408100000000003E-2</v>
      </c>
      <c r="DP223" s="53">
        <v>-2.2402200000000001E-2</v>
      </c>
      <c r="DQ223" s="53">
        <v>2.0863799999999998E-2</v>
      </c>
      <c r="DR223" s="53">
        <v>0.1306369</v>
      </c>
      <c r="DS223" s="53">
        <v>0.17381389999999999</v>
      </c>
      <c r="DT223" s="53">
        <v>0.2369571</v>
      </c>
      <c r="DU223" s="53">
        <v>0.1883136</v>
      </c>
      <c r="DV223" s="53">
        <v>0.17892479999999999</v>
      </c>
      <c r="DW223" s="53">
        <v>0.13895550000000001</v>
      </c>
      <c r="DX223" s="53">
        <v>0.1280355</v>
      </c>
      <c r="DY223" s="53">
        <v>0.25100979000000001</v>
      </c>
      <c r="DZ223" s="53">
        <v>0.27606589999999998</v>
      </c>
      <c r="EA223" s="53">
        <v>0.28638000000000002</v>
      </c>
      <c r="EB223" s="53">
        <v>0.32403680000000001</v>
      </c>
      <c r="EC223" s="53">
        <v>0.28860350000000001</v>
      </c>
      <c r="ED223" s="53">
        <v>0.27337460000000002</v>
      </c>
      <c r="EE223" s="53">
        <v>0.28674850000000002</v>
      </c>
      <c r="EF223" s="53">
        <v>0.24689120000000001</v>
      </c>
      <c r="EG223" s="53">
        <v>0.18353559999999999</v>
      </c>
      <c r="EH223" s="53">
        <v>0.15342900000000001</v>
      </c>
      <c r="EI223" s="53">
        <v>0.1621928</v>
      </c>
      <c r="EJ223" s="53">
        <v>0.1254796</v>
      </c>
      <c r="EK223" s="53">
        <v>7.8885999999999998E-2</v>
      </c>
      <c r="EL223" s="53">
        <v>9.53011E-2</v>
      </c>
      <c r="EM223" s="53">
        <v>0.1384591</v>
      </c>
      <c r="EN223" s="53">
        <v>0.1552975</v>
      </c>
      <c r="EO223" s="53">
        <v>0.192829</v>
      </c>
      <c r="EP223" s="53">
        <v>0.28961179999999997</v>
      </c>
      <c r="EQ223" s="53">
        <v>0.33248050000000001</v>
      </c>
      <c r="ER223" s="53">
        <v>0.39832119999999999</v>
      </c>
      <c r="ES223" s="53">
        <v>0.3371439</v>
      </c>
      <c r="ET223" s="53">
        <v>0.32331359999999998</v>
      </c>
      <c r="EU223" s="53">
        <v>0.27344049999999998</v>
      </c>
      <c r="EV223" s="53">
        <v>0.26411220000000002</v>
      </c>
      <c r="EW223" s="53">
        <v>73.363069999999993</v>
      </c>
      <c r="EX223" s="53">
        <v>71.646050000000002</v>
      </c>
      <c r="EY223" s="53">
        <v>70.212010000000006</v>
      </c>
      <c r="EZ223" s="53">
        <v>69.061149999999998</v>
      </c>
      <c r="FA223" s="53">
        <v>67.715440000000001</v>
      </c>
      <c r="FB223" s="53">
        <v>66.544830000000005</v>
      </c>
      <c r="FC223" s="53">
        <v>66.2376</v>
      </c>
      <c r="FD223" s="53">
        <v>67.603679999999997</v>
      </c>
      <c r="FE223" s="53">
        <v>70.796679999999995</v>
      </c>
      <c r="FF223" s="53">
        <v>74.709670000000003</v>
      </c>
      <c r="FG223" s="53">
        <v>78.808620000000005</v>
      </c>
      <c r="FH223" s="53">
        <v>82.88982</v>
      </c>
      <c r="FI223" s="53">
        <v>86.672870000000003</v>
      </c>
      <c r="FJ223" s="53">
        <v>89.413780000000003</v>
      </c>
      <c r="FK223" s="53">
        <v>91.202799999999996</v>
      </c>
      <c r="FL223" s="53">
        <v>92.280839999999998</v>
      </c>
      <c r="FM223" s="53">
        <v>91.555989999999994</v>
      </c>
      <c r="FN223" s="53">
        <v>90.767309999999995</v>
      </c>
      <c r="FO223" s="53">
        <v>88.730199999999996</v>
      </c>
      <c r="FP223" s="53">
        <v>85.632450000000006</v>
      </c>
      <c r="FQ223" s="53">
        <v>82.228200000000001</v>
      </c>
      <c r="FR223" s="53">
        <v>79.58502</v>
      </c>
      <c r="FS223" s="53">
        <v>77.271119999999996</v>
      </c>
      <c r="FT223" s="53">
        <v>75.103639999999999</v>
      </c>
      <c r="FU223" s="53">
        <v>4230.8710000000001</v>
      </c>
      <c r="FV223" s="53">
        <v>4440.902</v>
      </c>
      <c r="FW223" s="53">
        <v>90.255099999999999</v>
      </c>
      <c r="FX223" s="53">
        <v>1</v>
      </c>
    </row>
    <row r="224" spans="1:180" x14ac:dyDescent="0.3">
      <c r="A224" t="s">
        <v>174</v>
      </c>
      <c r="B224" t="s">
        <v>250</v>
      </c>
      <c r="C224" t="s">
        <v>180</v>
      </c>
      <c r="D224" t="s">
        <v>248</v>
      </c>
      <c r="E224" t="s">
        <v>190</v>
      </c>
      <c r="F224" t="s">
        <v>241</v>
      </c>
      <c r="G224" t="s">
        <v>242</v>
      </c>
      <c r="H224" s="53">
        <v>1099</v>
      </c>
      <c r="I224" s="53">
        <v>0.81459278000000002</v>
      </c>
      <c r="J224" s="53">
        <v>0.84009489999999998</v>
      </c>
      <c r="K224" s="53">
        <v>0.87115450000000005</v>
      </c>
      <c r="L224" s="53">
        <v>0.86863919999999994</v>
      </c>
      <c r="M224" s="53">
        <v>0.86107290000000003</v>
      </c>
      <c r="N224" s="53">
        <v>0.87863959999999997</v>
      </c>
      <c r="O224" s="53">
        <v>0.86483480000000001</v>
      </c>
      <c r="P224" s="53">
        <v>0.86583960000000004</v>
      </c>
      <c r="Q224" s="53">
        <v>0.89620719999999998</v>
      </c>
      <c r="R224" s="53">
        <v>0.94482250000000001</v>
      </c>
      <c r="S224" s="53">
        <v>0.92035060000000002</v>
      </c>
      <c r="T224" s="53">
        <v>0.85606550000000003</v>
      </c>
      <c r="U224" s="53">
        <v>0.84153920000000004</v>
      </c>
      <c r="V224" s="53">
        <v>0.88458970000000003</v>
      </c>
      <c r="W224" s="53">
        <v>0.89954029999999996</v>
      </c>
      <c r="X224" s="53">
        <v>0.90694889999999995</v>
      </c>
      <c r="Y224" s="53">
        <v>0.90517179999999997</v>
      </c>
      <c r="Z224" s="53">
        <v>0.84176039999999996</v>
      </c>
      <c r="AA224" s="53">
        <v>0.86665530000000002</v>
      </c>
      <c r="AB224" s="53">
        <v>0.85392829999999997</v>
      </c>
      <c r="AC224" s="53">
        <v>0.80592759999999997</v>
      </c>
      <c r="AD224" s="53">
        <v>0.8578173</v>
      </c>
      <c r="AE224" s="53">
        <v>0.86272959999999999</v>
      </c>
      <c r="AF224" s="53">
        <v>0.83694259999999998</v>
      </c>
      <c r="AG224" s="53">
        <v>-0.21238620999999999</v>
      </c>
      <c r="AH224" s="53">
        <v>-0.16410369999999999</v>
      </c>
      <c r="AI224" s="53">
        <v>-0.115521</v>
      </c>
      <c r="AJ224" s="53">
        <v>-0.12583449999999999</v>
      </c>
      <c r="AK224" s="53">
        <v>-0.13626160000000001</v>
      </c>
      <c r="AL224" s="53">
        <v>-0.14815159999999999</v>
      </c>
      <c r="AM224" s="53">
        <v>-0.18884880000000001</v>
      </c>
      <c r="AN224" s="53">
        <v>-0.28048050000000002</v>
      </c>
      <c r="AO224" s="53">
        <v>-0.30920510000000001</v>
      </c>
      <c r="AP224" s="53">
        <v>-0.3006509</v>
      </c>
      <c r="AQ224" s="53">
        <v>-0.33829229999999999</v>
      </c>
      <c r="AR224" s="53">
        <v>-0.40440670000000001</v>
      </c>
      <c r="AS224" s="53">
        <v>-0.3878896</v>
      </c>
      <c r="AT224" s="53">
        <v>-0.31048249999999999</v>
      </c>
      <c r="AU224" s="53">
        <v>-0.27416790000000002</v>
      </c>
      <c r="AV224" s="53">
        <v>-0.2333267</v>
      </c>
      <c r="AW224" s="53">
        <v>-0.196467</v>
      </c>
      <c r="AX224" s="53">
        <v>-0.21338409999999999</v>
      </c>
      <c r="AY224" s="53">
        <v>-0.1787523</v>
      </c>
      <c r="AZ224" s="53">
        <v>-0.16069919999999999</v>
      </c>
      <c r="BA224" s="53">
        <v>-0.19033459999999999</v>
      </c>
      <c r="BB224" s="53">
        <v>-0.13723769999999999</v>
      </c>
      <c r="BC224" s="53">
        <v>-0.1163999</v>
      </c>
      <c r="BD224" s="53">
        <v>-0.12829779999999999</v>
      </c>
      <c r="BE224" s="53">
        <v>-8.7217299999999998E-2</v>
      </c>
      <c r="BF224" s="53">
        <v>-4.7227999999999999E-2</v>
      </c>
      <c r="BG224" s="53">
        <v>-1.0296999999999999E-3</v>
      </c>
      <c r="BH224" s="53">
        <v>-8.6409E-3</v>
      </c>
      <c r="BI224" s="53">
        <v>-2.0699100000000002E-2</v>
      </c>
      <c r="BJ224" s="53">
        <v>-2.72476E-2</v>
      </c>
      <c r="BK224" s="53">
        <v>-6.7871899999999999E-2</v>
      </c>
      <c r="BL224" s="53">
        <v>-0.13869419999999999</v>
      </c>
      <c r="BM224" s="53">
        <v>-0.15827769999999999</v>
      </c>
      <c r="BN224" s="53">
        <v>-0.14405299999999999</v>
      </c>
      <c r="BO224" s="53">
        <v>-0.17060059999999999</v>
      </c>
      <c r="BP224" s="53">
        <v>-0.231076</v>
      </c>
      <c r="BQ224" s="53">
        <v>-0.22115689999999999</v>
      </c>
      <c r="BR224" s="53">
        <v>-0.15451380000000001</v>
      </c>
      <c r="BS224" s="53">
        <v>-0.12451959999999999</v>
      </c>
      <c r="BT224" s="53">
        <v>-9.0592900000000004E-2</v>
      </c>
      <c r="BU224" s="53">
        <v>-5.5715500000000001E-2</v>
      </c>
      <c r="BV224" s="53">
        <v>-7.4471499999999996E-2</v>
      </c>
      <c r="BW224" s="53">
        <v>-3.41336E-2</v>
      </c>
      <c r="BX224" s="53">
        <v>-2.1809499999999999E-2</v>
      </c>
      <c r="BY224" s="53">
        <v>-6.1820399999999998E-2</v>
      </c>
      <c r="BZ224" s="53">
        <v>-4.7264999999999998E-3</v>
      </c>
      <c r="CA224" s="53">
        <v>1.2726700000000001E-2</v>
      </c>
      <c r="CB224" s="53">
        <v>-1.6322000000000001E-3</v>
      </c>
      <c r="CC224" s="53">
        <v>-5.2570000000000004E-4</v>
      </c>
      <c r="CD224" s="53">
        <v>3.3719699999999998E-2</v>
      </c>
      <c r="CE224" s="53">
        <v>7.8266600000000006E-2</v>
      </c>
      <c r="CF224" s="53">
        <v>7.2526999999999994E-2</v>
      </c>
      <c r="CG224" s="53">
        <v>5.9339099999999999E-2</v>
      </c>
      <c r="CH224" s="53">
        <v>5.6490199999999997E-2</v>
      </c>
      <c r="CI224" s="53">
        <v>1.5916300000000001E-2</v>
      </c>
      <c r="CJ224" s="53">
        <v>-4.0493399999999999E-2</v>
      </c>
      <c r="CK224" s="53">
        <v>-5.3745899999999999E-2</v>
      </c>
      <c r="CL224" s="53">
        <v>-3.5593800000000002E-2</v>
      </c>
      <c r="CM224" s="53">
        <v>-5.4457899999999997E-2</v>
      </c>
      <c r="CN224" s="53">
        <v>-0.11102769999999999</v>
      </c>
      <c r="CO224" s="53">
        <v>-0.10567840000000001</v>
      </c>
      <c r="CP224" s="53">
        <v>-4.6490400000000001E-2</v>
      </c>
      <c r="CQ224" s="53">
        <v>-2.0873599999999999E-2</v>
      </c>
      <c r="CR224" s="53">
        <v>8.2641999999999993E-3</v>
      </c>
      <c r="CS224" s="53">
        <v>4.1768600000000003E-2</v>
      </c>
      <c r="CT224" s="53">
        <v>2.1738799999999999E-2</v>
      </c>
      <c r="CU224" s="53">
        <v>6.6028799999999999E-2</v>
      </c>
      <c r="CV224" s="53">
        <v>7.4385099999999996E-2</v>
      </c>
      <c r="CW224" s="53">
        <v>2.7188199999999999E-2</v>
      </c>
      <c r="CX224" s="53">
        <v>8.70504E-2</v>
      </c>
      <c r="CY224" s="53">
        <v>0.10215929999999999</v>
      </c>
      <c r="CZ224" s="53">
        <v>8.6096000000000006E-2</v>
      </c>
      <c r="DA224" s="53">
        <v>8.6165900000000004E-2</v>
      </c>
      <c r="DB224" s="53">
        <v>0.11466750000000001</v>
      </c>
      <c r="DC224" s="53">
        <v>0.15756300000000001</v>
      </c>
      <c r="DD224" s="53">
        <v>0.1536949</v>
      </c>
      <c r="DE224" s="53">
        <v>0.13937730000000001</v>
      </c>
      <c r="DF224" s="53">
        <v>0.14022799999999999</v>
      </c>
      <c r="DG224" s="53">
        <v>9.9704600000000004E-2</v>
      </c>
      <c r="DH224" s="53">
        <v>5.7707399999999999E-2</v>
      </c>
      <c r="DI224" s="53">
        <v>5.0785999999999998E-2</v>
      </c>
      <c r="DJ224" s="53">
        <v>7.28655E-2</v>
      </c>
      <c r="DK224" s="53">
        <v>6.1684799999999998E-2</v>
      </c>
      <c r="DL224" s="53">
        <v>9.0206000000000001E-3</v>
      </c>
      <c r="DM224" s="53">
        <v>9.8001000000000008E-3</v>
      </c>
      <c r="DN224" s="53">
        <v>6.15331E-2</v>
      </c>
      <c r="DO224" s="53">
        <v>8.2772399999999996E-2</v>
      </c>
      <c r="DP224" s="53">
        <v>0.1071212</v>
      </c>
      <c r="DQ224" s="53">
        <v>0.13925270000000001</v>
      </c>
      <c r="DR224" s="53">
        <v>0.1179492</v>
      </c>
      <c r="DS224" s="53">
        <v>0.16619129999999999</v>
      </c>
      <c r="DT224" s="53">
        <v>0.1705798</v>
      </c>
      <c r="DU224" s="53">
        <v>0.1161967</v>
      </c>
      <c r="DV224" s="53">
        <v>0.17882729999999999</v>
      </c>
      <c r="DW224" s="53">
        <v>0.19159190000000001</v>
      </c>
      <c r="DX224" s="53">
        <v>0.17382420000000001</v>
      </c>
      <c r="DY224" s="53">
        <v>0.21133478999999999</v>
      </c>
      <c r="DZ224" s="53">
        <v>0.2315432</v>
      </c>
      <c r="EA224" s="53">
        <v>0.27205430000000003</v>
      </c>
      <c r="EB224" s="53">
        <v>0.27088849999999998</v>
      </c>
      <c r="EC224" s="53">
        <v>0.25493979999999999</v>
      </c>
      <c r="ED224" s="53">
        <v>0.26113209999999998</v>
      </c>
      <c r="EE224" s="53">
        <v>0.2206815</v>
      </c>
      <c r="EF224" s="53">
        <v>0.1994937</v>
      </c>
      <c r="EG224" s="53">
        <v>0.20171339999999999</v>
      </c>
      <c r="EH224" s="53">
        <v>0.22946340000000001</v>
      </c>
      <c r="EI224" s="53">
        <v>0.22937650000000001</v>
      </c>
      <c r="EJ224" s="53">
        <v>0.18235129999999999</v>
      </c>
      <c r="EK224" s="53">
        <v>0.17653279999999999</v>
      </c>
      <c r="EL224" s="53">
        <v>0.21750169999999999</v>
      </c>
      <c r="EM224" s="53">
        <v>0.23242070000000001</v>
      </c>
      <c r="EN224" s="53">
        <v>0.2498551</v>
      </c>
      <c r="EO224" s="53">
        <v>0.28000419999999998</v>
      </c>
      <c r="EP224" s="53">
        <v>0.25686170000000003</v>
      </c>
      <c r="EQ224" s="53">
        <v>0.31080999999999998</v>
      </c>
      <c r="ER224" s="53">
        <v>0.30946950000000001</v>
      </c>
      <c r="ES224" s="53">
        <v>0.24471090000000001</v>
      </c>
      <c r="ET224" s="53">
        <v>0.31133850000000002</v>
      </c>
      <c r="EU224" s="53">
        <v>0.32071850000000002</v>
      </c>
      <c r="EV224" s="53">
        <v>0.30048979999999997</v>
      </c>
      <c r="EW224" s="53">
        <v>69.794569999999993</v>
      </c>
      <c r="EX224" s="53">
        <v>68.239750000000001</v>
      </c>
      <c r="EY224" s="53">
        <v>66.787090000000006</v>
      </c>
      <c r="EZ224" s="53">
        <v>65.774270000000001</v>
      </c>
      <c r="FA224" s="53">
        <v>64.966939999999994</v>
      </c>
      <c r="FB224" s="53">
        <v>64.202340000000007</v>
      </c>
      <c r="FC224" s="53">
        <v>63.356929999999998</v>
      </c>
      <c r="FD224" s="53">
        <v>64.006489999999999</v>
      </c>
      <c r="FE224" s="53">
        <v>67.024510000000006</v>
      </c>
      <c r="FF224" s="53">
        <v>71.607730000000004</v>
      </c>
      <c r="FG224" s="53">
        <v>75.817149999999998</v>
      </c>
      <c r="FH224" s="53">
        <v>79.724860000000007</v>
      </c>
      <c r="FI224" s="53">
        <v>83.393550000000005</v>
      </c>
      <c r="FJ224" s="53">
        <v>86.184839999999994</v>
      </c>
      <c r="FK224" s="53">
        <v>87.754710000000003</v>
      </c>
      <c r="FL224" s="53">
        <v>88.185990000000004</v>
      </c>
      <c r="FM224" s="53">
        <v>87.927369999999996</v>
      </c>
      <c r="FN224" s="53">
        <v>86.218459999999993</v>
      </c>
      <c r="FO224" s="53">
        <v>83.808279999999996</v>
      </c>
      <c r="FP224" s="53">
        <v>80.722570000000005</v>
      </c>
      <c r="FQ224" s="53">
        <v>77.813910000000007</v>
      </c>
      <c r="FR224" s="53">
        <v>75.435329999999993</v>
      </c>
      <c r="FS224" s="53">
        <v>73.858230000000006</v>
      </c>
      <c r="FT224" s="53">
        <v>71.75591</v>
      </c>
      <c r="FU224" s="53">
        <v>4228.3999999999996</v>
      </c>
      <c r="FV224" s="53">
        <v>3571.462</v>
      </c>
      <c r="FW224" s="53">
        <v>27.207619999999999</v>
      </c>
      <c r="FX224" s="53">
        <v>1</v>
      </c>
    </row>
    <row r="225" spans="1:180" x14ac:dyDescent="0.3">
      <c r="A225" t="s">
        <v>174</v>
      </c>
      <c r="B225" t="s">
        <v>250</v>
      </c>
      <c r="C225" t="s">
        <v>180</v>
      </c>
      <c r="D225" t="s">
        <v>227</v>
      </c>
      <c r="E225" t="s">
        <v>188</v>
      </c>
      <c r="F225" t="s">
        <v>241</v>
      </c>
      <c r="G225" t="s">
        <v>242</v>
      </c>
      <c r="H225" s="53">
        <v>1099</v>
      </c>
      <c r="I225" s="53">
        <v>1.2827200000000001</v>
      </c>
      <c r="J225" s="53">
        <v>1.2620309999999999</v>
      </c>
      <c r="K225" s="53">
        <v>1.294824</v>
      </c>
      <c r="L225" s="53">
        <v>1.2615229999999999</v>
      </c>
      <c r="M225" s="53">
        <v>1.294511</v>
      </c>
      <c r="N225" s="53">
        <v>1.322263</v>
      </c>
      <c r="O225" s="53">
        <v>1.361677</v>
      </c>
      <c r="P225" s="53">
        <v>1.409122</v>
      </c>
      <c r="Q225" s="53">
        <v>1.459079</v>
      </c>
      <c r="R225" s="53">
        <v>1.459991</v>
      </c>
      <c r="S225" s="53">
        <v>1.503001</v>
      </c>
      <c r="T225" s="53">
        <v>1.4228369999999999</v>
      </c>
      <c r="U225" s="53">
        <v>1.3227500000000001</v>
      </c>
      <c r="V225" s="53">
        <v>1.2675339999999999</v>
      </c>
      <c r="W225" s="53">
        <v>1.2744409999999999</v>
      </c>
      <c r="X225" s="53">
        <v>1.2935369999999999</v>
      </c>
      <c r="Y225" s="53">
        <v>1.3228420000000001</v>
      </c>
      <c r="Z225" s="53">
        <v>1.2824899999999999</v>
      </c>
      <c r="AA225" s="53">
        <v>1.2900830000000001</v>
      </c>
      <c r="AB225" s="53">
        <v>1.3019229999999999</v>
      </c>
      <c r="AC225" s="53">
        <v>1.3587499999999999</v>
      </c>
      <c r="AD225" s="53">
        <v>1.374555</v>
      </c>
      <c r="AE225" s="53">
        <v>1.3509990000000001</v>
      </c>
      <c r="AF225" s="53">
        <v>1.3188169999999999</v>
      </c>
      <c r="AG225" s="53">
        <v>-0.18030261</v>
      </c>
      <c r="AH225" s="53">
        <v>-0.199849</v>
      </c>
      <c r="AI225" s="53">
        <v>-0.15479090000000001</v>
      </c>
      <c r="AJ225" s="53">
        <v>-0.1821171</v>
      </c>
      <c r="AK225" s="53">
        <v>-0.16200800000000001</v>
      </c>
      <c r="AL225" s="53">
        <v>-0.18998090000000001</v>
      </c>
      <c r="AM225" s="53">
        <v>-0.26483370000000001</v>
      </c>
      <c r="AN225" s="53">
        <v>-0.3936791</v>
      </c>
      <c r="AO225" s="53">
        <v>-0.39480009999999999</v>
      </c>
      <c r="AP225" s="53">
        <v>-0.43966440000000001</v>
      </c>
      <c r="AQ225" s="53">
        <v>-0.43077209999999999</v>
      </c>
      <c r="AR225" s="53">
        <v>-0.49191119999999999</v>
      </c>
      <c r="AS225" s="53">
        <v>-0.55249459999999995</v>
      </c>
      <c r="AT225" s="53">
        <v>-0.55391259999999998</v>
      </c>
      <c r="AU225" s="53">
        <v>-0.50065510000000002</v>
      </c>
      <c r="AV225" s="53">
        <v>-0.42655140000000002</v>
      </c>
      <c r="AW225" s="53">
        <v>-0.31690390000000002</v>
      </c>
      <c r="AX225" s="53">
        <v>-0.2274186</v>
      </c>
      <c r="AY225" s="53">
        <v>-0.20124220000000001</v>
      </c>
      <c r="AZ225" s="53">
        <v>-0.18857019999999999</v>
      </c>
      <c r="BA225" s="53">
        <v>-0.2089926</v>
      </c>
      <c r="BB225" s="53">
        <v>-0.21390529999999999</v>
      </c>
      <c r="BC225" s="53">
        <v>-0.21692449999999999</v>
      </c>
      <c r="BD225" s="53">
        <v>-0.2081567</v>
      </c>
      <c r="BE225" s="53">
        <v>-5.7371600000000002E-2</v>
      </c>
      <c r="BF225" s="53">
        <v>-7.1579699999999996E-2</v>
      </c>
      <c r="BG225" s="53">
        <v>-3.05682E-2</v>
      </c>
      <c r="BH225" s="53">
        <v>-6.4009499999999997E-2</v>
      </c>
      <c r="BI225" s="53">
        <v>-4.0386100000000001E-2</v>
      </c>
      <c r="BJ225" s="53">
        <v>-6.9672100000000001E-2</v>
      </c>
      <c r="BK225" s="53">
        <v>-0.14525569999999999</v>
      </c>
      <c r="BL225" s="53">
        <v>-0.24197150000000001</v>
      </c>
      <c r="BM225" s="53">
        <v>-0.24631140000000001</v>
      </c>
      <c r="BN225" s="53">
        <v>-0.28835769999999999</v>
      </c>
      <c r="BO225" s="53">
        <v>-0.25584849999999998</v>
      </c>
      <c r="BP225" s="53">
        <v>-0.31904549999999998</v>
      </c>
      <c r="BQ225" s="53">
        <v>-0.37696809999999997</v>
      </c>
      <c r="BR225" s="53">
        <v>-0.39174409999999998</v>
      </c>
      <c r="BS225" s="53">
        <v>-0.34276479999999998</v>
      </c>
      <c r="BT225" s="53">
        <v>-0.26254880000000003</v>
      </c>
      <c r="BU225" s="53">
        <v>-0.1532569</v>
      </c>
      <c r="BV225" s="53">
        <v>-8.3681199999999997E-2</v>
      </c>
      <c r="BW225" s="53">
        <v>-5.5053100000000001E-2</v>
      </c>
      <c r="BX225" s="53">
        <v>-3.9865499999999998E-2</v>
      </c>
      <c r="BY225" s="53">
        <v>-6.3049099999999997E-2</v>
      </c>
      <c r="BZ225" s="53">
        <v>-6.7476800000000003E-2</v>
      </c>
      <c r="CA225" s="53">
        <v>-7.6737100000000003E-2</v>
      </c>
      <c r="CB225" s="53">
        <v>-7.6249200000000003E-2</v>
      </c>
      <c r="CC225" s="53">
        <v>2.7770099999999999E-2</v>
      </c>
      <c r="CD225" s="53">
        <v>1.7259199999999999E-2</v>
      </c>
      <c r="CE225" s="53">
        <v>5.5468000000000003E-2</v>
      </c>
      <c r="CF225" s="53">
        <v>1.7791499999999998E-2</v>
      </c>
      <c r="CG225" s="53">
        <v>4.38488E-2</v>
      </c>
      <c r="CH225" s="53">
        <v>1.36534E-2</v>
      </c>
      <c r="CI225" s="53">
        <v>-6.2436400000000003E-2</v>
      </c>
      <c r="CJ225" s="53">
        <v>-0.1368992</v>
      </c>
      <c r="CK225" s="53">
        <v>-0.1434686</v>
      </c>
      <c r="CL225" s="53">
        <v>-0.18356320000000001</v>
      </c>
      <c r="CM225" s="53">
        <v>-0.13469690000000001</v>
      </c>
      <c r="CN225" s="53">
        <v>-0.1993193</v>
      </c>
      <c r="CO225" s="53">
        <v>-0.25539909999999999</v>
      </c>
      <c r="CP225" s="53">
        <v>-0.27942669999999997</v>
      </c>
      <c r="CQ225" s="53">
        <v>-0.23341049999999999</v>
      </c>
      <c r="CR225" s="53">
        <v>-0.14896100000000001</v>
      </c>
      <c r="CS225" s="53">
        <v>-3.9915399999999997E-2</v>
      </c>
      <c r="CT225" s="53">
        <v>1.58709E-2</v>
      </c>
      <c r="CU225" s="53">
        <v>4.6197099999999998E-2</v>
      </c>
      <c r="CV225" s="53">
        <v>6.31269E-2</v>
      </c>
      <c r="CW225" s="53">
        <v>3.8031000000000002E-2</v>
      </c>
      <c r="CX225" s="53">
        <v>3.3939200000000003E-2</v>
      </c>
      <c r="CY225" s="53">
        <v>2.03564E-2</v>
      </c>
      <c r="CZ225" s="53">
        <v>1.51095E-2</v>
      </c>
      <c r="DA225" s="53">
        <v>0.11291180000000001</v>
      </c>
      <c r="DB225" s="53">
        <v>0.1060981</v>
      </c>
      <c r="DC225" s="53">
        <v>0.1415043</v>
      </c>
      <c r="DD225" s="53">
        <v>9.95925E-2</v>
      </c>
      <c r="DE225" s="53">
        <v>0.1280838</v>
      </c>
      <c r="DF225" s="53">
        <v>9.6978999999999996E-2</v>
      </c>
      <c r="DG225" s="53">
        <v>2.0382899999999999E-2</v>
      </c>
      <c r="DH225" s="53">
        <v>-3.1826899999999998E-2</v>
      </c>
      <c r="DI225" s="53">
        <v>-4.0625799999999997E-2</v>
      </c>
      <c r="DJ225" s="53">
        <v>-7.8768699999999997E-2</v>
      </c>
      <c r="DK225" s="53">
        <v>-1.3545400000000001E-2</v>
      </c>
      <c r="DL225" s="53">
        <v>-7.9592999999999997E-2</v>
      </c>
      <c r="DM225" s="53">
        <v>-0.13383</v>
      </c>
      <c r="DN225" s="53">
        <v>-0.16710929999999999</v>
      </c>
      <c r="DO225" s="53">
        <v>-0.12405620000000001</v>
      </c>
      <c r="DP225" s="53">
        <v>-3.5373300000000003E-2</v>
      </c>
      <c r="DQ225" s="53">
        <v>7.3426000000000005E-2</v>
      </c>
      <c r="DR225" s="53">
        <v>0.115423</v>
      </c>
      <c r="DS225" s="53">
        <v>0.1474472</v>
      </c>
      <c r="DT225" s="53">
        <v>0.1661193</v>
      </c>
      <c r="DU225" s="53">
        <v>0.13911100000000001</v>
      </c>
      <c r="DV225" s="53">
        <v>0.13535510000000001</v>
      </c>
      <c r="DW225" s="53">
        <v>0.11744979999999999</v>
      </c>
      <c r="DX225" s="53">
        <v>0.1064682</v>
      </c>
      <c r="DY225" s="53">
        <v>0.23584279</v>
      </c>
      <c r="DZ225" s="53">
        <v>0.2343674</v>
      </c>
      <c r="EA225" s="53">
        <v>0.26572699999999999</v>
      </c>
      <c r="EB225" s="53">
        <v>0.21770010000000001</v>
      </c>
      <c r="EC225" s="53">
        <v>0.2497057</v>
      </c>
      <c r="ED225" s="53">
        <v>0.2172878</v>
      </c>
      <c r="EE225" s="53">
        <v>0.1399609</v>
      </c>
      <c r="EF225" s="53">
        <v>0.1198808</v>
      </c>
      <c r="EG225" s="53">
        <v>0.1078629</v>
      </c>
      <c r="EH225" s="53">
        <v>7.2538000000000005E-2</v>
      </c>
      <c r="EI225" s="53">
        <v>0.1613782</v>
      </c>
      <c r="EJ225" s="53">
        <v>9.3272599999999997E-2</v>
      </c>
      <c r="EK225" s="53">
        <v>4.1696400000000002E-2</v>
      </c>
      <c r="EL225" s="53">
        <v>-4.9407000000000001E-3</v>
      </c>
      <c r="EM225" s="53">
        <v>3.3834000000000003E-2</v>
      </c>
      <c r="EN225" s="53">
        <v>0.1286293</v>
      </c>
      <c r="EO225" s="53">
        <v>0.23707310000000001</v>
      </c>
      <c r="EP225" s="53">
        <v>0.25916040000000001</v>
      </c>
      <c r="EQ225" s="53">
        <v>0.29363630000000002</v>
      </c>
      <c r="ER225" s="53">
        <v>0.31482399999999999</v>
      </c>
      <c r="ES225" s="53">
        <v>0.28505459999999999</v>
      </c>
      <c r="ET225" s="53">
        <v>0.28178360000000002</v>
      </c>
      <c r="EU225" s="53">
        <v>0.25763730000000001</v>
      </c>
      <c r="EV225" s="53">
        <v>0.2383757</v>
      </c>
      <c r="EW225" s="53">
        <v>75.486590000000007</v>
      </c>
      <c r="EX225" s="53">
        <v>73.651039999999995</v>
      </c>
      <c r="EY225" s="53">
        <v>72.277680000000004</v>
      </c>
      <c r="EZ225" s="53">
        <v>70.953950000000006</v>
      </c>
      <c r="FA225" s="53">
        <v>69.562190000000001</v>
      </c>
      <c r="FB225" s="53">
        <v>68.847570000000005</v>
      </c>
      <c r="FC225" s="53">
        <v>68.675929999999994</v>
      </c>
      <c r="FD225" s="53">
        <v>70.465699999999998</v>
      </c>
      <c r="FE225" s="53">
        <v>73.808430000000001</v>
      </c>
      <c r="FF225" s="53">
        <v>77.242570000000001</v>
      </c>
      <c r="FG225" s="53">
        <v>81.283259999999999</v>
      </c>
      <c r="FH225" s="53">
        <v>85.165459999999996</v>
      </c>
      <c r="FI225" s="53">
        <v>88.816329999999994</v>
      </c>
      <c r="FJ225" s="53">
        <v>91.47636</v>
      </c>
      <c r="FK225" s="53">
        <v>92.692700000000002</v>
      </c>
      <c r="FL225" s="53">
        <v>93.51773</v>
      </c>
      <c r="FM225" s="53">
        <v>94.332859999999997</v>
      </c>
      <c r="FN225" s="53">
        <v>94.148910000000001</v>
      </c>
      <c r="FO225" s="53">
        <v>92.688879999999997</v>
      </c>
      <c r="FP225" s="53">
        <v>90.287400000000005</v>
      </c>
      <c r="FQ225" s="53">
        <v>86.404709999999994</v>
      </c>
      <c r="FR225" s="53">
        <v>83.212270000000004</v>
      </c>
      <c r="FS225" s="53">
        <v>80.651380000000003</v>
      </c>
      <c r="FT225" s="53">
        <v>77.829849999999993</v>
      </c>
      <c r="FU225" s="53">
        <v>4231</v>
      </c>
      <c r="FV225" s="53">
        <v>5299.335</v>
      </c>
      <c r="FW225" s="53">
        <v>80.416420000000002</v>
      </c>
      <c r="FX225" s="53">
        <v>1</v>
      </c>
    </row>
    <row r="226" spans="1:180" x14ac:dyDescent="0.3">
      <c r="A226" t="s">
        <v>174</v>
      </c>
      <c r="B226" t="s">
        <v>250</v>
      </c>
      <c r="C226" t="s">
        <v>180</v>
      </c>
      <c r="D226" t="s">
        <v>227</v>
      </c>
      <c r="E226" t="s">
        <v>187</v>
      </c>
      <c r="F226" t="s">
        <v>229</v>
      </c>
      <c r="G226" t="s">
        <v>242</v>
      </c>
      <c r="H226" s="53">
        <v>70</v>
      </c>
      <c r="I226" s="53">
        <v>0.66438931000000001</v>
      </c>
      <c r="J226" s="53">
        <v>0.60700419999999999</v>
      </c>
      <c r="K226" s="53">
        <v>0.60071699999999995</v>
      </c>
      <c r="L226" s="53">
        <v>0.57519819999999999</v>
      </c>
      <c r="M226" s="53">
        <v>0.56554530000000003</v>
      </c>
      <c r="N226" s="53">
        <v>0.6556033</v>
      </c>
      <c r="O226" s="53">
        <v>-2.3001600000000001E-2</v>
      </c>
      <c r="P226" s="53">
        <v>0.67445630000000001</v>
      </c>
      <c r="Q226" s="53">
        <v>0.95426929999999999</v>
      </c>
      <c r="R226" s="53">
        <v>1.2170570000000001</v>
      </c>
      <c r="S226" s="53">
        <v>1.7696829999999999</v>
      </c>
      <c r="T226" s="53">
        <v>1.6953199999999999</v>
      </c>
      <c r="U226" s="53">
        <v>1.0333190000000001</v>
      </c>
      <c r="V226" s="53">
        <v>0.91552619999999996</v>
      </c>
      <c r="W226" s="53">
        <v>0.87685449999999998</v>
      </c>
      <c r="X226" s="53">
        <v>1.2115</v>
      </c>
      <c r="Y226" s="53">
        <v>1.1822600000000001</v>
      </c>
      <c r="Z226" s="53">
        <v>1.1226739999999999</v>
      </c>
      <c r="AA226" s="53">
        <v>1.043755</v>
      </c>
      <c r="AB226" s="53">
        <v>1.076211</v>
      </c>
      <c r="AC226" s="53">
        <v>1.0582279999999999</v>
      </c>
      <c r="AD226" s="53">
        <v>1.0465059999999999</v>
      </c>
      <c r="AE226" s="53">
        <v>0.83243610000000001</v>
      </c>
      <c r="AF226" s="53">
        <v>0.66881159999999995</v>
      </c>
      <c r="AG226" s="53">
        <v>-2.0093799999999998E-2</v>
      </c>
      <c r="AH226" s="53">
        <v>-6.0096200000000002E-2</v>
      </c>
      <c r="AI226" s="53">
        <v>-5.00542E-2</v>
      </c>
      <c r="AJ226" s="53">
        <v>-8.2003199999999998E-2</v>
      </c>
      <c r="AK226" s="53">
        <v>-9.0972300000000006E-2</v>
      </c>
      <c r="AL226" s="53">
        <v>-4.7579999999999997E-2</v>
      </c>
      <c r="AM226" s="53">
        <v>-1.5504960000000001</v>
      </c>
      <c r="AN226" s="53">
        <v>-0.87804939999999998</v>
      </c>
      <c r="AO226" s="53">
        <v>-0.61234560000000005</v>
      </c>
      <c r="AP226" s="53">
        <v>-0.51547739999999997</v>
      </c>
      <c r="AQ226" s="53">
        <v>-0.37356070000000002</v>
      </c>
      <c r="AR226" s="53">
        <v>-0.3992713</v>
      </c>
      <c r="AS226" s="53">
        <v>-0.76096609999999998</v>
      </c>
      <c r="AT226" s="53">
        <v>-0.95229419999999998</v>
      </c>
      <c r="AU226" s="53">
        <v>-1.0230429999999999</v>
      </c>
      <c r="AV226" s="53">
        <v>-0.54156070000000001</v>
      </c>
      <c r="AW226" s="53">
        <v>-0.53741300000000003</v>
      </c>
      <c r="AX226" s="53">
        <v>-0.51642049999999995</v>
      </c>
      <c r="AY226" s="53">
        <v>-0.44847130000000002</v>
      </c>
      <c r="AZ226" s="53">
        <v>-5.9200900000000001E-2</v>
      </c>
      <c r="BA226" s="53">
        <v>3.5887599999999999E-2</v>
      </c>
      <c r="BB226" s="53">
        <v>9.6602599999999997E-2</v>
      </c>
      <c r="BC226" s="53">
        <v>-1.0708E-3</v>
      </c>
      <c r="BD226" s="53">
        <v>-6.4046900000000004E-2</v>
      </c>
      <c r="BE226" s="53">
        <v>6.4115000000000005E-2</v>
      </c>
      <c r="BF226" s="53">
        <v>5.8761000000000004E-3</v>
      </c>
      <c r="BG226" s="53">
        <v>9.2680000000000002E-3</v>
      </c>
      <c r="BH226" s="53">
        <v>-2.8111199999999999E-2</v>
      </c>
      <c r="BI226" s="53">
        <v>-4.29953E-2</v>
      </c>
      <c r="BJ226" s="53">
        <v>6.4243E-3</v>
      </c>
      <c r="BK226" s="53">
        <v>-1.056135</v>
      </c>
      <c r="BL226" s="53">
        <v>-0.46377610000000002</v>
      </c>
      <c r="BM226" s="53">
        <v>-0.22504150000000001</v>
      </c>
      <c r="BN226" s="53">
        <v>-7.9648700000000003E-2</v>
      </c>
      <c r="BO226" s="53">
        <v>0.29322419999999999</v>
      </c>
      <c r="BP226" s="53">
        <v>0.22620209999999999</v>
      </c>
      <c r="BQ226" s="53">
        <v>-0.27722400000000003</v>
      </c>
      <c r="BR226" s="53">
        <v>-0.41203810000000002</v>
      </c>
      <c r="BS226" s="53">
        <v>-0.45750410000000002</v>
      </c>
      <c r="BT226" s="53">
        <v>-5.2093199999999999E-2</v>
      </c>
      <c r="BU226" s="53">
        <v>-4.6681800000000002E-2</v>
      </c>
      <c r="BV226" s="53">
        <v>-3.63015E-2</v>
      </c>
      <c r="BW226" s="53">
        <v>-2.9036900000000001E-2</v>
      </c>
      <c r="BX226" s="53">
        <v>0.17486350000000001</v>
      </c>
      <c r="BY226" s="53">
        <v>0.2186024</v>
      </c>
      <c r="BZ226" s="53">
        <v>0.25535950000000002</v>
      </c>
      <c r="CA226" s="53">
        <v>0.119404</v>
      </c>
      <c r="CB226" s="53">
        <v>3.7496099999999997E-2</v>
      </c>
      <c r="CC226" s="53">
        <v>0.1224378</v>
      </c>
      <c r="CD226" s="53">
        <v>5.15684E-2</v>
      </c>
      <c r="CE226" s="53">
        <v>5.0354299999999998E-2</v>
      </c>
      <c r="CF226" s="53">
        <v>9.2142000000000005E-3</v>
      </c>
      <c r="CG226" s="53">
        <v>-9.7664999999999991E-3</v>
      </c>
      <c r="CH226" s="53">
        <v>4.3827400000000002E-2</v>
      </c>
      <c r="CI226" s="53">
        <v>-0.71374230000000005</v>
      </c>
      <c r="CJ226" s="53">
        <v>-0.1768517</v>
      </c>
      <c r="CK226" s="53">
        <v>4.3204199999999998E-2</v>
      </c>
      <c r="CL226" s="53">
        <v>0.22220500000000001</v>
      </c>
      <c r="CM226" s="53">
        <v>0.75503739999999997</v>
      </c>
      <c r="CN226" s="53">
        <v>0.65940299999999996</v>
      </c>
      <c r="CO226" s="53">
        <v>5.7814200000000003E-2</v>
      </c>
      <c r="CP226" s="53">
        <v>-3.7858299999999998E-2</v>
      </c>
      <c r="CQ226" s="53">
        <v>-6.5813399999999994E-2</v>
      </c>
      <c r="CR226" s="53">
        <v>0.28691060000000002</v>
      </c>
      <c r="CS226" s="53">
        <v>0.29319709999999999</v>
      </c>
      <c r="CT226" s="53">
        <v>0.29622739999999997</v>
      </c>
      <c r="CU226" s="53">
        <v>0.26146200000000003</v>
      </c>
      <c r="CV226" s="53">
        <v>0.33697569999999999</v>
      </c>
      <c r="CW226" s="53">
        <v>0.34515020000000002</v>
      </c>
      <c r="CX226" s="53">
        <v>0.36531400000000003</v>
      </c>
      <c r="CY226" s="53">
        <v>0.20284440000000001</v>
      </c>
      <c r="CZ226" s="53">
        <v>0.1078245</v>
      </c>
      <c r="DA226" s="53">
        <v>0.18076049999999999</v>
      </c>
      <c r="DB226" s="53">
        <v>9.7260600000000003E-2</v>
      </c>
      <c r="DC226" s="53">
        <v>9.14407E-2</v>
      </c>
      <c r="DD226" s="53">
        <v>4.65396E-2</v>
      </c>
      <c r="DE226" s="53">
        <v>2.3462199999999999E-2</v>
      </c>
      <c r="DF226" s="53">
        <v>8.12306E-2</v>
      </c>
      <c r="DG226" s="53">
        <v>-0.3713496</v>
      </c>
      <c r="DH226" s="53">
        <v>0.1100727</v>
      </c>
      <c r="DI226" s="53">
        <v>0.3114498</v>
      </c>
      <c r="DJ226" s="53">
        <v>0.52405860000000004</v>
      </c>
      <c r="DK226" s="53">
        <v>1.2168509999999999</v>
      </c>
      <c r="DL226" s="53">
        <v>1.0926039999999999</v>
      </c>
      <c r="DM226" s="53">
        <v>0.39285249999999999</v>
      </c>
      <c r="DN226" s="53">
        <v>0.3363215</v>
      </c>
      <c r="DO226" s="53">
        <v>0.32587719999999998</v>
      </c>
      <c r="DP226" s="53">
        <v>0.62591430000000003</v>
      </c>
      <c r="DQ226" s="53">
        <v>0.63307599999999997</v>
      </c>
      <c r="DR226" s="53">
        <v>0.62875639999999999</v>
      </c>
      <c r="DS226" s="53">
        <v>0.55196100000000003</v>
      </c>
      <c r="DT226" s="53">
        <v>0.49908789999999997</v>
      </c>
      <c r="DU226" s="53">
        <v>0.4716979</v>
      </c>
      <c r="DV226" s="53">
        <v>0.47526849999999998</v>
      </c>
      <c r="DW226" s="53">
        <v>0.28628490000000001</v>
      </c>
      <c r="DX226" s="53">
        <v>0.1781529</v>
      </c>
      <c r="DY226" s="53">
        <v>0.26496929000000002</v>
      </c>
      <c r="DZ226" s="53">
        <v>0.16323299999999999</v>
      </c>
      <c r="EA226" s="53">
        <v>0.15076290000000001</v>
      </c>
      <c r="EB226" s="53">
        <v>0.1004316</v>
      </c>
      <c r="EC226" s="53">
        <v>7.1439199999999994E-2</v>
      </c>
      <c r="ED226" s="53">
        <v>0.13523479999999999</v>
      </c>
      <c r="EE226" s="53">
        <v>0.1230112</v>
      </c>
      <c r="EF226" s="53">
        <v>0.52434610000000004</v>
      </c>
      <c r="EG226" s="53">
        <v>0.69875390000000004</v>
      </c>
      <c r="EH226" s="53">
        <v>0.9598873</v>
      </c>
      <c r="EI226" s="53">
        <v>1.8836360000000001</v>
      </c>
      <c r="EJ226" s="53">
        <v>1.7180770000000001</v>
      </c>
      <c r="EK226" s="53">
        <v>0.87659450000000005</v>
      </c>
      <c r="EL226" s="53">
        <v>0.87657770000000002</v>
      </c>
      <c r="EM226" s="53">
        <v>0.89141630000000005</v>
      </c>
      <c r="EN226" s="53">
        <v>1.1153820000000001</v>
      </c>
      <c r="EO226" s="53">
        <v>1.123807</v>
      </c>
      <c r="EP226" s="53">
        <v>1.1088750000000001</v>
      </c>
      <c r="EQ226" s="53">
        <v>0.97139529999999996</v>
      </c>
      <c r="ER226" s="53">
        <v>0.73315229999999998</v>
      </c>
      <c r="ES226" s="53">
        <v>0.65441280000000002</v>
      </c>
      <c r="ET226" s="53">
        <v>0.63402550000000002</v>
      </c>
      <c r="EU226" s="53">
        <v>0.4067596</v>
      </c>
      <c r="EV226" s="53">
        <v>0.279696</v>
      </c>
      <c r="EW226" s="53">
        <v>58.88937</v>
      </c>
      <c r="EX226" s="53">
        <v>58.247140000000002</v>
      </c>
      <c r="EY226" s="53">
        <v>57.624760000000002</v>
      </c>
      <c r="EZ226" s="53">
        <v>57.025660000000002</v>
      </c>
      <c r="FA226" s="53">
        <v>56.49051</v>
      </c>
      <c r="FB226" s="53">
        <v>56.146599999999999</v>
      </c>
      <c r="FC226" s="53">
        <v>56.541289999999996</v>
      </c>
      <c r="FD226" s="53">
        <v>58.821930000000002</v>
      </c>
      <c r="FE226" s="53">
        <v>61.263449999999999</v>
      </c>
      <c r="FF226" s="53">
        <v>63.805489999999999</v>
      </c>
      <c r="FG226" s="53">
        <v>66.534130000000005</v>
      </c>
      <c r="FH226" s="53">
        <v>69.210350000000005</v>
      </c>
      <c r="FI226" s="53">
        <v>71.316680000000005</v>
      </c>
      <c r="FJ226" s="53">
        <v>72.715530000000001</v>
      </c>
      <c r="FK226" s="53">
        <v>73.609949999999998</v>
      </c>
      <c r="FL226" s="53">
        <v>73.766930000000002</v>
      </c>
      <c r="FM226" s="53">
        <v>73.045249999999996</v>
      </c>
      <c r="FN226" s="53">
        <v>71.646190000000004</v>
      </c>
      <c r="FO226" s="53">
        <v>69.527230000000003</v>
      </c>
      <c r="FP226" s="53">
        <v>66.728499999999997</v>
      </c>
      <c r="FQ226" s="53">
        <v>63.705840000000002</v>
      </c>
      <c r="FR226" s="53">
        <v>61.761049999999997</v>
      </c>
      <c r="FS226" s="53">
        <v>60.687890000000003</v>
      </c>
      <c r="FT226" s="53">
        <v>59.854689999999998</v>
      </c>
      <c r="FU226" s="53">
        <v>333</v>
      </c>
      <c r="FV226" s="53">
        <v>240.12739999999999</v>
      </c>
      <c r="FW226" s="53">
        <v>16.123699999999999</v>
      </c>
      <c r="FX226" s="53">
        <v>1</v>
      </c>
    </row>
    <row r="227" spans="1:180" x14ac:dyDescent="0.3">
      <c r="A227" t="s">
        <v>174</v>
      </c>
      <c r="B227" t="s">
        <v>250</v>
      </c>
      <c r="C227" t="s">
        <v>180</v>
      </c>
      <c r="D227" t="s">
        <v>248</v>
      </c>
      <c r="E227" t="s">
        <v>188</v>
      </c>
      <c r="F227" t="s">
        <v>229</v>
      </c>
      <c r="G227" t="s">
        <v>242</v>
      </c>
      <c r="H227" s="53">
        <v>70</v>
      </c>
      <c r="I227" s="53">
        <v>0.56878638000000004</v>
      </c>
      <c r="J227" s="53">
        <v>0.59974910000000003</v>
      </c>
      <c r="K227" s="53">
        <v>0.63009210000000004</v>
      </c>
      <c r="L227" s="53">
        <v>0.62704249999999995</v>
      </c>
      <c r="M227" s="53">
        <v>0.60342280000000004</v>
      </c>
      <c r="N227" s="53">
        <v>0.70559870000000002</v>
      </c>
      <c r="O227" s="53">
        <v>0.14045759999999999</v>
      </c>
      <c r="P227" s="53">
        <v>-0.31767709999999999</v>
      </c>
      <c r="Q227" s="53">
        <v>-0.22528329999999999</v>
      </c>
      <c r="R227" s="53">
        <v>-0.17326169999999999</v>
      </c>
      <c r="S227" s="53">
        <v>0.3219592</v>
      </c>
      <c r="T227" s="53">
        <v>0.78156689999999995</v>
      </c>
      <c r="U227" s="53">
        <v>0.67734099999999997</v>
      </c>
      <c r="V227" s="53">
        <v>0.67533069999999995</v>
      </c>
      <c r="W227" s="53">
        <v>0.66065010000000002</v>
      </c>
      <c r="X227" s="53">
        <v>0.87884439999999997</v>
      </c>
      <c r="Y227" s="53">
        <v>0.94973149999999995</v>
      </c>
      <c r="Z227" s="53">
        <v>1.116215</v>
      </c>
      <c r="AA227" s="53">
        <v>0.95183930000000005</v>
      </c>
      <c r="AB227" s="53">
        <v>0.80671440000000005</v>
      </c>
      <c r="AC227" s="53">
        <v>0.78759970000000001</v>
      </c>
      <c r="AD227" s="53">
        <v>0.64023600000000003</v>
      </c>
      <c r="AE227" s="53">
        <v>0.43870959999999998</v>
      </c>
      <c r="AF227" s="53">
        <v>0.49042859999999999</v>
      </c>
      <c r="AG227" s="53">
        <v>-9.9849499999999994E-2</v>
      </c>
      <c r="AH227" s="53">
        <v>-6.6756999999999997E-2</v>
      </c>
      <c r="AI227" s="53">
        <v>-2.91726E-2</v>
      </c>
      <c r="AJ227" s="53">
        <v>-3.2855299999999997E-2</v>
      </c>
      <c r="AK227" s="53">
        <v>-6.2248499999999998E-2</v>
      </c>
      <c r="AL227" s="53">
        <v>-6.7896200000000004E-2</v>
      </c>
      <c r="AM227" s="53">
        <v>-0.86226860000000005</v>
      </c>
      <c r="AN227" s="53">
        <v>-1.7937190000000001</v>
      </c>
      <c r="AO227" s="53">
        <v>-1.7010780000000001</v>
      </c>
      <c r="AP227" s="53">
        <v>-1.835194</v>
      </c>
      <c r="AQ227" s="53">
        <v>-1.588959</v>
      </c>
      <c r="AR227" s="53">
        <v>-1.453776</v>
      </c>
      <c r="AS227" s="53">
        <v>-1.332241</v>
      </c>
      <c r="AT227" s="53">
        <v>-1.035981</v>
      </c>
      <c r="AU227" s="53">
        <v>-0.68484219999999996</v>
      </c>
      <c r="AV227" s="53">
        <v>-0.31704900000000003</v>
      </c>
      <c r="AW227" s="53">
        <v>-0.1476546</v>
      </c>
      <c r="AX227" s="53">
        <v>-3.5568500000000003E-2</v>
      </c>
      <c r="AY227" s="53">
        <v>-5.1247899999999999E-2</v>
      </c>
      <c r="AZ227" s="53">
        <v>-0.1178285</v>
      </c>
      <c r="BA227" s="53">
        <v>-2.085E-3</v>
      </c>
      <c r="BB227" s="53">
        <v>-8.5546499999999998E-2</v>
      </c>
      <c r="BC227" s="53">
        <v>-0.36944510000000003</v>
      </c>
      <c r="BD227" s="53">
        <v>-0.17038739999999999</v>
      </c>
      <c r="BE227" s="53">
        <v>-3.9369300000000003E-2</v>
      </c>
      <c r="BF227" s="53">
        <v>-2.8019999999999998E-3</v>
      </c>
      <c r="BG227" s="53">
        <v>3.2478E-2</v>
      </c>
      <c r="BH227" s="53">
        <v>2.6909599999999999E-2</v>
      </c>
      <c r="BI227" s="53">
        <v>-6.2991000000000002E-3</v>
      </c>
      <c r="BJ227" s="53">
        <v>3.10858E-2</v>
      </c>
      <c r="BK227" s="53">
        <v>-0.65217990000000003</v>
      </c>
      <c r="BL227" s="53">
        <v>-1.3624369999999999</v>
      </c>
      <c r="BM227" s="53">
        <v>-1.2973079999999999</v>
      </c>
      <c r="BN227" s="53">
        <v>-1.388598</v>
      </c>
      <c r="BO227" s="53">
        <v>-0.9971468</v>
      </c>
      <c r="BP227" s="53">
        <v>-0.67886679999999999</v>
      </c>
      <c r="BQ227" s="53">
        <v>-0.68143969999999998</v>
      </c>
      <c r="BR227" s="53">
        <v>-0.54269460000000003</v>
      </c>
      <c r="BS227" s="53">
        <v>-0.4014144</v>
      </c>
      <c r="BT227" s="53">
        <v>-0.1037222</v>
      </c>
      <c r="BU227" s="53">
        <v>2.6094300000000001E-2</v>
      </c>
      <c r="BV227" s="53">
        <v>0.18580679999999999</v>
      </c>
      <c r="BW227" s="53">
        <v>9.2691099999999998E-2</v>
      </c>
      <c r="BX227" s="53">
        <v>-1.1049700000000001E-2</v>
      </c>
      <c r="BY227" s="53">
        <v>6.1999100000000001E-2</v>
      </c>
      <c r="BZ227" s="53">
        <v>-2.5153499999999999E-2</v>
      </c>
      <c r="CA227" s="53">
        <v>-0.2464652</v>
      </c>
      <c r="CB227" s="53">
        <v>-0.1054161</v>
      </c>
      <c r="CC227" s="53">
        <v>2.5190999999999998E-3</v>
      </c>
      <c r="CD227" s="53">
        <v>4.1493000000000002E-2</v>
      </c>
      <c r="CE227" s="53">
        <v>7.5176900000000005E-2</v>
      </c>
      <c r="CF227" s="53">
        <v>6.8302500000000002E-2</v>
      </c>
      <c r="CG227" s="53">
        <v>3.2451300000000002E-2</v>
      </c>
      <c r="CH227" s="53">
        <v>9.9640500000000007E-2</v>
      </c>
      <c r="CI227" s="53">
        <v>-0.50667309999999999</v>
      </c>
      <c r="CJ227" s="53">
        <v>-1.063733</v>
      </c>
      <c r="CK227" s="53">
        <v>-1.017658</v>
      </c>
      <c r="CL227" s="53">
        <v>-1.079286</v>
      </c>
      <c r="CM227" s="53">
        <v>-0.5872598</v>
      </c>
      <c r="CN227" s="53">
        <v>-0.1421673</v>
      </c>
      <c r="CO227" s="53">
        <v>-0.2306964</v>
      </c>
      <c r="CP227" s="53">
        <v>-0.20104620000000001</v>
      </c>
      <c r="CQ227" s="53">
        <v>-0.2051132</v>
      </c>
      <c r="CR227" s="53">
        <v>4.4027200000000002E-2</v>
      </c>
      <c r="CS227" s="53">
        <v>0.14643220000000001</v>
      </c>
      <c r="CT227" s="53">
        <v>0.33913070000000001</v>
      </c>
      <c r="CU227" s="53">
        <v>0.1923829</v>
      </c>
      <c r="CV227" s="53">
        <v>6.29049E-2</v>
      </c>
      <c r="CW227" s="53">
        <v>0.10638350000000001</v>
      </c>
      <c r="CX227" s="53">
        <v>1.6674499999999998E-2</v>
      </c>
      <c r="CY227" s="53">
        <v>-0.16128970000000001</v>
      </c>
      <c r="CZ227" s="53">
        <v>-6.0417199999999997E-2</v>
      </c>
      <c r="DA227" s="53">
        <v>4.44074E-2</v>
      </c>
      <c r="DB227" s="53">
        <v>8.5788100000000006E-2</v>
      </c>
      <c r="DC227" s="53">
        <v>0.11787590000000001</v>
      </c>
      <c r="DD227" s="53">
        <v>0.1096954</v>
      </c>
      <c r="DE227" s="53">
        <v>7.1201700000000007E-2</v>
      </c>
      <c r="DF227" s="53">
        <v>0.16819519999999999</v>
      </c>
      <c r="DG227" s="53">
        <v>-0.3611663</v>
      </c>
      <c r="DH227" s="53">
        <v>-0.76502840000000005</v>
      </c>
      <c r="DI227" s="53">
        <v>-0.73800849999999996</v>
      </c>
      <c r="DJ227" s="53">
        <v>-0.76997479999999996</v>
      </c>
      <c r="DK227" s="53">
        <v>-0.1773728</v>
      </c>
      <c r="DL227" s="53">
        <v>0.3945322</v>
      </c>
      <c r="DM227" s="53">
        <v>0.22004689999999999</v>
      </c>
      <c r="DN227" s="53">
        <v>0.14060220000000001</v>
      </c>
      <c r="DO227" s="53">
        <v>-8.8118999999999992E-3</v>
      </c>
      <c r="DP227" s="53">
        <v>0.19177669999999999</v>
      </c>
      <c r="DQ227" s="53">
        <v>0.26677010000000001</v>
      </c>
      <c r="DR227" s="53">
        <v>0.49245450000000002</v>
      </c>
      <c r="DS227" s="53">
        <v>0.29207470000000002</v>
      </c>
      <c r="DT227" s="53">
        <v>0.1368595</v>
      </c>
      <c r="DU227" s="53">
        <v>0.15076790000000001</v>
      </c>
      <c r="DV227" s="53">
        <v>5.8502499999999999E-2</v>
      </c>
      <c r="DW227" s="53">
        <v>-7.6114200000000007E-2</v>
      </c>
      <c r="DX227" s="53">
        <v>-1.5418299999999999E-2</v>
      </c>
      <c r="DY227" s="53">
        <v>0.1048876</v>
      </c>
      <c r="DZ227" s="53">
        <v>0.14974309999999999</v>
      </c>
      <c r="EA227" s="53">
        <v>0.1795264</v>
      </c>
      <c r="EB227" s="53">
        <v>0.16946030000000001</v>
      </c>
      <c r="EC227" s="53">
        <v>0.12715109999999999</v>
      </c>
      <c r="ED227" s="53">
        <v>0.26717730000000001</v>
      </c>
      <c r="EE227" s="53">
        <v>-0.15107760000000001</v>
      </c>
      <c r="EF227" s="53">
        <v>-0.33374690000000001</v>
      </c>
      <c r="EG227" s="53">
        <v>-0.3342386</v>
      </c>
      <c r="EH227" s="53">
        <v>-0.3233782</v>
      </c>
      <c r="EI227" s="53">
        <v>0.4144389</v>
      </c>
      <c r="EJ227" s="53">
        <v>1.169441</v>
      </c>
      <c r="EK227" s="53">
        <v>0.87084850000000003</v>
      </c>
      <c r="EL227" s="53">
        <v>0.63388820000000001</v>
      </c>
      <c r="EM227" s="53">
        <v>0.27461590000000002</v>
      </c>
      <c r="EN227" s="53">
        <v>0.40510350000000001</v>
      </c>
      <c r="EO227" s="53">
        <v>0.44051899999999999</v>
      </c>
      <c r="EP227" s="53">
        <v>0.71382979999999996</v>
      </c>
      <c r="EQ227" s="53">
        <v>0.4360137</v>
      </c>
      <c r="ER227" s="53">
        <v>0.2436383</v>
      </c>
      <c r="ES227" s="53">
        <v>0.21485190000000001</v>
      </c>
      <c r="ET227" s="53">
        <v>0.1188955</v>
      </c>
      <c r="EU227" s="53">
        <v>4.6865700000000003E-2</v>
      </c>
      <c r="EV227" s="53">
        <v>4.9553E-2</v>
      </c>
      <c r="EW227" s="53">
        <v>60.254350000000002</v>
      </c>
      <c r="EX227" s="53">
        <v>59.670270000000002</v>
      </c>
      <c r="EY227" s="53">
        <v>59.109459999999999</v>
      </c>
      <c r="EZ227" s="53">
        <v>58.671320000000001</v>
      </c>
      <c r="FA227" s="53">
        <v>58.351950000000002</v>
      </c>
      <c r="FB227" s="53">
        <v>58.050449999999998</v>
      </c>
      <c r="FC227" s="53">
        <v>57.910209999999999</v>
      </c>
      <c r="FD227" s="53">
        <v>59.080629999999999</v>
      </c>
      <c r="FE227" s="53">
        <v>61.130029999999998</v>
      </c>
      <c r="FF227" s="53">
        <v>63.903759999999998</v>
      </c>
      <c r="FG227" s="53">
        <v>66.722669999999994</v>
      </c>
      <c r="FH227" s="53">
        <v>69.602999999999994</v>
      </c>
      <c r="FI227" s="53">
        <v>71.831990000000005</v>
      </c>
      <c r="FJ227" s="53">
        <v>73.442490000000006</v>
      </c>
      <c r="FK227" s="53">
        <v>74.564409999999995</v>
      </c>
      <c r="FL227" s="53">
        <v>75.018169999999998</v>
      </c>
      <c r="FM227" s="53">
        <v>74.309309999999996</v>
      </c>
      <c r="FN227" s="53">
        <v>72.494290000000007</v>
      </c>
      <c r="FO227" s="53">
        <v>70.298190000000005</v>
      </c>
      <c r="FP227" s="53">
        <v>67.512609999999995</v>
      </c>
      <c r="FQ227" s="53">
        <v>64.754199999999997</v>
      </c>
      <c r="FR227" s="53">
        <v>62.692189999999997</v>
      </c>
      <c r="FS227" s="53">
        <v>61.525379999999998</v>
      </c>
      <c r="FT227" s="53">
        <v>60.759010000000004</v>
      </c>
      <c r="FU227" s="53">
        <v>333</v>
      </c>
      <c r="FV227" s="53">
        <v>256.94439999999997</v>
      </c>
      <c r="FW227" s="53">
        <v>15.29716</v>
      </c>
      <c r="FX227" s="53">
        <v>1</v>
      </c>
    </row>
    <row r="228" spans="1:180" x14ac:dyDescent="0.3">
      <c r="A228" t="s">
        <v>174</v>
      </c>
      <c r="B228" t="s">
        <v>250</v>
      </c>
      <c r="C228" t="s">
        <v>180</v>
      </c>
      <c r="D228" t="s">
        <v>248</v>
      </c>
      <c r="E228" t="s">
        <v>187</v>
      </c>
      <c r="F228" t="s">
        <v>229</v>
      </c>
      <c r="G228" t="s">
        <v>242</v>
      </c>
      <c r="H228" s="53">
        <v>70</v>
      </c>
      <c r="I228" s="53">
        <v>0.90440023000000003</v>
      </c>
      <c r="J228" s="53">
        <v>0.79807510000000004</v>
      </c>
      <c r="K228" s="53">
        <v>0.71759030000000001</v>
      </c>
      <c r="L228" s="53">
        <v>0.71215439999999997</v>
      </c>
      <c r="M228" s="53">
        <v>0.71210709999999999</v>
      </c>
      <c r="N228" s="53">
        <v>0.73225510000000005</v>
      </c>
      <c r="O228" s="53">
        <v>0.30427979999999999</v>
      </c>
      <c r="P228" s="53">
        <v>0.2837324</v>
      </c>
      <c r="Q228" s="53">
        <v>0.3102084</v>
      </c>
      <c r="R228" s="53">
        <v>0.78637389999999996</v>
      </c>
      <c r="S228" s="53">
        <v>1.213425</v>
      </c>
      <c r="T228" s="53">
        <v>1.505557</v>
      </c>
      <c r="U228" s="53">
        <v>1.2409030000000001</v>
      </c>
      <c r="V228" s="53">
        <v>0.90467180000000003</v>
      </c>
      <c r="W228" s="53">
        <v>0.80446209999999996</v>
      </c>
      <c r="X228" s="53">
        <v>0.91510639999999999</v>
      </c>
      <c r="Y228" s="53">
        <v>0.88271949999999999</v>
      </c>
      <c r="Z228" s="53">
        <v>0.93003950000000002</v>
      </c>
      <c r="AA228" s="53">
        <v>0.93510769999999999</v>
      </c>
      <c r="AB228" s="53">
        <v>0.96485350000000003</v>
      </c>
      <c r="AC228" s="53">
        <v>0.87066869999999996</v>
      </c>
      <c r="AD228" s="53">
        <v>0.83498139999999998</v>
      </c>
      <c r="AE228" s="53">
        <v>0.88567859999999998</v>
      </c>
      <c r="AF228" s="53">
        <v>0.81659400000000004</v>
      </c>
      <c r="AG228" s="53">
        <v>8.2278100000000007E-2</v>
      </c>
      <c r="AH228" s="53">
        <v>3.9588600000000002E-2</v>
      </c>
      <c r="AI228" s="53">
        <v>-1.2168699999999999E-2</v>
      </c>
      <c r="AJ228" s="53">
        <v>-2.4150700000000001E-2</v>
      </c>
      <c r="AK228" s="53">
        <v>-2.4026599999999999E-2</v>
      </c>
      <c r="AL228" s="53">
        <v>-1.4904499999999999E-2</v>
      </c>
      <c r="AM228" s="53">
        <v>-0.95312350000000001</v>
      </c>
      <c r="AN228" s="53">
        <v>-1.1980900000000001</v>
      </c>
      <c r="AO228" s="53">
        <v>-1.2761499999999999</v>
      </c>
      <c r="AP228" s="53">
        <v>-0.84841789999999995</v>
      </c>
      <c r="AQ228" s="53">
        <v>-0.49410850000000001</v>
      </c>
      <c r="AR228" s="53">
        <v>-0.35308499999999998</v>
      </c>
      <c r="AS228" s="53">
        <v>-0.39479710000000001</v>
      </c>
      <c r="AT228" s="53">
        <v>-0.53680930000000004</v>
      </c>
      <c r="AU228" s="53">
        <v>-0.72742779999999996</v>
      </c>
      <c r="AV228" s="53">
        <v>-0.59919630000000002</v>
      </c>
      <c r="AW228" s="53">
        <v>-0.58403749999999999</v>
      </c>
      <c r="AX228" s="53">
        <v>-0.46990110000000002</v>
      </c>
      <c r="AY228" s="53">
        <v>-0.37708009999999997</v>
      </c>
      <c r="AZ228" s="53">
        <v>-0.18909680000000001</v>
      </c>
      <c r="BA228" s="53">
        <v>-0.11774850000000001</v>
      </c>
      <c r="BB228" s="53">
        <v>-0.12692539999999999</v>
      </c>
      <c r="BC228" s="53">
        <v>4.39815E-2</v>
      </c>
      <c r="BD228" s="53">
        <v>6.82918E-2</v>
      </c>
      <c r="BE228" s="53">
        <v>0.25147839999999999</v>
      </c>
      <c r="BF228" s="53">
        <v>0.15700710000000001</v>
      </c>
      <c r="BG228" s="53">
        <v>8.7739399999999995E-2</v>
      </c>
      <c r="BH228" s="53">
        <v>7.0830000000000004E-2</v>
      </c>
      <c r="BI228" s="53">
        <v>7.0033300000000007E-2</v>
      </c>
      <c r="BJ228" s="53">
        <v>8.0907800000000002E-2</v>
      </c>
      <c r="BK228" s="53">
        <v>-0.5671986</v>
      </c>
      <c r="BL228" s="53">
        <v>-0.73964390000000002</v>
      </c>
      <c r="BM228" s="53">
        <v>-0.79186639999999997</v>
      </c>
      <c r="BN228" s="53">
        <v>-0.38934419999999997</v>
      </c>
      <c r="BO228" s="53">
        <v>2.02525E-2</v>
      </c>
      <c r="BP228" s="53">
        <v>0.25256729999999999</v>
      </c>
      <c r="BQ228" s="53">
        <v>9.0729599999999994E-2</v>
      </c>
      <c r="BR228" s="53">
        <v>-0.1533409</v>
      </c>
      <c r="BS228" s="53">
        <v>-0.29189850000000001</v>
      </c>
      <c r="BT228" s="53">
        <v>-0.15396380000000001</v>
      </c>
      <c r="BU228" s="53">
        <v>-0.1499916</v>
      </c>
      <c r="BV228" s="53">
        <v>-6.0093199999999999E-2</v>
      </c>
      <c r="BW228" s="53">
        <v>-2.6920999999999998E-3</v>
      </c>
      <c r="BX228" s="53">
        <v>0.1149883</v>
      </c>
      <c r="BY228" s="53">
        <v>0.11118</v>
      </c>
      <c r="BZ228" s="53">
        <v>8.4219100000000005E-2</v>
      </c>
      <c r="CA228" s="53">
        <v>0.2125001</v>
      </c>
      <c r="CB228" s="53">
        <v>0.2142491</v>
      </c>
      <c r="CC228" s="53">
        <v>0.36866599</v>
      </c>
      <c r="CD228" s="53">
        <v>0.23833080000000001</v>
      </c>
      <c r="CE228" s="53">
        <v>0.1569354</v>
      </c>
      <c r="CF228" s="53">
        <v>0.13661319999999999</v>
      </c>
      <c r="CG228" s="53">
        <v>0.13517879999999999</v>
      </c>
      <c r="CH228" s="53">
        <v>0.14726710000000001</v>
      </c>
      <c r="CI228" s="53">
        <v>-0.29990810000000001</v>
      </c>
      <c r="CJ228" s="53">
        <v>-0.42212569999999999</v>
      </c>
      <c r="CK228" s="53">
        <v>-0.45645279999999999</v>
      </c>
      <c r="CL228" s="53">
        <v>-7.1391099999999999E-2</v>
      </c>
      <c r="CM228" s="53">
        <v>0.37649739999999998</v>
      </c>
      <c r="CN228" s="53">
        <v>0.67204019999999998</v>
      </c>
      <c r="CO228" s="53">
        <v>0.42700399999999999</v>
      </c>
      <c r="CP228" s="53">
        <v>0.11224820000000001</v>
      </c>
      <c r="CQ228" s="53">
        <v>9.7479000000000003E-3</v>
      </c>
      <c r="CR228" s="53">
        <v>0.15440280000000001</v>
      </c>
      <c r="CS228" s="53">
        <v>0.15062729999999999</v>
      </c>
      <c r="CT228" s="53">
        <v>0.22373850000000001</v>
      </c>
      <c r="CU228" s="53">
        <v>0.2566078</v>
      </c>
      <c r="CV228" s="53">
        <v>0.32559670000000002</v>
      </c>
      <c r="CW228" s="53">
        <v>0.26973520000000001</v>
      </c>
      <c r="CX228" s="53">
        <v>0.2304572</v>
      </c>
      <c r="CY228" s="53">
        <v>0.32921549999999999</v>
      </c>
      <c r="CZ228" s="53">
        <v>0.31533860000000002</v>
      </c>
      <c r="DA228" s="53">
        <v>0.4858537</v>
      </c>
      <c r="DB228" s="53">
        <v>0.31965450000000001</v>
      </c>
      <c r="DC228" s="53">
        <v>0.22613140000000001</v>
      </c>
      <c r="DD228" s="53">
        <v>0.20239650000000001</v>
      </c>
      <c r="DE228" s="53">
        <v>0.20032440000000001</v>
      </c>
      <c r="DF228" s="53">
        <v>0.2136265</v>
      </c>
      <c r="DG228" s="53">
        <v>-3.2617599999999997E-2</v>
      </c>
      <c r="DH228" s="53">
        <v>-0.10460750000000001</v>
      </c>
      <c r="DI228" s="53">
        <v>-0.1210392</v>
      </c>
      <c r="DJ228" s="53">
        <v>0.246562</v>
      </c>
      <c r="DK228" s="53">
        <v>0.73274240000000002</v>
      </c>
      <c r="DL228" s="53">
        <v>1.091513</v>
      </c>
      <c r="DM228" s="53">
        <v>0.76327829999999997</v>
      </c>
      <c r="DN228" s="53">
        <v>0.37783729999999999</v>
      </c>
      <c r="DO228" s="53">
        <v>0.31139420000000001</v>
      </c>
      <c r="DP228" s="53">
        <v>0.4627695</v>
      </c>
      <c r="DQ228" s="53">
        <v>0.45124619999999999</v>
      </c>
      <c r="DR228" s="53">
        <v>0.50757019999999997</v>
      </c>
      <c r="DS228" s="53">
        <v>0.51590780000000003</v>
      </c>
      <c r="DT228" s="53">
        <v>0.53620509999999999</v>
      </c>
      <c r="DU228" s="53">
        <v>0.42829040000000002</v>
      </c>
      <c r="DV228" s="53">
        <v>0.37669520000000001</v>
      </c>
      <c r="DW228" s="53">
        <v>0.44593100000000002</v>
      </c>
      <c r="DX228" s="53">
        <v>0.41642820000000003</v>
      </c>
      <c r="DY228" s="53">
        <v>0.65505396999999999</v>
      </c>
      <c r="DZ228" s="53">
        <v>0.43707299999999999</v>
      </c>
      <c r="EA228" s="53">
        <v>0.32603949999999998</v>
      </c>
      <c r="EB228" s="53">
        <v>0.29737710000000001</v>
      </c>
      <c r="EC228" s="53">
        <v>0.29438419999999998</v>
      </c>
      <c r="ED228" s="53">
        <v>0.30943880000000001</v>
      </c>
      <c r="EE228" s="53">
        <v>0.35330739999999999</v>
      </c>
      <c r="EF228" s="53">
        <v>0.3538384</v>
      </c>
      <c r="EG228" s="53">
        <v>0.36324469999999998</v>
      </c>
      <c r="EH228" s="53">
        <v>0.70563580000000004</v>
      </c>
      <c r="EI228" s="53">
        <v>1.2471030000000001</v>
      </c>
      <c r="EJ228" s="53">
        <v>1.697165</v>
      </c>
      <c r="EK228" s="53">
        <v>1.2488049999999999</v>
      </c>
      <c r="EL228" s="53">
        <v>0.76130569999999997</v>
      </c>
      <c r="EM228" s="53">
        <v>0.74692360000000002</v>
      </c>
      <c r="EN228" s="53">
        <v>0.90800199999999998</v>
      </c>
      <c r="EO228" s="53">
        <v>0.88529219999999997</v>
      </c>
      <c r="EP228" s="53">
        <v>0.91737809999999997</v>
      </c>
      <c r="EQ228" s="53">
        <v>0.89029570000000002</v>
      </c>
      <c r="ER228" s="53">
        <v>0.84029019999999999</v>
      </c>
      <c r="ES228" s="53">
        <v>0.65721890000000005</v>
      </c>
      <c r="ET228" s="53">
        <v>0.58783969999999997</v>
      </c>
      <c r="EU228" s="53">
        <v>0.61444949999999998</v>
      </c>
      <c r="EV228" s="53">
        <v>0.56238540000000004</v>
      </c>
      <c r="EW228" s="53">
        <v>59.70608</v>
      </c>
      <c r="EX228" s="53">
        <v>59.08446</v>
      </c>
      <c r="EY228" s="53">
        <v>58.590089999999996</v>
      </c>
      <c r="EZ228" s="53">
        <v>58.22748</v>
      </c>
      <c r="FA228" s="53">
        <v>57.811</v>
      </c>
      <c r="FB228" s="53">
        <v>57.4604</v>
      </c>
      <c r="FC228" s="53">
        <v>57.713209999999997</v>
      </c>
      <c r="FD228" s="53">
        <v>59.1935</v>
      </c>
      <c r="FE228" s="53">
        <v>61.44764</v>
      </c>
      <c r="FF228" s="53">
        <v>64.154089999999997</v>
      </c>
      <c r="FG228" s="53">
        <v>67.129320000000007</v>
      </c>
      <c r="FH228" s="53">
        <v>69.7774</v>
      </c>
      <c r="FI228" s="53">
        <v>71.63288</v>
      </c>
      <c r="FJ228" s="53">
        <v>73.295230000000004</v>
      </c>
      <c r="FK228" s="53">
        <v>74.196510000000004</v>
      </c>
      <c r="FL228" s="53">
        <v>74.14076</v>
      </c>
      <c r="FM228" s="53">
        <v>73.772149999999996</v>
      </c>
      <c r="FN228" s="53">
        <v>72.18562</v>
      </c>
      <c r="FO228" s="53">
        <v>69.511070000000004</v>
      </c>
      <c r="FP228" s="53">
        <v>66.588970000000003</v>
      </c>
      <c r="FQ228" s="53">
        <v>63.80762</v>
      </c>
      <c r="FR228" s="53">
        <v>61.9863</v>
      </c>
      <c r="FS228" s="53">
        <v>60.75676</v>
      </c>
      <c r="FT228" s="53">
        <v>59.857170000000004</v>
      </c>
      <c r="FU228" s="53">
        <v>333</v>
      </c>
      <c r="FV228" s="53">
        <v>240.12739999999999</v>
      </c>
      <c r="FW228" s="53">
        <v>16.123699999999999</v>
      </c>
      <c r="FX228" s="53">
        <v>1</v>
      </c>
    </row>
    <row r="229" spans="1:180" x14ac:dyDescent="0.3">
      <c r="A229" t="s">
        <v>174</v>
      </c>
      <c r="B229" t="s">
        <v>250</v>
      </c>
      <c r="C229" t="s">
        <v>180</v>
      </c>
      <c r="D229" t="s">
        <v>248</v>
      </c>
      <c r="E229" t="s">
        <v>190</v>
      </c>
      <c r="F229" t="s">
        <v>229</v>
      </c>
      <c r="G229" t="s">
        <v>242</v>
      </c>
      <c r="H229" s="53">
        <v>70</v>
      </c>
      <c r="I229" s="53">
        <v>0.49071388999999999</v>
      </c>
      <c r="J229" s="53">
        <v>0.51646890000000001</v>
      </c>
      <c r="K229" s="53">
        <v>0.444299</v>
      </c>
      <c r="L229" s="53">
        <v>0.45129160000000001</v>
      </c>
      <c r="M229" s="53">
        <v>0.4263421</v>
      </c>
      <c r="N229" s="53">
        <v>0.45447549999999998</v>
      </c>
      <c r="O229" s="53">
        <v>0.3127048</v>
      </c>
      <c r="P229" s="53">
        <v>-4.6488399999999999E-2</v>
      </c>
      <c r="Q229" s="53">
        <v>-4.7463999999999999E-2</v>
      </c>
      <c r="R229" s="53">
        <v>-6.3078099999999998E-2</v>
      </c>
      <c r="S229" s="53">
        <v>-0.2412128</v>
      </c>
      <c r="T229" s="53">
        <v>6.1640800000000003E-2</v>
      </c>
      <c r="U229" s="53">
        <v>0.15858729999999999</v>
      </c>
      <c r="V229" s="53">
        <v>0.18837999999999999</v>
      </c>
      <c r="W229" s="53">
        <v>0.35470279999999998</v>
      </c>
      <c r="X229" s="53">
        <v>0.77039829999999998</v>
      </c>
      <c r="Y229" s="53">
        <v>1.018546</v>
      </c>
      <c r="Z229" s="53">
        <v>1.088668</v>
      </c>
      <c r="AA229" s="53">
        <v>1.15795</v>
      </c>
      <c r="AB229" s="53">
        <v>1.0850770000000001</v>
      </c>
      <c r="AC229" s="53">
        <v>0.74526219999999999</v>
      </c>
      <c r="AD229" s="53">
        <v>0.63070879999999996</v>
      </c>
      <c r="AE229" s="53">
        <v>0.57667760000000001</v>
      </c>
      <c r="AF229" s="53">
        <v>0.42359989999999997</v>
      </c>
      <c r="AG229" s="53">
        <v>-0.13371409000000001</v>
      </c>
      <c r="AH229" s="53">
        <v>-0.1045357</v>
      </c>
      <c r="AI229" s="53">
        <v>-0.1024486</v>
      </c>
      <c r="AJ229" s="53">
        <v>-9.4611399999999998E-2</v>
      </c>
      <c r="AK229" s="53">
        <v>-0.13701060000000001</v>
      </c>
      <c r="AL229" s="53">
        <v>-0.17477139999999999</v>
      </c>
      <c r="AM229" s="53">
        <v>-0.51978270000000004</v>
      </c>
      <c r="AN229" s="53">
        <v>-1.2815749999999999</v>
      </c>
      <c r="AO229" s="53">
        <v>-1.388447</v>
      </c>
      <c r="AP229" s="53">
        <v>-1.499811</v>
      </c>
      <c r="AQ229" s="53">
        <v>-1.7565390000000001</v>
      </c>
      <c r="AR229" s="53">
        <v>-1.396517</v>
      </c>
      <c r="AS229" s="53">
        <v>-1.286465</v>
      </c>
      <c r="AT229" s="53">
        <v>-1.1168480000000001</v>
      </c>
      <c r="AU229" s="53">
        <v>-0.88386589999999998</v>
      </c>
      <c r="AV229" s="53">
        <v>-0.26919480000000001</v>
      </c>
      <c r="AW229" s="53">
        <v>3.4647299999999999E-2</v>
      </c>
      <c r="AX229" s="53">
        <v>0.12244049999999999</v>
      </c>
      <c r="AY229" s="53">
        <v>0.16322420000000001</v>
      </c>
      <c r="AZ229" s="53">
        <v>0.1109943</v>
      </c>
      <c r="BA229" s="53">
        <v>-0.10168430000000001</v>
      </c>
      <c r="BB229" s="53">
        <v>-7.41343E-2</v>
      </c>
      <c r="BC229" s="53">
        <v>-7.6595800000000006E-2</v>
      </c>
      <c r="BD229" s="53">
        <v>-0.16270860000000001</v>
      </c>
      <c r="BE229" s="53">
        <v>-6.1500600000000002E-2</v>
      </c>
      <c r="BF229" s="53">
        <v>-2.91708E-2</v>
      </c>
      <c r="BG229" s="53">
        <v>-5.5204000000000003E-2</v>
      </c>
      <c r="BH229" s="53">
        <v>-5.0725899999999997E-2</v>
      </c>
      <c r="BI229" s="53">
        <v>-8.9893200000000006E-2</v>
      </c>
      <c r="BJ229" s="53">
        <v>-0.1050426</v>
      </c>
      <c r="BK229" s="53">
        <v>-0.34977009999999997</v>
      </c>
      <c r="BL229" s="53">
        <v>-0.90166190000000002</v>
      </c>
      <c r="BM229" s="53">
        <v>-0.97989329999999997</v>
      </c>
      <c r="BN229" s="53">
        <v>-1.0679149999999999</v>
      </c>
      <c r="BO229" s="53">
        <v>-1.293282</v>
      </c>
      <c r="BP229" s="53">
        <v>-0.97760530000000001</v>
      </c>
      <c r="BQ229" s="53">
        <v>-0.86296949999999994</v>
      </c>
      <c r="BR229" s="53">
        <v>-0.77773060000000005</v>
      </c>
      <c r="BS229" s="53">
        <v>-0.57872000000000001</v>
      </c>
      <c r="BT229" s="53">
        <v>-5.7650100000000003E-2</v>
      </c>
      <c r="BU229" s="53">
        <v>0.21083730000000001</v>
      </c>
      <c r="BV229" s="53">
        <v>0.3050197</v>
      </c>
      <c r="BW229" s="53">
        <v>0.37515920000000003</v>
      </c>
      <c r="BX229" s="53">
        <v>0.3326617</v>
      </c>
      <c r="BY229" s="53">
        <v>7.7580999999999997E-2</v>
      </c>
      <c r="BZ229" s="53">
        <v>4.6365700000000003E-2</v>
      </c>
      <c r="CA229" s="53">
        <v>1.9754000000000001E-2</v>
      </c>
      <c r="CB229" s="53">
        <v>-9.4563900000000006E-2</v>
      </c>
      <c r="CC229" s="53">
        <v>-1.14857E-2</v>
      </c>
      <c r="CD229" s="53">
        <v>2.3026700000000001E-2</v>
      </c>
      <c r="CE229" s="53">
        <v>-2.2482599999999998E-2</v>
      </c>
      <c r="CF229" s="53">
        <v>-2.0330899999999999E-2</v>
      </c>
      <c r="CG229" s="53">
        <v>-5.72598E-2</v>
      </c>
      <c r="CH229" s="53">
        <v>-5.6748600000000003E-2</v>
      </c>
      <c r="CI229" s="53">
        <v>-0.2320199</v>
      </c>
      <c r="CJ229" s="53">
        <v>-0.63853499999999996</v>
      </c>
      <c r="CK229" s="53">
        <v>-0.6969303</v>
      </c>
      <c r="CL229" s="53">
        <v>-0.76878440000000003</v>
      </c>
      <c r="CM229" s="53">
        <v>-0.97243109999999999</v>
      </c>
      <c r="CN229" s="53">
        <v>-0.68746850000000004</v>
      </c>
      <c r="CO229" s="53">
        <v>-0.569658</v>
      </c>
      <c r="CP229" s="53">
        <v>-0.54285879999999997</v>
      </c>
      <c r="CQ229" s="53">
        <v>-0.36737690000000001</v>
      </c>
      <c r="CR229" s="53">
        <v>8.8865E-2</v>
      </c>
      <c r="CS229" s="53">
        <v>0.33286589999999999</v>
      </c>
      <c r="CT229" s="53">
        <v>0.43147360000000001</v>
      </c>
      <c r="CU229" s="53">
        <v>0.52194470000000004</v>
      </c>
      <c r="CV229" s="53">
        <v>0.4861878</v>
      </c>
      <c r="CW229" s="53">
        <v>0.20173959999999999</v>
      </c>
      <c r="CX229" s="53">
        <v>0.12982369999999999</v>
      </c>
      <c r="CY229" s="53">
        <v>8.6485599999999996E-2</v>
      </c>
      <c r="CZ229" s="53">
        <v>-4.7367100000000002E-2</v>
      </c>
      <c r="DA229" s="53">
        <v>3.8529099999999997E-2</v>
      </c>
      <c r="DB229" s="53">
        <v>7.5224299999999994E-2</v>
      </c>
      <c r="DC229" s="53">
        <v>1.0238799999999999E-2</v>
      </c>
      <c r="DD229" s="53">
        <v>1.0064E-2</v>
      </c>
      <c r="DE229" s="53">
        <v>-2.4626499999999999E-2</v>
      </c>
      <c r="DF229" s="53">
        <v>-8.4545999999999996E-3</v>
      </c>
      <c r="DG229" s="53">
        <v>-0.1142698</v>
      </c>
      <c r="DH229" s="53">
        <v>-0.37540800000000002</v>
      </c>
      <c r="DI229" s="53">
        <v>-0.41396729999999998</v>
      </c>
      <c r="DJ229" s="53">
        <v>-0.46965420000000002</v>
      </c>
      <c r="DK229" s="53">
        <v>-0.65158059999999995</v>
      </c>
      <c r="DL229" s="53">
        <v>-0.39733180000000001</v>
      </c>
      <c r="DM229" s="53">
        <v>-0.2763467</v>
      </c>
      <c r="DN229" s="53">
        <v>-0.30798710000000001</v>
      </c>
      <c r="DO229" s="53">
        <v>-0.1560338</v>
      </c>
      <c r="DP229" s="53">
        <v>0.23538010000000001</v>
      </c>
      <c r="DQ229" s="53">
        <v>0.45489459999999998</v>
      </c>
      <c r="DR229" s="53">
        <v>0.55792739999999996</v>
      </c>
      <c r="DS229" s="53">
        <v>0.66873020000000005</v>
      </c>
      <c r="DT229" s="53">
        <v>0.639714</v>
      </c>
      <c r="DU229" s="53">
        <v>0.32589829999999997</v>
      </c>
      <c r="DV229" s="53">
        <v>0.21328159999999999</v>
      </c>
      <c r="DW229" s="53">
        <v>0.1532172</v>
      </c>
      <c r="DX229" s="53">
        <v>-1.7039999999999999E-4</v>
      </c>
      <c r="DY229" s="53">
        <v>0.1107426</v>
      </c>
      <c r="DZ229" s="53">
        <v>0.15058920000000001</v>
      </c>
      <c r="EA229" s="53">
        <v>5.7483399999999997E-2</v>
      </c>
      <c r="EB229" s="53">
        <v>5.3949499999999997E-2</v>
      </c>
      <c r="EC229" s="53">
        <v>2.2490900000000001E-2</v>
      </c>
      <c r="ED229" s="53">
        <v>6.1274200000000001E-2</v>
      </c>
      <c r="EE229" s="53">
        <v>5.5742800000000002E-2</v>
      </c>
      <c r="EF229" s="53">
        <v>4.5055E-3</v>
      </c>
      <c r="EG229" s="53">
        <v>-5.4136000000000002E-3</v>
      </c>
      <c r="EH229" s="53">
        <v>-3.7757600000000002E-2</v>
      </c>
      <c r="EI229" s="53">
        <v>-0.1883235</v>
      </c>
      <c r="EJ229" s="53">
        <v>2.1579600000000001E-2</v>
      </c>
      <c r="EK229" s="53">
        <v>0.14714840000000001</v>
      </c>
      <c r="EL229" s="53">
        <v>3.1130499999999998E-2</v>
      </c>
      <c r="EM229" s="53">
        <v>0.1491121</v>
      </c>
      <c r="EN229" s="53">
        <v>0.44692470000000001</v>
      </c>
      <c r="EO229" s="53">
        <v>0.6310846</v>
      </c>
      <c r="EP229" s="53">
        <v>0.74050669999999996</v>
      </c>
      <c r="EQ229" s="53">
        <v>0.88066520000000004</v>
      </c>
      <c r="ER229" s="53">
        <v>0.86138139999999996</v>
      </c>
      <c r="ES229" s="53">
        <v>0.50516360000000005</v>
      </c>
      <c r="ET229" s="53">
        <v>0.33378160000000001</v>
      </c>
      <c r="EU229" s="53">
        <v>0.24956700000000001</v>
      </c>
      <c r="EV229" s="53">
        <v>6.7974300000000001E-2</v>
      </c>
      <c r="EW229" s="53">
        <v>59.438940000000002</v>
      </c>
      <c r="EX229" s="53">
        <v>58.711210000000001</v>
      </c>
      <c r="EY229" s="53">
        <v>58.034529999999997</v>
      </c>
      <c r="EZ229" s="53">
        <v>57.443440000000002</v>
      </c>
      <c r="FA229" s="53">
        <v>56.950620000000001</v>
      </c>
      <c r="FB229" s="53">
        <v>56.503500000000003</v>
      </c>
      <c r="FC229" s="53">
        <v>56.075409999999998</v>
      </c>
      <c r="FD229" s="53">
        <v>57.130629999999996</v>
      </c>
      <c r="FE229" s="53">
        <v>60.359690000000001</v>
      </c>
      <c r="FF229" s="53">
        <v>64.219220000000007</v>
      </c>
      <c r="FG229" s="53">
        <v>68.475139999999996</v>
      </c>
      <c r="FH229" s="53">
        <v>72.040040000000005</v>
      </c>
      <c r="FI229" s="53">
        <v>74.458960000000005</v>
      </c>
      <c r="FJ229" s="53">
        <v>75.957629999999995</v>
      </c>
      <c r="FK229" s="53">
        <v>76.949950000000001</v>
      </c>
      <c r="FL229" s="53">
        <v>77.159319999999994</v>
      </c>
      <c r="FM229" s="53">
        <v>76.646979999999999</v>
      </c>
      <c r="FN229" s="53">
        <v>75.092089999999999</v>
      </c>
      <c r="FO229" s="53">
        <v>71.720889999999997</v>
      </c>
      <c r="FP229" s="53">
        <v>67.376050000000006</v>
      </c>
      <c r="FQ229" s="53">
        <v>64.571070000000006</v>
      </c>
      <c r="FR229" s="53">
        <v>63.04121</v>
      </c>
      <c r="FS229" s="53">
        <v>61.90757</v>
      </c>
      <c r="FT229" s="53">
        <v>60.965969999999999</v>
      </c>
      <c r="FU229" s="53">
        <v>332.9667</v>
      </c>
      <c r="FV229" s="53">
        <v>210.50190000000001</v>
      </c>
      <c r="FW229" s="53">
        <v>14.606120000000001</v>
      </c>
      <c r="FX229" s="53">
        <v>1</v>
      </c>
    </row>
    <row r="230" spans="1:180" x14ac:dyDescent="0.3">
      <c r="A230" t="s">
        <v>174</v>
      </c>
      <c r="B230" t="s">
        <v>250</v>
      </c>
      <c r="C230" t="s">
        <v>180</v>
      </c>
      <c r="D230" t="s">
        <v>227</v>
      </c>
      <c r="E230" t="s">
        <v>189</v>
      </c>
      <c r="F230" t="s">
        <v>229</v>
      </c>
      <c r="G230" t="s">
        <v>242</v>
      </c>
      <c r="H230" s="53">
        <v>70</v>
      </c>
      <c r="I230" s="53">
        <v>0.65217267999999995</v>
      </c>
      <c r="J230" s="53">
        <v>0.6416714</v>
      </c>
      <c r="K230" s="53">
        <v>0.65542959999999995</v>
      </c>
      <c r="L230" s="53">
        <v>0.66351749999999998</v>
      </c>
      <c r="M230" s="53">
        <v>0.63289609999999996</v>
      </c>
      <c r="N230" s="53">
        <v>0.63847739999999997</v>
      </c>
      <c r="O230" s="53">
        <v>0.6252915</v>
      </c>
      <c r="P230" s="53">
        <v>-0.50152099999999999</v>
      </c>
      <c r="Q230" s="53">
        <v>-0.44829750000000002</v>
      </c>
      <c r="R230" s="53">
        <v>-0.49771369999999998</v>
      </c>
      <c r="S230" s="53">
        <v>-0.41729450000000001</v>
      </c>
      <c r="T230" s="53">
        <v>-0.14000889999999999</v>
      </c>
      <c r="U230" s="53">
        <v>-0.20219200000000001</v>
      </c>
      <c r="V230" s="53">
        <v>-0.3554117</v>
      </c>
      <c r="W230" s="53">
        <v>-0.16507959999999999</v>
      </c>
      <c r="X230" s="53">
        <v>0.17771670000000001</v>
      </c>
      <c r="Y230" s="53">
        <v>0.44837300000000002</v>
      </c>
      <c r="Z230" s="53">
        <v>1.403565</v>
      </c>
      <c r="AA230" s="53">
        <v>1.2696780000000001</v>
      </c>
      <c r="AB230" s="53">
        <v>1.1676</v>
      </c>
      <c r="AC230" s="53">
        <v>0.94774340000000001</v>
      </c>
      <c r="AD230" s="53">
        <v>0.9010167</v>
      </c>
      <c r="AE230" s="53">
        <v>0.78652619999999995</v>
      </c>
      <c r="AF230" s="53">
        <v>0.69991749999999997</v>
      </c>
      <c r="AG230" s="53">
        <v>4.3800800000000001E-2</v>
      </c>
      <c r="AH230" s="53">
        <v>3.4524899999999997E-2</v>
      </c>
      <c r="AI230" s="53">
        <v>4.8687500000000002E-2</v>
      </c>
      <c r="AJ230" s="53">
        <v>4.98515E-2</v>
      </c>
      <c r="AK230" s="53">
        <v>1.33268E-2</v>
      </c>
      <c r="AL230" s="53">
        <v>-6.0702899999999997E-2</v>
      </c>
      <c r="AM230" s="53">
        <v>-0.88338119999999998</v>
      </c>
      <c r="AN230" s="53">
        <v>-2.9182869999999999</v>
      </c>
      <c r="AO230" s="53">
        <v>-2.623424</v>
      </c>
      <c r="AP230" s="53">
        <v>-2.6500300000000001</v>
      </c>
      <c r="AQ230" s="53">
        <v>-2.5273300000000001</v>
      </c>
      <c r="AR230" s="53">
        <v>-2.0195249999999998</v>
      </c>
      <c r="AS230" s="53">
        <v>-2.0640179999999999</v>
      </c>
      <c r="AT230" s="53">
        <v>-2.434545</v>
      </c>
      <c r="AU230" s="53">
        <v>-2.262146</v>
      </c>
      <c r="AV230" s="53">
        <v>-1.6186119999999999</v>
      </c>
      <c r="AW230" s="53">
        <v>-1.178434</v>
      </c>
      <c r="AX230" s="53">
        <v>2.6806400000000001E-2</v>
      </c>
      <c r="AY230" s="53">
        <v>0.1160508</v>
      </c>
      <c r="AZ230" s="53">
        <v>6.40574E-2</v>
      </c>
      <c r="BA230" s="53">
        <v>-8.2216300000000006E-2</v>
      </c>
      <c r="BB230" s="53">
        <v>1.02925E-2</v>
      </c>
      <c r="BC230" s="53">
        <v>-1.1452800000000001E-2</v>
      </c>
      <c r="BD230" s="53">
        <v>3.7279000000000001E-3</v>
      </c>
      <c r="BE230" s="53">
        <v>9.3219700000000003E-2</v>
      </c>
      <c r="BF230" s="53">
        <v>8.2049800000000006E-2</v>
      </c>
      <c r="BG230" s="53">
        <v>9.7617499999999996E-2</v>
      </c>
      <c r="BH230" s="53">
        <v>9.90206E-2</v>
      </c>
      <c r="BI230" s="53">
        <v>5.6166099999999997E-2</v>
      </c>
      <c r="BJ230" s="53">
        <v>-1.8368E-3</v>
      </c>
      <c r="BK230" s="53">
        <v>-0.4010396</v>
      </c>
      <c r="BL230" s="53">
        <v>-1.9418329999999999</v>
      </c>
      <c r="BM230" s="53">
        <v>-1.8307249999999999</v>
      </c>
      <c r="BN230" s="53">
        <v>-1.906469</v>
      </c>
      <c r="BO230" s="53">
        <v>-1.8327329999999999</v>
      </c>
      <c r="BP230" s="53">
        <v>-1.4823850000000001</v>
      </c>
      <c r="BQ230" s="53">
        <v>-1.5191269999999999</v>
      </c>
      <c r="BR230" s="53">
        <v>-1.772124</v>
      </c>
      <c r="BS230" s="53">
        <v>-1.586301</v>
      </c>
      <c r="BT230" s="53">
        <v>-1.087915</v>
      </c>
      <c r="BU230" s="53">
        <v>-0.73604579999999997</v>
      </c>
      <c r="BV230" s="53">
        <v>0.3516744</v>
      </c>
      <c r="BW230" s="53">
        <v>0.34556320000000001</v>
      </c>
      <c r="BX230" s="53">
        <v>0.28479270000000001</v>
      </c>
      <c r="BY230" s="53">
        <v>0.1188558</v>
      </c>
      <c r="BZ230" s="53">
        <v>0.1630983</v>
      </c>
      <c r="CA230" s="53">
        <v>9.3198400000000001E-2</v>
      </c>
      <c r="CB230" s="53">
        <v>7.9078099999999998E-2</v>
      </c>
      <c r="CC230" s="53">
        <v>0.12744710000000001</v>
      </c>
      <c r="CD230" s="53">
        <v>0.1149654</v>
      </c>
      <c r="CE230" s="53">
        <v>0.13150629999999999</v>
      </c>
      <c r="CF230" s="53">
        <v>0.133075</v>
      </c>
      <c r="CG230" s="53">
        <v>8.5836399999999993E-2</v>
      </c>
      <c r="CH230" s="53">
        <v>3.8933599999999999E-2</v>
      </c>
      <c r="CI230" s="53">
        <v>-6.6971199999999995E-2</v>
      </c>
      <c r="CJ230" s="53">
        <v>-1.265544</v>
      </c>
      <c r="CK230" s="53">
        <v>-1.2817050000000001</v>
      </c>
      <c r="CL230" s="53">
        <v>-1.3914820000000001</v>
      </c>
      <c r="CM230" s="53">
        <v>-1.3516570000000001</v>
      </c>
      <c r="CN230" s="53">
        <v>-1.110363</v>
      </c>
      <c r="CO230" s="53">
        <v>-1.141737</v>
      </c>
      <c r="CP230" s="53">
        <v>-1.3133330000000001</v>
      </c>
      <c r="CQ230" s="53">
        <v>-1.118212</v>
      </c>
      <c r="CR230" s="53">
        <v>-0.72035590000000005</v>
      </c>
      <c r="CS230" s="53">
        <v>-0.4296489</v>
      </c>
      <c r="CT230" s="53">
        <v>0.576677</v>
      </c>
      <c r="CU230" s="53">
        <v>0.50452269999999999</v>
      </c>
      <c r="CV230" s="53">
        <v>0.43767329999999999</v>
      </c>
      <c r="CW230" s="53">
        <v>0.25811770000000001</v>
      </c>
      <c r="CX230" s="53">
        <v>0.26893119999999998</v>
      </c>
      <c r="CY230" s="53">
        <v>0.1656794</v>
      </c>
      <c r="CZ230" s="53">
        <v>0.1312654</v>
      </c>
      <c r="DA230" s="53">
        <v>0.1616745</v>
      </c>
      <c r="DB230" s="53">
        <v>0.14788100000000001</v>
      </c>
      <c r="DC230" s="53">
        <v>0.16539509999999999</v>
      </c>
      <c r="DD230" s="53">
        <v>0.16712940000000001</v>
      </c>
      <c r="DE230" s="53">
        <v>0.11550680000000001</v>
      </c>
      <c r="DF230" s="53">
        <v>7.97041E-2</v>
      </c>
      <c r="DG230" s="53">
        <v>0.26709709999999998</v>
      </c>
      <c r="DH230" s="53">
        <v>-0.58925459999999996</v>
      </c>
      <c r="DI230" s="53">
        <v>-0.7326838</v>
      </c>
      <c r="DJ230" s="53">
        <v>-0.87649379999999999</v>
      </c>
      <c r="DK230" s="53">
        <v>-0.87058159999999996</v>
      </c>
      <c r="DL230" s="53">
        <v>-0.73834169999999999</v>
      </c>
      <c r="DM230" s="53">
        <v>-0.76434650000000004</v>
      </c>
      <c r="DN230" s="53">
        <v>-0.85454209999999997</v>
      </c>
      <c r="DO230" s="53">
        <v>-0.65012409999999998</v>
      </c>
      <c r="DP230" s="53">
        <v>-0.35279690000000002</v>
      </c>
      <c r="DQ230" s="53">
        <v>-0.123252</v>
      </c>
      <c r="DR230" s="53">
        <v>0.8016797</v>
      </c>
      <c r="DS230" s="53">
        <v>0.66348229999999997</v>
      </c>
      <c r="DT230" s="53">
        <v>0.59055389999999996</v>
      </c>
      <c r="DU230" s="53">
        <v>0.3973797</v>
      </c>
      <c r="DV230" s="53">
        <v>0.37476399999999999</v>
      </c>
      <c r="DW230" s="53">
        <v>0.2381605</v>
      </c>
      <c r="DX230" s="53">
        <v>0.1834527</v>
      </c>
      <c r="DY230" s="53">
        <v>0.21109349999999999</v>
      </c>
      <c r="DZ230" s="53">
        <v>0.19540589999999999</v>
      </c>
      <c r="EA230" s="53">
        <v>0.21432519999999999</v>
      </c>
      <c r="EB230" s="53">
        <v>0.21629860000000001</v>
      </c>
      <c r="EC230" s="53">
        <v>0.15834609999999999</v>
      </c>
      <c r="ED230" s="53">
        <v>0.1385702</v>
      </c>
      <c r="EE230" s="53">
        <v>0.74943879999999996</v>
      </c>
      <c r="EF230" s="53">
        <v>0.38719959999999998</v>
      </c>
      <c r="EG230" s="53">
        <v>6.0014900000000003E-2</v>
      </c>
      <c r="EH230" s="53">
        <v>-0.1329333</v>
      </c>
      <c r="EI230" s="53">
        <v>-0.17598449999999999</v>
      </c>
      <c r="EJ230" s="53">
        <v>-0.20120170000000001</v>
      </c>
      <c r="EK230" s="53">
        <v>-0.21945529999999999</v>
      </c>
      <c r="EL230" s="53">
        <v>-0.19212109999999999</v>
      </c>
      <c r="EM230" s="53">
        <v>2.57211E-2</v>
      </c>
      <c r="EN230" s="53">
        <v>0.17790010000000001</v>
      </c>
      <c r="EO230" s="53">
        <v>0.31913649999999999</v>
      </c>
      <c r="EP230" s="53">
        <v>1.1265480000000001</v>
      </c>
      <c r="EQ230" s="53">
        <v>0.89299459999999997</v>
      </c>
      <c r="ER230" s="53">
        <v>0.81128920000000004</v>
      </c>
      <c r="ES230" s="53">
        <v>0.59845179999999998</v>
      </c>
      <c r="ET230" s="53">
        <v>0.52756990000000004</v>
      </c>
      <c r="EU230" s="53">
        <v>0.3428117</v>
      </c>
      <c r="EV230" s="53">
        <v>0.2588029</v>
      </c>
      <c r="EW230" s="53">
        <v>60.867939999999997</v>
      </c>
      <c r="EX230" s="53">
        <v>60.223590000000002</v>
      </c>
      <c r="EY230" s="53">
        <v>59.77675</v>
      </c>
      <c r="EZ230" s="53">
        <v>59.401859999999999</v>
      </c>
      <c r="FA230" s="53">
        <v>58.973520000000001</v>
      </c>
      <c r="FB230" s="53">
        <v>58.745019999999997</v>
      </c>
      <c r="FC230" s="53">
        <v>58.598210000000002</v>
      </c>
      <c r="FD230" s="53">
        <v>59.47222</v>
      </c>
      <c r="FE230" s="53">
        <v>61.77205</v>
      </c>
      <c r="FF230" s="53">
        <v>64.528869999999998</v>
      </c>
      <c r="FG230" s="53">
        <v>67.627830000000003</v>
      </c>
      <c r="FH230" s="53">
        <v>70.612470000000002</v>
      </c>
      <c r="FI230" s="53">
        <v>73.132339999999999</v>
      </c>
      <c r="FJ230" s="53">
        <v>75.147829999999999</v>
      </c>
      <c r="FK230" s="53">
        <v>76.123599999999996</v>
      </c>
      <c r="FL230" s="53">
        <v>76.317700000000002</v>
      </c>
      <c r="FM230" s="53">
        <v>75.648650000000004</v>
      </c>
      <c r="FN230" s="53">
        <v>74.101349999999996</v>
      </c>
      <c r="FO230" s="53">
        <v>71.778800000000004</v>
      </c>
      <c r="FP230" s="53">
        <v>68.440619999999996</v>
      </c>
      <c r="FQ230" s="53">
        <v>65.534670000000006</v>
      </c>
      <c r="FR230" s="53">
        <v>63.836469999999998</v>
      </c>
      <c r="FS230" s="53">
        <v>62.731499999999997</v>
      </c>
      <c r="FT230" s="53">
        <v>61.831899999999997</v>
      </c>
      <c r="FU230" s="53">
        <v>332.96769999999998</v>
      </c>
      <c r="FV230" s="53">
        <v>231.07490000000001</v>
      </c>
      <c r="FW230" s="53">
        <v>14.32141</v>
      </c>
      <c r="FX230" s="53">
        <v>1</v>
      </c>
    </row>
    <row r="231" spans="1:180" x14ac:dyDescent="0.3">
      <c r="A231" t="s">
        <v>174</v>
      </c>
      <c r="B231" t="s">
        <v>250</v>
      </c>
      <c r="C231" t="s">
        <v>180</v>
      </c>
      <c r="D231" t="s">
        <v>227</v>
      </c>
      <c r="E231" t="s">
        <v>190</v>
      </c>
      <c r="F231" t="s">
        <v>229</v>
      </c>
      <c r="G231" t="s">
        <v>242</v>
      </c>
      <c r="H231" s="53">
        <v>70</v>
      </c>
      <c r="I231" s="53">
        <v>0.51829362000000001</v>
      </c>
      <c r="J231" s="53">
        <v>0.53990660000000001</v>
      </c>
      <c r="K231" s="53">
        <v>0.54045399999999999</v>
      </c>
      <c r="L231" s="53">
        <v>0.54623619999999995</v>
      </c>
      <c r="M231" s="53">
        <v>0.52035529999999997</v>
      </c>
      <c r="N231" s="53">
        <v>0.55338189999999998</v>
      </c>
      <c r="O231" s="53">
        <v>0.40766540000000001</v>
      </c>
      <c r="P231" s="53">
        <v>7.23023E-2</v>
      </c>
      <c r="Q231" s="53">
        <v>0.34740189999999999</v>
      </c>
      <c r="R231" s="53">
        <v>0.20755129999999999</v>
      </c>
      <c r="S231" s="53">
        <v>7.5673500000000005E-2</v>
      </c>
      <c r="T231" s="53">
        <v>0.19602049999999999</v>
      </c>
      <c r="U231" s="53">
        <v>0.1728817</v>
      </c>
      <c r="V231" s="53">
        <v>0.14170240000000001</v>
      </c>
      <c r="W231" s="53">
        <v>0.1260666</v>
      </c>
      <c r="X231" s="53">
        <v>0.67642369999999996</v>
      </c>
      <c r="Y231" s="53">
        <v>0.72430830000000002</v>
      </c>
      <c r="Z231" s="53">
        <v>0.92027000000000003</v>
      </c>
      <c r="AA231" s="53">
        <v>0.83902810000000005</v>
      </c>
      <c r="AB231" s="53">
        <v>0.48612870000000002</v>
      </c>
      <c r="AC231" s="53">
        <v>0.46649839999999998</v>
      </c>
      <c r="AD231" s="53">
        <v>0.49160130000000002</v>
      </c>
      <c r="AE231" s="53">
        <v>0.45807710000000001</v>
      </c>
      <c r="AF231" s="53">
        <v>0.52429530000000002</v>
      </c>
      <c r="AG231" s="53">
        <v>-4.9067100000000002E-2</v>
      </c>
      <c r="AH231" s="53">
        <v>-1.8535099999999999E-2</v>
      </c>
      <c r="AI231" s="53">
        <v>-5.7879999999999997E-3</v>
      </c>
      <c r="AJ231" s="53">
        <v>-9.7707999999999996E-3</v>
      </c>
      <c r="AK231" s="53">
        <v>-5.7479299999999997E-2</v>
      </c>
      <c r="AL231" s="53">
        <v>-0.1017589</v>
      </c>
      <c r="AM231" s="53">
        <v>-0.44237490000000002</v>
      </c>
      <c r="AN231" s="53">
        <v>-1.341893</v>
      </c>
      <c r="AO231" s="53">
        <v>-1.133821</v>
      </c>
      <c r="AP231" s="53">
        <v>-1.509506</v>
      </c>
      <c r="AQ231" s="53">
        <v>-1.8267819999999999</v>
      </c>
      <c r="AR231" s="53">
        <v>-1.677691</v>
      </c>
      <c r="AS231" s="53">
        <v>-1.609874</v>
      </c>
      <c r="AT231" s="53">
        <v>-1.7700659999999999</v>
      </c>
      <c r="AU231" s="53">
        <v>-1.725236</v>
      </c>
      <c r="AV231" s="53">
        <v>-0.90331640000000002</v>
      </c>
      <c r="AW231" s="53">
        <v>-0.798184</v>
      </c>
      <c r="AX231" s="53">
        <v>-0.1434906</v>
      </c>
      <c r="AY231" s="53">
        <v>-7.5392000000000002E-3</v>
      </c>
      <c r="AZ231" s="53">
        <v>-0.38708350000000002</v>
      </c>
      <c r="BA231" s="53">
        <v>-0.35908630000000002</v>
      </c>
      <c r="BB231" s="53">
        <v>-0.28794720000000001</v>
      </c>
      <c r="BC231" s="53">
        <v>-0.2156584</v>
      </c>
      <c r="BD231" s="53">
        <v>-5.2040599999999999E-2</v>
      </c>
      <c r="BE231" s="53">
        <v>-2.6175E-3</v>
      </c>
      <c r="BF231" s="53">
        <v>2.2404400000000001E-2</v>
      </c>
      <c r="BG231" s="53">
        <v>3.7320600000000002E-2</v>
      </c>
      <c r="BH231" s="53">
        <v>2.751E-2</v>
      </c>
      <c r="BI231" s="53">
        <v>-1.7732700000000001E-2</v>
      </c>
      <c r="BJ231" s="53">
        <v>-3.8444699999999998E-2</v>
      </c>
      <c r="BK231" s="53">
        <v>-0.31217349999999999</v>
      </c>
      <c r="BL231" s="53">
        <v>-0.91610329999999995</v>
      </c>
      <c r="BM231" s="53">
        <v>-0.72469839999999996</v>
      </c>
      <c r="BN231" s="53">
        <v>-0.99903180000000003</v>
      </c>
      <c r="BO231" s="53">
        <v>-1.217468</v>
      </c>
      <c r="BP231" s="53">
        <v>-1.1005940000000001</v>
      </c>
      <c r="BQ231" s="53">
        <v>-1.061531</v>
      </c>
      <c r="BR231" s="53">
        <v>-1.154299</v>
      </c>
      <c r="BS231" s="53">
        <v>-1.117772</v>
      </c>
      <c r="BT231" s="53">
        <v>-0.43466169999999998</v>
      </c>
      <c r="BU231" s="53">
        <v>-0.34984569999999998</v>
      </c>
      <c r="BV231" s="53">
        <v>5.58851E-2</v>
      </c>
      <c r="BW231" s="53">
        <v>7.34427E-2</v>
      </c>
      <c r="BX231" s="53">
        <v>-0.26500889999999999</v>
      </c>
      <c r="BY231" s="53">
        <v>-0.22570979999999999</v>
      </c>
      <c r="BZ231" s="53">
        <v>-0.15529480000000001</v>
      </c>
      <c r="CA231" s="53">
        <v>-0.130719</v>
      </c>
      <c r="CB231" s="53">
        <v>-5.7580000000000001E-3</v>
      </c>
      <c r="CC231" s="53">
        <v>2.9553300000000001E-2</v>
      </c>
      <c r="CD231" s="53">
        <v>5.0758999999999999E-2</v>
      </c>
      <c r="CE231" s="53">
        <v>6.7177500000000001E-2</v>
      </c>
      <c r="CF231" s="53">
        <v>5.3330599999999999E-2</v>
      </c>
      <c r="CG231" s="53">
        <v>9.7958000000000003E-3</v>
      </c>
      <c r="CH231" s="53">
        <v>5.4064999999999998E-3</v>
      </c>
      <c r="CI231" s="53">
        <v>-0.22199650000000001</v>
      </c>
      <c r="CJ231" s="53">
        <v>-0.62120260000000005</v>
      </c>
      <c r="CK231" s="53">
        <v>-0.44134129999999999</v>
      </c>
      <c r="CL231" s="53">
        <v>-0.64547900000000002</v>
      </c>
      <c r="CM231" s="53">
        <v>-0.79545860000000002</v>
      </c>
      <c r="CN231" s="53">
        <v>-0.7008991</v>
      </c>
      <c r="CO231" s="53">
        <v>-0.68174950000000001</v>
      </c>
      <c r="CP231" s="53">
        <v>-0.72782089999999999</v>
      </c>
      <c r="CQ231" s="53">
        <v>-0.69704509999999997</v>
      </c>
      <c r="CR231" s="53">
        <v>-0.1100728</v>
      </c>
      <c r="CS231" s="53">
        <v>-3.9328000000000002E-2</v>
      </c>
      <c r="CT231" s="53">
        <v>0.19397200000000001</v>
      </c>
      <c r="CU231" s="53">
        <v>0.12953039999999999</v>
      </c>
      <c r="CV231" s="53">
        <v>-0.18046039999999999</v>
      </c>
      <c r="CW231" s="53">
        <v>-0.1333336</v>
      </c>
      <c r="CX231" s="53">
        <v>-6.3420099999999993E-2</v>
      </c>
      <c r="CY231" s="53">
        <v>-7.1890200000000001E-2</v>
      </c>
      <c r="CZ231" s="53">
        <v>2.62972E-2</v>
      </c>
      <c r="DA231" s="53">
        <v>6.1724099999999997E-2</v>
      </c>
      <c r="DB231" s="53">
        <v>7.9113600000000006E-2</v>
      </c>
      <c r="DC231" s="53">
        <v>9.7034400000000007E-2</v>
      </c>
      <c r="DD231" s="53">
        <v>7.9151200000000005E-2</v>
      </c>
      <c r="DE231" s="53">
        <v>3.7324200000000002E-2</v>
      </c>
      <c r="DF231" s="53">
        <v>4.9257799999999997E-2</v>
      </c>
      <c r="DG231" s="53">
        <v>-0.1318194</v>
      </c>
      <c r="DH231" s="53">
        <v>-0.32630199999999998</v>
      </c>
      <c r="DI231" s="53">
        <v>-0.15798409999999999</v>
      </c>
      <c r="DJ231" s="53">
        <v>-0.29192620000000002</v>
      </c>
      <c r="DK231" s="53">
        <v>-0.37344929999999998</v>
      </c>
      <c r="DL231" s="53">
        <v>-0.30120390000000002</v>
      </c>
      <c r="DM231" s="53">
        <v>-0.30196849999999997</v>
      </c>
      <c r="DN231" s="53">
        <v>-0.30134250000000001</v>
      </c>
      <c r="DO231" s="53">
        <v>-0.2763178</v>
      </c>
      <c r="DP231" s="53">
        <v>0.21451609999999999</v>
      </c>
      <c r="DQ231" s="53">
        <v>0.27118959999999998</v>
      </c>
      <c r="DR231" s="53">
        <v>0.33205899999999999</v>
      </c>
      <c r="DS231" s="53">
        <v>0.18561820000000001</v>
      </c>
      <c r="DT231" s="53">
        <v>-9.5911999999999997E-2</v>
      </c>
      <c r="DU231" s="53">
        <v>-4.0957399999999998E-2</v>
      </c>
      <c r="DV231" s="53">
        <v>2.84546E-2</v>
      </c>
      <c r="DW231" s="53">
        <v>-1.3061400000000001E-2</v>
      </c>
      <c r="DX231" s="53">
        <v>5.8352399999999999E-2</v>
      </c>
      <c r="DY231" s="53">
        <v>0.10817359999999999</v>
      </c>
      <c r="DZ231" s="53">
        <v>0.1200531</v>
      </c>
      <c r="EA231" s="53">
        <v>0.14014299999999999</v>
      </c>
      <c r="EB231" s="53">
        <v>0.11643199999999999</v>
      </c>
      <c r="EC231" s="53">
        <v>7.7070899999999998E-2</v>
      </c>
      <c r="ED231" s="53">
        <v>0.11257200000000001</v>
      </c>
      <c r="EE231" s="53">
        <v>-1.6180000000000001E-3</v>
      </c>
      <c r="EF231" s="53">
        <v>9.9487800000000001E-2</v>
      </c>
      <c r="EG231" s="53">
        <v>0.25113869999999999</v>
      </c>
      <c r="EH231" s="53">
        <v>0.21854789999999999</v>
      </c>
      <c r="EI231" s="53">
        <v>0.23586499999999999</v>
      </c>
      <c r="EJ231" s="53">
        <v>0.27589239999999998</v>
      </c>
      <c r="EK231" s="53">
        <v>0.24637500000000001</v>
      </c>
      <c r="EL231" s="53">
        <v>0.3144246</v>
      </c>
      <c r="EM231" s="53">
        <v>0.33114559999999998</v>
      </c>
      <c r="EN231" s="53">
        <v>0.68317079999999997</v>
      </c>
      <c r="EO231" s="53">
        <v>0.71952780000000005</v>
      </c>
      <c r="EP231" s="53">
        <v>0.53143470000000004</v>
      </c>
      <c r="EQ231" s="53">
        <v>0.2666</v>
      </c>
      <c r="ER231" s="53">
        <v>2.6162600000000001E-2</v>
      </c>
      <c r="ES231" s="53">
        <v>9.2419200000000007E-2</v>
      </c>
      <c r="ET231" s="53">
        <v>0.1611071</v>
      </c>
      <c r="EU231" s="53">
        <v>7.1877999999999997E-2</v>
      </c>
      <c r="EV231" s="53">
        <v>0.10463500000000001</v>
      </c>
      <c r="EW231" s="53">
        <v>59.660040000000002</v>
      </c>
      <c r="EX231" s="53">
        <v>58.914900000000003</v>
      </c>
      <c r="EY231" s="53">
        <v>58.094749999999998</v>
      </c>
      <c r="EZ231" s="53">
        <v>57.48563</v>
      </c>
      <c r="FA231" s="53">
        <v>56.993560000000002</v>
      </c>
      <c r="FB231" s="53">
        <v>56.686500000000002</v>
      </c>
      <c r="FC231" s="53">
        <v>56.306849999999997</v>
      </c>
      <c r="FD231" s="53">
        <v>57.239420000000003</v>
      </c>
      <c r="FE231" s="53">
        <v>60.768380000000001</v>
      </c>
      <c r="FF231" s="53">
        <v>64.757440000000003</v>
      </c>
      <c r="FG231" s="53">
        <v>68.642229999999998</v>
      </c>
      <c r="FH231" s="53">
        <v>71.877719999999997</v>
      </c>
      <c r="FI231" s="53">
        <v>74.394810000000007</v>
      </c>
      <c r="FJ231" s="53">
        <v>75.889160000000004</v>
      </c>
      <c r="FK231" s="53">
        <v>76.691289999999995</v>
      </c>
      <c r="FL231" s="53">
        <v>76.775099999999995</v>
      </c>
      <c r="FM231" s="53">
        <v>76.178129999999996</v>
      </c>
      <c r="FN231" s="53">
        <v>74.401669999999996</v>
      </c>
      <c r="FO231" s="53">
        <v>70.986699999999999</v>
      </c>
      <c r="FP231" s="53">
        <v>66.856340000000003</v>
      </c>
      <c r="FQ231" s="53">
        <v>64.105119999999999</v>
      </c>
      <c r="FR231" s="53">
        <v>62.487769999999998</v>
      </c>
      <c r="FS231" s="53">
        <v>61.296619999999997</v>
      </c>
      <c r="FT231" s="53">
        <v>60.328519999999997</v>
      </c>
      <c r="FU231" s="53">
        <v>332.9667</v>
      </c>
      <c r="FV231" s="53">
        <v>210.50190000000001</v>
      </c>
      <c r="FW231" s="53">
        <v>14.606120000000001</v>
      </c>
      <c r="FX231" s="53">
        <v>1</v>
      </c>
    </row>
    <row r="232" spans="1:180" x14ac:dyDescent="0.3">
      <c r="A232" t="s">
        <v>174</v>
      </c>
      <c r="B232" t="s">
        <v>250</v>
      </c>
      <c r="C232" t="s">
        <v>180</v>
      </c>
      <c r="D232" t="s">
        <v>227</v>
      </c>
      <c r="E232" t="s">
        <v>188</v>
      </c>
      <c r="F232" t="s">
        <v>229</v>
      </c>
      <c r="G232" t="s">
        <v>242</v>
      </c>
      <c r="H232" s="53">
        <v>70</v>
      </c>
      <c r="I232" s="53">
        <v>0.66578841</v>
      </c>
      <c r="J232" s="53">
        <v>0.6686453</v>
      </c>
      <c r="K232" s="53">
        <v>0.70076190000000005</v>
      </c>
      <c r="L232" s="53">
        <v>0.64239809999999997</v>
      </c>
      <c r="M232" s="53">
        <v>0.63728289999999999</v>
      </c>
      <c r="N232" s="53">
        <v>0.79308339999999999</v>
      </c>
      <c r="O232" s="53">
        <v>0.38308910000000002</v>
      </c>
      <c r="P232" s="53">
        <v>-0.138626</v>
      </c>
      <c r="Q232" s="53">
        <v>-3.5118999999999997E-2</v>
      </c>
      <c r="R232" s="53">
        <v>0.18784719999999999</v>
      </c>
      <c r="S232" s="53">
        <v>0.79668000000000005</v>
      </c>
      <c r="T232" s="53">
        <v>0.57956759999999996</v>
      </c>
      <c r="U232" s="53">
        <v>0.46410689999999999</v>
      </c>
      <c r="V232" s="53">
        <v>0.29979099999999997</v>
      </c>
      <c r="W232" s="53">
        <v>0.26127719999999999</v>
      </c>
      <c r="X232" s="53">
        <v>0.97331299999999998</v>
      </c>
      <c r="Y232" s="53">
        <v>1.528292</v>
      </c>
      <c r="Z232" s="53">
        <v>1.2920689999999999</v>
      </c>
      <c r="AA232" s="53">
        <v>0.95359439999999995</v>
      </c>
      <c r="AB232" s="53">
        <v>0.80640840000000003</v>
      </c>
      <c r="AC232" s="53">
        <v>0.6511112</v>
      </c>
      <c r="AD232" s="53">
        <v>0.54379149999999998</v>
      </c>
      <c r="AE232" s="53">
        <v>0.5010348</v>
      </c>
      <c r="AF232" s="53">
        <v>0.49320320000000001</v>
      </c>
      <c r="AG232" s="53">
        <v>7.9743999999999995E-3</v>
      </c>
      <c r="AH232" s="53">
        <v>1.7040900000000001E-2</v>
      </c>
      <c r="AI232" s="53">
        <v>4.7192600000000001E-2</v>
      </c>
      <c r="AJ232" s="53">
        <v>-3.895E-3</v>
      </c>
      <c r="AK232" s="53">
        <v>-1.5523199999999999E-2</v>
      </c>
      <c r="AL232" s="53">
        <v>-4.3546000000000001E-3</v>
      </c>
      <c r="AM232" s="53">
        <v>-0.53388769999999997</v>
      </c>
      <c r="AN232" s="53">
        <v>-1.859005</v>
      </c>
      <c r="AO232" s="53">
        <v>-1.707333</v>
      </c>
      <c r="AP232" s="53">
        <v>-1.5327219999999999</v>
      </c>
      <c r="AQ232" s="53">
        <v>-1.261576</v>
      </c>
      <c r="AR232" s="53">
        <v>-1.439211</v>
      </c>
      <c r="AS232" s="53">
        <v>-1.374147</v>
      </c>
      <c r="AT232" s="53">
        <v>-1.2672349999999999</v>
      </c>
      <c r="AU232" s="53">
        <v>-1.2268110000000001</v>
      </c>
      <c r="AV232" s="53">
        <v>-0.55162880000000003</v>
      </c>
      <c r="AW232" s="53">
        <v>-1.2944000000000001E-2</v>
      </c>
      <c r="AX232" s="53">
        <v>5.6797800000000002E-2</v>
      </c>
      <c r="AY232" s="53">
        <v>-0.16185579999999999</v>
      </c>
      <c r="AZ232" s="53">
        <v>-0.29922799999999999</v>
      </c>
      <c r="BA232" s="53">
        <v>-0.44761990000000001</v>
      </c>
      <c r="BB232" s="53">
        <v>-0.52264869999999997</v>
      </c>
      <c r="BC232" s="53">
        <v>-0.5344063</v>
      </c>
      <c r="BD232" s="53">
        <v>-0.37955309999999998</v>
      </c>
      <c r="BE232" s="53">
        <v>6.3979900000000006E-2</v>
      </c>
      <c r="BF232" s="53">
        <v>7.3042399999999993E-2</v>
      </c>
      <c r="BG232" s="53">
        <v>9.9885699999999994E-2</v>
      </c>
      <c r="BH232" s="53">
        <v>3.7150599999999999E-2</v>
      </c>
      <c r="BI232" s="53">
        <v>2.3555E-2</v>
      </c>
      <c r="BJ232" s="53">
        <v>9.4531199999999996E-2</v>
      </c>
      <c r="BK232" s="53">
        <v>-0.3865497</v>
      </c>
      <c r="BL232" s="53">
        <v>-1.311696</v>
      </c>
      <c r="BM232" s="53">
        <v>-1.2313689999999999</v>
      </c>
      <c r="BN232" s="53">
        <v>-1.0928249999999999</v>
      </c>
      <c r="BO232" s="53">
        <v>-0.62734219999999996</v>
      </c>
      <c r="BP232" s="53">
        <v>-0.8401457</v>
      </c>
      <c r="BQ232" s="53">
        <v>-0.86131100000000005</v>
      </c>
      <c r="BR232" s="53">
        <v>-0.91408690000000004</v>
      </c>
      <c r="BS232" s="53">
        <v>-0.91556780000000004</v>
      </c>
      <c r="BT232" s="53">
        <v>-0.22134770000000001</v>
      </c>
      <c r="BU232" s="53">
        <v>0.32884269999999999</v>
      </c>
      <c r="BV232" s="53">
        <v>0.24129349999999999</v>
      </c>
      <c r="BW232" s="53">
        <v>-1.12385E-2</v>
      </c>
      <c r="BX232" s="53">
        <v>-0.11325730000000001</v>
      </c>
      <c r="BY232" s="53">
        <v>-0.2345873</v>
      </c>
      <c r="BZ232" s="53">
        <v>-0.29164689999999999</v>
      </c>
      <c r="CA232" s="53">
        <v>-0.302232</v>
      </c>
      <c r="CB232" s="53">
        <v>-0.21440319999999999</v>
      </c>
      <c r="CC232" s="53">
        <v>0.1027692</v>
      </c>
      <c r="CD232" s="53">
        <v>0.11182880000000001</v>
      </c>
      <c r="CE232" s="53">
        <v>0.1363808</v>
      </c>
      <c r="CF232" s="53">
        <v>6.5578700000000004E-2</v>
      </c>
      <c r="CG232" s="53">
        <v>5.0620400000000003E-2</v>
      </c>
      <c r="CH232" s="53">
        <v>0.1630192</v>
      </c>
      <c r="CI232" s="53">
        <v>-0.28450379999999997</v>
      </c>
      <c r="CJ232" s="53">
        <v>-0.93263090000000004</v>
      </c>
      <c r="CK232" s="53">
        <v>-0.9017172</v>
      </c>
      <c r="CL232" s="53">
        <v>-0.78815380000000002</v>
      </c>
      <c r="CM232" s="53">
        <v>-0.1880735</v>
      </c>
      <c r="CN232" s="53">
        <v>-0.42523470000000002</v>
      </c>
      <c r="CO232" s="53">
        <v>-0.50612250000000003</v>
      </c>
      <c r="CP232" s="53">
        <v>-0.66949740000000002</v>
      </c>
      <c r="CQ232" s="53">
        <v>-0.70000150000000005</v>
      </c>
      <c r="CR232" s="53">
        <v>7.404E-3</v>
      </c>
      <c r="CS232" s="53">
        <v>0.56556300000000004</v>
      </c>
      <c r="CT232" s="53">
        <v>0.36907469999999998</v>
      </c>
      <c r="CU232" s="53">
        <v>9.30787E-2</v>
      </c>
      <c r="CV232" s="53">
        <v>1.55456E-2</v>
      </c>
      <c r="CW232" s="53">
        <v>-8.7041599999999997E-2</v>
      </c>
      <c r="CX232" s="53">
        <v>-0.13165579999999999</v>
      </c>
      <c r="CY232" s="53">
        <v>-0.14142879999999999</v>
      </c>
      <c r="CZ232" s="53">
        <v>-0.10002080000000001</v>
      </c>
      <c r="DA232" s="53">
        <v>0.14155839000000001</v>
      </c>
      <c r="DB232" s="53">
        <v>0.15061530000000001</v>
      </c>
      <c r="DC232" s="53">
        <v>0.1728758</v>
      </c>
      <c r="DD232" s="53">
        <v>9.4006800000000001E-2</v>
      </c>
      <c r="DE232" s="53">
        <v>7.7685799999999999E-2</v>
      </c>
      <c r="DF232" s="53">
        <v>0.2315072</v>
      </c>
      <c r="DG232" s="53">
        <v>-0.18245790000000001</v>
      </c>
      <c r="DH232" s="53">
        <v>-0.55356590000000006</v>
      </c>
      <c r="DI232" s="53">
        <v>-0.57206590000000002</v>
      </c>
      <c r="DJ232" s="53">
        <v>-0.48348249999999998</v>
      </c>
      <c r="DK232" s="53">
        <v>0.25119520000000001</v>
      </c>
      <c r="DL232" s="53">
        <v>-1.03237E-2</v>
      </c>
      <c r="DM232" s="53">
        <v>-0.15093400000000001</v>
      </c>
      <c r="DN232" s="53">
        <v>-0.4249078</v>
      </c>
      <c r="DO232" s="53">
        <v>-0.48443530000000001</v>
      </c>
      <c r="DP232" s="53">
        <v>0.2361557</v>
      </c>
      <c r="DQ232" s="53">
        <v>0.80228339999999998</v>
      </c>
      <c r="DR232" s="53">
        <v>0.49685580000000001</v>
      </c>
      <c r="DS232" s="53">
        <v>0.19739580000000001</v>
      </c>
      <c r="DT232" s="53">
        <v>0.14434839999999999</v>
      </c>
      <c r="DU232" s="53">
        <v>6.0504099999999998E-2</v>
      </c>
      <c r="DV232" s="53">
        <v>2.83354E-2</v>
      </c>
      <c r="DW232" s="53">
        <v>1.93744E-2</v>
      </c>
      <c r="DX232" s="53">
        <v>1.4361499999999999E-2</v>
      </c>
      <c r="DY232" s="53">
        <v>0.19756389999999999</v>
      </c>
      <c r="DZ232" s="53">
        <v>0.20661679999999999</v>
      </c>
      <c r="EA232" s="53">
        <v>0.22556889999999999</v>
      </c>
      <c r="EB232" s="53">
        <v>0.13505239999999999</v>
      </c>
      <c r="EC232" s="53">
        <v>0.11676400000000001</v>
      </c>
      <c r="ED232" s="53">
        <v>0.33039299999999999</v>
      </c>
      <c r="EE232" s="53">
        <v>-3.51198E-2</v>
      </c>
      <c r="EF232" s="53">
        <v>-6.2563999999999996E-3</v>
      </c>
      <c r="EG232" s="53">
        <v>-9.6101599999999995E-2</v>
      </c>
      <c r="EH232" s="53">
        <v>-4.3585600000000002E-2</v>
      </c>
      <c r="EI232" s="53">
        <v>0.88542940000000003</v>
      </c>
      <c r="EJ232" s="53">
        <v>0.58874199999999999</v>
      </c>
      <c r="EK232" s="53">
        <v>0.3619018</v>
      </c>
      <c r="EL232" s="53">
        <v>-7.1759400000000001E-2</v>
      </c>
      <c r="EM232" s="53">
        <v>-0.17319190000000001</v>
      </c>
      <c r="EN232" s="53">
        <v>0.56643679999999996</v>
      </c>
      <c r="EO232" s="53">
        <v>1.1440699999999999</v>
      </c>
      <c r="EP232" s="53">
        <v>0.6813515</v>
      </c>
      <c r="EQ232" s="53">
        <v>0.34801320000000002</v>
      </c>
      <c r="ER232" s="53">
        <v>0.33031919999999998</v>
      </c>
      <c r="ES232" s="53">
        <v>0.27353660000000002</v>
      </c>
      <c r="ET232" s="53">
        <v>0.25933709999999999</v>
      </c>
      <c r="EU232" s="53">
        <v>0.25154870000000001</v>
      </c>
      <c r="EV232" s="53">
        <v>0.17951139999999999</v>
      </c>
      <c r="EW232" s="53">
        <v>59.423209999999997</v>
      </c>
      <c r="EX232" s="53">
        <v>59.131129999999999</v>
      </c>
      <c r="EY232" s="53">
        <v>58.701059999999998</v>
      </c>
      <c r="EZ232" s="53">
        <v>58.281489999999998</v>
      </c>
      <c r="FA232" s="53">
        <v>58.007010000000001</v>
      </c>
      <c r="FB232" s="53">
        <v>57.717500000000001</v>
      </c>
      <c r="FC232" s="53">
        <v>57.812950000000001</v>
      </c>
      <c r="FD232" s="53">
        <v>58.950310000000002</v>
      </c>
      <c r="FE232" s="53">
        <v>60.88653</v>
      </c>
      <c r="FF232" s="53">
        <v>63.442799999999998</v>
      </c>
      <c r="FG232" s="53">
        <v>66.205209999999994</v>
      </c>
      <c r="FH232" s="53">
        <v>68.830399999999997</v>
      </c>
      <c r="FI232" s="53">
        <v>71.135570000000001</v>
      </c>
      <c r="FJ232" s="53">
        <v>72.75797</v>
      </c>
      <c r="FK232" s="53">
        <v>73.968969999999999</v>
      </c>
      <c r="FL232" s="53">
        <v>74.235730000000004</v>
      </c>
      <c r="FM232" s="53">
        <v>73.687190000000001</v>
      </c>
      <c r="FN232" s="53">
        <v>72.334829999999997</v>
      </c>
      <c r="FO232" s="53">
        <v>69.896749999999997</v>
      </c>
      <c r="FP232" s="53">
        <v>66.904759999999996</v>
      </c>
      <c r="FQ232" s="53">
        <v>63.921280000000003</v>
      </c>
      <c r="FR232" s="53">
        <v>62.001289999999997</v>
      </c>
      <c r="FS232" s="53">
        <v>60.937730000000002</v>
      </c>
      <c r="FT232" s="53">
        <v>60.122549999999997</v>
      </c>
      <c r="FU232" s="53">
        <v>333</v>
      </c>
      <c r="FV232" s="53">
        <v>256.94439999999997</v>
      </c>
      <c r="FW232" s="53">
        <v>15.29716</v>
      </c>
      <c r="FX232" s="53">
        <v>1</v>
      </c>
    </row>
    <row r="233" spans="1:180" x14ac:dyDescent="0.3">
      <c r="A233" t="s">
        <v>174</v>
      </c>
      <c r="B233" t="s">
        <v>250</v>
      </c>
      <c r="C233" t="s">
        <v>180</v>
      </c>
      <c r="D233" t="s">
        <v>248</v>
      </c>
      <c r="E233" t="s">
        <v>189</v>
      </c>
      <c r="F233" t="s">
        <v>229</v>
      </c>
      <c r="G233" t="s">
        <v>242</v>
      </c>
      <c r="H233" s="53">
        <v>70</v>
      </c>
      <c r="I233" s="53">
        <v>0.69348531999999996</v>
      </c>
      <c r="J233" s="53">
        <v>0.66738039999999998</v>
      </c>
      <c r="K233" s="53">
        <v>0.63178520000000005</v>
      </c>
      <c r="L233" s="53">
        <v>0.62717829999999997</v>
      </c>
      <c r="M233" s="53">
        <v>0.60631100000000004</v>
      </c>
      <c r="N233" s="53">
        <v>0.49044959999999999</v>
      </c>
      <c r="O233" s="53">
        <v>-0.1776643</v>
      </c>
      <c r="P233" s="53">
        <v>-1.11771</v>
      </c>
      <c r="Q233" s="53">
        <v>-0.82803079999999996</v>
      </c>
      <c r="R233" s="53">
        <v>-0.53090720000000002</v>
      </c>
      <c r="S233" s="53">
        <v>-0.41260360000000001</v>
      </c>
      <c r="T233" s="53">
        <v>-2.6798800000000001E-2</v>
      </c>
      <c r="U233" s="53">
        <v>1.7000500000000002E-2</v>
      </c>
      <c r="V233" s="53">
        <v>1.7566999999999999E-2</v>
      </c>
      <c r="W233" s="53">
        <v>0.19157759999999999</v>
      </c>
      <c r="X233" s="53">
        <v>0.34569899999999998</v>
      </c>
      <c r="Y233" s="53">
        <v>0.62945180000000001</v>
      </c>
      <c r="Z233" s="53">
        <v>1.225338</v>
      </c>
      <c r="AA233" s="53">
        <v>0.9742693</v>
      </c>
      <c r="AB233" s="53">
        <v>0.98788750000000003</v>
      </c>
      <c r="AC233" s="53">
        <v>0.9398784</v>
      </c>
      <c r="AD233" s="53">
        <v>0.80950330000000004</v>
      </c>
      <c r="AE233" s="53">
        <v>0.68492540000000002</v>
      </c>
      <c r="AF233" s="53">
        <v>0.62312160000000005</v>
      </c>
      <c r="AG233" s="53">
        <v>-7.9619999999999995E-4</v>
      </c>
      <c r="AH233" s="53">
        <v>-2.7038300000000001E-2</v>
      </c>
      <c r="AI233" s="53">
        <v>-3.9764899999999999E-2</v>
      </c>
      <c r="AJ233" s="53">
        <v>-4.9316199999999998E-2</v>
      </c>
      <c r="AK233" s="53">
        <v>-7.0667900000000006E-2</v>
      </c>
      <c r="AL233" s="53">
        <v>-0.27182529999999999</v>
      </c>
      <c r="AM233" s="53">
        <v>-1.8077920000000001</v>
      </c>
      <c r="AN233" s="53">
        <v>-3.4732940000000001</v>
      </c>
      <c r="AO233" s="53">
        <v>-2.932118</v>
      </c>
      <c r="AP233" s="53">
        <v>-2.4833599999999998</v>
      </c>
      <c r="AQ233" s="53">
        <v>-2.1877230000000001</v>
      </c>
      <c r="AR233" s="53">
        <v>-1.6091</v>
      </c>
      <c r="AS233" s="53">
        <v>-1.465611</v>
      </c>
      <c r="AT233" s="53">
        <v>-1.4896119999999999</v>
      </c>
      <c r="AU233" s="53">
        <v>-1.178266</v>
      </c>
      <c r="AV233" s="53">
        <v>-0.86780820000000003</v>
      </c>
      <c r="AW233" s="53">
        <v>-0.435444</v>
      </c>
      <c r="AX233" s="53">
        <v>0.21223739999999999</v>
      </c>
      <c r="AY233" s="53">
        <v>0.16151779999999999</v>
      </c>
      <c r="AZ233" s="53">
        <v>0.2063528</v>
      </c>
      <c r="BA233" s="53">
        <v>0.17999760000000001</v>
      </c>
      <c r="BB233" s="53">
        <v>0.14269129999999999</v>
      </c>
      <c r="BC233" s="53">
        <v>6.2433700000000002E-2</v>
      </c>
      <c r="BD233" s="53">
        <v>2.94004E-2</v>
      </c>
      <c r="BE233" s="53">
        <v>9.8930699999999996E-2</v>
      </c>
      <c r="BF233" s="53">
        <v>7.4319099999999999E-2</v>
      </c>
      <c r="BG233" s="53">
        <v>4.8505699999999999E-2</v>
      </c>
      <c r="BH233" s="53">
        <v>3.9163999999999997E-2</v>
      </c>
      <c r="BI233" s="53">
        <v>1.66865E-2</v>
      </c>
      <c r="BJ233" s="53">
        <v>-0.1500406</v>
      </c>
      <c r="BK233" s="53">
        <v>-1.191481</v>
      </c>
      <c r="BL233" s="53">
        <v>-2.4562279999999999</v>
      </c>
      <c r="BM233" s="53">
        <v>-2.0982449999999999</v>
      </c>
      <c r="BN233" s="53">
        <v>-1.779698</v>
      </c>
      <c r="BO233" s="53">
        <v>-1.604152</v>
      </c>
      <c r="BP233" s="53">
        <v>-1.144687</v>
      </c>
      <c r="BQ233" s="53">
        <v>-1.0286660000000001</v>
      </c>
      <c r="BR233" s="53">
        <v>-1.0317080000000001</v>
      </c>
      <c r="BS233" s="53">
        <v>-0.78660459999999999</v>
      </c>
      <c r="BT233" s="53">
        <v>-0.55705210000000005</v>
      </c>
      <c r="BU233" s="53">
        <v>-0.21531829999999999</v>
      </c>
      <c r="BV233" s="53">
        <v>0.41966720000000002</v>
      </c>
      <c r="BW233" s="53">
        <v>0.2564671</v>
      </c>
      <c r="BX233" s="53">
        <v>0.30365890000000001</v>
      </c>
      <c r="BY233" s="53">
        <v>0.28685310000000003</v>
      </c>
      <c r="BZ233" s="53">
        <v>0.22047040000000001</v>
      </c>
      <c r="CA233" s="53">
        <v>0.12432319999999999</v>
      </c>
      <c r="CB233" s="53">
        <v>8.9731599999999995E-2</v>
      </c>
      <c r="CC233" s="53">
        <v>0.16800119999999999</v>
      </c>
      <c r="CD233" s="53">
        <v>0.14451900000000001</v>
      </c>
      <c r="CE233" s="53">
        <v>0.10964160000000001</v>
      </c>
      <c r="CF233" s="53">
        <v>0.1004451</v>
      </c>
      <c r="CG233" s="53">
        <v>7.7188000000000007E-2</v>
      </c>
      <c r="CH233" s="53">
        <v>-6.5692899999999999E-2</v>
      </c>
      <c r="CI233" s="53">
        <v>-0.76462649999999999</v>
      </c>
      <c r="CJ233" s="53">
        <v>-1.751811</v>
      </c>
      <c r="CK233" s="53">
        <v>-1.5207079999999999</v>
      </c>
      <c r="CL233" s="53">
        <v>-1.292343</v>
      </c>
      <c r="CM233" s="53">
        <v>-1.199973</v>
      </c>
      <c r="CN233" s="53">
        <v>-0.82303570000000004</v>
      </c>
      <c r="CO233" s="53">
        <v>-0.72603960000000001</v>
      </c>
      <c r="CP233" s="53">
        <v>-0.71456419999999998</v>
      </c>
      <c r="CQ233" s="53">
        <v>-0.51534100000000005</v>
      </c>
      <c r="CR233" s="53">
        <v>-0.3418233</v>
      </c>
      <c r="CS233" s="53">
        <v>-6.2859999999999999E-2</v>
      </c>
      <c r="CT233" s="53">
        <v>0.56333250000000001</v>
      </c>
      <c r="CU233" s="53">
        <v>0.32222879999999998</v>
      </c>
      <c r="CV233" s="53">
        <v>0.37105270000000001</v>
      </c>
      <c r="CW233" s="53">
        <v>0.36086089999999998</v>
      </c>
      <c r="CX233" s="53">
        <v>0.27433990000000003</v>
      </c>
      <c r="CY233" s="53">
        <v>0.16718769999999999</v>
      </c>
      <c r="CZ233" s="53">
        <v>0.13151679999999999</v>
      </c>
      <c r="DA233" s="53">
        <v>0.2370718</v>
      </c>
      <c r="DB233" s="53">
        <v>0.21471879999999999</v>
      </c>
      <c r="DC233" s="53">
        <v>0.1707776</v>
      </c>
      <c r="DD233" s="53">
        <v>0.16172619999999999</v>
      </c>
      <c r="DE233" s="53">
        <v>0.13768939999999999</v>
      </c>
      <c r="DF233" s="53">
        <v>1.86547E-2</v>
      </c>
      <c r="DG233" s="53">
        <v>-0.3377715</v>
      </c>
      <c r="DH233" s="53">
        <v>-1.047393</v>
      </c>
      <c r="DI233" s="53">
        <v>-0.94317039999999996</v>
      </c>
      <c r="DJ233" s="53">
        <v>-0.80498919999999996</v>
      </c>
      <c r="DK233" s="53">
        <v>-0.7957938</v>
      </c>
      <c r="DL233" s="53">
        <v>-0.5013843</v>
      </c>
      <c r="DM233" s="53">
        <v>-0.42341279999999998</v>
      </c>
      <c r="DN233" s="53">
        <v>-0.39742090000000002</v>
      </c>
      <c r="DO233" s="53">
        <v>-0.2440775</v>
      </c>
      <c r="DP233" s="53">
        <v>-0.1265946</v>
      </c>
      <c r="DQ233" s="53">
        <v>8.9598300000000006E-2</v>
      </c>
      <c r="DR233" s="53">
        <v>0.70699780000000001</v>
      </c>
      <c r="DS233" s="53">
        <v>0.38799040000000001</v>
      </c>
      <c r="DT233" s="53">
        <v>0.43844660000000002</v>
      </c>
      <c r="DU233" s="53">
        <v>0.43486859999999999</v>
      </c>
      <c r="DV233" s="53">
        <v>0.32820949999999999</v>
      </c>
      <c r="DW233" s="53">
        <v>0.21005209999999999</v>
      </c>
      <c r="DX233" s="53">
        <v>0.17330209999999999</v>
      </c>
      <c r="DY233" s="53">
        <v>0.33679870000000001</v>
      </c>
      <c r="DZ233" s="53">
        <v>0.31607619999999997</v>
      </c>
      <c r="EA233" s="53">
        <v>0.25904830000000001</v>
      </c>
      <c r="EB233" s="53">
        <v>0.2502064</v>
      </c>
      <c r="EC233" s="53">
        <v>0.22504389999999999</v>
      </c>
      <c r="ED233" s="53">
        <v>0.14043939999999999</v>
      </c>
      <c r="EE233" s="53">
        <v>0.27853939999999999</v>
      </c>
      <c r="EF233" s="53">
        <v>-3.0326800000000001E-2</v>
      </c>
      <c r="EG233" s="53">
        <v>-0.10929800000000001</v>
      </c>
      <c r="EH233" s="53">
        <v>-0.101327</v>
      </c>
      <c r="EI233" s="53">
        <v>-0.2122233</v>
      </c>
      <c r="EJ233" s="53">
        <v>-3.6970900000000001E-2</v>
      </c>
      <c r="EK233" s="53">
        <v>1.3532199999999999E-2</v>
      </c>
      <c r="EL233" s="53">
        <v>6.0483599999999998E-2</v>
      </c>
      <c r="EM233" s="53">
        <v>0.14758389999999999</v>
      </c>
      <c r="EN233" s="53">
        <v>0.18416150000000001</v>
      </c>
      <c r="EO233" s="53">
        <v>0.309724</v>
      </c>
      <c r="EP233" s="53">
        <v>0.91442760000000001</v>
      </c>
      <c r="EQ233" s="53">
        <v>0.48293970000000003</v>
      </c>
      <c r="ER233" s="53">
        <v>0.53575269999999997</v>
      </c>
      <c r="ES233" s="53">
        <v>0.54172410000000004</v>
      </c>
      <c r="ET233" s="53">
        <v>0.40598849999999997</v>
      </c>
      <c r="EU233" s="53">
        <v>0.27194160000000001</v>
      </c>
      <c r="EV233" s="53">
        <v>0.23363320000000001</v>
      </c>
      <c r="EW233" s="53">
        <v>62.257010000000001</v>
      </c>
      <c r="EX233" s="53">
        <v>61.81859</v>
      </c>
      <c r="EY233" s="53">
        <v>61.255339999999997</v>
      </c>
      <c r="EZ233" s="53">
        <v>60.671889999999998</v>
      </c>
      <c r="FA233" s="53">
        <v>60.119160000000001</v>
      </c>
      <c r="FB233" s="53">
        <v>59.769689999999997</v>
      </c>
      <c r="FC233" s="53">
        <v>59.449260000000002</v>
      </c>
      <c r="FD233" s="53">
        <v>60.24015</v>
      </c>
      <c r="FE233" s="53">
        <v>62.287550000000003</v>
      </c>
      <c r="FF233" s="53">
        <v>65.096299999999999</v>
      </c>
      <c r="FG233" s="53">
        <v>68.286709999999999</v>
      </c>
      <c r="FH233" s="53">
        <v>71.106639999999999</v>
      </c>
      <c r="FI233" s="53">
        <v>73.306079999999994</v>
      </c>
      <c r="FJ233" s="53">
        <v>75.156369999999995</v>
      </c>
      <c r="FK233" s="53">
        <v>76.306079999999994</v>
      </c>
      <c r="FL233" s="53">
        <v>76.694760000000002</v>
      </c>
      <c r="FM233" s="53">
        <v>76.068089999999998</v>
      </c>
      <c r="FN233" s="53">
        <v>74.359809999999996</v>
      </c>
      <c r="FO233" s="53">
        <v>71.797899999999998</v>
      </c>
      <c r="FP233" s="53">
        <v>68.270859999999999</v>
      </c>
      <c r="FQ233" s="53">
        <v>65.602969999999999</v>
      </c>
      <c r="FR233" s="53">
        <v>64.021190000000004</v>
      </c>
      <c r="FS233" s="53">
        <v>62.952269999999999</v>
      </c>
      <c r="FT233" s="53">
        <v>62.063920000000003</v>
      </c>
      <c r="FU233" s="53">
        <v>332.96769999999998</v>
      </c>
      <c r="FV233" s="53">
        <v>231.07490000000001</v>
      </c>
      <c r="FW233" s="53">
        <v>14.32141</v>
      </c>
      <c r="FX233" s="53">
        <v>1</v>
      </c>
    </row>
    <row r="234" spans="1:180" x14ac:dyDescent="0.3">
      <c r="A234" t="s">
        <v>174</v>
      </c>
      <c r="B234" t="s">
        <v>250</v>
      </c>
      <c r="C234" t="s">
        <v>180</v>
      </c>
      <c r="D234" t="s">
        <v>227</v>
      </c>
      <c r="E234" t="s">
        <v>188</v>
      </c>
      <c r="F234" t="s">
        <v>230</v>
      </c>
      <c r="G234" t="s">
        <v>242</v>
      </c>
      <c r="H234" s="53">
        <v>387</v>
      </c>
      <c r="I234" s="53">
        <v>1.568665</v>
      </c>
      <c r="J234" s="53">
        <v>1.5834999999999999</v>
      </c>
      <c r="K234" s="53">
        <v>1.572319</v>
      </c>
      <c r="L234" s="53">
        <v>1.5661240000000001</v>
      </c>
      <c r="M234" s="53">
        <v>1.5553939999999999</v>
      </c>
      <c r="N234" s="53">
        <v>1.567007</v>
      </c>
      <c r="O234" s="53">
        <v>1.65516</v>
      </c>
      <c r="P234" s="53">
        <v>1.7468060000000001</v>
      </c>
      <c r="Q234" s="53">
        <v>1.808433</v>
      </c>
      <c r="R234" s="53">
        <v>1.785231</v>
      </c>
      <c r="S234" s="53">
        <v>1.788052</v>
      </c>
      <c r="T234" s="53">
        <v>1.7334179999999999</v>
      </c>
      <c r="U234" s="53">
        <v>1.633202</v>
      </c>
      <c r="V234" s="53">
        <v>1.5918019999999999</v>
      </c>
      <c r="W234" s="53">
        <v>1.558918</v>
      </c>
      <c r="X234" s="53">
        <v>1.524635</v>
      </c>
      <c r="Y234" s="53">
        <v>1.543369</v>
      </c>
      <c r="Z234" s="53">
        <v>1.5363370000000001</v>
      </c>
      <c r="AA234" s="53">
        <v>1.548449</v>
      </c>
      <c r="AB234" s="53">
        <v>1.5810839999999999</v>
      </c>
      <c r="AC234" s="53">
        <v>1.713149</v>
      </c>
      <c r="AD234" s="53">
        <v>1.7245250000000001</v>
      </c>
      <c r="AE234" s="53">
        <v>1.713687</v>
      </c>
      <c r="AF234" s="53">
        <v>1.696447</v>
      </c>
      <c r="AG234" s="53">
        <v>-0.1677459</v>
      </c>
      <c r="AH234" s="53">
        <v>-0.15135119999999999</v>
      </c>
      <c r="AI234" s="53">
        <v>-0.16796549999999999</v>
      </c>
      <c r="AJ234" s="53">
        <v>-0.17830360000000001</v>
      </c>
      <c r="AK234" s="53">
        <v>-0.19744719999999999</v>
      </c>
      <c r="AL234" s="53">
        <v>-0.2363663</v>
      </c>
      <c r="AM234" s="53">
        <v>-0.28560459999999999</v>
      </c>
      <c r="AN234" s="53">
        <v>-0.30022070000000001</v>
      </c>
      <c r="AO234" s="53">
        <v>-0.26626499999999997</v>
      </c>
      <c r="AP234" s="53">
        <v>-0.31256729999999999</v>
      </c>
      <c r="AQ234" s="53">
        <v>-0.32693840000000002</v>
      </c>
      <c r="AR234" s="53">
        <v>-0.37000230000000001</v>
      </c>
      <c r="AS234" s="53">
        <v>-0.44220209999999999</v>
      </c>
      <c r="AT234" s="53">
        <v>-0.45423390000000002</v>
      </c>
      <c r="AU234" s="53">
        <v>-0.43099969999999999</v>
      </c>
      <c r="AV234" s="53">
        <v>-0.39973579999999997</v>
      </c>
      <c r="AW234" s="53">
        <v>-0.2919582</v>
      </c>
      <c r="AX234" s="53">
        <v>-0.1986773</v>
      </c>
      <c r="AY234" s="53">
        <v>-0.1827532</v>
      </c>
      <c r="AZ234" s="53">
        <v>-0.14929609999999999</v>
      </c>
      <c r="BA234" s="53">
        <v>-0.1262684</v>
      </c>
      <c r="BB234" s="53">
        <v>-0.13474559999999999</v>
      </c>
      <c r="BC234" s="53">
        <v>-0.12939149999999999</v>
      </c>
      <c r="BD234" s="53">
        <v>-0.12886130000000001</v>
      </c>
      <c r="BE234" s="53">
        <v>-6.6278000000000004E-2</v>
      </c>
      <c r="BF234" s="53">
        <v>-4.8331399999999997E-2</v>
      </c>
      <c r="BG234" s="53">
        <v>-6.4058299999999999E-2</v>
      </c>
      <c r="BH234" s="53">
        <v>-7.45725E-2</v>
      </c>
      <c r="BI234" s="53">
        <v>-9.5573000000000005E-2</v>
      </c>
      <c r="BJ234" s="53">
        <v>-0.1355499</v>
      </c>
      <c r="BK234" s="53">
        <v>-0.18049209999999999</v>
      </c>
      <c r="BL234" s="53">
        <v>-0.19613610000000001</v>
      </c>
      <c r="BM234" s="53">
        <v>-0.1620133</v>
      </c>
      <c r="BN234" s="53">
        <v>-0.210254</v>
      </c>
      <c r="BO234" s="53">
        <v>-0.22250490000000001</v>
      </c>
      <c r="BP234" s="53">
        <v>-0.26253490000000002</v>
      </c>
      <c r="BQ234" s="53">
        <v>-0.33136120000000002</v>
      </c>
      <c r="BR234" s="53">
        <v>-0.34428500000000001</v>
      </c>
      <c r="BS234" s="53">
        <v>-0.32255830000000002</v>
      </c>
      <c r="BT234" s="53">
        <v>-0.28951779999999999</v>
      </c>
      <c r="BU234" s="53">
        <v>-0.18560679999999999</v>
      </c>
      <c r="BV234" s="53">
        <v>-9.6280400000000002E-2</v>
      </c>
      <c r="BW234" s="53">
        <v>-8.0566799999999994E-2</v>
      </c>
      <c r="BX234" s="53">
        <v>-4.6367199999999997E-2</v>
      </c>
      <c r="BY234" s="53">
        <v>-1.8769999999999998E-2</v>
      </c>
      <c r="BZ234" s="53">
        <v>-2.4270099999999999E-2</v>
      </c>
      <c r="CA234" s="53">
        <v>-1.62262E-2</v>
      </c>
      <c r="CB234" s="53">
        <v>-1.43391E-2</v>
      </c>
      <c r="CC234" s="53">
        <v>3.9984E-3</v>
      </c>
      <c r="CD234" s="53">
        <v>2.30198E-2</v>
      </c>
      <c r="CE234" s="53">
        <v>7.9074999999999996E-3</v>
      </c>
      <c r="CF234" s="53">
        <v>-2.7285999999999999E-3</v>
      </c>
      <c r="CG234" s="53">
        <v>-2.5015200000000001E-2</v>
      </c>
      <c r="CH234" s="53">
        <v>-6.5724699999999997E-2</v>
      </c>
      <c r="CI234" s="53">
        <v>-0.1076916</v>
      </c>
      <c r="CJ234" s="53">
        <v>-0.1240474</v>
      </c>
      <c r="CK234" s="53">
        <v>-8.9808799999999994E-2</v>
      </c>
      <c r="CL234" s="53">
        <v>-0.13939209999999999</v>
      </c>
      <c r="CM234" s="53">
        <v>-0.15017449999999999</v>
      </c>
      <c r="CN234" s="53">
        <v>-0.1881034</v>
      </c>
      <c r="CO234" s="53">
        <v>-0.25459320000000002</v>
      </c>
      <c r="CP234" s="53">
        <v>-0.2681347</v>
      </c>
      <c r="CQ234" s="53">
        <v>-0.24745210000000001</v>
      </c>
      <c r="CR234" s="53">
        <v>-0.21318119999999999</v>
      </c>
      <c r="CS234" s="53">
        <v>-0.1119482</v>
      </c>
      <c r="CT234" s="53">
        <v>-2.5360600000000001E-2</v>
      </c>
      <c r="CU234" s="53">
        <v>-9.7928000000000008E-3</v>
      </c>
      <c r="CV234" s="53">
        <v>2.4921100000000002E-2</v>
      </c>
      <c r="CW234" s="53">
        <v>5.5683099999999999E-2</v>
      </c>
      <c r="CX234" s="53">
        <v>5.2244800000000001E-2</v>
      </c>
      <c r="CY234" s="53">
        <v>6.2151699999999997E-2</v>
      </c>
      <c r="CZ234" s="53">
        <v>6.4978599999999997E-2</v>
      </c>
      <c r="DA234" s="53">
        <v>7.4274800000000002E-2</v>
      </c>
      <c r="DB234" s="53">
        <v>9.4370999999999997E-2</v>
      </c>
      <c r="DC234" s="53">
        <v>7.9873299999999994E-2</v>
      </c>
      <c r="DD234" s="53">
        <v>6.9115300000000005E-2</v>
      </c>
      <c r="DE234" s="53">
        <v>4.55425E-2</v>
      </c>
      <c r="DF234" s="53">
        <v>4.1003999999999997E-3</v>
      </c>
      <c r="DG234" s="53">
        <v>-3.4891100000000001E-2</v>
      </c>
      <c r="DH234" s="53">
        <v>-5.1958699999999997E-2</v>
      </c>
      <c r="DI234" s="53">
        <v>-1.7604399999999999E-2</v>
      </c>
      <c r="DJ234" s="53">
        <v>-6.8530199999999999E-2</v>
      </c>
      <c r="DK234" s="53">
        <v>-7.7844200000000002E-2</v>
      </c>
      <c r="DL234" s="53">
        <v>-0.1136718</v>
      </c>
      <c r="DM234" s="53">
        <v>-0.17782510000000001</v>
      </c>
      <c r="DN234" s="53">
        <v>-0.1919845</v>
      </c>
      <c r="DO234" s="53">
        <v>-0.1723459</v>
      </c>
      <c r="DP234" s="53">
        <v>-0.13684460000000001</v>
      </c>
      <c r="DQ234" s="53">
        <v>-3.8289499999999997E-2</v>
      </c>
      <c r="DR234" s="53">
        <v>4.5559099999999998E-2</v>
      </c>
      <c r="DS234" s="53">
        <v>6.0981199999999999E-2</v>
      </c>
      <c r="DT234" s="53">
        <v>9.6209299999999998E-2</v>
      </c>
      <c r="DU234" s="53">
        <v>0.1301361</v>
      </c>
      <c r="DV234" s="53">
        <v>0.1287597</v>
      </c>
      <c r="DW234" s="53">
        <v>0.1405296</v>
      </c>
      <c r="DX234" s="53">
        <v>0.14429629999999999</v>
      </c>
      <c r="DY234" s="53">
        <v>0.17574281</v>
      </c>
      <c r="DZ234" s="53">
        <v>0.19739090000000001</v>
      </c>
      <c r="EA234" s="53">
        <v>0.18378040000000001</v>
      </c>
      <c r="EB234" s="53">
        <v>0.17284640000000001</v>
      </c>
      <c r="EC234" s="53">
        <v>0.14741670000000001</v>
      </c>
      <c r="ED234" s="53">
        <v>0.10491689999999999</v>
      </c>
      <c r="EE234" s="53">
        <v>7.0221400000000003E-2</v>
      </c>
      <c r="EF234" s="53">
        <v>5.2125900000000003E-2</v>
      </c>
      <c r="EG234" s="53">
        <v>8.6647399999999999E-2</v>
      </c>
      <c r="EH234" s="53">
        <v>3.3783100000000003E-2</v>
      </c>
      <c r="EI234" s="53">
        <v>2.6589399999999999E-2</v>
      </c>
      <c r="EJ234" s="53">
        <v>-6.2043999999999997E-3</v>
      </c>
      <c r="EK234" s="53">
        <v>-6.6984299999999997E-2</v>
      </c>
      <c r="EL234" s="53">
        <v>-8.20356E-2</v>
      </c>
      <c r="EM234" s="53">
        <v>-6.3904500000000003E-2</v>
      </c>
      <c r="EN234" s="53">
        <v>-2.66266E-2</v>
      </c>
      <c r="EO234" s="53">
        <v>6.8061899999999995E-2</v>
      </c>
      <c r="EP234" s="53">
        <v>0.147956</v>
      </c>
      <c r="EQ234" s="53">
        <v>0.1631676</v>
      </c>
      <c r="ER234" s="53">
        <v>0.19913829999999999</v>
      </c>
      <c r="ES234" s="53">
        <v>0.2376345</v>
      </c>
      <c r="ET234" s="53">
        <v>0.23923520000000001</v>
      </c>
      <c r="EU234" s="53">
        <v>0.2536949</v>
      </c>
      <c r="EV234" s="53">
        <v>0.25881850000000001</v>
      </c>
      <c r="EW234" s="53">
        <v>82.696219999999997</v>
      </c>
      <c r="EX234" s="53">
        <v>80.570580000000007</v>
      </c>
      <c r="EY234" s="53">
        <v>78.875979999999998</v>
      </c>
      <c r="EZ234" s="53">
        <v>77.474530000000001</v>
      </c>
      <c r="FA234" s="53">
        <v>75.954930000000004</v>
      </c>
      <c r="FB234" s="53">
        <v>74.786299999999997</v>
      </c>
      <c r="FC234" s="53">
        <v>74.245990000000006</v>
      </c>
      <c r="FD234" s="53">
        <v>76.033420000000007</v>
      </c>
      <c r="FE234" s="53">
        <v>79.664860000000004</v>
      </c>
      <c r="FF234" s="53">
        <v>83.662059999999997</v>
      </c>
      <c r="FG234" s="53">
        <v>87.338700000000003</v>
      </c>
      <c r="FH234" s="53">
        <v>90.898799999999994</v>
      </c>
      <c r="FI234" s="53">
        <v>94.103579999999994</v>
      </c>
      <c r="FJ234" s="53">
        <v>96.754589999999993</v>
      </c>
      <c r="FK234" s="53">
        <v>98.984309999999994</v>
      </c>
      <c r="FL234" s="53">
        <v>100.7129</v>
      </c>
      <c r="FM234" s="53">
        <v>101.7483</v>
      </c>
      <c r="FN234" s="53">
        <v>101.7295</v>
      </c>
      <c r="FO234" s="53">
        <v>100.3205</v>
      </c>
      <c r="FP234" s="53">
        <v>97.931060000000002</v>
      </c>
      <c r="FQ234" s="53">
        <v>94.465689999999995</v>
      </c>
      <c r="FR234" s="53">
        <v>91.521230000000003</v>
      </c>
      <c r="FS234" s="53">
        <v>88.631140000000002</v>
      </c>
      <c r="FT234" s="53">
        <v>85.638660000000002</v>
      </c>
      <c r="FU234" s="53">
        <v>1624</v>
      </c>
      <c r="FV234" s="53">
        <v>2515.9740000000002</v>
      </c>
      <c r="FW234" s="53">
        <v>29.539899999999999</v>
      </c>
      <c r="FX234" s="53">
        <v>1</v>
      </c>
    </row>
    <row r="235" spans="1:180" x14ac:dyDescent="0.3">
      <c r="A235" t="s">
        <v>174</v>
      </c>
      <c r="B235" t="s">
        <v>250</v>
      </c>
      <c r="C235" t="s">
        <v>180</v>
      </c>
      <c r="D235" t="s">
        <v>248</v>
      </c>
      <c r="E235" t="s">
        <v>189</v>
      </c>
      <c r="F235" t="s">
        <v>230</v>
      </c>
      <c r="G235" t="s">
        <v>242</v>
      </c>
      <c r="H235" s="53">
        <v>387</v>
      </c>
      <c r="I235" s="53">
        <v>1.2551759</v>
      </c>
      <c r="J235" s="53">
        <v>1.2553289999999999</v>
      </c>
      <c r="K235" s="53">
        <v>1.2128319999999999</v>
      </c>
      <c r="L235" s="53">
        <v>1.199408</v>
      </c>
      <c r="M235" s="53">
        <v>1.2103120000000001</v>
      </c>
      <c r="N235" s="53">
        <v>1.2325140000000001</v>
      </c>
      <c r="O235" s="53">
        <v>1.2902819999999999</v>
      </c>
      <c r="P235" s="53">
        <v>1.2943039999999999</v>
      </c>
      <c r="Q235" s="53">
        <v>1.3555440000000001</v>
      </c>
      <c r="R235" s="53">
        <v>1.280578</v>
      </c>
      <c r="S235" s="53">
        <v>1.2263569999999999</v>
      </c>
      <c r="T235" s="53">
        <v>1.209921</v>
      </c>
      <c r="U235" s="53">
        <v>1.2029780000000001</v>
      </c>
      <c r="V235" s="53">
        <v>1.2407509999999999</v>
      </c>
      <c r="W235" s="53">
        <v>1.1771309999999999</v>
      </c>
      <c r="X235" s="53">
        <v>1.1314200000000001</v>
      </c>
      <c r="Y235" s="53">
        <v>1.063347</v>
      </c>
      <c r="Z235" s="53">
        <v>1.066066</v>
      </c>
      <c r="AA235" s="53">
        <v>1.0271699999999999</v>
      </c>
      <c r="AB235" s="53">
        <v>1.0318179999999999</v>
      </c>
      <c r="AC235" s="53">
        <v>1.0216620000000001</v>
      </c>
      <c r="AD235" s="53">
        <v>1.035922</v>
      </c>
      <c r="AE235" s="53">
        <v>1.0163930000000001</v>
      </c>
      <c r="AF235" s="53">
        <v>1.004848</v>
      </c>
      <c r="AG235" s="53">
        <v>-0.26335620999999998</v>
      </c>
      <c r="AH235" s="53">
        <v>-0.2542914</v>
      </c>
      <c r="AI235" s="53">
        <v>-0.29829230000000001</v>
      </c>
      <c r="AJ235" s="53">
        <v>-0.3191214</v>
      </c>
      <c r="AK235" s="53">
        <v>-0.3244031</v>
      </c>
      <c r="AL235" s="53">
        <v>-0.31474990000000003</v>
      </c>
      <c r="AM235" s="53">
        <v>-0.30345660000000002</v>
      </c>
      <c r="AN235" s="53">
        <v>-0.34122360000000002</v>
      </c>
      <c r="AO235" s="53">
        <v>-0.2956915</v>
      </c>
      <c r="AP235" s="53">
        <v>-0.37198560000000003</v>
      </c>
      <c r="AQ235" s="53">
        <v>-0.4205933</v>
      </c>
      <c r="AR235" s="53">
        <v>-0.40104380000000001</v>
      </c>
      <c r="AS235" s="53">
        <v>-0.36244150000000003</v>
      </c>
      <c r="AT235" s="53">
        <v>-0.28295169999999997</v>
      </c>
      <c r="AU235" s="53">
        <v>-0.31455670000000002</v>
      </c>
      <c r="AV235" s="53">
        <v>-0.31407089999999999</v>
      </c>
      <c r="AW235" s="53">
        <v>-0.33182840000000002</v>
      </c>
      <c r="AX235" s="53">
        <v>-0.27727590000000002</v>
      </c>
      <c r="AY235" s="53">
        <v>-0.30483450000000001</v>
      </c>
      <c r="AZ235" s="53">
        <v>-0.27993570000000001</v>
      </c>
      <c r="BA235" s="53">
        <v>-0.3286096</v>
      </c>
      <c r="BB235" s="53">
        <v>-0.30222199999999999</v>
      </c>
      <c r="BC235" s="53">
        <v>-0.31080790000000003</v>
      </c>
      <c r="BD235" s="53">
        <v>-0.30673539999999999</v>
      </c>
      <c r="BE235" s="53">
        <v>-0.107569</v>
      </c>
      <c r="BF235" s="53">
        <v>-9.9016300000000002E-2</v>
      </c>
      <c r="BG235" s="53">
        <v>-0.14290059999999999</v>
      </c>
      <c r="BH235" s="53">
        <v>-0.163466</v>
      </c>
      <c r="BI235" s="53">
        <v>-0.16795309999999999</v>
      </c>
      <c r="BJ235" s="53">
        <v>-0.15899340000000001</v>
      </c>
      <c r="BK235" s="53">
        <v>-0.13983229999999999</v>
      </c>
      <c r="BL235" s="53">
        <v>-0.1818668</v>
      </c>
      <c r="BM235" s="53">
        <v>-0.13335730000000001</v>
      </c>
      <c r="BN235" s="53">
        <v>-0.21915879999999999</v>
      </c>
      <c r="BO235" s="53">
        <v>-0.26759620000000001</v>
      </c>
      <c r="BP235" s="53">
        <v>-0.25377050000000001</v>
      </c>
      <c r="BQ235" s="53">
        <v>-0.22008630000000001</v>
      </c>
      <c r="BR235" s="53">
        <v>-0.1448207</v>
      </c>
      <c r="BS235" s="53">
        <v>-0.1744907</v>
      </c>
      <c r="BT235" s="53">
        <v>-0.1761354</v>
      </c>
      <c r="BU235" s="53">
        <v>-0.19761590000000001</v>
      </c>
      <c r="BV235" s="53">
        <v>-0.14305029999999999</v>
      </c>
      <c r="BW235" s="53">
        <v>-0.1680256</v>
      </c>
      <c r="BX235" s="53">
        <v>-0.14187830000000001</v>
      </c>
      <c r="BY235" s="53">
        <v>-0.19061839999999999</v>
      </c>
      <c r="BZ235" s="53">
        <v>-0.16325300000000001</v>
      </c>
      <c r="CA235" s="53">
        <v>-0.17184949999999999</v>
      </c>
      <c r="CB235" s="53">
        <v>-0.16663720000000001</v>
      </c>
      <c r="CC235" s="53">
        <v>3.2880000000000002E-4</v>
      </c>
      <c r="CD235" s="53">
        <v>8.5267999999999993E-3</v>
      </c>
      <c r="CE235" s="53">
        <v>-3.5276799999999997E-2</v>
      </c>
      <c r="CF235" s="53">
        <v>-5.5659500000000001E-2</v>
      </c>
      <c r="CG235" s="53">
        <v>-5.9596299999999998E-2</v>
      </c>
      <c r="CH235" s="53">
        <v>-5.11169E-2</v>
      </c>
      <c r="CI235" s="53">
        <v>-2.6506700000000001E-2</v>
      </c>
      <c r="CJ235" s="53">
        <v>-7.1496699999999996E-2</v>
      </c>
      <c r="CK235" s="53">
        <v>-2.0925200000000001E-2</v>
      </c>
      <c r="CL235" s="53">
        <v>-0.11331140000000001</v>
      </c>
      <c r="CM235" s="53">
        <v>-0.16163079999999999</v>
      </c>
      <c r="CN235" s="53">
        <v>-0.1517695</v>
      </c>
      <c r="CO235" s="53">
        <v>-0.1214915</v>
      </c>
      <c r="CP235" s="53">
        <v>-4.9151500000000001E-2</v>
      </c>
      <c r="CQ235" s="53">
        <v>-7.7481400000000006E-2</v>
      </c>
      <c r="CR235" s="53">
        <v>-8.0601800000000001E-2</v>
      </c>
      <c r="CS235" s="53">
        <v>-0.1046608</v>
      </c>
      <c r="CT235" s="53">
        <v>-5.0086100000000001E-2</v>
      </c>
      <c r="CU235" s="53">
        <v>-7.3272199999999996E-2</v>
      </c>
      <c r="CV235" s="53">
        <v>-4.6260299999999997E-2</v>
      </c>
      <c r="CW235" s="53">
        <v>-9.5046099999999994E-2</v>
      </c>
      <c r="CX235" s="53">
        <v>-6.7003499999999994E-2</v>
      </c>
      <c r="CY235" s="53">
        <v>-7.5607300000000002E-2</v>
      </c>
      <c r="CZ235" s="53">
        <v>-6.9605600000000004E-2</v>
      </c>
      <c r="DA235" s="53">
        <v>0.10822660000000001</v>
      </c>
      <c r="DB235" s="53">
        <v>0.1160698</v>
      </c>
      <c r="DC235" s="53">
        <v>7.2347099999999998E-2</v>
      </c>
      <c r="DD235" s="53">
        <v>5.2146900000000003E-2</v>
      </c>
      <c r="DE235" s="53">
        <v>4.8760499999999998E-2</v>
      </c>
      <c r="DF235" s="53">
        <v>5.6759499999999997E-2</v>
      </c>
      <c r="DG235" s="53">
        <v>8.6818999999999993E-2</v>
      </c>
      <c r="DH235" s="53">
        <v>3.8873400000000002E-2</v>
      </c>
      <c r="DI235" s="53">
        <v>9.1507000000000005E-2</v>
      </c>
      <c r="DJ235" s="53">
        <v>-7.4640000000000001E-3</v>
      </c>
      <c r="DK235" s="53">
        <v>-5.56655E-2</v>
      </c>
      <c r="DL235" s="53">
        <v>-4.9768399999999997E-2</v>
      </c>
      <c r="DM235" s="53">
        <v>-2.2896699999999999E-2</v>
      </c>
      <c r="DN235" s="53">
        <v>4.6517700000000002E-2</v>
      </c>
      <c r="DO235" s="53">
        <v>1.9527800000000001E-2</v>
      </c>
      <c r="DP235" s="53">
        <v>1.49319E-2</v>
      </c>
      <c r="DQ235" s="53">
        <v>-1.17056E-2</v>
      </c>
      <c r="DR235" s="53">
        <v>4.2878100000000002E-2</v>
      </c>
      <c r="DS235" s="53">
        <v>2.1481199999999999E-2</v>
      </c>
      <c r="DT235" s="53">
        <v>4.93578E-2</v>
      </c>
      <c r="DU235" s="53">
        <v>5.262E-4</v>
      </c>
      <c r="DV235" s="53">
        <v>2.9246100000000001E-2</v>
      </c>
      <c r="DW235" s="53">
        <v>2.0634900000000001E-2</v>
      </c>
      <c r="DX235" s="53">
        <v>2.7425999999999999E-2</v>
      </c>
      <c r="DY235" s="53">
        <v>0.26401388999999997</v>
      </c>
      <c r="DZ235" s="53">
        <v>0.271345</v>
      </c>
      <c r="EA235" s="53">
        <v>0.22773879999999999</v>
      </c>
      <c r="EB235" s="53">
        <v>0.2078023</v>
      </c>
      <c r="EC235" s="53">
        <v>0.20521049999999999</v>
      </c>
      <c r="ED235" s="53">
        <v>0.21251600000000001</v>
      </c>
      <c r="EE235" s="53">
        <v>0.25044319999999998</v>
      </c>
      <c r="EF235" s="53">
        <v>0.1982302</v>
      </c>
      <c r="EG235" s="53">
        <v>0.25384119999999999</v>
      </c>
      <c r="EH235" s="53">
        <v>0.14536279999999999</v>
      </c>
      <c r="EI235" s="53">
        <v>9.7331600000000004E-2</v>
      </c>
      <c r="EJ235" s="53">
        <v>9.7504900000000005E-2</v>
      </c>
      <c r="EK235" s="53">
        <v>0.1194586</v>
      </c>
      <c r="EL235" s="53">
        <v>0.1846488</v>
      </c>
      <c r="EM235" s="53">
        <v>0.15959380000000001</v>
      </c>
      <c r="EN235" s="53">
        <v>0.15286730000000001</v>
      </c>
      <c r="EO235" s="53">
        <v>0.1225068</v>
      </c>
      <c r="EP235" s="53">
        <v>0.1771036</v>
      </c>
      <c r="EQ235" s="53">
        <v>0.15829009999999999</v>
      </c>
      <c r="ER235" s="53">
        <v>0.1874151</v>
      </c>
      <c r="ES235" s="53">
        <v>0.13851740000000001</v>
      </c>
      <c r="ET235" s="53">
        <v>0.16821510000000001</v>
      </c>
      <c r="EU235" s="53">
        <v>0.15959329999999999</v>
      </c>
      <c r="EV235" s="53">
        <v>0.16752429999999999</v>
      </c>
      <c r="EW235" s="53">
        <v>79.647270000000006</v>
      </c>
      <c r="EX235" s="53">
        <v>78.285160000000005</v>
      </c>
      <c r="EY235" s="53">
        <v>76.637630000000001</v>
      </c>
      <c r="EZ235" s="53">
        <v>74.854100000000003</v>
      </c>
      <c r="FA235" s="53">
        <v>73.237039999999993</v>
      </c>
      <c r="FB235" s="53">
        <v>71.507350000000002</v>
      </c>
      <c r="FC235" s="53">
        <v>70.393469999999994</v>
      </c>
      <c r="FD235" s="53">
        <v>71.334770000000006</v>
      </c>
      <c r="FE235" s="53">
        <v>74.799800000000005</v>
      </c>
      <c r="FF235" s="53">
        <v>79.14067</v>
      </c>
      <c r="FG235" s="53">
        <v>83.346879999999999</v>
      </c>
      <c r="FH235" s="53">
        <v>87.282020000000003</v>
      </c>
      <c r="FI235" s="53">
        <v>90.887110000000007</v>
      </c>
      <c r="FJ235" s="53">
        <v>93.721469999999997</v>
      </c>
      <c r="FK235" s="53">
        <v>96.449370000000002</v>
      </c>
      <c r="FL235" s="53">
        <v>98.494699999999995</v>
      </c>
      <c r="FM235" s="53">
        <v>99.47869</v>
      </c>
      <c r="FN235" s="53">
        <v>98.943240000000003</v>
      </c>
      <c r="FO235" s="53">
        <v>97.359539999999996</v>
      </c>
      <c r="FP235" s="53">
        <v>95.071010000000001</v>
      </c>
      <c r="FQ235" s="53">
        <v>91.792140000000003</v>
      </c>
      <c r="FR235" s="53">
        <v>88.65531</v>
      </c>
      <c r="FS235" s="53">
        <v>85.880399999999995</v>
      </c>
      <c r="FT235" s="53">
        <v>83.131500000000003</v>
      </c>
      <c r="FU235" s="53">
        <v>1623.9680000000001</v>
      </c>
      <c r="FV235" s="53">
        <v>2027.482</v>
      </c>
      <c r="FW235" s="53">
        <v>24.141729999999999</v>
      </c>
      <c r="FX235" s="53">
        <v>1</v>
      </c>
    </row>
    <row r="236" spans="1:180" x14ac:dyDescent="0.3">
      <c r="A236" t="s">
        <v>174</v>
      </c>
      <c r="B236" t="s">
        <v>250</v>
      </c>
      <c r="C236" t="s">
        <v>180</v>
      </c>
      <c r="D236" t="s">
        <v>227</v>
      </c>
      <c r="E236" t="s">
        <v>189</v>
      </c>
      <c r="F236" t="s">
        <v>230</v>
      </c>
      <c r="G236" t="s">
        <v>242</v>
      </c>
      <c r="H236" s="53">
        <v>387</v>
      </c>
      <c r="I236" s="53">
        <v>1.230491</v>
      </c>
      <c r="J236" s="53">
        <v>1.239876</v>
      </c>
      <c r="K236" s="53">
        <v>1.20387</v>
      </c>
      <c r="L236" s="53">
        <v>1.1906570000000001</v>
      </c>
      <c r="M236" s="53">
        <v>1.2121120000000001</v>
      </c>
      <c r="N236" s="53">
        <v>1.231976</v>
      </c>
      <c r="O236" s="53">
        <v>1.321315</v>
      </c>
      <c r="P236" s="53">
        <v>1.431597</v>
      </c>
      <c r="Q236" s="53">
        <v>1.4883420000000001</v>
      </c>
      <c r="R236" s="53">
        <v>1.482005</v>
      </c>
      <c r="S236" s="53">
        <v>1.486669</v>
      </c>
      <c r="T236" s="53">
        <v>1.4466190000000001</v>
      </c>
      <c r="U236" s="53">
        <v>1.3716740000000001</v>
      </c>
      <c r="V236" s="53">
        <v>1.3669709999999999</v>
      </c>
      <c r="W236" s="53">
        <v>1.3105020000000001</v>
      </c>
      <c r="X236" s="53">
        <v>1.25176</v>
      </c>
      <c r="Y236" s="53">
        <v>1.2065539999999999</v>
      </c>
      <c r="Z236" s="53">
        <v>1.188286</v>
      </c>
      <c r="AA236" s="53">
        <v>1.2043079999999999</v>
      </c>
      <c r="AB236" s="53">
        <v>1.2455970000000001</v>
      </c>
      <c r="AC236" s="53">
        <v>1.3006169999999999</v>
      </c>
      <c r="AD236" s="53">
        <v>1.3103629999999999</v>
      </c>
      <c r="AE236" s="53">
        <v>1.2986200000000001</v>
      </c>
      <c r="AF236" s="53">
        <v>1.276519</v>
      </c>
      <c r="AG236" s="53">
        <v>-0.19686210000000001</v>
      </c>
      <c r="AH236" s="53">
        <v>-0.17747669999999999</v>
      </c>
      <c r="AI236" s="53">
        <v>-0.21403849999999999</v>
      </c>
      <c r="AJ236" s="53">
        <v>-0.2291473</v>
      </c>
      <c r="AK236" s="53">
        <v>-0.2295198</v>
      </c>
      <c r="AL236" s="53">
        <v>-0.2395757</v>
      </c>
      <c r="AM236" s="53">
        <v>-0.28699920000000001</v>
      </c>
      <c r="AN236" s="53">
        <v>-0.28309240000000002</v>
      </c>
      <c r="AO236" s="53">
        <v>-0.28180339999999998</v>
      </c>
      <c r="AP236" s="53">
        <v>-0.31451430000000002</v>
      </c>
      <c r="AQ236" s="53">
        <v>-0.32707890000000001</v>
      </c>
      <c r="AR236" s="53">
        <v>-0.35260249999999999</v>
      </c>
      <c r="AS236" s="53">
        <v>-0.3814341</v>
      </c>
      <c r="AT236" s="53">
        <v>-0.37161280000000002</v>
      </c>
      <c r="AU236" s="53">
        <v>-0.38250669999999998</v>
      </c>
      <c r="AV236" s="53">
        <v>-0.3988971</v>
      </c>
      <c r="AW236" s="53">
        <v>-0.39405519999999999</v>
      </c>
      <c r="AX236" s="53">
        <v>-0.34069929999999998</v>
      </c>
      <c r="AY236" s="53">
        <v>-0.32661849999999998</v>
      </c>
      <c r="AZ236" s="53">
        <v>-0.26083190000000001</v>
      </c>
      <c r="BA236" s="53">
        <v>-0.26221090000000002</v>
      </c>
      <c r="BB236" s="53">
        <v>-0.22872890000000001</v>
      </c>
      <c r="BC236" s="53">
        <v>-0.22219179999999999</v>
      </c>
      <c r="BD236" s="53">
        <v>-0.2304986</v>
      </c>
      <c r="BE236" s="53">
        <v>-7.1793599999999999E-2</v>
      </c>
      <c r="BF236" s="53">
        <v>-5.1565399999999997E-2</v>
      </c>
      <c r="BG236" s="53">
        <v>-8.8476600000000002E-2</v>
      </c>
      <c r="BH236" s="53">
        <v>-0.104119</v>
      </c>
      <c r="BI236" s="53">
        <v>-0.1040045</v>
      </c>
      <c r="BJ236" s="53">
        <v>-0.1143991</v>
      </c>
      <c r="BK236" s="53">
        <v>-0.1559729</v>
      </c>
      <c r="BL236" s="53">
        <v>-0.1463033</v>
      </c>
      <c r="BM236" s="53">
        <v>-0.14127799999999999</v>
      </c>
      <c r="BN236" s="53">
        <v>-0.1759501</v>
      </c>
      <c r="BO236" s="53">
        <v>-0.18655920000000001</v>
      </c>
      <c r="BP236" s="53">
        <v>-0.2105638</v>
      </c>
      <c r="BQ236" s="53">
        <v>-0.24173620000000001</v>
      </c>
      <c r="BR236" s="53">
        <v>-0.23096369999999999</v>
      </c>
      <c r="BS236" s="53">
        <v>-0.2483061</v>
      </c>
      <c r="BT236" s="53">
        <v>-0.26702959999999998</v>
      </c>
      <c r="BU236" s="53">
        <v>-0.262515</v>
      </c>
      <c r="BV236" s="53">
        <v>-0.20897189999999999</v>
      </c>
      <c r="BW236" s="53">
        <v>-0.1941098</v>
      </c>
      <c r="BX236" s="53">
        <v>-0.12846460000000001</v>
      </c>
      <c r="BY236" s="53">
        <v>-0.12788350000000001</v>
      </c>
      <c r="BZ236" s="53">
        <v>-9.3207899999999996E-2</v>
      </c>
      <c r="CA236" s="53">
        <v>-8.6954600000000007E-2</v>
      </c>
      <c r="CB236" s="53">
        <v>-9.5385300000000006E-2</v>
      </c>
      <c r="CC236" s="53">
        <v>1.48284E-2</v>
      </c>
      <c r="CD236" s="53">
        <v>3.5640499999999999E-2</v>
      </c>
      <c r="CE236" s="53">
        <v>-1.5127000000000001E-3</v>
      </c>
      <c r="CF236" s="53">
        <v>-1.75248E-2</v>
      </c>
      <c r="CG236" s="53">
        <v>-1.7072899999999998E-2</v>
      </c>
      <c r="CH236" s="53">
        <v>-2.77021E-2</v>
      </c>
      <c r="CI236" s="53">
        <v>-6.5224500000000005E-2</v>
      </c>
      <c r="CJ236" s="53">
        <v>-5.1563600000000001E-2</v>
      </c>
      <c r="CK236" s="53">
        <v>-4.3950599999999999E-2</v>
      </c>
      <c r="CL236" s="53">
        <v>-7.9980899999999994E-2</v>
      </c>
      <c r="CM236" s="53">
        <v>-8.9235700000000001E-2</v>
      </c>
      <c r="CN236" s="53">
        <v>-0.1121882</v>
      </c>
      <c r="CO236" s="53">
        <v>-0.14498179999999999</v>
      </c>
      <c r="CP236" s="53">
        <v>-0.13355059999999999</v>
      </c>
      <c r="CQ236" s="53">
        <v>-0.1553591</v>
      </c>
      <c r="CR236" s="53">
        <v>-0.17569870000000001</v>
      </c>
      <c r="CS236" s="53">
        <v>-0.1714106</v>
      </c>
      <c r="CT236" s="53">
        <v>-0.1177378</v>
      </c>
      <c r="CU236" s="53">
        <v>-0.1023346</v>
      </c>
      <c r="CV236" s="53">
        <v>-3.6787399999999998E-2</v>
      </c>
      <c r="CW236" s="53">
        <v>-3.4848700000000003E-2</v>
      </c>
      <c r="CX236" s="53">
        <v>6.5359999999999995E-4</v>
      </c>
      <c r="CY236" s="53">
        <v>6.7102999999999998E-3</v>
      </c>
      <c r="CZ236" s="53">
        <v>-1.8062E-3</v>
      </c>
      <c r="DA236" s="53">
        <v>0.1014505</v>
      </c>
      <c r="DB236" s="53">
        <v>0.12284630000000001</v>
      </c>
      <c r="DC236" s="53">
        <v>8.5451100000000002E-2</v>
      </c>
      <c r="DD236" s="53">
        <v>6.9069400000000003E-2</v>
      </c>
      <c r="DE236" s="53">
        <v>6.9858600000000007E-2</v>
      </c>
      <c r="DF236" s="53">
        <v>5.89948E-2</v>
      </c>
      <c r="DG236" s="53">
        <v>2.5523899999999999E-2</v>
      </c>
      <c r="DH236" s="53">
        <v>4.3176100000000002E-2</v>
      </c>
      <c r="DI236" s="53">
        <v>5.3376899999999998E-2</v>
      </c>
      <c r="DJ236" s="53">
        <v>1.59883E-2</v>
      </c>
      <c r="DK236" s="53">
        <v>8.0877999999999992E-3</v>
      </c>
      <c r="DL236" s="53">
        <v>-1.3812700000000001E-2</v>
      </c>
      <c r="DM236" s="53">
        <v>-4.8227399999999997E-2</v>
      </c>
      <c r="DN236" s="53">
        <v>-3.6137500000000003E-2</v>
      </c>
      <c r="DO236" s="53">
        <v>-6.2412200000000001E-2</v>
      </c>
      <c r="DP236" s="53">
        <v>-8.4367700000000004E-2</v>
      </c>
      <c r="DQ236" s="53">
        <v>-8.0306199999999994E-2</v>
      </c>
      <c r="DR236" s="53">
        <v>-2.6503800000000001E-2</v>
      </c>
      <c r="DS236" s="53">
        <v>-1.0559499999999999E-2</v>
      </c>
      <c r="DT236" s="53">
        <v>5.48897E-2</v>
      </c>
      <c r="DU236" s="53">
        <v>5.8186099999999998E-2</v>
      </c>
      <c r="DV236" s="53">
        <v>9.4515100000000005E-2</v>
      </c>
      <c r="DW236" s="53">
        <v>0.10037509999999999</v>
      </c>
      <c r="DX236" s="53">
        <v>9.1772800000000002E-2</v>
      </c>
      <c r="DY236" s="53">
        <v>0.2265189</v>
      </c>
      <c r="DZ236" s="53">
        <v>0.2487577</v>
      </c>
      <c r="EA236" s="53">
        <v>0.21101310000000001</v>
      </c>
      <c r="EB236" s="53">
        <v>0.19409770000000001</v>
      </c>
      <c r="EC236" s="53">
        <v>0.19537389999999999</v>
      </c>
      <c r="ED236" s="53">
        <v>0.18417140000000001</v>
      </c>
      <c r="EE236" s="53">
        <v>0.1565502</v>
      </c>
      <c r="EF236" s="53">
        <v>0.17996519999999999</v>
      </c>
      <c r="EG236" s="53">
        <v>0.1939022</v>
      </c>
      <c r="EH236" s="53">
        <v>0.15455250000000001</v>
      </c>
      <c r="EI236" s="53">
        <v>0.1486075</v>
      </c>
      <c r="EJ236" s="53">
        <v>0.12822600000000001</v>
      </c>
      <c r="EK236" s="53">
        <v>9.1470599999999999E-2</v>
      </c>
      <c r="EL236" s="53">
        <v>0.1045116</v>
      </c>
      <c r="EM236" s="53">
        <v>7.1788400000000002E-2</v>
      </c>
      <c r="EN236" s="53">
        <v>4.7499699999999999E-2</v>
      </c>
      <c r="EO236" s="53">
        <v>5.1234000000000002E-2</v>
      </c>
      <c r="EP236" s="53">
        <v>0.1052236</v>
      </c>
      <c r="EQ236" s="53">
        <v>0.12194919999999999</v>
      </c>
      <c r="ER236" s="53">
        <v>0.18725700000000001</v>
      </c>
      <c r="ES236" s="53">
        <v>0.1925135</v>
      </c>
      <c r="ET236" s="53">
        <v>0.23003609999999999</v>
      </c>
      <c r="EU236" s="53">
        <v>0.2356123</v>
      </c>
      <c r="EV236" s="53">
        <v>0.22688610000000001</v>
      </c>
      <c r="EW236" s="53">
        <v>80.205190000000002</v>
      </c>
      <c r="EX236" s="53">
        <v>78.032319999999999</v>
      </c>
      <c r="EY236" s="53">
        <v>76.376729999999995</v>
      </c>
      <c r="EZ236" s="53">
        <v>74.995540000000005</v>
      </c>
      <c r="FA236" s="53">
        <v>73.229100000000003</v>
      </c>
      <c r="FB236" s="53">
        <v>71.679180000000002</v>
      </c>
      <c r="FC236" s="53">
        <v>70.896969999999996</v>
      </c>
      <c r="FD236" s="53">
        <v>72.368189999999998</v>
      </c>
      <c r="FE236" s="53">
        <v>75.796809999999994</v>
      </c>
      <c r="FF236" s="53">
        <v>79.883560000000003</v>
      </c>
      <c r="FG236" s="53">
        <v>84.066419999999994</v>
      </c>
      <c r="FH236" s="53">
        <v>87.620620000000002</v>
      </c>
      <c r="FI236" s="53">
        <v>91.046509999999998</v>
      </c>
      <c r="FJ236" s="53">
        <v>94.133899999999997</v>
      </c>
      <c r="FK236" s="53">
        <v>96.287769999999995</v>
      </c>
      <c r="FL236" s="53">
        <v>97.96114</v>
      </c>
      <c r="FM236" s="53">
        <v>98.856250000000003</v>
      </c>
      <c r="FN236" s="53">
        <v>98.453890000000001</v>
      </c>
      <c r="FO236" s="53">
        <v>96.675439999999995</v>
      </c>
      <c r="FP236" s="53">
        <v>93.910330000000002</v>
      </c>
      <c r="FQ236" s="53">
        <v>90.606309999999993</v>
      </c>
      <c r="FR236" s="53">
        <v>87.770259999999993</v>
      </c>
      <c r="FS236" s="53">
        <v>84.809809999999999</v>
      </c>
      <c r="FT236" s="53">
        <v>82.189220000000006</v>
      </c>
      <c r="FU236" s="53">
        <v>1623.9680000000001</v>
      </c>
      <c r="FV236" s="53">
        <v>2027.482</v>
      </c>
      <c r="FW236" s="53">
        <v>24.141729999999999</v>
      </c>
      <c r="FX236" s="53">
        <v>1</v>
      </c>
    </row>
    <row r="237" spans="1:180" x14ac:dyDescent="0.3">
      <c r="A237" t="s">
        <v>174</v>
      </c>
      <c r="B237" t="s">
        <v>250</v>
      </c>
      <c r="C237" t="s">
        <v>180</v>
      </c>
      <c r="D237" t="s">
        <v>227</v>
      </c>
      <c r="E237" t="s">
        <v>190</v>
      </c>
      <c r="F237" t="s">
        <v>230</v>
      </c>
      <c r="G237" t="s">
        <v>242</v>
      </c>
      <c r="H237" s="53">
        <v>387</v>
      </c>
      <c r="I237" s="53">
        <v>1.0506629999999999</v>
      </c>
      <c r="J237" s="53">
        <v>1.0645199999999999</v>
      </c>
      <c r="K237" s="53">
        <v>1.042222</v>
      </c>
      <c r="L237" s="53">
        <v>1.0297989999999999</v>
      </c>
      <c r="M237" s="53">
        <v>1.035693</v>
      </c>
      <c r="N237" s="53">
        <v>1.0541469999999999</v>
      </c>
      <c r="O237" s="53">
        <v>1.1513800000000001</v>
      </c>
      <c r="P237" s="53">
        <v>1.241843</v>
      </c>
      <c r="Q237" s="53">
        <v>1.2804260000000001</v>
      </c>
      <c r="R237" s="53">
        <v>1.286613</v>
      </c>
      <c r="S237" s="53">
        <v>1.268243</v>
      </c>
      <c r="T237" s="53">
        <v>1.240845</v>
      </c>
      <c r="U237" s="53">
        <v>1.214688</v>
      </c>
      <c r="V237" s="53">
        <v>1.2019280000000001</v>
      </c>
      <c r="W237" s="53">
        <v>1.1689689999999999</v>
      </c>
      <c r="X237" s="53">
        <v>1.0938399999999999</v>
      </c>
      <c r="Y237" s="53">
        <v>1.0413349999999999</v>
      </c>
      <c r="Z237" s="53">
        <v>1.0271699999999999</v>
      </c>
      <c r="AA237" s="53">
        <v>1.0422990000000001</v>
      </c>
      <c r="AB237" s="53">
        <v>1.062945</v>
      </c>
      <c r="AC237" s="53">
        <v>1.082754</v>
      </c>
      <c r="AD237" s="53">
        <v>1.070737</v>
      </c>
      <c r="AE237" s="53">
        <v>1.02511</v>
      </c>
      <c r="AF237" s="53">
        <v>1.0095229999999999</v>
      </c>
      <c r="AG237" s="53">
        <v>-0.14741750000000001</v>
      </c>
      <c r="AH237" s="53">
        <v>-0.1305982</v>
      </c>
      <c r="AI237" s="53">
        <v>-0.14679010000000001</v>
      </c>
      <c r="AJ237" s="53">
        <v>-0.16134480000000001</v>
      </c>
      <c r="AK237" s="53">
        <v>-0.1695275</v>
      </c>
      <c r="AL237" s="53">
        <v>-0.17459469999999999</v>
      </c>
      <c r="AM237" s="53">
        <v>-0.1308213</v>
      </c>
      <c r="AN237" s="53">
        <v>-0.15196560000000001</v>
      </c>
      <c r="AO237" s="53">
        <v>-0.16977709999999999</v>
      </c>
      <c r="AP237" s="53">
        <v>-0.19160840000000001</v>
      </c>
      <c r="AQ237" s="53">
        <v>-0.2338992</v>
      </c>
      <c r="AR237" s="53">
        <v>-0.2387532</v>
      </c>
      <c r="AS237" s="53">
        <v>-0.25424639999999998</v>
      </c>
      <c r="AT237" s="53">
        <v>-0.24444730000000001</v>
      </c>
      <c r="AU237" s="53">
        <v>-0.2490388</v>
      </c>
      <c r="AV237" s="53">
        <v>-0.27324189999999998</v>
      </c>
      <c r="AW237" s="53">
        <v>-0.27644180000000002</v>
      </c>
      <c r="AX237" s="53">
        <v>-0.2443697</v>
      </c>
      <c r="AY237" s="53">
        <v>-0.2190579</v>
      </c>
      <c r="AZ237" s="53">
        <v>-0.18231649999999999</v>
      </c>
      <c r="BA237" s="53">
        <v>-0.1867519</v>
      </c>
      <c r="BB237" s="53">
        <v>-0.18979799999999999</v>
      </c>
      <c r="BC237" s="53">
        <v>-0.21082490000000001</v>
      </c>
      <c r="BD237" s="53">
        <v>-0.21200759999999999</v>
      </c>
      <c r="BE237" s="53">
        <v>-4.8812500000000002E-2</v>
      </c>
      <c r="BF237" s="53">
        <v>-3.11437E-2</v>
      </c>
      <c r="BG237" s="53">
        <v>-4.8600600000000001E-2</v>
      </c>
      <c r="BH237" s="53">
        <v>-6.4507099999999998E-2</v>
      </c>
      <c r="BI237" s="53">
        <v>-7.2218699999999997E-2</v>
      </c>
      <c r="BJ237" s="53">
        <v>-7.6166200000000003E-2</v>
      </c>
      <c r="BK237" s="53">
        <v>-2.9612699999999999E-2</v>
      </c>
      <c r="BL237" s="53">
        <v>-4.5190000000000001E-2</v>
      </c>
      <c r="BM237" s="53">
        <v>-6.6763299999999998E-2</v>
      </c>
      <c r="BN237" s="53">
        <v>-9.11304E-2</v>
      </c>
      <c r="BO237" s="53">
        <v>-0.1317487</v>
      </c>
      <c r="BP237" s="53">
        <v>-0.13639499999999999</v>
      </c>
      <c r="BQ237" s="53">
        <v>-0.1453836</v>
      </c>
      <c r="BR237" s="53">
        <v>-0.1361453</v>
      </c>
      <c r="BS237" s="53">
        <v>-0.13938229999999999</v>
      </c>
      <c r="BT237" s="53">
        <v>-0.16920689999999999</v>
      </c>
      <c r="BU237" s="53">
        <v>-0.17458319999999999</v>
      </c>
      <c r="BV237" s="53">
        <v>-0.14260529999999999</v>
      </c>
      <c r="BW237" s="53">
        <v>-0.11650820000000001</v>
      </c>
      <c r="BX237" s="53">
        <v>-7.9955700000000005E-2</v>
      </c>
      <c r="BY237" s="53">
        <v>-8.2945500000000005E-2</v>
      </c>
      <c r="BZ237" s="53">
        <v>-8.5182099999999997E-2</v>
      </c>
      <c r="CA237" s="53">
        <v>-0.1084309</v>
      </c>
      <c r="CB237" s="53">
        <v>-0.1098201</v>
      </c>
      <c r="CC237" s="53">
        <v>1.9480999999999998E-2</v>
      </c>
      <c r="CD237" s="53">
        <v>3.7738300000000002E-2</v>
      </c>
      <c r="CE237" s="53">
        <v>1.9405100000000002E-2</v>
      </c>
      <c r="CF237" s="53">
        <v>2.5623999999999998E-3</v>
      </c>
      <c r="CG237" s="53">
        <v>-4.823E-3</v>
      </c>
      <c r="CH237" s="53">
        <v>-7.9950000000000004E-3</v>
      </c>
      <c r="CI237" s="53">
        <v>4.0484100000000002E-2</v>
      </c>
      <c r="CJ237" s="53">
        <v>2.87624E-2</v>
      </c>
      <c r="CK237" s="53">
        <v>4.5836999999999996E-3</v>
      </c>
      <c r="CL237" s="53">
        <v>-2.1539699999999998E-2</v>
      </c>
      <c r="CM237" s="53">
        <v>-6.0999600000000001E-2</v>
      </c>
      <c r="CN237" s="53">
        <v>-6.5502000000000005E-2</v>
      </c>
      <c r="CO237" s="53">
        <v>-6.9985599999999995E-2</v>
      </c>
      <c r="CP237" s="53">
        <v>-6.1135599999999998E-2</v>
      </c>
      <c r="CQ237" s="53">
        <v>-6.3434500000000005E-2</v>
      </c>
      <c r="CR237" s="53">
        <v>-9.7152600000000006E-2</v>
      </c>
      <c r="CS237" s="53">
        <v>-0.1040363</v>
      </c>
      <c r="CT237" s="53">
        <v>-7.2123699999999999E-2</v>
      </c>
      <c r="CU237" s="53">
        <v>-4.5482599999999998E-2</v>
      </c>
      <c r="CV237" s="53">
        <v>-9.0609999999999996E-3</v>
      </c>
      <c r="CW237" s="53">
        <v>-1.1049399999999999E-2</v>
      </c>
      <c r="CX237" s="53">
        <v>-1.2725500000000001E-2</v>
      </c>
      <c r="CY237" s="53">
        <v>-3.7513100000000001E-2</v>
      </c>
      <c r="CZ237" s="53">
        <v>-3.9045299999999998E-2</v>
      </c>
      <c r="DA237" s="53">
        <v>8.7774500000000005E-2</v>
      </c>
      <c r="DB237" s="53">
        <v>0.1066202</v>
      </c>
      <c r="DC237" s="53">
        <v>8.74109E-2</v>
      </c>
      <c r="DD237" s="53">
        <v>6.9631899999999997E-2</v>
      </c>
      <c r="DE237" s="53">
        <v>6.2572799999999998E-2</v>
      </c>
      <c r="DF237" s="53">
        <v>6.0176199999999999E-2</v>
      </c>
      <c r="DG237" s="53">
        <v>0.1105809</v>
      </c>
      <c r="DH237" s="53">
        <v>0.10271479999999999</v>
      </c>
      <c r="DI237" s="53">
        <v>7.5930700000000004E-2</v>
      </c>
      <c r="DJ237" s="53">
        <v>4.8051099999999999E-2</v>
      </c>
      <c r="DK237" s="53">
        <v>9.7494999999999995E-3</v>
      </c>
      <c r="DL237" s="53">
        <v>5.391E-3</v>
      </c>
      <c r="DM237" s="53">
        <v>5.4124000000000004E-3</v>
      </c>
      <c r="DN237" s="53">
        <v>1.3873999999999999E-2</v>
      </c>
      <c r="DO237" s="53">
        <v>1.25133E-2</v>
      </c>
      <c r="DP237" s="53">
        <v>-2.5098200000000001E-2</v>
      </c>
      <c r="DQ237" s="53">
        <v>-3.34893E-2</v>
      </c>
      <c r="DR237" s="53">
        <v>-1.642E-3</v>
      </c>
      <c r="DS237" s="53">
        <v>2.5543E-2</v>
      </c>
      <c r="DT237" s="53">
        <v>6.1833800000000001E-2</v>
      </c>
      <c r="DU237" s="53">
        <v>6.0846600000000001E-2</v>
      </c>
      <c r="DV237" s="53">
        <v>5.9731100000000002E-2</v>
      </c>
      <c r="DW237" s="53">
        <v>3.3404700000000002E-2</v>
      </c>
      <c r="DX237" s="53">
        <v>3.1729500000000001E-2</v>
      </c>
      <c r="DY237" s="53">
        <v>0.1863794</v>
      </c>
      <c r="DZ237" s="53">
        <v>0.2060748</v>
      </c>
      <c r="EA237" s="53">
        <v>0.1856003</v>
      </c>
      <c r="EB237" s="53">
        <v>0.1664696</v>
      </c>
      <c r="EC237" s="53">
        <v>0.15988150000000001</v>
      </c>
      <c r="ED237" s="53">
        <v>0.15860469999999999</v>
      </c>
      <c r="EE237" s="53">
        <v>0.21178949999999999</v>
      </c>
      <c r="EF237" s="53">
        <v>0.20949029999999999</v>
      </c>
      <c r="EG237" s="53">
        <v>0.17894450000000001</v>
      </c>
      <c r="EH237" s="53">
        <v>0.1485291</v>
      </c>
      <c r="EI237" s="53">
        <v>0.1118999</v>
      </c>
      <c r="EJ237" s="53">
        <v>0.1077492</v>
      </c>
      <c r="EK237" s="53">
        <v>0.11427519999999999</v>
      </c>
      <c r="EL237" s="53">
        <v>0.12217600000000001</v>
      </c>
      <c r="EM237" s="53">
        <v>0.1221699</v>
      </c>
      <c r="EN237" s="53">
        <v>7.8936800000000001E-2</v>
      </c>
      <c r="EO237" s="53">
        <v>6.8369299999999994E-2</v>
      </c>
      <c r="EP237" s="53">
        <v>0.1001224</v>
      </c>
      <c r="EQ237" s="53">
        <v>0.1280927</v>
      </c>
      <c r="ER237" s="53">
        <v>0.16419449999999999</v>
      </c>
      <c r="ES237" s="53">
        <v>0.16465299999999999</v>
      </c>
      <c r="ET237" s="53">
        <v>0.16434699999999999</v>
      </c>
      <c r="EU237" s="53">
        <v>0.1357988</v>
      </c>
      <c r="EV237" s="53">
        <v>0.13391700000000001</v>
      </c>
      <c r="EW237" s="53">
        <v>75.18356</v>
      </c>
      <c r="EX237" s="53">
        <v>73.224209999999999</v>
      </c>
      <c r="EY237" s="53">
        <v>71.247820000000004</v>
      </c>
      <c r="EZ237" s="53">
        <v>69.41422</v>
      </c>
      <c r="FA237" s="53">
        <v>68.05489</v>
      </c>
      <c r="FB237" s="53">
        <v>66.975719999999995</v>
      </c>
      <c r="FC237" s="53">
        <v>65.992549999999994</v>
      </c>
      <c r="FD237" s="53">
        <v>66.491810000000001</v>
      </c>
      <c r="FE237" s="53">
        <v>69.528959999999998</v>
      </c>
      <c r="FF237" s="53">
        <v>73.973240000000004</v>
      </c>
      <c r="FG237" s="53">
        <v>78.37885</v>
      </c>
      <c r="FH237" s="53">
        <v>82.256839999999997</v>
      </c>
      <c r="FI237" s="53">
        <v>85.644509999999997</v>
      </c>
      <c r="FJ237" s="53">
        <v>88.782210000000006</v>
      </c>
      <c r="FK237" s="53">
        <v>90.986689999999996</v>
      </c>
      <c r="FL237" s="53">
        <v>92.545550000000006</v>
      </c>
      <c r="FM237" s="53">
        <v>93.300030000000007</v>
      </c>
      <c r="FN237" s="53">
        <v>92.695049999999995</v>
      </c>
      <c r="FO237" s="53">
        <v>90.821579999999997</v>
      </c>
      <c r="FP237" s="53">
        <v>87.529169999999993</v>
      </c>
      <c r="FQ237" s="53">
        <v>84.677899999999994</v>
      </c>
      <c r="FR237" s="53">
        <v>82.112859999999998</v>
      </c>
      <c r="FS237" s="53">
        <v>79.46902</v>
      </c>
      <c r="FT237" s="53">
        <v>76.937899999999999</v>
      </c>
      <c r="FU237" s="53">
        <v>1622.1669999999999</v>
      </c>
      <c r="FV237" s="53">
        <v>1683.7070000000001</v>
      </c>
      <c r="FW237" s="53">
        <v>27.207619999999999</v>
      </c>
      <c r="FX237" s="53">
        <v>1</v>
      </c>
    </row>
    <row r="238" spans="1:180" x14ac:dyDescent="0.3">
      <c r="A238" t="s">
        <v>174</v>
      </c>
      <c r="B238" t="s">
        <v>250</v>
      </c>
      <c r="C238" t="s">
        <v>180</v>
      </c>
      <c r="D238" t="s">
        <v>248</v>
      </c>
      <c r="E238" t="s">
        <v>190</v>
      </c>
      <c r="F238" t="s">
        <v>230</v>
      </c>
      <c r="G238" t="s">
        <v>242</v>
      </c>
      <c r="H238" s="53">
        <v>387</v>
      </c>
      <c r="I238" s="53">
        <v>0.91802448000000003</v>
      </c>
      <c r="J238" s="53">
        <v>0.93356700000000004</v>
      </c>
      <c r="K238" s="53">
        <v>0.93521880000000002</v>
      </c>
      <c r="L238" s="53">
        <v>0.918763</v>
      </c>
      <c r="M238" s="53">
        <v>0.93382759999999998</v>
      </c>
      <c r="N238" s="53">
        <v>0.95497549999999998</v>
      </c>
      <c r="O238" s="53">
        <v>1.0559160000000001</v>
      </c>
      <c r="P238" s="53">
        <v>1.117551</v>
      </c>
      <c r="Q238" s="53">
        <v>1.186763</v>
      </c>
      <c r="R238" s="53">
        <v>1.228234</v>
      </c>
      <c r="S238" s="53">
        <v>1.218226</v>
      </c>
      <c r="T238" s="53">
        <v>1.084295</v>
      </c>
      <c r="U238" s="53">
        <v>1.048047</v>
      </c>
      <c r="V238" s="53">
        <v>1.070438</v>
      </c>
      <c r="W238" s="53">
        <v>1.085412</v>
      </c>
      <c r="X238" s="53">
        <v>1.036551</v>
      </c>
      <c r="Y238" s="53">
        <v>0.98354589999999997</v>
      </c>
      <c r="Z238" s="53">
        <v>0.90170499999999998</v>
      </c>
      <c r="AA238" s="53">
        <v>0.8579215</v>
      </c>
      <c r="AB238" s="53">
        <v>0.85307429999999995</v>
      </c>
      <c r="AC238" s="53">
        <v>0.86962059999999997</v>
      </c>
      <c r="AD238" s="53">
        <v>0.89484520000000001</v>
      </c>
      <c r="AE238" s="53">
        <v>0.94787449999999995</v>
      </c>
      <c r="AF238" s="53">
        <v>0.97236129999999998</v>
      </c>
      <c r="AG238" s="53">
        <v>-0.22195820999999999</v>
      </c>
      <c r="AH238" s="53">
        <v>-0.20838180000000001</v>
      </c>
      <c r="AI238" s="53">
        <v>-0.2007671</v>
      </c>
      <c r="AJ238" s="53">
        <v>-0.2250122</v>
      </c>
      <c r="AK238" s="53">
        <v>-0.2277631</v>
      </c>
      <c r="AL238" s="53">
        <v>-0.227602</v>
      </c>
      <c r="AM238" s="53">
        <v>-0.17172689999999999</v>
      </c>
      <c r="AN238" s="53">
        <v>-0.18099879999999999</v>
      </c>
      <c r="AO238" s="53">
        <v>-0.14760110000000001</v>
      </c>
      <c r="AP238" s="53">
        <v>-0.1249382</v>
      </c>
      <c r="AQ238" s="53">
        <v>-0.13960139999999999</v>
      </c>
      <c r="AR238" s="53">
        <v>-0.2571215</v>
      </c>
      <c r="AS238" s="53">
        <v>-0.26633810000000002</v>
      </c>
      <c r="AT238" s="53">
        <v>-0.21135039999999999</v>
      </c>
      <c r="AU238" s="53">
        <v>-0.159996</v>
      </c>
      <c r="AV238" s="53">
        <v>-0.16874339999999999</v>
      </c>
      <c r="AW238" s="53">
        <v>-0.18913479999999999</v>
      </c>
      <c r="AX238" s="53">
        <v>-0.2278308</v>
      </c>
      <c r="AY238" s="53">
        <v>-0.25489790000000001</v>
      </c>
      <c r="AZ238" s="53">
        <v>-0.2260828</v>
      </c>
      <c r="BA238" s="53">
        <v>-0.2181225</v>
      </c>
      <c r="BB238" s="53">
        <v>-0.1752351</v>
      </c>
      <c r="BC238" s="53">
        <v>-0.1126978</v>
      </c>
      <c r="BD238" s="53">
        <v>-7.9492300000000002E-2</v>
      </c>
      <c r="BE238" s="53">
        <v>-0.1278601</v>
      </c>
      <c r="BF238" s="53">
        <v>-0.1134976</v>
      </c>
      <c r="BG238" s="53">
        <v>-0.10625560000000001</v>
      </c>
      <c r="BH238" s="53">
        <v>-0.13126579999999999</v>
      </c>
      <c r="BI238" s="53">
        <v>-0.13101199999999999</v>
      </c>
      <c r="BJ238" s="53">
        <v>-0.12848129999999999</v>
      </c>
      <c r="BK238" s="53">
        <v>-6.6026199999999993E-2</v>
      </c>
      <c r="BL238" s="53">
        <v>-6.7873000000000003E-2</v>
      </c>
      <c r="BM238" s="53">
        <v>-3.1563800000000003E-2</v>
      </c>
      <c r="BN238" s="53">
        <v>-1.0574699999999999E-2</v>
      </c>
      <c r="BO238" s="53">
        <v>-1.88386E-2</v>
      </c>
      <c r="BP238" s="53">
        <v>-0.13757150000000001</v>
      </c>
      <c r="BQ238" s="53">
        <v>-0.14875949999999999</v>
      </c>
      <c r="BR238" s="53">
        <v>-9.6541000000000002E-2</v>
      </c>
      <c r="BS238" s="53">
        <v>-5.1911699999999998E-2</v>
      </c>
      <c r="BT238" s="53">
        <v>-6.7213400000000006E-2</v>
      </c>
      <c r="BU238" s="53">
        <v>-8.8228100000000004E-2</v>
      </c>
      <c r="BV238" s="53">
        <v>-0.124709</v>
      </c>
      <c r="BW238" s="53">
        <v>-0.15242459999999999</v>
      </c>
      <c r="BX238" s="53">
        <v>-0.1248628</v>
      </c>
      <c r="BY238" s="53">
        <v>-0.11593729999999999</v>
      </c>
      <c r="BZ238" s="53">
        <v>-7.3156799999999994E-2</v>
      </c>
      <c r="CA238" s="53">
        <v>-1.2297199999999999E-2</v>
      </c>
      <c r="CB238" s="53">
        <v>2.1879800000000001E-2</v>
      </c>
      <c r="CC238" s="53">
        <v>-6.2688099999999997E-2</v>
      </c>
      <c r="CD238" s="53">
        <v>-4.7781200000000003E-2</v>
      </c>
      <c r="CE238" s="53">
        <v>-4.0797300000000002E-2</v>
      </c>
      <c r="CF238" s="53">
        <v>-6.6337400000000005E-2</v>
      </c>
      <c r="CG238" s="53">
        <v>-6.4002500000000004E-2</v>
      </c>
      <c r="CH238" s="53">
        <v>-5.9830599999999998E-2</v>
      </c>
      <c r="CI238" s="53">
        <v>7.1818000000000003E-3</v>
      </c>
      <c r="CJ238" s="53">
        <v>1.04776E-2</v>
      </c>
      <c r="CK238" s="53">
        <v>4.8803199999999998E-2</v>
      </c>
      <c r="CL238" s="53">
        <v>6.8633100000000002E-2</v>
      </c>
      <c r="CM238" s="53">
        <v>6.4801399999999995E-2</v>
      </c>
      <c r="CN238" s="53">
        <v>-5.4771599999999997E-2</v>
      </c>
      <c r="CO238" s="53">
        <v>-6.7324899999999993E-2</v>
      </c>
      <c r="CP238" s="53">
        <v>-1.7024299999999999E-2</v>
      </c>
      <c r="CQ238" s="53">
        <v>2.2947100000000002E-2</v>
      </c>
      <c r="CR238" s="53">
        <v>3.1059999999999998E-3</v>
      </c>
      <c r="CS238" s="53">
        <v>-1.8340499999999999E-2</v>
      </c>
      <c r="CT238" s="53">
        <v>-5.32872E-2</v>
      </c>
      <c r="CU238" s="53">
        <v>-8.1451899999999994E-2</v>
      </c>
      <c r="CV238" s="53">
        <v>-5.4758099999999997E-2</v>
      </c>
      <c r="CW238" s="53">
        <v>-4.5164099999999999E-2</v>
      </c>
      <c r="CX238" s="53">
        <v>-2.4575999999999999E-3</v>
      </c>
      <c r="CY238" s="53">
        <v>5.7239999999999999E-2</v>
      </c>
      <c r="CZ238" s="53">
        <v>9.2089799999999999E-2</v>
      </c>
      <c r="DA238" s="53">
        <v>2.4838999999999998E-3</v>
      </c>
      <c r="DB238" s="53">
        <v>1.7935300000000001E-2</v>
      </c>
      <c r="DC238" s="53">
        <v>2.4661099999999998E-2</v>
      </c>
      <c r="DD238" s="53">
        <v>-1.4090000000000001E-3</v>
      </c>
      <c r="DE238" s="53">
        <v>3.0070000000000001E-3</v>
      </c>
      <c r="DF238" s="53">
        <v>8.8201000000000009E-3</v>
      </c>
      <c r="DG238" s="53">
        <v>8.0389799999999997E-2</v>
      </c>
      <c r="DH238" s="53">
        <v>8.8828099999999993E-2</v>
      </c>
      <c r="DI238" s="53">
        <v>0.12917020000000001</v>
      </c>
      <c r="DJ238" s="53">
        <v>0.147841</v>
      </c>
      <c r="DK238" s="53">
        <v>0.1484414</v>
      </c>
      <c r="DL238" s="53">
        <v>2.8028299999999999E-2</v>
      </c>
      <c r="DM238" s="53">
        <v>1.41096E-2</v>
      </c>
      <c r="DN238" s="53">
        <v>6.2492300000000001E-2</v>
      </c>
      <c r="DO238" s="53">
        <v>9.7805900000000001E-2</v>
      </c>
      <c r="DP238" s="53">
        <v>7.3425400000000002E-2</v>
      </c>
      <c r="DQ238" s="53">
        <v>5.1547200000000001E-2</v>
      </c>
      <c r="DR238" s="53">
        <v>1.8134600000000001E-2</v>
      </c>
      <c r="DS238" s="53">
        <v>-1.04793E-2</v>
      </c>
      <c r="DT238" s="53">
        <v>1.53466E-2</v>
      </c>
      <c r="DU238" s="53">
        <v>2.5609E-2</v>
      </c>
      <c r="DV238" s="53">
        <v>6.8241499999999997E-2</v>
      </c>
      <c r="DW238" s="53">
        <v>0.12677720000000001</v>
      </c>
      <c r="DX238" s="53">
        <v>0.16229979999999999</v>
      </c>
      <c r="DY238" s="53">
        <v>9.6582000000000001E-2</v>
      </c>
      <c r="DZ238" s="53">
        <v>0.1128194</v>
      </c>
      <c r="EA238" s="53">
        <v>0.1191726</v>
      </c>
      <c r="EB238" s="53">
        <v>9.23374E-2</v>
      </c>
      <c r="EC238" s="53">
        <v>9.9757999999999999E-2</v>
      </c>
      <c r="ED238" s="53">
        <v>0.1079408</v>
      </c>
      <c r="EE238" s="53">
        <v>0.18609049999999999</v>
      </c>
      <c r="EF238" s="53">
        <v>0.20195389999999999</v>
      </c>
      <c r="EG238" s="53">
        <v>0.24520749999999999</v>
      </c>
      <c r="EH238" s="53">
        <v>0.26220450000000001</v>
      </c>
      <c r="EI238" s="53">
        <v>0.26920430000000001</v>
      </c>
      <c r="EJ238" s="53">
        <v>0.1475783</v>
      </c>
      <c r="EK238" s="53">
        <v>0.13168820000000001</v>
      </c>
      <c r="EL238" s="53">
        <v>0.17730170000000001</v>
      </c>
      <c r="EM238" s="53">
        <v>0.20589009999999999</v>
      </c>
      <c r="EN238" s="53">
        <v>0.17495550000000001</v>
      </c>
      <c r="EO238" s="53">
        <v>0.1524539</v>
      </c>
      <c r="EP238" s="53">
        <v>0.1212564</v>
      </c>
      <c r="EQ238" s="53">
        <v>9.1994000000000006E-2</v>
      </c>
      <c r="ER238" s="53">
        <v>0.1165667</v>
      </c>
      <c r="ES238" s="53">
        <v>0.1277942</v>
      </c>
      <c r="ET238" s="53">
        <v>0.17031979999999999</v>
      </c>
      <c r="EU238" s="53">
        <v>0.22717789999999999</v>
      </c>
      <c r="EV238" s="53">
        <v>0.26367190000000001</v>
      </c>
      <c r="EW238" s="53">
        <v>75.699730000000002</v>
      </c>
      <c r="EX238" s="53">
        <v>73.605360000000005</v>
      </c>
      <c r="EY238" s="53">
        <v>71.796530000000004</v>
      </c>
      <c r="EZ238" s="53">
        <v>70.657380000000003</v>
      </c>
      <c r="FA238" s="53">
        <v>69.622110000000006</v>
      </c>
      <c r="FB238" s="53">
        <v>68.119470000000007</v>
      </c>
      <c r="FC238" s="53">
        <v>66.644980000000004</v>
      </c>
      <c r="FD238" s="53">
        <v>66.913200000000003</v>
      </c>
      <c r="FE238" s="53">
        <v>70.00188</v>
      </c>
      <c r="FF238" s="53">
        <v>74.771879999999996</v>
      </c>
      <c r="FG238" s="53">
        <v>79.268289999999993</v>
      </c>
      <c r="FH238" s="53">
        <v>83.019379999999998</v>
      </c>
      <c r="FI238" s="53">
        <v>86.583759999999998</v>
      </c>
      <c r="FJ238" s="53">
        <v>89.488730000000004</v>
      </c>
      <c r="FK238" s="53">
        <v>91.758629999999997</v>
      </c>
      <c r="FL238" s="53">
        <v>92.687479999999994</v>
      </c>
      <c r="FM238" s="53">
        <v>92.973460000000003</v>
      </c>
      <c r="FN238" s="53">
        <v>92.230140000000006</v>
      </c>
      <c r="FO238" s="53">
        <v>90.648920000000004</v>
      </c>
      <c r="FP238" s="53">
        <v>87.980450000000005</v>
      </c>
      <c r="FQ238" s="53">
        <v>85.096249999999998</v>
      </c>
      <c r="FR238" s="53">
        <v>82.582759999999993</v>
      </c>
      <c r="FS238" s="53">
        <v>80.320539999999994</v>
      </c>
      <c r="FT238" s="53">
        <v>78.065569999999994</v>
      </c>
      <c r="FU238" s="53">
        <v>1622.1669999999999</v>
      </c>
      <c r="FV238" s="53">
        <v>1683.7070000000001</v>
      </c>
      <c r="FW238" s="53">
        <v>27.207619999999999</v>
      </c>
      <c r="FX238" s="53">
        <v>1</v>
      </c>
    </row>
    <row r="239" spans="1:180" x14ac:dyDescent="0.3">
      <c r="A239" t="s">
        <v>174</v>
      </c>
      <c r="B239" t="s">
        <v>250</v>
      </c>
      <c r="C239" t="s">
        <v>180</v>
      </c>
      <c r="D239" t="s">
        <v>227</v>
      </c>
      <c r="E239" t="s">
        <v>187</v>
      </c>
      <c r="F239" t="s">
        <v>230</v>
      </c>
      <c r="G239" t="s">
        <v>242</v>
      </c>
      <c r="H239" s="53">
        <v>387</v>
      </c>
      <c r="I239" s="53">
        <v>1.2759119999999999</v>
      </c>
      <c r="J239" s="53">
        <v>1.2988820000000001</v>
      </c>
      <c r="K239" s="53">
        <v>1.289382</v>
      </c>
      <c r="L239" s="53">
        <v>1.2584599999999999</v>
      </c>
      <c r="M239" s="53">
        <v>1.3027439999999999</v>
      </c>
      <c r="N239" s="53">
        <v>1.36711</v>
      </c>
      <c r="O239" s="53">
        <v>1.5176419999999999</v>
      </c>
      <c r="P239" s="53">
        <v>1.643365</v>
      </c>
      <c r="Q239" s="53">
        <v>1.695219</v>
      </c>
      <c r="R239" s="53">
        <v>1.654963</v>
      </c>
      <c r="S239" s="53">
        <v>1.6395310000000001</v>
      </c>
      <c r="T239" s="53">
        <v>1.596052</v>
      </c>
      <c r="U239" s="53">
        <v>1.5131330000000001</v>
      </c>
      <c r="V239" s="53">
        <v>1.481331</v>
      </c>
      <c r="W239" s="53">
        <v>1.3645719999999999</v>
      </c>
      <c r="X239" s="53">
        <v>1.3073630000000001</v>
      </c>
      <c r="Y239" s="53">
        <v>1.2798020000000001</v>
      </c>
      <c r="Z239" s="53">
        <v>1.280605</v>
      </c>
      <c r="AA239" s="53">
        <v>1.2830619999999999</v>
      </c>
      <c r="AB239" s="53">
        <v>1.318951</v>
      </c>
      <c r="AC239" s="53">
        <v>1.385972</v>
      </c>
      <c r="AD239" s="53">
        <v>1.379208</v>
      </c>
      <c r="AE239" s="53">
        <v>1.344049</v>
      </c>
      <c r="AF239" s="53">
        <v>1.3243940000000001</v>
      </c>
      <c r="AG239" s="53">
        <v>-0.18058340000000001</v>
      </c>
      <c r="AH239" s="53">
        <v>-0.1620926</v>
      </c>
      <c r="AI239" s="53">
        <v>-0.16157099999999999</v>
      </c>
      <c r="AJ239" s="53">
        <v>-0.18490119999999999</v>
      </c>
      <c r="AK239" s="53">
        <v>-0.1562209</v>
      </c>
      <c r="AL239" s="53">
        <v>-0.15317910000000001</v>
      </c>
      <c r="AM239" s="53">
        <v>-0.16462089999999999</v>
      </c>
      <c r="AN239" s="53">
        <v>-0.16559090000000001</v>
      </c>
      <c r="AO239" s="53">
        <v>-0.1650268</v>
      </c>
      <c r="AP239" s="53">
        <v>-0.23215649999999999</v>
      </c>
      <c r="AQ239" s="53">
        <v>-0.24716270000000001</v>
      </c>
      <c r="AR239" s="53">
        <v>-0.2601869</v>
      </c>
      <c r="AS239" s="53">
        <v>-0.29994959999999998</v>
      </c>
      <c r="AT239" s="53">
        <v>-0.2913251</v>
      </c>
      <c r="AU239" s="53">
        <v>-0.33472730000000001</v>
      </c>
      <c r="AV239" s="53">
        <v>-0.32112239999999997</v>
      </c>
      <c r="AW239" s="53">
        <v>-0.26926040000000001</v>
      </c>
      <c r="AX239" s="53">
        <v>-0.17508489999999999</v>
      </c>
      <c r="AY239" s="53">
        <v>-0.17054</v>
      </c>
      <c r="AZ239" s="53">
        <v>-0.14261650000000001</v>
      </c>
      <c r="BA239" s="53">
        <v>-0.1613</v>
      </c>
      <c r="BB239" s="53">
        <v>-0.16120329999999999</v>
      </c>
      <c r="BC239" s="53">
        <v>-0.1926513</v>
      </c>
      <c r="BD239" s="53">
        <v>-0.20679239999999999</v>
      </c>
      <c r="BE239" s="53">
        <v>-9.91345E-2</v>
      </c>
      <c r="BF239" s="53">
        <v>-8.0149700000000004E-2</v>
      </c>
      <c r="BG239" s="53">
        <v>-8.0404299999999998E-2</v>
      </c>
      <c r="BH239" s="53">
        <v>-0.105891</v>
      </c>
      <c r="BI239" s="53">
        <v>-7.5328099999999995E-2</v>
      </c>
      <c r="BJ239" s="53">
        <v>-6.9317400000000001E-2</v>
      </c>
      <c r="BK239" s="53">
        <v>-7.0161399999999999E-2</v>
      </c>
      <c r="BL239" s="53">
        <v>-5.9944200000000003E-2</v>
      </c>
      <c r="BM239" s="53">
        <v>-5.7295499999999999E-2</v>
      </c>
      <c r="BN239" s="53">
        <v>-0.1252047</v>
      </c>
      <c r="BO239" s="53">
        <v>-0.13922880000000001</v>
      </c>
      <c r="BP239" s="53">
        <v>-0.15295829999999999</v>
      </c>
      <c r="BQ239" s="53">
        <v>-0.19883219999999999</v>
      </c>
      <c r="BR239" s="53">
        <v>-0.1914264</v>
      </c>
      <c r="BS239" s="53">
        <v>-0.2395698</v>
      </c>
      <c r="BT239" s="53">
        <v>-0.22989229999999999</v>
      </c>
      <c r="BU239" s="53">
        <v>-0.18383669999999999</v>
      </c>
      <c r="BV239" s="53">
        <v>-9.45217E-2</v>
      </c>
      <c r="BW239" s="53">
        <v>-8.8859800000000003E-2</v>
      </c>
      <c r="BX239" s="53">
        <v>-6.0138799999999999E-2</v>
      </c>
      <c r="BY239" s="53">
        <v>-7.8961900000000002E-2</v>
      </c>
      <c r="BZ239" s="53">
        <v>-7.9169900000000001E-2</v>
      </c>
      <c r="CA239" s="53">
        <v>-0.1113627</v>
      </c>
      <c r="CB239" s="53">
        <v>-0.12386369999999999</v>
      </c>
      <c r="CC239" s="53">
        <v>-4.27231E-2</v>
      </c>
      <c r="CD239" s="53">
        <v>-2.3396299999999998E-2</v>
      </c>
      <c r="CE239" s="53">
        <v>-2.4188600000000001E-2</v>
      </c>
      <c r="CF239" s="53">
        <v>-5.1168900000000003E-2</v>
      </c>
      <c r="CG239" s="53">
        <v>-1.9302E-2</v>
      </c>
      <c r="CH239" s="53">
        <v>-1.1235E-2</v>
      </c>
      <c r="CI239" s="53">
        <v>-4.7391000000000004E-3</v>
      </c>
      <c r="CJ239" s="53">
        <v>1.32263E-2</v>
      </c>
      <c r="CK239" s="53">
        <v>1.7318799999999999E-2</v>
      </c>
      <c r="CL239" s="53">
        <v>-5.1130099999999998E-2</v>
      </c>
      <c r="CM239" s="53">
        <v>-6.4474100000000006E-2</v>
      </c>
      <c r="CN239" s="53">
        <v>-7.8692100000000001E-2</v>
      </c>
      <c r="CO239" s="53">
        <v>-0.12879869999999999</v>
      </c>
      <c r="CP239" s="53">
        <v>-0.12223680000000001</v>
      </c>
      <c r="CQ239" s="53">
        <v>-0.17366409999999999</v>
      </c>
      <c r="CR239" s="53">
        <v>-0.16670660000000001</v>
      </c>
      <c r="CS239" s="53">
        <v>-0.12467259999999999</v>
      </c>
      <c r="CT239" s="53">
        <v>-3.8723899999999999E-2</v>
      </c>
      <c r="CU239" s="53">
        <v>-3.2288299999999999E-2</v>
      </c>
      <c r="CV239" s="53">
        <v>-3.0151000000000002E-3</v>
      </c>
      <c r="CW239" s="53">
        <v>-2.1934800000000001E-2</v>
      </c>
      <c r="CX239" s="53">
        <v>-2.23538E-2</v>
      </c>
      <c r="CY239" s="53">
        <v>-5.5062399999999997E-2</v>
      </c>
      <c r="CZ239" s="53">
        <v>-6.6427600000000003E-2</v>
      </c>
      <c r="DA239" s="53">
        <v>1.3688199999999999E-2</v>
      </c>
      <c r="DB239" s="53">
        <v>3.3357199999999997E-2</v>
      </c>
      <c r="DC239" s="53">
        <v>3.2027199999999999E-2</v>
      </c>
      <c r="DD239" s="53">
        <v>3.5533000000000001E-3</v>
      </c>
      <c r="DE239" s="53">
        <v>3.6724E-2</v>
      </c>
      <c r="DF239" s="53">
        <v>4.6847399999999997E-2</v>
      </c>
      <c r="DG239" s="53">
        <v>6.0683300000000003E-2</v>
      </c>
      <c r="DH239" s="53">
        <v>8.6396899999999999E-2</v>
      </c>
      <c r="DI239" s="53">
        <v>9.1933200000000007E-2</v>
      </c>
      <c r="DJ239" s="53">
        <v>2.29444E-2</v>
      </c>
      <c r="DK239" s="53">
        <v>1.0280600000000001E-2</v>
      </c>
      <c r="DL239" s="53">
        <v>-4.4257999999999997E-3</v>
      </c>
      <c r="DM239" s="53">
        <v>-5.8765100000000001E-2</v>
      </c>
      <c r="DN239" s="53">
        <v>-5.3047200000000003E-2</v>
      </c>
      <c r="DO239" s="53">
        <v>-0.1077584</v>
      </c>
      <c r="DP239" s="53">
        <v>-0.1035209</v>
      </c>
      <c r="DQ239" s="53">
        <v>-6.5508499999999997E-2</v>
      </c>
      <c r="DR239" s="53">
        <v>1.7073999999999999E-2</v>
      </c>
      <c r="DS239" s="53">
        <v>2.4283200000000001E-2</v>
      </c>
      <c r="DT239" s="53">
        <v>5.4108700000000003E-2</v>
      </c>
      <c r="DU239" s="53">
        <v>3.50923E-2</v>
      </c>
      <c r="DV239" s="53">
        <v>3.4462300000000001E-2</v>
      </c>
      <c r="DW239" s="53">
        <v>1.2378999999999999E-3</v>
      </c>
      <c r="DX239" s="53">
        <v>-8.9914999999999995E-3</v>
      </c>
      <c r="DY239" s="53">
        <v>9.5137100000000002E-2</v>
      </c>
      <c r="DZ239" s="53">
        <v>0.1153001</v>
      </c>
      <c r="EA239" s="53">
        <v>0.1131939</v>
      </c>
      <c r="EB239" s="53">
        <v>8.2563499999999998E-2</v>
      </c>
      <c r="EC239" s="53">
        <v>0.11761679999999999</v>
      </c>
      <c r="ED239" s="53">
        <v>0.1307092</v>
      </c>
      <c r="EE239" s="53">
        <v>0.15514269999999999</v>
      </c>
      <c r="EF239" s="53">
        <v>0.19204350000000001</v>
      </c>
      <c r="EG239" s="53">
        <v>0.19966439999999999</v>
      </c>
      <c r="EH239" s="53">
        <v>0.12989629999999999</v>
      </c>
      <c r="EI239" s="53">
        <v>0.1182145</v>
      </c>
      <c r="EJ239" s="53">
        <v>0.1028028</v>
      </c>
      <c r="EK239" s="53">
        <v>4.23522E-2</v>
      </c>
      <c r="EL239" s="53">
        <v>4.6851499999999997E-2</v>
      </c>
      <c r="EM239" s="53">
        <v>-1.2600999999999999E-2</v>
      </c>
      <c r="EN239" s="53">
        <v>-1.2290799999999999E-2</v>
      </c>
      <c r="EO239" s="53">
        <v>1.9915100000000002E-2</v>
      </c>
      <c r="EP239" s="53">
        <v>9.7637199999999993E-2</v>
      </c>
      <c r="EQ239" s="53">
        <v>0.1059635</v>
      </c>
      <c r="ER239" s="53">
        <v>0.13658629999999999</v>
      </c>
      <c r="ES239" s="53">
        <v>0.1174304</v>
      </c>
      <c r="ET239" s="53">
        <v>0.11649569999999999</v>
      </c>
      <c r="EU239" s="53">
        <v>8.2526600000000006E-2</v>
      </c>
      <c r="EV239" s="53">
        <v>7.3937100000000006E-2</v>
      </c>
      <c r="EW239" s="53">
        <v>76.039159999999995</v>
      </c>
      <c r="EX239" s="53">
        <v>74.093369999999993</v>
      </c>
      <c r="EY239" s="53">
        <v>72.237920000000003</v>
      </c>
      <c r="EZ239" s="53">
        <v>70.855930000000001</v>
      </c>
      <c r="FA239" s="53">
        <v>69.570340000000002</v>
      </c>
      <c r="FB239" s="53">
        <v>68.098349999999996</v>
      </c>
      <c r="FC239" s="53">
        <v>67.53783</v>
      </c>
      <c r="FD239" s="53">
        <v>69.837590000000006</v>
      </c>
      <c r="FE239" s="53">
        <v>73.323679999999996</v>
      </c>
      <c r="FF239" s="53">
        <v>77.383759999999995</v>
      </c>
      <c r="FG239" s="53">
        <v>80.978319999999997</v>
      </c>
      <c r="FH239" s="53">
        <v>84.259569999999997</v>
      </c>
      <c r="FI239" s="53">
        <v>87.335660000000004</v>
      </c>
      <c r="FJ239" s="53">
        <v>89.911209999999997</v>
      </c>
      <c r="FK239" s="53">
        <v>91.905860000000004</v>
      </c>
      <c r="FL239" s="53">
        <v>93.349119999999999</v>
      </c>
      <c r="FM239" s="53">
        <v>94.330380000000005</v>
      </c>
      <c r="FN239" s="53">
        <v>94.234319999999997</v>
      </c>
      <c r="FO239" s="53">
        <v>92.738110000000006</v>
      </c>
      <c r="FP239" s="53">
        <v>90.821449999999999</v>
      </c>
      <c r="FQ239" s="53">
        <v>87.780749999999998</v>
      </c>
      <c r="FR239" s="53">
        <v>84.376580000000004</v>
      </c>
      <c r="FS239" s="53">
        <v>81.326930000000004</v>
      </c>
      <c r="FT239" s="53">
        <v>78.489689999999996</v>
      </c>
      <c r="FU239" s="53">
        <v>1623.8330000000001</v>
      </c>
      <c r="FV239" s="53">
        <v>2142.16</v>
      </c>
      <c r="FW239" s="53">
        <v>20.893940000000001</v>
      </c>
      <c r="FX239" s="53">
        <v>1</v>
      </c>
    </row>
    <row r="240" spans="1:180" x14ac:dyDescent="0.3">
      <c r="A240" t="s">
        <v>174</v>
      </c>
      <c r="B240" t="s">
        <v>250</v>
      </c>
      <c r="C240" t="s">
        <v>180</v>
      </c>
      <c r="D240" t="s">
        <v>248</v>
      </c>
      <c r="E240" t="s">
        <v>188</v>
      </c>
      <c r="F240" t="s">
        <v>230</v>
      </c>
      <c r="G240" t="s">
        <v>242</v>
      </c>
      <c r="H240" s="53">
        <v>387</v>
      </c>
      <c r="I240" s="53">
        <v>1.7337670000000001</v>
      </c>
      <c r="J240" s="53">
        <v>1.781377</v>
      </c>
      <c r="K240" s="53">
        <v>1.7570950000000001</v>
      </c>
      <c r="L240" s="53">
        <v>1.76319</v>
      </c>
      <c r="M240" s="53">
        <v>1.7516910000000001</v>
      </c>
      <c r="N240" s="53">
        <v>1.7302219999999999</v>
      </c>
      <c r="O240" s="53">
        <v>1.775903</v>
      </c>
      <c r="P240" s="53">
        <v>1.82535</v>
      </c>
      <c r="Q240" s="53">
        <v>1.85632</v>
      </c>
      <c r="R240" s="53">
        <v>1.797051</v>
      </c>
      <c r="S240" s="53">
        <v>1.7260709999999999</v>
      </c>
      <c r="T240" s="53">
        <v>1.6575899999999999</v>
      </c>
      <c r="U240" s="53">
        <v>1.616935</v>
      </c>
      <c r="V240" s="53">
        <v>1.551148</v>
      </c>
      <c r="W240" s="53">
        <v>1.5092190000000001</v>
      </c>
      <c r="X240" s="53">
        <v>1.470917</v>
      </c>
      <c r="Y240" s="53">
        <v>1.425802</v>
      </c>
      <c r="Z240" s="53">
        <v>1.4170469999999999</v>
      </c>
      <c r="AA240" s="53">
        <v>1.4009</v>
      </c>
      <c r="AB240" s="53">
        <v>1.4093610000000001</v>
      </c>
      <c r="AC240" s="53">
        <v>1.4793289999999999</v>
      </c>
      <c r="AD240" s="53">
        <v>1.472988</v>
      </c>
      <c r="AE240" s="53">
        <v>1.449106</v>
      </c>
      <c r="AF240" s="53">
        <v>1.4510749999999999</v>
      </c>
      <c r="AG240" s="53">
        <v>-6.9880600000000001E-2</v>
      </c>
      <c r="AH240" s="53">
        <v>-2.5497499999999999E-2</v>
      </c>
      <c r="AI240" s="53">
        <v>-4.9038600000000002E-2</v>
      </c>
      <c r="AJ240" s="53">
        <v>-4.6065200000000001E-2</v>
      </c>
      <c r="AK240" s="53">
        <v>-6.8887400000000001E-2</v>
      </c>
      <c r="AL240" s="53">
        <v>-0.1196142</v>
      </c>
      <c r="AM240" s="53">
        <v>-0.1513728</v>
      </c>
      <c r="AN240" s="53">
        <v>-0.18645500000000001</v>
      </c>
      <c r="AO240" s="53">
        <v>-0.18712100000000001</v>
      </c>
      <c r="AP240" s="53">
        <v>-0.25042449999999999</v>
      </c>
      <c r="AQ240" s="53">
        <v>-0.32305159999999999</v>
      </c>
      <c r="AR240" s="53">
        <v>-0.35199049999999998</v>
      </c>
      <c r="AS240" s="53">
        <v>-0.33635860000000001</v>
      </c>
      <c r="AT240" s="53">
        <v>-0.33732200000000001</v>
      </c>
      <c r="AU240" s="53">
        <v>-0.32753320000000002</v>
      </c>
      <c r="AV240" s="53">
        <v>-0.31780989999999998</v>
      </c>
      <c r="AW240" s="53">
        <v>-0.30071989999999998</v>
      </c>
      <c r="AX240" s="53">
        <v>-0.23450360000000001</v>
      </c>
      <c r="AY240" s="53">
        <v>-0.2351241</v>
      </c>
      <c r="AZ240" s="53">
        <v>-0.21518399999999999</v>
      </c>
      <c r="BA240" s="53">
        <v>-0.19432669999999999</v>
      </c>
      <c r="BB240" s="53">
        <v>-0.19743649999999999</v>
      </c>
      <c r="BC240" s="53">
        <v>-0.21228730000000001</v>
      </c>
      <c r="BD240" s="53">
        <v>-0.19377639999999999</v>
      </c>
      <c r="BE240" s="53">
        <v>5.2024399999999998E-2</v>
      </c>
      <c r="BF240" s="53">
        <v>9.8465800000000006E-2</v>
      </c>
      <c r="BG240" s="53">
        <v>7.4437299999999998E-2</v>
      </c>
      <c r="BH240" s="53">
        <v>7.8885300000000005E-2</v>
      </c>
      <c r="BI240" s="53">
        <v>5.4581900000000003E-2</v>
      </c>
      <c r="BJ240" s="53">
        <v>2.4061E-3</v>
      </c>
      <c r="BK240" s="53">
        <v>-2.3496300000000001E-2</v>
      </c>
      <c r="BL240" s="53">
        <v>-5.0768800000000003E-2</v>
      </c>
      <c r="BM240" s="53">
        <v>-4.2458799999999998E-2</v>
      </c>
      <c r="BN240" s="53">
        <v>-0.107575</v>
      </c>
      <c r="BO240" s="53">
        <v>-0.1764733</v>
      </c>
      <c r="BP240" s="53">
        <v>-0.20668619999999999</v>
      </c>
      <c r="BQ240" s="53">
        <v>-0.19635420000000001</v>
      </c>
      <c r="BR240" s="53">
        <v>-0.20553689999999999</v>
      </c>
      <c r="BS240" s="53">
        <v>-0.19863520000000001</v>
      </c>
      <c r="BT240" s="53">
        <v>-0.1887336</v>
      </c>
      <c r="BU240" s="53">
        <v>-0.17331869999999999</v>
      </c>
      <c r="BV240" s="53">
        <v>-0.1092023</v>
      </c>
      <c r="BW240" s="53">
        <v>-0.1092827</v>
      </c>
      <c r="BX240" s="53">
        <v>-8.8681800000000005E-2</v>
      </c>
      <c r="BY240" s="53">
        <v>-6.9904499999999994E-2</v>
      </c>
      <c r="BZ240" s="53">
        <v>-7.6094200000000001E-2</v>
      </c>
      <c r="CA240" s="53">
        <v>-9.1281299999999996E-2</v>
      </c>
      <c r="CB240" s="53">
        <v>-7.1485999999999994E-2</v>
      </c>
      <c r="CC240" s="53">
        <v>0.1364554</v>
      </c>
      <c r="CD240" s="53">
        <v>0.1843224</v>
      </c>
      <c r="CE240" s="53">
        <v>0.1599563</v>
      </c>
      <c r="CF240" s="53">
        <v>0.16542560000000001</v>
      </c>
      <c r="CG240" s="53">
        <v>0.14009640000000001</v>
      </c>
      <c r="CH240" s="53">
        <v>8.6916900000000005E-2</v>
      </c>
      <c r="CI240" s="53">
        <v>6.5070500000000003E-2</v>
      </c>
      <c r="CJ240" s="53">
        <v>4.3207099999999998E-2</v>
      </c>
      <c r="CK240" s="53">
        <v>5.7733800000000002E-2</v>
      </c>
      <c r="CL240" s="53">
        <v>-8.6379000000000004E-3</v>
      </c>
      <c r="CM240" s="53">
        <v>-7.4953599999999995E-2</v>
      </c>
      <c r="CN240" s="53">
        <v>-0.1060489</v>
      </c>
      <c r="CO240" s="53">
        <v>-9.9387699999999995E-2</v>
      </c>
      <c r="CP240" s="53">
        <v>-0.114263</v>
      </c>
      <c r="CQ240" s="53">
        <v>-0.1093609</v>
      </c>
      <c r="CR240" s="53">
        <v>-9.9335699999999999E-2</v>
      </c>
      <c r="CS240" s="53">
        <v>-8.5081000000000004E-2</v>
      </c>
      <c r="CT240" s="53">
        <v>-2.2419000000000001E-2</v>
      </c>
      <c r="CU240" s="53">
        <v>-2.2125200000000001E-2</v>
      </c>
      <c r="CV240" s="53">
        <v>-1.0667999999999999E-3</v>
      </c>
      <c r="CW240" s="53">
        <v>1.62699E-2</v>
      </c>
      <c r="CX240" s="53">
        <v>7.9471000000000003E-3</v>
      </c>
      <c r="CY240" s="53">
        <v>-7.4729000000000002E-3</v>
      </c>
      <c r="CZ240" s="53">
        <v>1.32119E-2</v>
      </c>
      <c r="DA240" s="53">
        <v>0.22088650000000001</v>
      </c>
      <c r="DB240" s="53">
        <v>0.2701789</v>
      </c>
      <c r="DC240" s="53">
        <v>0.24547530000000001</v>
      </c>
      <c r="DD240" s="53">
        <v>0.25196590000000002</v>
      </c>
      <c r="DE240" s="53">
        <v>0.2256108</v>
      </c>
      <c r="DF240" s="53">
        <v>0.17142779999999999</v>
      </c>
      <c r="DG240" s="53">
        <v>0.1536373</v>
      </c>
      <c r="DH240" s="53">
        <v>0.137183</v>
      </c>
      <c r="DI240" s="53">
        <v>0.15792639999999999</v>
      </c>
      <c r="DJ240" s="53">
        <v>9.0299199999999996E-2</v>
      </c>
      <c r="DK240" s="53">
        <v>2.6566200000000002E-2</v>
      </c>
      <c r="DL240" s="53">
        <v>-5.4117000000000002E-3</v>
      </c>
      <c r="DM240" s="53">
        <v>-2.4210999999999998E-3</v>
      </c>
      <c r="DN240" s="53">
        <v>-2.2988999999999999E-2</v>
      </c>
      <c r="DO240" s="53">
        <v>-2.00865E-2</v>
      </c>
      <c r="DP240" s="53">
        <v>-9.9378000000000001E-3</v>
      </c>
      <c r="DQ240" s="53">
        <v>3.1568E-3</v>
      </c>
      <c r="DR240" s="53">
        <v>6.4364299999999999E-2</v>
      </c>
      <c r="DS240" s="53">
        <v>6.5032199999999998E-2</v>
      </c>
      <c r="DT240" s="53">
        <v>8.6548200000000006E-2</v>
      </c>
      <c r="DU240" s="53">
        <v>0.1024444</v>
      </c>
      <c r="DV240" s="53">
        <v>9.1988399999999998E-2</v>
      </c>
      <c r="DW240" s="53">
        <v>7.6335399999999998E-2</v>
      </c>
      <c r="DX240" s="53">
        <v>9.7909899999999994E-2</v>
      </c>
      <c r="DY240" s="53">
        <v>0.34279141000000002</v>
      </c>
      <c r="DZ240" s="53">
        <v>0.3941422</v>
      </c>
      <c r="EA240" s="53">
        <v>0.36895119999999998</v>
      </c>
      <c r="EB240" s="53">
        <v>0.37691649999999999</v>
      </c>
      <c r="EC240" s="53">
        <v>0.3490801</v>
      </c>
      <c r="ED240" s="53">
        <v>0.29344809999999999</v>
      </c>
      <c r="EE240" s="53">
        <v>0.28151379999999998</v>
      </c>
      <c r="EF240" s="53">
        <v>0.27286909999999998</v>
      </c>
      <c r="EG240" s="53">
        <v>0.30258849999999998</v>
      </c>
      <c r="EH240" s="53">
        <v>0.23314860000000001</v>
      </c>
      <c r="EI240" s="53">
        <v>0.17314450000000001</v>
      </c>
      <c r="EJ240" s="53">
        <v>0.13989260000000001</v>
      </c>
      <c r="EK240" s="53">
        <v>0.13758329999999999</v>
      </c>
      <c r="EL240" s="53">
        <v>0.10879610000000001</v>
      </c>
      <c r="EM240" s="53">
        <v>0.1088114</v>
      </c>
      <c r="EN240" s="53">
        <v>0.1191386</v>
      </c>
      <c r="EO240" s="53">
        <v>0.13055800000000001</v>
      </c>
      <c r="EP240" s="53">
        <v>0.18966559999999999</v>
      </c>
      <c r="EQ240" s="53">
        <v>0.1908736</v>
      </c>
      <c r="ER240" s="53">
        <v>0.2130504</v>
      </c>
      <c r="ES240" s="53">
        <v>0.2268666</v>
      </c>
      <c r="ET240" s="53">
        <v>0.21333070000000001</v>
      </c>
      <c r="EU240" s="53">
        <v>0.1973414</v>
      </c>
      <c r="EV240" s="53">
        <v>0.22020029999999999</v>
      </c>
      <c r="EW240" s="53">
        <v>84.663480000000007</v>
      </c>
      <c r="EX240" s="53">
        <v>82.293499999999995</v>
      </c>
      <c r="EY240" s="53">
        <v>80.134820000000005</v>
      </c>
      <c r="EZ240" s="53">
        <v>78.495480000000001</v>
      </c>
      <c r="FA240" s="53">
        <v>76.985590000000002</v>
      </c>
      <c r="FB240" s="53">
        <v>75.602800000000002</v>
      </c>
      <c r="FC240" s="53">
        <v>75.216130000000007</v>
      </c>
      <c r="FD240" s="53">
        <v>77.112960000000001</v>
      </c>
      <c r="FE240" s="53">
        <v>80.290270000000007</v>
      </c>
      <c r="FF240" s="53">
        <v>83.640519999999995</v>
      </c>
      <c r="FG240" s="53">
        <v>87.303569999999993</v>
      </c>
      <c r="FH240" s="53">
        <v>91.250240000000005</v>
      </c>
      <c r="FI240" s="53">
        <v>95.004220000000004</v>
      </c>
      <c r="FJ240" s="53">
        <v>97.616739999999993</v>
      </c>
      <c r="FK240" s="53">
        <v>99.595749999999995</v>
      </c>
      <c r="FL240" s="53">
        <v>101.39449999999999</v>
      </c>
      <c r="FM240" s="53">
        <v>101.95699999999999</v>
      </c>
      <c r="FN240" s="53">
        <v>101.58</v>
      </c>
      <c r="FO240" s="53">
        <v>100.3245</v>
      </c>
      <c r="FP240" s="53">
        <v>98.387500000000003</v>
      </c>
      <c r="FQ240" s="53">
        <v>95.277889999999999</v>
      </c>
      <c r="FR240" s="53">
        <v>92.473240000000004</v>
      </c>
      <c r="FS240" s="53">
        <v>88.997230000000002</v>
      </c>
      <c r="FT240" s="53">
        <v>85.996120000000005</v>
      </c>
      <c r="FU240" s="53">
        <v>1624</v>
      </c>
      <c r="FV240" s="53">
        <v>2515.9740000000002</v>
      </c>
      <c r="FW240" s="53">
        <v>29.539899999999999</v>
      </c>
      <c r="FX240" s="53">
        <v>1</v>
      </c>
    </row>
    <row r="241" spans="1:180" x14ac:dyDescent="0.3">
      <c r="A241" t="s">
        <v>174</v>
      </c>
      <c r="B241" t="s">
        <v>250</v>
      </c>
      <c r="C241" t="s">
        <v>180</v>
      </c>
      <c r="D241" t="s">
        <v>248</v>
      </c>
      <c r="E241" t="s">
        <v>187</v>
      </c>
      <c r="F241" t="s">
        <v>230</v>
      </c>
      <c r="G241" t="s">
        <v>242</v>
      </c>
      <c r="H241" s="53">
        <v>387</v>
      </c>
      <c r="I241" s="53">
        <v>1.6629400000000001</v>
      </c>
      <c r="J241" s="53">
        <v>1.6925049999999999</v>
      </c>
      <c r="K241" s="53">
        <v>1.663335</v>
      </c>
      <c r="L241" s="53">
        <v>1.641321</v>
      </c>
      <c r="M241" s="53">
        <v>1.668134</v>
      </c>
      <c r="N241" s="53">
        <v>1.6415470000000001</v>
      </c>
      <c r="O241" s="53">
        <v>1.6427959999999999</v>
      </c>
      <c r="P241" s="53">
        <v>1.759762</v>
      </c>
      <c r="Q241" s="53">
        <v>1.8613109999999999</v>
      </c>
      <c r="R241" s="53">
        <v>1.8242480000000001</v>
      </c>
      <c r="S241" s="53">
        <v>1.8215600000000001</v>
      </c>
      <c r="T241" s="53">
        <v>1.792945</v>
      </c>
      <c r="U241" s="53">
        <v>1.69126</v>
      </c>
      <c r="V241" s="53">
        <v>1.6758949999999999</v>
      </c>
      <c r="W241" s="53">
        <v>1.6271709999999999</v>
      </c>
      <c r="X241" s="53">
        <v>1.529687</v>
      </c>
      <c r="Y241" s="53">
        <v>1.4969209999999999</v>
      </c>
      <c r="Z241" s="53">
        <v>1.455117</v>
      </c>
      <c r="AA241" s="53">
        <v>1.398631</v>
      </c>
      <c r="AB241" s="53">
        <v>1.39147</v>
      </c>
      <c r="AC241" s="53">
        <v>1.4376990000000001</v>
      </c>
      <c r="AD241" s="53">
        <v>1.50118</v>
      </c>
      <c r="AE241" s="53">
        <v>1.495007</v>
      </c>
      <c r="AF241" s="53">
        <v>1.4602280000000001</v>
      </c>
      <c r="AG241" s="53">
        <v>8.2839399999999994E-2</v>
      </c>
      <c r="AH241" s="53">
        <v>0.11207930000000001</v>
      </c>
      <c r="AI241" s="53">
        <v>9.52741E-2</v>
      </c>
      <c r="AJ241" s="53">
        <v>7.9464900000000005E-2</v>
      </c>
      <c r="AK241" s="53">
        <v>8.8894299999999996E-2</v>
      </c>
      <c r="AL241" s="53">
        <v>1.39271E-2</v>
      </c>
      <c r="AM241" s="53">
        <v>-8.8977000000000001E-2</v>
      </c>
      <c r="AN241" s="53">
        <v>-3.4775300000000002E-2</v>
      </c>
      <c r="AO241" s="53">
        <v>2.47344E-2</v>
      </c>
      <c r="AP241" s="53">
        <v>-2.7613599999999999E-2</v>
      </c>
      <c r="AQ241" s="53">
        <v>-3.12436E-2</v>
      </c>
      <c r="AR241" s="53">
        <v>-9.4225999999999997E-3</v>
      </c>
      <c r="AS241" s="53">
        <v>-7.3551599999999995E-2</v>
      </c>
      <c r="AT241" s="53">
        <v>-5.2885399999999999E-2</v>
      </c>
      <c r="AU241" s="53">
        <v>-5.0976899999999999E-2</v>
      </c>
      <c r="AV241" s="53">
        <v>-9.8890400000000003E-2</v>
      </c>
      <c r="AW241" s="53">
        <v>-7.8942499999999999E-2</v>
      </c>
      <c r="AX241" s="53">
        <v>-5.8376000000000001E-3</v>
      </c>
      <c r="AY241" s="53">
        <v>-4.3846599999999999E-2</v>
      </c>
      <c r="AZ241" s="53">
        <v>-4.98047E-2</v>
      </c>
      <c r="BA241" s="53">
        <v>-3.6441000000000001E-2</v>
      </c>
      <c r="BB241" s="53">
        <v>4.0062800000000003E-2</v>
      </c>
      <c r="BC241" s="53">
        <v>4.1302100000000001E-2</v>
      </c>
      <c r="BD241" s="53">
        <v>2.3625500000000001E-2</v>
      </c>
      <c r="BE241" s="53">
        <v>0.21455909000000001</v>
      </c>
      <c r="BF241" s="53">
        <v>0.24257870000000001</v>
      </c>
      <c r="BG241" s="53">
        <v>0.2254631</v>
      </c>
      <c r="BH241" s="53">
        <v>0.20834050000000001</v>
      </c>
      <c r="BI241" s="53">
        <v>0.21989429999999999</v>
      </c>
      <c r="BJ241" s="53">
        <v>0.14622199999999999</v>
      </c>
      <c r="BK241" s="53">
        <v>4.7672699999999998E-2</v>
      </c>
      <c r="BL241" s="53">
        <v>0.1096906</v>
      </c>
      <c r="BM241" s="53">
        <v>0.18314559999999999</v>
      </c>
      <c r="BN241" s="53">
        <v>0.12879979999999999</v>
      </c>
      <c r="BO241" s="53">
        <v>0.13080649999999999</v>
      </c>
      <c r="BP241" s="53">
        <v>0.14678920000000001</v>
      </c>
      <c r="BQ241" s="53">
        <v>7.5063199999999997E-2</v>
      </c>
      <c r="BR241" s="53">
        <v>9.6405400000000002E-2</v>
      </c>
      <c r="BS241" s="53">
        <v>9.5632599999999998E-2</v>
      </c>
      <c r="BT241" s="53">
        <v>4.1115400000000003E-2</v>
      </c>
      <c r="BU241" s="53">
        <v>6.3991300000000001E-2</v>
      </c>
      <c r="BV241" s="53">
        <v>0.13083049999999999</v>
      </c>
      <c r="BW241" s="53">
        <v>9.1689800000000002E-2</v>
      </c>
      <c r="BX241" s="53">
        <v>8.7304499999999993E-2</v>
      </c>
      <c r="BY241" s="53">
        <v>9.9287600000000004E-2</v>
      </c>
      <c r="BZ241" s="53">
        <v>0.1755002</v>
      </c>
      <c r="CA241" s="53">
        <v>0.1742929</v>
      </c>
      <c r="CB241" s="53">
        <v>0.153998</v>
      </c>
      <c r="CC241" s="53">
        <v>0.3057878</v>
      </c>
      <c r="CD241" s="53">
        <v>0.33296219999999999</v>
      </c>
      <c r="CE241" s="53">
        <v>0.31563160000000001</v>
      </c>
      <c r="CF241" s="53">
        <v>0.29759930000000001</v>
      </c>
      <c r="CG241" s="53">
        <v>0.31062450000000003</v>
      </c>
      <c r="CH241" s="53">
        <v>0.23784910000000001</v>
      </c>
      <c r="CI241" s="53">
        <v>0.14231579999999999</v>
      </c>
      <c r="CJ241" s="53">
        <v>0.20974719999999999</v>
      </c>
      <c r="CK241" s="53">
        <v>0.29286060000000003</v>
      </c>
      <c r="CL241" s="53">
        <v>0.23713119999999999</v>
      </c>
      <c r="CM241" s="53">
        <v>0.24304190000000001</v>
      </c>
      <c r="CN241" s="53">
        <v>0.25498110000000002</v>
      </c>
      <c r="CO241" s="53">
        <v>0.1779934</v>
      </c>
      <c r="CP241" s="53">
        <v>0.1998038</v>
      </c>
      <c r="CQ241" s="53">
        <v>0.19717390000000001</v>
      </c>
      <c r="CR241" s="53">
        <v>0.13808300000000001</v>
      </c>
      <c r="CS241" s="53">
        <v>0.16298679999999999</v>
      </c>
      <c r="CT241" s="53">
        <v>0.2254864</v>
      </c>
      <c r="CU241" s="53">
        <v>0.185562</v>
      </c>
      <c r="CV241" s="53">
        <v>0.18226600000000001</v>
      </c>
      <c r="CW241" s="53">
        <v>0.19329279999999999</v>
      </c>
      <c r="CX241" s="53">
        <v>0.26930379999999998</v>
      </c>
      <c r="CY241" s="53">
        <v>0.26640200000000003</v>
      </c>
      <c r="CZ241" s="53">
        <v>0.2442936</v>
      </c>
      <c r="DA241" s="53">
        <v>0.39701649999999999</v>
      </c>
      <c r="DB241" s="53">
        <v>0.42334569999999999</v>
      </c>
      <c r="DC241" s="53">
        <v>0.4058002</v>
      </c>
      <c r="DD241" s="53">
        <v>0.38685799999999998</v>
      </c>
      <c r="DE241" s="53">
        <v>0.40135470000000001</v>
      </c>
      <c r="DF241" s="53">
        <v>0.32947609999999999</v>
      </c>
      <c r="DG241" s="53">
        <v>0.2369589</v>
      </c>
      <c r="DH241" s="53">
        <v>0.30980390000000002</v>
      </c>
      <c r="DI241" s="53">
        <v>0.40257559999999998</v>
      </c>
      <c r="DJ241" s="53">
        <v>0.34546260000000001</v>
      </c>
      <c r="DK241" s="53">
        <v>0.35527730000000002</v>
      </c>
      <c r="DL241" s="53">
        <v>0.36317290000000002</v>
      </c>
      <c r="DM241" s="53">
        <v>0.2809236</v>
      </c>
      <c r="DN241" s="53">
        <v>0.30320219999999998</v>
      </c>
      <c r="DO241" s="53">
        <v>0.29871510000000001</v>
      </c>
      <c r="DP241" s="53">
        <v>0.2350505</v>
      </c>
      <c r="DQ241" s="53">
        <v>0.2619824</v>
      </c>
      <c r="DR241" s="53">
        <v>0.32014229999999999</v>
      </c>
      <c r="DS241" s="53">
        <v>0.27943410000000002</v>
      </c>
      <c r="DT241" s="53">
        <v>0.27722750000000002</v>
      </c>
      <c r="DU241" s="53">
        <v>0.287298</v>
      </c>
      <c r="DV241" s="53">
        <v>0.36310740000000002</v>
      </c>
      <c r="DW241" s="53">
        <v>0.35851100000000002</v>
      </c>
      <c r="DX241" s="53">
        <v>0.33458919999999998</v>
      </c>
      <c r="DY241" s="53">
        <v>0.52873616999999995</v>
      </c>
      <c r="DZ241" s="53">
        <v>0.55384509999999998</v>
      </c>
      <c r="EA241" s="53">
        <v>0.53598920000000005</v>
      </c>
      <c r="EB241" s="53">
        <v>0.51573360000000001</v>
      </c>
      <c r="EC241" s="53">
        <v>0.53235469999999996</v>
      </c>
      <c r="ED241" s="53">
        <v>0.46177099999999999</v>
      </c>
      <c r="EE241" s="53">
        <v>0.37360860000000001</v>
      </c>
      <c r="EF241" s="53">
        <v>0.4542697</v>
      </c>
      <c r="EG241" s="53">
        <v>0.56098680000000001</v>
      </c>
      <c r="EH241" s="53">
        <v>0.50187599999999999</v>
      </c>
      <c r="EI241" s="53">
        <v>0.51732739999999999</v>
      </c>
      <c r="EJ241" s="53">
        <v>0.51938470000000003</v>
      </c>
      <c r="EK241" s="53">
        <v>0.42953849999999999</v>
      </c>
      <c r="EL241" s="53">
        <v>0.45249299999999998</v>
      </c>
      <c r="EM241" s="53">
        <v>0.44532470000000002</v>
      </c>
      <c r="EN241" s="53">
        <v>0.37505630000000001</v>
      </c>
      <c r="EO241" s="53">
        <v>0.4049162</v>
      </c>
      <c r="EP241" s="53">
        <v>0.4568103</v>
      </c>
      <c r="EQ241" s="53">
        <v>0.41497060000000002</v>
      </c>
      <c r="ER241" s="53">
        <v>0.4143367</v>
      </c>
      <c r="ES241" s="53">
        <v>0.42302650000000003</v>
      </c>
      <c r="ET241" s="53">
        <v>0.49854490000000001</v>
      </c>
      <c r="EU241" s="53">
        <v>0.49150179999999999</v>
      </c>
      <c r="EV241" s="53">
        <v>0.46496159999999997</v>
      </c>
      <c r="EW241" s="53">
        <v>80.924409999999995</v>
      </c>
      <c r="EX241" s="53">
        <v>78.848010000000002</v>
      </c>
      <c r="EY241" s="53">
        <v>76.753519999999995</v>
      </c>
      <c r="EZ241" s="53">
        <v>74.839309999999998</v>
      </c>
      <c r="FA241" s="53">
        <v>73.521780000000007</v>
      </c>
      <c r="FB241" s="53">
        <v>72.351470000000006</v>
      </c>
      <c r="FC241" s="53">
        <v>72.263800000000003</v>
      </c>
      <c r="FD241" s="53">
        <v>74.698719999999994</v>
      </c>
      <c r="FE241" s="53">
        <v>78.283349999999999</v>
      </c>
      <c r="FF241" s="53">
        <v>82.014049999999997</v>
      </c>
      <c r="FG241" s="53">
        <v>85.637860000000003</v>
      </c>
      <c r="FH241" s="53">
        <v>88.830150000000003</v>
      </c>
      <c r="FI241" s="53">
        <v>91.900049999999993</v>
      </c>
      <c r="FJ241" s="53">
        <v>94.820920000000001</v>
      </c>
      <c r="FK241" s="53">
        <v>97.111000000000004</v>
      </c>
      <c r="FL241" s="53">
        <v>98.731660000000005</v>
      </c>
      <c r="FM241" s="53">
        <v>99.463359999999994</v>
      </c>
      <c r="FN241" s="53">
        <v>99.005780000000001</v>
      </c>
      <c r="FO241" s="53">
        <v>96.86533</v>
      </c>
      <c r="FP241" s="53">
        <v>94.962050000000005</v>
      </c>
      <c r="FQ241" s="53">
        <v>92.171270000000007</v>
      </c>
      <c r="FR241" s="53">
        <v>88.535910000000001</v>
      </c>
      <c r="FS241" s="53">
        <v>84.986689999999996</v>
      </c>
      <c r="FT241" s="53">
        <v>81.737740000000002</v>
      </c>
      <c r="FU241" s="53">
        <v>1623.8330000000001</v>
      </c>
      <c r="FV241" s="53">
        <v>2142.16</v>
      </c>
      <c r="FW241" s="53">
        <v>20.893940000000001</v>
      </c>
      <c r="FX241" s="53">
        <v>1</v>
      </c>
    </row>
    <row r="242" spans="1:180" x14ac:dyDescent="0.3">
      <c r="A242" t="s">
        <v>174</v>
      </c>
      <c r="B242" t="s">
        <v>250</v>
      </c>
      <c r="C242" t="s">
        <v>180</v>
      </c>
      <c r="D242" t="s">
        <v>227</v>
      </c>
      <c r="E242" t="s">
        <v>187</v>
      </c>
      <c r="F242" t="s">
        <v>231</v>
      </c>
      <c r="G242" t="s">
        <v>242</v>
      </c>
      <c r="H242" s="53">
        <v>15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0</v>
      </c>
      <c r="AC242" s="53">
        <v>0</v>
      </c>
      <c r="AD242" s="53">
        <v>0</v>
      </c>
      <c r="AE242" s="53">
        <v>0</v>
      </c>
      <c r="AF242" s="53">
        <v>0</v>
      </c>
      <c r="AG242" s="53">
        <v>0</v>
      </c>
      <c r="AH242" s="53">
        <v>0</v>
      </c>
      <c r="AI242" s="53">
        <v>0</v>
      </c>
      <c r="AJ242" s="53">
        <v>0</v>
      </c>
      <c r="AK242" s="53">
        <v>0</v>
      </c>
      <c r="AL242" s="53">
        <v>0</v>
      </c>
      <c r="AM242" s="53">
        <v>0</v>
      </c>
      <c r="AN242" s="53">
        <v>0</v>
      </c>
      <c r="AO242" s="53">
        <v>0</v>
      </c>
      <c r="AP242" s="53">
        <v>0</v>
      </c>
      <c r="AQ242" s="53">
        <v>0</v>
      </c>
      <c r="AR242" s="53">
        <v>0</v>
      </c>
      <c r="AS242" s="53">
        <v>0</v>
      </c>
      <c r="AT242" s="53">
        <v>0</v>
      </c>
      <c r="AU242" s="53">
        <v>0</v>
      </c>
      <c r="AV242" s="53">
        <v>0</v>
      </c>
      <c r="AW242" s="53">
        <v>0</v>
      </c>
      <c r="AX242" s="53">
        <v>0</v>
      </c>
      <c r="AY242" s="53">
        <v>0</v>
      </c>
      <c r="AZ242" s="53">
        <v>0</v>
      </c>
      <c r="BA242" s="53">
        <v>0</v>
      </c>
      <c r="BB242" s="53">
        <v>0</v>
      </c>
      <c r="BC242" s="53">
        <v>0</v>
      </c>
      <c r="BD242" s="53">
        <v>0</v>
      </c>
      <c r="BE242" s="53">
        <v>0</v>
      </c>
      <c r="BF242" s="53">
        <v>0</v>
      </c>
      <c r="BG242" s="53">
        <v>0</v>
      </c>
      <c r="BH242" s="53">
        <v>0</v>
      </c>
      <c r="BI242" s="53">
        <v>0</v>
      </c>
      <c r="BJ242" s="53">
        <v>0</v>
      </c>
      <c r="BK242" s="53">
        <v>0</v>
      </c>
      <c r="BL242" s="53">
        <v>0</v>
      </c>
      <c r="BM242" s="53">
        <v>0</v>
      </c>
      <c r="BN242" s="53">
        <v>0</v>
      </c>
      <c r="BO242" s="53">
        <v>0</v>
      </c>
      <c r="BP242" s="53">
        <v>0</v>
      </c>
      <c r="BQ242" s="53">
        <v>0</v>
      </c>
      <c r="BR242" s="53">
        <v>0</v>
      </c>
      <c r="BS242" s="53">
        <v>0</v>
      </c>
      <c r="BT242" s="53">
        <v>0</v>
      </c>
      <c r="BU242" s="53">
        <v>0</v>
      </c>
      <c r="BV242" s="53">
        <v>0</v>
      </c>
      <c r="BW242" s="53">
        <v>0</v>
      </c>
      <c r="BX242" s="53">
        <v>0</v>
      </c>
      <c r="BY242" s="53">
        <v>0</v>
      </c>
      <c r="BZ242" s="53">
        <v>0</v>
      </c>
      <c r="CA242" s="53">
        <v>0</v>
      </c>
      <c r="CB242" s="53">
        <v>0</v>
      </c>
      <c r="CC242" s="53">
        <v>0</v>
      </c>
      <c r="CD242" s="53">
        <v>0</v>
      </c>
      <c r="CE242" s="53">
        <v>0</v>
      </c>
      <c r="CF242" s="53">
        <v>0</v>
      </c>
      <c r="CG242" s="53">
        <v>0</v>
      </c>
      <c r="CH242" s="53">
        <v>0</v>
      </c>
      <c r="CI242" s="53">
        <v>0</v>
      </c>
      <c r="CJ242" s="53">
        <v>0</v>
      </c>
      <c r="CK242" s="53">
        <v>0</v>
      </c>
      <c r="CL242" s="53">
        <v>0</v>
      </c>
      <c r="CM242" s="53">
        <v>0</v>
      </c>
      <c r="CN242" s="53">
        <v>0</v>
      </c>
      <c r="CO242" s="53">
        <v>0</v>
      </c>
      <c r="CP242" s="53">
        <v>0</v>
      </c>
      <c r="CQ242" s="53">
        <v>0</v>
      </c>
      <c r="CR242" s="53">
        <v>0</v>
      </c>
      <c r="CS242" s="53">
        <v>0</v>
      </c>
      <c r="CT242" s="53">
        <v>0</v>
      </c>
      <c r="CU242" s="53">
        <v>0</v>
      </c>
      <c r="CV242" s="53">
        <v>0</v>
      </c>
      <c r="CW242" s="53">
        <v>0</v>
      </c>
      <c r="CX242" s="53">
        <v>0</v>
      </c>
      <c r="CY242" s="53">
        <v>0</v>
      </c>
      <c r="CZ242" s="53">
        <v>0</v>
      </c>
      <c r="DA242" s="53">
        <v>0</v>
      </c>
      <c r="DB242" s="53">
        <v>0</v>
      </c>
      <c r="DC242" s="53">
        <v>0</v>
      </c>
      <c r="DD242" s="53">
        <v>0</v>
      </c>
      <c r="DE242" s="53">
        <v>0</v>
      </c>
      <c r="DF242" s="53">
        <v>0</v>
      </c>
      <c r="DG242" s="53">
        <v>0</v>
      </c>
      <c r="DH242" s="53">
        <v>0</v>
      </c>
      <c r="DI242" s="53">
        <v>0</v>
      </c>
      <c r="DJ242" s="53">
        <v>0</v>
      </c>
      <c r="DK242" s="53">
        <v>0</v>
      </c>
      <c r="DL242" s="53">
        <v>0</v>
      </c>
      <c r="DM242" s="53">
        <v>0</v>
      </c>
      <c r="DN242" s="53">
        <v>0</v>
      </c>
      <c r="DO242" s="53">
        <v>0</v>
      </c>
      <c r="DP242" s="53">
        <v>0</v>
      </c>
      <c r="DQ242" s="53">
        <v>0</v>
      </c>
      <c r="DR242" s="53">
        <v>0</v>
      </c>
      <c r="DS242" s="53">
        <v>0</v>
      </c>
      <c r="DT242" s="53">
        <v>0</v>
      </c>
      <c r="DU242" s="53">
        <v>0</v>
      </c>
      <c r="DV242" s="53">
        <v>0</v>
      </c>
      <c r="DW242" s="53">
        <v>0</v>
      </c>
      <c r="DX242" s="53">
        <v>0</v>
      </c>
      <c r="DY242" s="53">
        <v>0</v>
      </c>
      <c r="DZ242" s="53">
        <v>0</v>
      </c>
      <c r="EA242" s="53">
        <v>0</v>
      </c>
      <c r="EB242" s="53">
        <v>0</v>
      </c>
      <c r="EC242" s="53">
        <v>0</v>
      </c>
      <c r="ED242" s="53">
        <v>0</v>
      </c>
      <c r="EE242" s="53">
        <v>0</v>
      </c>
      <c r="EF242" s="53">
        <v>0</v>
      </c>
      <c r="EG242" s="53">
        <v>0</v>
      </c>
      <c r="EH242" s="53">
        <v>0</v>
      </c>
      <c r="EI242" s="53">
        <v>0</v>
      </c>
      <c r="EJ242" s="53">
        <v>0</v>
      </c>
      <c r="EK242" s="53">
        <v>0</v>
      </c>
      <c r="EL242" s="53">
        <v>0</v>
      </c>
      <c r="EM242" s="53">
        <v>0</v>
      </c>
      <c r="EN242" s="53">
        <v>0</v>
      </c>
      <c r="EO242" s="53">
        <v>0</v>
      </c>
      <c r="EP242" s="53">
        <v>0</v>
      </c>
      <c r="EQ242" s="53">
        <v>0</v>
      </c>
      <c r="ER242" s="53">
        <v>0</v>
      </c>
      <c r="ES242" s="53">
        <v>0</v>
      </c>
      <c r="ET242" s="53">
        <v>0</v>
      </c>
      <c r="EU242" s="53">
        <v>0</v>
      </c>
      <c r="EV242" s="53">
        <v>0</v>
      </c>
      <c r="EW242" s="53">
        <v>54.50909</v>
      </c>
      <c r="EX242" s="53">
        <v>54.2</v>
      </c>
      <c r="EY242" s="53">
        <v>53.800910000000002</v>
      </c>
      <c r="EZ242" s="53">
        <v>53.553629999999998</v>
      </c>
      <c r="FA242" s="53">
        <v>53.213630000000002</v>
      </c>
      <c r="FB242" s="53">
        <v>52.79636</v>
      </c>
      <c r="FC242" s="53">
        <v>52.885460000000002</v>
      </c>
      <c r="FD242" s="53">
        <v>54.219090000000001</v>
      </c>
      <c r="FE242" s="53">
        <v>56.255459999999999</v>
      </c>
      <c r="FF242" s="53">
        <v>58.45091</v>
      </c>
      <c r="FG242" s="53">
        <v>60.45</v>
      </c>
      <c r="FH242" s="53">
        <v>62.51455</v>
      </c>
      <c r="FI242" s="53">
        <v>64.11909</v>
      </c>
      <c r="FJ242" s="53">
        <v>65</v>
      </c>
      <c r="FK242" s="53">
        <v>64.921819999999997</v>
      </c>
      <c r="FL242" s="53">
        <v>64.347269999999995</v>
      </c>
      <c r="FM242" s="53">
        <v>63.716360000000002</v>
      </c>
      <c r="FN242" s="53">
        <v>62.578180000000003</v>
      </c>
      <c r="FO242" s="53">
        <v>61.258180000000003</v>
      </c>
      <c r="FP242" s="53">
        <v>60.187269999999998</v>
      </c>
      <c r="FQ242" s="53">
        <v>58.49091</v>
      </c>
      <c r="FR242" s="53">
        <v>57.17727</v>
      </c>
      <c r="FS242" s="53">
        <v>56.221820000000001</v>
      </c>
      <c r="FT242" s="53">
        <v>55.425449999999998</v>
      </c>
      <c r="FU242" s="53">
        <v>50</v>
      </c>
      <c r="FV242" s="53">
        <v>50.965400000000002</v>
      </c>
      <c r="FW242" s="53">
        <v>14.76249</v>
      </c>
      <c r="FX242" s="53">
        <v>0</v>
      </c>
    </row>
    <row r="243" spans="1:180" x14ac:dyDescent="0.3">
      <c r="A243" t="s">
        <v>174</v>
      </c>
      <c r="B243" t="s">
        <v>250</v>
      </c>
      <c r="C243" t="s">
        <v>180</v>
      </c>
      <c r="D243" t="s">
        <v>227</v>
      </c>
      <c r="E243" t="s">
        <v>188</v>
      </c>
      <c r="F243" t="s">
        <v>231</v>
      </c>
      <c r="G243" t="s">
        <v>242</v>
      </c>
      <c r="H243" s="53">
        <v>15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>
        <v>0</v>
      </c>
      <c r="AC243" s="53">
        <v>0</v>
      </c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0</v>
      </c>
      <c r="AJ243" s="53">
        <v>0</v>
      </c>
      <c r="AK243" s="53">
        <v>0</v>
      </c>
      <c r="AL243" s="53">
        <v>0</v>
      </c>
      <c r="AM243" s="53">
        <v>0</v>
      </c>
      <c r="AN243" s="53">
        <v>0</v>
      </c>
      <c r="AO243" s="53">
        <v>0</v>
      </c>
      <c r="AP243" s="53">
        <v>0</v>
      </c>
      <c r="AQ243" s="53">
        <v>0</v>
      </c>
      <c r="AR243" s="53">
        <v>0</v>
      </c>
      <c r="AS243" s="53">
        <v>0</v>
      </c>
      <c r="AT243" s="53">
        <v>0</v>
      </c>
      <c r="AU243" s="53">
        <v>0</v>
      </c>
      <c r="AV243" s="53">
        <v>0</v>
      </c>
      <c r="AW243" s="53">
        <v>0</v>
      </c>
      <c r="AX243" s="53">
        <v>0</v>
      </c>
      <c r="AY243" s="53">
        <v>0</v>
      </c>
      <c r="AZ243" s="53">
        <v>0</v>
      </c>
      <c r="BA243" s="53">
        <v>0</v>
      </c>
      <c r="BB243" s="53">
        <v>0</v>
      </c>
      <c r="BC243" s="53">
        <v>0</v>
      </c>
      <c r="BD243" s="53">
        <v>0</v>
      </c>
      <c r="BE243" s="53">
        <v>0</v>
      </c>
      <c r="BF243" s="53">
        <v>0</v>
      </c>
      <c r="BG243" s="53">
        <v>0</v>
      </c>
      <c r="BH243" s="53">
        <v>0</v>
      </c>
      <c r="BI243" s="53">
        <v>0</v>
      </c>
      <c r="BJ243" s="53">
        <v>0</v>
      </c>
      <c r="BK243" s="53">
        <v>0</v>
      </c>
      <c r="BL243" s="53">
        <v>0</v>
      </c>
      <c r="BM243" s="53">
        <v>0</v>
      </c>
      <c r="BN243" s="53">
        <v>0</v>
      </c>
      <c r="BO243" s="53">
        <v>0</v>
      </c>
      <c r="BP243" s="53">
        <v>0</v>
      </c>
      <c r="BQ243" s="53">
        <v>0</v>
      </c>
      <c r="BR243" s="53">
        <v>0</v>
      </c>
      <c r="BS243" s="53">
        <v>0</v>
      </c>
      <c r="BT243" s="53">
        <v>0</v>
      </c>
      <c r="BU243" s="53">
        <v>0</v>
      </c>
      <c r="BV243" s="53">
        <v>0</v>
      </c>
      <c r="BW243" s="53">
        <v>0</v>
      </c>
      <c r="BX243" s="53">
        <v>0</v>
      </c>
      <c r="BY243" s="53">
        <v>0</v>
      </c>
      <c r="BZ243" s="53">
        <v>0</v>
      </c>
      <c r="CA243" s="53">
        <v>0</v>
      </c>
      <c r="CB243" s="53">
        <v>0</v>
      </c>
      <c r="CC243" s="53">
        <v>0</v>
      </c>
      <c r="CD243" s="53">
        <v>0</v>
      </c>
      <c r="CE243" s="53">
        <v>0</v>
      </c>
      <c r="CF243" s="53">
        <v>0</v>
      </c>
      <c r="CG243" s="53">
        <v>0</v>
      </c>
      <c r="CH243" s="53">
        <v>0</v>
      </c>
      <c r="CI243" s="53">
        <v>0</v>
      </c>
      <c r="CJ243" s="53">
        <v>0</v>
      </c>
      <c r="CK243" s="53">
        <v>0</v>
      </c>
      <c r="CL243" s="53">
        <v>0</v>
      </c>
      <c r="CM243" s="53">
        <v>0</v>
      </c>
      <c r="CN243" s="53">
        <v>0</v>
      </c>
      <c r="CO243" s="53">
        <v>0</v>
      </c>
      <c r="CP243" s="53">
        <v>0</v>
      </c>
      <c r="CQ243" s="53">
        <v>0</v>
      </c>
      <c r="CR243" s="53">
        <v>0</v>
      </c>
      <c r="CS243" s="53">
        <v>0</v>
      </c>
      <c r="CT243" s="53">
        <v>0</v>
      </c>
      <c r="CU243" s="53">
        <v>0</v>
      </c>
      <c r="CV243" s="53">
        <v>0</v>
      </c>
      <c r="CW243" s="53">
        <v>0</v>
      </c>
      <c r="CX243" s="53">
        <v>0</v>
      </c>
      <c r="CY243" s="53">
        <v>0</v>
      </c>
      <c r="CZ243" s="53">
        <v>0</v>
      </c>
      <c r="DA243" s="53">
        <v>0</v>
      </c>
      <c r="DB243" s="53">
        <v>0</v>
      </c>
      <c r="DC243" s="53">
        <v>0</v>
      </c>
      <c r="DD243" s="53">
        <v>0</v>
      </c>
      <c r="DE243" s="53">
        <v>0</v>
      </c>
      <c r="DF243" s="53">
        <v>0</v>
      </c>
      <c r="DG243" s="53">
        <v>0</v>
      </c>
      <c r="DH243" s="53">
        <v>0</v>
      </c>
      <c r="DI243" s="53">
        <v>0</v>
      </c>
      <c r="DJ243" s="53">
        <v>0</v>
      </c>
      <c r="DK243" s="53">
        <v>0</v>
      </c>
      <c r="DL243" s="53">
        <v>0</v>
      </c>
      <c r="DM243" s="53">
        <v>0</v>
      </c>
      <c r="DN243" s="53">
        <v>0</v>
      </c>
      <c r="DO243" s="53">
        <v>0</v>
      </c>
      <c r="DP243" s="53">
        <v>0</v>
      </c>
      <c r="DQ243" s="53">
        <v>0</v>
      </c>
      <c r="DR243" s="53">
        <v>0</v>
      </c>
      <c r="DS243" s="53">
        <v>0</v>
      </c>
      <c r="DT243" s="53">
        <v>0</v>
      </c>
      <c r="DU243" s="53">
        <v>0</v>
      </c>
      <c r="DV243" s="53">
        <v>0</v>
      </c>
      <c r="DW243" s="53">
        <v>0</v>
      </c>
      <c r="DX243" s="53">
        <v>0</v>
      </c>
      <c r="DY243" s="53">
        <v>0</v>
      </c>
      <c r="DZ243" s="53">
        <v>0</v>
      </c>
      <c r="EA243" s="53">
        <v>0</v>
      </c>
      <c r="EB243" s="53">
        <v>0</v>
      </c>
      <c r="EC243" s="53">
        <v>0</v>
      </c>
      <c r="ED243" s="53">
        <v>0</v>
      </c>
      <c r="EE243" s="53">
        <v>0</v>
      </c>
      <c r="EF243" s="53">
        <v>0</v>
      </c>
      <c r="EG243" s="53">
        <v>0</v>
      </c>
      <c r="EH243" s="53">
        <v>0</v>
      </c>
      <c r="EI243" s="53">
        <v>0</v>
      </c>
      <c r="EJ243" s="53">
        <v>0</v>
      </c>
      <c r="EK243" s="53">
        <v>0</v>
      </c>
      <c r="EL243" s="53">
        <v>0</v>
      </c>
      <c r="EM243" s="53">
        <v>0</v>
      </c>
      <c r="EN243" s="53">
        <v>0</v>
      </c>
      <c r="EO243" s="53">
        <v>0</v>
      </c>
      <c r="EP243" s="53">
        <v>0</v>
      </c>
      <c r="EQ243" s="53">
        <v>0</v>
      </c>
      <c r="ER243" s="53">
        <v>0</v>
      </c>
      <c r="ES243" s="53">
        <v>0</v>
      </c>
      <c r="ET243" s="53">
        <v>0</v>
      </c>
      <c r="EU243" s="53">
        <v>0</v>
      </c>
      <c r="EV243" s="53">
        <v>0</v>
      </c>
      <c r="EW243" s="53">
        <v>55.423810000000003</v>
      </c>
      <c r="EX243" s="53">
        <v>55.190480000000001</v>
      </c>
      <c r="EY243" s="53">
        <v>54.974290000000003</v>
      </c>
      <c r="EZ243" s="53">
        <v>54.80095</v>
      </c>
      <c r="FA243" s="53">
        <v>54.380949999999999</v>
      </c>
      <c r="FB243" s="53">
        <v>54.124760000000002</v>
      </c>
      <c r="FC243" s="53">
        <v>54.125709999999998</v>
      </c>
      <c r="FD243" s="53">
        <v>54.696190000000001</v>
      </c>
      <c r="FE243" s="53">
        <v>55.726669999999999</v>
      </c>
      <c r="FF243" s="53">
        <v>57.206670000000003</v>
      </c>
      <c r="FG243" s="53">
        <v>59.304760000000002</v>
      </c>
      <c r="FH243" s="53">
        <v>61.444760000000002</v>
      </c>
      <c r="FI243" s="53">
        <v>63.08381</v>
      </c>
      <c r="FJ243" s="53">
        <v>64.565709999999996</v>
      </c>
      <c r="FK243" s="53">
        <v>65.044759999999997</v>
      </c>
      <c r="FL243" s="53">
        <v>64.508570000000006</v>
      </c>
      <c r="FM243" s="53">
        <v>63.486669999999997</v>
      </c>
      <c r="FN243" s="53">
        <v>62.093330000000002</v>
      </c>
      <c r="FO243" s="53">
        <v>60.663809999999998</v>
      </c>
      <c r="FP243" s="53">
        <v>59.381900000000002</v>
      </c>
      <c r="FQ243" s="53">
        <v>57.937139999999999</v>
      </c>
      <c r="FR243" s="53">
        <v>56.667619999999999</v>
      </c>
      <c r="FS243" s="53">
        <v>56.203809999999997</v>
      </c>
      <c r="FT243" s="53">
        <v>55.668570000000003</v>
      </c>
      <c r="FU243" s="53">
        <v>50</v>
      </c>
      <c r="FV243" s="53">
        <v>46.725369999999998</v>
      </c>
      <c r="FW243" s="53">
        <v>12.67351</v>
      </c>
      <c r="FX243" s="53">
        <v>0</v>
      </c>
    </row>
    <row r="244" spans="1:180" x14ac:dyDescent="0.3">
      <c r="A244" t="s">
        <v>174</v>
      </c>
      <c r="B244" t="s">
        <v>250</v>
      </c>
      <c r="C244" t="s">
        <v>180</v>
      </c>
      <c r="D244" t="s">
        <v>227</v>
      </c>
      <c r="E244" t="s">
        <v>189</v>
      </c>
      <c r="F244" t="s">
        <v>231</v>
      </c>
      <c r="G244" t="s">
        <v>242</v>
      </c>
      <c r="H244" s="53">
        <v>15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3">
        <v>0</v>
      </c>
      <c r="AF244" s="53">
        <v>0</v>
      </c>
      <c r="AG244" s="53">
        <v>0</v>
      </c>
      <c r="AH244" s="53">
        <v>0</v>
      </c>
      <c r="AI244" s="53">
        <v>0</v>
      </c>
      <c r="AJ244" s="53">
        <v>0</v>
      </c>
      <c r="AK244" s="53">
        <v>0</v>
      </c>
      <c r="AL244" s="53">
        <v>0</v>
      </c>
      <c r="AM244" s="53">
        <v>0</v>
      </c>
      <c r="AN244" s="53">
        <v>0</v>
      </c>
      <c r="AO244" s="53">
        <v>0</v>
      </c>
      <c r="AP244" s="53">
        <v>0</v>
      </c>
      <c r="AQ244" s="53">
        <v>0</v>
      </c>
      <c r="AR244" s="53">
        <v>0</v>
      </c>
      <c r="AS244" s="53">
        <v>0</v>
      </c>
      <c r="AT244" s="53">
        <v>0</v>
      </c>
      <c r="AU244" s="53">
        <v>0</v>
      </c>
      <c r="AV244" s="53">
        <v>0</v>
      </c>
      <c r="AW244" s="53">
        <v>0</v>
      </c>
      <c r="AX244" s="53">
        <v>0</v>
      </c>
      <c r="AY244" s="53">
        <v>0</v>
      </c>
      <c r="AZ244" s="53">
        <v>0</v>
      </c>
      <c r="BA244" s="53">
        <v>0</v>
      </c>
      <c r="BB244" s="53">
        <v>0</v>
      </c>
      <c r="BC244" s="53">
        <v>0</v>
      </c>
      <c r="BD244" s="53">
        <v>0</v>
      </c>
      <c r="BE244" s="53">
        <v>0</v>
      </c>
      <c r="BF244" s="53">
        <v>0</v>
      </c>
      <c r="BG244" s="53">
        <v>0</v>
      </c>
      <c r="BH244" s="53">
        <v>0</v>
      </c>
      <c r="BI244" s="53">
        <v>0</v>
      </c>
      <c r="BJ244" s="53">
        <v>0</v>
      </c>
      <c r="BK244" s="53">
        <v>0</v>
      </c>
      <c r="BL244" s="53">
        <v>0</v>
      </c>
      <c r="BM244" s="53">
        <v>0</v>
      </c>
      <c r="BN244" s="53">
        <v>0</v>
      </c>
      <c r="BO244" s="53">
        <v>0</v>
      </c>
      <c r="BP244" s="53">
        <v>0</v>
      </c>
      <c r="BQ244" s="53">
        <v>0</v>
      </c>
      <c r="BR244" s="53">
        <v>0</v>
      </c>
      <c r="BS244" s="53">
        <v>0</v>
      </c>
      <c r="BT244" s="53">
        <v>0</v>
      </c>
      <c r="BU244" s="53">
        <v>0</v>
      </c>
      <c r="BV244" s="53">
        <v>0</v>
      </c>
      <c r="BW244" s="53">
        <v>0</v>
      </c>
      <c r="BX244" s="53">
        <v>0</v>
      </c>
      <c r="BY244" s="53">
        <v>0</v>
      </c>
      <c r="BZ244" s="53">
        <v>0</v>
      </c>
      <c r="CA244" s="53">
        <v>0</v>
      </c>
      <c r="CB244" s="53">
        <v>0</v>
      </c>
      <c r="CC244" s="53">
        <v>0</v>
      </c>
      <c r="CD244" s="53">
        <v>0</v>
      </c>
      <c r="CE244" s="53">
        <v>0</v>
      </c>
      <c r="CF244" s="53">
        <v>0</v>
      </c>
      <c r="CG244" s="53">
        <v>0</v>
      </c>
      <c r="CH244" s="53">
        <v>0</v>
      </c>
      <c r="CI244" s="53">
        <v>0</v>
      </c>
      <c r="CJ244" s="53">
        <v>0</v>
      </c>
      <c r="CK244" s="53">
        <v>0</v>
      </c>
      <c r="CL244" s="53">
        <v>0</v>
      </c>
      <c r="CM244" s="53">
        <v>0</v>
      </c>
      <c r="CN244" s="53">
        <v>0</v>
      </c>
      <c r="CO244" s="53">
        <v>0</v>
      </c>
      <c r="CP244" s="53">
        <v>0</v>
      </c>
      <c r="CQ244" s="53">
        <v>0</v>
      </c>
      <c r="CR244" s="53">
        <v>0</v>
      </c>
      <c r="CS244" s="53">
        <v>0</v>
      </c>
      <c r="CT244" s="53">
        <v>0</v>
      </c>
      <c r="CU244" s="53">
        <v>0</v>
      </c>
      <c r="CV244" s="53">
        <v>0</v>
      </c>
      <c r="CW244" s="53">
        <v>0</v>
      </c>
      <c r="CX244" s="53">
        <v>0</v>
      </c>
      <c r="CY244" s="53">
        <v>0</v>
      </c>
      <c r="CZ244" s="53">
        <v>0</v>
      </c>
      <c r="DA244" s="53">
        <v>0</v>
      </c>
      <c r="DB244" s="53">
        <v>0</v>
      </c>
      <c r="DC244" s="53">
        <v>0</v>
      </c>
      <c r="DD244" s="53">
        <v>0</v>
      </c>
      <c r="DE244" s="53">
        <v>0</v>
      </c>
      <c r="DF244" s="53">
        <v>0</v>
      </c>
      <c r="DG244" s="53">
        <v>0</v>
      </c>
      <c r="DH244" s="53">
        <v>0</v>
      </c>
      <c r="DI244" s="53">
        <v>0</v>
      </c>
      <c r="DJ244" s="53">
        <v>0</v>
      </c>
      <c r="DK244" s="53">
        <v>0</v>
      </c>
      <c r="DL244" s="53">
        <v>0</v>
      </c>
      <c r="DM244" s="53">
        <v>0</v>
      </c>
      <c r="DN244" s="53">
        <v>0</v>
      </c>
      <c r="DO244" s="53">
        <v>0</v>
      </c>
      <c r="DP244" s="53">
        <v>0</v>
      </c>
      <c r="DQ244" s="53">
        <v>0</v>
      </c>
      <c r="DR244" s="53">
        <v>0</v>
      </c>
      <c r="DS244" s="53">
        <v>0</v>
      </c>
      <c r="DT244" s="53">
        <v>0</v>
      </c>
      <c r="DU244" s="53">
        <v>0</v>
      </c>
      <c r="DV244" s="53">
        <v>0</v>
      </c>
      <c r="DW244" s="53">
        <v>0</v>
      </c>
      <c r="DX244" s="53">
        <v>0</v>
      </c>
      <c r="DY244" s="53">
        <v>0</v>
      </c>
      <c r="DZ244" s="53">
        <v>0</v>
      </c>
      <c r="EA244" s="53">
        <v>0</v>
      </c>
      <c r="EB244" s="53">
        <v>0</v>
      </c>
      <c r="EC244" s="53">
        <v>0</v>
      </c>
      <c r="ED244" s="53">
        <v>0</v>
      </c>
      <c r="EE244" s="53">
        <v>0</v>
      </c>
      <c r="EF244" s="53">
        <v>0</v>
      </c>
      <c r="EG244" s="53">
        <v>0</v>
      </c>
      <c r="EH244" s="53">
        <v>0</v>
      </c>
      <c r="EI244" s="53">
        <v>0</v>
      </c>
      <c r="EJ244" s="53">
        <v>0</v>
      </c>
      <c r="EK244" s="53">
        <v>0</v>
      </c>
      <c r="EL244" s="53">
        <v>0</v>
      </c>
      <c r="EM244" s="53">
        <v>0</v>
      </c>
      <c r="EN244" s="53">
        <v>0</v>
      </c>
      <c r="EO244" s="53">
        <v>0</v>
      </c>
      <c r="EP244" s="53">
        <v>0</v>
      </c>
      <c r="EQ244" s="53">
        <v>0</v>
      </c>
      <c r="ER244" s="53">
        <v>0</v>
      </c>
      <c r="ES244" s="53">
        <v>0</v>
      </c>
      <c r="ET244" s="53">
        <v>0</v>
      </c>
      <c r="EU244" s="53">
        <v>0</v>
      </c>
      <c r="EV244" s="53">
        <v>0</v>
      </c>
      <c r="EW244" s="53">
        <v>55.41</v>
      </c>
      <c r="EX244" s="53">
        <v>55.151820000000001</v>
      </c>
      <c r="EY244" s="53">
        <v>54.71</v>
      </c>
      <c r="EZ244" s="53">
        <v>54.472729999999999</v>
      </c>
      <c r="FA244" s="53">
        <v>54.045459999999999</v>
      </c>
      <c r="FB244" s="53">
        <v>53.659089999999999</v>
      </c>
      <c r="FC244" s="53">
        <v>53.521819999999998</v>
      </c>
      <c r="FD244" s="53">
        <v>53.825449999999996</v>
      </c>
      <c r="FE244" s="53">
        <v>55.345460000000003</v>
      </c>
      <c r="FF244" s="53">
        <v>57.66818</v>
      </c>
      <c r="FG244" s="53">
        <v>60.591819999999998</v>
      </c>
      <c r="FH244" s="53">
        <v>63.419089999999997</v>
      </c>
      <c r="FI244" s="53">
        <v>65.246359999999996</v>
      </c>
      <c r="FJ244" s="53">
        <v>65.813640000000007</v>
      </c>
      <c r="FK244" s="53">
        <v>66.557270000000003</v>
      </c>
      <c r="FL244" s="53">
        <v>66.76455</v>
      </c>
      <c r="FM244" s="53">
        <v>66.09545</v>
      </c>
      <c r="FN244" s="53">
        <v>64.914540000000002</v>
      </c>
      <c r="FO244" s="53">
        <v>63.209090000000003</v>
      </c>
      <c r="FP244" s="53">
        <v>60.659089999999999</v>
      </c>
      <c r="FQ244" s="53">
        <v>58.681820000000002</v>
      </c>
      <c r="FR244" s="53">
        <v>57.620910000000002</v>
      </c>
      <c r="FS244" s="53">
        <v>56.852730000000001</v>
      </c>
      <c r="FT244" s="53">
        <v>56.231819999999999</v>
      </c>
      <c r="FU244" s="53">
        <v>50</v>
      </c>
      <c r="FV244" s="53">
        <v>45.404670000000003</v>
      </c>
      <c r="FW244" s="53">
        <v>13.49259</v>
      </c>
      <c r="FX244" s="53">
        <v>0</v>
      </c>
    </row>
    <row r="245" spans="1:180" x14ac:dyDescent="0.3">
      <c r="A245" t="s">
        <v>174</v>
      </c>
      <c r="B245" t="s">
        <v>250</v>
      </c>
      <c r="C245" t="s">
        <v>180</v>
      </c>
      <c r="D245" t="s">
        <v>248</v>
      </c>
      <c r="E245" t="s">
        <v>189</v>
      </c>
      <c r="F245" t="s">
        <v>231</v>
      </c>
      <c r="G245" t="s">
        <v>242</v>
      </c>
      <c r="H245" s="53">
        <v>15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0</v>
      </c>
      <c r="AC245" s="53">
        <v>0</v>
      </c>
      <c r="AD245" s="53">
        <v>0</v>
      </c>
      <c r="AE245" s="53">
        <v>0</v>
      </c>
      <c r="AF245" s="53">
        <v>0</v>
      </c>
      <c r="AG245" s="53">
        <v>0</v>
      </c>
      <c r="AH245" s="53">
        <v>0</v>
      </c>
      <c r="AI245" s="53">
        <v>0</v>
      </c>
      <c r="AJ245" s="53">
        <v>0</v>
      </c>
      <c r="AK245" s="53">
        <v>0</v>
      </c>
      <c r="AL245" s="53">
        <v>0</v>
      </c>
      <c r="AM245" s="53">
        <v>0</v>
      </c>
      <c r="AN245" s="53">
        <v>0</v>
      </c>
      <c r="AO245" s="53">
        <v>0</v>
      </c>
      <c r="AP245" s="53">
        <v>0</v>
      </c>
      <c r="AQ245" s="53">
        <v>0</v>
      </c>
      <c r="AR245" s="53">
        <v>0</v>
      </c>
      <c r="AS245" s="53">
        <v>0</v>
      </c>
      <c r="AT245" s="53">
        <v>0</v>
      </c>
      <c r="AU245" s="53">
        <v>0</v>
      </c>
      <c r="AV245" s="53">
        <v>0</v>
      </c>
      <c r="AW245" s="53">
        <v>0</v>
      </c>
      <c r="AX245" s="53">
        <v>0</v>
      </c>
      <c r="AY245" s="53">
        <v>0</v>
      </c>
      <c r="AZ245" s="53">
        <v>0</v>
      </c>
      <c r="BA245" s="53">
        <v>0</v>
      </c>
      <c r="BB245" s="53">
        <v>0</v>
      </c>
      <c r="BC245" s="53">
        <v>0</v>
      </c>
      <c r="BD245" s="53">
        <v>0</v>
      </c>
      <c r="BE245" s="53">
        <v>0</v>
      </c>
      <c r="BF245" s="53">
        <v>0</v>
      </c>
      <c r="BG245" s="53">
        <v>0</v>
      </c>
      <c r="BH245" s="53">
        <v>0</v>
      </c>
      <c r="BI245" s="53">
        <v>0</v>
      </c>
      <c r="BJ245" s="53">
        <v>0</v>
      </c>
      <c r="BK245" s="53">
        <v>0</v>
      </c>
      <c r="BL245" s="53">
        <v>0</v>
      </c>
      <c r="BM245" s="53">
        <v>0</v>
      </c>
      <c r="BN245" s="53">
        <v>0</v>
      </c>
      <c r="BO245" s="53">
        <v>0</v>
      </c>
      <c r="BP245" s="53">
        <v>0</v>
      </c>
      <c r="BQ245" s="53">
        <v>0</v>
      </c>
      <c r="BR245" s="53">
        <v>0</v>
      </c>
      <c r="BS245" s="53">
        <v>0</v>
      </c>
      <c r="BT245" s="53">
        <v>0</v>
      </c>
      <c r="BU245" s="53">
        <v>0</v>
      </c>
      <c r="BV245" s="53">
        <v>0</v>
      </c>
      <c r="BW245" s="53">
        <v>0</v>
      </c>
      <c r="BX245" s="53">
        <v>0</v>
      </c>
      <c r="BY245" s="53">
        <v>0</v>
      </c>
      <c r="BZ245" s="53">
        <v>0</v>
      </c>
      <c r="CA245" s="53">
        <v>0</v>
      </c>
      <c r="CB245" s="53">
        <v>0</v>
      </c>
      <c r="CC245" s="53">
        <v>0</v>
      </c>
      <c r="CD245" s="53">
        <v>0</v>
      </c>
      <c r="CE245" s="53">
        <v>0</v>
      </c>
      <c r="CF245" s="53">
        <v>0</v>
      </c>
      <c r="CG245" s="53">
        <v>0</v>
      </c>
      <c r="CH245" s="53">
        <v>0</v>
      </c>
      <c r="CI245" s="53">
        <v>0</v>
      </c>
      <c r="CJ245" s="53">
        <v>0</v>
      </c>
      <c r="CK245" s="53">
        <v>0</v>
      </c>
      <c r="CL245" s="53">
        <v>0</v>
      </c>
      <c r="CM245" s="53">
        <v>0</v>
      </c>
      <c r="CN245" s="53">
        <v>0</v>
      </c>
      <c r="CO245" s="53">
        <v>0</v>
      </c>
      <c r="CP245" s="53">
        <v>0</v>
      </c>
      <c r="CQ245" s="53">
        <v>0</v>
      </c>
      <c r="CR245" s="53">
        <v>0</v>
      </c>
      <c r="CS245" s="53">
        <v>0</v>
      </c>
      <c r="CT245" s="53">
        <v>0</v>
      </c>
      <c r="CU245" s="53">
        <v>0</v>
      </c>
      <c r="CV245" s="53">
        <v>0</v>
      </c>
      <c r="CW245" s="53">
        <v>0</v>
      </c>
      <c r="CX245" s="53">
        <v>0</v>
      </c>
      <c r="CY245" s="53">
        <v>0</v>
      </c>
      <c r="CZ245" s="53">
        <v>0</v>
      </c>
      <c r="DA245" s="53">
        <v>0</v>
      </c>
      <c r="DB245" s="53">
        <v>0</v>
      </c>
      <c r="DC245" s="53">
        <v>0</v>
      </c>
      <c r="DD245" s="53">
        <v>0</v>
      </c>
      <c r="DE245" s="53">
        <v>0</v>
      </c>
      <c r="DF245" s="53">
        <v>0</v>
      </c>
      <c r="DG245" s="53">
        <v>0</v>
      </c>
      <c r="DH245" s="53">
        <v>0</v>
      </c>
      <c r="DI245" s="53">
        <v>0</v>
      </c>
      <c r="DJ245" s="53">
        <v>0</v>
      </c>
      <c r="DK245" s="53">
        <v>0</v>
      </c>
      <c r="DL245" s="53">
        <v>0</v>
      </c>
      <c r="DM245" s="53">
        <v>0</v>
      </c>
      <c r="DN245" s="53">
        <v>0</v>
      </c>
      <c r="DO245" s="53">
        <v>0</v>
      </c>
      <c r="DP245" s="53">
        <v>0</v>
      </c>
      <c r="DQ245" s="53">
        <v>0</v>
      </c>
      <c r="DR245" s="53">
        <v>0</v>
      </c>
      <c r="DS245" s="53">
        <v>0</v>
      </c>
      <c r="DT245" s="53">
        <v>0</v>
      </c>
      <c r="DU245" s="53">
        <v>0</v>
      </c>
      <c r="DV245" s="53">
        <v>0</v>
      </c>
      <c r="DW245" s="53">
        <v>0</v>
      </c>
      <c r="DX245" s="53">
        <v>0</v>
      </c>
      <c r="DY245" s="53">
        <v>0</v>
      </c>
      <c r="DZ245" s="53">
        <v>0</v>
      </c>
      <c r="EA245" s="53">
        <v>0</v>
      </c>
      <c r="EB245" s="53">
        <v>0</v>
      </c>
      <c r="EC245" s="53">
        <v>0</v>
      </c>
      <c r="ED245" s="53">
        <v>0</v>
      </c>
      <c r="EE245" s="53">
        <v>0</v>
      </c>
      <c r="EF245" s="53">
        <v>0</v>
      </c>
      <c r="EG245" s="53">
        <v>0</v>
      </c>
      <c r="EH245" s="53">
        <v>0</v>
      </c>
      <c r="EI245" s="53">
        <v>0</v>
      </c>
      <c r="EJ245" s="53">
        <v>0</v>
      </c>
      <c r="EK245" s="53">
        <v>0</v>
      </c>
      <c r="EL245" s="53">
        <v>0</v>
      </c>
      <c r="EM245" s="53">
        <v>0</v>
      </c>
      <c r="EN245" s="53">
        <v>0</v>
      </c>
      <c r="EO245" s="53">
        <v>0</v>
      </c>
      <c r="EP245" s="53">
        <v>0</v>
      </c>
      <c r="EQ245" s="53">
        <v>0</v>
      </c>
      <c r="ER245" s="53">
        <v>0</v>
      </c>
      <c r="ES245" s="53">
        <v>0</v>
      </c>
      <c r="ET245" s="53">
        <v>0</v>
      </c>
      <c r="EU245" s="53">
        <v>0</v>
      </c>
      <c r="EV245" s="53">
        <v>0</v>
      </c>
      <c r="EW245" s="53">
        <v>57.584449999999997</v>
      </c>
      <c r="EX245" s="53">
        <v>56.92445</v>
      </c>
      <c r="EY245" s="53">
        <v>56.32</v>
      </c>
      <c r="EZ245" s="53">
        <v>55.831110000000002</v>
      </c>
      <c r="FA245" s="53">
        <v>55.248890000000003</v>
      </c>
      <c r="FB245" s="53">
        <v>55.108890000000002</v>
      </c>
      <c r="FC245" s="53">
        <v>54.813330000000001</v>
      </c>
      <c r="FD245" s="53">
        <v>55.166670000000003</v>
      </c>
      <c r="FE245" s="53">
        <v>56.637779999999999</v>
      </c>
      <c r="FF245" s="53">
        <v>58.464440000000003</v>
      </c>
      <c r="FG245" s="53">
        <v>61.12</v>
      </c>
      <c r="FH245" s="53">
        <v>63.72222</v>
      </c>
      <c r="FI245" s="53">
        <v>65.14</v>
      </c>
      <c r="FJ245" s="53">
        <v>65.713329999999999</v>
      </c>
      <c r="FK245" s="53">
        <v>66.397779999999997</v>
      </c>
      <c r="FL245" s="53">
        <v>66.084440000000001</v>
      </c>
      <c r="FM245" s="53">
        <v>64.815550000000002</v>
      </c>
      <c r="FN245" s="53">
        <v>63.982219999999998</v>
      </c>
      <c r="FO245" s="53">
        <v>62.962220000000002</v>
      </c>
      <c r="FP245" s="53">
        <v>60.884450000000001</v>
      </c>
      <c r="FQ245" s="53">
        <v>59.128889999999998</v>
      </c>
      <c r="FR245" s="53">
        <v>57.911110000000001</v>
      </c>
      <c r="FS245" s="53">
        <v>57.337780000000002</v>
      </c>
      <c r="FT245" s="53">
        <v>56.784439999999996</v>
      </c>
      <c r="FU245" s="53">
        <v>50</v>
      </c>
      <c r="FV245" s="53">
        <v>45.404670000000003</v>
      </c>
      <c r="FW245" s="53">
        <v>13.49259</v>
      </c>
      <c r="FX245" s="53">
        <v>0</v>
      </c>
    </row>
    <row r="246" spans="1:180" x14ac:dyDescent="0.3">
      <c r="A246" t="s">
        <v>174</v>
      </c>
      <c r="B246" t="s">
        <v>250</v>
      </c>
      <c r="C246" t="s">
        <v>180</v>
      </c>
      <c r="D246" t="s">
        <v>227</v>
      </c>
      <c r="E246" t="s">
        <v>190</v>
      </c>
      <c r="F246" t="s">
        <v>231</v>
      </c>
      <c r="G246" t="s">
        <v>242</v>
      </c>
      <c r="H246" s="53">
        <v>15</v>
      </c>
      <c r="I246" s="53">
        <v>0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0</v>
      </c>
      <c r="AC246" s="53">
        <v>0</v>
      </c>
      <c r="AD246" s="53">
        <v>0</v>
      </c>
      <c r="AE246" s="53">
        <v>0</v>
      </c>
      <c r="AF246" s="53">
        <v>0</v>
      </c>
      <c r="AG246" s="53">
        <v>0</v>
      </c>
      <c r="AH246" s="53">
        <v>0</v>
      </c>
      <c r="AI246" s="53">
        <v>0</v>
      </c>
      <c r="AJ246" s="53">
        <v>0</v>
      </c>
      <c r="AK246" s="53">
        <v>0</v>
      </c>
      <c r="AL246" s="53">
        <v>0</v>
      </c>
      <c r="AM246" s="53">
        <v>0</v>
      </c>
      <c r="AN246" s="53">
        <v>0</v>
      </c>
      <c r="AO246" s="53">
        <v>0</v>
      </c>
      <c r="AP246" s="53">
        <v>0</v>
      </c>
      <c r="AQ246" s="53">
        <v>0</v>
      </c>
      <c r="AR246" s="53">
        <v>0</v>
      </c>
      <c r="AS246" s="53">
        <v>0</v>
      </c>
      <c r="AT246" s="53">
        <v>0</v>
      </c>
      <c r="AU246" s="53">
        <v>0</v>
      </c>
      <c r="AV246" s="53">
        <v>0</v>
      </c>
      <c r="AW246" s="53">
        <v>0</v>
      </c>
      <c r="AX246" s="53">
        <v>0</v>
      </c>
      <c r="AY246" s="53">
        <v>0</v>
      </c>
      <c r="AZ246" s="53">
        <v>0</v>
      </c>
      <c r="BA246" s="53">
        <v>0</v>
      </c>
      <c r="BB246" s="53">
        <v>0</v>
      </c>
      <c r="BC246" s="53">
        <v>0</v>
      </c>
      <c r="BD246" s="53">
        <v>0</v>
      </c>
      <c r="BE246" s="53">
        <v>0</v>
      </c>
      <c r="BF246" s="53">
        <v>0</v>
      </c>
      <c r="BG246" s="53">
        <v>0</v>
      </c>
      <c r="BH246" s="53">
        <v>0</v>
      </c>
      <c r="BI246" s="53">
        <v>0</v>
      </c>
      <c r="BJ246" s="53">
        <v>0</v>
      </c>
      <c r="BK246" s="53">
        <v>0</v>
      </c>
      <c r="BL246" s="53">
        <v>0</v>
      </c>
      <c r="BM246" s="53">
        <v>0</v>
      </c>
      <c r="BN246" s="53">
        <v>0</v>
      </c>
      <c r="BO246" s="53">
        <v>0</v>
      </c>
      <c r="BP246" s="53">
        <v>0</v>
      </c>
      <c r="BQ246" s="53">
        <v>0</v>
      </c>
      <c r="BR246" s="53">
        <v>0</v>
      </c>
      <c r="BS246" s="53">
        <v>0</v>
      </c>
      <c r="BT246" s="53">
        <v>0</v>
      </c>
      <c r="BU246" s="53">
        <v>0</v>
      </c>
      <c r="BV246" s="53">
        <v>0</v>
      </c>
      <c r="BW246" s="53">
        <v>0</v>
      </c>
      <c r="BX246" s="53">
        <v>0</v>
      </c>
      <c r="BY246" s="53">
        <v>0</v>
      </c>
      <c r="BZ246" s="53">
        <v>0</v>
      </c>
      <c r="CA246" s="53">
        <v>0</v>
      </c>
      <c r="CB246" s="53">
        <v>0</v>
      </c>
      <c r="CC246" s="53">
        <v>0</v>
      </c>
      <c r="CD246" s="53">
        <v>0</v>
      </c>
      <c r="CE246" s="53">
        <v>0</v>
      </c>
      <c r="CF246" s="53">
        <v>0</v>
      </c>
      <c r="CG246" s="53">
        <v>0</v>
      </c>
      <c r="CH246" s="53">
        <v>0</v>
      </c>
      <c r="CI246" s="53">
        <v>0</v>
      </c>
      <c r="CJ246" s="53">
        <v>0</v>
      </c>
      <c r="CK246" s="53">
        <v>0</v>
      </c>
      <c r="CL246" s="53">
        <v>0</v>
      </c>
      <c r="CM246" s="53">
        <v>0</v>
      </c>
      <c r="CN246" s="53">
        <v>0</v>
      </c>
      <c r="CO246" s="53">
        <v>0</v>
      </c>
      <c r="CP246" s="53">
        <v>0</v>
      </c>
      <c r="CQ246" s="53">
        <v>0</v>
      </c>
      <c r="CR246" s="53">
        <v>0</v>
      </c>
      <c r="CS246" s="53">
        <v>0</v>
      </c>
      <c r="CT246" s="53">
        <v>0</v>
      </c>
      <c r="CU246" s="53">
        <v>0</v>
      </c>
      <c r="CV246" s="53">
        <v>0</v>
      </c>
      <c r="CW246" s="53">
        <v>0</v>
      </c>
      <c r="CX246" s="53">
        <v>0</v>
      </c>
      <c r="CY246" s="53">
        <v>0</v>
      </c>
      <c r="CZ246" s="53">
        <v>0</v>
      </c>
      <c r="DA246" s="53">
        <v>0</v>
      </c>
      <c r="DB246" s="53">
        <v>0</v>
      </c>
      <c r="DC246" s="53">
        <v>0</v>
      </c>
      <c r="DD246" s="53">
        <v>0</v>
      </c>
      <c r="DE246" s="53">
        <v>0</v>
      </c>
      <c r="DF246" s="53">
        <v>0</v>
      </c>
      <c r="DG246" s="53">
        <v>0</v>
      </c>
      <c r="DH246" s="53">
        <v>0</v>
      </c>
      <c r="DI246" s="53">
        <v>0</v>
      </c>
      <c r="DJ246" s="53">
        <v>0</v>
      </c>
      <c r="DK246" s="53">
        <v>0</v>
      </c>
      <c r="DL246" s="53">
        <v>0</v>
      </c>
      <c r="DM246" s="53">
        <v>0</v>
      </c>
      <c r="DN246" s="53">
        <v>0</v>
      </c>
      <c r="DO246" s="53">
        <v>0</v>
      </c>
      <c r="DP246" s="53">
        <v>0</v>
      </c>
      <c r="DQ246" s="53">
        <v>0</v>
      </c>
      <c r="DR246" s="53">
        <v>0</v>
      </c>
      <c r="DS246" s="53">
        <v>0</v>
      </c>
      <c r="DT246" s="53">
        <v>0</v>
      </c>
      <c r="DU246" s="53">
        <v>0</v>
      </c>
      <c r="DV246" s="53">
        <v>0</v>
      </c>
      <c r="DW246" s="53">
        <v>0</v>
      </c>
      <c r="DX246" s="53">
        <v>0</v>
      </c>
      <c r="DY246" s="53">
        <v>0</v>
      </c>
      <c r="DZ246" s="53">
        <v>0</v>
      </c>
      <c r="EA246" s="53">
        <v>0</v>
      </c>
      <c r="EB246" s="53">
        <v>0</v>
      </c>
      <c r="EC246" s="53">
        <v>0</v>
      </c>
      <c r="ED246" s="53">
        <v>0</v>
      </c>
      <c r="EE246" s="53">
        <v>0</v>
      </c>
      <c r="EF246" s="53">
        <v>0</v>
      </c>
      <c r="EG246" s="53">
        <v>0</v>
      </c>
      <c r="EH246" s="53">
        <v>0</v>
      </c>
      <c r="EI246" s="53">
        <v>0</v>
      </c>
      <c r="EJ246" s="53">
        <v>0</v>
      </c>
      <c r="EK246" s="53">
        <v>0</v>
      </c>
      <c r="EL246" s="53">
        <v>0</v>
      </c>
      <c r="EM246" s="53">
        <v>0</v>
      </c>
      <c r="EN246" s="53">
        <v>0</v>
      </c>
      <c r="EO246" s="53">
        <v>0</v>
      </c>
      <c r="EP246" s="53">
        <v>0</v>
      </c>
      <c r="EQ246" s="53">
        <v>0</v>
      </c>
      <c r="ER246" s="53">
        <v>0</v>
      </c>
      <c r="ES246" s="53">
        <v>0</v>
      </c>
      <c r="ET246" s="53">
        <v>0</v>
      </c>
      <c r="EU246" s="53">
        <v>0</v>
      </c>
      <c r="EV246" s="53">
        <v>0</v>
      </c>
      <c r="EW246" s="53">
        <v>53.51238</v>
      </c>
      <c r="EX246" s="53">
        <v>53.06476</v>
      </c>
      <c r="EY246" s="53">
        <v>52.632379999999998</v>
      </c>
      <c r="EZ246" s="53">
        <v>52.151429999999998</v>
      </c>
      <c r="FA246" s="53">
        <v>52.021900000000002</v>
      </c>
      <c r="FB246" s="53">
        <v>51.620950000000001</v>
      </c>
      <c r="FC246" s="53">
        <v>51.423810000000003</v>
      </c>
      <c r="FD246" s="53">
        <v>51.778100000000002</v>
      </c>
      <c r="FE246" s="53">
        <v>53.612380000000002</v>
      </c>
      <c r="FF246" s="53">
        <v>56.354289999999999</v>
      </c>
      <c r="FG246" s="53">
        <v>59.535240000000002</v>
      </c>
      <c r="FH246" s="53">
        <v>62.639049999999997</v>
      </c>
      <c r="FI246" s="53">
        <v>64.33905</v>
      </c>
      <c r="FJ246" s="53">
        <v>64.526660000000007</v>
      </c>
      <c r="FK246" s="53">
        <v>64.739040000000003</v>
      </c>
      <c r="FL246" s="53">
        <v>64.722849999999994</v>
      </c>
      <c r="FM246" s="53">
        <v>64.256190000000004</v>
      </c>
      <c r="FN246" s="53">
        <v>62.929519999999997</v>
      </c>
      <c r="FO246" s="53">
        <v>61.10286</v>
      </c>
      <c r="FP246" s="53">
        <v>58.82</v>
      </c>
      <c r="FQ246" s="53">
        <v>57.076189999999997</v>
      </c>
      <c r="FR246" s="53">
        <v>55.7</v>
      </c>
      <c r="FS246" s="53">
        <v>54.810470000000002</v>
      </c>
      <c r="FT246" s="53">
        <v>53.960949999999997</v>
      </c>
      <c r="FU246" s="53">
        <v>50</v>
      </c>
      <c r="FV246" s="53">
        <v>37.986499999999999</v>
      </c>
      <c r="FW246" s="53">
        <v>11.85589</v>
      </c>
      <c r="FX246" s="53">
        <v>0</v>
      </c>
    </row>
    <row r="247" spans="1:180" x14ac:dyDescent="0.3">
      <c r="A247" t="s">
        <v>174</v>
      </c>
      <c r="B247" t="s">
        <v>250</v>
      </c>
      <c r="C247" t="s">
        <v>180</v>
      </c>
      <c r="D247" t="s">
        <v>248</v>
      </c>
      <c r="E247" t="s">
        <v>188</v>
      </c>
      <c r="F247" t="s">
        <v>231</v>
      </c>
      <c r="G247" t="s">
        <v>242</v>
      </c>
      <c r="H247" s="53">
        <v>15</v>
      </c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0</v>
      </c>
      <c r="AC247" s="53">
        <v>0</v>
      </c>
      <c r="AD247" s="53">
        <v>0</v>
      </c>
      <c r="AE247" s="53">
        <v>0</v>
      </c>
      <c r="AF247" s="53">
        <v>0</v>
      </c>
      <c r="AG247" s="53">
        <v>0</v>
      </c>
      <c r="AH247" s="53">
        <v>0</v>
      </c>
      <c r="AI247" s="53">
        <v>0</v>
      </c>
      <c r="AJ247" s="53">
        <v>0</v>
      </c>
      <c r="AK247" s="53">
        <v>0</v>
      </c>
      <c r="AL247" s="53">
        <v>0</v>
      </c>
      <c r="AM247" s="53">
        <v>0</v>
      </c>
      <c r="AN247" s="53">
        <v>0</v>
      </c>
      <c r="AO247" s="53">
        <v>0</v>
      </c>
      <c r="AP247" s="53">
        <v>0</v>
      </c>
      <c r="AQ247" s="53">
        <v>0</v>
      </c>
      <c r="AR247" s="53">
        <v>0</v>
      </c>
      <c r="AS247" s="53">
        <v>0</v>
      </c>
      <c r="AT247" s="53">
        <v>0</v>
      </c>
      <c r="AU247" s="53">
        <v>0</v>
      </c>
      <c r="AV247" s="53">
        <v>0</v>
      </c>
      <c r="AW247" s="53">
        <v>0</v>
      </c>
      <c r="AX247" s="53">
        <v>0</v>
      </c>
      <c r="AY247" s="53">
        <v>0</v>
      </c>
      <c r="AZ247" s="53">
        <v>0</v>
      </c>
      <c r="BA247" s="53">
        <v>0</v>
      </c>
      <c r="BB247" s="53">
        <v>0</v>
      </c>
      <c r="BC247" s="53">
        <v>0</v>
      </c>
      <c r="BD247" s="53">
        <v>0</v>
      </c>
      <c r="BE247" s="53">
        <v>0</v>
      </c>
      <c r="BF247" s="53">
        <v>0</v>
      </c>
      <c r="BG247" s="53">
        <v>0</v>
      </c>
      <c r="BH247" s="53">
        <v>0</v>
      </c>
      <c r="BI247" s="53">
        <v>0</v>
      </c>
      <c r="BJ247" s="53">
        <v>0</v>
      </c>
      <c r="BK247" s="53">
        <v>0</v>
      </c>
      <c r="BL247" s="53">
        <v>0</v>
      </c>
      <c r="BM247" s="53">
        <v>0</v>
      </c>
      <c r="BN247" s="53">
        <v>0</v>
      </c>
      <c r="BO247" s="53">
        <v>0</v>
      </c>
      <c r="BP247" s="53">
        <v>0</v>
      </c>
      <c r="BQ247" s="53">
        <v>0</v>
      </c>
      <c r="BR247" s="53">
        <v>0</v>
      </c>
      <c r="BS247" s="53">
        <v>0</v>
      </c>
      <c r="BT247" s="53">
        <v>0</v>
      </c>
      <c r="BU247" s="53">
        <v>0</v>
      </c>
      <c r="BV247" s="53">
        <v>0</v>
      </c>
      <c r="BW247" s="53">
        <v>0</v>
      </c>
      <c r="BX247" s="53">
        <v>0</v>
      </c>
      <c r="BY247" s="53">
        <v>0</v>
      </c>
      <c r="BZ247" s="53">
        <v>0</v>
      </c>
      <c r="CA247" s="53">
        <v>0</v>
      </c>
      <c r="CB247" s="53">
        <v>0</v>
      </c>
      <c r="CC247" s="53">
        <v>0</v>
      </c>
      <c r="CD247" s="53">
        <v>0</v>
      </c>
      <c r="CE247" s="53">
        <v>0</v>
      </c>
      <c r="CF247" s="53">
        <v>0</v>
      </c>
      <c r="CG247" s="53">
        <v>0</v>
      </c>
      <c r="CH247" s="53">
        <v>0</v>
      </c>
      <c r="CI247" s="53">
        <v>0</v>
      </c>
      <c r="CJ247" s="53">
        <v>0</v>
      </c>
      <c r="CK247" s="53">
        <v>0</v>
      </c>
      <c r="CL247" s="53">
        <v>0</v>
      </c>
      <c r="CM247" s="53">
        <v>0</v>
      </c>
      <c r="CN247" s="53">
        <v>0</v>
      </c>
      <c r="CO247" s="53">
        <v>0</v>
      </c>
      <c r="CP247" s="53">
        <v>0</v>
      </c>
      <c r="CQ247" s="53">
        <v>0</v>
      </c>
      <c r="CR247" s="53">
        <v>0</v>
      </c>
      <c r="CS247" s="53">
        <v>0</v>
      </c>
      <c r="CT247" s="53">
        <v>0</v>
      </c>
      <c r="CU247" s="53">
        <v>0</v>
      </c>
      <c r="CV247" s="53">
        <v>0</v>
      </c>
      <c r="CW247" s="53">
        <v>0</v>
      </c>
      <c r="CX247" s="53">
        <v>0</v>
      </c>
      <c r="CY247" s="53">
        <v>0</v>
      </c>
      <c r="CZ247" s="53">
        <v>0</v>
      </c>
      <c r="DA247" s="53">
        <v>0</v>
      </c>
      <c r="DB247" s="53">
        <v>0</v>
      </c>
      <c r="DC247" s="53">
        <v>0</v>
      </c>
      <c r="DD247" s="53">
        <v>0</v>
      </c>
      <c r="DE247" s="53">
        <v>0</v>
      </c>
      <c r="DF247" s="53">
        <v>0</v>
      </c>
      <c r="DG247" s="53">
        <v>0</v>
      </c>
      <c r="DH247" s="53">
        <v>0</v>
      </c>
      <c r="DI247" s="53">
        <v>0</v>
      </c>
      <c r="DJ247" s="53">
        <v>0</v>
      </c>
      <c r="DK247" s="53">
        <v>0</v>
      </c>
      <c r="DL247" s="53">
        <v>0</v>
      </c>
      <c r="DM247" s="53">
        <v>0</v>
      </c>
      <c r="DN247" s="53">
        <v>0</v>
      </c>
      <c r="DO247" s="53">
        <v>0</v>
      </c>
      <c r="DP247" s="53">
        <v>0</v>
      </c>
      <c r="DQ247" s="53">
        <v>0</v>
      </c>
      <c r="DR247" s="53">
        <v>0</v>
      </c>
      <c r="DS247" s="53">
        <v>0</v>
      </c>
      <c r="DT247" s="53">
        <v>0</v>
      </c>
      <c r="DU247" s="53">
        <v>0</v>
      </c>
      <c r="DV247" s="53">
        <v>0</v>
      </c>
      <c r="DW247" s="53">
        <v>0</v>
      </c>
      <c r="DX247" s="53">
        <v>0</v>
      </c>
      <c r="DY247" s="53">
        <v>0</v>
      </c>
      <c r="DZ247" s="53">
        <v>0</v>
      </c>
      <c r="EA247" s="53">
        <v>0</v>
      </c>
      <c r="EB247" s="53">
        <v>0</v>
      </c>
      <c r="EC247" s="53">
        <v>0</v>
      </c>
      <c r="ED247" s="53">
        <v>0</v>
      </c>
      <c r="EE247" s="53">
        <v>0</v>
      </c>
      <c r="EF247" s="53">
        <v>0</v>
      </c>
      <c r="EG247" s="53">
        <v>0</v>
      </c>
      <c r="EH247" s="53">
        <v>0</v>
      </c>
      <c r="EI247" s="53">
        <v>0</v>
      </c>
      <c r="EJ247" s="53">
        <v>0</v>
      </c>
      <c r="EK247" s="53">
        <v>0</v>
      </c>
      <c r="EL247" s="53">
        <v>0</v>
      </c>
      <c r="EM247" s="53">
        <v>0</v>
      </c>
      <c r="EN247" s="53">
        <v>0</v>
      </c>
      <c r="EO247" s="53">
        <v>0</v>
      </c>
      <c r="EP247" s="53">
        <v>0</v>
      </c>
      <c r="EQ247" s="53">
        <v>0</v>
      </c>
      <c r="ER247" s="53">
        <v>0</v>
      </c>
      <c r="ES247" s="53">
        <v>0</v>
      </c>
      <c r="ET247" s="53">
        <v>0</v>
      </c>
      <c r="EU247" s="53">
        <v>0</v>
      </c>
      <c r="EV247" s="53">
        <v>0</v>
      </c>
      <c r="EW247" s="53">
        <v>55.531999999999996</v>
      </c>
      <c r="EX247" s="53">
        <v>55.23</v>
      </c>
      <c r="EY247" s="53">
        <v>54.816000000000003</v>
      </c>
      <c r="EZ247" s="53">
        <v>54.591999999999999</v>
      </c>
      <c r="FA247" s="53">
        <v>54.277999999999999</v>
      </c>
      <c r="FB247" s="53">
        <v>53.985999999999997</v>
      </c>
      <c r="FC247" s="53">
        <v>53.752000000000002</v>
      </c>
      <c r="FD247" s="53">
        <v>54.042000000000002</v>
      </c>
      <c r="FE247" s="53">
        <v>55.316000000000003</v>
      </c>
      <c r="FF247" s="53">
        <v>57.481999999999999</v>
      </c>
      <c r="FG247" s="53">
        <v>60.088000000000001</v>
      </c>
      <c r="FH247" s="53">
        <v>62.887999999999998</v>
      </c>
      <c r="FI247" s="53">
        <v>64.617999999999995</v>
      </c>
      <c r="FJ247" s="53">
        <v>66.628</v>
      </c>
      <c r="FK247" s="53">
        <v>66.573999999999998</v>
      </c>
      <c r="FL247" s="53">
        <v>65.644000000000005</v>
      </c>
      <c r="FM247" s="53">
        <v>64.209999999999994</v>
      </c>
      <c r="FN247" s="53">
        <v>62.36</v>
      </c>
      <c r="FO247" s="53">
        <v>59.98</v>
      </c>
      <c r="FP247" s="53">
        <v>58.473999999999997</v>
      </c>
      <c r="FQ247" s="53">
        <v>57.171999999999997</v>
      </c>
      <c r="FR247" s="53">
        <v>56.591999999999999</v>
      </c>
      <c r="FS247" s="53">
        <v>56.238</v>
      </c>
      <c r="FT247" s="53">
        <v>55.921999999999997</v>
      </c>
      <c r="FU247" s="53">
        <v>50</v>
      </c>
      <c r="FV247" s="53">
        <v>46.725369999999998</v>
      </c>
      <c r="FW247" s="53">
        <v>12.67351</v>
      </c>
      <c r="FX247" s="53">
        <v>0</v>
      </c>
    </row>
    <row r="248" spans="1:180" x14ac:dyDescent="0.3">
      <c r="A248" t="s">
        <v>174</v>
      </c>
      <c r="B248" t="s">
        <v>250</v>
      </c>
      <c r="C248" t="s">
        <v>180</v>
      </c>
      <c r="D248" t="s">
        <v>248</v>
      </c>
      <c r="E248" t="s">
        <v>190</v>
      </c>
      <c r="F248" t="s">
        <v>231</v>
      </c>
      <c r="G248" t="s">
        <v>242</v>
      </c>
      <c r="H248" s="53">
        <v>15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0</v>
      </c>
      <c r="AC248" s="53">
        <v>0</v>
      </c>
      <c r="AD248" s="53">
        <v>0</v>
      </c>
      <c r="AE248" s="53">
        <v>0</v>
      </c>
      <c r="AF248" s="53">
        <v>0</v>
      </c>
      <c r="AG248" s="53">
        <v>0</v>
      </c>
      <c r="AH248" s="53">
        <v>0</v>
      </c>
      <c r="AI248" s="53">
        <v>0</v>
      </c>
      <c r="AJ248" s="53">
        <v>0</v>
      </c>
      <c r="AK248" s="53">
        <v>0</v>
      </c>
      <c r="AL248" s="53">
        <v>0</v>
      </c>
      <c r="AM248" s="53">
        <v>0</v>
      </c>
      <c r="AN248" s="53">
        <v>0</v>
      </c>
      <c r="AO248" s="53">
        <v>0</v>
      </c>
      <c r="AP248" s="53">
        <v>0</v>
      </c>
      <c r="AQ248" s="53">
        <v>0</v>
      </c>
      <c r="AR248" s="53">
        <v>0</v>
      </c>
      <c r="AS248" s="53">
        <v>0</v>
      </c>
      <c r="AT248" s="53">
        <v>0</v>
      </c>
      <c r="AU248" s="53">
        <v>0</v>
      </c>
      <c r="AV248" s="53">
        <v>0</v>
      </c>
      <c r="AW248" s="53">
        <v>0</v>
      </c>
      <c r="AX248" s="53">
        <v>0</v>
      </c>
      <c r="AY248" s="53">
        <v>0</v>
      </c>
      <c r="AZ248" s="53">
        <v>0</v>
      </c>
      <c r="BA248" s="53">
        <v>0</v>
      </c>
      <c r="BB248" s="53">
        <v>0</v>
      </c>
      <c r="BC248" s="53">
        <v>0</v>
      </c>
      <c r="BD248" s="53">
        <v>0</v>
      </c>
      <c r="BE248" s="53">
        <v>0</v>
      </c>
      <c r="BF248" s="53">
        <v>0</v>
      </c>
      <c r="BG248" s="53">
        <v>0</v>
      </c>
      <c r="BH248" s="53">
        <v>0</v>
      </c>
      <c r="BI248" s="53">
        <v>0</v>
      </c>
      <c r="BJ248" s="53">
        <v>0</v>
      </c>
      <c r="BK248" s="53">
        <v>0</v>
      </c>
      <c r="BL248" s="53">
        <v>0</v>
      </c>
      <c r="BM248" s="53">
        <v>0</v>
      </c>
      <c r="BN248" s="53">
        <v>0</v>
      </c>
      <c r="BO248" s="53">
        <v>0</v>
      </c>
      <c r="BP248" s="53">
        <v>0</v>
      </c>
      <c r="BQ248" s="53">
        <v>0</v>
      </c>
      <c r="BR248" s="53">
        <v>0</v>
      </c>
      <c r="BS248" s="53">
        <v>0</v>
      </c>
      <c r="BT248" s="53">
        <v>0</v>
      </c>
      <c r="BU248" s="53">
        <v>0</v>
      </c>
      <c r="BV248" s="53">
        <v>0</v>
      </c>
      <c r="BW248" s="53">
        <v>0</v>
      </c>
      <c r="BX248" s="53">
        <v>0</v>
      </c>
      <c r="BY248" s="53">
        <v>0</v>
      </c>
      <c r="BZ248" s="53">
        <v>0</v>
      </c>
      <c r="CA248" s="53">
        <v>0</v>
      </c>
      <c r="CB248" s="53">
        <v>0</v>
      </c>
      <c r="CC248" s="53">
        <v>0</v>
      </c>
      <c r="CD248" s="53">
        <v>0</v>
      </c>
      <c r="CE248" s="53">
        <v>0</v>
      </c>
      <c r="CF248" s="53">
        <v>0</v>
      </c>
      <c r="CG248" s="53">
        <v>0</v>
      </c>
      <c r="CH248" s="53">
        <v>0</v>
      </c>
      <c r="CI248" s="53">
        <v>0</v>
      </c>
      <c r="CJ248" s="53">
        <v>0</v>
      </c>
      <c r="CK248" s="53">
        <v>0</v>
      </c>
      <c r="CL248" s="53">
        <v>0</v>
      </c>
      <c r="CM248" s="53">
        <v>0</v>
      </c>
      <c r="CN248" s="53">
        <v>0</v>
      </c>
      <c r="CO248" s="53">
        <v>0</v>
      </c>
      <c r="CP248" s="53">
        <v>0</v>
      </c>
      <c r="CQ248" s="53">
        <v>0</v>
      </c>
      <c r="CR248" s="53">
        <v>0</v>
      </c>
      <c r="CS248" s="53">
        <v>0</v>
      </c>
      <c r="CT248" s="53">
        <v>0</v>
      </c>
      <c r="CU248" s="53">
        <v>0</v>
      </c>
      <c r="CV248" s="53">
        <v>0</v>
      </c>
      <c r="CW248" s="53">
        <v>0</v>
      </c>
      <c r="CX248" s="53">
        <v>0</v>
      </c>
      <c r="CY248" s="53">
        <v>0</v>
      </c>
      <c r="CZ248" s="53">
        <v>0</v>
      </c>
      <c r="DA248" s="53">
        <v>0</v>
      </c>
      <c r="DB248" s="53">
        <v>0</v>
      </c>
      <c r="DC248" s="53">
        <v>0</v>
      </c>
      <c r="DD248" s="53">
        <v>0</v>
      </c>
      <c r="DE248" s="53">
        <v>0</v>
      </c>
      <c r="DF248" s="53">
        <v>0</v>
      </c>
      <c r="DG248" s="53">
        <v>0</v>
      </c>
      <c r="DH248" s="53">
        <v>0</v>
      </c>
      <c r="DI248" s="53">
        <v>0</v>
      </c>
      <c r="DJ248" s="53">
        <v>0</v>
      </c>
      <c r="DK248" s="53">
        <v>0</v>
      </c>
      <c r="DL248" s="53">
        <v>0</v>
      </c>
      <c r="DM248" s="53">
        <v>0</v>
      </c>
      <c r="DN248" s="53">
        <v>0</v>
      </c>
      <c r="DO248" s="53">
        <v>0</v>
      </c>
      <c r="DP248" s="53">
        <v>0</v>
      </c>
      <c r="DQ248" s="53">
        <v>0</v>
      </c>
      <c r="DR248" s="53">
        <v>0</v>
      </c>
      <c r="DS248" s="53">
        <v>0</v>
      </c>
      <c r="DT248" s="53">
        <v>0</v>
      </c>
      <c r="DU248" s="53">
        <v>0</v>
      </c>
      <c r="DV248" s="53">
        <v>0</v>
      </c>
      <c r="DW248" s="53">
        <v>0</v>
      </c>
      <c r="DX248" s="53">
        <v>0</v>
      </c>
      <c r="DY248" s="53">
        <v>0</v>
      </c>
      <c r="DZ248" s="53">
        <v>0</v>
      </c>
      <c r="EA248" s="53">
        <v>0</v>
      </c>
      <c r="EB248" s="53">
        <v>0</v>
      </c>
      <c r="EC248" s="53">
        <v>0</v>
      </c>
      <c r="ED248" s="53">
        <v>0</v>
      </c>
      <c r="EE248" s="53">
        <v>0</v>
      </c>
      <c r="EF248" s="53">
        <v>0</v>
      </c>
      <c r="EG248" s="53">
        <v>0</v>
      </c>
      <c r="EH248" s="53">
        <v>0</v>
      </c>
      <c r="EI248" s="53">
        <v>0</v>
      </c>
      <c r="EJ248" s="53">
        <v>0</v>
      </c>
      <c r="EK248" s="53">
        <v>0</v>
      </c>
      <c r="EL248" s="53">
        <v>0</v>
      </c>
      <c r="EM248" s="53">
        <v>0</v>
      </c>
      <c r="EN248" s="53">
        <v>0</v>
      </c>
      <c r="EO248" s="53">
        <v>0</v>
      </c>
      <c r="EP248" s="53">
        <v>0</v>
      </c>
      <c r="EQ248" s="53">
        <v>0</v>
      </c>
      <c r="ER248" s="53">
        <v>0</v>
      </c>
      <c r="ES248" s="53">
        <v>0</v>
      </c>
      <c r="ET248" s="53">
        <v>0</v>
      </c>
      <c r="EU248" s="53">
        <v>0</v>
      </c>
      <c r="EV248" s="53">
        <v>0</v>
      </c>
      <c r="EW248" s="53">
        <v>54.611109999999996</v>
      </c>
      <c r="EX248" s="53">
        <v>54.446669999999997</v>
      </c>
      <c r="EY248" s="53">
        <v>54.48</v>
      </c>
      <c r="EZ248" s="53">
        <v>54.404449999999997</v>
      </c>
      <c r="FA248" s="53">
        <v>54.391109999999998</v>
      </c>
      <c r="FB248" s="53">
        <v>54.748890000000003</v>
      </c>
      <c r="FC248" s="53">
        <v>54.59778</v>
      </c>
      <c r="FD248" s="53">
        <v>54.77111</v>
      </c>
      <c r="FE248" s="53">
        <v>55.382219999999997</v>
      </c>
      <c r="FF248" s="53">
        <v>56.77111</v>
      </c>
      <c r="FG248" s="53">
        <v>58.757779999999997</v>
      </c>
      <c r="FH248" s="53">
        <v>61.346670000000003</v>
      </c>
      <c r="FI248" s="53">
        <v>63.07555</v>
      </c>
      <c r="FJ248" s="53">
        <v>64.166659999999993</v>
      </c>
      <c r="FK248" s="53">
        <v>65.033330000000007</v>
      </c>
      <c r="FL248" s="53">
        <v>65.2</v>
      </c>
      <c r="FM248" s="53">
        <v>64.573329999999999</v>
      </c>
      <c r="FN248" s="53">
        <v>62.99333</v>
      </c>
      <c r="FO248" s="53">
        <v>61.455550000000002</v>
      </c>
      <c r="FP248" s="53">
        <v>59.517780000000002</v>
      </c>
      <c r="FQ248" s="53">
        <v>58.202219999999997</v>
      </c>
      <c r="FR248" s="53">
        <v>56.913330000000002</v>
      </c>
      <c r="FS248" s="53">
        <v>56.122219999999999</v>
      </c>
      <c r="FT248" s="53">
        <v>55.5</v>
      </c>
      <c r="FU248" s="53">
        <v>50</v>
      </c>
      <c r="FV248" s="53">
        <v>37.986499999999999</v>
      </c>
      <c r="FW248" s="53">
        <v>11.85589</v>
      </c>
      <c r="FX248" s="53">
        <v>0</v>
      </c>
    </row>
    <row r="249" spans="1:180" x14ac:dyDescent="0.3">
      <c r="A249" t="s">
        <v>174</v>
      </c>
      <c r="B249" t="s">
        <v>250</v>
      </c>
      <c r="C249" t="s">
        <v>180</v>
      </c>
      <c r="D249" t="s">
        <v>248</v>
      </c>
      <c r="E249" t="s">
        <v>187</v>
      </c>
      <c r="F249" t="s">
        <v>231</v>
      </c>
      <c r="G249" t="s">
        <v>242</v>
      </c>
      <c r="H249" s="53">
        <v>15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0</v>
      </c>
      <c r="AC249" s="53">
        <v>0</v>
      </c>
      <c r="AD249" s="53">
        <v>0</v>
      </c>
      <c r="AE249" s="53">
        <v>0</v>
      </c>
      <c r="AF249" s="53">
        <v>0</v>
      </c>
      <c r="AG249" s="53">
        <v>0</v>
      </c>
      <c r="AH249" s="53">
        <v>0</v>
      </c>
      <c r="AI249" s="53">
        <v>0</v>
      </c>
      <c r="AJ249" s="53">
        <v>0</v>
      </c>
      <c r="AK249" s="53">
        <v>0</v>
      </c>
      <c r="AL249" s="53">
        <v>0</v>
      </c>
      <c r="AM249" s="53">
        <v>0</v>
      </c>
      <c r="AN249" s="53">
        <v>0</v>
      </c>
      <c r="AO249" s="53">
        <v>0</v>
      </c>
      <c r="AP249" s="53">
        <v>0</v>
      </c>
      <c r="AQ249" s="53">
        <v>0</v>
      </c>
      <c r="AR249" s="53">
        <v>0</v>
      </c>
      <c r="AS249" s="53">
        <v>0</v>
      </c>
      <c r="AT249" s="53">
        <v>0</v>
      </c>
      <c r="AU249" s="53">
        <v>0</v>
      </c>
      <c r="AV249" s="53">
        <v>0</v>
      </c>
      <c r="AW249" s="53">
        <v>0</v>
      </c>
      <c r="AX249" s="53">
        <v>0</v>
      </c>
      <c r="AY249" s="53">
        <v>0</v>
      </c>
      <c r="AZ249" s="53">
        <v>0</v>
      </c>
      <c r="BA249" s="53">
        <v>0</v>
      </c>
      <c r="BB249" s="53">
        <v>0</v>
      </c>
      <c r="BC249" s="53">
        <v>0</v>
      </c>
      <c r="BD249" s="53">
        <v>0</v>
      </c>
      <c r="BE249" s="53">
        <v>0</v>
      </c>
      <c r="BF249" s="53">
        <v>0</v>
      </c>
      <c r="BG249" s="53">
        <v>0</v>
      </c>
      <c r="BH249" s="53">
        <v>0</v>
      </c>
      <c r="BI249" s="53">
        <v>0</v>
      </c>
      <c r="BJ249" s="53">
        <v>0</v>
      </c>
      <c r="BK249" s="53">
        <v>0</v>
      </c>
      <c r="BL249" s="53">
        <v>0</v>
      </c>
      <c r="BM249" s="53">
        <v>0</v>
      </c>
      <c r="BN249" s="53">
        <v>0</v>
      </c>
      <c r="BO249" s="53">
        <v>0</v>
      </c>
      <c r="BP249" s="53">
        <v>0</v>
      </c>
      <c r="BQ249" s="53">
        <v>0</v>
      </c>
      <c r="BR249" s="53">
        <v>0</v>
      </c>
      <c r="BS249" s="53">
        <v>0</v>
      </c>
      <c r="BT249" s="53">
        <v>0</v>
      </c>
      <c r="BU249" s="53">
        <v>0</v>
      </c>
      <c r="BV249" s="53">
        <v>0</v>
      </c>
      <c r="BW249" s="53">
        <v>0</v>
      </c>
      <c r="BX249" s="53">
        <v>0</v>
      </c>
      <c r="BY249" s="53">
        <v>0</v>
      </c>
      <c r="BZ249" s="53">
        <v>0</v>
      </c>
      <c r="CA249" s="53">
        <v>0</v>
      </c>
      <c r="CB249" s="53">
        <v>0</v>
      </c>
      <c r="CC249" s="53">
        <v>0</v>
      </c>
      <c r="CD249" s="53">
        <v>0</v>
      </c>
      <c r="CE249" s="53">
        <v>0</v>
      </c>
      <c r="CF249" s="53">
        <v>0</v>
      </c>
      <c r="CG249" s="53">
        <v>0</v>
      </c>
      <c r="CH249" s="53">
        <v>0</v>
      </c>
      <c r="CI249" s="53">
        <v>0</v>
      </c>
      <c r="CJ249" s="53">
        <v>0</v>
      </c>
      <c r="CK249" s="53">
        <v>0</v>
      </c>
      <c r="CL249" s="53">
        <v>0</v>
      </c>
      <c r="CM249" s="53">
        <v>0</v>
      </c>
      <c r="CN249" s="53">
        <v>0</v>
      </c>
      <c r="CO249" s="53">
        <v>0</v>
      </c>
      <c r="CP249" s="53">
        <v>0</v>
      </c>
      <c r="CQ249" s="53">
        <v>0</v>
      </c>
      <c r="CR249" s="53">
        <v>0</v>
      </c>
      <c r="CS249" s="53">
        <v>0</v>
      </c>
      <c r="CT249" s="53">
        <v>0</v>
      </c>
      <c r="CU249" s="53">
        <v>0</v>
      </c>
      <c r="CV249" s="53">
        <v>0</v>
      </c>
      <c r="CW249" s="53">
        <v>0</v>
      </c>
      <c r="CX249" s="53">
        <v>0</v>
      </c>
      <c r="CY249" s="53">
        <v>0</v>
      </c>
      <c r="CZ249" s="53">
        <v>0</v>
      </c>
      <c r="DA249" s="53">
        <v>0</v>
      </c>
      <c r="DB249" s="53">
        <v>0</v>
      </c>
      <c r="DC249" s="53">
        <v>0</v>
      </c>
      <c r="DD249" s="53">
        <v>0</v>
      </c>
      <c r="DE249" s="53">
        <v>0</v>
      </c>
      <c r="DF249" s="53">
        <v>0</v>
      </c>
      <c r="DG249" s="53">
        <v>0</v>
      </c>
      <c r="DH249" s="53">
        <v>0</v>
      </c>
      <c r="DI249" s="53">
        <v>0</v>
      </c>
      <c r="DJ249" s="53">
        <v>0</v>
      </c>
      <c r="DK249" s="53">
        <v>0</v>
      </c>
      <c r="DL249" s="53">
        <v>0</v>
      </c>
      <c r="DM249" s="53">
        <v>0</v>
      </c>
      <c r="DN249" s="53">
        <v>0</v>
      </c>
      <c r="DO249" s="53">
        <v>0</v>
      </c>
      <c r="DP249" s="53">
        <v>0</v>
      </c>
      <c r="DQ249" s="53">
        <v>0</v>
      </c>
      <c r="DR249" s="53">
        <v>0</v>
      </c>
      <c r="DS249" s="53">
        <v>0</v>
      </c>
      <c r="DT249" s="53">
        <v>0</v>
      </c>
      <c r="DU249" s="53">
        <v>0</v>
      </c>
      <c r="DV249" s="53">
        <v>0</v>
      </c>
      <c r="DW249" s="53">
        <v>0</v>
      </c>
      <c r="DX249" s="53">
        <v>0</v>
      </c>
      <c r="DY249" s="53">
        <v>0</v>
      </c>
      <c r="DZ249" s="53">
        <v>0</v>
      </c>
      <c r="EA249" s="53">
        <v>0</v>
      </c>
      <c r="EB249" s="53">
        <v>0</v>
      </c>
      <c r="EC249" s="53">
        <v>0</v>
      </c>
      <c r="ED249" s="53">
        <v>0</v>
      </c>
      <c r="EE249" s="53">
        <v>0</v>
      </c>
      <c r="EF249" s="53">
        <v>0</v>
      </c>
      <c r="EG249" s="53">
        <v>0</v>
      </c>
      <c r="EH249" s="53">
        <v>0</v>
      </c>
      <c r="EI249" s="53">
        <v>0</v>
      </c>
      <c r="EJ249" s="53">
        <v>0</v>
      </c>
      <c r="EK249" s="53">
        <v>0</v>
      </c>
      <c r="EL249" s="53">
        <v>0</v>
      </c>
      <c r="EM249" s="53">
        <v>0</v>
      </c>
      <c r="EN249" s="53">
        <v>0</v>
      </c>
      <c r="EO249" s="53">
        <v>0</v>
      </c>
      <c r="EP249" s="53">
        <v>0</v>
      </c>
      <c r="EQ249" s="53">
        <v>0</v>
      </c>
      <c r="ER249" s="53">
        <v>0</v>
      </c>
      <c r="ES249" s="53">
        <v>0</v>
      </c>
      <c r="ET249" s="53">
        <v>0</v>
      </c>
      <c r="EU249" s="53">
        <v>0</v>
      </c>
      <c r="EV249" s="53">
        <v>0</v>
      </c>
      <c r="EW249" s="53">
        <v>56.202500000000001</v>
      </c>
      <c r="EX249" s="53">
        <v>55.77</v>
      </c>
      <c r="EY249" s="53">
        <v>55.162500000000001</v>
      </c>
      <c r="EZ249" s="53">
        <v>54.805</v>
      </c>
      <c r="FA249" s="53">
        <v>54.142499999999998</v>
      </c>
      <c r="FB249" s="53">
        <v>53.7575</v>
      </c>
      <c r="FC249" s="53">
        <v>53.762500000000003</v>
      </c>
      <c r="FD249" s="53">
        <v>55.234999999999999</v>
      </c>
      <c r="FE249" s="53">
        <v>57.865000000000002</v>
      </c>
      <c r="FF249" s="53">
        <v>60.702500000000001</v>
      </c>
      <c r="FG249" s="53">
        <v>63.067500000000003</v>
      </c>
      <c r="FH249" s="53">
        <v>64.652500000000003</v>
      </c>
      <c r="FI249" s="53">
        <v>64.444999999999993</v>
      </c>
      <c r="FJ249" s="53">
        <v>65.112499999999997</v>
      </c>
      <c r="FK249" s="53">
        <v>66.737499999999997</v>
      </c>
      <c r="FL249" s="53">
        <v>66.947500000000005</v>
      </c>
      <c r="FM249" s="53">
        <v>66.325000000000003</v>
      </c>
      <c r="FN249" s="53">
        <v>65.265000000000001</v>
      </c>
      <c r="FO249" s="53">
        <v>63.88</v>
      </c>
      <c r="FP249" s="53">
        <v>61.702500000000001</v>
      </c>
      <c r="FQ249" s="53">
        <v>59.715000000000003</v>
      </c>
      <c r="FR249" s="53">
        <v>58.2425</v>
      </c>
      <c r="FS249" s="53">
        <v>57.64</v>
      </c>
      <c r="FT249" s="53">
        <v>57.107500000000002</v>
      </c>
      <c r="FU249" s="53">
        <v>50</v>
      </c>
      <c r="FV249" s="53">
        <v>50.965400000000002</v>
      </c>
      <c r="FW249" s="53">
        <v>14.76249</v>
      </c>
      <c r="FX249" s="53">
        <v>0</v>
      </c>
    </row>
    <row r="250" spans="1:180" x14ac:dyDescent="0.3">
      <c r="A250" t="s">
        <v>174</v>
      </c>
      <c r="B250" t="s">
        <v>250</v>
      </c>
      <c r="C250" t="s">
        <v>180</v>
      </c>
      <c r="D250" t="s">
        <v>227</v>
      </c>
      <c r="E250" t="s">
        <v>189</v>
      </c>
      <c r="F250" t="s">
        <v>232</v>
      </c>
      <c r="G250" t="s">
        <v>242</v>
      </c>
      <c r="H250" s="53">
        <v>9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3">
        <v>0</v>
      </c>
      <c r="Y250" s="53">
        <v>0</v>
      </c>
      <c r="Z250" s="53">
        <v>0</v>
      </c>
      <c r="AA250" s="53">
        <v>0</v>
      </c>
      <c r="AB250" s="53">
        <v>0</v>
      </c>
      <c r="AC250" s="53">
        <v>0</v>
      </c>
      <c r="AD250" s="53">
        <v>0</v>
      </c>
      <c r="AE250" s="53">
        <v>0</v>
      </c>
      <c r="AF250" s="53">
        <v>0</v>
      </c>
      <c r="AG250" s="53">
        <v>0</v>
      </c>
      <c r="AH250" s="53">
        <v>0</v>
      </c>
      <c r="AI250" s="53">
        <v>0</v>
      </c>
      <c r="AJ250" s="53">
        <v>0</v>
      </c>
      <c r="AK250" s="53">
        <v>0</v>
      </c>
      <c r="AL250" s="53">
        <v>0</v>
      </c>
      <c r="AM250" s="53">
        <v>0</v>
      </c>
      <c r="AN250" s="53">
        <v>0</v>
      </c>
      <c r="AO250" s="53">
        <v>0</v>
      </c>
      <c r="AP250" s="53">
        <v>0</v>
      </c>
      <c r="AQ250" s="53">
        <v>0</v>
      </c>
      <c r="AR250" s="53">
        <v>0</v>
      </c>
      <c r="AS250" s="53">
        <v>0</v>
      </c>
      <c r="AT250" s="53">
        <v>0</v>
      </c>
      <c r="AU250" s="53">
        <v>0</v>
      </c>
      <c r="AV250" s="53">
        <v>0</v>
      </c>
      <c r="AW250" s="53">
        <v>0</v>
      </c>
      <c r="AX250" s="53">
        <v>0</v>
      </c>
      <c r="AY250" s="53">
        <v>0</v>
      </c>
      <c r="AZ250" s="53">
        <v>0</v>
      </c>
      <c r="BA250" s="53">
        <v>0</v>
      </c>
      <c r="BB250" s="53">
        <v>0</v>
      </c>
      <c r="BC250" s="53">
        <v>0</v>
      </c>
      <c r="BD250" s="53">
        <v>0</v>
      </c>
      <c r="BE250" s="53">
        <v>0</v>
      </c>
      <c r="BF250" s="53">
        <v>0</v>
      </c>
      <c r="BG250" s="53">
        <v>0</v>
      </c>
      <c r="BH250" s="53">
        <v>0</v>
      </c>
      <c r="BI250" s="53">
        <v>0</v>
      </c>
      <c r="BJ250" s="53">
        <v>0</v>
      </c>
      <c r="BK250" s="53">
        <v>0</v>
      </c>
      <c r="BL250" s="53">
        <v>0</v>
      </c>
      <c r="BM250" s="53">
        <v>0</v>
      </c>
      <c r="BN250" s="53">
        <v>0</v>
      </c>
      <c r="BO250" s="53">
        <v>0</v>
      </c>
      <c r="BP250" s="53">
        <v>0</v>
      </c>
      <c r="BQ250" s="53">
        <v>0</v>
      </c>
      <c r="BR250" s="53">
        <v>0</v>
      </c>
      <c r="BS250" s="53">
        <v>0</v>
      </c>
      <c r="BT250" s="53">
        <v>0</v>
      </c>
      <c r="BU250" s="53">
        <v>0</v>
      </c>
      <c r="BV250" s="53">
        <v>0</v>
      </c>
      <c r="BW250" s="53">
        <v>0</v>
      </c>
      <c r="BX250" s="53">
        <v>0</v>
      </c>
      <c r="BY250" s="53">
        <v>0</v>
      </c>
      <c r="BZ250" s="53">
        <v>0</v>
      </c>
      <c r="CA250" s="53">
        <v>0</v>
      </c>
      <c r="CB250" s="53">
        <v>0</v>
      </c>
      <c r="CC250" s="53">
        <v>0</v>
      </c>
      <c r="CD250" s="53">
        <v>0</v>
      </c>
      <c r="CE250" s="53">
        <v>0</v>
      </c>
      <c r="CF250" s="53">
        <v>0</v>
      </c>
      <c r="CG250" s="53">
        <v>0</v>
      </c>
      <c r="CH250" s="53">
        <v>0</v>
      </c>
      <c r="CI250" s="53">
        <v>0</v>
      </c>
      <c r="CJ250" s="53">
        <v>0</v>
      </c>
      <c r="CK250" s="53">
        <v>0</v>
      </c>
      <c r="CL250" s="53">
        <v>0</v>
      </c>
      <c r="CM250" s="53">
        <v>0</v>
      </c>
      <c r="CN250" s="53">
        <v>0</v>
      </c>
      <c r="CO250" s="53">
        <v>0</v>
      </c>
      <c r="CP250" s="53">
        <v>0</v>
      </c>
      <c r="CQ250" s="53">
        <v>0</v>
      </c>
      <c r="CR250" s="53">
        <v>0</v>
      </c>
      <c r="CS250" s="53">
        <v>0</v>
      </c>
      <c r="CT250" s="53">
        <v>0</v>
      </c>
      <c r="CU250" s="53">
        <v>0</v>
      </c>
      <c r="CV250" s="53">
        <v>0</v>
      </c>
      <c r="CW250" s="53">
        <v>0</v>
      </c>
      <c r="CX250" s="53">
        <v>0</v>
      </c>
      <c r="CY250" s="53">
        <v>0</v>
      </c>
      <c r="CZ250" s="53">
        <v>0</v>
      </c>
      <c r="DA250" s="53">
        <v>0</v>
      </c>
      <c r="DB250" s="53">
        <v>0</v>
      </c>
      <c r="DC250" s="53">
        <v>0</v>
      </c>
      <c r="DD250" s="53">
        <v>0</v>
      </c>
      <c r="DE250" s="53">
        <v>0</v>
      </c>
      <c r="DF250" s="53">
        <v>0</v>
      </c>
      <c r="DG250" s="53">
        <v>0</v>
      </c>
      <c r="DH250" s="53">
        <v>0</v>
      </c>
      <c r="DI250" s="53">
        <v>0</v>
      </c>
      <c r="DJ250" s="53">
        <v>0</v>
      </c>
      <c r="DK250" s="53">
        <v>0</v>
      </c>
      <c r="DL250" s="53">
        <v>0</v>
      </c>
      <c r="DM250" s="53">
        <v>0</v>
      </c>
      <c r="DN250" s="53">
        <v>0</v>
      </c>
      <c r="DO250" s="53">
        <v>0</v>
      </c>
      <c r="DP250" s="53">
        <v>0</v>
      </c>
      <c r="DQ250" s="53">
        <v>0</v>
      </c>
      <c r="DR250" s="53">
        <v>0</v>
      </c>
      <c r="DS250" s="53">
        <v>0</v>
      </c>
      <c r="DT250" s="53">
        <v>0</v>
      </c>
      <c r="DU250" s="53">
        <v>0</v>
      </c>
      <c r="DV250" s="53">
        <v>0</v>
      </c>
      <c r="DW250" s="53">
        <v>0</v>
      </c>
      <c r="DX250" s="53">
        <v>0</v>
      </c>
      <c r="DY250" s="53">
        <v>0</v>
      </c>
      <c r="DZ250" s="53">
        <v>0</v>
      </c>
      <c r="EA250" s="53">
        <v>0</v>
      </c>
      <c r="EB250" s="53">
        <v>0</v>
      </c>
      <c r="EC250" s="53">
        <v>0</v>
      </c>
      <c r="ED250" s="53">
        <v>0</v>
      </c>
      <c r="EE250" s="53">
        <v>0</v>
      </c>
      <c r="EF250" s="53">
        <v>0</v>
      </c>
      <c r="EG250" s="53">
        <v>0</v>
      </c>
      <c r="EH250" s="53">
        <v>0</v>
      </c>
      <c r="EI250" s="53">
        <v>0</v>
      </c>
      <c r="EJ250" s="53">
        <v>0</v>
      </c>
      <c r="EK250" s="53">
        <v>0</v>
      </c>
      <c r="EL250" s="53">
        <v>0</v>
      </c>
      <c r="EM250" s="53">
        <v>0</v>
      </c>
      <c r="EN250" s="53">
        <v>0</v>
      </c>
      <c r="EO250" s="53">
        <v>0</v>
      </c>
      <c r="EP250" s="53">
        <v>0</v>
      </c>
      <c r="EQ250" s="53">
        <v>0</v>
      </c>
      <c r="ER250" s="53">
        <v>0</v>
      </c>
      <c r="ES250" s="53">
        <v>0</v>
      </c>
      <c r="ET250" s="53">
        <v>0</v>
      </c>
      <c r="EU250" s="53">
        <v>0</v>
      </c>
      <c r="EV250" s="53">
        <v>0</v>
      </c>
      <c r="EW250" s="53">
        <v>83.340909999999994</v>
      </c>
      <c r="EX250" s="53">
        <v>81.477270000000004</v>
      </c>
      <c r="EY250" s="53">
        <v>79.727270000000004</v>
      </c>
      <c r="EZ250" s="53">
        <v>78.113640000000004</v>
      </c>
      <c r="FA250" s="53">
        <v>76.454539999999994</v>
      </c>
      <c r="FB250" s="53">
        <v>75.204539999999994</v>
      </c>
      <c r="FC250" s="53">
        <v>74.136359999999996</v>
      </c>
      <c r="FD250" s="53">
        <v>75.568179999999998</v>
      </c>
      <c r="FE250" s="53">
        <v>79.181820000000002</v>
      </c>
      <c r="FF250" s="53">
        <v>82.727270000000004</v>
      </c>
      <c r="FG250" s="53">
        <v>86.181820000000002</v>
      </c>
      <c r="FH250" s="53">
        <v>89.295460000000006</v>
      </c>
      <c r="FI250" s="53">
        <v>92.204539999999994</v>
      </c>
      <c r="FJ250" s="53">
        <v>94.681820000000002</v>
      </c>
      <c r="FK250" s="53">
        <v>96.613640000000004</v>
      </c>
      <c r="FL250" s="53">
        <v>98.272729999999996</v>
      </c>
      <c r="FM250" s="53">
        <v>99.318179999999998</v>
      </c>
      <c r="FN250" s="53">
        <v>99.340909999999994</v>
      </c>
      <c r="FO250" s="53">
        <v>98.454539999999994</v>
      </c>
      <c r="FP250" s="53">
        <v>96.272729999999996</v>
      </c>
      <c r="FQ250" s="53">
        <v>93.363640000000004</v>
      </c>
      <c r="FR250" s="53">
        <v>90.681820000000002</v>
      </c>
      <c r="FS250" s="53">
        <v>87.818179999999998</v>
      </c>
      <c r="FT250" s="53">
        <v>85</v>
      </c>
      <c r="FU250" s="53">
        <v>58</v>
      </c>
      <c r="FV250" s="53">
        <v>32.276179999999997</v>
      </c>
      <c r="FW250" s="53">
        <v>9.4000869999999992</v>
      </c>
      <c r="FX250" s="53">
        <v>0</v>
      </c>
    </row>
    <row r="251" spans="1:180" x14ac:dyDescent="0.3">
      <c r="A251" t="s">
        <v>174</v>
      </c>
      <c r="B251" t="s">
        <v>250</v>
      </c>
      <c r="C251" t="s">
        <v>180</v>
      </c>
      <c r="D251" t="s">
        <v>227</v>
      </c>
      <c r="E251" t="s">
        <v>187</v>
      </c>
      <c r="F251" t="s">
        <v>232</v>
      </c>
      <c r="G251" t="s">
        <v>242</v>
      </c>
      <c r="H251" s="53">
        <v>9</v>
      </c>
      <c r="I251" s="53">
        <v>0</v>
      </c>
      <c r="J251" s="53">
        <v>0</v>
      </c>
      <c r="K251" s="53">
        <v>0</v>
      </c>
      <c r="L251" s="53">
        <v>0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0</v>
      </c>
      <c r="AC251" s="53">
        <v>0</v>
      </c>
      <c r="AD251" s="53">
        <v>0</v>
      </c>
      <c r="AE251" s="53">
        <v>0</v>
      </c>
      <c r="AF251" s="53">
        <v>0</v>
      </c>
      <c r="AG251" s="53">
        <v>0</v>
      </c>
      <c r="AH251" s="53">
        <v>0</v>
      </c>
      <c r="AI251" s="53">
        <v>0</v>
      </c>
      <c r="AJ251" s="53">
        <v>0</v>
      </c>
      <c r="AK251" s="53">
        <v>0</v>
      </c>
      <c r="AL251" s="53">
        <v>0</v>
      </c>
      <c r="AM251" s="53">
        <v>0</v>
      </c>
      <c r="AN251" s="53">
        <v>0</v>
      </c>
      <c r="AO251" s="53">
        <v>0</v>
      </c>
      <c r="AP251" s="53">
        <v>0</v>
      </c>
      <c r="AQ251" s="53">
        <v>0</v>
      </c>
      <c r="AR251" s="53">
        <v>0</v>
      </c>
      <c r="AS251" s="53">
        <v>0</v>
      </c>
      <c r="AT251" s="53">
        <v>0</v>
      </c>
      <c r="AU251" s="53">
        <v>0</v>
      </c>
      <c r="AV251" s="53">
        <v>0</v>
      </c>
      <c r="AW251" s="53">
        <v>0</v>
      </c>
      <c r="AX251" s="53">
        <v>0</v>
      </c>
      <c r="AY251" s="53">
        <v>0</v>
      </c>
      <c r="AZ251" s="53">
        <v>0</v>
      </c>
      <c r="BA251" s="53">
        <v>0</v>
      </c>
      <c r="BB251" s="53">
        <v>0</v>
      </c>
      <c r="BC251" s="53">
        <v>0</v>
      </c>
      <c r="BD251" s="53">
        <v>0</v>
      </c>
      <c r="BE251" s="53">
        <v>0</v>
      </c>
      <c r="BF251" s="53">
        <v>0</v>
      </c>
      <c r="BG251" s="53">
        <v>0</v>
      </c>
      <c r="BH251" s="53">
        <v>0</v>
      </c>
      <c r="BI251" s="53">
        <v>0</v>
      </c>
      <c r="BJ251" s="53">
        <v>0</v>
      </c>
      <c r="BK251" s="53">
        <v>0</v>
      </c>
      <c r="BL251" s="53">
        <v>0</v>
      </c>
      <c r="BM251" s="53">
        <v>0</v>
      </c>
      <c r="BN251" s="53">
        <v>0</v>
      </c>
      <c r="BO251" s="53">
        <v>0</v>
      </c>
      <c r="BP251" s="53">
        <v>0</v>
      </c>
      <c r="BQ251" s="53">
        <v>0</v>
      </c>
      <c r="BR251" s="53">
        <v>0</v>
      </c>
      <c r="BS251" s="53">
        <v>0</v>
      </c>
      <c r="BT251" s="53">
        <v>0</v>
      </c>
      <c r="BU251" s="53">
        <v>0</v>
      </c>
      <c r="BV251" s="53">
        <v>0</v>
      </c>
      <c r="BW251" s="53">
        <v>0</v>
      </c>
      <c r="BX251" s="53">
        <v>0</v>
      </c>
      <c r="BY251" s="53">
        <v>0</v>
      </c>
      <c r="BZ251" s="53">
        <v>0</v>
      </c>
      <c r="CA251" s="53">
        <v>0</v>
      </c>
      <c r="CB251" s="53">
        <v>0</v>
      </c>
      <c r="CC251" s="53">
        <v>0</v>
      </c>
      <c r="CD251" s="53">
        <v>0</v>
      </c>
      <c r="CE251" s="53">
        <v>0</v>
      </c>
      <c r="CF251" s="53">
        <v>0</v>
      </c>
      <c r="CG251" s="53">
        <v>0</v>
      </c>
      <c r="CH251" s="53">
        <v>0</v>
      </c>
      <c r="CI251" s="53">
        <v>0</v>
      </c>
      <c r="CJ251" s="53">
        <v>0</v>
      </c>
      <c r="CK251" s="53">
        <v>0</v>
      </c>
      <c r="CL251" s="53">
        <v>0</v>
      </c>
      <c r="CM251" s="53">
        <v>0</v>
      </c>
      <c r="CN251" s="53">
        <v>0</v>
      </c>
      <c r="CO251" s="53">
        <v>0</v>
      </c>
      <c r="CP251" s="53">
        <v>0</v>
      </c>
      <c r="CQ251" s="53">
        <v>0</v>
      </c>
      <c r="CR251" s="53">
        <v>0</v>
      </c>
      <c r="CS251" s="53">
        <v>0</v>
      </c>
      <c r="CT251" s="53">
        <v>0</v>
      </c>
      <c r="CU251" s="53">
        <v>0</v>
      </c>
      <c r="CV251" s="53">
        <v>0</v>
      </c>
      <c r="CW251" s="53">
        <v>0</v>
      </c>
      <c r="CX251" s="53">
        <v>0</v>
      </c>
      <c r="CY251" s="53">
        <v>0</v>
      </c>
      <c r="CZ251" s="53">
        <v>0</v>
      </c>
      <c r="DA251" s="53">
        <v>0</v>
      </c>
      <c r="DB251" s="53">
        <v>0</v>
      </c>
      <c r="DC251" s="53">
        <v>0</v>
      </c>
      <c r="DD251" s="53">
        <v>0</v>
      </c>
      <c r="DE251" s="53">
        <v>0</v>
      </c>
      <c r="DF251" s="53">
        <v>0</v>
      </c>
      <c r="DG251" s="53">
        <v>0</v>
      </c>
      <c r="DH251" s="53">
        <v>0</v>
      </c>
      <c r="DI251" s="53">
        <v>0</v>
      </c>
      <c r="DJ251" s="53">
        <v>0</v>
      </c>
      <c r="DK251" s="53">
        <v>0</v>
      </c>
      <c r="DL251" s="53">
        <v>0</v>
      </c>
      <c r="DM251" s="53">
        <v>0</v>
      </c>
      <c r="DN251" s="53">
        <v>0</v>
      </c>
      <c r="DO251" s="53">
        <v>0</v>
      </c>
      <c r="DP251" s="53">
        <v>0</v>
      </c>
      <c r="DQ251" s="53">
        <v>0</v>
      </c>
      <c r="DR251" s="53">
        <v>0</v>
      </c>
      <c r="DS251" s="53">
        <v>0</v>
      </c>
      <c r="DT251" s="53">
        <v>0</v>
      </c>
      <c r="DU251" s="53">
        <v>0</v>
      </c>
      <c r="DV251" s="53">
        <v>0</v>
      </c>
      <c r="DW251" s="53">
        <v>0</v>
      </c>
      <c r="DX251" s="53">
        <v>0</v>
      </c>
      <c r="DY251" s="53">
        <v>0</v>
      </c>
      <c r="DZ251" s="53">
        <v>0</v>
      </c>
      <c r="EA251" s="53">
        <v>0</v>
      </c>
      <c r="EB251" s="53">
        <v>0</v>
      </c>
      <c r="EC251" s="53">
        <v>0</v>
      </c>
      <c r="ED251" s="53">
        <v>0</v>
      </c>
      <c r="EE251" s="53">
        <v>0</v>
      </c>
      <c r="EF251" s="53">
        <v>0</v>
      </c>
      <c r="EG251" s="53">
        <v>0</v>
      </c>
      <c r="EH251" s="53">
        <v>0</v>
      </c>
      <c r="EI251" s="53">
        <v>0</v>
      </c>
      <c r="EJ251" s="53">
        <v>0</v>
      </c>
      <c r="EK251" s="53">
        <v>0</v>
      </c>
      <c r="EL251" s="53">
        <v>0</v>
      </c>
      <c r="EM251" s="53">
        <v>0</v>
      </c>
      <c r="EN251" s="53">
        <v>0</v>
      </c>
      <c r="EO251" s="53">
        <v>0</v>
      </c>
      <c r="EP251" s="53">
        <v>0</v>
      </c>
      <c r="EQ251" s="53">
        <v>0</v>
      </c>
      <c r="ER251" s="53">
        <v>0</v>
      </c>
      <c r="ES251" s="53">
        <v>0</v>
      </c>
      <c r="ET251" s="53">
        <v>0</v>
      </c>
      <c r="EU251" s="53">
        <v>0</v>
      </c>
      <c r="EV251" s="53">
        <v>0</v>
      </c>
      <c r="EW251" s="53">
        <v>79.977270000000004</v>
      </c>
      <c r="EX251" s="53">
        <v>77.909090000000006</v>
      </c>
      <c r="EY251" s="53">
        <v>76.022729999999996</v>
      </c>
      <c r="EZ251" s="53">
        <v>74.204539999999994</v>
      </c>
      <c r="FA251" s="53">
        <v>72.659090000000006</v>
      </c>
      <c r="FB251" s="53">
        <v>71.272729999999996</v>
      </c>
      <c r="FC251" s="53">
        <v>71.181820000000002</v>
      </c>
      <c r="FD251" s="53">
        <v>73.545460000000006</v>
      </c>
      <c r="FE251" s="53">
        <v>76.340909999999994</v>
      </c>
      <c r="FF251" s="53">
        <v>78.931820000000002</v>
      </c>
      <c r="FG251" s="53">
        <v>81.75</v>
      </c>
      <c r="FH251" s="53">
        <v>84.590909999999994</v>
      </c>
      <c r="FI251" s="53">
        <v>87.204539999999994</v>
      </c>
      <c r="FJ251" s="53">
        <v>89.659090000000006</v>
      </c>
      <c r="FK251" s="53">
        <v>91.931820000000002</v>
      </c>
      <c r="FL251" s="53">
        <v>93.659090000000006</v>
      </c>
      <c r="FM251" s="53">
        <v>94.659090000000006</v>
      </c>
      <c r="FN251" s="53">
        <v>95.136359999999996</v>
      </c>
      <c r="FO251" s="53">
        <v>94.75</v>
      </c>
      <c r="FP251" s="53">
        <v>93.204539999999994</v>
      </c>
      <c r="FQ251" s="53">
        <v>90.295460000000006</v>
      </c>
      <c r="FR251" s="53">
        <v>87.25</v>
      </c>
      <c r="FS251" s="53">
        <v>84.590909999999994</v>
      </c>
      <c r="FT251" s="53">
        <v>82.136359999999996</v>
      </c>
      <c r="FU251" s="53">
        <v>58</v>
      </c>
      <c r="FV251" s="53">
        <v>40.356659999999998</v>
      </c>
      <c r="FW251" s="53">
        <v>11.772640000000001</v>
      </c>
      <c r="FX251" s="53">
        <v>0</v>
      </c>
    </row>
    <row r="252" spans="1:180" x14ac:dyDescent="0.3">
      <c r="A252" t="s">
        <v>174</v>
      </c>
      <c r="B252" t="s">
        <v>250</v>
      </c>
      <c r="C252" t="s">
        <v>180</v>
      </c>
      <c r="D252" t="s">
        <v>227</v>
      </c>
      <c r="E252" t="s">
        <v>190</v>
      </c>
      <c r="F252" t="s">
        <v>232</v>
      </c>
      <c r="G252" t="s">
        <v>242</v>
      </c>
      <c r="H252" s="53">
        <v>9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0</v>
      </c>
      <c r="AC252" s="53">
        <v>0</v>
      </c>
      <c r="AD252" s="53">
        <v>0</v>
      </c>
      <c r="AE252" s="53">
        <v>0</v>
      </c>
      <c r="AF252" s="53">
        <v>0</v>
      </c>
      <c r="AG252" s="53">
        <v>0</v>
      </c>
      <c r="AH252" s="53">
        <v>0</v>
      </c>
      <c r="AI252" s="53">
        <v>0</v>
      </c>
      <c r="AJ252" s="53">
        <v>0</v>
      </c>
      <c r="AK252" s="53">
        <v>0</v>
      </c>
      <c r="AL252" s="53">
        <v>0</v>
      </c>
      <c r="AM252" s="53">
        <v>0</v>
      </c>
      <c r="AN252" s="53">
        <v>0</v>
      </c>
      <c r="AO252" s="53">
        <v>0</v>
      </c>
      <c r="AP252" s="53">
        <v>0</v>
      </c>
      <c r="AQ252" s="53">
        <v>0</v>
      </c>
      <c r="AR252" s="53">
        <v>0</v>
      </c>
      <c r="AS252" s="53">
        <v>0</v>
      </c>
      <c r="AT252" s="53">
        <v>0</v>
      </c>
      <c r="AU252" s="53">
        <v>0</v>
      </c>
      <c r="AV252" s="53">
        <v>0</v>
      </c>
      <c r="AW252" s="53">
        <v>0</v>
      </c>
      <c r="AX252" s="53">
        <v>0</v>
      </c>
      <c r="AY252" s="53">
        <v>0</v>
      </c>
      <c r="AZ252" s="53">
        <v>0</v>
      </c>
      <c r="BA252" s="53">
        <v>0</v>
      </c>
      <c r="BB252" s="53">
        <v>0</v>
      </c>
      <c r="BC252" s="53">
        <v>0</v>
      </c>
      <c r="BD252" s="53">
        <v>0</v>
      </c>
      <c r="BE252" s="53">
        <v>0</v>
      </c>
      <c r="BF252" s="53">
        <v>0</v>
      </c>
      <c r="BG252" s="53">
        <v>0</v>
      </c>
      <c r="BH252" s="53">
        <v>0</v>
      </c>
      <c r="BI252" s="53">
        <v>0</v>
      </c>
      <c r="BJ252" s="53">
        <v>0</v>
      </c>
      <c r="BK252" s="53">
        <v>0</v>
      </c>
      <c r="BL252" s="53">
        <v>0</v>
      </c>
      <c r="BM252" s="53">
        <v>0</v>
      </c>
      <c r="BN252" s="53">
        <v>0</v>
      </c>
      <c r="BO252" s="53">
        <v>0</v>
      </c>
      <c r="BP252" s="53">
        <v>0</v>
      </c>
      <c r="BQ252" s="53">
        <v>0</v>
      </c>
      <c r="BR252" s="53">
        <v>0</v>
      </c>
      <c r="BS252" s="53">
        <v>0</v>
      </c>
      <c r="BT252" s="53">
        <v>0</v>
      </c>
      <c r="BU252" s="53">
        <v>0</v>
      </c>
      <c r="BV252" s="53">
        <v>0</v>
      </c>
      <c r="BW252" s="53">
        <v>0</v>
      </c>
      <c r="BX252" s="53">
        <v>0</v>
      </c>
      <c r="BY252" s="53">
        <v>0</v>
      </c>
      <c r="BZ252" s="53">
        <v>0</v>
      </c>
      <c r="CA252" s="53">
        <v>0</v>
      </c>
      <c r="CB252" s="53">
        <v>0</v>
      </c>
      <c r="CC252" s="53">
        <v>0</v>
      </c>
      <c r="CD252" s="53">
        <v>0</v>
      </c>
      <c r="CE252" s="53">
        <v>0</v>
      </c>
      <c r="CF252" s="53">
        <v>0</v>
      </c>
      <c r="CG252" s="53">
        <v>0</v>
      </c>
      <c r="CH252" s="53">
        <v>0</v>
      </c>
      <c r="CI252" s="53">
        <v>0</v>
      </c>
      <c r="CJ252" s="53">
        <v>0</v>
      </c>
      <c r="CK252" s="53">
        <v>0</v>
      </c>
      <c r="CL252" s="53">
        <v>0</v>
      </c>
      <c r="CM252" s="53">
        <v>0</v>
      </c>
      <c r="CN252" s="53">
        <v>0</v>
      </c>
      <c r="CO252" s="53">
        <v>0</v>
      </c>
      <c r="CP252" s="53">
        <v>0</v>
      </c>
      <c r="CQ252" s="53">
        <v>0</v>
      </c>
      <c r="CR252" s="53">
        <v>0</v>
      </c>
      <c r="CS252" s="53">
        <v>0</v>
      </c>
      <c r="CT252" s="53">
        <v>0</v>
      </c>
      <c r="CU252" s="53">
        <v>0</v>
      </c>
      <c r="CV252" s="53">
        <v>0</v>
      </c>
      <c r="CW252" s="53">
        <v>0</v>
      </c>
      <c r="CX252" s="53">
        <v>0</v>
      </c>
      <c r="CY252" s="53">
        <v>0</v>
      </c>
      <c r="CZ252" s="53">
        <v>0</v>
      </c>
      <c r="DA252" s="53">
        <v>0</v>
      </c>
      <c r="DB252" s="53">
        <v>0</v>
      </c>
      <c r="DC252" s="53">
        <v>0</v>
      </c>
      <c r="DD252" s="53">
        <v>0</v>
      </c>
      <c r="DE252" s="53">
        <v>0</v>
      </c>
      <c r="DF252" s="53">
        <v>0</v>
      </c>
      <c r="DG252" s="53">
        <v>0</v>
      </c>
      <c r="DH252" s="53">
        <v>0</v>
      </c>
      <c r="DI252" s="53">
        <v>0</v>
      </c>
      <c r="DJ252" s="53">
        <v>0</v>
      </c>
      <c r="DK252" s="53">
        <v>0</v>
      </c>
      <c r="DL252" s="53">
        <v>0</v>
      </c>
      <c r="DM252" s="53">
        <v>0</v>
      </c>
      <c r="DN252" s="53">
        <v>0</v>
      </c>
      <c r="DO252" s="53">
        <v>0</v>
      </c>
      <c r="DP252" s="53">
        <v>0</v>
      </c>
      <c r="DQ252" s="53">
        <v>0</v>
      </c>
      <c r="DR252" s="53">
        <v>0</v>
      </c>
      <c r="DS252" s="53">
        <v>0</v>
      </c>
      <c r="DT252" s="53">
        <v>0</v>
      </c>
      <c r="DU252" s="53">
        <v>0</v>
      </c>
      <c r="DV252" s="53">
        <v>0</v>
      </c>
      <c r="DW252" s="53">
        <v>0</v>
      </c>
      <c r="DX252" s="53">
        <v>0</v>
      </c>
      <c r="DY252" s="53">
        <v>0</v>
      </c>
      <c r="DZ252" s="53">
        <v>0</v>
      </c>
      <c r="EA252" s="53">
        <v>0</v>
      </c>
      <c r="EB252" s="53">
        <v>0</v>
      </c>
      <c r="EC252" s="53">
        <v>0</v>
      </c>
      <c r="ED252" s="53">
        <v>0</v>
      </c>
      <c r="EE252" s="53">
        <v>0</v>
      </c>
      <c r="EF252" s="53">
        <v>0</v>
      </c>
      <c r="EG252" s="53">
        <v>0</v>
      </c>
      <c r="EH252" s="53">
        <v>0</v>
      </c>
      <c r="EI252" s="53">
        <v>0</v>
      </c>
      <c r="EJ252" s="53">
        <v>0</v>
      </c>
      <c r="EK252" s="53">
        <v>0</v>
      </c>
      <c r="EL252" s="53">
        <v>0</v>
      </c>
      <c r="EM252" s="53">
        <v>0</v>
      </c>
      <c r="EN252" s="53">
        <v>0</v>
      </c>
      <c r="EO252" s="53">
        <v>0</v>
      </c>
      <c r="EP252" s="53">
        <v>0</v>
      </c>
      <c r="EQ252" s="53">
        <v>0</v>
      </c>
      <c r="ER252" s="53">
        <v>0</v>
      </c>
      <c r="ES252" s="53">
        <v>0</v>
      </c>
      <c r="ET252" s="53">
        <v>0</v>
      </c>
      <c r="EU252" s="53">
        <v>0</v>
      </c>
      <c r="EV252" s="53">
        <v>0</v>
      </c>
      <c r="EW252" s="53">
        <v>76.333340000000007</v>
      </c>
      <c r="EX252" s="53">
        <v>74.785709999999995</v>
      </c>
      <c r="EY252" s="53">
        <v>73.238100000000003</v>
      </c>
      <c r="EZ252" s="53">
        <v>71.738100000000003</v>
      </c>
      <c r="FA252" s="53">
        <v>70.047619999999995</v>
      </c>
      <c r="FB252" s="53">
        <v>68.809520000000006</v>
      </c>
      <c r="FC252" s="53">
        <v>68.023809999999997</v>
      </c>
      <c r="FD252" s="53">
        <v>69.261899999999997</v>
      </c>
      <c r="FE252" s="53">
        <v>72.761899999999997</v>
      </c>
      <c r="FF252" s="53">
        <v>76.690479999999994</v>
      </c>
      <c r="FG252" s="53">
        <v>80.380949999999999</v>
      </c>
      <c r="FH252" s="53">
        <v>83.738100000000003</v>
      </c>
      <c r="FI252" s="53">
        <v>86.690479999999994</v>
      </c>
      <c r="FJ252" s="53">
        <v>89.333340000000007</v>
      </c>
      <c r="FK252" s="53">
        <v>91.404759999999996</v>
      </c>
      <c r="FL252" s="53">
        <v>92.833340000000007</v>
      </c>
      <c r="FM252" s="53">
        <v>93.238100000000003</v>
      </c>
      <c r="FN252" s="53">
        <v>92.833340000000007</v>
      </c>
      <c r="FO252" s="53">
        <v>91.119050000000001</v>
      </c>
      <c r="FP252" s="53">
        <v>88.357140000000001</v>
      </c>
      <c r="FQ252" s="53">
        <v>85.309520000000006</v>
      </c>
      <c r="FR252" s="53">
        <v>82.357140000000001</v>
      </c>
      <c r="FS252" s="53">
        <v>79.857140000000001</v>
      </c>
      <c r="FT252" s="53">
        <v>77.476190000000003</v>
      </c>
      <c r="FU252" s="53">
        <v>58</v>
      </c>
      <c r="FV252" s="53">
        <v>26.286760000000001</v>
      </c>
      <c r="FW252" s="53">
        <v>8.4168970000000005</v>
      </c>
      <c r="FX252" s="53">
        <v>0</v>
      </c>
    </row>
    <row r="253" spans="1:180" x14ac:dyDescent="0.3">
      <c r="A253" t="s">
        <v>174</v>
      </c>
      <c r="B253" t="s">
        <v>250</v>
      </c>
      <c r="C253" t="s">
        <v>180</v>
      </c>
      <c r="D253" t="s">
        <v>248</v>
      </c>
      <c r="E253" t="s">
        <v>190</v>
      </c>
      <c r="F253" t="s">
        <v>232</v>
      </c>
      <c r="G253" t="s">
        <v>242</v>
      </c>
      <c r="H253" s="53">
        <v>9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0</v>
      </c>
      <c r="AC253" s="53">
        <v>0</v>
      </c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0</v>
      </c>
      <c r="AJ253" s="53">
        <v>0</v>
      </c>
      <c r="AK253" s="53">
        <v>0</v>
      </c>
      <c r="AL253" s="53">
        <v>0</v>
      </c>
      <c r="AM253" s="53">
        <v>0</v>
      </c>
      <c r="AN253" s="53">
        <v>0</v>
      </c>
      <c r="AO253" s="53">
        <v>0</v>
      </c>
      <c r="AP253" s="53">
        <v>0</v>
      </c>
      <c r="AQ253" s="53">
        <v>0</v>
      </c>
      <c r="AR253" s="53">
        <v>0</v>
      </c>
      <c r="AS253" s="53">
        <v>0</v>
      </c>
      <c r="AT253" s="53">
        <v>0</v>
      </c>
      <c r="AU253" s="53">
        <v>0</v>
      </c>
      <c r="AV253" s="53">
        <v>0</v>
      </c>
      <c r="AW253" s="53">
        <v>0</v>
      </c>
      <c r="AX253" s="53">
        <v>0</v>
      </c>
      <c r="AY253" s="53">
        <v>0</v>
      </c>
      <c r="AZ253" s="53">
        <v>0</v>
      </c>
      <c r="BA253" s="53">
        <v>0</v>
      </c>
      <c r="BB253" s="53">
        <v>0</v>
      </c>
      <c r="BC253" s="53">
        <v>0</v>
      </c>
      <c r="BD253" s="53">
        <v>0</v>
      </c>
      <c r="BE253" s="53">
        <v>0</v>
      </c>
      <c r="BF253" s="53">
        <v>0</v>
      </c>
      <c r="BG253" s="53">
        <v>0</v>
      </c>
      <c r="BH253" s="53">
        <v>0</v>
      </c>
      <c r="BI253" s="53">
        <v>0</v>
      </c>
      <c r="BJ253" s="53">
        <v>0</v>
      </c>
      <c r="BK253" s="53">
        <v>0</v>
      </c>
      <c r="BL253" s="53">
        <v>0</v>
      </c>
      <c r="BM253" s="53">
        <v>0</v>
      </c>
      <c r="BN253" s="53">
        <v>0</v>
      </c>
      <c r="BO253" s="53">
        <v>0</v>
      </c>
      <c r="BP253" s="53">
        <v>0</v>
      </c>
      <c r="BQ253" s="53">
        <v>0</v>
      </c>
      <c r="BR253" s="53">
        <v>0</v>
      </c>
      <c r="BS253" s="53">
        <v>0</v>
      </c>
      <c r="BT253" s="53">
        <v>0</v>
      </c>
      <c r="BU253" s="53">
        <v>0</v>
      </c>
      <c r="BV253" s="53">
        <v>0</v>
      </c>
      <c r="BW253" s="53">
        <v>0</v>
      </c>
      <c r="BX253" s="53">
        <v>0</v>
      </c>
      <c r="BY253" s="53">
        <v>0</v>
      </c>
      <c r="BZ253" s="53">
        <v>0</v>
      </c>
      <c r="CA253" s="53">
        <v>0</v>
      </c>
      <c r="CB253" s="53">
        <v>0</v>
      </c>
      <c r="CC253" s="53">
        <v>0</v>
      </c>
      <c r="CD253" s="53">
        <v>0</v>
      </c>
      <c r="CE253" s="53">
        <v>0</v>
      </c>
      <c r="CF253" s="53">
        <v>0</v>
      </c>
      <c r="CG253" s="53">
        <v>0</v>
      </c>
      <c r="CH253" s="53">
        <v>0</v>
      </c>
      <c r="CI253" s="53">
        <v>0</v>
      </c>
      <c r="CJ253" s="53">
        <v>0</v>
      </c>
      <c r="CK253" s="53">
        <v>0</v>
      </c>
      <c r="CL253" s="53">
        <v>0</v>
      </c>
      <c r="CM253" s="53">
        <v>0</v>
      </c>
      <c r="CN253" s="53">
        <v>0</v>
      </c>
      <c r="CO253" s="53">
        <v>0</v>
      </c>
      <c r="CP253" s="53">
        <v>0</v>
      </c>
      <c r="CQ253" s="53">
        <v>0</v>
      </c>
      <c r="CR253" s="53">
        <v>0</v>
      </c>
      <c r="CS253" s="53">
        <v>0</v>
      </c>
      <c r="CT253" s="53">
        <v>0</v>
      </c>
      <c r="CU253" s="53">
        <v>0</v>
      </c>
      <c r="CV253" s="53">
        <v>0</v>
      </c>
      <c r="CW253" s="53">
        <v>0</v>
      </c>
      <c r="CX253" s="53">
        <v>0</v>
      </c>
      <c r="CY253" s="53">
        <v>0</v>
      </c>
      <c r="CZ253" s="53">
        <v>0</v>
      </c>
      <c r="DA253" s="53">
        <v>0</v>
      </c>
      <c r="DB253" s="53">
        <v>0</v>
      </c>
      <c r="DC253" s="53">
        <v>0</v>
      </c>
      <c r="DD253" s="53">
        <v>0</v>
      </c>
      <c r="DE253" s="53">
        <v>0</v>
      </c>
      <c r="DF253" s="53">
        <v>0</v>
      </c>
      <c r="DG253" s="53">
        <v>0</v>
      </c>
      <c r="DH253" s="53">
        <v>0</v>
      </c>
      <c r="DI253" s="53">
        <v>0</v>
      </c>
      <c r="DJ253" s="53">
        <v>0</v>
      </c>
      <c r="DK253" s="53">
        <v>0</v>
      </c>
      <c r="DL253" s="53">
        <v>0</v>
      </c>
      <c r="DM253" s="53">
        <v>0</v>
      </c>
      <c r="DN253" s="53">
        <v>0</v>
      </c>
      <c r="DO253" s="53">
        <v>0</v>
      </c>
      <c r="DP253" s="53">
        <v>0</v>
      </c>
      <c r="DQ253" s="53">
        <v>0</v>
      </c>
      <c r="DR253" s="53">
        <v>0</v>
      </c>
      <c r="DS253" s="53">
        <v>0</v>
      </c>
      <c r="DT253" s="53">
        <v>0</v>
      </c>
      <c r="DU253" s="53">
        <v>0</v>
      </c>
      <c r="DV253" s="53">
        <v>0</v>
      </c>
      <c r="DW253" s="53">
        <v>0</v>
      </c>
      <c r="DX253" s="53">
        <v>0</v>
      </c>
      <c r="DY253" s="53">
        <v>0</v>
      </c>
      <c r="DZ253" s="53">
        <v>0</v>
      </c>
      <c r="EA253" s="53">
        <v>0</v>
      </c>
      <c r="EB253" s="53">
        <v>0</v>
      </c>
      <c r="EC253" s="53">
        <v>0</v>
      </c>
      <c r="ED253" s="53">
        <v>0</v>
      </c>
      <c r="EE253" s="53">
        <v>0</v>
      </c>
      <c r="EF253" s="53">
        <v>0</v>
      </c>
      <c r="EG253" s="53">
        <v>0</v>
      </c>
      <c r="EH253" s="53">
        <v>0</v>
      </c>
      <c r="EI253" s="53">
        <v>0</v>
      </c>
      <c r="EJ253" s="53">
        <v>0</v>
      </c>
      <c r="EK253" s="53">
        <v>0</v>
      </c>
      <c r="EL253" s="53">
        <v>0</v>
      </c>
      <c r="EM253" s="53">
        <v>0</v>
      </c>
      <c r="EN253" s="53">
        <v>0</v>
      </c>
      <c r="EO253" s="53">
        <v>0</v>
      </c>
      <c r="EP253" s="53">
        <v>0</v>
      </c>
      <c r="EQ253" s="53">
        <v>0</v>
      </c>
      <c r="ER253" s="53">
        <v>0</v>
      </c>
      <c r="ES253" s="53">
        <v>0</v>
      </c>
      <c r="ET253" s="53">
        <v>0</v>
      </c>
      <c r="EU253" s="53">
        <v>0</v>
      </c>
      <c r="EV253" s="53">
        <v>0</v>
      </c>
      <c r="EW253" s="53">
        <v>76.388890000000004</v>
      </c>
      <c r="EX253" s="53">
        <v>74.5</v>
      </c>
      <c r="EY253" s="53">
        <v>73</v>
      </c>
      <c r="EZ253" s="53">
        <v>71.666659999999993</v>
      </c>
      <c r="FA253" s="53">
        <v>70.333340000000007</v>
      </c>
      <c r="FB253" s="53">
        <v>69</v>
      </c>
      <c r="FC253" s="53">
        <v>67.722219999999993</v>
      </c>
      <c r="FD253" s="53">
        <v>68.388890000000004</v>
      </c>
      <c r="FE253" s="53">
        <v>71.611109999999996</v>
      </c>
      <c r="FF253" s="53">
        <v>75.05556</v>
      </c>
      <c r="FG253" s="53">
        <v>78.5</v>
      </c>
      <c r="FH253" s="53">
        <v>82.277780000000007</v>
      </c>
      <c r="FI253" s="53">
        <v>85.777780000000007</v>
      </c>
      <c r="FJ253" s="53">
        <v>88.44444</v>
      </c>
      <c r="FK253" s="53">
        <v>90.5</v>
      </c>
      <c r="FL253" s="53">
        <v>92</v>
      </c>
      <c r="FM253" s="53">
        <v>92.55556</v>
      </c>
      <c r="FN253" s="53">
        <v>92.55556</v>
      </c>
      <c r="FO253" s="53">
        <v>91.222219999999993</v>
      </c>
      <c r="FP253" s="53">
        <v>88.777780000000007</v>
      </c>
      <c r="FQ253" s="53">
        <v>86.166659999999993</v>
      </c>
      <c r="FR253" s="53">
        <v>83.277780000000007</v>
      </c>
      <c r="FS253" s="53">
        <v>80.777780000000007</v>
      </c>
      <c r="FT253" s="53">
        <v>78.277780000000007</v>
      </c>
      <c r="FU253" s="53">
        <v>58</v>
      </c>
      <c r="FV253" s="53">
        <v>26.286760000000001</v>
      </c>
      <c r="FW253" s="53">
        <v>8.4168970000000005</v>
      </c>
      <c r="FX253" s="53">
        <v>0</v>
      </c>
    </row>
    <row r="254" spans="1:180" x14ac:dyDescent="0.3">
      <c r="A254" t="s">
        <v>174</v>
      </c>
      <c r="B254" t="s">
        <v>250</v>
      </c>
      <c r="C254" t="s">
        <v>180</v>
      </c>
      <c r="D254" t="s">
        <v>248</v>
      </c>
      <c r="E254" t="s">
        <v>188</v>
      </c>
      <c r="F254" t="s">
        <v>232</v>
      </c>
      <c r="G254" t="s">
        <v>242</v>
      </c>
      <c r="H254" s="53">
        <v>9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0</v>
      </c>
      <c r="AC254" s="53">
        <v>0</v>
      </c>
      <c r="AD254" s="53">
        <v>0</v>
      </c>
      <c r="AE254" s="53">
        <v>0</v>
      </c>
      <c r="AF254" s="53">
        <v>0</v>
      </c>
      <c r="AG254" s="53">
        <v>0</v>
      </c>
      <c r="AH254" s="53">
        <v>0</v>
      </c>
      <c r="AI254" s="53">
        <v>0</v>
      </c>
      <c r="AJ254" s="53">
        <v>0</v>
      </c>
      <c r="AK254" s="53">
        <v>0</v>
      </c>
      <c r="AL254" s="53">
        <v>0</v>
      </c>
      <c r="AM254" s="53">
        <v>0</v>
      </c>
      <c r="AN254" s="53">
        <v>0</v>
      </c>
      <c r="AO254" s="53">
        <v>0</v>
      </c>
      <c r="AP254" s="53">
        <v>0</v>
      </c>
      <c r="AQ254" s="53">
        <v>0</v>
      </c>
      <c r="AR254" s="53">
        <v>0</v>
      </c>
      <c r="AS254" s="53">
        <v>0</v>
      </c>
      <c r="AT254" s="53">
        <v>0</v>
      </c>
      <c r="AU254" s="53">
        <v>0</v>
      </c>
      <c r="AV254" s="53">
        <v>0</v>
      </c>
      <c r="AW254" s="53">
        <v>0</v>
      </c>
      <c r="AX254" s="53">
        <v>0</v>
      </c>
      <c r="AY254" s="53">
        <v>0</v>
      </c>
      <c r="AZ254" s="53">
        <v>0</v>
      </c>
      <c r="BA254" s="53">
        <v>0</v>
      </c>
      <c r="BB254" s="53">
        <v>0</v>
      </c>
      <c r="BC254" s="53">
        <v>0</v>
      </c>
      <c r="BD254" s="53">
        <v>0</v>
      </c>
      <c r="BE254" s="53">
        <v>0</v>
      </c>
      <c r="BF254" s="53">
        <v>0</v>
      </c>
      <c r="BG254" s="53">
        <v>0</v>
      </c>
      <c r="BH254" s="53">
        <v>0</v>
      </c>
      <c r="BI254" s="53">
        <v>0</v>
      </c>
      <c r="BJ254" s="53">
        <v>0</v>
      </c>
      <c r="BK254" s="53">
        <v>0</v>
      </c>
      <c r="BL254" s="53">
        <v>0</v>
      </c>
      <c r="BM254" s="53">
        <v>0</v>
      </c>
      <c r="BN254" s="53">
        <v>0</v>
      </c>
      <c r="BO254" s="53">
        <v>0</v>
      </c>
      <c r="BP254" s="53">
        <v>0</v>
      </c>
      <c r="BQ254" s="53">
        <v>0</v>
      </c>
      <c r="BR254" s="53">
        <v>0</v>
      </c>
      <c r="BS254" s="53">
        <v>0</v>
      </c>
      <c r="BT254" s="53">
        <v>0</v>
      </c>
      <c r="BU254" s="53">
        <v>0</v>
      </c>
      <c r="BV254" s="53">
        <v>0</v>
      </c>
      <c r="BW254" s="53">
        <v>0</v>
      </c>
      <c r="BX254" s="53">
        <v>0</v>
      </c>
      <c r="BY254" s="53">
        <v>0</v>
      </c>
      <c r="BZ254" s="53">
        <v>0</v>
      </c>
      <c r="CA254" s="53">
        <v>0</v>
      </c>
      <c r="CB254" s="53">
        <v>0</v>
      </c>
      <c r="CC254" s="53">
        <v>0</v>
      </c>
      <c r="CD254" s="53">
        <v>0</v>
      </c>
      <c r="CE254" s="53">
        <v>0</v>
      </c>
      <c r="CF254" s="53">
        <v>0</v>
      </c>
      <c r="CG254" s="53">
        <v>0</v>
      </c>
      <c r="CH254" s="53">
        <v>0</v>
      </c>
      <c r="CI254" s="53">
        <v>0</v>
      </c>
      <c r="CJ254" s="53">
        <v>0</v>
      </c>
      <c r="CK254" s="53">
        <v>0</v>
      </c>
      <c r="CL254" s="53">
        <v>0</v>
      </c>
      <c r="CM254" s="53">
        <v>0</v>
      </c>
      <c r="CN254" s="53">
        <v>0</v>
      </c>
      <c r="CO254" s="53">
        <v>0</v>
      </c>
      <c r="CP254" s="53">
        <v>0</v>
      </c>
      <c r="CQ254" s="53">
        <v>0</v>
      </c>
      <c r="CR254" s="53">
        <v>0</v>
      </c>
      <c r="CS254" s="53">
        <v>0</v>
      </c>
      <c r="CT254" s="53">
        <v>0</v>
      </c>
      <c r="CU254" s="53">
        <v>0</v>
      </c>
      <c r="CV254" s="53">
        <v>0</v>
      </c>
      <c r="CW254" s="53">
        <v>0</v>
      </c>
      <c r="CX254" s="53">
        <v>0</v>
      </c>
      <c r="CY254" s="53">
        <v>0</v>
      </c>
      <c r="CZ254" s="53">
        <v>0</v>
      </c>
      <c r="DA254" s="53">
        <v>0</v>
      </c>
      <c r="DB254" s="53">
        <v>0</v>
      </c>
      <c r="DC254" s="53">
        <v>0</v>
      </c>
      <c r="DD254" s="53">
        <v>0</v>
      </c>
      <c r="DE254" s="53">
        <v>0</v>
      </c>
      <c r="DF254" s="53">
        <v>0</v>
      </c>
      <c r="DG254" s="53">
        <v>0</v>
      </c>
      <c r="DH254" s="53">
        <v>0</v>
      </c>
      <c r="DI254" s="53">
        <v>0</v>
      </c>
      <c r="DJ254" s="53">
        <v>0</v>
      </c>
      <c r="DK254" s="53">
        <v>0</v>
      </c>
      <c r="DL254" s="53">
        <v>0</v>
      </c>
      <c r="DM254" s="53">
        <v>0</v>
      </c>
      <c r="DN254" s="53">
        <v>0</v>
      </c>
      <c r="DO254" s="53">
        <v>0</v>
      </c>
      <c r="DP254" s="53">
        <v>0</v>
      </c>
      <c r="DQ254" s="53">
        <v>0</v>
      </c>
      <c r="DR254" s="53">
        <v>0</v>
      </c>
      <c r="DS254" s="53">
        <v>0</v>
      </c>
      <c r="DT254" s="53">
        <v>0</v>
      </c>
      <c r="DU254" s="53">
        <v>0</v>
      </c>
      <c r="DV254" s="53">
        <v>0</v>
      </c>
      <c r="DW254" s="53">
        <v>0</v>
      </c>
      <c r="DX254" s="53">
        <v>0</v>
      </c>
      <c r="DY254" s="53">
        <v>0</v>
      </c>
      <c r="DZ254" s="53">
        <v>0</v>
      </c>
      <c r="EA254" s="53">
        <v>0</v>
      </c>
      <c r="EB254" s="53">
        <v>0</v>
      </c>
      <c r="EC254" s="53">
        <v>0</v>
      </c>
      <c r="ED254" s="53">
        <v>0</v>
      </c>
      <c r="EE254" s="53">
        <v>0</v>
      </c>
      <c r="EF254" s="53">
        <v>0</v>
      </c>
      <c r="EG254" s="53">
        <v>0</v>
      </c>
      <c r="EH254" s="53">
        <v>0</v>
      </c>
      <c r="EI254" s="53">
        <v>0</v>
      </c>
      <c r="EJ254" s="53">
        <v>0</v>
      </c>
      <c r="EK254" s="53">
        <v>0</v>
      </c>
      <c r="EL254" s="53">
        <v>0</v>
      </c>
      <c r="EM254" s="53">
        <v>0</v>
      </c>
      <c r="EN254" s="53">
        <v>0</v>
      </c>
      <c r="EO254" s="53">
        <v>0</v>
      </c>
      <c r="EP254" s="53">
        <v>0</v>
      </c>
      <c r="EQ254" s="53">
        <v>0</v>
      </c>
      <c r="ER254" s="53">
        <v>0</v>
      </c>
      <c r="ES254" s="53">
        <v>0</v>
      </c>
      <c r="ET254" s="53">
        <v>0</v>
      </c>
      <c r="EU254" s="53">
        <v>0</v>
      </c>
      <c r="EV254" s="53">
        <v>0</v>
      </c>
      <c r="EW254" s="53">
        <v>87.3</v>
      </c>
      <c r="EX254" s="53">
        <v>85.3</v>
      </c>
      <c r="EY254" s="53">
        <v>83.75</v>
      </c>
      <c r="EZ254" s="53">
        <v>82</v>
      </c>
      <c r="FA254" s="53">
        <v>80.400000000000006</v>
      </c>
      <c r="FB254" s="53">
        <v>79</v>
      </c>
      <c r="FC254" s="53">
        <v>78.7</v>
      </c>
      <c r="FD254" s="53">
        <v>81.05</v>
      </c>
      <c r="FE254" s="53">
        <v>84.5</v>
      </c>
      <c r="FF254" s="53">
        <v>87.7</v>
      </c>
      <c r="FG254" s="53">
        <v>90.85</v>
      </c>
      <c r="FH254" s="53">
        <v>93.65</v>
      </c>
      <c r="FI254" s="53">
        <v>96.5</v>
      </c>
      <c r="FJ254" s="53">
        <v>98.8</v>
      </c>
      <c r="FK254" s="53">
        <v>101.15</v>
      </c>
      <c r="FL254" s="53">
        <v>102.85</v>
      </c>
      <c r="FM254" s="53">
        <v>103.85</v>
      </c>
      <c r="FN254" s="53">
        <v>103.9</v>
      </c>
      <c r="FO254" s="53">
        <v>103.6</v>
      </c>
      <c r="FP254" s="53">
        <v>102.05</v>
      </c>
      <c r="FQ254" s="53">
        <v>98.9</v>
      </c>
      <c r="FR254" s="53">
        <v>95.7</v>
      </c>
      <c r="FS254" s="53">
        <v>92.4</v>
      </c>
      <c r="FT254" s="53">
        <v>89.8</v>
      </c>
      <c r="FU254" s="53">
        <v>58</v>
      </c>
      <c r="FV254" s="53">
        <v>36.713999999999999</v>
      </c>
      <c r="FW254" s="53">
        <v>10.778740000000001</v>
      </c>
      <c r="FX254" s="53">
        <v>0</v>
      </c>
    </row>
    <row r="255" spans="1:180" x14ac:dyDescent="0.3">
      <c r="A255" t="s">
        <v>174</v>
      </c>
      <c r="B255" t="s">
        <v>250</v>
      </c>
      <c r="C255" t="s">
        <v>180</v>
      </c>
      <c r="D255" t="s">
        <v>227</v>
      </c>
      <c r="E255" t="s">
        <v>188</v>
      </c>
      <c r="F255" t="s">
        <v>232</v>
      </c>
      <c r="G255" t="s">
        <v>242</v>
      </c>
      <c r="H255" s="53">
        <v>9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0</v>
      </c>
      <c r="AC255" s="53">
        <v>0</v>
      </c>
      <c r="AD255" s="53">
        <v>0</v>
      </c>
      <c r="AE255" s="53">
        <v>0</v>
      </c>
      <c r="AF255" s="53">
        <v>0</v>
      </c>
      <c r="AG255" s="53">
        <v>0</v>
      </c>
      <c r="AH255" s="53">
        <v>0</v>
      </c>
      <c r="AI255" s="53">
        <v>0</v>
      </c>
      <c r="AJ255" s="53">
        <v>0</v>
      </c>
      <c r="AK255" s="53">
        <v>0</v>
      </c>
      <c r="AL255" s="53">
        <v>0</v>
      </c>
      <c r="AM255" s="53">
        <v>0</v>
      </c>
      <c r="AN255" s="53">
        <v>0</v>
      </c>
      <c r="AO255" s="53">
        <v>0</v>
      </c>
      <c r="AP255" s="53">
        <v>0</v>
      </c>
      <c r="AQ255" s="53">
        <v>0</v>
      </c>
      <c r="AR255" s="53">
        <v>0</v>
      </c>
      <c r="AS255" s="53">
        <v>0</v>
      </c>
      <c r="AT255" s="53">
        <v>0</v>
      </c>
      <c r="AU255" s="53">
        <v>0</v>
      </c>
      <c r="AV255" s="53">
        <v>0</v>
      </c>
      <c r="AW255" s="53">
        <v>0</v>
      </c>
      <c r="AX255" s="53">
        <v>0</v>
      </c>
      <c r="AY255" s="53">
        <v>0</v>
      </c>
      <c r="AZ255" s="53">
        <v>0</v>
      </c>
      <c r="BA255" s="53">
        <v>0</v>
      </c>
      <c r="BB255" s="53">
        <v>0</v>
      </c>
      <c r="BC255" s="53">
        <v>0</v>
      </c>
      <c r="BD255" s="53">
        <v>0</v>
      </c>
      <c r="BE255" s="53">
        <v>0</v>
      </c>
      <c r="BF255" s="53">
        <v>0</v>
      </c>
      <c r="BG255" s="53">
        <v>0</v>
      </c>
      <c r="BH255" s="53">
        <v>0</v>
      </c>
      <c r="BI255" s="53">
        <v>0</v>
      </c>
      <c r="BJ255" s="53">
        <v>0</v>
      </c>
      <c r="BK255" s="53">
        <v>0</v>
      </c>
      <c r="BL255" s="53">
        <v>0</v>
      </c>
      <c r="BM255" s="53">
        <v>0</v>
      </c>
      <c r="BN255" s="53">
        <v>0</v>
      </c>
      <c r="BO255" s="53">
        <v>0</v>
      </c>
      <c r="BP255" s="53">
        <v>0</v>
      </c>
      <c r="BQ255" s="53">
        <v>0</v>
      </c>
      <c r="BR255" s="53">
        <v>0</v>
      </c>
      <c r="BS255" s="53">
        <v>0</v>
      </c>
      <c r="BT255" s="53">
        <v>0</v>
      </c>
      <c r="BU255" s="53">
        <v>0</v>
      </c>
      <c r="BV255" s="53">
        <v>0</v>
      </c>
      <c r="BW255" s="53">
        <v>0</v>
      </c>
      <c r="BX255" s="53">
        <v>0</v>
      </c>
      <c r="BY255" s="53">
        <v>0</v>
      </c>
      <c r="BZ255" s="53">
        <v>0</v>
      </c>
      <c r="CA255" s="53">
        <v>0</v>
      </c>
      <c r="CB255" s="53">
        <v>0</v>
      </c>
      <c r="CC255" s="53">
        <v>0</v>
      </c>
      <c r="CD255" s="53">
        <v>0</v>
      </c>
      <c r="CE255" s="53">
        <v>0</v>
      </c>
      <c r="CF255" s="53">
        <v>0</v>
      </c>
      <c r="CG255" s="53">
        <v>0</v>
      </c>
      <c r="CH255" s="53">
        <v>0</v>
      </c>
      <c r="CI255" s="53">
        <v>0</v>
      </c>
      <c r="CJ255" s="53">
        <v>0</v>
      </c>
      <c r="CK255" s="53">
        <v>0</v>
      </c>
      <c r="CL255" s="53">
        <v>0</v>
      </c>
      <c r="CM255" s="53">
        <v>0</v>
      </c>
      <c r="CN255" s="53">
        <v>0</v>
      </c>
      <c r="CO255" s="53">
        <v>0</v>
      </c>
      <c r="CP255" s="53">
        <v>0</v>
      </c>
      <c r="CQ255" s="53">
        <v>0</v>
      </c>
      <c r="CR255" s="53">
        <v>0</v>
      </c>
      <c r="CS255" s="53">
        <v>0</v>
      </c>
      <c r="CT255" s="53">
        <v>0</v>
      </c>
      <c r="CU255" s="53">
        <v>0</v>
      </c>
      <c r="CV255" s="53">
        <v>0</v>
      </c>
      <c r="CW255" s="53">
        <v>0</v>
      </c>
      <c r="CX255" s="53">
        <v>0</v>
      </c>
      <c r="CY255" s="53">
        <v>0</v>
      </c>
      <c r="CZ255" s="53">
        <v>0</v>
      </c>
      <c r="DA255" s="53">
        <v>0</v>
      </c>
      <c r="DB255" s="53">
        <v>0</v>
      </c>
      <c r="DC255" s="53">
        <v>0</v>
      </c>
      <c r="DD255" s="53">
        <v>0</v>
      </c>
      <c r="DE255" s="53">
        <v>0</v>
      </c>
      <c r="DF255" s="53">
        <v>0</v>
      </c>
      <c r="DG255" s="53">
        <v>0</v>
      </c>
      <c r="DH255" s="53">
        <v>0</v>
      </c>
      <c r="DI255" s="53">
        <v>0</v>
      </c>
      <c r="DJ255" s="53">
        <v>0</v>
      </c>
      <c r="DK255" s="53">
        <v>0</v>
      </c>
      <c r="DL255" s="53">
        <v>0</v>
      </c>
      <c r="DM255" s="53">
        <v>0</v>
      </c>
      <c r="DN255" s="53">
        <v>0</v>
      </c>
      <c r="DO255" s="53">
        <v>0</v>
      </c>
      <c r="DP255" s="53">
        <v>0</v>
      </c>
      <c r="DQ255" s="53">
        <v>0</v>
      </c>
      <c r="DR255" s="53">
        <v>0</v>
      </c>
      <c r="DS255" s="53">
        <v>0</v>
      </c>
      <c r="DT255" s="53">
        <v>0</v>
      </c>
      <c r="DU255" s="53">
        <v>0</v>
      </c>
      <c r="DV255" s="53">
        <v>0</v>
      </c>
      <c r="DW255" s="53">
        <v>0</v>
      </c>
      <c r="DX255" s="53">
        <v>0</v>
      </c>
      <c r="DY255" s="53">
        <v>0</v>
      </c>
      <c r="DZ255" s="53">
        <v>0</v>
      </c>
      <c r="EA255" s="53">
        <v>0</v>
      </c>
      <c r="EB255" s="53">
        <v>0</v>
      </c>
      <c r="EC255" s="53">
        <v>0</v>
      </c>
      <c r="ED255" s="53">
        <v>0</v>
      </c>
      <c r="EE255" s="53">
        <v>0</v>
      </c>
      <c r="EF255" s="53">
        <v>0</v>
      </c>
      <c r="EG255" s="53">
        <v>0</v>
      </c>
      <c r="EH255" s="53">
        <v>0</v>
      </c>
      <c r="EI255" s="53">
        <v>0</v>
      </c>
      <c r="EJ255" s="53">
        <v>0</v>
      </c>
      <c r="EK255" s="53">
        <v>0</v>
      </c>
      <c r="EL255" s="53">
        <v>0</v>
      </c>
      <c r="EM255" s="53">
        <v>0</v>
      </c>
      <c r="EN255" s="53">
        <v>0</v>
      </c>
      <c r="EO255" s="53">
        <v>0</v>
      </c>
      <c r="EP255" s="53">
        <v>0</v>
      </c>
      <c r="EQ255" s="53">
        <v>0</v>
      </c>
      <c r="ER255" s="53">
        <v>0</v>
      </c>
      <c r="ES255" s="53">
        <v>0</v>
      </c>
      <c r="ET255" s="53">
        <v>0</v>
      </c>
      <c r="EU255" s="53">
        <v>0</v>
      </c>
      <c r="EV255" s="53">
        <v>0</v>
      </c>
      <c r="EW255" s="53">
        <v>86.333340000000007</v>
      </c>
      <c r="EX255" s="53">
        <v>84.523809999999997</v>
      </c>
      <c r="EY255" s="53">
        <v>82.880949999999999</v>
      </c>
      <c r="EZ255" s="53">
        <v>81.357140000000001</v>
      </c>
      <c r="FA255" s="53">
        <v>80.119050000000001</v>
      </c>
      <c r="FB255" s="53">
        <v>78.857140000000001</v>
      </c>
      <c r="FC255" s="53">
        <v>78.309520000000006</v>
      </c>
      <c r="FD255" s="53">
        <v>79.928569999999993</v>
      </c>
      <c r="FE255" s="53">
        <v>83.166659999999993</v>
      </c>
      <c r="FF255" s="53">
        <v>86.428569999999993</v>
      </c>
      <c r="FG255" s="53">
        <v>89.690479999999994</v>
      </c>
      <c r="FH255" s="53">
        <v>92.714290000000005</v>
      </c>
      <c r="FI255" s="53">
        <v>95.690479999999994</v>
      </c>
      <c r="FJ255" s="53">
        <v>97.880949999999999</v>
      </c>
      <c r="FK255" s="53">
        <v>99.976190000000003</v>
      </c>
      <c r="FL255" s="53">
        <v>101.2381</v>
      </c>
      <c r="FM255" s="53">
        <v>102.0714</v>
      </c>
      <c r="FN255" s="53">
        <v>102.28570000000001</v>
      </c>
      <c r="FO255" s="53">
        <v>101.90479999999999</v>
      </c>
      <c r="FP255" s="53">
        <v>100.21429999999999</v>
      </c>
      <c r="FQ255" s="53">
        <v>97.357140000000001</v>
      </c>
      <c r="FR255" s="53">
        <v>94.666659999999993</v>
      </c>
      <c r="FS255" s="53">
        <v>91.547619999999995</v>
      </c>
      <c r="FT255" s="53">
        <v>88.714290000000005</v>
      </c>
      <c r="FU255" s="53">
        <v>58</v>
      </c>
      <c r="FV255" s="53">
        <v>36.713999999999999</v>
      </c>
      <c r="FW255" s="53">
        <v>10.778740000000001</v>
      </c>
      <c r="FX255" s="53">
        <v>0</v>
      </c>
    </row>
    <row r="256" spans="1:180" x14ac:dyDescent="0.3">
      <c r="A256" t="s">
        <v>174</v>
      </c>
      <c r="B256" t="s">
        <v>250</v>
      </c>
      <c r="C256" t="s">
        <v>180</v>
      </c>
      <c r="D256" t="s">
        <v>248</v>
      </c>
      <c r="E256" t="s">
        <v>189</v>
      </c>
      <c r="F256" t="s">
        <v>232</v>
      </c>
      <c r="G256" t="s">
        <v>242</v>
      </c>
      <c r="H256" s="53">
        <v>9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0</v>
      </c>
      <c r="AB256" s="53">
        <v>0</v>
      </c>
      <c r="AC256" s="53">
        <v>0</v>
      </c>
      <c r="AD256" s="53">
        <v>0</v>
      </c>
      <c r="AE256" s="53">
        <v>0</v>
      </c>
      <c r="AF256" s="53">
        <v>0</v>
      </c>
      <c r="AG256" s="53">
        <v>0</v>
      </c>
      <c r="AH256" s="53">
        <v>0</v>
      </c>
      <c r="AI256" s="53">
        <v>0</v>
      </c>
      <c r="AJ256" s="53">
        <v>0</v>
      </c>
      <c r="AK256" s="53">
        <v>0</v>
      </c>
      <c r="AL256" s="53">
        <v>0</v>
      </c>
      <c r="AM256" s="53">
        <v>0</v>
      </c>
      <c r="AN256" s="53">
        <v>0</v>
      </c>
      <c r="AO256" s="53">
        <v>0</v>
      </c>
      <c r="AP256" s="53">
        <v>0</v>
      </c>
      <c r="AQ256" s="53">
        <v>0</v>
      </c>
      <c r="AR256" s="53">
        <v>0</v>
      </c>
      <c r="AS256" s="53">
        <v>0</v>
      </c>
      <c r="AT256" s="53">
        <v>0</v>
      </c>
      <c r="AU256" s="53">
        <v>0</v>
      </c>
      <c r="AV256" s="53">
        <v>0</v>
      </c>
      <c r="AW256" s="53">
        <v>0</v>
      </c>
      <c r="AX256" s="53">
        <v>0</v>
      </c>
      <c r="AY256" s="53">
        <v>0</v>
      </c>
      <c r="AZ256" s="53">
        <v>0</v>
      </c>
      <c r="BA256" s="53">
        <v>0</v>
      </c>
      <c r="BB256" s="53">
        <v>0</v>
      </c>
      <c r="BC256" s="53">
        <v>0</v>
      </c>
      <c r="BD256" s="53">
        <v>0</v>
      </c>
      <c r="BE256" s="53">
        <v>0</v>
      </c>
      <c r="BF256" s="53">
        <v>0</v>
      </c>
      <c r="BG256" s="53">
        <v>0</v>
      </c>
      <c r="BH256" s="53">
        <v>0</v>
      </c>
      <c r="BI256" s="53">
        <v>0</v>
      </c>
      <c r="BJ256" s="53">
        <v>0</v>
      </c>
      <c r="BK256" s="53">
        <v>0</v>
      </c>
      <c r="BL256" s="53">
        <v>0</v>
      </c>
      <c r="BM256" s="53">
        <v>0</v>
      </c>
      <c r="BN256" s="53">
        <v>0</v>
      </c>
      <c r="BO256" s="53">
        <v>0</v>
      </c>
      <c r="BP256" s="53">
        <v>0</v>
      </c>
      <c r="BQ256" s="53">
        <v>0</v>
      </c>
      <c r="BR256" s="53">
        <v>0</v>
      </c>
      <c r="BS256" s="53">
        <v>0</v>
      </c>
      <c r="BT256" s="53">
        <v>0</v>
      </c>
      <c r="BU256" s="53">
        <v>0</v>
      </c>
      <c r="BV256" s="53">
        <v>0</v>
      </c>
      <c r="BW256" s="53">
        <v>0</v>
      </c>
      <c r="BX256" s="53">
        <v>0</v>
      </c>
      <c r="BY256" s="53">
        <v>0</v>
      </c>
      <c r="BZ256" s="53">
        <v>0</v>
      </c>
      <c r="CA256" s="53">
        <v>0</v>
      </c>
      <c r="CB256" s="53">
        <v>0</v>
      </c>
      <c r="CC256" s="53">
        <v>0</v>
      </c>
      <c r="CD256" s="53">
        <v>0</v>
      </c>
      <c r="CE256" s="53">
        <v>0</v>
      </c>
      <c r="CF256" s="53">
        <v>0</v>
      </c>
      <c r="CG256" s="53">
        <v>0</v>
      </c>
      <c r="CH256" s="53">
        <v>0</v>
      </c>
      <c r="CI256" s="53">
        <v>0</v>
      </c>
      <c r="CJ256" s="53">
        <v>0</v>
      </c>
      <c r="CK256" s="53">
        <v>0</v>
      </c>
      <c r="CL256" s="53">
        <v>0</v>
      </c>
      <c r="CM256" s="53">
        <v>0</v>
      </c>
      <c r="CN256" s="53">
        <v>0</v>
      </c>
      <c r="CO256" s="53">
        <v>0</v>
      </c>
      <c r="CP256" s="53">
        <v>0</v>
      </c>
      <c r="CQ256" s="53">
        <v>0</v>
      </c>
      <c r="CR256" s="53">
        <v>0</v>
      </c>
      <c r="CS256" s="53">
        <v>0</v>
      </c>
      <c r="CT256" s="53">
        <v>0</v>
      </c>
      <c r="CU256" s="53">
        <v>0</v>
      </c>
      <c r="CV256" s="53">
        <v>0</v>
      </c>
      <c r="CW256" s="53">
        <v>0</v>
      </c>
      <c r="CX256" s="53">
        <v>0</v>
      </c>
      <c r="CY256" s="53">
        <v>0</v>
      </c>
      <c r="CZ256" s="53">
        <v>0</v>
      </c>
      <c r="DA256" s="53">
        <v>0</v>
      </c>
      <c r="DB256" s="53">
        <v>0</v>
      </c>
      <c r="DC256" s="53">
        <v>0</v>
      </c>
      <c r="DD256" s="53">
        <v>0</v>
      </c>
      <c r="DE256" s="53">
        <v>0</v>
      </c>
      <c r="DF256" s="53">
        <v>0</v>
      </c>
      <c r="DG256" s="53">
        <v>0</v>
      </c>
      <c r="DH256" s="53">
        <v>0</v>
      </c>
      <c r="DI256" s="53">
        <v>0</v>
      </c>
      <c r="DJ256" s="53">
        <v>0</v>
      </c>
      <c r="DK256" s="53">
        <v>0</v>
      </c>
      <c r="DL256" s="53">
        <v>0</v>
      </c>
      <c r="DM256" s="53">
        <v>0</v>
      </c>
      <c r="DN256" s="53">
        <v>0</v>
      </c>
      <c r="DO256" s="53">
        <v>0</v>
      </c>
      <c r="DP256" s="53">
        <v>0</v>
      </c>
      <c r="DQ256" s="53">
        <v>0</v>
      </c>
      <c r="DR256" s="53">
        <v>0</v>
      </c>
      <c r="DS256" s="53">
        <v>0</v>
      </c>
      <c r="DT256" s="53">
        <v>0</v>
      </c>
      <c r="DU256" s="53">
        <v>0</v>
      </c>
      <c r="DV256" s="53">
        <v>0</v>
      </c>
      <c r="DW256" s="53">
        <v>0</v>
      </c>
      <c r="DX256" s="53">
        <v>0</v>
      </c>
      <c r="DY256" s="53">
        <v>0</v>
      </c>
      <c r="DZ256" s="53">
        <v>0</v>
      </c>
      <c r="EA256" s="53">
        <v>0</v>
      </c>
      <c r="EB256" s="53">
        <v>0</v>
      </c>
      <c r="EC256" s="53">
        <v>0</v>
      </c>
      <c r="ED256" s="53">
        <v>0</v>
      </c>
      <c r="EE256" s="53">
        <v>0</v>
      </c>
      <c r="EF256" s="53">
        <v>0</v>
      </c>
      <c r="EG256" s="53">
        <v>0</v>
      </c>
      <c r="EH256" s="53">
        <v>0</v>
      </c>
      <c r="EI256" s="53">
        <v>0</v>
      </c>
      <c r="EJ256" s="53">
        <v>0</v>
      </c>
      <c r="EK256" s="53">
        <v>0</v>
      </c>
      <c r="EL256" s="53">
        <v>0</v>
      </c>
      <c r="EM256" s="53">
        <v>0</v>
      </c>
      <c r="EN256" s="53">
        <v>0</v>
      </c>
      <c r="EO256" s="53">
        <v>0</v>
      </c>
      <c r="EP256" s="53">
        <v>0</v>
      </c>
      <c r="EQ256" s="53">
        <v>0</v>
      </c>
      <c r="ER256" s="53">
        <v>0</v>
      </c>
      <c r="ES256" s="53">
        <v>0</v>
      </c>
      <c r="ET256" s="53">
        <v>0</v>
      </c>
      <c r="EU256" s="53">
        <v>0</v>
      </c>
      <c r="EV256" s="53">
        <v>0</v>
      </c>
      <c r="EW256" s="53">
        <v>83.111109999999996</v>
      </c>
      <c r="EX256" s="53">
        <v>81.333340000000007</v>
      </c>
      <c r="EY256" s="53">
        <v>79.55556</v>
      </c>
      <c r="EZ256" s="53">
        <v>77.611109999999996</v>
      </c>
      <c r="FA256" s="53">
        <v>75.833340000000007</v>
      </c>
      <c r="FB256" s="53">
        <v>74.55556</v>
      </c>
      <c r="FC256" s="53">
        <v>73.666659999999993</v>
      </c>
      <c r="FD256" s="53">
        <v>75.44444</v>
      </c>
      <c r="FE256" s="53">
        <v>79.388890000000004</v>
      </c>
      <c r="FF256" s="53">
        <v>83.277780000000007</v>
      </c>
      <c r="FG256" s="53">
        <v>86.94444</v>
      </c>
      <c r="FH256" s="53">
        <v>90.44444</v>
      </c>
      <c r="FI256" s="53">
        <v>93.611109999999996</v>
      </c>
      <c r="FJ256" s="53">
        <v>96.05556</v>
      </c>
      <c r="FK256" s="53">
        <v>98.277780000000007</v>
      </c>
      <c r="FL256" s="53">
        <v>99.888890000000004</v>
      </c>
      <c r="FM256" s="53">
        <v>100.66670000000001</v>
      </c>
      <c r="FN256" s="53">
        <v>100.66670000000001</v>
      </c>
      <c r="FO256" s="53">
        <v>99.666659999999993</v>
      </c>
      <c r="FP256" s="53">
        <v>97.44444</v>
      </c>
      <c r="FQ256" s="53">
        <v>94.277780000000007</v>
      </c>
      <c r="FR256" s="53">
        <v>91</v>
      </c>
      <c r="FS256" s="53">
        <v>88.5</v>
      </c>
      <c r="FT256" s="53">
        <v>86.111109999999996</v>
      </c>
      <c r="FU256" s="53">
        <v>58</v>
      </c>
      <c r="FV256" s="53">
        <v>32.276179999999997</v>
      </c>
      <c r="FW256" s="53">
        <v>9.4000869999999992</v>
      </c>
      <c r="FX256" s="53">
        <v>0</v>
      </c>
    </row>
    <row r="257" spans="1:180" x14ac:dyDescent="0.3">
      <c r="A257" t="s">
        <v>174</v>
      </c>
      <c r="B257" t="s">
        <v>250</v>
      </c>
      <c r="C257" t="s">
        <v>180</v>
      </c>
      <c r="D257" t="s">
        <v>248</v>
      </c>
      <c r="E257" t="s">
        <v>187</v>
      </c>
      <c r="F257" t="s">
        <v>232</v>
      </c>
      <c r="G257" t="s">
        <v>242</v>
      </c>
      <c r="H257" s="53">
        <v>9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0</v>
      </c>
      <c r="AC257" s="53">
        <v>0</v>
      </c>
      <c r="AD257" s="53">
        <v>0</v>
      </c>
      <c r="AE257" s="53">
        <v>0</v>
      </c>
      <c r="AF257" s="53">
        <v>0</v>
      </c>
      <c r="AG257" s="53">
        <v>0</v>
      </c>
      <c r="AH257" s="53">
        <v>0</v>
      </c>
      <c r="AI257" s="53">
        <v>0</v>
      </c>
      <c r="AJ257" s="53">
        <v>0</v>
      </c>
      <c r="AK257" s="53">
        <v>0</v>
      </c>
      <c r="AL257" s="53">
        <v>0</v>
      </c>
      <c r="AM257" s="53">
        <v>0</v>
      </c>
      <c r="AN257" s="53">
        <v>0</v>
      </c>
      <c r="AO257" s="53">
        <v>0</v>
      </c>
      <c r="AP257" s="53">
        <v>0</v>
      </c>
      <c r="AQ257" s="53">
        <v>0</v>
      </c>
      <c r="AR257" s="53">
        <v>0</v>
      </c>
      <c r="AS257" s="53">
        <v>0</v>
      </c>
      <c r="AT257" s="53">
        <v>0</v>
      </c>
      <c r="AU257" s="53">
        <v>0</v>
      </c>
      <c r="AV257" s="53">
        <v>0</v>
      </c>
      <c r="AW257" s="53">
        <v>0</v>
      </c>
      <c r="AX257" s="53">
        <v>0</v>
      </c>
      <c r="AY257" s="53">
        <v>0</v>
      </c>
      <c r="AZ257" s="53">
        <v>0</v>
      </c>
      <c r="BA257" s="53">
        <v>0</v>
      </c>
      <c r="BB257" s="53">
        <v>0</v>
      </c>
      <c r="BC257" s="53">
        <v>0</v>
      </c>
      <c r="BD257" s="53">
        <v>0</v>
      </c>
      <c r="BE257" s="53">
        <v>0</v>
      </c>
      <c r="BF257" s="53">
        <v>0</v>
      </c>
      <c r="BG257" s="53">
        <v>0</v>
      </c>
      <c r="BH257" s="53">
        <v>0</v>
      </c>
      <c r="BI257" s="53">
        <v>0</v>
      </c>
      <c r="BJ257" s="53">
        <v>0</v>
      </c>
      <c r="BK257" s="53">
        <v>0</v>
      </c>
      <c r="BL257" s="53">
        <v>0</v>
      </c>
      <c r="BM257" s="53">
        <v>0</v>
      </c>
      <c r="BN257" s="53">
        <v>0</v>
      </c>
      <c r="BO257" s="53">
        <v>0</v>
      </c>
      <c r="BP257" s="53">
        <v>0</v>
      </c>
      <c r="BQ257" s="53">
        <v>0</v>
      </c>
      <c r="BR257" s="53">
        <v>0</v>
      </c>
      <c r="BS257" s="53">
        <v>0</v>
      </c>
      <c r="BT257" s="53">
        <v>0</v>
      </c>
      <c r="BU257" s="53">
        <v>0</v>
      </c>
      <c r="BV257" s="53">
        <v>0</v>
      </c>
      <c r="BW257" s="53">
        <v>0</v>
      </c>
      <c r="BX257" s="53">
        <v>0</v>
      </c>
      <c r="BY257" s="53">
        <v>0</v>
      </c>
      <c r="BZ257" s="53">
        <v>0</v>
      </c>
      <c r="CA257" s="53">
        <v>0</v>
      </c>
      <c r="CB257" s="53">
        <v>0</v>
      </c>
      <c r="CC257" s="53">
        <v>0</v>
      </c>
      <c r="CD257" s="53">
        <v>0</v>
      </c>
      <c r="CE257" s="53">
        <v>0</v>
      </c>
      <c r="CF257" s="53">
        <v>0</v>
      </c>
      <c r="CG257" s="53">
        <v>0</v>
      </c>
      <c r="CH257" s="53">
        <v>0</v>
      </c>
      <c r="CI257" s="53">
        <v>0</v>
      </c>
      <c r="CJ257" s="53">
        <v>0</v>
      </c>
      <c r="CK257" s="53">
        <v>0</v>
      </c>
      <c r="CL257" s="53">
        <v>0</v>
      </c>
      <c r="CM257" s="53">
        <v>0</v>
      </c>
      <c r="CN257" s="53">
        <v>0</v>
      </c>
      <c r="CO257" s="53">
        <v>0</v>
      </c>
      <c r="CP257" s="53">
        <v>0</v>
      </c>
      <c r="CQ257" s="53">
        <v>0</v>
      </c>
      <c r="CR257" s="53">
        <v>0</v>
      </c>
      <c r="CS257" s="53">
        <v>0</v>
      </c>
      <c r="CT257" s="53">
        <v>0</v>
      </c>
      <c r="CU257" s="53">
        <v>0</v>
      </c>
      <c r="CV257" s="53">
        <v>0</v>
      </c>
      <c r="CW257" s="53">
        <v>0</v>
      </c>
      <c r="CX257" s="53">
        <v>0</v>
      </c>
      <c r="CY257" s="53">
        <v>0</v>
      </c>
      <c r="CZ257" s="53">
        <v>0</v>
      </c>
      <c r="DA257" s="53">
        <v>0</v>
      </c>
      <c r="DB257" s="53">
        <v>0</v>
      </c>
      <c r="DC257" s="53">
        <v>0</v>
      </c>
      <c r="DD257" s="53">
        <v>0</v>
      </c>
      <c r="DE257" s="53">
        <v>0</v>
      </c>
      <c r="DF257" s="53">
        <v>0</v>
      </c>
      <c r="DG257" s="53">
        <v>0</v>
      </c>
      <c r="DH257" s="53">
        <v>0</v>
      </c>
      <c r="DI257" s="53">
        <v>0</v>
      </c>
      <c r="DJ257" s="53">
        <v>0</v>
      </c>
      <c r="DK257" s="53">
        <v>0</v>
      </c>
      <c r="DL257" s="53">
        <v>0</v>
      </c>
      <c r="DM257" s="53">
        <v>0</v>
      </c>
      <c r="DN257" s="53">
        <v>0</v>
      </c>
      <c r="DO257" s="53">
        <v>0</v>
      </c>
      <c r="DP257" s="53">
        <v>0</v>
      </c>
      <c r="DQ257" s="53">
        <v>0</v>
      </c>
      <c r="DR257" s="53">
        <v>0</v>
      </c>
      <c r="DS257" s="53">
        <v>0</v>
      </c>
      <c r="DT257" s="53">
        <v>0</v>
      </c>
      <c r="DU257" s="53">
        <v>0</v>
      </c>
      <c r="DV257" s="53">
        <v>0</v>
      </c>
      <c r="DW257" s="53">
        <v>0</v>
      </c>
      <c r="DX257" s="53">
        <v>0</v>
      </c>
      <c r="DY257" s="53">
        <v>0</v>
      </c>
      <c r="DZ257" s="53">
        <v>0</v>
      </c>
      <c r="EA257" s="53">
        <v>0</v>
      </c>
      <c r="EB257" s="53">
        <v>0</v>
      </c>
      <c r="EC257" s="53">
        <v>0</v>
      </c>
      <c r="ED257" s="53">
        <v>0</v>
      </c>
      <c r="EE257" s="53">
        <v>0</v>
      </c>
      <c r="EF257" s="53">
        <v>0</v>
      </c>
      <c r="EG257" s="53">
        <v>0</v>
      </c>
      <c r="EH257" s="53">
        <v>0</v>
      </c>
      <c r="EI257" s="53">
        <v>0</v>
      </c>
      <c r="EJ257" s="53">
        <v>0</v>
      </c>
      <c r="EK257" s="53">
        <v>0</v>
      </c>
      <c r="EL257" s="53">
        <v>0</v>
      </c>
      <c r="EM257" s="53">
        <v>0</v>
      </c>
      <c r="EN257" s="53">
        <v>0</v>
      </c>
      <c r="EO257" s="53">
        <v>0</v>
      </c>
      <c r="EP257" s="53">
        <v>0</v>
      </c>
      <c r="EQ257" s="53">
        <v>0</v>
      </c>
      <c r="ER257" s="53">
        <v>0</v>
      </c>
      <c r="ES257" s="53">
        <v>0</v>
      </c>
      <c r="ET257" s="53">
        <v>0</v>
      </c>
      <c r="EU257" s="53">
        <v>0</v>
      </c>
      <c r="EV257" s="53">
        <v>0</v>
      </c>
      <c r="EW257" s="53">
        <v>82.625</v>
      </c>
      <c r="EX257" s="53">
        <v>80.875</v>
      </c>
      <c r="EY257" s="53">
        <v>79</v>
      </c>
      <c r="EZ257" s="53">
        <v>77.1875</v>
      </c>
      <c r="FA257" s="53">
        <v>75.5625</v>
      </c>
      <c r="FB257" s="53">
        <v>73.9375</v>
      </c>
      <c r="FC257" s="53">
        <v>73.9375</v>
      </c>
      <c r="FD257" s="53">
        <v>77.375</v>
      </c>
      <c r="FE257" s="53">
        <v>81.25</v>
      </c>
      <c r="FF257" s="53">
        <v>84.25</v>
      </c>
      <c r="FG257" s="53">
        <v>87.5</v>
      </c>
      <c r="FH257" s="53">
        <v>90.625</v>
      </c>
      <c r="FI257" s="53">
        <v>93.5</v>
      </c>
      <c r="FJ257" s="53">
        <v>95.9375</v>
      </c>
      <c r="FK257" s="53">
        <v>97.75</v>
      </c>
      <c r="FL257" s="53">
        <v>99.3125</v>
      </c>
      <c r="FM257" s="53">
        <v>100.1875</v>
      </c>
      <c r="FN257" s="53">
        <v>100.625</v>
      </c>
      <c r="FO257" s="53">
        <v>99.8125</v>
      </c>
      <c r="FP257" s="53">
        <v>98.375</v>
      </c>
      <c r="FQ257" s="53">
        <v>95.3125</v>
      </c>
      <c r="FR257" s="53">
        <v>91.8125</v>
      </c>
      <c r="FS257" s="53">
        <v>88.4375</v>
      </c>
      <c r="FT257" s="53">
        <v>85.4375</v>
      </c>
      <c r="FU257" s="53">
        <v>58</v>
      </c>
      <c r="FV257" s="53">
        <v>40.356659999999998</v>
      </c>
      <c r="FW257" s="53">
        <v>11.772640000000001</v>
      </c>
      <c r="FX257" s="53">
        <v>0</v>
      </c>
    </row>
    <row r="258" spans="1:180" x14ac:dyDescent="0.3">
      <c r="A258" t="s">
        <v>174</v>
      </c>
      <c r="B258" t="s">
        <v>250</v>
      </c>
      <c r="C258" t="s">
        <v>180</v>
      </c>
      <c r="D258" t="s">
        <v>227</v>
      </c>
      <c r="E258" t="s">
        <v>188</v>
      </c>
      <c r="F258" t="s">
        <v>233</v>
      </c>
      <c r="G258" t="s">
        <v>242</v>
      </c>
      <c r="H258" s="53">
        <v>105</v>
      </c>
      <c r="I258" s="53">
        <v>1.0081378999999999</v>
      </c>
      <c r="J258" s="53">
        <v>1.0983670000000001</v>
      </c>
      <c r="K258" s="53">
        <v>1.09131</v>
      </c>
      <c r="L258" s="53">
        <v>1.1299030000000001</v>
      </c>
      <c r="M258" s="53">
        <v>1.1054470000000001</v>
      </c>
      <c r="N258" s="53">
        <v>1.1948259999999999</v>
      </c>
      <c r="O258" s="53">
        <v>1.3468340000000001</v>
      </c>
      <c r="P258" s="53">
        <v>1.543385</v>
      </c>
      <c r="Q258" s="53">
        <v>1.5944400000000001</v>
      </c>
      <c r="R258" s="53">
        <v>1.488462</v>
      </c>
      <c r="S258" s="53">
        <v>1.432674</v>
      </c>
      <c r="T258" s="53">
        <v>1.3904719999999999</v>
      </c>
      <c r="U258" s="53">
        <v>1.30111</v>
      </c>
      <c r="V258" s="53">
        <v>1.1802779999999999</v>
      </c>
      <c r="W258" s="53">
        <v>1.2427140000000001</v>
      </c>
      <c r="X258" s="53">
        <v>1.2047639999999999</v>
      </c>
      <c r="Y258" s="53">
        <v>1.101299</v>
      </c>
      <c r="Z258" s="53">
        <v>1.1025879999999999</v>
      </c>
      <c r="AA258" s="53">
        <v>1.017274</v>
      </c>
      <c r="AB258" s="53">
        <v>0.99362300000000003</v>
      </c>
      <c r="AC258" s="53">
        <v>1.019547</v>
      </c>
      <c r="AD258" s="53">
        <v>1.00264</v>
      </c>
      <c r="AE258" s="53">
        <v>1.0770550000000001</v>
      </c>
      <c r="AF258" s="53">
        <v>1.042943</v>
      </c>
      <c r="AG258" s="53">
        <v>2.1411199999999998E-2</v>
      </c>
      <c r="AH258" s="53">
        <v>0.1052609</v>
      </c>
      <c r="AI258" s="53">
        <v>0.1092402</v>
      </c>
      <c r="AJ258" s="53">
        <v>0.13836029999999999</v>
      </c>
      <c r="AK258" s="53">
        <v>0.1261516</v>
      </c>
      <c r="AL258" s="53">
        <v>0.112913</v>
      </c>
      <c r="AM258" s="53">
        <v>-9.898000000000001E-4</v>
      </c>
      <c r="AN258" s="53">
        <v>-4.9737299999999998E-2</v>
      </c>
      <c r="AO258" s="53">
        <v>-7.21387E-2</v>
      </c>
      <c r="AP258" s="53">
        <v>-0.26300390000000001</v>
      </c>
      <c r="AQ258" s="53">
        <v>-0.34234510000000001</v>
      </c>
      <c r="AR258" s="53">
        <v>-0.357263</v>
      </c>
      <c r="AS258" s="53">
        <v>-0.42286279999999998</v>
      </c>
      <c r="AT258" s="53">
        <v>-0.49379099999999998</v>
      </c>
      <c r="AU258" s="53">
        <v>-0.34780939999999999</v>
      </c>
      <c r="AV258" s="53">
        <v>-0.22678280000000001</v>
      </c>
      <c r="AW258" s="53">
        <v>-0.12782109999999999</v>
      </c>
      <c r="AX258" s="53">
        <v>4.0969999999999998E-4</v>
      </c>
      <c r="AY258" s="53">
        <v>-4.3903400000000002E-2</v>
      </c>
      <c r="AZ258" s="53">
        <v>-8.5857100000000006E-2</v>
      </c>
      <c r="BA258" s="53">
        <v>-5.4514000000000003E-3</v>
      </c>
      <c r="BB258" s="53">
        <v>-1.30866E-2</v>
      </c>
      <c r="BC258" s="53">
        <v>3.4494999999999998E-2</v>
      </c>
      <c r="BD258" s="53">
        <v>3.3325800000000003E-2</v>
      </c>
      <c r="BE258" s="53">
        <v>0.12921029000000001</v>
      </c>
      <c r="BF258" s="53">
        <v>0.21706429999999999</v>
      </c>
      <c r="BG258" s="53">
        <v>0.21514249999999999</v>
      </c>
      <c r="BH258" s="53">
        <v>0.25485960000000002</v>
      </c>
      <c r="BI258" s="53">
        <v>0.24360660000000001</v>
      </c>
      <c r="BJ258" s="53">
        <v>0.22535559999999999</v>
      </c>
      <c r="BK258" s="53">
        <v>9.7062499999999996E-2</v>
      </c>
      <c r="BL258" s="53">
        <v>6.1463299999999998E-2</v>
      </c>
      <c r="BM258" s="53">
        <v>3.5572899999999998E-2</v>
      </c>
      <c r="BN258" s="53">
        <v>-0.12966559999999999</v>
      </c>
      <c r="BO258" s="53">
        <v>-0.18228839999999999</v>
      </c>
      <c r="BP258" s="53">
        <v>-0.19695289999999999</v>
      </c>
      <c r="BQ258" s="53">
        <v>-0.25890800000000003</v>
      </c>
      <c r="BR258" s="53">
        <v>-0.33346710000000002</v>
      </c>
      <c r="BS258" s="53">
        <v>-0.1803594</v>
      </c>
      <c r="BT258" s="53">
        <v>-5.9906399999999999E-2</v>
      </c>
      <c r="BU258" s="53">
        <v>7.517E-4</v>
      </c>
      <c r="BV258" s="53">
        <v>0.1080057</v>
      </c>
      <c r="BW258" s="53">
        <v>7.1698499999999998E-2</v>
      </c>
      <c r="BX258" s="53">
        <v>4.79423E-2</v>
      </c>
      <c r="BY258" s="53">
        <v>9.7563800000000006E-2</v>
      </c>
      <c r="BZ258" s="53">
        <v>8.3772899999999997E-2</v>
      </c>
      <c r="CA258" s="53">
        <v>0.1422071</v>
      </c>
      <c r="CB258" s="53">
        <v>0.13235269999999999</v>
      </c>
      <c r="CC258" s="53">
        <v>0.20387169999999999</v>
      </c>
      <c r="CD258" s="53">
        <v>0.29449900000000001</v>
      </c>
      <c r="CE258" s="53">
        <v>0.28849019999999997</v>
      </c>
      <c r="CF258" s="53">
        <v>0.33554669999999998</v>
      </c>
      <c r="CG258" s="53">
        <v>0.32495560000000001</v>
      </c>
      <c r="CH258" s="53">
        <v>0.30323299999999997</v>
      </c>
      <c r="CI258" s="53">
        <v>0.16497329999999999</v>
      </c>
      <c r="CJ258" s="53">
        <v>0.13848050000000001</v>
      </c>
      <c r="CK258" s="53">
        <v>0.1101736</v>
      </c>
      <c r="CL258" s="53">
        <v>-3.7315899999999999E-2</v>
      </c>
      <c r="CM258" s="53">
        <v>-7.1433499999999997E-2</v>
      </c>
      <c r="CN258" s="53">
        <v>-8.5922600000000002E-2</v>
      </c>
      <c r="CO258" s="53">
        <v>-0.1453535</v>
      </c>
      <c r="CP258" s="53">
        <v>-0.22242719999999999</v>
      </c>
      <c r="CQ258" s="53">
        <v>-6.43841E-2</v>
      </c>
      <c r="CR258" s="53">
        <v>5.5671600000000002E-2</v>
      </c>
      <c r="CS258" s="53">
        <v>8.98008E-2</v>
      </c>
      <c r="CT258" s="53">
        <v>0.1825263</v>
      </c>
      <c r="CU258" s="53">
        <v>0.15176400000000001</v>
      </c>
      <c r="CV258" s="53">
        <v>0.1406115</v>
      </c>
      <c r="CW258" s="53">
        <v>0.1689119</v>
      </c>
      <c r="CX258" s="53">
        <v>0.1508574</v>
      </c>
      <c r="CY258" s="53">
        <v>0.21680820000000001</v>
      </c>
      <c r="CZ258" s="53">
        <v>0.20093829999999999</v>
      </c>
      <c r="DA258" s="53">
        <v>0.27853301000000003</v>
      </c>
      <c r="DB258" s="53">
        <v>0.37193369999999998</v>
      </c>
      <c r="DC258" s="53">
        <v>0.36183789999999999</v>
      </c>
      <c r="DD258" s="53">
        <v>0.41623369999999998</v>
      </c>
      <c r="DE258" s="53">
        <v>0.40630450000000001</v>
      </c>
      <c r="DF258" s="53">
        <v>0.38111030000000001</v>
      </c>
      <c r="DG258" s="53">
        <v>0.23288400000000001</v>
      </c>
      <c r="DH258" s="53">
        <v>0.21549760000000001</v>
      </c>
      <c r="DI258" s="53">
        <v>0.1847743</v>
      </c>
      <c r="DJ258" s="53">
        <v>5.5033699999999998E-2</v>
      </c>
      <c r="DK258" s="53">
        <v>3.9421299999999999E-2</v>
      </c>
      <c r="DL258" s="53">
        <v>2.51077E-2</v>
      </c>
      <c r="DM258" s="53">
        <v>-3.1798899999999998E-2</v>
      </c>
      <c r="DN258" s="53">
        <v>-0.11138729999999999</v>
      </c>
      <c r="DO258" s="53">
        <v>5.15913E-2</v>
      </c>
      <c r="DP258" s="53">
        <v>0.1712496</v>
      </c>
      <c r="DQ258" s="53">
        <v>0.17885000000000001</v>
      </c>
      <c r="DR258" s="53">
        <v>0.25704690000000002</v>
      </c>
      <c r="DS258" s="53">
        <v>0.23182949999999999</v>
      </c>
      <c r="DT258" s="53">
        <v>0.2332806</v>
      </c>
      <c r="DU258" s="53">
        <v>0.2402599</v>
      </c>
      <c r="DV258" s="53">
        <v>0.217942</v>
      </c>
      <c r="DW258" s="53">
        <v>0.29140929999999998</v>
      </c>
      <c r="DX258" s="53">
        <v>0.26952399999999999</v>
      </c>
      <c r="DY258" s="53">
        <v>0.38633209000000002</v>
      </c>
      <c r="DZ258" s="53">
        <v>0.48373709999999998</v>
      </c>
      <c r="EA258" s="53">
        <v>0.46774019999999999</v>
      </c>
      <c r="EB258" s="53">
        <v>0.53273309999999996</v>
      </c>
      <c r="EC258" s="53">
        <v>0.52375950000000004</v>
      </c>
      <c r="ED258" s="53">
        <v>0.49355290000000002</v>
      </c>
      <c r="EE258" s="53">
        <v>0.33093630000000002</v>
      </c>
      <c r="EF258" s="53">
        <v>0.32669819999999999</v>
      </c>
      <c r="EG258" s="53">
        <v>0.29248590000000002</v>
      </c>
      <c r="EH258" s="53">
        <v>0.18837200000000001</v>
      </c>
      <c r="EI258" s="53">
        <v>0.19947799999999999</v>
      </c>
      <c r="EJ258" s="53">
        <v>0.18541779999999999</v>
      </c>
      <c r="EK258" s="53">
        <v>0.13215589999999999</v>
      </c>
      <c r="EL258" s="53">
        <v>4.89367E-2</v>
      </c>
      <c r="EM258" s="53">
        <v>0.21904119999999999</v>
      </c>
      <c r="EN258" s="53">
        <v>0.33812599999999998</v>
      </c>
      <c r="EO258" s="53">
        <v>0.3074228</v>
      </c>
      <c r="EP258" s="53">
        <v>0.36464289999999999</v>
      </c>
      <c r="EQ258" s="53">
        <v>0.3474314</v>
      </c>
      <c r="ER258" s="53">
        <v>0.36708000000000002</v>
      </c>
      <c r="ES258" s="53">
        <v>0.3432751</v>
      </c>
      <c r="ET258" s="53">
        <v>0.31480150000000001</v>
      </c>
      <c r="EU258" s="53">
        <v>0.39912140000000002</v>
      </c>
      <c r="EV258" s="53">
        <v>0.36855090000000001</v>
      </c>
      <c r="EW258" s="53">
        <v>58.071429999999999</v>
      </c>
      <c r="EX258" s="53">
        <v>57.286790000000003</v>
      </c>
      <c r="EY258" s="53">
        <v>56.617519999999999</v>
      </c>
      <c r="EZ258" s="53">
        <v>56.140880000000003</v>
      </c>
      <c r="FA258" s="53">
        <v>55.614080000000001</v>
      </c>
      <c r="FB258" s="53">
        <v>55.183700000000002</v>
      </c>
      <c r="FC258" s="53">
        <v>55.033059999999999</v>
      </c>
      <c r="FD258" s="53">
        <v>56.769179999999999</v>
      </c>
      <c r="FE258" s="53">
        <v>59.748019999999997</v>
      </c>
      <c r="FF258" s="53">
        <v>63.628639999999997</v>
      </c>
      <c r="FG258" s="53">
        <v>68.581919999999997</v>
      </c>
      <c r="FH258" s="53">
        <v>73.780010000000004</v>
      </c>
      <c r="FI258" s="53">
        <v>78.793220000000005</v>
      </c>
      <c r="FJ258" s="53">
        <v>82.059190000000001</v>
      </c>
      <c r="FK258" s="53">
        <v>83.597830000000002</v>
      </c>
      <c r="FL258" s="53">
        <v>83.884839999999997</v>
      </c>
      <c r="FM258" s="53">
        <v>82.962590000000006</v>
      </c>
      <c r="FN258" s="53">
        <v>80.599919999999997</v>
      </c>
      <c r="FO258" s="53">
        <v>76.909099999999995</v>
      </c>
      <c r="FP258" s="53">
        <v>71.744079999999997</v>
      </c>
      <c r="FQ258" s="53">
        <v>66.223029999999994</v>
      </c>
      <c r="FR258" s="53">
        <v>62.464739999999999</v>
      </c>
      <c r="FS258" s="53">
        <v>60.605620000000002</v>
      </c>
      <c r="FT258" s="53">
        <v>59.294910000000002</v>
      </c>
      <c r="FU258" s="53">
        <v>422</v>
      </c>
      <c r="FV258" s="53">
        <v>339.69839999999999</v>
      </c>
      <c r="FW258" s="53">
        <v>15.250870000000001</v>
      </c>
      <c r="FX258" s="53">
        <v>1</v>
      </c>
    </row>
    <row r="259" spans="1:180" x14ac:dyDescent="0.3">
      <c r="A259" t="s">
        <v>174</v>
      </c>
      <c r="B259" t="s">
        <v>250</v>
      </c>
      <c r="C259" t="s">
        <v>180</v>
      </c>
      <c r="D259" t="s">
        <v>248</v>
      </c>
      <c r="E259" t="s">
        <v>189</v>
      </c>
      <c r="F259" t="s">
        <v>233</v>
      </c>
      <c r="G259" t="s">
        <v>242</v>
      </c>
      <c r="H259" s="53">
        <v>105</v>
      </c>
      <c r="I259" s="53">
        <v>0.76909857999999998</v>
      </c>
      <c r="J259" s="53">
        <v>0.86027690000000001</v>
      </c>
      <c r="K259" s="53">
        <v>0.81034510000000004</v>
      </c>
      <c r="L259" s="53">
        <v>0.79062690000000002</v>
      </c>
      <c r="M259" s="53">
        <v>0.79513639999999997</v>
      </c>
      <c r="N259" s="53">
        <v>0.7782559</v>
      </c>
      <c r="O259" s="53">
        <v>0.71367899999999995</v>
      </c>
      <c r="P259" s="53">
        <v>0.87354540000000003</v>
      </c>
      <c r="Q259" s="53">
        <v>0.80180099999999999</v>
      </c>
      <c r="R259" s="53">
        <v>0.87940490000000004</v>
      </c>
      <c r="S259" s="53">
        <v>0.88373049999999997</v>
      </c>
      <c r="T259" s="53">
        <v>0.82231200000000004</v>
      </c>
      <c r="U259" s="53">
        <v>0.78019919999999998</v>
      </c>
      <c r="V259" s="53">
        <v>0.63790979999999997</v>
      </c>
      <c r="W259" s="53">
        <v>0.58949799999999997</v>
      </c>
      <c r="X259" s="53">
        <v>0.54127749999999997</v>
      </c>
      <c r="Y259" s="53">
        <v>0.53768660000000001</v>
      </c>
      <c r="Z259" s="53">
        <v>0.63701859999999999</v>
      </c>
      <c r="AA259" s="53">
        <v>0.58719480000000002</v>
      </c>
      <c r="AB259" s="53">
        <v>0.71918919999999997</v>
      </c>
      <c r="AC259" s="53">
        <v>0.83026080000000002</v>
      </c>
      <c r="AD259" s="53">
        <v>0.47589710000000002</v>
      </c>
      <c r="AE259" s="53">
        <v>0.52930900000000003</v>
      </c>
      <c r="AF259" s="53">
        <v>0.50142100000000001</v>
      </c>
      <c r="AG259" s="53">
        <v>-0.10908279999999999</v>
      </c>
      <c r="AH259" s="53">
        <v>9.7015000000000001E-3</v>
      </c>
      <c r="AI259" s="53">
        <v>-2.8615600000000001E-2</v>
      </c>
      <c r="AJ259" s="53">
        <v>-6.7320199999999997E-2</v>
      </c>
      <c r="AK259" s="53">
        <v>-4.2170199999999998E-2</v>
      </c>
      <c r="AL259" s="53">
        <v>-0.1188351</v>
      </c>
      <c r="AM259" s="53">
        <v>-0.18291260000000001</v>
      </c>
      <c r="AN259" s="53">
        <v>-0.1188192</v>
      </c>
      <c r="AO259" s="53">
        <v>-0.2003327</v>
      </c>
      <c r="AP259" s="53">
        <v>-0.1520889</v>
      </c>
      <c r="AQ259" s="53">
        <v>-0.13362209999999999</v>
      </c>
      <c r="AR259" s="53">
        <v>-0.1494289</v>
      </c>
      <c r="AS259" s="53">
        <v>-0.18318950000000001</v>
      </c>
      <c r="AT259" s="53">
        <v>-0.30820829999999999</v>
      </c>
      <c r="AU259" s="53">
        <v>-0.3709015</v>
      </c>
      <c r="AV259" s="53">
        <v>-0.39146029999999998</v>
      </c>
      <c r="AW259" s="53">
        <v>-0.40165050000000002</v>
      </c>
      <c r="AX259" s="53">
        <v>-0.2153168</v>
      </c>
      <c r="AY259" s="53">
        <v>-0.21429219999999999</v>
      </c>
      <c r="AZ259" s="53">
        <v>-9.94723E-2</v>
      </c>
      <c r="BA259" s="53">
        <v>2.5614899999999999E-2</v>
      </c>
      <c r="BB259" s="53">
        <v>-0.39552310000000002</v>
      </c>
      <c r="BC259" s="53">
        <v>-0.35504340000000001</v>
      </c>
      <c r="BD259" s="53">
        <v>-0.34804279999999999</v>
      </c>
      <c r="BE259" s="53">
        <v>-1.24364E-2</v>
      </c>
      <c r="BF259" s="53">
        <v>0.1082328</v>
      </c>
      <c r="BG259" s="53">
        <v>6.24469E-2</v>
      </c>
      <c r="BH259" s="53">
        <v>4.0122100000000001E-2</v>
      </c>
      <c r="BI259" s="53">
        <v>5.4583699999999999E-2</v>
      </c>
      <c r="BJ259" s="53">
        <v>-2.1890999999999998E-3</v>
      </c>
      <c r="BK259" s="53">
        <v>-8.3930000000000005E-2</v>
      </c>
      <c r="BL259" s="53">
        <v>-6.5947999999999996E-3</v>
      </c>
      <c r="BM259" s="53">
        <v>-8.7632000000000002E-2</v>
      </c>
      <c r="BN259" s="53">
        <v>-4.2552300000000001E-2</v>
      </c>
      <c r="BO259" s="53">
        <v>-2.7108299999999998E-2</v>
      </c>
      <c r="BP259" s="53">
        <v>-5.91E-2</v>
      </c>
      <c r="BQ259" s="53">
        <v>-8.1000600000000006E-2</v>
      </c>
      <c r="BR259" s="53">
        <v>-0.20013500000000001</v>
      </c>
      <c r="BS259" s="53">
        <v>-0.2460415</v>
      </c>
      <c r="BT259" s="53">
        <v>-0.2637584</v>
      </c>
      <c r="BU259" s="53">
        <v>-0.25310909999999998</v>
      </c>
      <c r="BV259" s="53">
        <v>-0.1005187</v>
      </c>
      <c r="BW259" s="53">
        <v>-0.1060065</v>
      </c>
      <c r="BX259" s="53">
        <v>1.35441E-2</v>
      </c>
      <c r="BY259" s="53">
        <v>0.1233491</v>
      </c>
      <c r="BZ259" s="53">
        <v>-0.26244289999999998</v>
      </c>
      <c r="CA259" s="53">
        <v>-0.21730769999999999</v>
      </c>
      <c r="CB259" s="53">
        <v>-0.23091</v>
      </c>
      <c r="CC259" s="53">
        <v>5.45005E-2</v>
      </c>
      <c r="CD259" s="53">
        <v>0.1764753</v>
      </c>
      <c r="CE259" s="53">
        <v>0.12551660000000001</v>
      </c>
      <c r="CF259" s="53">
        <v>0.11453629999999999</v>
      </c>
      <c r="CG259" s="53">
        <v>0.1215952</v>
      </c>
      <c r="CH259" s="53">
        <v>7.8599600000000006E-2</v>
      </c>
      <c r="CI259" s="53">
        <v>-1.5375E-2</v>
      </c>
      <c r="CJ259" s="53">
        <v>7.1131399999999997E-2</v>
      </c>
      <c r="CK259" s="53">
        <v>-9.5758000000000006E-3</v>
      </c>
      <c r="CL259" s="53">
        <v>3.3312399999999999E-2</v>
      </c>
      <c r="CM259" s="53">
        <v>4.6662799999999997E-2</v>
      </c>
      <c r="CN259" s="53">
        <v>3.4615000000000002E-3</v>
      </c>
      <c r="CO259" s="53">
        <v>-1.0224799999999999E-2</v>
      </c>
      <c r="CP259" s="53">
        <v>-0.1252837</v>
      </c>
      <c r="CQ259" s="53">
        <v>-0.15956380000000001</v>
      </c>
      <c r="CR259" s="53">
        <v>-0.17531250000000001</v>
      </c>
      <c r="CS259" s="53">
        <v>-0.1502298</v>
      </c>
      <c r="CT259" s="53">
        <v>-2.1009799999999999E-2</v>
      </c>
      <c r="CU259" s="53">
        <v>-3.10081E-2</v>
      </c>
      <c r="CV259" s="53">
        <v>9.1818899999999995E-2</v>
      </c>
      <c r="CW259" s="53">
        <v>0.1910395</v>
      </c>
      <c r="CX259" s="53">
        <v>-0.1702718</v>
      </c>
      <c r="CY259" s="53">
        <v>-0.1219124</v>
      </c>
      <c r="CZ259" s="53">
        <v>-0.14978420000000001</v>
      </c>
      <c r="DA259" s="53">
        <v>0.1214375</v>
      </c>
      <c r="DB259" s="53">
        <v>0.24471770000000001</v>
      </c>
      <c r="DC259" s="53">
        <v>0.18858620000000001</v>
      </c>
      <c r="DD259" s="53">
        <v>0.18895049999999999</v>
      </c>
      <c r="DE259" s="53">
        <v>0.18860660000000001</v>
      </c>
      <c r="DF259" s="53">
        <v>0.15938830000000001</v>
      </c>
      <c r="DG259" s="53">
        <v>5.3179999999999998E-2</v>
      </c>
      <c r="DH259" s="53">
        <v>0.14885770000000001</v>
      </c>
      <c r="DI259" s="53">
        <v>6.8480399999999997E-2</v>
      </c>
      <c r="DJ259" s="53">
        <v>0.1091771</v>
      </c>
      <c r="DK259" s="53">
        <v>0.1204339</v>
      </c>
      <c r="DL259" s="53">
        <v>6.6023100000000001E-2</v>
      </c>
      <c r="DM259" s="53">
        <v>6.0550899999999998E-2</v>
      </c>
      <c r="DN259" s="53">
        <v>-5.0432499999999998E-2</v>
      </c>
      <c r="DO259" s="53">
        <v>-7.3086100000000001E-2</v>
      </c>
      <c r="DP259" s="53">
        <v>-8.6866600000000002E-2</v>
      </c>
      <c r="DQ259" s="53">
        <v>-4.7350499999999997E-2</v>
      </c>
      <c r="DR259" s="53">
        <v>5.8499000000000002E-2</v>
      </c>
      <c r="DS259" s="53">
        <v>4.39902E-2</v>
      </c>
      <c r="DT259" s="53">
        <v>0.17009379999999999</v>
      </c>
      <c r="DU259" s="53">
        <v>0.25873000000000002</v>
      </c>
      <c r="DV259" s="53">
        <v>-7.8100799999999998E-2</v>
      </c>
      <c r="DW259" s="53">
        <v>-2.6517099999999998E-2</v>
      </c>
      <c r="DX259" s="53">
        <v>-6.8658399999999994E-2</v>
      </c>
      <c r="DY259" s="53">
        <v>0.21808379999999999</v>
      </c>
      <c r="DZ259" s="53">
        <v>0.34324900000000003</v>
      </c>
      <c r="EA259" s="53">
        <v>0.27964879999999998</v>
      </c>
      <c r="EB259" s="53">
        <v>0.29639280000000001</v>
      </c>
      <c r="EC259" s="53">
        <v>0.28536050000000002</v>
      </c>
      <c r="ED259" s="53">
        <v>0.27603430000000001</v>
      </c>
      <c r="EE259" s="53">
        <v>0.15216260000000001</v>
      </c>
      <c r="EF259" s="53">
        <v>0.26108199999999998</v>
      </c>
      <c r="EG259" s="53">
        <v>0.18118110000000001</v>
      </c>
      <c r="EH259" s="53">
        <v>0.21871380000000001</v>
      </c>
      <c r="EI259" s="53">
        <v>0.2269477</v>
      </c>
      <c r="EJ259" s="53">
        <v>0.15635199999999999</v>
      </c>
      <c r="EK259" s="53">
        <v>0.16273989999999999</v>
      </c>
      <c r="EL259" s="53">
        <v>5.7640799999999999E-2</v>
      </c>
      <c r="EM259" s="53">
        <v>5.1774000000000001E-2</v>
      </c>
      <c r="EN259" s="53">
        <v>4.0835299999999998E-2</v>
      </c>
      <c r="EO259" s="53">
        <v>0.1011909</v>
      </c>
      <c r="EP259" s="53">
        <v>0.17329720000000001</v>
      </c>
      <c r="EQ259" s="53">
        <v>0.15227589999999999</v>
      </c>
      <c r="ER259" s="53">
        <v>0.28311019999999998</v>
      </c>
      <c r="ES259" s="53">
        <v>0.35646410000000001</v>
      </c>
      <c r="ET259" s="53">
        <v>5.4979399999999998E-2</v>
      </c>
      <c r="EU259" s="53">
        <v>0.1112186</v>
      </c>
      <c r="EV259" s="53">
        <v>4.8474400000000001E-2</v>
      </c>
      <c r="EW259" s="53">
        <v>61.225909999999999</v>
      </c>
      <c r="EX259" s="53">
        <v>60.166530000000002</v>
      </c>
      <c r="EY259" s="53">
        <v>59.303579999999997</v>
      </c>
      <c r="EZ259" s="53">
        <v>58.478670000000001</v>
      </c>
      <c r="FA259" s="53">
        <v>58.025149999999996</v>
      </c>
      <c r="FB259" s="53">
        <v>57.444049999999997</v>
      </c>
      <c r="FC259" s="53">
        <v>56.875990000000002</v>
      </c>
      <c r="FD259" s="53">
        <v>57.791600000000003</v>
      </c>
      <c r="FE259" s="53">
        <v>60.253160000000001</v>
      </c>
      <c r="FF259" s="53">
        <v>63.914299999999997</v>
      </c>
      <c r="FG259" s="53">
        <v>68.354129999999998</v>
      </c>
      <c r="FH259" s="53">
        <v>73.540149999999997</v>
      </c>
      <c r="FI259" s="53">
        <v>78.835570000000004</v>
      </c>
      <c r="FJ259" s="53">
        <v>82.563059999999993</v>
      </c>
      <c r="FK259" s="53">
        <v>84.038439999999994</v>
      </c>
      <c r="FL259" s="53">
        <v>83.697869999999995</v>
      </c>
      <c r="FM259" s="53">
        <v>81.846760000000003</v>
      </c>
      <c r="FN259" s="53">
        <v>78.957340000000002</v>
      </c>
      <c r="FO259" s="53">
        <v>75.766329999999996</v>
      </c>
      <c r="FP259" s="53">
        <v>71.080699999999993</v>
      </c>
      <c r="FQ259" s="53">
        <v>66.941280000000006</v>
      </c>
      <c r="FR259" s="53">
        <v>63.980780000000003</v>
      </c>
      <c r="FS259" s="53">
        <v>61.989730000000002</v>
      </c>
      <c r="FT259" s="53">
        <v>60.661929999999998</v>
      </c>
      <c r="FU259" s="53">
        <v>422</v>
      </c>
      <c r="FV259" s="53">
        <v>319.90519999999998</v>
      </c>
      <c r="FW259" s="53">
        <v>15.04608</v>
      </c>
      <c r="FX259" s="53">
        <v>1</v>
      </c>
    </row>
    <row r="260" spans="1:180" x14ac:dyDescent="0.3">
      <c r="A260" t="s">
        <v>174</v>
      </c>
      <c r="B260" t="s">
        <v>250</v>
      </c>
      <c r="C260" t="s">
        <v>180</v>
      </c>
      <c r="D260" t="s">
        <v>248</v>
      </c>
      <c r="E260" t="s">
        <v>188</v>
      </c>
      <c r="F260" t="s">
        <v>233</v>
      </c>
      <c r="G260" t="s">
        <v>242</v>
      </c>
      <c r="H260" s="53">
        <v>105</v>
      </c>
      <c r="I260" s="53">
        <v>0.81873607999999998</v>
      </c>
      <c r="J260" s="53">
        <v>0.90129300000000001</v>
      </c>
      <c r="K260" s="53">
        <v>0.8747296</v>
      </c>
      <c r="L260" s="53">
        <v>0.86429489999999998</v>
      </c>
      <c r="M260" s="53">
        <v>0.85758889999999999</v>
      </c>
      <c r="N260" s="53">
        <v>0.83118460000000005</v>
      </c>
      <c r="O260" s="53">
        <v>0.83652629999999994</v>
      </c>
      <c r="P260" s="53">
        <v>1.092929</v>
      </c>
      <c r="Q260" s="53">
        <v>1.1349929999999999</v>
      </c>
      <c r="R260" s="53">
        <v>1.080505</v>
      </c>
      <c r="S260" s="53">
        <v>1.0313129999999999</v>
      </c>
      <c r="T260" s="53">
        <v>0.96218939999999997</v>
      </c>
      <c r="U260" s="53">
        <v>0.90053479999999997</v>
      </c>
      <c r="V260" s="53">
        <v>0.86526329999999996</v>
      </c>
      <c r="W260" s="53">
        <v>0.97910640000000004</v>
      </c>
      <c r="X260" s="53">
        <v>0.92547460000000004</v>
      </c>
      <c r="Y260" s="53">
        <v>0.9163578</v>
      </c>
      <c r="Z260" s="53">
        <v>0.93455619999999995</v>
      </c>
      <c r="AA260" s="53">
        <v>1.0503400000000001</v>
      </c>
      <c r="AB260" s="53">
        <v>0.99146650000000003</v>
      </c>
      <c r="AC260" s="53">
        <v>0.85900129999999997</v>
      </c>
      <c r="AD260" s="53">
        <v>0.78094490000000005</v>
      </c>
      <c r="AE260" s="53">
        <v>0.84969349999999999</v>
      </c>
      <c r="AF260" s="53">
        <v>0.76145560000000001</v>
      </c>
      <c r="AG260" s="53">
        <v>-0.14927330999999999</v>
      </c>
      <c r="AH260" s="53">
        <v>-7.4260900000000005E-2</v>
      </c>
      <c r="AI260" s="53">
        <v>-7.4625300000000006E-2</v>
      </c>
      <c r="AJ260" s="53">
        <v>-7.1005499999999999E-2</v>
      </c>
      <c r="AK260" s="53">
        <v>-6.3506699999999999E-2</v>
      </c>
      <c r="AL260" s="53">
        <v>-0.12801290000000001</v>
      </c>
      <c r="AM260" s="53">
        <v>-0.2174373</v>
      </c>
      <c r="AN260" s="53">
        <v>-5.0364300000000001E-2</v>
      </c>
      <c r="AO260" s="53">
        <v>-2.0752699999999999E-2</v>
      </c>
      <c r="AP260" s="53">
        <v>-0.1223852</v>
      </c>
      <c r="AQ260" s="53">
        <v>-0.20823</v>
      </c>
      <c r="AR260" s="53">
        <v>-0.22960079999999999</v>
      </c>
      <c r="AS260" s="53">
        <v>-0.20127519999999999</v>
      </c>
      <c r="AT260" s="53">
        <v>-0.19867789999999999</v>
      </c>
      <c r="AU260" s="53">
        <v>-6.2756999999999993E-2</v>
      </c>
      <c r="AV260" s="53">
        <v>-6.1479199999999998E-2</v>
      </c>
      <c r="AW260" s="53">
        <v>-1.8764699999999999E-2</v>
      </c>
      <c r="AX260" s="53">
        <v>-1.74705E-2</v>
      </c>
      <c r="AY260" s="53">
        <v>5.0269399999999999E-2</v>
      </c>
      <c r="AZ260" s="53">
        <v>-1.24516E-2</v>
      </c>
      <c r="BA260" s="53">
        <v>9.7789000000000001E-3</v>
      </c>
      <c r="BB260" s="53">
        <v>-5.7759699999999997E-2</v>
      </c>
      <c r="BC260" s="53">
        <v>-1.26651E-2</v>
      </c>
      <c r="BD260" s="53">
        <v>-7.2100999999999998E-2</v>
      </c>
      <c r="BE260" s="53">
        <v>-2.01111E-2</v>
      </c>
      <c r="BF260" s="53">
        <v>6.0611400000000003E-2</v>
      </c>
      <c r="BG260" s="53">
        <v>5.0589099999999998E-2</v>
      </c>
      <c r="BH260" s="53">
        <v>6.0193099999999999E-2</v>
      </c>
      <c r="BI260" s="53">
        <v>6.7981899999999998E-2</v>
      </c>
      <c r="BJ260" s="53">
        <v>1.05229E-2</v>
      </c>
      <c r="BK260" s="53">
        <v>-9.1078500000000007E-2</v>
      </c>
      <c r="BL260" s="53">
        <v>6.3118999999999995E-2</v>
      </c>
      <c r="BM260" s="53">
        <v>8.6641499999999996E-2</v>
      </c>
      <c r="BN260" s="53">
        <v>2.7017999999999999E-3</v>
      </c>
      <c r="BO260" s="53">
        <v>-5.17805E-2</v>
      </c>
      <c r="BP260" s="53">
        <v>-7.0790199999999998E-2</v>
      </c>
      <c r="BQ260" s="53">
        <v>-7.6618099999999995E-2</v>
      </c>
      <c r="BR260" s="53">
        <v>-8.4734500000000004E-2</v>
      </c>
      <c r="BS260" s="53">
        <v>5.0230900000000002E-2</v>
      </c>
      <c r="BT260" s="53">
        <v>5.5890500000000003E-2</v>
      </c>
      <c r="BU260" s="53">
        <v>0.10278420000000001</v>
      </c>
      <c r="BV260" s="53">
        <v>0.13338430000000001</v>
      </c>
      <c r="BW260" s="53">
        <v>0.25344420000000001</v>
      </c>
      <c r="BX260" s="53">
        <v>0.18358189999999999</v>
      </c>
      <c r="BY260" s="53">
        <v>0.1202149</v>
      </c>
      <c r="BZ260" s="53">
        <v>3.9730099999999997E-2</v>
      </c>
      <c r="CA260" s="53">
        <v>9.1655799999999996E-2</v>
      </c>
      <c r="CB260" s="53">
        <v>2.7619299999999999E-2</v>
      </c>
      <c r="CC260" s="53">
        <v>6.9346199999999997E-2</v>
      </c>
      <c r="CD260" s="53">
        <v>0.15402350000000001</v>
      </c>
      <c r="CE260" s="53">
        <v>0.13731209999999999</v>
      </c>
      <c r="CF260" s="53">
        <v>0.1510608</v>
      </c>
      <c r="CG260" s="53">
        <v>0.15905040000000001</v>
      </c>
      <c r="CH260" s="53">
        <v>0.10647239999999999</v>
      </c>
      <c r="CI260" s="53">
        <v>-3.5628000000000001E-3</v>
      </c>
      <c r="CJ260" s="53">
        <v>0.14171719999999999</v>
      </c>
      <c r="CK260" s="53">
        <v>0.16102240000000001</v>
      </c>
      <c r="CL260" s="53">
        <v>8.9336700000000005E-2</v>
      </c>
      <c r="CM260" s="53">
        <v>5.6576000000000001E-2</v>
      </c>
      <c r="CN260" s="53">
        <v>3.92015E-2</v>
      </c>
      <c r="CO260" s="53">
        <v>9.7190000000000002E-3</v>
      </c>
      <c r="CP260" s="53">
        <v>-5.8176E-3</v>
      </c>
      <c r="CQ260" s="53">
        <v>0.12848599999999999</v>
      </c>
      <c r="CR260" s="53">
        <v>0.13718050000000001</v>
      </c>
      <c r="CS260" s="53">
        <v>0.18696860000000001</v>
      </c>
      <c r="CT260" s="53">
        <v>0.23786589999999999</v>
      </c>
      <c r="CU260" s="53">
        <v>0.39416240000000002</v>
      </c>
      <c r="CV260" s="53">
        <v>0.31935409999999997</v>
      </c>
      <c r="CW260" s="53">
        <v>0.19670260000000001</v>
      </c>
      <c r="CX260" s="53">
        <v>0.10725129999999999</v>
      </c>
      <c r="CY260" s="53">
        <v>0.1639081</v>
      </c>
      <c r="CZ260" s="53">
        <v>9.6685199999999999E-2</v>
      </c>
      <c r="DA260" s="53">
        <v>0.15880359999999999</v>
      </c>
      <c r="DB260" s="53">
        <v>0.24743570000000001</v>
      </c>
      <c r="DC260" s="53">
        <v>0.22403519999999999</v>
      </c>
      <c r="DD260" s="53">
        <v>0.24192849999999999</v>
      </c>
      <c r="DE260" s="53">
        <v>0.25011889999999998</v>
      </c>
      <c r="DF260" s="53">
        <v>0.20242180000000001</v>
      </c>
      <c r="DG260" s="53">
        <v>8.3952899999999997E-2</v>
      </c>
      <c r="DH260" s="53">
        <v>0.22031539999999999</v>
      </c>
      <c r="DI260" s="53">
        <v>0.23540330000000001</v>
      </c>
      <c r="DJ260" s="53">
        <v>0.17597160000000001</v>
      </c>
      <c r="DK260" s="53">
        <v>0.16493240000000001</v>
      </c>
      <c r="DL260" s="53">
        <v>0.1491932</v>
      </c>
      <c r="DM260" s="53">
        <v>9.6056100000000005E-2</v>
      </c>
      <c r="DN260" s="53">
        <v>7.3099300000000006E-2</v>
      </c>
      <c r="DO260" s="53">
        <v>0.20674110000000001</v>
      </c>
      <c r="DP260" s="53">
        <v>0.21847040000000001</v>
      </c>
      <c r="DQ260" s="53">
        <v>0.27115289999999997</v>
      </c>
      <c r="DR260" s="53">
        <v>0.34234740000000002</v>
      </c>
      <c r="DS260" s="53">
        <v>0.53488060000000004</v>
      </c>
      <c r="DT260" s="53">
        <v>0.45512629999999998</v>
      </c>
      <c r="DU260" s="53">
        <v>0.27319019999999999</v>
      </c>
      <c r="DV260" s="53">
        <v>0.17477239999999999</v>
      </c>
      <c r="DW260" s="53">
        <v>0.2361605</v>
      </c>
      <c r="DX260" s="53">
        <v>0.16575110000000001</v>
      </c>
      <c r="DY260" s="53">
        <v>0.28796569</v>
      </c>
      <c r="DZ260" s="53">
        <v>0.38230799999999998</v>
      </c>
      <c r="EA260" s="53">
        <v>0.34924949999999999</v>
      </c>
      <c r="EB260" s="53">
        <v>0.37312699999999999</v>
      </c>
      <c r="EC260" s="53">
        <v>0.38160739999999999</v>
      </c>
      <c r="ED260" s="53">
        <v>0.34095760000000003</v>
      </c>
      <c r="EE260" s="53">
        <v>0.21031159999999999</v>
      </c>
      <c r="EF260" s="53">
        <v>0.3337987</v>
      </c>
      <c r="EG260" s="53">
        <v>0.34279759999999998</v>
      </c>
      <c r="EH260" s="53">
        <v>0.30105870000000001</v>
      </c>
      <c r="EI260" s="53">
        <v>0.3213819</v>
      </c>
      <c r="EJ260" s="53">
        <v>0.30800379999999999</v>
      </c>
      <c r="EK260" s="53">
        <v>0.2207132</v>
      </c>
      <c r="EL260" s="53">
        <v>0.18704270000000001</v>
      </c>
      <c r="EM260" s="53">
        <v>0.31972899999999999</v>
      </c>
      <c r="EN260" s="53">
        <v>0.33584019999999998</v>
      </c>
      <c r="EO260" s="53">
        <v>0.39270179999999999</v>
      </c>
      <c r="EP260" s="53">
        <v>0.49320229999999998</v>
      </c>
      <c r="EQ260" s="53">
        <v>0.73805540000000003</v>
      </c>
      <c r="ER260" s="53">
        <v>0.65115979999999996</v>
      </c>
      <c r="ES260" s="53">
        <v>0.38362629999999998</v>
      </c>
      <c r="ET260" s="53">
        <v>0.27226220000000001</v>
      </c>
      <c r="EU260" s="53">
        <v>0.34048139999999999</v>
      </c>
      <c r="EV260" s="53">
        <v>0.26547140000000002</v>
      </c>
      <c r="EW260" s="53">
        <v>58.165880000000001</v>
      </c>
      <c r="EX260" s="53">
        <v>57.284599999999998</v>
      </c>
      <c r="EY260" s="53">
        <v>56.44135</v>
      </c>
      <c r="EZ260" s="53">
        <v>55.876069999999999</v>
      </c>
      <c r="FA260" s="53">
        <v>55.41516</v>
      </c>
      <c r="FB260" s="53">
        <v>54.606520000000003</v>
      </c>
      <c r="FC260" s="53">
        <v>54.753439999999998</v>
      </c>
      <c r="FD260" s="53">
        <v>56.267769999999999</v>
      </c>
      <c r="FE260" s="53">
        <v>59.275950000000002</v>
      </c>
      <c r="FF260" s="53">
        <v>63.660429999999998</v>
      </c>
      <c r="FG260" s="53">
        <v>68.582579999999993</v>
      </c>
      <c r="FH260" s="53">
        <v>73.975470000000001</v>
      </c>
      <c r="FI260" s="53">
        <v>78.988749999999996</v>
      </c>
      <c r="FJ260" s="53">
        <v>82.389930000000007</v>
      </c>
      <c r="FK260" s="53">
        <v>83.797389999999993</v>
      </c>
      <c r="FL260" s="53">
        <v>82.972750000000005</v>
      </c>
      <c r="FM260" s="53">
        <v>81.129390000000001</v>
      </c>
      <c r="FN260" s="53">
        <v>78.694670000000002</v>
      </c>
      <c r="FO260" s="53">
        <v>75.391469999999998</v>
      </c>
      <c r="FP260" s="53">
        <v>70.821449999999999</v>
      </c>
      <c r="FQ260" s="53">
        <v>65.407229999999998</v>
      </c>
      <c r="FR260" s="53">
        <v>61.97701</v>
      </c>
      <c r="FS260" s="53">
        <v>60.275239999999997</v>
      </c>
      <c r="FT260" s="53">
        <v>58.810070000000003</v>
      </c>
      <c r="FU260" s="53">
        <v>422</v>
      </c>
      <c r="FV260" s="53">
        <v>339.69839999999999</v>
      </c>
      <c r="FW260" s="53">
        <v>15.250870000000001</v>
      </c>
      <c r="FX260" s="53">
        <v>1</v>
      </c>
    </row>
    <row r="261" spans="1:180" x14ac:dyDescent="0.3">
      <c r="A261" t="s">
        <v>174</v>
      </c>
      <c r="B261" t="s">
        <v>250</v>
      </c>
      <c r="C261" t="s">
        <v>180</v>
      </c>
      <c r="D261" t="s">
        <v>248</v>
      </c>
      <c r="E261" t="s">
        <v>187</v>
      </c>
      <c r="F261" t="s">
        <v>233</v>
      </c>
      <c r="G261" t="s">
        <v>242</v>
      </c>
      <c r="H261" s="53">
        <v>105</v>
      </c>
      <c r="I261" s="53">
        <v>0.69356620000000002</v>
      </c>
      <c r="J261" s="53">
        <v>0.60643329999999995</v>
      </c>
      <c r="K261" s="53">
        <v>0.6104482</v>
      </c>
      <c r="L261" s="53">
        <v>0.63431329999999997</v>
      </c>
      <c r="M261" s="53">
        <v>0.62149209999999999</v>
      </c>
      <c r="N261" s="53">
        <v>0.75643459999999996</v>
      </c>
      <c r="O261" s="53">
        <v>0.63473919999999995</v>
      </c>
      <c r="P261" s="53">
        <v>0.71428100000000005</v>
      </c>
      <c r="Q261" s="53">
        <v>0.78046309999999997</v>
      </c>
      <c r="R261" s="53">
        <v>0.79443989999999998</v>
      </c>
      <c r="S261" s="53">
        <v>0.74738130000000003</v>
      </c>
      <c r="T261" s="53">
        <v>0.7723643</v>
      </c>
      <c r="U261" s="53">
        <v>0.86655899999999997</v>
      </c>
      <c r="V261" s="53">
        <v>0.79256530000000003</v>
      </c>
      <c r="W261" s="53">
        <v>0.84274510000000002</v>
      </c>
      <c r="X261" s="53">
        <v>0.79616010000000004</v>
      </c>
      <c r="Y261" s="53">
        <v>0.75025330000000001</v>
      </c>
      <c r="Z261" s="53">
        <v>0.64147699999999996</v>
      </c>
      <c r="AA261" s="53">
        <v>0.65983429999999998</v>
      </c>
      <c r="AB261" s="53">
        <v>0.51532979999999995</v>
      </c>
      <c r="AC261" s="53">
        <v>0.4666689</v>
      </c>
      <c r="AD261" s="53">
        <v>0.4496541</v>
      </c>
      <c r="AE261" s="53">
        <v>0.45807290000000001</v>
      </c>
      <c r="AF261" s="53">
        <v>0.50841780000000003</v>
      </c>
      <c r="AG261" s="53">
        <v>-0.21871629000000001</v>
      </c>
      <c r="AH261" s="53">
        <v>-0.3038961</v>
      </c>
      <c r="AI261" s="53">
        <v>-0.29739989999999999</v>
      </c>
      <c r="AJ261" s="53">
        <v>-0.20995130000000001</v>
      </c>
      <c r="AK261" s="53">
        <v>-0.2100002</v>
      </c>
      <c r="AL261" s="53">
        <v>-0.1235343</v>
      </c>
      <c r="AM261" s="53">
        <v>-0.36254789999999998</v>
      </c>
      <c r="AN261" s="53">
        <v>-0.38530799999999998</v>
      </c>
      <c r="AO261" s="53">
        <v>-0.32492339999999997</v>
      </c>
      <c r="AP261" s="53">
        <v>-0.29651460000000002</v>
      </c>
      <c r="AQ261" s="53">
        <v>-0.36142669999999999</v>
      </c>
      <c r="AR261" s="53">
        <v>-0.29590810000000001</v>
      </c>
      <c r="AS261" s="53">
        <v>-0.2128342</v>
      </c>
      <c r="AT261" s="53">
        <v>-0.294487</v>
      </c>
      <c r="AU261" s="53">
        <v>-0.20321230000000001</v>
      </c>
      <c r="AV261" s="53">
        <v>-0.16548689999999999</v>
      </c>
      <c r="AW261" s="53">
        <v>-0.14237839999999999</v>
      </c>
      <c r="AX261" s="53">
        <v>-0.29489470000000001</v>
      </c>
      <c r="AY261" s="53">
        <v>-0.2851436</v>
      </c>
      <c r="AZ261" s="53">
        <v>-0.32765319999999998</v>
      </c>
      <c r="BA261" s="53">
        <v>-0.29898010000000003</v>
      </c>
      <c r="BB261" s="53">
        <v>-0.33889140000000001</v>
      </c>
      <c r="BC261" s="53">
        <v>-0.314276</v>
      </c>
      <c r="BD261" s="53">
        <v>-0.26897919999999997</v>
      </c>
      <c r="BE261" s="53">
        <v>-8.3762500000000004E-2</v>
      </c>
      <c r="BF261" s="53">
        <v>-0.17443629999999999</v>
      </c>
      <c r="BG261" s="53">
        <v>-0.17599219999999999</v>
      </c>
      <c r="BH261" s="53">
        <v>-0.1190971</v>
      </c>
      <c r="BI261" s="53">
        <v>-0.1191585</v>
      </c>
      <c r="BJ261" s="53">
        <v>-1.94065E-2</v>
      </c>
      <c r="BK261" s="53">
        <v>-0.25732450000000001</v>
      </c>
      <c r="BL261" s="53">
        <v>-0.2784605</v>
      </c>
      <c r="BM261" s="53">
        <v>-0.22125939999999999</v>
      </c>
      <c r="BN261" s="53">
        <v>-0.1971765</v>
      </c>
      <c r="BO261" s="53">
        <v>-0.2358092</v>
      </c>
      <c r="BP261" s="53">
        <v>-0.1882817</v>
      </c>
      <c r="BQ261" s="53">
        <v>-7.1716699999999994E-2</v>
      </c>
      <c r="BR261" s="53">
        <v>-0.1342063</v>
      </c>
      <c r="BS261" s="53">
        <v>-4.8393400000000003E-2</v>
      </c>
      <c r="BT261" s="53">
        <v>-2.3134499999999999E-2</v>
      </c>
      <c r="BU261" s="53">
        <v>-9.8207999999999993E-3</v>
      </c>
      <c r="BV261" s="53">
        <v>-0.1222481</v>
      </c>
      <c r="BW261" s="53">
        <v>-8.6225099999999999E-2</v>
      </c>
      <c r="BX261" s="53">
        <v>-0.1936454</v>
      </c>
      <c r="BY261" s="53">
        <v>-0.21748629999999999</v>
      </c>
      <c r="BZ261" s="53">
        <v>-0.24135239999999999</v>
      </c>
      <c r="CA261" s="53">
        <v>-0.22217149999999999</v>
      </c>
      <c r="CB261" s="53">
        <v>-0.15458279999999999</v>
      </c>
      <c r="CC261" s="53">
        <v>9.7061000000000005E-3</v>
      </c>
      <c r="CD261" s="53">
        <v>-8.4772700000000006E-2</v>
      </c>
      <c r="CE261" s="53">
        <v>-9.1905600000000004E-2</v>
      </c>
      <c r="CF261" s="53">
        <v>-5.6171800000000001E-2</v>
      </c>
      <c r="CG261" s="53">
        <v>-5.6241800000000002E-2</v>
      </c>
      <c r="CH261" s="53">
        <v>5.2712099999999998E-2</v>
      </c>
      <c r="CI261" s="53">
        <v>-0.184447</v>
      </c>
      <c r="CJ261" s="53">
        <v>-0.20445820000000001</v>
      </c>
      <c r="CK261" s="53">
        <v>-0.14946200000000001</v>
      </c>
      <c r="CL261" s="53">
        <v>-0.1283753</v>
      </c>
      <c r="CM261" s="53">
        <v>-0.14880689999999999</v>
      </c>
      <c r="CN261" s="53">
        <v>-0.11373999999999999</v>
      </c>
      <c r="CO261" s="53">
        <v>2.60208E-2</v>
      </c>
      <c r="CP261" s="53">
        <v>-2.3196399999999999E-2</v>
      </c>
      <c r="CQ261" s="53">
        <v>5.8833700000000003E-2</v>
      </c>
      <c r="CR261" s="53">
        <v>7.5458300000000006E-2</v>
      </c>
      <c r="CS261" s="53">
        <v>8.1988099999999994E-2</v>
      </c>
      <c r="CT261" s="53">
        <v>-2.6735999999999999E-3</v>
      </c>
      <c r="CU261" s="53">
        <v>5.1545199999999999E-2</v>
      </c>
      <c r="CV261" s="53">
        <v>-0.100832</v>
      </c>
      <c r="CW261" s="53">
        <v>-0.16104399999999999</v>
      </c>
      <c r="CX261" s="53">
        <v>-0.17379720000000001</v>
      </c>
      <c r="CY261" s="53">
        <v>-0.1583803</v>
      </c>
      <c r="CZ261" s="53">
        <v>-7.5352199999999994E-2</v>
      </c>
      <c r="DA261" s="53">
        <v>0.10317460000000001</v>
      </c>
      <c r="DB261" s="53">
        <v>4.8907999999999998E-3</v>
      </c>
      <c r="DC261" s="53">
        <v>-7.8189000000000002E-3</v>
      </c>
      <c r="DD261" s="53">
        <v>6.7535E-3</v>
      </c>
      <c r="DE261" s="53">
        <v>6.6749000000000001E-3</v>
      </c>
      <c r="DF261" s="53">
        <v>0.1248307</v>
      </c>
      <c r="DG261" s="53">
        <v>-0.1115696</v>
      </c>
      <c r="DH261" s="53">
        <v>-0.13045590000000001</v>
      </c>
      <c r="DI261" s="53">
        <v>-7.76646E-2</v>
      </c>
      <c r="DJ261" s="53">
        <v>-5.9574099999999998E-2</v>
      </c>
      <c r="DK261" s="53">
        <v>-6.1804600000000001E-2</v>
      </c>
      <c r="DL261" s="53">
        <v>-3.9198299999999998E-2</v>
      </c>
      <c r="DM261" s="53">
        <v>0.1237583</v>
      </c>
      <c r="DN261" s="53">
        <v>8.7813500000000003E-2</v>
      </c>
      <c r="DO261" s="53">
        <v>0.16606080000000001</v>
      </c>
      <c r="DP261" s="53">
        <v>0.17405119999999999</v>
      </c>
      <c r="DQ261" s="53">
        <v>0.17379710000000001</v>
      </c>
      <c r="DR261" s="53">
        <v>0.1169009</v>
      </c>
      <c r="DS261" s="53">
        <v>0.1893155</v>
      </c>
      <c r="DT261" s="53">
        <v>-8.0186000000000007E-3</v>
      </c>
      <c r="DU261" s="53">
        <v>-0.10460170000000001</v>
      </c>
      <c r="DV261" s="53">
        <v>-0.106242</v>
      </c>
      <c r="DW261" s="53">
        <v>-9.4589000000000006E-2</v>
      </c>
      <c r="DX261" s="53">
        <v>3.8784000000000002E-3</v>
      </c>
      <c r="DY261" s="53">
        <v>0.23812839</v>
      </c>
      <c r="DZ261" s="53">
        <v>0.13435069999999999</v>
      </c>
      <c r="EA261" s="53">
        <v>0.1135888</v>
      </c>
      <c r="EB261" s="53">
        <v>9.7607700000000006E-2</v>
      </c>
      <c r="EC261" s="53">
        <v>9.7516599999999995E-2</v>
      </c>
      <c r="ED261" s="53">
        <v>0.22895850000000001</v>
      </c>
      <c r="EE261" s="53">
        <v>-6.3461999999999998E-3</v>
      </c>
      <c r="EF261" s="53">
        <v>-2.3608299999999999E-2</v>
      </c>
      <c r="EG261" s="53">
        <v>2.5999399999999999E-2</v>
      </c>
      <c r="EH261" s="53">
        <v>3.9764000000000001E-2</v>
      </c>
      <c r="EI261" s="53">
        <v>6.3812900000000006E-2</v>
      </c>
      <c r="EJ261" s="53">
        <v>6.8428100000000006E-2</v>
      </c>
      <c r="EK261" s="53">
        <v>0.26487579999999999</v>
      </c>
      <c r="EL261" s="53">
        <v>0.24809419999999999</v>
      </c>
      <c r="EM261" s="53">
        <v>0.32087969999999999</v>
      </c>
      <c r="EN261" s="53">
        <v>0.31640360000000001</v>
      </c>
      <c r="EO261" s="53">
        <v>0.30635469999999998</v>
      </c>
      <c r="EP261" s="53">
        <v>0.28954750000000001</v>
      </c>
      <c r="EQ261" s="53">
        <v>0.38823400000000002</v>
      </c>
      <c r="ER261" s="53">
        <v>0.1259892</v>
      </c>
      <c r="ES261" s="53">
        <v>-2.3107900000000001E-2</v>
      </c>
      <c r="ET261" s="53">
        <v>-8.7030000000000007E-3</v>
      </c>
      <c r="EU261" s="53">
        <v>-2.4845000000000002E-3</v>
      </c>
      <c r="EV261" s="53">
        <v>0.1182747</v>
      </c>
      <c r="EW261" s="53">
        <v>59.810780000000001</v>
      </c>
      <c r="EX261" s="53">
        <v>59.084099999999999</v>
      </c>
      <c r="EY261" s="53">
        <v>58.06174</v>
      </c>
      <c r="EZ261" s="53">
        <v>57.385109999999997</v>
      </c>
      <c r="FA261" s="53">
        <v>56.742370000000001</v>
      </c>
      <c r="FB261" s="53">
        <v>56.488010000000003</v>
      </c>
      <c r="FC261" s="53">
        <v>56.619630000000001</v>
      </c>
      <c r="FD261" s="53">
        <v>59.277610000000003</v>
      </c>
      <c r="FE261" s="53">
        <v>63.02769</v>
      </c>
      <c r="FF261" s="53">
        <v>67.184929999999994</v>
      </c>
      <c r="FG261" s="53">
        <v>71.507400000000004</v>
      </c>
      <c r="FH261" s="53">
        <v>76.127179999999996</v>
      </c>
      <c r="FI261" s="53">
        <v>79.96002</v>
      </c>
      <c r="FJ261" s="53">
        <v>82.511989999999997</v>
      </c>
      <c r="FK261" s="53">
        <v>83.505480000000006</v>
      </c>
      <c r="FL261" s="53">
        <v>82.880520000000004</v>
      </c>
      <c r="FM261" s="53">
        <v>81.679150000000007</v>
      </c>
      <c r="FN261" s="53">
        <v>80.051519999999996</v>
      </c>
      <c r="FO261" s="53">
        <v>77.319810000000004</v>
      </c>
      <c r="FP261" s="53">
        <v>73.360820000000004</v>
      </c>
      <c r="FQ261" s="53">
        <v>68.762069999999994</v>
      </c>
      <c r="FR261" s="53">
        <v>65.162120000000002</v>
      </c>
      <c r="FS261" s="53">
        <v>63.058039999999998</v>
      </c>
      <c r="FT261" s="53">
        <v>61.885550000000002</v>
      </c>
      <c r="FU261" s="53">
        <v>422.0333</v>
      </c>
      <c r="FV261" s="53">
        <v>321.40469999999999</v>
      </c>
      <c r="FW261" s="53">
        <v>15.4086</v>
      </c>
      <c r="FX261" s="53">
        <v>1</v>
      </c>
    </row>
    <row r="262" spans="1:180" x14ac:dyDescent="0.3">
      <c r="A262" t="s">
        <v>174</v>
      </c>
      <c r="B262" t="s">
        <v>250</v>
      </c>
      <c r="C262" t="s">
        <v>180</v>
      </c>
      <c r="D262" t="s">
        <v>227</v>
      </c>
      <c r="E262" t="s">
        <v>189</v>
      </c>
      <c r="F262" t="s">
        <v>233</v>
      </c>
      <c r="G262" t="s">
        <v>242</v>
      </c>
      <c r="H262" s="53">
        <v>105</v>
      </c>
      <c r="I262" s="53">
        <v>0.89441108999999996</v>
      </c>
      <c r="J262" s="53">
        <v>0.9286143</v>
      </c>
      <c r="K262" s="53">
        <v>0.89715840000000002</v>
      </c>
      <c r="L262" s="53">
        <v>0.93231940000000002</v>
      </c>
      <c r="M262" s="53">
        <v>0.96184230000000004</v>
      </c>
      <c r="N262" s="53">
        <v>0.98677510000000002</v>
      </c>
      <c r="O262" s="53">
        <v>1.190199</v>
      </c>
      <c r="P262" s="53">
        <v>1.5263150000000001</v>
      </c>
      <c r="Q262" s="53">
        <v>1.5179659999999999</v>
      </c>
      <c r="R262" s="53">
        <v>1.514551</v>
      </c>
      <c r="S262" s="53">
        <v>1.4760150000000001</v>
      </c>
      <c r="T262" s="53">
        <v>1.4056770000000001</v>
      </c>
      <c r="U262" s="53">
        <v>1.267288</v>
      </c>
      <c r="V262" s="53">
        <v>1.2192670000000001</v>
      </c>
      <c r="W262" s="53">
        <v>1.191154</v>
      </c>
      <c r="X262" s="53">
        <v>1.1134269999999999</v>
      </c>
      <c r="Y262" s="53">
        <v>0.9674239</v>
      </c>
      <c r="Z262" s="53">
        <v>0.95006699999999999</v>
      </c>
      <c r="AA262" s="53">
        <v>0.93846960000000001</v>
      </c>
      <c r="AB262" s="53">
        <v>0.96203170000000005</v>
      </c>
      <c r="AC262" s="53">
        <v>1.005835</v>
      </c>
      <c r="AD262" s="53">
        <v>0.82672699999999999</v>
      </c>
      <c r="AE262" s="53">
        <v>0.84481629999999996</v>
      </c>
      <c r="AF262" s="53">
        <v>0.86991059999999998</v>
      </c>
      <c r="AG262" s="53">
        <v>-7.3210600000000001E-2</v>
      </c>
      <c r="AH262" s="53">
        <v>1.5924999999999999E-3</v>
      </c>
      <c r="AI262" s="53">
        <v>-3.17985E-2</v>
      </c>
      <c r="AJ262" s="53">
        <v>4.1838999999999999E-3</v>
      </c>
      <c r="AK262" s="53">
        <v>3.9369399999999999E-2</v>
      </c>
      <c r="AL262" s="53">
        <v>-4.1927199999999998E-2</v>
      </c>
      <c r="AM262" s="53">
        <v>-9.2637200000000003E-2</v>
      </c>
      <c r="AN262" s="53">
        <v>4.7126800000000003E-2</v>
      </c>
      <c r="AO262" s="53">
        <v>-4.8558200000000003E-2</v>
      </c>
      <c r="AP262" s="53">
        <v>-9.5104300000000003E-2</v>
      </c>
      <c r="AQ262" s="53">
        <v>-0.15139050000000001</v>
      </c>
      <c r="AR262" s="53">
        <v>-0.20605499999999999</v>
      </c>
      <c r="AS262" s="53">
        <v>-0.2937381</v>
      </c>
      <c r="AT262" s="53">
        <v>-0.29247840000000003</v>
      </c>
      <c r="AU262" s="53">
        <v>-0.25493260000000001</v>
      </c>
      <c r="AV262" s="53">
        <v>-0.18720729999999999</v>
      </c>
      <c r="AW262" s="53">
        <v>-0.13800180000000001</v>
      </c>
      <c r="AX262" s="53">
        <v>-4.7839399999999997E-2</v>
      </c>
      <c r="AY262" s="53">
        <v>-3.2718900000000002E-2</v>
      </c>
      <c r="AZ262" s="53">
        <v>1.9706600000000001E-2</v>
      </c>
      <c r="BA262" s="53">
        <v>7.4408100000000005E-2</v>
      </c>
      <c r="BB262" s="53">
        <v>-0.164378</v>
      </c>
      <c r="BC262" s="53">
        <v>-0.16001090000000001</v>
      </c>
      <c r="BD262" s="53">
        <v>-0.1138183</v>
      </c>
      <c r="BE262" s="53">
        <v>4.3388900000000001E-2</v>
      </c>
      <c r="BF262" s="53">
        <v>0.1105226</v>
      </c>
      <c r="BG262" s="53">
        <v>7.4298600000000006E-2</v>
      </c>
      <c r="BH262" s="53">
        <v>0.11255519999999999</v>
      </c>
      <c r="BI262" s="53">
        <v>0.1421934</v>
      </c>
      <c r="BJ262" s="53">
        <v>6.9114900000000007E-2</v>
      </c>
      <c r="BK262" s="53">
        <v>1.8749200000000001E-2</v>
      </c>
      <c r="BL262" s="53">
        <v>0.14010310000000001</v>
      </c>
      <c r="BM262" s="53">
        <v>4.73395E-2</v>
      </c>
      <c r="BN262" s="53">
        <v>1.02028E-2</v>
      </c>
      <c r="BO262" s="53">
        <v>-2.18555E-2</v>
      </c>
      <c r="BP262" s="53">
        <v>-7.1158600000000002E-2</v>
      </c>
      <c r="BQ262" s="53">
        <v>-0.16195029999999999</v>
      </c>
      <c r="BR262" s="53">
        <v>-0.16554070000000001</v>
      </c>
      <c r="BS262" s="53">
        <v>-0.1162429</v>
      </c>
      <c r="BT262" s="53">
        <v>-5.2511099999999998E-2</v>
      </c>
      <c r="BU262" s="53">
        <v>-4.3623000000000002E-2</v>
      </c>
      <c r="BV262" s="53">
        <v>3.0007200000000001E-2</v>
      </c>
      <c r="BW262" s="53">
        <v>5.4923199999999998E-2</v>
      </c>
      <c r="BX262" s="53">
        <v>0.1100478</v>
      </c>
      <c r="BY262" s="53">
        <v>0.16545460000000001</v>
      </c>
      <c r="BZ262" s="53">
        <v>-4.0027800000000002E-2</v>
      </c>
      <c r="CA262" s="53">
        <v>-2.9140099999999999E-2</v>
      </c>
      <c r="CB262" s="53">
        <v>1.1699E-3</v>
      </c>
      <c r="CC262" s="53">
        <v>0.1241454</v>
      </c>
      <c r="CD262" s="53">
        <v>0.1859673</v>
      </c>
      <c r="CE262" s="53">
        <v>0.1477811</v>
      </c>
      <c r="CF262" s="53">
        <v>0.1876129</v>
      </c>
      <c r="CG262" s="53">
        <v>0.21340899999999999</v>
      </c>
      <c r="CH262" s="53">
        <v>0.1460224</v>
      </c>
      <c r="CI262" s="53">
        <v>9.5895099999999997E-2</v>
      </c>
      <c r="CJ262" s="53">
        <v>0.20449819999999999</v>
      </c>
      <c r="CK262" s="53">
        <v>0.1137579</v>
      </c>
      <c r="CL262" s="53">
        <v>8.3138199999999995E-2</v>
      </c>
      <c r="CM262" s="53">
        <v>6.7860000000000004E-2</v>
      </c>
      <c r="CN262" s="53">
        <v>2.22703E-2</v>
      </c>
      <c r="CO262" s="53">
        <v>-7.0674399999999998E-2</v>
      </c>
      <c r="CP262" s="53">
        <v>-7.7624100000000001E-2</v>
      </c>
      <c r="CQ262" s="53">
        <v>-2.0186900000000001E-2</v>
      </c>
      <c r="CR262" s="53">
        <v>4.0779200000000002E-2</v>
      </c>
      <c r="CS262" s="53">
        <v>2.1743499999999999E-2</v>
      </c>
      <c r="CT262" s="53">
        <v>8.3923600000000001E-2</v>
      </c>
      <c r="CU262" s="53">
        <v>0.1156239</v>
      </c>
      <c r="CV262" s="53">
        <v>0.17261770000000001</v>
      </c>
      <c r="CW262" s="53">
        <v>0.2285131</v>
      </c>
      <c r="CX262" s="53">
        <v>4.60968E-2</v>
      </c>
      <c r="CY262" s="53">
        <v>6.1500600000000002E-2</v>
      </c>
      <c r="CZ262" s="53">
        <v>8.0810499999999993E-2</v>
      </c>
      <c r="DA262" s="53">
        <v>0.2049019</v>
      </c>
      <c r="DB262" s="53">
        <v>0.26141189999999997</v>
      </c>
      <c r="DC262" s="53">
        <v>0.2212636</v>
      </c>
      <c r="DD262" s="53">
        <v>0.26267059999999998</v>
      </c>
      <c r="DE262" s="53">
        <v>0.28462460000000001</v>
      </c>
      <c r="DF262" s="53">
        <v>0.22292980000000001</v>
      </c>
      <c r="DG262" s="53">
        <v>0.1730409</v>
      </c>
      <c r="DH262" s="53">
        <v>0.2688934</v>
      </c>
      <c r="DI262" s="53">
        <v>0.18017630000000001</v>
      </c>
      <c r="DJ262" s="53">
        <v>0.1560735</v>
      </c>
      <c r="DK262" s="53">
        <v>0.15757550000000001</v>
      </c>
      <c r="DL262" s="53">
        <v>0.1156992</v>
      </c>
      <c r="DM262" s="53">
        <v>2.0601399999999999E-2</v>
      </c>
      <c r="DN262" s="53">
        <v>1.02925E-2</v>
      </c>
      <c r="DO262" s="53">
        <v>7.5869099999999995E-2</v>
      </c>
      <c r="DP262" s="53">
        <v>0.13406940000000001</v>
      </c>
      <c r="DQ262" s="53">
        <v>8.7110000000000007E-2</v>
      </c>
      <c r="DR262" s="53">
        <v>0.13783989999999999</v>
      </c>
      <c r="DS262" s="53">
        <v>0.1763245</v>
      </c>
      <c r="DT262" s="53">
        <v>0.2351877</v>
      </c>
      <c r="DU262" s="53">
        <v>0.29157159999999999</v>
      </c>
      <c r="DV262" s="53">
        <v>0.13222139999999999</v>
      </c>
      <c r="DW262" s="53">
        <v>0.15214130000000001</v>
      </c>
      <c r="DX262" s="53">
        <v>0.16045100000000001</v>
      </c>
      <c r="DY262" s="53">
        <v>0.32150139999999999</v>
      </c>
      <c r="DZ262" s="53">
        <v>0.37034210000000001</v>
      </c>
      <c r="EA262" s="53">
        <v>0.3273607</v>
      </c>
      <c r="EB262" s="53">
        <v>0.37104199999999998</v>
      </c>
      <c r="EC262" s="53">
        <v>0.38744859999999998</v>
      </c>
      <c r="ED262" s="53">
        <v>0.33397199999999999</v>
      </c>
      <c r="EE262" s="53">
        <v>0.28442729999999999</v>
      </c>
      <c r="EF262" s="53">
        <v>0.36186970000000002</v>
      </c>
      <c r="EG262" s="53">
        <v>0.27607389999999998</v>
      </c>
      <c r="EH262" s="53">
        <v>0.26138060000000002</v>
      </c>
      <c r="EI262" s="53">
        <v>0.28711049999999999</v>
      </c>
      <c r="EJ262" s="53">
        <v>0.25059569999999998</v>
      </c>
      <c r="EK262" s="53">
        <v>0.1523892</v>
      </c>
      <c r="EL262" s="53">
        <v>0.1372302</v>
      </c>
      <c r="EM262" s="53">
        <v>0.21455879999999999</v>
      </c>
      <c r="EN262" s="53">
        <v>0.2687657</v>
      </c>
      <c r="EO262" s="53">
        <v>0.18148880000000001</v>
      </c>
      <c r="EP262" s="53">
        <v>0.21568660000000001</v>
      </c>
      <c r="EQ262" s="53">
        <v>0.2639667</v>
      </c>
      <c r="ER262" s="53">
        <v>0.32552890000000001</v>
      </c>
      <c r="ES262" s="53">
        <v>0.38261810000000002</v>
      </c>
      <c r="ET262" s="53">
        <v>0.25657160000000001</v>
      </c>
      <c r="EU262" s="53">
        <v>0.28301209999999999</v>
      </c>
      <c r="EV262" s="53">
        <v>0.2754392</v>
      </c>
      <c r="EW262" s="53">
        <v>59.119399999999999</v>
      </c>
      <c r="EX262" s="53">
        <v>58.392290000000003</v>
      </c>
      <c r="EY262" s="53">
        <v>57.725610000000003</v>
      </c>
      <c r="EZ262" s="53">
        <v>57.031350000000003</v>
      </c>
      <c r="FA262" s="53">
        <v>56.415550000000003</v>
      </c>
      <c r="FB262" s="53">
        <v>56.077500000000001</v>
      </c>
      <c r="FC262" s="53">
        <v>55.760559999999998</v>
      </c>
      <c r="FD262" s="53">
        <v>56.565429999999999</v>
      </c>
      <c r="FE262" s="53">
        <v>58.859540000000003</v>
      </c>
      <c r="FF262" s="53">
        <v>62.415230000000001</v>
      </c>
      <c r="FG262" s="53">
        <v>66.959119999999999</v>
      </c>
      <c r="FH262" s="53">
        <v>72.259159999999994</v>
      </c>
      <c r="FI262" s="53">
        <v>77.056709999999995</v>
      </c>
      <c r="FJ262" s="53">
        <v>81.165719999999993</v>
      </c>
      <c r="FK262" s="53">
        <v>83.155429999999996</v>
      </c>
      <c r="FL262" s="53">
        <v>83.166899999999998</v>
      </c>
      <c r="FM262" s="53">
        <v>82.171480000000003</v>
      </c>
      <c r="FN262" s="53">
        <v>79.971180000000004</v>
      </c>
      <c r="FO262" s="53">
        <v>76.555949999999996</v>
      </c>
      <c r="FP262" s="53">
        <v>71.601839999999996</v>
      </c>
      <c r="FQ262" s="53">
        <v>66.783389999999997</v>
      </c>
      <c r="FR262" s="53">
        <v>63.913559999999997</v>
      </c>
      <c r="FS262" s="53">
        <v>62.177729999999997</v>
      </c>
      <c r="FT262" s="53">
        <v>60.717199999999998</v>
      </c>
      <c r="FU262" s="53">
        <v>422</v>
      </c>
      <c r="FV262" s="53">
        <v>319.90519999999998</v>
      </c>
      <c r="FW262" s="53">
        <v>15.04608</v>
      </c>
      <c r="FX262" s="53">
        <v>1</v>
      </c>
    </row>
    <row r="263" spans="1:180" x14ac:dyDescent="0.3">
      <c r="A263" t="s">
        <v>174</v>
      </c>
      <c r="B263" t="s">
        <v>250</v>
      </c>
      <c r="C263" t="s">
        <v>180</v>
      </c>
      <c r="D263" t="s">
        <v>227</v>
      </c>
      <c r="E263" t="s">
        <v>187</v>
      </c>
      <c r="F263" t="s">
        <v>233</v>
      </c>
      <c r="G263" t="s">
        <v>242</v>
      </c>
      <c r="H263" s="53">
        <v>105</v>
      </c>
      <c r="I263" s="53">
        <v>0.74331051000000004</v>
      </c>
      <c r="J263" s="53">
        <v>0.76320759999999999</v>
      </c>
      <c r="K263" s="53">
        <v>0.72219120000000003</v>
      </c>
      <c r="L263" s="53">
        <v>0.72389440000000005</v>
      </c>
      <c r="M263" s="53">
        <v>0.72476200000000002</v>
      </c>
      <c r="N263" s="53">
        <v>0.90905729999999996</v>
      </c>
      <c r="O263" s="53">
        <v>1.1100080000000001</v>
      </c>
      <c r="P263" s="53">
        <v>1.265048</v>
      </c>
      <c r="Q263" s="53">
        <v>1.2418979999999999</v>
      </c>
      <c r="R263" s="53">
        <v>1.1869160000000001</v>
      </c>
      <c r="S263" s="53">
        <v>1.2424569999999999</v>
      </c>
      <c r="T263" s="53">
        <v>1.1978200000000001</v>
      </c>
      <c r="U263" s="53">
        <v>1.1599660000000001</v>
      </c>
      <c r="V263" s="53">
        <v>1.098535</v>
      </c>
      <c r="W263" s="53">
        <v>1.104535</v>
      </c>
      <c r="X263" s="53">
        <v>0.99455450000000001</v>
      </c>
      <c r="Y263" s="53">
        <v>0.92189900000000002</v>
      </c>
      <c r="Z263" s="53">
        <v>0.81086179999999997</v>
      </c>
      <c r="AA263" s="53">
        <v>0.81406120000000004</v>
      </c>
      <c r="AB263" s="53">
        <v>0.82601760000000002</v>
      </c>
      <c r="AC263" s="53">
        <v>0.96488019999999997</v>
      </c>
      <c r="AD263" s="53">
        <v>0.83325930000000004</v>
      </c>
      <c r="AE263" s="53">
        <v>0.81887359999999998</v>
      </c>
      <c r="AF263" s="53">
        <v>0.82387659999999996</v>
      </c>
      <c r="AG263" s="53">
        <v>-0.12887301000000001</v>
      </c>
      <c r="AH263" s="53">
        <v>-0.1395219</v>
      </c>
      <c r="AI263" s="53">
        <v>-0.15846070000000001</v>
      </c>
      <c r="AJ263" s="53">
        <v>-0.12900130000000001</v>
      </c>
      <c r="AK263" s="53">
        <v>-0.1477202</v>
      </c>
      <c r="AL263" s="53">
        <v>-6.1499900000000003E-2</v>
      </c>
      <c r="AM263" s="53">
        <v>-0.12775420000000001</v>
      </c>
      <c r="AN263" s="53">
        <v>-0.20173469999999999</v>
      </c>
      <c r="AO263" s="53">
        <v>-0.31142690000000001</v>
      </c>
      <c r="AP263" s="53">
        <v>-0.46172200000000002</v>
      </c>
      <c r="AQ263" s="53">
        <v>-0.38088240000000001</v>
      </c>
      <c r="AR263" s="53">
        <v>-0.417854</v>
      </c>
      <c r="AS263" s="53">
        <v>-0.43225170000000002</v>
      </c>
      <c r="AT263" s="53">
        <v>-0.44326939999999998</v>
      </c>
      <c r="AU263" s="53">
        <v>-0.34039469999999999</v>
      </c>
      <c r="AV263" s="53">
        <v>-0.22886690000000001</v>
      </c>
      <c r="AW263" s="53">
        <v>-9.5228699999999999E-2</v>
      </c>
      <c r="AX263" s="53">
        <v>-0.16458610000000001</v>
      </c>
      <c r="AY263" s="53">
        <v>-0.13444780000000001</v>
      </c>
      <c r="AZ263" s="53">
        <v>-0.11160639999999999</v>
      </c>
      <c r="BA263" s="53">
        <v>4.6646699999999999E-2</v>
      </c>
      <c r="BB263" s="53">
        <v>-0.14340710000000001</v>
      </c>
      <c r="BC263" s="53">
        <v>-0.18804470000000001</v>
      </c>
      <c r="BD263" s="53">
        <v>-0.14772070000000001</v>
      </c>
      <c r="BE263" s="53">
        <v>-3.4879399999999998E-2</v>
      </c>
      <c r="BF263" s="53">
        <v>-2.70473E-2</v>
      </c>
      <c r="BG263" s="53">
        <v>-6.1328000000000001E-2</v>
      </c>
      <c r="BH263" s="53">
        <v>-4.5184799999999997E-2</v>
      </c>
      <c r="BI263" s="53">
        <v>-5.26381E-2</v>
      </c>
      <c r="BJ263" s="53">
        <v>2.4952599999999998E-2</v>
      </c>
      <c r="BK263" s="53">
        <v>-3.4997399999999998E-2</v>
      </c>
      <c r="BL263" s="53">
        <v>-0.1091592</v>
      </c>
      <c r="BM263" s="53">
        <v>-0.21589259999999999</v>
      </c>
      <c r="BN263" s="53">
        <v>-0.32995970000000002</v>
      </c>
      <c r="BO263" s="53">
        <v>-0.2538282</v>
      </c>
      <c r="BP263" s="53">
        <v>-0.29120620000000003</v>
      </c>
      <c r="BQ263" s="53">
        <v>-0.2902382</v>
      </c>
      <c r="BR263" s="53">
        <v>-0.3041681</v>
      </c>
      <c r="BS263" s="53">
        <v>-0.21670690000000001</v>
      </c>
      <c r="BT263" s="53">
        <v>-0.13877709999999999</v>
      </c>
      <c r="BU263" s="53">
        <v>-2.9464199999999999E-2</v>
      </c>
      <c r="BV263" s="53">
        <v>-9.5630599999999996E-2</v>
      </c>
      <c r="BW263" s="53">
        <v>-5.8118799999999998E-2</v>
      </c>
      <c r="BX263" s="53">
        <v>-2.8447799999999999E-2</v>
      </c>
      <c r="BY263" s="53">
        <v>0.1271929</v>
      </c>
      <c r="BZ263" s="53">
        <v>-3.9778500000000001E-2</v>
      </c>
      <c r="CA263" s="53">
        <v>-7.51E-2</v>
      </c>
      <c r="CB263" s="53">
        <v>-3.11834E-2</v>
      </c>
      <c r="CC263" s="53">
        <v>3.0220199999999999E-2</v>
      </c>
      <c r="CD263" s="53">
        <v>5.0852399999999999E-2</v>
      </c>
      <c r="CE263" s="53">
        <v>5.9456999999999999E-3</v>
      </c>
      <c r="CF263" s="53">
        <v>1.28662E-2</v>
      </c>
      <c r="CG263" s="53">
        <v>1.32154E-2</v>
      </c>
      <c r="CH263" s="53">
        <v>8.4829199999999993E-2</v>
      </c>
      <c r="CI263" s="53">
        <v>2.9245699999999999E-2</v>
      </c>
      <c r="CJ263" s="53">
        <v>-4.5041699999999997E-2</v>
      </c>
      <c r="CK263" s="53">
        <v>-0.14972579999999999</v>
      </c>
      <c r="CL263" s="53">
        <v>-0.23870150000000001</v>
      </c>
      <c r="CM263" s="53">
        <v>-0.1658308</v>
      </c>
      <c r="CN263" s="53">
        <v>-0.20349020000000001</v>
      </c>
      <c r="CO263" s="53">
        <v>-0.19188</v>
      </c>
      <c r="CP263" s="53">
        <v>-0.20782700000000001</v>
      </c>
      <c r="CQ263" s="53">
        <v>-0.13104109999999999</v>
      </c>
      <c r="CR263" s="53">
        <v>-7.6381099999999993E-2</v>
      </c>
      <c r="CS263" s="53">
        <v>1.60841E-2</v>
      </c>
      <c r="CT263" s="53">
        <v>-4.7872199999999997E-2</v>
      </c>
      <c r="CU263" s="53">
        <v>-5.2535000000000004E-3</v>
      </c>
      <c r="CV263" s="53">
        <v>2.9147699999999999E-2</v>
      </c>
      <c r="CW263" s="53">
        <v>0.182979</v>
      </c>
      <c r="CX263" s="53">
        <v>3.1994399999999999E-2</v>
      </c>
      <c r="CY263" s="53">
        <v>3.1251E-3</v>
      </c>
      <c r="CZ263" s="53">
        <v>4.9529900000000002E-2</v>
      </c>
      <c r="DA263" s="53">
        <v>9.5319799999999996E-2</v>
      </c>
      <c r="DB263" s="53">
        <v>0.12875200000000001</v>
      </c>
      <c r="DC263" s="53">
        <v>7.3219500000000007E-2</v>
      </c>
      <c r="DD263" s="53">
        <v>7.0917300000000003E-2</v>
      </c>
      <c r="DE263" s="53">
        <v>7.9069E-2</v>
      </c>
      <c r="DF263" s="53">
        <v>0.1447059</v>
      </c>
      <c r="DG263" s="53">
        <v>9.3488799999999997E-2</v>
      </c>
      <c r="DH263" s="53">
        <v>1.90759E-2</v>
      </c>
      <c r="DI263" s="53">
        <v>-8.3559099999999997E-2</v>
      </c>
      <c r="DJ263" s="53">
        <v>-0.1474433</v>
      </c>
      <c r="DK263" s="53">
        <v>-7.78335E-2</v>
      </c>
      <c r="DL263" s="53">
        <v>-0.1157743</v>
      </c>
      <c r="DM263" s="53">
        <v>-9.3521900000000005E-2</v>
      </c>
      <c r="DN263" s="53">
        <v>-0.1114859</v>
      </c>
      <c r="DO263" s="53">
        <v>-4.53753E-2</v>
      </c>
      <c r="DP263" s="53">
        <v>-1.39852E-2</v>
      </c>
      <c r="DQ263" s="53">
        <v>6.16325E-2</v>
      </c>
      <c r="DR263" s="53">
        <v>-1.139E-4</v>
      </c>
      <c r="DS263" s="53">
        <v>4.7611800000000003E-2</v>
      </c>
      <c r="DT263" s="53">
        <v>8.6743100000000004E-2</v>
      </c>
      <c r="DU263" s="53">
        <v>0.23876510000000001</v>
      </c>
      <c r="DV263" s="53">
        <v>0.10376730000000001</v>
      </c>
      <c r="DW263" s="53">
        <v>8.1350199999999998E-2</v>
      </c>
      <c r="DX263" s="53">
        <v>0.13024330000000001</v>
      </c>
      <c r="DY263" s="53">
        <v>0.18931339999999999</v>
      </c>
      <c r="DZ263" s="53">
        <v>0.24122669999999999</v>
      </c>
      <c r="EA263" s="53">
        <v>0.17035210000000001</v>
      </c>
      <c r="EB263" s="53">
        <v>0.1547338</v>
      </c>
      <c r="EC263" s="53">
        <v>0.1741511</v>
      </c>
      <c r="ED263" s="53">
        <v>0.23115840000000001</v>
      </c>
      <c r="EE263" s="53">
        <v>0.18624560000000001</v>
      </c>
      <c r="EF263" s="53">
        <v>0.1116514</v>
      </c>
      <c r="EG263" s="53">
        <v>1.19752E-2</v>
      </c>
      <c r="EH263" s="53">
        <v>-1.5681E-2</v>
      </c>
      <c r="EI263" s="53">
        <v>4.9220699999999999E-2</v>
      </c>
      <c r="EJ263" s="53">
        <v>1.0873499999999999E-2</v>
      </c>
      <c r="EK263" s="53">
        <v>4.8491600000000003E-2</v>
      </c>
      <c r="EL263" s="53">
        <v>2.7615399999999998E-2</v>
      </c>
      <c r="EM263" s="53">
        <v>7.8312499999999993E-2</v>
      </c>
      <c r="EN263" s="53">
        <v>7.6104699999999997E-2</v>
      </c>
      <c r="EO263" s="53">
        <v>0.12739700000000001</v>
      </c>
      <c r="EP263" s="53">
        <v>6.8841600000000003E-2</v>
      </c>
      <c r="EQ263" s="53">
        <v>0.12394090000000001</v>
      </c>
      <c r="ER263" s="53">
        <v>0.16990179999999999</v>
      </c>
      <c r="ES263" s="53">
        <v>0.31931130000000002</v>
      </c>
      <c r="ET263" s="53">
        <v>0.20739589999999999</v>
      </c>
      <c r="EU263" s="53">
        <v>0.19429489999999999</v>
      </c>
      <c r="EV263" s="53">
        <v>0.24678059999999999</v>
      </c>
      <c r="EW263" s="53">
        <v>59.341610000000003</v>
      </c>
      <c r="EX263" s="53">
        <v>58.106850000000001</v>
      </c>
      <c r="EY263" s="53">
        <v>57.038350000000001</v>
      </c>
      <c r="EZ263" s="53">
        <v>56.216720000000002</v>
      </c>
      <c r="FA263" s="53">
        <v>55.541310000000003</v>
      </c>
      <c r="FB263" s="53">
        <v>54.900739999999999</v>
      </c>
      <c r="FC263" s="53">
        <v>55.29195</v>
      </c>
      <c r="FD263" s="53">
        <v>58.320979999999999</v>
      </c>
      <c r="FE263" s="53">
        <v>61.59543</v>
      </c>
      <c r="FF263" s="53">
        <v>65.574259999999995</v>
      </c>
      <c r="FG263" s="53">
        <v>69.778869999999998</v>
      </c>
      <c r="FH263" s="53">
        <v>74.105879999999999</v>
      </c>
      <c r="FI263" s="53">
        <v>77.565160000000006</v>
      </c>
      <c r="FJ263" s="53">
        <v>79.772989999999993</v>
      </c>
      <c r="FK263" s="53">
        <v>80.673100000000005</v>
      </c>
      <c r="FL263" s="53">
        <v>80.548580000000001</v>
      </c>
      <c r="FM263" s="53">
        <v>79.30386</v>
      </c>
      <c r="FN263" s="53">
        <v>77.604799999999997</v>
      </c>
      <c r="FO263" s="53">
        <v>75.032529999999994</v>
      </c>
      <c r="FP263" s="53">
        <v>71.315489999999997</v>
      </c>
      <c r="FQ263" s="53">
        <v>66.97054</v>
      </c>
      <c r="FR263" s="53">
        <v>63.696040000000004</v>
      </c>
      <c r="FS263" s="53">
        <v>61.737130000000001</v>
      </c>
      <c r="FT263" s="53">
        <v>60.378929999999997</v>
      </c>
      <c r="FU263" s="53">
        <v>422.0333</v>
      </c>
      <c r="FV263" s="53">
        <v>321.40469999999999</v>
      </c>
      <c r="FW263" s="53">
        <v>15.4086</v>
      </c>
      <c r="FX263" s="53">
        <v>1</v>
      </c>
    </row>
    <row r="264" spans="1:180" x14ac:dyDescent="0.3">
      <c r="A264" t="s">
        <v>174</v>
      </c>
      <c r="B264" t="s">
        <v>250</v>
      </c>
      <c r="C264" t="s">
        <v>180</v>
      </c>
      <c r="D264" t="s">
        <v>227</v>
      </c>
      <c r="E264" t="s">
        <v>190</v>
      </c>
      <c r="F264" t="s">
        <v>233</v>
      </c>
      <c r="G264" t="s">
        <v>242</v>
      </c>
      <c r="H264" s="53">
        <v>105</v>
      </c>
      <c r="I264" s="53">
        <v>0.58588260000000003</v>
      </c>
      <c r="J264" s="53">
        <v>0.50036950000000002</v>
      </c>
      <c r="K264" s="53">
        <v>0.53328200000000003</v>
      </c>
      <c r="L264" s="53">
        <v>0.58267650000000004</v>
      </c>
      <c r="M264" s="53">
        <v>0.61179620000000001</v>
      </c>
      <c r="N264" s="53">
        <v>0.56146560000000001</v>
      </c>
      <c r="O264" s="53">
        <v>0.70012580000000002</v>
      </c>
      <c r="P264" s="53">
        <v>0.89766480000000004</v>
      </c>
      <c r="Q264" s="53">
        <v>0.92705389999999999</v>
      </c>
      <c r="R264" s="53">
        <v>1.0737859999999999</v>
      </c>
      <c r="S264" s="53">
        <v>1.0611820000000001</v>
      </c>
      <c r="T264" s="53">
        <v>0.93997839999999999</v>
      </c>
      <c r="U264" s="53">
        <v>1.025207</v>
      </c>
      <c r="V264" s="53">
        <v>0.99681649999999999</v>
      </c>
      <c r="W264" s="53">
        <v>0.9442007</v>
      </c>
      <c r="X264" s="53">
        <v>0.93580070000000004</v>
      </c>
      <c r="Y264" s="53">
        <v>0.81662710000000005</v>
      </c>
      <c r="Z264" s="53">
        <v>0.75386260000000005</v>
      </c>
      <c r="AA264" s="53">
        <v>0.66401250000000001</v>
      </c>
      <c r="AB264" s="53">
        <v>0.67761950000000004</v>
      </c>
      <c r="AC264" s="53">
        <v>0.60629619999999995</v>
      </c>
      <c r="AD264" s="53">
        <v>0.58328239999999998</v>
      </c>
      <c r="AE264" s="53">
        <v>0.65342230000000001</v>
      </c>
      <c r="AF264" s="53">
        <v>0.64047030000000005</v>
      </c>
      <c r="AG264" s="53">
        <v>-0.29515999999999998</v>
      </c>
      <c r="AH264" s="53">
        <v>-0.37286429999999998</v>
      </c>
      <c r="AI264" s="53">
        <v>-0.32549610000000001</v>
      </c>
      <c r="AJ264" s="53">
        <v>-0.27669899999999997</v>
      </c>
      <c r="AK264" s="53">
        <v>-0.23659050000000001</v>
      </c>
      <c r="AL264" s="53">
        <v>-0.28512720000000003</v>
      </c>
      <c r="AM264" s="53">
        <v>-0.22424089999999999</v>
      </c>
      <c r="AN264" s="53">
        <v>-0.19487889999999999</v>
      </c>
      <c r="AO264" s="53">
        <v>-0.23816329999999999</v>
      </c>
      <c r="AP264" s="53">
        <v>-0.1049085</v>
      </c>
      <c r="AQ264" s="53">
        <v>-0.1089995</v>
      </c>
      <c r="AR264" s="53">
        <v>-0.23491190000000001</v>
      </c>
      <c r="AS264" s="53">
        <v>-0.1179767</v>
      </c>
      <c r="AT264" s="53">
        <v>-0.13725580000000001</v>
      </c>
      <c r="AU264" s="53">
        <v>-0.13099939999999999</v>
      </c>
      <c r="AV264" s="53">
        <v>-6.4419199999999996E-2</v>
      </c>
      <c r="AW264" s="53">
        <v>-0.111336</v>
      </c>
      <c r="AX264" s="53">
        <v>-0.12578239999999999</v>
      </c>
      <c r="AY264" s="53">
        <v>-0.1912616</v>
      </c>
      <c r="AZ264" s="53">
        <v>-0.18489169999999999</v>
      </c>
      <c r="BA264" s="53">
        <v>-0.23942169999999999</v>
      </c>
      <c r="BB264" s="53">
        <v>-0.30230230000000002</v>
      </c>
      <c r="BC264" s="53">
        <v>-0.2415552</v>
      </c>
      <c r="BD264" s="53">
        <v>-0.25852510000000001</v>
      </c>
      <c r="BE264" s="53">
        <v>-0.16709289999999999</v>
      </c>
      <c r="BF264" s="53">
        <v>-0.24638350000000001</v>
      </c>
      <c r="BG264" s="53">
        <v>-0.20527719999999999</v>
      </c>
      <c r="BH264" s="53">
        <v>-0.15206729999999999</v>
      </c>
      <c r="BI264" s="53">
        <v>-0.1159563</v>
      </c>
      <c r="BJ264" s="53">
        <v>-0.1814441</v>
      </c>
      <c r="BK264" s="53">
        <v>-0.14334369999999999</v>
      </c>
      <c r="BL264" s="53">
        <v>-0.1107441</v>
      </c>
      <c r="BM264" s="53">
        <v>-0.1580076</v>
      </c>
      <c r="BN264" s="53">
        <v>-3.6726399999999999E-2</v>
      </c>
      <c r="BO264" s="53">
        <v>-4.52597E-2</v>
      </c>
      <c r="BP264" s="53">
        <v>-0.1614825</v>
      </c>
      <c r="BQ264" s="53">
        <v>-4.5675899999999998E-2</v>
      </c>
      <c r="BR264" s="53">
        <v>-5.8526799999999997E-2</v>
      </c>
      <c r="BS264" s="53">
        <v>-6.2992099999999995E-2</v>
      </c>
      <c r="BT264" s="53">
        <v>9.7175000000000004E-3</v>
      </c>
      <c r="BU264" s="53">
        <v>-4.5268299999999997E-2</v>
      </c>
      <c r="BV264" s="53">
        <v>-6.6076300000000004E-2</v>
      </c>
      <c r="BW264" s="53">
        <v>-0.1066264</v>
      </c>
      <c r="BX264" s="53">
        <v>-9.2743199999999998E-2</v>
      </c>
      <c r="BY264" s="53">
        <v>-0.15274489999999999</v>
      </c>
      <c r="BZ264" s="53">
        <v>-0.1750302</v>
      </c>
      <c r="CA264" s="53">
        <v>-0.10475859999999999</v>
      </c>
      <c r="CB264" s="53">
        <v>-0.1248348</v>
      </c>
      <c r="CC264" s="53">
        <v>-7.8394099999999994E-2</v>
      </c>
      <c r="CD264" s="53">
        <v>-0.15878329999999999</v>
      </c>
      <c r="CE264" s="53">
        <v>-0.12201389999999999</v>
      </c>
      <c r="CF264" s="53">
        <v>-6.5747799999999995E-2</v>
      </c>
      <c r="CG264" s="53">
        <v>-3.2405499999999997E-2</v>
      </c>
      <c r="CH264" s="53">
        <v>-0.10963349999999999</v>
      </c>
      <c r="CI264" s="53">
        <v>-8.7314600000000006E-2</v>
      </c>
      <c r="CJ264" s="53">
        <v>-5.2472600000000001E-2</v>
      </c>
      <c r="CK264" s="53">
        <v>-0.102492</v>
      </c>
      <c r="CL264" s="53">
        <v>1.04963E-2</v>
      </c>
      <c r="CM264" s="53">
        <v>-1.1137E-3</v>
      </c>
      <c r="CN264" s="53">
        <v>-0.1106256</v>
      </c>
      <c r="CO264" s="53">
        <v>4.3994999999999998E-3</v>
      </c>
      <c r="CP264" s="53">
        <v>-3.9994000000000002E-3</v>
      </c>
      <c r="CQ264" s="53">
        <v>-1.5890399999999999E-2</v>
      </c>
      <c r="CR264" s="53">
        <v>6.1064399999999998E-2</v>
      </c>
      <c r="CS264" s="53">
        <v>4.8999999999999998E-4</v>
      </c>
      <c r="CT264" s="53">
        <v>-2.4724099999999999E-2</v>
      </c>
      <c r="CU264" s="53">
        <v>-4.8008299999999997E-2</v>
      </c>
      <c r="CV264" s="53">
        <v>-2.89214E-2</v>
      </c>
      <c r="CW264" s="53">
        <v>-9.2712799999999998E-2</v>
      </c>
      <c r="CX264" s="53">
        <v>-8.6882000000000001E-2</v>
      </c>
      <c r="CY264" s="53">
        <v>-1.00137E-2</v>
      </c>
      <c r="CZ264" s="53">
        <v>-3.2241300000000001E-2</v>
      </c>
      <c r="DA264" s="53">
        <v>1.0304799999999999E-2</v>
      </c>
      <c r="DB264" s="53">
        <v>-7.1183200000000002E-2</v>
      </c>
      <c r="DC264" s="53">
        <v>-3.8750600000000003E-2</v>
      </c>
      <c r="DD264" s="53">
        <v>2.0571699999999998E-2</v>
      </c>
      <c r="DE264" s="53">
        <v>5.1145400000000001E-2</v>
      </c>
      <c r="DF264" s="53">
        <v>-3.78229E-2</v>
      </c>
      <c r="DG264" s="53">
        <v>-3.1285500000000001E-2</v>
      </c>
      <c r="DH264" s="53">
        <v>5.7987999999999998E-3</v>
      </c>
      <c r="DI264" s="53">
        <v>-4.6976400000000001E-2</v>
      </c>
      <c r="DJ264" s="53">
        <v>5.7718999999999999E-2</v>
      </c>
      <c r="DK264" s="53">
        <v>4.3032300000000002E-2</v>
      </c>
      <c r="DL264" s="53">
        <v>-5.9768599999999998E-2</v>
      </c>
      <c r="DM264" s="53">
        <v>5.4474799999999997E-2</v>
      </c>
      <c r="DN264" s="53">
        <v>5.0528000000000003E-2</v>
      </c>
      <c r="DO264" s="53">
        <v>3.1211200000000001E-2</v>
      </c>
      <c r="DP264" s="53">
        <v>0.1124112</v>
      </c>
      <c r="DQ264" s="53">
        <v>4.6248200000000003E-2</v>
      </c>
      <c r="DR264" s="53">
        <v>1.66281E-2</v>
      </c>
      <c r="DS264" s="53">
        <v>1.0609800000000001E-2</v>
      </c>
      <c r="DT264" s="53">
        <v>3.4900300000000002E-2</v>
      </c>
      <c r="DU264" s="53">
        <v>-3.26807E-2</v>
      </c>
      <c r="DV264" s="53">
        <v>1.2662999999999999E-3</v>
      </c>
      <c r="DW264" s="53">
        <v>8.4731200000000007E-2</v>
      </c>
      <c r="DX264" s="53">
        <v>6.0352200000000002E-2</v>
      </c>
      <c r="DY264" s="53">
        <v>0.13837189999999999</v>
      </c>
      <c r="DZ264" s="53">
        <v>5.5297600000000002E-2</v>
      </c>
      <c r="EA264" s="53">
        <v>8.1468299999999993E-2</v>
      </c>
      <c r="EB264" s="53">
        <v>0.14520340000000001</v>
      </c>
      <c r="EC264" s="53">
        <v>0.1717796</v>
      </c>
      <c r="ED264" s="53">
        <v>6.5860199999999994E-2</v>
      </c>
      <c r="EE264" s="53">
        <v>4.9611700000000002E-2</v>
      </c>
      <c r="EF264" s="53">
        <v>8.9933600000000002E-2</v>
      </c>
      <c r="EG264" s="53">
        <v>3.3179300000000002E-2</v>
      </c>
      <c r="EH264" s="53">
        <v>0.12590109999999999</v>
      </c>
      <c r="EI264" s="53">
        <v>0.10677209999999999</v>
      </c>
      <c r="EJ264" s="53">
        <v>1.3660800000000001E-2</v>
      </c>
      <c r="EK264" s="53">
        <v>0.12677559999999999</v>
      </c>
      <c r="EL264" s="53">
        <v>0.12925700000000001</v>
      </c>
      <c r="EM264" s="53">
        <v>9.9218500000000001E-2</v>
      </c>
      <c r="EN264" s="53">
        <v>0.18654789999999999</v>
      </c>
      <c r="EO264" s="53">
        <v>0.1123159</v>
      </c>
      <c r="EP264" s="53">
        <v>7.6334100000000002E-2</v>
      </c>
      <c r="EQ264" s="53">
        <v>9.5244999999999996E-2</v>
      </c>
      <c r="ER264" s="53">
        <v>0.12704879999999999</v>
      </c>
      <c r="ES264" s="53">
        <v>5.3996000000000002E-2</v>
      </c>
      <c r="ET264" s="53">
        <v>0.12853829999999999</v>
      </c>
      <c r="EU264" s="53">
        <v>0.2215278</v>
      </c>
      <c r="EV264" s="53">
        <v>0.19404250000000001</v>
      </c>
      <c r="EW264" s="53">
        <v>58.857819999999997</v>
      </c>
      <c r="EX264" s="53">
        <v>57.551569999999998</v>
      </c>
      <c r="EY264" s="53">
        <v>56.537570000000002</v>
      </c>
      <c r="EZ264" s="53">
        <v>55.830460000000002</v>
      </c>
      <c r="FA264" s="53">
        <v>55.217840000000002</v>
      </c>
      <c r="FB264" s="53">
        <v>54.865940000000002</v>
      </c>
      <c r="FC264" s="53">
        <v>54.418590000000002</v>
      </c>
      <c r="FD264" s="53">
        <v>54.867190000000001</v>
      </c>
      <c r="FE264" s="53">
        <v>58.139130000000002</v>
      </c>
      <c r="FF264" s="53">
        <v>62.323860000000003</v>
      </c>
      <c r="FG264" s="53">
        <v>66.800719999999998</v>
      </c>
      <c r="FH264" s="53">
        <v>71.723709999999997</v>
      </c>
      <c r="FI264" s="53">
        <v>76.54813</v>
      </c>
      <c r="FJ264" s="53">
        <v>80.877290000000002</v>
      </c>
      <c r="FK264" s="53">
        <v>83.32199</v>
      </c>
      <c r="FL264" s="53">
        <v>83.066289999999995</v>
      </c>
      <c r="FM264" s="53">
        <v>80.731269999999995</v>
      </c>
      <c r="FN264" s="53">
        <v>77.283799999999999</v>
      </c>
      <c r="FO264" s="53">
        <v>72.874470000000002</v>
      </c>
      <c r="FP264" s="53">
        <v>68.254909999999995</v>
      </c>
      <c r="FQ264" s="53">
        <v>65.030410000000003</v>
      </c>
      <c r="FR264" s="53">
        <v>62.746560000000002</v>
      </c>
      <c r="FS264" s="53">
        <v>60.961350000000003</v>
      </c>
      <c r="FT264" s="53">
        <v>59.599580000000003</v>
      </c>
      <c r="FU264" s="53">
        <v>421.9667</v>
      </c>
      <c r="FV264" s="53">
        <v>291.41730000000001</v>
      </c>
      <c r="FW264" s="53">
        <v>14.104620000000001</v>
      </c>
      <c r="FX264" s="53">
        <v>1</v>
      </c>
    </row>
    <row r="265" spans="1:180" x14ac:dyDescent="0.3">
      <c r="A265" t="s">
        <v>174</v>
      </c>
      <c r="B265" t="s">
        <v>250</v>
      </c>
      <c r="C265" t="s">
        <v>180</v>
      </c>
      <c r="D265" t="s">
        <v>248</v>
      </c>
      <c r="E265" t="s">
        <v>190</v>
      </c>
      <c r="F265" t="s">
        <v>233</v>
      </c>
      <c r="G265" t="s">
        <v>242</v>
      </c>
      <c r="H265" s="53">
        <v>105</v>
      </c>
      <c r="I265" s="53">
        <v>0.71556741000000001</v>
      </c>
      <c r="J265" s="53">
        <v>0.61110920000000002</v>
      </c>
      <c r="K265" s="53">
        <v>0.64269940000000003</v>
      </c>
      <c r="L265" s="53">
        <v>0.64702190000000004</v>
      </c>
      <c r="M265" s="53">
        <v>0.72902290000000003</v>
      </c>
      <c r="N265" s="53">
        <v>0.6345963</v>
      </c>
      <c r="O265" s="53">
        <v>0.64033229999999997</v>
      </c>
      <c r="P265" s="53">
        <v>0.72147289999999997</v>
      </c>
      <c r="Q265" s="53">
        <v>0.66337360000000001</v>
      </c>
      <c r="R265" s="53">
        <v>0.85478370000000004</v>
      </c>
      <c r="S265" s="53">
        <v>0.74198600000000003</v>
      </c>
      <c r="T265" s="53">
        <v>0.6801026</v>
      </c>
      <c r="U265" s="53">
        <v>0.61404749999999997</v>
      </c>
      <c r="V265" s="53">
        <v>0.56717079999999997</v>
      </c>
      <c r="W265" s="53">
        <v>0.62904700000000002</v>
      </c>
      <c r="X265" s="53">
        <v>0.71585920000000003</v>
      </c>
      <c r="Y265" s="53">
        <v>0.61142960000000002</v>
      </c>
      <c r="Z265" s="53">
        <v>0.54997450000000003</v>
      </c>
      <c r="AA265" s="53">
        <v>0.59738619999999998</v>
      </c>
      <c r="AB265" s="53">
        <v>0.55858929999999996</v>
      </c>
      <c r="AC265" s="53">
        <v>0.59532929999999995</v>
      </c>
      <c r="AD265" s="53">
        <v>0.6045123</v>
      </c>
      <c r="AE265" s="53">
        <v>0.72244509999999995</v>
      </c>
      <c r="AF265" s="53">
        <v>0.65269109999999997</v>
      </c>
      <c r="AG265" s="53">
        <v>-7.1356699999999995E-2</v>
      </c>
      <c r="AH265" s="53">
        <v>-0.1508929</v>
      </c>
      <c r="AI265" s="53">
        <v>-0.1048192</v>
      </c>
      <c r="AJ265" s="53">
        <v>-0.1131383</v>
      </c>
      <c r="AK265" s="53">
        <v>-2.0934899999999999E-2</v>
      </c>
      <c r="AL265" s="53">
        <v>-0.1453016</v>
      </c>
      <c r="AM265" s="53">
        <v>-0.18940280000000001</v>
      </c>
      <c r="AN265" s="53">
        <v>-0.21579709999999999</v>
      </c>
      <c r="AO265" s="53">
        <v>-0.3896191</v>
      </c>
      <c r="AP265" s="53">
        <v>-0.17929149999999999</v>
      </c>
      <c r="AQ265" s="53">
        <v>-0.28505720000000001</v>
      </c>
      <c r="AR265" s="53">
        <v>-0.31919170000000002</v>
      </c>
      <c r="AS265" s="53">
        <v>-0.30354959999999997</v>
      </c>
      <c r="AT265" s="53">
        <v>-0.33546609999999999</v>
      </c>
      <c r="AU265" s="53">
        <v>-0.29060209999999997</v>
      </c>
      <c r="AV265" s="53">
        <v>-0.1985082</v>
      </c>
      <c r="AW265" s="53">
        <v>-0.26083060000000002</v>
      </c>
      <c r="AX265" s="53">
        <v>-0.30900309999999998</v>
      </c>
      <c r="AY265" s="53">
        <v>-0.2164391</v>
      </c>
      <c r="AZ265" s="53">
        <v>-0.25162469999999998</v>
      </c>
      <c r="BA265" s="53">
        <v>-0.1623966</v>
      </c>
      <c r="BB265" s="53">
        <v>-0.1904486</v>
      </c>
      <c r="BC265" s="53">
        <v>-8.6556999999999995E-2</v>
      </c>
      <c r="BD265" s="53">
        <v>-0.14408979999999999</v>
      </c>
      <c r="BE265" s="53">
        <v>3.3165600000000003E-2</v>
      </c>
      <c r="BF265" s="53">
        <v>-5.3679999999999999E-2</v>
      </c>
      <c r="BG265" s="53">
        <v>-8.2623999999999996E-3</v>
      </c>
      <c r="BH265" s="53">
        <v>-1.18388E-2</v>
      </c>
      <c r="BI265" s="53">
        <v>8.2803500000000002E-2</v>
      </c>
      <c r="BJ265" s="53">
        <v>-4.4864899999999999E-2</v>
      </c>
      <c r="BK265" s="53">
        <v>-9.5716200000000001E-2</v>
      </c>
      <c r="BL265" s="53">
        <v>-0.1007304</v>
      </c>
      <c r="BM265" s="53">
        <v>-0.23757220000000001</v>
      </c>
      <c r="BN265" s="53">
        <v>-4.70053E-2</v>
      </c>
      <c r="BO265" s="53">
        <v>-0.1444172</v>
      </c>
      <c r="BP265" s="53">
        <v>-0.1805196</v>
      </c>
      <c r="BQ265" s="53">
        <v>-0.19128139999999999</v>
      </c>
      <c r="BR265" s="53">
        <v>-0.22889380000000001</v>
      </c>
      <c r="BS265" s="53">
        <v>-0.18195040000000001</v>
      </c>
      <c r="BT265" s="53">
        <v>-8.0144400000000005E-2</v>
      </c>
      <c r="BU265" s="53">
        <v>-0.14787159999999999</v>
      </c>
      <c r="BV265" s="53">
        <v>-0.2024437</v>
      </c>
      <c r="BW265" s="53">
        <v>-0.1090428</v>
      </c>
      <c r="BX265" s="53">
        <v>-0.15102289999999999</v>
      </c>
      <c r="BY265" s="53">
        <v>-8.6844099999999994E-2</v>
      </c>
      <c r="BZ265" s="53">
        <v>-8.0196600000000007E-2</v>
      </c>
      <c r="CA265" s="53">
        <v>3.9354500000000001E-2</v>
      </c>
      <c r="CB265" s="53">
        <v>-2.7126299999999999E-2</v>
      </c>
      <c r="CC265" s="53">
        <v>0.1055574</v>
      </c>
      <c r="CD265" s="53">
        <v>1.36493E-2</v>
      </c>
      <c r="CE265" s="53">
        <v>5.8612600000000001E-2</v>
      </c>
      <c r="CF265" s="53">
        <v>5.8320999999999998E-2</v>
      </c>
      <c r="CG265" s="53">
        <v>0.1546525</v>
      </c>
      <c r="CH265" s="53">
        <v>2.4697199999999999E-2</v>
      </c>
      <c r="CI265" s="53">
        <v>-3.0829100000000002E-2</v>
      </c>
      <c r="CJ265" s="53">
        <v>-2.1035600000000002E-2</v>
      </c>
      <c r="CK265" s="53">
        <v>-0.13226489999999999</v>
      </c>
      <c r="CL265" s="53">
        <v>4.4615799999999997E-2</v>
      </c>
      <c r="CM265" s="53">
        <v>-4.7010400000000001E-2</v>
      </c>
      <c r="CN265" s="53">
        <v>-8.4475700000000001E-2</v>
      </c>
      <c r="CO265" s="53">
        <v>-0.11352470000000001</v>
      </c>
      <c r="CP265" s="53">
        <v>-0.1550821</v>
      </c>
      <c r="CQ265" s="53">
        <v>-0.1066986</v>
      </c>
      <c r="CR265" s="53">
        <v>1.8339999999999999E-3</v>
      </c>
      <c r="CS265" s="53">
        <v>-6.9636600000000007E-2</v>
      </c>
      <c r="CT265" s="53">
        <v>-0.1286409</v>
      </c>
      <c r="CU265" s="53">
        <v>-3.4660400000000001E-2</v>
      </c>
      <c r="CV265" s="53">
        <v>-8.1346299999999996E-2</v>
      </c>
      <c r="CW265" s="53">
        <v>-3.4516699999999997E-2</v>
      </c>
      <c r="CX265" s="53">
        <v>-3.8363999999999998E-3</v>
      </c>
      <c r="CY265" s="53">
        <v>0.12656049999999999</v>
      </c>
      <c r="CZ265" s="53">
        <v>5.3882300000000001E-2</v>
      </c>
      <c r="DA265" s="53">
        <v>0.17794921</v>
      </c>
      <c r="DB265" s="53">
        <v>8.0978700000000001E-2</v>
      </c>
      <c r="DC265" s="53">
        <v>0.1254876</v>
      </c>
      <c r="DD265" s="53">
        <v>0.1284807</v>
      </c>
      <c r="DE265" s="53">
        <v>0.22650139999999999</v>
      </c>
      <c r="DF265" s="53">
        <v>9.4259300000000004E-2</v>
      </c>
      <c r="DG265" s="53">
        <v>3.4057999999999998E-2</v>
      </c>
      <c r="DH265" s="53">
        <v>5.8659200000000002E-2</v>
      </c>
      <c r="DI265" s="53">
        <v>-2.6957700000000001E-2</v>
      </c>
      <c r="DJ265" s="53">
        <v>0.13623679999999999</v>
      </c>
      <c r="DK265" s="53">
        <v>5.0396499999999997E-2</v>
      </c>
      <c r="DL265" s="53">
        <v>1.1568200000000001E-2</v>
      </c>
      <c r="DM265" s="53">
        <v>-3.5768099999999997E-2</v>
      </c>
      <c r="DN265" s="53">
        <v>-8.1270499999999996E-2</v>
      </c>
      <c r="DO265" s="53">
        <v>-3.1446799999999997E-2</v>
      </c>
      <c r="DP265" s="53">
        <v>8.3812399999999995E-2</v>
      </c>
      <c r="DQ265" s="53">
        <v>8.5984000000000008E-3</v>
      </c>
      <c r="DR265" s="53">
        <v>-5.4838100000000001E-2</v>
      </c>
      <c r="DS265" s="53">
        <v>3.9722E-2</v>
      </c>
      <c r="DT265" s="53">
        <v>-1.1669799999999999E-2</v>
      </c>
      <c r="DU265" s="53">
        <v>1.7810599999999999E-2</v>
      </c>
      <c r="DV265" s="53">
        <v>7.2523799999999999E-2</v>
      </c>
      <c r="DW265" s="53">
        <v>0.2137664</v>
      </c>
      <c r="DX265" s="53">
        <v>0.13489090000000001</v>
      </c>
      <c r="DY265" s="53">
        <v>0.28247159999999999</v>
      </c>
      <c r="DZ265" s="53">
        <v>0.17819160000000001</v>
      </c>
      <c r="EA265" s="53">
        <v>0.22204450000000001</v>
      </c>
      <c r="EB265" s="53">
        <v>0.22978019999999999</v>
      </c>
      <c r="EC265" s="53">
        <v>0.33023989999999998</v>
      </c>
      <c r="ED265" s="53">
        <v>0.19469600000000001</v>
      </c>
      <c r="EE265" s="53">
        <v>0.12774460000000001</v>
      </c>
      <c r="EF265" s="53">
        <v>0.17372589999999999</v>
      </c>
      <c r="EG265" s="53">
        <v>0.12508920000000001</v>
      </c>
      <c r="EH265" s="53">
        <v>0.26852310000000001</v>
      </c>
      <c r="EI265" s="53">
        <v>0.1910365</v>
      </c>
      <c r="EJ265" s="53">
        <v>0.1502404</v>
      </c>
      <c r="EK265" s="53">
        <v>7.6500100000000001E-2</v>
      </c>
      <c r="EL265" s="53">
        <v>2.5301799999999999E-2</v>
      </c>
      <c r="EM265" s="53">
        <v>7.7204900000000007E-2</v>
      </c>
      <c r="EN265" s="53">
        <v>0.2021762</v>
      </c>
      <c r="EO265" s="53">
        <v>0.1215574</v>
      </c>
      <c r="EP265" s="53">
        <v>5.1721299999999998E-2</v>
      </c>
      <c r="EQ265" s="53">
        <v>0.14711830000000001</v>
      </c>
      <c r="ER265" s="53">
        <v>8.89321E-2</v>
      </c>
      <c r="ES265" s="53">
        <v>9.3363100000000004E-2</v>
      </c>
      <c r="ET265" s="53">
        <v>0.18277579999999999</v>
      </c>
      <c r="EU265" s="53">
        <v>0.33967789999999998</v>
      </c>
      <c r="EV265" s="53">
        <v>0.25185439999999998</v>
      </c>
      <c r="EW265" s="53">
        <v>57.571240000000003</v>
      </c>
      <c r="EX265" s="53">
        <v>56.89584</v>
      </c>
      <c r="EY265" s="53">
        <v>56.226100000000002</v>
      </c>
      <c r="EZ265" s="53">
        <v>55.539769999999997</v>
      </c>
      <c r="FA265" s="53">
        <v>55.207270000000001</v>
      </c>
      <c r="FB265" s="53">
        <v>54.602319999999999</v>
      </c>
      <c r="FC265" s="53">
        <v>54.499079999999999</v>
      </c>
      <c r="FD265" s="53">
        <v>54.499600000000001</v>
      </c>
      <c r="FE265" s="53">
        <v>56.648139999999998</v>
      </c>
      <c r="FF265" s="53">
        <v>60.41375</v>
      </c>
      <c r="FG265" s="53">
        <v>65.456940000000003</v>
      </c>
      <c r="FH265" s="53">
        <v>70.971819999999994</v>
      </c>
      <c r="FI265" s="53">
        <v>76.210170000000005</v>
      </c>
      <c r="FJ265" s="53">
        <v>80.835139999999996</v>
      </c>
      <c r="FK265" s="53">
        <v>83.664339999999996</v>
      </c>
      <c r="FL265" s="53">
        <v>83.782989999999998</v>
      </c>
      <c r="FM265" s="53">
        <v>82.417429999999996</v>
      </c>
      <c r="FN265" s="53">
        <v>79.514880000000005</v>
      </c>
      <c r="FO265" s="53">
        <v>75.203710000000001</v>
      </c>
      <c r="FP265" s="53">
        <v>70.41704</v>
      </c>
      <c r="FQ265" s="53">
        <v>66.532129999999995</v>
      </c>
      <c r="FR265" s="53">
        <v>63.606929999999998</v>
      </c>
      <c r="FS265" s="53">
        <v>61.869370000000004</v>
      </c>
      <c r="FT265" s="53">
        <v>60.245980000000003</v>
      </c>
      <c r="FU265" s="53">
        <v>421.9667</v>
      </c>
      <c r="FV265" s="53">
        <v>291.41730000000001</v>
      </c>
      <c r="FW265" s="53">
        <v>14.104620000000001</v>
      </c>
      <c r="FX265" s="53">
        <v>1</v>
      </c>
    </row>
    <row r="266" spans="1:180" x14ac:dyDescent="0.3">
      <c r="A266" t="s">
        <v>174</v>
      </c>
      <c r="B266" t="s">
        <v>250</v>
      </c>
      <c r="C266" t="s">
        <v>180</v>
      </c>
      <c r="D266" t="s">
        <v>248</v>
      </c>
      <c r="E266" t="s">
        <v>187</v>
      </c>
      <c r="F266" t="s">
        <v>234</v>
      </c>
      <c r="G266" t="s">
        <v>242</v>
      </c>
      <c r="H266" s="53">
        <v>320</v>
      </c>
      <c r="I266" s="53">
        <v>1.1074550000000001</v>
      </c>
      <c r="J266" s="53">
        <v>1.041005</v>
      </c>
      <c r="K266" s="53">
        <v>1.0665249999999999</v>
      </c>
      <c r="L266" s="53">
        <v>0.9385907</v>
      </c>
      <c r="M266" s="53">
        <v>1.083304</v>
      </c>
      <c r="N266" s="53">
        <v>0.96448670000000003</v>
      </c>
      <c r="O266" s="53">
        <v>0.95467349999999995</v>
      </c>
      <c r="P266" s="53">
        <v>0.9716458</v>
      </c>
      <c r="Q266" s="53">
        <v>0.920207</v>
      </c>
      <c r="R266" s="53">
        <v>0.93421520000000002</v>
      </c>
      <c r="S266" s="53">
        <v>0.964314</v>
      </c>
      <c r="T266" s="53">
        <v>0.91811790000000004</v>
      </c>
      <c r="U266" s="53">
        <v>0.86283799999999999</v>
      </c>
      <c r="V266" s="53">
        <v>0.85509820000000003</v>
      </c>
      <c r="W266" s="53">
        <v>0.93335170000000001</v>
      </c>
      <c r="X266" s="53">
        <v>0.94843319999999998</v>
      </c>
      <c r="Y266" s="53">
        <v>0.91841980000000001</v>
      </c>
      <c r="Z266" s="53">
        <v>0.93794310000000003</v>
      </c>
      <c r="AA266" s="53">
        <v>1.0012099999999999</v>
      </c>
      <c r="AB266" s="53">
        <v>0.99544699999999997</v>
      </c>
      <c r="AC266" s="53">
        <v>1.0392429999999999</v>
      </c>
      <c r="AD266" s="53">
        <v>1.0054240000000001</v>
      </c>
      <c r="AE266" s="53">
        <v>1.031541</v>
      </c>
      <c r="AF266" s="53">
        <v>0.99821629999999995</v>
      </c>
      <c r="AG266" s="53">
        <v>1.3366400000000001E-2</v>
      </c>
      <c r="AH266" s="53">
        <v>-3.3033100000000003E-2</v>
      </c>
      <c r="AI266" s="53">
        <v>3.5637500000000003E-2</v>
      </c>
      <c r="AJ266" s="53">
        <v>-8.7490999999999999E-2</v>
      </c>
      <c r="AK266" s="53">
        <v>-9.5271999999999996E-3</v>
      </c>
      <c r="AL266" s="53">
        <v>-0.102491</v>
      </c>
      <c r="AM266" s="53">
        <v>-0.1457852</v>
      </c>
      <c r="AN266" s="53">
        <v>-0.20165520000000001</v>
      </c>
      <c r="AO266" s="53">
        <v>-0.30364869999999999</v>
      </c>
      <c r="AP266" s="53">
        <v>-0.32032060000000001</v>
      </c>
      <c r="AQ266" s="53">
        <v>-0.28813060000000001</v>
      </c>
      <c r="AR266" s="53">
        <v>-0.31493910000000003</v>
      </c>
      <c r="AS266" s="53">
        <v>-0.33345900000000001</v>
      </c>
      <c r="AT266" s="53">
        <v>-0.29903020000000002</v>
      </c>
      <c r="AU266" s="53">
        <v>-0.25253829999999999</v>
      </c>
      <c r="AV266" s="53">
        <v>-0.17580809999999999</v>
      </c>
      <c r="AW266" s="53">
        <v>-0.15813559999999999</v>
      </c>
      <c r="AX266" s="53">
        <v>-6.9678299999999999E-2</v>
      </c>
      <c r="AY266" s="53">
        <v>-2.6595999999999998E-3</v>
      </c>
      <c r="AZ266" s="53">
        <v>2.8979000000000001E-3</v>
      </c>
      <c r="BA266" s="53">
        <v>-1.19402E-2</v>
      </c>
      <c r="BB266" s="53">
        <v>-5.1825200000000002E-2</v>
      </c>
      <c r="BC266" s="53">
        <v>1.5952600000000001E-2</v>
      </c>
      <c r="BD266" s="53">
        <v>1.89467E-2</v>
      </c>
      <c r="BE266" s="53">
        <v>0.16201881000000001</v>
      </c>
      <c r="BF266" s="53">
        <v>0.11715150000000001</v>
      </c>
      <c r="BG266" s="53">
        <v>0.1713604</v>
      </c>
      <c r="BH266" s="53">
        <v>4.4501800000000001E-2</v>
      </c>
      <c r="BI266" s="53">
        <v>0.1515909</v>
      </c>
      <c r="BJ266" s="53">
        <v>2.7378599999999999E-2</v>
      </c>
      <c r="BK266" s="53">
        <v>-1.42294E-2</v>
      </c>
      <c r="BL266" s="53">
        <v>-7.0447800000000005E-2</v>
      </c>
      <c r="BM266" s="53">
        <v>-0.17748520000000001</v>
      </c>
      <c r="BN266" s="53">
        <v>-0.18851200000000001</v>
      </c>
      <c r="BO266" s="53">
        <v>-0.15271480000000001</v>
      </c>
      <c r="BP266" s="53">
        <v>-0.18237500000000001</v>
      </c>
      <c r="BQ266" s="53">
        <v>-0.2045302</v>
      </c>
      <c r="BR266" s="53">
        <v>-0.1773467</v>
      </c>
      <c r="BS266" s="53">
        <v>-0.1110015</v>
      </c>
      <c r="BT266" s="53">
        <v>-5.0310800000000003E-2</v>
      </c>
      <c r="BU266" s="53">
        <v>-3.8392299999999997E-2</v>
      </c>
      <c r="BV266" s="53">
        <v>4.9647200000000002E-2</v>
      </c>
      <c r="BW266" s="53">
        <v>0.111984</v>
      </c>
      <c r="BX266" s="53">
        <v>0.11477179999999999</v>
      </c>
      <c r="BY266" s="53">
        <v>9.3547400000000003E-2</v>
      </c>
      <c r="BZ266" s="53">
        <v>5.5105399999999999E-2</v>
      </c>
      <c r="CA266" s="53">
        <v>0.12065679999999999</v>
      </c>
      <c r="CB266" s="53">
        <v>0.1197396</v>
      </c>
      <c r="CC266" s="53">
        <v>0.26497489000000002</v>
      </c>
      <c r="CD266" s="53">
        <v>0.2211689</v>
      </c>
      <c r="CE266" s="53">
        <v>0.26536159999999998</v>
      </c>
      <c r="CF266" s="53">
        <v>0.1359197</v>
      </c>
      <c r="CG266" s="53">
        <v>0.2631809</v>
      </c>
      <c r="CH266" s="53">
        <v>0.11732579999999999</v>
      </c>
      <c r="CI266" s="53">
        <v>7.6885800000000004E-2</v>
      </c>
      <c r="CJ266" s="53">
        <v>2.0426E-2</v>
      </c>
      <c r="CK266" s="53">
        <v>-9.0104699999999996E-2</v>
      </c>
      <c r="CL266" s="53">
        <v>-9.7221699999999994E-2</v>
      </c>
      <c r="CM266" s="53">
        <v>-5.8926300000000001E-2</v>
      </c>
      <c r="CN266" s="53">
        <v>-9.0561600000000006E-2</v>
      </c>
      <c r="CO266" s="53">
        <v>-0.1152345</v>
      </c>
      <c r="CP266" s="53">
        <v>-9.3068999999999999E-2</v>
      </c>
      <c r="CQ266" s="53">
        <v>-1.29736E-2</v>
      </c>
      <c r="CR266" s="53">
        <v>3.6608300000000003E-2</v>
      </c>
      <c r="CS266" s="53">
        <v>4.4541499999999998E-2</v>
      </c>
      <c r="CT266" s="53">
        <v>0.13229179999999999</v>
      </c>
      <c r="CU266" s="53">
        <v>0.19138579999999999</v>
      </c>
      <c r="CV266" s="53">
        <v>0.19225539999999999</v>
      </c>
      <c r="CW266" s="53">
        <v>0.1666078</v>
      </c>
      <c r="CX266" s="53">
        <v>0.12916520000000001</v>
      </c>
      <c r="CY266" s="53">
        <v>0.1931746</v>
      </c>
      <c r="CZ266" s="53">
        <v>0.18954850000000001</v>
      </c>
      <c r="DA266" s="53">
        <v>0.36793110000000001</v>
      </c>
      <c r="DB266" s="53">
        <v>0.32518629999999998</v>
      </c>
      <c r="DC266" s="53">
        <v>0.35936289999999999</v>
      </c>
      <c r="DD266" s="53">
        <v>0.2273376</v>
      </c>
      <c r="DE266" s="53">
        <v>0.37477080000000002</v>
      </c>
      <c r="DF266" s="53">
        <v>0.20727309999999999</v>
      </c>
      <c r="DG266" s="53">
        <v>0.16800100000000001</v>
      </c>
      <c r="DH266" s="53">
        <v>0.11129989999999999</v>
      </c>
      <c r="DI266" s="53">
        <v>-2.7242E-3</v>
      </c>
      <c r="DJ266" s="53">
        <v>-5.9315000000000001E-3</v>
      </c>
      <c r="DK266" s="53">
        <v>3.4862200000000003E-2</v>
      </c>
      <c r="DL266" s="53">
        <v>1.2519E-3</v>
      </c>
      <c r="DM266" s="53">
        <v>-2.5938800000000001E-2</v>
      </c>
      <c r="DN266" s="53">
        <v>-8.7913999999999996E-3</v>
      </c>
      <c r="DO266" s="53">
        <v>8.5054299999999999E-2</v>
      </c>
      <c r="DP266" s="53">
        <v>0.12352730000000001</v>
      </c>
      <c r="DQ266" s="53">
        <v>0.12747539999999999</v>
      </c>
      <c r="DR266" s="53">
        <v>0.2149363</v>
      </c>
      <c r="DS266" s="53">
        <v>0.27078750000000001</v>
      </c>
      <c r="DT266" s="53">
        <v>0.2697389</v>
      </c>
      <c r="DU266" s="53">
        <v>0.2396682</v>
      </c>
      <c r="DV266" s="53">
        <v>0.20322499999999999</v>
      </c>
      <c r="DW266" s="53">
        <v>0.2656924</v>
      </c>
      <c r="DX266" s="53">
        <v>0.25935740000000002</v>
      </c>
      <c r="DY266" s="53">
        <v>0.51658338000000004</v>
      </c>
      <c r="DZ266" s="53">
        <v>0.47537089999999999</v>
      </c>
      <c r="EA266" s="53">
        <v>0.49508580000000002</v>
      </c>
      <c r="EB266" s="53">
        <v>0.35933039999999999</v>
      </c>
      <c r="EC266" s="53">
        <v>0.5358889</v>
      </c>
      <c r="ED266" s="53">
        <v>0.33714260000000001</v>
      </c>
      <c r="EE266" s="53">
        <v>0.29955680000000001</v>
      </c>
      <c r="EF266" s="53">
        <v>0.24250720000000001</v>
      </c>
      <c r="EG266" s="53">
        <v>0.1234393</v>
      </c>
      <c r="EH266" s="53">
        <v>0.12587719999999999</v>
      </c>
      <c r="EI266" s="53">
        <v>0.17027800000000001</v>
      </c>
      <c r="EJ266" s="53">
        <v>0.13381589999999999</v>
      </c>
      <c r="EK266" s="53">
        <v>0.1029901</v>
      </c>
      <c r="EL266" s="53">
        <v>0.1128921</v>
      </c>
      <c r="EM266" s="53">
        <v>0.22659109999999999</v>
      </c>
      <c r="EN266" s="53">
        <v>0.24902469999999999</v>
      </c>
      <c r="EO266" s="53">
        <v>0.24721870000000001</v>
      </c>
      <c r="EP266" s="53">
        <v>0.3342619</v>
      </c>
      <c r="EQ266" s="53">
        <v>0.38543110000000003</v>
      </c>
      <c r="ER266" s="53">
        <v>0.38161279999999997</v>
      </c>
      <c r="ES266" s="53">
        <v>0.34515580000000001</v>
      </c>
      <c r="ET266" s="53">
        <v>0.31015549999999997</v>
      </c>
      <c r="EU266" s="53">
        <v>0.37039660000000002</v>
      </c>
      <c r="EV266" s="53">
        <v>0.36015029999999998</v>
      </c>
      <c r="EW266" s="53">
        <v>71.275989999999993</v>
      </c>
      <c r="EX266" s="53">
        <v>69.726259999999996</v>
      </c>
      <c r="EY266" s="53">
        <v>68.236980000000003</v>
      </c>
      <c r="EZ266" s="53">
        <v>66.93289</v>
      </c>
      <c r="FA266" s="53">
        <v>65.664320000000004</v>
      </c>
      <c r="FB266" s="53">
        <v>64.598830000000007</v>
      </c>
      <c r="FC266" s="53">
        <v>64.88946</v>
      </c>
      <c r="FD266" s="53">
        <v>67.498940000000005</v>
      </c>
      <c r="FE266" s="53">
        <v>70.913510000000002</v>
      </c>
      <c r="FF266" s="53">
        <v>74.863910000000004</v>
      </c>
      <c r="FG266" s="53">
        <v>78.545360000000002</v>
      </c>
      <c r="FH266" s="53">
        <v>82.029039999999995</v>
      </c>
      <c r="FI266" s="53">
        <v>84.922110000000004</v>
      </c>
      <c r="FJ266" s="53">
        <v>87.062870000000004</v>
      </c>
      <c r="FK266" s="53">
        <v>88.799350000000004</v>
      </c>
      <c r="FL266" s="53">
        <v>89.717780000000005</v>
      </c>
      <c r="FM266" s="53">
        <v>89.846649999999997</v>
      </c>
      <c r="FN266" s="53">
        <v>88.999570000000006</v>
      </c>
      <c r="FO266" s="53">
        <v>87.041309999999996</v>
      </c>
      <c r="FP266" s="53">
        <v>84.175160000000005</v>
      </c>
      <c r="FQ266" s="53">
        <v>80.217349999999996</v>
      </c>
      <c r="FR266" s="53">
        <v>77.030349999999999</v>
      </c>
      <c r="FS266" s="53">
        <v>74.585560000000001</v>
      </c>
      <c r="FT266" s="53">
        <v>72.496009999999998</v>
      </c>
      <c r="FU266" s="53">
        <v>1003</v>
      </c>
      <c r="FV266" s="53">
        <v>864.1327</v>
      </c>
      <c r="FW266" s="53">
        <v>22.97662</v>
      </c>
      <c r="FX266" s="53">
        <v>1</v>
      </c>
    </row>
    <row r="267" spans="1:180" x14ac:dyDescent="0.3">
      <c r="A267" t="s">
        <v>174</v>
      </c>
      <c r="B267" t="s">
        <v>250</v>
      </c>
      <c r="C267" t="s">
        <v>180</v>
      </c>
      <c r="D267" t="s">
        <v>227</v>
      </c>
      <c r="E267" t="s">
        <v>187</v>
      </c>
      <c r="F267" t="s">
        <v>234</v>
      </c>
      <c r="G267" t="s">
        <v>242</v>
      </c>
      <c r="H267" s="53">
        <v>320</v>
      </c>
      <c r="I267" s="53">
        <v>1.0689919999999999</v>
      </c>
      <c r="J267" s="53">
        <v>1.000178</v>
      </c>
      <c r="K267" s="53">
        <v>1.089305</v>
      </c>
      <c r="L267" s="53">
        <v>0.99167280000000002</v>
      </c>
      <c r="M267" s="53">
        <v>1.141384</v>
      </c>
      <c r="N267" s="53">
        <v>1.050956</v>
      </c>
      <c r="O267" s="53">
        <v>1.094206</v>
      </c>
      <c r="P267" s="53">
        <v>1.1474629999999999</v>
      </c>
      <c r="Q267" s="53">
        <v>1.1461650000000001</v>
      </c>
      <c r="R267" s="53">
        <v>1.1664380000000001</v>
      </c>
      <c r="S267" s="53">
        <v>1.216008</v>
      </c>
      <c r="T267" s="53">
        <v>1.096411</v>
      </c>
      <c r="U267" s="53">
        <v>1.012594</v>
      </c>
      <c r="V267" s="53">
        <v>1.041309</v>
      </c>
      <c r="W267" s="53">
        <v>1.133008</v>
      </c>
      <c r="X267" s="53">
        <v>1.075067</v>
      </c>
      <c r="Y267" s="53">
        <v>1.0318069999999999</v>
      </c>
      <c r="Z267" s="53">
        <v>0.97148590000000001</v>
      </c>
      <c r="AA267" s="53">
        <v>1.0137320000000001</v>
      </c>
      <c r="AB267" s="53">
        <v>1.0376590000000001</v>
      </c>
      <c r="AC267" s="53">
        <v>1.082703</v>
      </c>
      <c r="AD267" s="53">
        <v>1.068683</v>
      </c>
      <c r="AE267" s="53">
        <v>1.0761289999999999</v>
      </c>
      <c r="AF267" s="53">
        <v>1.0806659999999999</v>
      </c>
      <c r="AG267" s="53">
        <v>5.4617800000000001E-2</v>
      </c>
      <c r="AH267" s="53">
        <v>1.3689E-2</v>
      </c>
      <c r="AI267" s="53">
        <v>0.12342</v>
      </c>
      <c r="AJ267" s="53">
        <v>3.6267500000000001E-2</v>
      </c>
      <c r="AK267" s="53">
        <v>0.1054915</v>
      </c>
      <c r="AL267" s="53">
        <v>3.8940200000000001E-2</v>
      </c>
      <c r="AM267" s="53">
        <v>2.1929199999999999E-2</v>
      </c>
      <c r="AN267" s="53">
        <v>-3.3871699999999998E-2</v>
      </c>
      <c r="AO267" s="53">
        <v>-9.9446000000000007E-2</v>
      </c>
      <c r="AP267" s="53">
        <v>-9.2407900000000001E-2</v>
      </c>
      <c r="AQ267" s="53">
        <v>-2.4122600000000001E-2</v>
      </c>
      <c r="AR267" s="53">
        <v>-0.11858100000000001</v>
      </c>
      <c r="AS267" s="53">
        <v>-0.1662738</v>
      </c>
      <c r="AT267" s="53">
        <v>-0.13153309999999999</v>
      </c>
      <c r="AU267" s="53">
        <v>-5.7738900000000003E-2</v>
      </c>
      <c r="AV267" s="53">
        <v>-0.10638880000000001</v>
      </c>
      <c r="AW267" s="53">
        <v>-8.4009E-2</v>
      </c>
      <c r="AX267" s="53">
        <v>-3.6050800000000001E-2</v>
      </c>
      <c r="AY267" s="53">
        <v>4.4418000000000001E-3</v>
      </c>
      <c r="AZ267" s="53">
        <v>2.7296399999999998E-2</v>
      </c>
      <c r="BA267" s="53">
        <v>-2.7266E-3</v>
      </c>
      <c r="BB267" s="53">
        <v>-4.1144600000000003E-2</v>
      </c>
      <c r="BC267" s="53">
        <v>8.1566E-3</v>
      </c>
      <c r="BD267" s="53">
        <v>5.2478400000000001E-2</v>
      </c>
      <c r="BE267" s="53">
        <v>0.16729738999999999</v>
      </c>
      <c r="BF267" s="53">
        <v>0.12745860000000001</v>
      </c>
      <c r="BG267" s="53">
        <v>0.23186409999999999</v>
      </c>
      <c r="BH267" s="53">
        <v>0.14038999999999999</v>
      </c>
      <c r="BI267" s="53">
        <v>0.2341937</v>
      </c>
      <c r="BJ267" s="53">
        <v>0.13185649999999999</v>
      </c>
      <c r="BK267" s="53">
        <v>0.1134511</v>
      </c>
      <c r="BL267" s="53">
        <v>5.4606399999999999E-2</v>
      </c>
      <c r="BM267" s="53">
        <v>-7.7851999999999999E-3</v>
      </c>
      <c r="BN267" s="53">
        <v>-1.4945E-3</v>
      </c>
      <c r="BO267" s="53">
        <v>6.45511E-2</v>
      </c>
      <c r="BP267" s="53">
        <v>-3.41032E-2</v>
      </c>
      <c r="BQ267" s="53">
        <v>-7.8428700000000004E-2</v>
      </c>
      <c r="BR267" s="53">
        <v>-3.7635299999999997E-2</v>
      </c>
      <c r="BS267" s="53">
        <v>5.6120499999999997E-2</v>
      </c>
      <c r="BT267" s="53">
        <v>1.36574E-2</v>
      </c>
      <c r="BU267" s="53">
        <v>3.2196200000000001E-2</v>
      </c>
      <c r="BV267" s="53">
        <v>6.5423899999999993E-2</v>
      </c>
      <c r="BW267" s="53">
        <v>0.1011104</v>
      </c>
      <c r="BX267" s="53">
        <v>0.12723180000000001</v>
      </c>
      <c r="BY267" s="53">
        <v>0.1003695</v>
      </c>
      <c r="BZ267" s="53">
        <v>6.7980200000000005E-2</v>
      </c>
      <c r="CA267" s="53">
        <v>0.11649809999999999</v>
      </c>
      <c r="CB267" s="53">
        <v>0.1578958</v>
      </c>
      <c r="CC267" s="53">
        <v>0.2453389</v>
      </c>
      <c r="CD267" s="53">
        <v>0.20625499999999999</v>
      </c>
      <c r="CE267" s="53">
        <v>0.30697210000000003</v>
      </c>
      <c r="CF267" s="53">
        <v>0.2125049</v>
      </c>
      <c r="CG267" s="53">
        <v>0.32333240000000002</v>
      </c>
      <c r="CH267" s="53">
        <v>0.1962101</v>
      </c>
      <c r="CI267" s="53">
        <v>0.17683879999999999</v>
      </c>
      <c r="CJ267" s="53">
        <v>0.115886</v>
      </c>
      <c r="CK267" s="53">
        <v>5.56988E-2</v>
      </c>
      <c r="CL267" s="53">
        <v>6.1471900000000003E-2</v>
      </c>
      <c r="CM267" s="53">
        <v>0.1259662</v>
      </c>
      <c r="CN267" s="53">
        <v>2.4405799999999998E-2</v>
      </c>
      <c r="CO267" s="53">
        <v>-1.7587499999999999E-2</v>
      </c>
      <c r="CP267" s="53">
        <v>2.7397999999999999E-2</v>
      </c>
      <c r="CQ267" s="53">
        <v>0.13497909999999999</v>
      </c>
      <c r="CR267" s="53">
        <v>9.6800999999999998E-2</v>
      </c>
      <c r="CS267" s="53">
        <v>0.1126795</v>
      </c>
      <c r="CT267" s="53">
        <v>0.13570499999999999</v>
      </c>
      <c r="CU267" s="53">
        <v>0.16806270000000001</v>
      </c>
      <c r="CV267" s="53">
        <v>0.1964467</v>
      </c>
      <c r="CW267" s="53">
        <v>0.1717736</v>
      </c>
      <c r="CX267" s="53">
        <v>0.14355970000000001</v>
      </c>
      <c r="CY267" s="53">
        <v>0.19153519999999999</v>
      </c>
      <c r="CZ267" s="53">
        <v>0.23090759999999999</v>
      </c>
      <c r="DA267" s="53">
        <v>0.32338041000000001</v>
      </c>
      <c r="DB267" s="53">
        <v>0.28505150000000001</v>
      </c>
      <c r="DC267" s="53">
        <v>0.38208009999999998</v>
      </c>
      <c r="DD267" s="53">
        <v>0.28461979999999998</v>
      </c>
      <c r="DE267" s="53">
        <v>0.41247109999999998</v>
      </c>
      <c r="DF267" s="53">
        <v>0.26056360000000001</v>
      </c>
      <c r="DG267" s="53">
        <v>0.24022660000000001</v>
      </c>
      <c r="DH267" s="53">
        <v>0.17716560000000001</v>
      </c>
      <c r="DI267" s="53">
        <v>0.11918280000000001</v>
      </c>
      <c r="DJ267" s="53">
        <v>0.1244382</v>
      </c>
      <c r="DK267" s="53">
        <v>0.1873813</v>
      </c>
      <c r="DL267" s="53">
        <v>8.29149E-2</v>
      </c>
      <c r="DM267" s="53">
        <v>4.3253800000000002E-2</v>
      </c>
      <c r="DN267" s="53">
        <v>9.2431399999999997E-2</v>
      </c>
      <c r="DO267" s="53">
        <v>0.21383769999999999</v>
      </c>
      <c r="DP267" s="53">
        <v>0.17994460000000001</v>
      </c>
      <c r="DQ267" s="53">
        <v>0.1931629</v>
      </c>
      <c r="DR267" s="53">
        <v>0.20598610000000001</v>
      </c>
      <c r="DS267" s="53">
        <v>0.2350151</v>
      </c>
      <c r="DT267" s="53">
        <v>0.2656617</v>
      </c>
      <c r="DU267" s="53">
        <v>0.2431777</v>
      </c>
      <c r="DV267" s="53">
        <v>0.21913920000000001</v>
      </c>
      <c r="DW267" s="53">
        <v>0.26657219999999998</v>
      </c>
      <c r="DX267" s="53">
        <v>0.30391940000000001</v>
      </c>
      <c r="DY267" s="53">
        <v>0.43606001</v>
      </c>
      <c r="DZ267" s="53">
        <v>0.39882109999999998</v>
      </c>
      <c r="EA267" s="53">
        <v>0.49052420000000002</v>
      </c>
      <c r="EB267" s="53">
        <v>0.38874229999999999</v>
      </c>
      <c r="EC267" s="53">
        <v>0.54117329999999997</v>
      </c>
      <c r="ED267" s="53">
        <v>0.35348000000000002</v>
      </c>
      <c r="EE267" s="53">
        <v>0.3317484</v>
      </c>
      <c r="EF267" s="53">
        <v>0.26564359999999998</v>
      </c>
      <c r="EG267" s="53">
        <v>0.21084359999999999</v>
      </c>
      <c r="EH267" s="53">
        <v>0.21535170000000001</v>
      </c>
      <c r="EI267" s="53">
        <v>0.27605499999999999</v>
      </c>
      <c r="EJ267" s="53">
        <v>0.16739270000000001</v>
      </c>
      <c r="EK267" s="53">
        <v>0.13109889999999999</v>
      </c>
      <c r="EL267" s="53">
        <v>0.1863292</v>
      </c>
      <c r="EM267" s="53">
        <v>0.32769700000000002</v>
      </c>
      <c r="EN267" s="53">
        <v>0.2999908</v>
      </c>
      <c r="EO267" s="53">
        <v>0.30936809999999998</v>
      </c>
      <c r="EP267" s="53">
        <v>0.30746079999999998</v>
      </c>
      <c r="EQ267" s="53">
        <v>0.33168370000000003</v>
      </c>
      <c r="ER267" s="53">
        <v>0.36559700000000001</v>
      </c>
      <c r="ES267" s="53">
        <v>0.34627380000000002</v>
      </c>
      <c r="ET267" s="53">
        <v>0.328264</v>
      </c>
      <c r="EU267" s="53">
        <v>0.37491380000000002</v>
      </c>
      <c r="EV267" s="53">
        <v>0.4093368</v>
      </c>
      <c r="EW267" s="53">
        <v>68.425479999999993</v>
      </c>
      <c r="EX267" s="53">
        <v>66.941720000000004</v>
      </c>
      <c r="EY267" s="53">
        <v>65.559030000000007</v>
      </c>
      <c r="EZ267" s="53">
        <v>64.342929999999996</v>
      </c>
      <c r="FA267" s="53">
        <v>63.311880000000002</v>
      </c>
      <c r="FB267" s="53">
        <v>62.36889</v>
      </c>
      <c r="FC267" s="53">
        <v>62.669739999999997</v>
      </c>
      <c r="FD267" s="53">
        <v>65.136799999999994</v>
      </c>
      <c r="FE267" s="53">
        <v>68.424409999999995</v>
      </c>
      <c r="FF267" s="53">
        <v>72.067019999999999</v>
      </c>
      <c r="FG267" s="53">
        <v>75.68723</v>
      </c>
      <c r="FH267" s="53">
        <v>78.982190000000003</v>
      </c>
      <c r="FI267" s="53">
        <v>81.787030000000001</v>
      </c>
      <c r="FJ267" s="53">
        <v>83.965609999999998</v>
      </c>
      <c r="FK267" s="53">
        <v>85.511510000000001</v>
      </c>
      <c r="FL267" s="53">
        <v>86.342039999999997</v>
      </c>
      <c r="FM267" s="53">
        <v>86.392960000000002</v>
      </c>
      <c r="FN267" s="53">
        <v>85.605519999999999</v>
      </c>
      <c r="FO267" s="53">
        <v>83.771519999999995</v>
      </c>
      <c r="FP267" s="53">
        <v>80.83511</v>
      </c>
      <c r="FQ267" s="53">
        <v>77.031229999999994</v>
      </c>
      <c r="FR267" s="53">
        <v>74.040490000000005</v>
      </c>
      <c r="FS267" s="53">
        <v>71.831479999999999</v>
      </c>
      <c r="FT267" s="53">
        <v>70.056849999999997</v>
      </c>
      <c r="FU267" s="53">
        <v>1003</v>
      </c>
      <c r="FV267" s="53">
        <v>864.1327</v>
      </c>
      <c r="FW267" s="53">
        <v>22.97662</v>
      </c>
      <c r="FX267" s="53">
        <v>1</v>
      </c>
    </row>
    <row r="268" spans="1:180" x14ac:dyDescent="0.3">
      <c r="A268" t="s">
        <v>174</v>
      </c>
      <c r="B268" t="s">
        <v>250</v>
      </c>
      <c r="C268" t="s">
        <v>180</v>
      </c>
      <c r="D268" t="s">
        <v>248</v>
      </c>
      <c r="E268" t="s">
        <v>188</v>
      </c>
      <c r="F268" t="s">
        <v>234</v>
      </c>
      <c r="G268" t="s">
        <v>242</v>
      </c>
      <c r="H268" s="53">
        <v>320</v>
      </c>
      <c r="I268" s="53">
        <v>1.140498</v>
      </c>
      <c r="J268" s="53">
        <v>1.0644340000000001</v>
      </c>
      <c r="K268" s="53">
        <v>1.125958</v>
      </c>
      <c r="L268" s="53">
        <v>1.0606059999999999</v>
      </c>
      <c r="M268" s="53">
        <v>1.2109259999999999</v>
      </c>
      <c r="N268" s="53">
        <v>1.1534660000000001</v>
      </c>
      <c r="O268" s="53">
        <v>1.1412059999999999</v>
      </c>
      <c r="P268" s="53">
        <v>1.182912</v>
      </c>
      <c r="Q268" s="53">
        <v>1.1984250000000001</v>
      </c>
      <c r="R268" s="53">
        <v>1.173516</v>
      </c>
      <c r="S268" s="53">
        <v>1.2172540000000001</v>
      </c>
      <c r="T268" s="53">
        <v>1.1834450000000001</v>
      </c>
      <c r="U268" s="53">
        <v>1.0551219999999999</v>
      </c>
      <c r="V268" s="53">
        <v>1.009614</v>
      </c>
      <c r="W268" s="53">
        <v>1.12643</v>
      </c>
      <c r="X268" s="53">
        <v>1.0466629999999999</v>
      </c>
      <c r="Y268" s="53">
        <v>0.9930985</v>
      </c>
      <c r="Z268" s="53">
        <v>0.94199940000000004</v>
      </c>
      <c r="AA268" s="53">
        <v>1.002815</v>
      </c>
      <c r="AB268" s="53">
        <v>1.0113399999999999</v>
      </c>
      <c r="AC268" s="53">
        <v>1.068573</v>
      </c>
      <c r="AD268" s="53">
        <v>1.1150059999999999</v>
      </c>
      <c r="AE268" s="53">
        <v>1.0655559999999999</v>
      </c>
      <c r="AF268" s="53">
        <v>1.0491239999999999</v>
      </c>
      <c r="AG268" s="53">
        <v>5.6519800000000002E-2</v>
      </c>
      <c r="AH268" s="53">
        <v>-3.9548100000000003E-2</v>
      </c>
      <c r="AI268" s="53">
        <v>5.5608699999999997E-2</v>
      </c>
      <c r="AJ268" s="53">
        <v>1.34322E-2</v>
      </c>
      <c r="AK268" s="53">
        <v>0.1065276</v>
      </c>
      <c r="AL268" s="53">
        <v>7.97398E-2</v>
      </c>
      <c r="AM268" s="53">
        <v>1.73753E-2</v>
      </c>
      <c r="AN268" s="53">
        <v>-2.69673E-2</v>
      </c>
      <c r="AO268" s="53">
        <v>-7.5406899999999999E-2</v>
      </c>
      <c r="AP268" s="53">
        <v>-0.15498729999999999</v>
      </c>
      <c r="AQ268" s="53">
        <v>-0.1015379</v>
      </c>
      <c r="AR268" s="53">
        <v>-0.13236890000000001</v>
      </c>
      <c r="AS268" s="53">
        <v>-0.2537259</v>
      </c>
      <c r="AT268" s="53">
        <v>-0.26216529999999999</v>
      </c>
      <c r="AU268" s="53">
        <v>-0.1224816</v>
      </c>
      <c r="AV268" s="53">
        <v>-0.146069</v>
      </c>
      <c r="AW268" s="53">
        <v>-0.1450468</v>
      </c>
      <c r="AX268" s="53">
        <v>-0.1129933</v>
      </c>
      <c r="AY268" s="53">
        <v>-5.5431399999999999E-2</v>
      </c>
      <c r="AZ268" s="53">
        <v>-4.8697900000000002E-2</v>
      </c>
      <c r="BA268" s="53">
        <v>-3.3421699999999999E-2</v>
      </c>
      <c r="BB268" s="53">
        <v>1.67923E-2</v>
      </c>
      <c r="BC268" s="53">
        <v>-1.9583999999999999E-3</v>
      </c>
      <c r="BD268" s="53">
        <v>6.2700000000000004E-3</v>
      </c>
      <c r="BE268" s="53">
        <v>0.14767151000000001</v>
      </c>
      <c r="BF268" s="53">
        <v>7.9910800000000004E-2</v>
      </c>
      <c r="BG268" s="53">
        <v>0.17045350000000001</v>
      </c>
      <c r="BH268" s="53">
        <v>0.1088949</v>
      </c>
      <c r="BI268" s="53">
        <v>0.21836510000000001</v>
      </c>
      <c r="BJ268" s="53">
        <v>0.1695142</v>
      </c>
      <c r="BK268" s="53">
        <v>0.1054529</v>
      </c>
      <c r="BL268" s="53">
        <v>5.7330699999999998E-2</v>
      </c>
      <c r="BM268" s="53">
        <v>1.2057E-2</v>
      </c>
      <c r="BN268" s="53">
        <v>-6.1527600000000002E-2</v>
      </c>
      <c r="BO268" s="53">
        <v>-1.8994000000000001E-3</v>
      </c>
      <c r="BP268" s="53">
        <v>-2.4053000000000001E-2</v>
      </c>
      <c r="BQ268" s="53">
        <v>-0.12879850000000001</v>
      </c>
      <c r="BR268" s="53">
        <v>-0.14688979999999999</v>
      </c>
      <c r="BS268" s="53">
        <v>-1.07365E-2</v>
      </c>
      <c r="BT268" s="53">
        <v>-4.0287999999999997E-2</v>
      </c>
      <c r="BU268" s="53">
        <v>-4.1013500000000001E-2</v>
      </c>
      <c r="BV268" s="53">
        <v>-1.58031E-2</v>
      </c>
      <c r="BW268" s="53">
        <v>4.3474800000000001E-2</v>
      </c>
      <c r="BX268" s="53">
        <v>4.6451800000000001E-2</v>
      </c>
      <c r="BY268" s="53">
        <v>5.4759700000000001E-2</v>
      </c>
      <c r="BZ268" s="53">
        <v>0.10304580000000001</v>
      </c>
      <c r="CA268" s="53">
        <v>8.2726300000000003E-2</v>
      </c>
      <c r="CB268" s="53">
        <v>9.1396699999999997E-2</v>
      </c>
      <c r="CC268" s="53">
        <v>0.21080289999999999</v>
      </c>
      <c r="CD268" s="53">
        <v>0.1626476</v>
      </c>
      <c r="CE268" s="53">
        <v>0.24999479999999999</v>
      </c>
      <c r="CF268" s="53">
        <v>0.1750121</v>
      </c>
      <c r="CG268" s="53">
        <v>0.29582340000000001</v>
      </c>
      <c r="CH268" s="53">
        <v>0.2316916</v>
      </c>
      <c r="CI268" s="53">
        <v>0.16645509999999999</v>
      </c>
      <c r="CJ268" s="53">
        <v>0.11571529999999999</v>
      </c>
      <c r="CK268" s="53">
        <v>7.2634199999999996E-2</v>
      </c>
      <c r="CL268" s="53">
        <v>3.2022999999999999E-3</v>
      </c>
      <c r="CM268" s="53">
        <v>6.71099E-2</v>
      </c>
      <c r="CN268" s="53">
        <v>5.0966299999999999E-2</v>
      </c>
      <c r="CO268" s="53">
        <v>-4.2274100000000002E-2</v>
      </c>
      <c r="CP268" s="53">
        <v>-6.7050299999999993E-2</v>
      </c>
      <c r="CQ268" s="53">
        <v>6.6657800000000003E-2</v>
      </c>
      <c r="CR268" s="53">
        <v>3.2975600000000001E-2</v>
      </c>
      <c r="CS268" s="53">
        <v>3.10397E-2</v>
      </c>
      <c r="CT268" s="53">
        <v>5.1510399999999998E-2</v>
      </c>
      <c r="CU268" s="53">
        <v>0.1119769</v>
      </c>
      <c r="CV268" s="53">
        <v>0.1123522</v>
      </c>
      <c r="CW268" s="53">
        <v>0.1158339</v>
      </c>
      <c r="CX268" s="53">
        <v>0.1627847</v>
      </c>
      <c r="CY268" s="53">
        <v>0.14137859999999999</v>
      </c>
      <c r="CZ268" s="53">
        <v>0.15035519999999999</v>
      </c>
      <c r="DA268" s="53">
        <v>0.27393430000000002</v>
      </c>
      <c r="DB268" s="53">
        <v>0.24538450000000001</v>
      </c>
      <c r="DC268" s="53">
        <v>0.329536</v>
      </c>
      <c r="DD268" s="53">
        <v>0.24112929999999999</v>
      </c>
      <c r="DE268" s="53">
        <v>0.37328159999999999</v>
      </c>
      <c r="DF268" s="53">
        <v>0.29386899999999999</v>
      </c>
      <c r="DG268" s="53">
        <v>0.2274573</v>
      </c>
      <c r="DH268" s="53">
        <v>0.1740998</v>
      </c>
      <c r="DI268" s="53">
        <v>0.13321140000000001</v>
      </c>
      <c r="DJ268" s="53">
        <v>6.7932199999999998E-2</v>
      </c>
      <c r="DK268" s="53">
        <v>0.1361193</v>
      </c>
      <c r="DL268" s="53">
        <v>0.1259855</v>
      </c>
      <c r="DM268" s="53">
        <v>4.4250200000000003E-2</v>
      </c>
      <c r="DN268" s="53">
        <v>1.2789099999999999E-2</v>
      </c>
      <c r="DO268" s="53">
        <v>0.14405209999999999</v>
      </c>
      <c r="DP268" s="53">
        <v>0.10623929999999999</v>
      </c>
      <c r="DQ268" s="53">
        <v>0.1030928</v>
      </c>
      <c r="DR268" s="53">
        <v>0.118824</v>
      </c>
      <c r="DS268" s="53">
        <v>0.1804789</v>
      </c>
      <c r="DT268" s="53">
        <v>0.17825260000000001</v>
      </c>
      <c r="DU268" s="53">
        <v>0.17690810000000001</v>
      </c>
      <c r="DV268" s="53">
        <v>0.22252359999999999</v>
      </c>
      <c r="DW268" s="53">
        <v>0.20003099999999999</v>
      </c>
      <c r="DX268" s="53">
        <v>0.20931369999999999</v>
      </c>
      <c r="DY268" s="53">
        <v>0.36508599000000003</v>
      </c>
      <c r="DZ268" s="53">
        <v>0.36484339999999998</v>
      </c>
      <c r="EA268" s="53">
        <v>0.44438090000000002</v>
      </c>
      <c r="EB268" s="53">
        <v>0.336592</v>
      </c>
      <c r="EC268" s="53">
        <v>0.48511910000000003</v>
      </c>
      <c r="ED268" s="53">
        <v>0.38364340000000002</v>
      </c>
      <c r="EE268" s="53">
        <v>0.31553490000000001</v>
      </c>
      <c r="EF268" s="53">
        <v>0.25839780000000001</v>
      </c>
      <c r="EG268" s="53">
        <v>0.22067529999999999</v>
      </c>
      <c r="EH268" s="53">
        <v>0.16139200000000001</v>
      </c>
      <c r="EI268" s="53">
        <v>0.23575779999999999</v>
      </c>
      <c r="EJ268" s="53">
        <v>0.23430139999999999</v>
      </c>
      <c r="EK268" s="53">
        <v>0.16917769999999999</v>
      </c>
      <c r="EL268" s="53">
        <v>0.1280646</v>
      </c>
      <c r="EM268" s="53">
        <v>0.2557972</v>
      </c>
      <c r="EN268" s="53">
        <v>0.21202029999999999</v>
      </c>
      <c r="EO268" s="53">
        <v>0.20712620000000001</v>
      </c>
      <c r="EP268" s="53">
        <v>0.21601409999999999</v>
      </c>
      <c r="EQ268" s="53">
        <v>0.2793851</v>
      </c>
      <c r="ER268" s="53">
        <v>0.27340229999999999</v>
      </c>
      <c r="ES268" s="53">
        <v>0.26508949999999998</v>
      </c>
      <c r="ET268" s="53">
        <v>0.30877710000000003</v>
      </c>
      <c r="EU268" s="53">
        <v>0.28471570000000002</v>
      </c>
      <c r="EV268" s="53">
        <v>0.29444039999999999</v>
      </c>
      <c r="EW268" s="53">
        <v>74.307779999999994</v>
      </c>
      <c r="EX268" s="53">
        <v>72.478020000000001</v>
      </c>
      <c r="EY268" s="53">
        <v>70.797309999999996</v>
      </c>
      <c r="EZ268" s="53">
        <v>69.429659999999998</v>
      </c>
      <c r="FA268" s="53">
        <v>68.220290000000006</v>
      </c>
      <c r="FB268" s="53">
        <v>67.032700000000006</v>
      </c>
      <c r="FC268" s="53">
        <v>66.867249999999999</v>
      </c>
      <c r="FD268" s="53">
        <v>68.82687</v>
      </c>
      <c r="FE268" s="53">
        <v>72.100849999999994</v>
      </c>
      <c r="FF268" s="53">
        <v>75.813659999999999</v>
      </c>
      <c r="FG268" s="53">
        <v>79.984989999999996</v>
      </c>
      <c r="FH268" s="53">
        <v>84.153940000000006</v>
      </c>
      <c r="FI268" s="53">
        <v>87.598600000000005</v>
      </c>
      <c r="FJ268" s="53">
        <v>89.903239999999997</v>
      </c>
      <c r="FK268" s="53">
        <v>91.614850000000004</v>
      </c>
      <c r="FL268" s="53">
        <v>92.658069999999995</v>
      </c>
      <c r="FM268" s="53">
        <v>92.701639999999998</v>
      </c>
      <c r="FN268" s="53">
        <v>91.809619999999995</v>
      </c>
      <c r="FO268" s="53">
        <v>89.790530000000004</v>
      </c>
      <c r="FP268" s="53">
        <v>86.586690000000004</v>
      </c>
      <c r="FQ268" s="53">
        <v>82.788240000000002</v>
      </c>
      <c r="FR268" s="53">
        <v>79.838679999999997</v>
      </c>
      <c r="FS268" s="53">
        <v>77.570089999999993</v>
      </c>
      <c r="FT268" s="53">
        <v>75.612610000000004</v>
      </c>
      <c r="FU268" s="53">
        <v>1003</v>
      </c>
      <c r="FV268" s="53">
        <v>968.35450000000003</v>
      </c>
      <c r="FW268" s="53">
        <v>23.02101</v>
      </c>
      <c r="FX268" s="53">
        <v>1</v>
      </c>
    </row>
    <row r="269" spans="1:180" x14ac:dyDescent="0.3">
      <c r="A269" t="s">
        <v>174</v>
      </c>
      <c r="B269" t="s">
        <v>250</v>
      </c>
      <c r="C269" t="s">
        <v>180</v>
      </c>
      <c r="D269" t="s">
        <v>248</v>
      </c>
      <c r="E269" t="s">
        <v>190</v>
      </c>
      <c r="F269" t="s">
        <v>234</v>
      </c>
      <c r="G269" t="s">
        <v>242</v>
      </c>
      <c r="H269" s="53">
        <v>320</v>
      </c>
      <c r="I269" s="53">
        <v>0.56781793000000003</v>
      </c>
      <c r="J269" s="53">
        <v>0.73489099999999996</v>
      </c>
      <c r="K269" s="53">
        <v>0.85332160000000001</v>
      </c>
      <c r="L269" s="53">
        <v>0.908945</v>
      </c>
      <c r="M269" s="53">
        <v>0.83772720000000001</v>
      </c>
      <c r="N269" s="53">
        <v>0.93002099999999999</v>
      </c>
      <c r="O269" s="53">
        <v>0.78963289999999997</v>
      </c>
      <c r="P269" s="53">
        <v>0.80024090000000003</v>
      </c>
      <c r="Q269" s="53">
        <v>0.79737720000000001</v>
      </c>
      <c r="R269" s="53">
        <v>0.77567319999999995</v>
      </c>
      <c r="S269" s="53">
        <v>0.76464189999999999</v>
      </c>
      <c r="T269" s="53">
        <v>0.58382769999999995</v>
      </c>
      <c r="U269" s="53">
        <v>0.60651080000000002</v>
      </c>
      <c r="V269" s="53">
        <v>0.7134315</v>
      </c>
      <c r="W269" s="53">
        <v>0.71735009999999999</v>
      </c>
      <c r="X269" s="53">
        <v>0.70101639999999998</v>
      </c>
      <c r="Y269" s="53">
        <v>0.72365740000000001</v>
      </c>
      <c r="Z269" s="53">
        <v>0.69437899999999997</v>
      </c>
      <c r="AA269" s="53">
        <v>0.77171149999999999</v>
      </c>
      <c r="AB269" s="53">
        <v>0.73473999999999995</v>
      </c>
      <c r="AC269" s="53">
        <v>0.63720710000000003</v>
      </c>
      <c r="AD269" s="53">
        <v>0.70441679999999995</v>
      </c>
      <c r="AE269" s="53">
        <v>0.67444939999999998</v>
      </c>
      <c r="AF269" s="53">
        <v>0.67776049999999999</v>
      </c>
      <c r="AG269" s="53">
        <v>-0.26098158999999999</v>
      </c>
      <c r="AH269" s="53">
        <v>-5.6992300000000003E-2</v>
      </c>
      <c r="AI269" s="53">
        <v>7.3208899999999993E-2</v>
      </c>
      <c r="AJ269" s="53">
        <v>0.1073192</v>
      </c>
      <c r="AK269" s="53">
        <v>4.9075199999999999E-2</v>
      </c>
      <c r="AL269" s="53">
        <v>0.1141538</v>
      </c>
      <c r="AM269" s="53">
        <v>-1.19022E-2</v>
      </c>
      <c r="AN269" s="53">
        <v>-9.2285099999999995E-2</v>
      </c>
      <c r="AO269" s="53">
        <v>-0.15087310000000001</v>
      </c>
      <c r="AP269" s="53">
        <v>-0.2296851</v>
      </c>
      <c r="AQ269" s="53">
        <v>-0.2287043</v>
      </c>
      <c r="AR269" s="53">
        <v>-0.44889069999999998</v>
      </c>
      <c r="AS269" s="53">
        <v>-0.38130399999999998</v>
      </c>
      <c r="AT269" s="53">
        <v>-0.23673520000000001</v>
      </c>
      <c r="AU269" s="53">
        <v>-0.22723660000000001</v>
      </c>
      <c r="AV269" s="53">
        <v>-0.22457269999999999</v>
      </c>
      <c r="AW269" s="53">
        <v>-0.15345880000000001</v>
      </c>
      <c r="AX269" s="53">
        <v>-0.12718869999999999</v>
      </c>
      <c r="AY269" s="53">
        <v>-4.4430699999999997E-2</v>
      </c>
      <c r="AZ269" s="53">
        <v>-7.2405399999999995E-2</v>
      </c>
      <c r="BA269" s="53">
        <v>-0.18223819999999999</v>
      </c>
      <c r="BB269" s="53">
        <v>-9.4182399999999999E-2</v>
      </c>
      <c r="BC269" s="53">
        <v>-9.5797300000000002E-2</v>
      </c>
      <c r="BD269" s="53">
        <v>-8.1786200000000003E-2</v>
      </c>
      <c r="BE269" s="53">
        <v>-0.15569051</v>
      </c>
      <c r="BF269" s="53">
        <v>3.5936000000000003E-2</v>
      </c>
      <c r="BG269" s="53">
        <v>0.16919799999999999</v>
      </c>
      <c r="BH269" s="53">
        <v>0.22266159999999999</v>
      </c>
      <c r="BI269" s="53">
        <v>0.14330399999999999</v>
      </c>
      <c r="BJ269" s="53">
        <v>0.22714000000000001</v>
      </c>
      <c r="BK269" s="53">
        <v>8.3372799999999997E-2</v>
      </c>
      <c r="BL269" s="53">
        <v>-3.0233999999999999E-3</v>
      </c>
      <c r="BM269" s="53">
        <v>-6.4483399999999996E-2</v>
      </c>
      <c r="BN269" s="53">
        <v>-0.13364780000000001</v>
      </c>
      <c r="BO269" s="53">
        <v>-0.13658680000000001</v>
      </c>
      <c r="BP269" s="53">
        <v>-0.32707779999999997</v>
      </c>
      <c r="BQ269" s="53">
        <v>-0.2694377</v>
      </c>
      <c r="BR269" s="53">
        <v>-0.1439397</v>
      </c>
      <c r="BS269" s="53">
        <v>-0.1389505</v>
      </c>
      <c r="BT269" s="53">
        <v>-0.1382457</v>
      </c>
      <c r="BU269" s="53">
        <v>-6.7845100000000005E-2</v>
      </c>
      <c r="BV269" s="53">
        <v>-4.5309700000000001E-2</v>
      </c>
      <c r="BW269" s="53">
        <v>3.5580599999999997E-2</v>
      </c>
      <c r="BX269" s="53">
        <v>8.3613000000000003E-3</v>
      </c>
      <c r="BY269" s="53">
        <v>-8.8463100000000003E-2</v>
      </c>
      <c r="BZ269" s="53">
        <v>-8.7340999999999998E-3</v>
      </c>
      <c r="CA269" s="53">
        <v>-1.20763E-2</v>
      </c>
      <c r="CB269" s="53">
        <v>5.4810000000000004E-4</v>
      </c>
      <c r="CC269" s="53">
        <v>-8.2766199999999998E-2</v>
      </c>
      <c r="CD269" s="53">
        <v>0.10029780000000001</v>
      </c>
      <c r="CE269" s="53">
        <v>0.23567979999999999</v>
      </c>
      <c r="CF269" s="53">
        <v>0.30254750000000002</v>
      </c>
      <c r="CG269" s="53">
        <v>0.20856659999999999</v>
      </c>
      <c r="CH269" s="53">
        <v>0.3053939</v>
      </c>
      <c r="CI269" s="53">
        <v>0.14935989999999999</v>
      </c>
      <c r="CJ269" s="53">
        <v>5.8798999999999997E-2</v>
      </c>
      <c r="CK269" s="53">
        <v>-4.6500999999999999E-3</v>
      </c>
      <c r="CL269" s="53">
        <v>-6.7132700000000003E-2</v>
      </c>
      <c r="CM269" s="53">
        <v>-7.2786600000000007E-2</v>
      </c>
      <c r="CN269" s="53">
        <v>-0.2427106</v>
      </c>
      <c r="CO269" s="53">
        <v>-0.19195950000000001</v>
      </c>
      <c r="CP269" s="53">
        <v>-7.9669799999999999E-2</v>
      </c>
      <c r="CQ269" s="53">
        <v>-7.7803800000000006E-2</v>
      </c>
      <c r="CR269" s="53">
        <v>-7.8455999999999998E-2</v>
      </c>
      <c r="CS269" s="53">
        <v>-8.5491999999999999E-3</v>
      </c>
      <c r="CT269" s="53">
        <v>1.13995E-2</v>
      </c>
      <c r="CU269" s="53">
        <v>9.0996099999999996E-2</v>
      </c>
      <c r="CV269" s="53">
        <v>6.4300200000000002E-2</v>
      </c>
      <c r="CW269" s="53">
        <v>-2.3514699999999999E-2</v>
      </c>
      <c r="CX269" s="53">
        <v>5.0447199999999998E-2</v>
      </c>
      <c r="CY269" s="53">
        <v>4.5908499999999998E-2</v>
      </c>
      <c r="CZ269" s="53">
        <v>5.7572600000000002E-2</v>
      </c>
      <c r="DA269" s="53">
        <v>-9.8419000000000006E-3</v>
      </c>
      <c r="DB269" s="53">
        <v>0.16465969999999999</v>
      </c>
      <c r="DC269" s="53">
        <v>0.30216150000000003</v>
      </c>
      <c r="DD269" s="53">
        <v>0.38243329999999998</v>
      </c>
      <c r="DE269" s="53">
        <v>0.27382909999999999</v>
      </c>
      <c r="DF269" s="53">
        <v>0.38364779999999998</v>
      </c>
      <c r="DG269" s="53">
        <v>0.21534710000000001</v>
      </c>
      <c r="DH269" s="53">
        <v>0.1206214</v>
      </c>
      <c r="DI269" s="53">
        <v>5.5183099999999999E-2</v>
      </c>
      <c r="DJ269" s="53">
        <v>-6.1760000000000005E-4</v>
      </c>
      <c r="DK269" s="53">
        <v>-8.9862999999999991E-3</v>
      </c>
      <c r="DL269" s="53">
        <v>-0.1583434</v>
      </c>
      <c r="DM269" s="53">
        <v>-0.11448120000000001</v>
      </c>
      <c r="DN269" s="53">
        <v>-1.5399899999999999E-2</v>
      </c>
      <c r="DO269" s="53">
        <v>-1.6657100000000001E-2</v>
      </c>
      <c r="DP269" s="53">
        <v>-1.8666200000000001E-2</v>
      </c>
      <c r="DQ269" s="53">
        <v>5.0746600000000003E-2</v>
      </c>
      <c r="DR269" s="53">
        <v>6.8108600000000005E-2</v>
      </c>
      <c r="DS269" s="53">
        <v>0.14641170000000001</v>
      </c>
      <c r="DT269" s="53">
        <v>0.120239</v>
      </c>
      <c r="DU269" s="53">
        <v>4.1433600000000001E-2</v>
      </c>
      <c r="DV269" s="53">
        <v>0.1096285</v>
      </c>
      <c r="DW269" s="53">
        <v>0.1038934</v>
      </c>
      <c r="DX269" s="53">
        <v>0.11459709999999999</v>
      </c>
      <c r="DY269" s="53">
        <v>9.5449199999999998E-2</v>
      </c>
      <c r="DZ269" s="53">
        <v>0.25758799999999998</v>
      </c>
      <c r="EA269" s="53">
        <v>0.39815070000000002</v>
      </c>
      <c r="EB269" s="53">
        <v>0.49777569999999999</v>
      </c>
      <c r="EC269" s="53">
        <v>0.36805789999999999</v>
      </c>
      <c r="ED269" s="53">
        <v>0.49663390000000002</v>
      </c>
      <c r="EE269" s="53">
        <v>0.31062200000000001</v>
      </c>
      <c r="EF269" s="53">
        <v>0.20988309999999999</v>
      </c>
      <c r="EG269" s="53">
        <v>0.1415728</v>
      </c>
      <c r="EH269" s="53">
        <v>9.5419599999999993E-2</v>
      </c>
      <c r="EI269" s="53">
        <v>8.3131099999999999E-2</v>
      </c>
      <c r="EJ269" s="53">
        <v>-3.6530600000000003E-2</v>
      </c>
      <c r="EK269" s="53">
        <v>-2.6148999999999999E-3</v>
      </c>
      <c r="EL269" s="53">
        <v>7.7395599999999995E-2</v>
      </c>
      <c r="EM269" s="53">
        <v>7.1628999999999998E-2</v>
      </c>
      <c r="EN269" s="53">
        <v>6.7660700000000004E-2</v>
      </c>
      <c r="EO269" s="53">
        <v>0.13636039999999999</v>
      </c>
      <c r="EP269" s="53">
        <v>0.1499876</v>
      </c>
      <c r="EQ269" s="53">
        <v>0.22642300000000001</v>
      </c>
      <c r="ER269" s="53">
        <v>0.20100570000000001</v>
      </c>
      <c r="ES269" s="53">
        <v>0.13520869999999999</v>
      </c>
      <c r="ET269" s="53">
        <v>0.1950769</v>
      </c>
      <c r="EU269" s="53">
        <v>0.18761439999999999</v>
      </c>
      <c r="EV269" s="53">
        <v>0.19693140000000001</v>
      </c>
      <c r="EW269" s="53">
        <v>67.169470000000004</v>
      </c>
      <c r="EX269" s="53">
        <v>65.913659999999993</v>
      </c>
      <c r="EY269" s="53">
        <v>64.751170000000002</v>
      </c>
      <c r="EZ269" s="53">
        <v>63.787019999999998</v>
      </c>
      <c r="FA269" s="53">
        <v>62.86721</v>
      </c>
      <c r="FB269" s="53">
        <v>61.855130000000003</v>
      </c>
      <c r="FC269" s="53">
        <v>61.036020000000001</v>
      </c>
      <c r="FD269" s="53">
        <v>61.85707</v>
      </c>
      <c r="FE269" s="53">
        <v>65.097759999999994</v>
      </c>
      <c r="FF269" s="53">
        <v>68.911050000000003</v>
      </c>
      <c r="FG269" s="53">
        <v>73.450509999999994</v>
      </c>
      <c r="FH269" s="53">
        <v>77.701170000000005</v>
      </c>
      <c r="FI269" s="53">
        <v>81.455160000000006</v>
      </c>
      <c r="FJ269" s="53">
        <v>84.070769999999996</v>
      </c>
      <c r="FK269" s="53">
        <v>85.542559999999995</v>
      </c>
      <c r="FL269" s="53">
        <v>86.137500000000003</v>
      </c>
      <c r="FM269" s="53">
        <v>85.890209999999996</v>
      </c>
      <c r="FN269" s="53">
        <v>84.526820000000001</v>
      </c>
      <c r="FO269" s="53">
        <v>81.684600000000003</v>
      </c>
      <c r="FP269" s="53">
        <v>77.877629999999996</v>
      </c>
      <c r="FQ269" s="53">
        <v>74.937650000000005</v>
      </c>
      <c r="FR269" s="53">
        <v>72.538129999999995</v>
      </c>
      <c r="FS269" s="53">
        <v>70.673519999999996</v>
      </c>
      <c r="FT269" s="53">
        <v>68.956990000000005</v>
      </c>
      <c r="FU269" s="53">
        <v>1002.3</v>
      </c>
      <c r="FV269" s="53">
        <v>700.19809999999995</v>
      </c>
      <c r="FW269" s="53">
        <v>23.714829999999999</v>
      </c>
      <c r="FX269" s="53">
        <v>1</v>
      </c>
    </row>
    <row r="270" spans="1:180" x14ac:dyDescent="0.3">
      <c r="A270" t="s">
        <v>174</v>
      </c>
      <c r="B270" t="s">
        <v>250</v>
      </c>
      <c r="C270" t="s">
        <v>180</v>
      </c>
      <c r="D270" t="s">
        <v>227</v>
      </c>
      <c r="E270" t="s">
        <v>188</v>
      </c>
      <c r="F270" t="s">
        <v>234</v>
      </c>
      <c r="G270" t="s">
        <v>242</v>
      </c>
      <c r="H270" s="53">
        <v>320</v>
      </c>
      <c r="I270" s="53">
        <v>0.98684322999999996</v>
      </c>
      <c r="J270" s="53">
        <v>0.88084430000000002</v>
      </c>
      <c r="K270" s="53">
        <v>0.99994810000000001</v>
      </c>
      <c r="L270" s="53">
        <v>0.90241159999999998</v>
      </c>
      <c r="M270" s="53">
        <v>1.0752820000000001</v>
      </c>
      <c r="N270" s="53">
        <v>1.040308</v>
      </c>
      <c r="O270" s="53">
        <v>1.063526</v>
      </c>
      <c r="P270" s="53">
        <v>1.149051</v>
      </c>
      <c r="Q270" s="53">
        <v>1.1532500000000001</v>
      </c>
      <c r="R270" s="53">
        <v>1.126768</v>
      </c>
      <c r="S270" s="53">
        <v>1.1327780000000001</v>
      </c>
      <c r="T270" s="53">
        <v>1.013339</v>
      </c>
      <c r="U270" s="53">
        <v>0.86456509999999998</v>
      </c>
      <c r="V270" s="53">
        <v>0.86349949999999998</v>
      </c>
      <c r="W270" s="53">
        <v>0.95745590000000003</v>
      </c>
      <c r="X270" s="53">
        <v>0.92012389999999999</v>
      </c>
      <c r="Y270" s="53">
        <v>0.91141110000000003</v>
      </c>
      <c r="Z270" s="53">
        <v>0.87834979999999996</v>
      </c>
      <c r="AA270" s="53">
        <v>0.95011040000000002</v>
      </c>
      <c r="AB270" s="53">
        <v>0.93052959999999996</v>
      </c>
      <c r="AC270" s="53">
        <v>0.9678966</v>
      </c>
      <c r="AD270" s="53">
        <v>0.9852843</v>
      </c>
      <c r="AE270" s="53">
        <v>0.98542419999999997</v>
      </c>
      <c r="AF270" s="53">
        <v>0.97846820000000001</v>
      </c>
      <c r="AG270" s="53">
        <v>-0.10017470000000001</v>
      </c>
      <c r="AH270" s="53">
        <v>-0.23018230000000001</v>
      </c>
      <c r="AI270" s="53">
        <v>-7.6830200000000001E-2</v>
      </c>
      <c r="AJ270" s="53">
        <v>-0.14686660000000001</v>
      </c>
      <c r="AK270" s="53">
        <v>-3.3270800000000003E-2</v>
      </c>
      <c r="AL270" s="53">
        <v>-5.17583E-2</v>
      </c>
      <c r="AM270" s="53">
        <v>-8.8252499999999998E-2</v>
      </c>
      <c r="AN270" s="53">
        <v>-0.13845789999999999</v>
      </c>
      <c r="AO270" s="53">
        <v>-0.23363639999999999</v>
      </c>
      <c r="AP270" s="53">
        <v>-0.29560710000000001</v>
      </c>
      <c r="AQ270" s="53">
        <v>-0.26260220000000001</v>
      </c>
      <c r="AR270" s="53">
        <v>-0.3347135</v>
      </c>
      <c r="AS270" s="53">
        <v>-0.47325210000000001</v>
      </c>
      <c r="AT270" s="53">
        <v>-0.45835720000000002</v>
      </c>
      <c r="AU270" s="53">
        <v>-0.31981490000000001</v>
      </c>
      <c r="AV270" s="53">
        <v>-0.32885219999999998</v>
      </c>
      <c r="AW270" s="53">
        <v>-0.28887829999999998</v>
      </c>
      <c r="AX270" s="53">
        <v>-0.23572950000000001</v>
      </c>
      <c r="AY270" s="53">
        <v>-0.1400013</v>
      </c>
      <c r="AZ270" s="53">
        <v>-0.14077300000000001</v>
      </c>
      <c r="BA270" s="53">
        <v>-0.15627930000000001</v>
      </c>
      <c r="BB270" s="53">
        <v>-0.13996800000000001</v>
      </c>
      <c r="BC270" s="53">
        <v>-0.1176152</v>
      </c>
      <c r="BD270" s="53">
        <v>-9.4537800000000005E-2</v>
      </c>
      <c r="BE270" s="53">
        <v>-1.7269699999999999E-2</v>
      </c>
      <c r="BF270" s="53">
        <v>-0.1193758</v>
      </c>
      <c r="BG270" s="53">
        <v>2.4833399999999999E-2</v>
      </c>
      <c r="BH270" s="53">
        <v>-6.5082799999999996E-2</v>
      </c>
      <c r="BI270" s="53">
        <v>6.1504400000000001E-2</v>
      </c>
      <c r="BJ270" s="53">
        <v>2.2044500000000002E-2</v>
      </c>
      <c r="BK270" s="53">
        <v>-1.63342E-2</v>
      </c>
      <c r="BL270" s="53">
        <v>-6.3945799999999997E-2</v>
      </c>
      <c r="BM270" s="53">
        <v>-0.1530118</v>
      </c>
      <c r="BN270" s="53">
        <v>-0.2162076</v>
      </c>
      <c r="BO270" s="53">
        <v>-0.1831718</v>
      </c>
      <c r="BP270" s="53">
        <v>-0.26781850000000001</v>
      </c>
      <c r="BQ270" s="53">
        <v>-0.37634250000000002</v>
      </c>
      <c r="BR270" s="53">
        <v>-0.36030200000000001</v>
      </c>
      <c r="BS270" s="53">
        <v>-0.2412511</v>
      </c>
      <c r="BT270" s="53">
        <v>-0.24037929999999999</v>
      </c>
      <c r="BU270" s="53">
        <v>-0.19392809999999999</v>
      </c>
      <c r="BV270" s="53">
        <v>-0.15235660000000001</v>
      </c>
      <c r="BW270" s="53">
        <v>-6.7120399999999997E-2</v>
      </c>
      <c r="BX270" s="53">
        <v>-7.44509E-2</v>
      </c>
      <c r="BY270" s="53">
        <v>-9.5265799999999998E-2</v>
      </c>
      <c r="BZ270" s="53">
        <v>-7.94792E-2</v>
      </c>
      <c r="CA270" s="53">
        <v>-5.8499200000000001E-2</v>
      </c>
      <c r="CB270" s="53">
        <v>-3.4257500000000003E-2</v>
      </c>
      <c r="CC270" s="53">
        <v>4.0150100000000001E-2</v>
      </c>
      <c r="CD270" s="53">
        <v>-4.2631500000000003E-2</v>
      </c>
      <c r="CE270" s="53">
        <v>9.5245300000000005E-2</v>
      </c>
      <c r="CF270" s="53">
        <v>-8.4395000000000008E-3</v>
      </c>
      <c r="CG270" s="53">
        <v>0.12714549999999999</v>
      </c>
      <c r="CH270" s="53">
        <v>7.3160100000000006E-2</v>
      </c>
      <c r="CI270" s="53">
        <v>3.3476100000000002E-2</v>
      </c>
      <c r="CJ270" s="53">
        <v>-1.23389E-2</v>
      </c>
      <c r="CK270" s="53">
        <v>-9.7171499999999994E-2</v>
      </c>
      <c r="CL270" s="53">
        <v>-0.16121569999999999</v>
      </c>
      <c r="CM270" s="53">
        <v>-0.12815850000000001</v>
      </c>
      <c r="CN270" s="53">
        <v>-0.22148709999999999</v>
      </c>
      <c r="CO270" s="53">
        <v>-0.30922319999999998</v>
      </c>
      <c r="CP270" s="53">
        <v>-0.29238920000000002</v>
      </c>
      <c r="CQ270" s="53">
        <v>-0.18683810000000001</v>
      </c>
      <c r="CR270" s="53">
        <v>-0.17910319999999999</v>
      </c>
      <c r="CS270" s="53">
        <v>-0.1281658</v>
      </c>
      <c r="CT270" s="53">
        <v>-9.4612799999999997E-2</v>
      </c>
      <c r="CU270" s="53">
        <v>-1.66433E-2</v>
      </c>
      <c r="CV270" s="53">
        <v>-2.8516400000000001E-2</v>
      </c>
      <c r="CW270" s="53">
        <v>-5.3008100000000002E-2</v>
      </c>
      <c r="CX270" s="53">
        <v>-3.7584899999999997E-2</v>
      </c>
      <c r="CY270" s="53">
        <v>-1.7555600000000001E-2</v>
      </c>
      <c r="CZ270" s="53">
        <v>7.4923999999999998E-3</v>
      </c>
      <c r="DA270" s="53">
        <v>9.7569799999999998E-2</v>
      </c>
      <c r="DB270" s="53">
        <v>3.4112799999999999E-2</v>
      </c>
      <c r="DC270" s="53">
        <v>0.1656572</v>
      </c>
      <c r="DD270" s="53">
        <v>4.8203700000000002E-2</v>
      </c>
      <c r="DE270" s="53">
        <v>0.1927865</v>
      </c>
      <c r="DF270" s="53">
        <v>0.1242756</v>
      </c>
      <c r="DG270" s="53">
        <v>8.3286499999999999E-2</v>
      </c>
      <c r="DH270" s="53">
        <v>3.9267900000000001E-2</v>
      </c>
      <c r="DI270" s="53">
        <v>-4.1331100000000003E-2</v>
      </c>
      <c r="DJ270" s="53">
        <v>-0.10622379999999999</v>
      </c>
      <c r="DK270" s="53">
        <v>-7.3145299999999996E-2</v>
      </c>
      <c r="DL270" s="53">
        <v>-0.1751558</v>
      </c>
      <c r="DM270" s="53">
        <v>-0.24210390000000001</v>
      </c>
      <c r="DN270" s="53">
        <v>-0.2244765</v>
      </c>
      <c r="DO270" s="53">
        <v>-0.13242509999999999</v>
      </c>
      <c r="DP270" s="53">
        <v>-0.1178271</v>
      </c>
      <c r="DQ270" s="53">
        <v>-6.2403599999999997E-2</v>
      </c>
      <c r="DR270" s="53">
        <v>-3.6868999999999999E-2</v>
      </c>
      <c r="DS270" s="53">
        <v>3.3833700000000001E-2</v>
      </c>
      <c r="DT270" s="53">
        <v>1.7418099999999999E-2</v>
      </c>
      <c r="DU270" s="53">
        <v>-1.0750300000000001E-2</v>
      </c>
      <c r="DV270" s="53">
        <v>4.3093999999999997E-3</v>
      </c>
      <c r="DW270" s="53">
        <v>2.33879E-2</v>
      </c>
      <c r="DX270" s="53">
        <v>4.9242399999999999E-2</v>
      </c>
      <c r="DY270" s="53">
        <v>0.18047490999999999</v>
      </c>
      <c r="DZ270" s="53">
        <v>0.1449193</v>
      </c>
      <c r="EA270" s="53">
        <v>0.26732080000000003</v>
      </c>
      <c r="EB270" s="53">
        <v>0.12998750000000001</v>
      </c>
      <c r="EC270" s="53">
        <v>0.28756179999999998</v>
      </c>
      <c r="ED270" s="53">
        <v>0.19807839999999999</v>
      </c>
      <c r="EE270" s="53">
        <v>0.1552048</v>
      </c>
      <c r="EF270" s="53">
        <v>0.11378000000000001</v>
      </c>
      <c r="EG270" s="53">
        <v>3.9293500000000002E-2</v>
      </c>
      <c r="EH270" s="53">
        <v>-2.6824199999999999E-2</v>
      </c>
      <c r="EI270" s="53">
        <v>6.2852000000000003E-3</v>
      </c>
      <c r="EJ270" s="53">
        <v>-0.1082608</v>
      </c>
      <c r="EK270" s="53">
        <v>-0.1451943</v>
      </c>
      <c r="EL270" s="53">
        <v>-0.12642129999999999</v>
      </c>
      <c r="EM270" s="53">
        <v>-5.3861399999999997E-2</v>
      </c>
      <c r="EN270" s="53">
        <v>-2.93542E-2</v>
      </c>
      <c r="EO270" s="53">
        <v>3.2546699999999998E-2</v>
      </c>
      <c r="EP270" s="53">
        <v>4.6503900000000001E-2</v>
      </c>
      <c r="EQ270" s="53">
        <v>0.10671460000000001</v>
      </c>
      <c r="ER270" s="53">
        <v>8.3740200000000001E-2</v>
      </c>
      <c r="ES270" s="53">
        <v>5.0263200000000001E-2</v>
      </c>
      <c r="ET270" s="53">
        <v>6.4798099999999997E-2</v>
      </c>
      <c r="EU270" s="53">
        <v>8.2503900000000005E-2</v>
      </c>
      <c r="EV270" s="53">
        <v>0.1095227</v>
      </c>
      <c r="EW270" s="53">
        <v>72.444069999999996</v>
      </c>
      <c r="EX270" s="53">
        <v>70.812420000000003</v>
      </c>
      <c r="EY270" s="53">
        <v>69.382350000000002</v>
      </c>
      <c r="EZ270" s="53">
        <v>68.100040000000007</v>
      </c>
      <c r="FA270" s="53">
        <v>67.060130000000001</v>
      </c>
      <c r="FB270" s="53">
        <v>66.113110000000006</v>
      </c>
      <c r="FC270" s="53">
        <v>65.98621</v>
      </c>
      <c r="FD270" s="53">
        <v>67.890969999999996</v>
      </c>
      <c r="FE270" s="53">
        <v>71.010919999999999</v>
      </c>
      <c r="FF270" s="53">
        <v>74.649029999999996</v>
      </c>
      <c r="FG270" s="53">
        <v>78.842780000000005</v>
      </c>
      <c r="FH270" s="53">
        <v>82.910700000000006</v>
      </c>
      <c r="FI270" s="53">
        <v>86.147009999999995</v>
      </c>
      <c r="FJ270" s="53">
        <v>88.542400000000001</v>
      </c>
      <c r="FK270" s="53">
        <v>90.211510000000004</v>
      </c>
      <c r="FL270" s="53">
        <v>91.129390000000001</v>
      </c>
      <c r="FM270" s="53">
        <v>91.289820000000006</v>
      </c>
      <c r="FN270" s="53">
        <v>90.563239999999993</v>
      </c>
      <c r="FO270" s="53">
        <v>88.662679999999995</v>
      </c>
      <c r="FP270" s="53">
        <v>85.568389999999994</v>
      </c>
      <c r="FQ270" s="53">
        <v>81.704080000000005</v>
      </c>
      <c r="FR270" s="53">
        <v>78.753140000000002</v>
      </c>
      <c r="FS270" s="53">
        <v>76.394059999999996</v>
      </c>
      <c r="FT270" s="53">
        <v>74.372150000000005</v>
      </c>
      <c r="FU270" s="53">
        <v>1003</v>
      </c>
      <c r="FV270" s="53">
        <v>968.35450000000003</v>
      </c>
      <c r="FW270" s="53">
        <v>23.02101</v>
      </c>
      <c r="FX270" s="53">
        <v>1</v>
      </c>
    </row>
    <row r="271" spans="1:180" x14ac:dyDescent="0.3">
      <c r="A271" t="s">
        <v>174</v>
      </c>
      <c r="B271" t="s">
        <v>250</v>
      </c>
      <c r="C271" t="s">
        <v>180</v>
      </c>
      <c r="D271" t="s">
        <v>248</v>
      </c>
      <c r="E271" t="s">
        <v>189</v>
      </c>
      <c r="F271" t="s">
        <v>234</v>
      </c>
      <c r="G271" t="s">
        <v>242</v>
      </c>
      <c r="H271" s="53">
        <v>320</v>
      </c>
      <c r="I271" s="53">
        <v>0.76640922</v>
      </c>
      <c r="J271" s="53">
        <v>0.78240969999999999</v>
      </c>
      <c r="K271" s="53">
        <v>0.86612319999999998</v>
      </c>
      <c r="L271" s="53">
        <v>0.9828827</v>
      </c>
      <c r="M271" s="53">
        <v>0.91856939999999998</v>
      </c>
      <c r="N271" s="53">
        <v>1.0217020000000001</v>
      </c>
      <c r="O271" s="53">
        <v>0.89953320000000003</v>
      </c>
      <c r="P271" s="53">
        <v>0.95095719999999995</v>
      </c>
      <c r="Q271" s="53">
        <v>0.86073319999999998</v>
      </c>
      <c r="R271" s="53">
        <v>0.93849340000000003</v>
      </c>
      <c r="S271" s="53">
        <v>0.88246279999999999</v>
      </c>
      <c r="T271" s="53">
        <v>0.76825960000000004</v>
      </c>
      <c r="U271" s="53">
        <v>0.77071999999999996</v>
      </c>
      <c r="V271" s="53">
        <v>0.74691799999999997</v>
      </c>
      <c r="W271" s="53">
        <v>0.73182800000000003</v>
      </c>
      <c r="X271" s="53">
        <v>0.69152080000000005</v>
      </c>
      <c r="Y271" s="53">
        <v>0.59367740000000002</v>
      </c>
      <c r="Z271" s="53">
        <v>0.53435250000000001</v>
      </c>
      <c r="AA271" s="53">
        <v>0.56765659999999996</v>
      </c>
      <c r="AB271" s="53">
        <v>0.64487090000000002</v>
      </c>
      <c r="AC271" s="53">
        <v>0.65112539999999997</v>
      </c>
      <c r="AD271" s="53">
        <v>0.64716890000000005</v>
      </c>
      <c r="AE271" s="53">
        <v>0.7015827</v>
      </c>
      <c r="AF271" s="53">
        <v>0.65956709999999996</v>
      </c>
      <c r="AG271" s="53">
        <v>-0.21379010000000001</v>
      </c>
      <c r="AH271" s="53">
        <v>-0.2338327</v>
      </c>
      <c r="AI271" s="53">
        <v>-7.5611399999999995E-2</v>
      </c>
      <c r="AJ271" s="53">
        <v>-1.4320599999999999E-2</v>
      </c>
      <c r="AK271" s="53">
        <v>-6.0461300000000003E-2</v>
      </c>
      <c r="AL271" s="53">
        <v>3.7436200000000003E-2</v>
      </c>
      <c r="AM271" s="53">
        <v>-9.39252E-2</v>
      </c>
      <c r="AN271" s="53">
        <v>-0.10032099999999999</v>
      </c>
      <c r="AO271" s="53">
        <v>-0.20805709999999999</v>
      </c>
      <c r="AP271" s="53">
        <v>-0.16233710000000001</v>
      </c>
      <c r="AQ271" s="53">
        <v>-0.2033375</v>
      </c>
      <c r="AR271" s="53">
        <v>-0.29517290000000002</v>
      </c>
      <c r="AS271" s="53">
        <v>-0.28854410000000003</v>
      </c>
      <c r="AT271" s="53">
        <v>-0.31083620000000001</v>
      </c>
      <c r="AU271" s="53">
        <v>-0.33828170000000002</v>
      </c>
      <c r="AV271" s="53">
        <v>-0.36225190000000002</v>
      </c>
      <c r="AW271" s="53">
        <v>-0.41885640000000002</v>
      </c>
      <c r="AX271" s="53">
        <v>-0.4224773</v>
      </c>
      <c r="AY271" s="53">
        <v>-0.39147510000000002</v>
      </c>
      <c r="AZ271" s="53">
        <v>-0.31705729999999999</v>
      </c>
      <c r="BA271" s="53">
        <v>-0.32236589999999998</v>
      </c>
      <c r="BB271" s="53">
        <v>-0.33209939999999999</v>
      </c>
      <c r="BC271" s="53">
        <v>-0.26148890000000002</v>
      </c>
      <c r="BD271" s="53">
        <v>-0.28088400000000002</v>
      </c>
      <c r="BE271" s="53">
        <v>-0.1168087</v>
      </c>
      <c r="BF271" s="53">
        <v>-0.1065932</v>
      </c>
      <c r="BG271" s="53">
        <v>1.7768800000000001E-2</v>
      </c>
      <c r="BH271" s="53">
        <v>0.1105556</v>
      </c>
      <c r="BI271" s="53">
        <v>3.8742400000000003E-2</v>
      </c>
      <c r="BJ271" s="53">
        <v>0.13929830000000001</v>
      </c>
      <c r="BK271" s="53">
        <v>4.0559000000000003E-3</v>
      </c>
      <c r="BL271" s="53">
        <v>-6.2516999999999998E-3</v>
      </c>
      <c r="BM271" s="53">
        <v>-0.122116</v>
      </c>
      <c r="BN271" s="53">
        <v>-7.5344400000000006E-2</v>
      </c>
      <c r="BO271" s="53">
        <v>-0.11277479999999999</v>
      </c>
      <c r="BP271" s="53">
        <v>-0.2064407</v>
      </c>
      <c r="BQ271" s="53">
        <v>-0.18866250000000001</v>
      </c>
      <c r="BR271" s="53">
        <v>-0.2072504</v>
      </c>
      <c r="BS271" s="53">
        <v>-0.23112949999999999</v>
      </c>
      <c r="BT271" s="53">
        <v>-0.25568180000000001</v>
      </c>
      <c r="BU271" s="53">
        <v>-0.31258089999999999</v>
      </c>
      <c r="BV271" s="53">
        <v>-0.31401630000000003</v>
      </c>
      <c r="BW271" s="53">
        <v>-0.28581839999999997</v>
      </c>
      <c r="BX271" s="53">
        <v>-0.2084956</v>
      </c>
      <c r="BY271" s="53">
        <v>-0.2318692</v>
      </c>
      <c r="BZ271" s="53">
        <v>-0.23313690000000001</v>
      </c>
      <c r="CA271" s="53">
        <v>-0.1588078</v>
      </c>
      <c r="CB271" s="53">
        <v>-0.17739489999999999</v>
      </c>
      <c r="CC271" s="53">
        <v>-4.9639599999999999E-2</v>
      </c>
      <c r="CD271" s="53">
        <v>-1.8467600000000001E-2</v>
      </c>
      <c r="CE271" s="53">
        <v>8.2443600000000006E-2</v>
      </c>
      <c r="CF271" s="53">
        <v>0.19704440000000001</v>
      </c>
      <c r="CG271" s="53">
        <v>0.1074505</v>
      </c>
      <c r="CH271" s="53">
        <v>0.2098477</v>
      </c>
      <c r="CI271" s="53">
        <v>7.1917300000000003E-2</v>
      </c>
      <c r="CJ271" s="53">
        <v>5.8900399999999999E-2</v>
      </c>
      <c r="CK271" s="53">
        <v>-6.2593499999999996E-2</v>
      </c>
      <c r="CL271" s="53">
        <v>-1.5093499999999999E-2</v>
      </c>
      <c r="CM271" s="53">
        <v>-5.00513E-2</v>
      </c>
      <c r="CN271" s="53">
        <v>-0.14498510000000001</v>
      </c>
      <c r="CO271" s="53">
        <v>-0.1194848</v>
      </c>
      <c r="CP271" s="53">
        <v>-0.13550719999999999</v>
      </c>
      <c r="CQ271" s="53">
        <v>-0.15691620000000001</v>
      </c>
      <c r="CR271" s="53">
        <v>-0.18187159999999999</v>
      </c>
      <c r="CS271" s="53">
        <v>-0.23897489999999999</v>
      </c>
      <c r="CT271" s="53">
        <v>-0.23889650000000001</v>
      </c>
      <c r="CU271" s="53">
        <v>-0.21264089999999999</v>
      </c>
      <c r="CV271" s="53">
        <v>-0.13330620000000001</v>
      </c>
      <c r="CW271" s="53">
        <v>-0.16919139999999999</v>
      </c>
      <c r="CX271" s="53">
        <v>-0.16459579999999999</v>
      </c>
      <c r="CY271" s="53">
        <v>-8.7691099999999994E-2</v>
      </c>
      <c r="CZ271" s="53">
        <v>-0.1057186</v>
      </c>
      <c r="DA271" s="53">
        <v>1.75295E-2</v>
      </c>
      <c r="DB271" s="53">
        <v>6.9658100000000001E-2</v>
      </c>
      <c r="DC271" s="53">
        <v>0.14711840000000001</v>
      </c>
      <c r="DD271" s="53">
        <v>0.28353329999999999</v>
      </c>
      <c r="DE271" s="53">
        <v>0.1761587</v>
      </c>
      <c r="DF271" s="53">
        <v>0.28039700000000001</v>
      </c>
      <c r="DG271" s="53">
        <v>0.13977870000000001</v>
      </c>
      <c r="DH271" s="53">
        <v>0.1240525</v>
      </c>
      <c r="DI271" s="53">
        <v>-3.0709999999999999E-3</v>
      </c>
      <c r="DJ271" s="53">
        <v>4.51574E-2</v>
      </c>
      <c r="DK271" s="53">
        <v>1.26722E-2</v>
      </c>
      <c r="DL271" s="53">
        <v>-8.3529400000000004E-2</v>
      </c>
      <c r="DM271" s="53">
        <v>-5.03071E-2</v>
      </c>
      <c r="DN271" s="53">
        <v>-6.3764100000000004E-2</v>
      </c>
      <c r="DO271" s="53">
        <v>-8.2702899999999996E-2</v>
      </c>
      <c r="DP271" s="53">
        <v>-0.1080614</v>
      </c>
      <c r="DQ271" s="53">
        <v>-0.16536880000000001</v>
      </c>
      <c r="DR271" s="53">
        <v>-0.1637768</v>
      </c>
      <c r="DS271" s="53">
        <v>-0.13946339999999999</v>
      </c>
      <c r="DT271" s="53">
        <v>-5.81167E-2</v>
      </c>
      <c r="DU271" s="53">
        <v>-0.1065137</v>
      </c>
      <c r="DV271" s="53">
        <v>-9.6054700000000007E-2</v>
      </c>
      <c r="DW271" s="53">
        <v>-1.65744E-2</v>
      </c>
      <c r="DX271" s="53">
        <v>-3.4042299999999998E-2</v>
      </c>
      <c r="DY271" s="53">
        <v>0.1145109</v>
      </c>
      <c r="DZ271" s="53">
        <v>0.1968975</v>
      </c>
      <c r="EA271" s="53">
        <v>0.24049860000000001</v>
      </c>
      <c r="EB271" s="53">
        <v>0.40840939999999998</v>
      </c>
      <c r="EC271" s="53">
        <v>0.2753623</v>
      </c>
      <c r="ED271" s="53">
        <v>0.38225910000000002</v>
      </c>
      <c r="EE271" s="53">
        <v>0.23775979999999999</v>
      </c>
      <c r="EF271" s="53">
        <v>0.2181218</v>
      </c>
      <c r="EG271" s="53">
        <v>8.2870100000000002E-2</v>
      </c>
      <c r="EH271" s="53">
        <v>0.13215009999999999</v>
      </c>
      <c r="EI271" s="53">
        <v>0.10323499999999999</v>
      </c>
      <c r="EJ271" s="53">
        <v>5.2027000000000002E-3</v>
      </c>
      <c r="EK271" s="53">
        <v>4.9574500000000001E-2</v>
      </c>
      <c r="EL271" s="53">
        <v>3.9821700000000002E-2</v>
      </c>
      <c r="EM271" s="53">
        <v>2.44493E-2</v>
      </c>
      <c r="EN271" s="53">
        <v>-1.4912E-3</v>
      </c>
      <c r="EO271" s="53">
        <v>-5.9093399999999997E-2</v>
      </c>
      <c r="EP271" s="53">
        <v>-5.5315799999999998E-2</v>
      </c>
      <c r="EQ271" s="53">
        <v>-3.3806700000000002E-2</v>
      </c>
      <c r="ER271" s="53">
        <v>5.0444900000000001E-2</v>
      </c>
      <c r="ES271" s="53">
        <v>-1.6017E-2</v>
      </c>
      <c r="ET271" s="53">
        <v>2.9077999999999999E-3</v>
      </c>
      <c r="EU271" s="53">
        <v>8.6106699999999994E-2</v>
      </c>
      <c r="EV271" s="53">
        <v>6.9446800000000003E-2</v>
      </c>
      <c r="EW271" s="53">
        <v>71.503209999999996</v>
      </c>
      <c r="EX271" s="53">
        <v>70.029300000000006</v>
      </c>
      <c r="EY271" s="53">
        <v>68.683490000000006</v>
      </c>
      <c r="EZ271" s="53">
        <v>67.520769999999999</v>
      </c>
      <c r="FA271" s="53">
        <v>66.474180000000004</v>
      </c>
      <c r="FB271" s="53">
        <v>65.413460000000001</v>
      </c>
      <c r="FC271" s="53">
        <v>64.695179999999993</v>
      </c>
      <c r="FD271" s="53">
        <v>66.060389999999998</v>
      </c>
      <c r="FE271" s="53">
        <v>69.358729999999994</v>
      </c>
      <c r="FF271" s="53">
        <v>73.395449999999997</v>
      </c>
      <c r="FG271" s="53">
        <v>77.967640000000003</v>
      </c>
      <c r="FH271" s="53">
        <v>82.202830000000006</v>
      </c>
      <c r="FI271" s="53">
        <v>85.368530000000007</v>
      </c>
      <c r="FJ271" s="53">
        <v>87.578670000000002</v>
      </c>
      <c r="FK271" s="53">
        <v>89.183269999999993</v>
      </c>
      <c r="FL271" s="53">
        <v>90.171689999999998</v>
      </c>
      <c r="FM271" s="53">
        <v>90.347369999999998</v>
      </c>
      <c r="FN271" s="53">
        <v>89.150700000000001</v>
      </c>
      <c r="FO271" s="53">
        <v>86.721500000000006</v>
      </c>
      <c r="FP271" s="53">
        <v>83.156729999999996</v>
      </c>
      <c r="FQ271" s="53">
        <v>79.506150000000005</v>
      </c>
      <c r="FR271" s="53">
        <v>76.816010000000006</v>
      </c>
      <c r="FS271" s="53">
        <v>74.829139999999995</v>
      </c>
      <c r="FT271" s="53">
        <v>73.037450000000007</v>
      </c>
      <c r="FU271" s="53">
        <v>1002.9349999999999</v>
      </c>
      <c r="FV271" s="53">
        <v>854.07770000000005</v>
      </c>
      <c r="FW271" s="53">
        <v>21.91911</v>
      </c>
      <c r="FX271" s="53">
        <v>1</v>
      </c>
    </row>
    <row r="272" spans="1:180" x14ac:dyDescent="0.3">
      <c r="A272" t="s">
        <v>174</v>
      </c>
      <c r="B272" t="s">
        <v>250</v>
      </c>
      <c r="C272" t="s">
        <v>180</v>
      </c>
      <c r="D272" t="s">
        <v>227</v>
      </c>
      <c r="E272" t="s">
        <v>190</v>
      </c>
      <c r="F272" t="s">
        <v>234</v>
      </c>
      <c r="G272" t="s">
        <v>242</v>
      </c>
      <c r="H272" s="53">
        <v>320</v>
      </c>
      <c r="I272" s="53">
        <v>0.66056239999999999</v>
      </c>
      <c r="J272" s="53">
        <v>0.75216000000000005</v>
      </c>
      <c r="K272" s="53">
        <v>0.89626799999999995</v>
      </c>
      <c r="L272" s="53">
        <v>0.96906769999999998</v>
      </c>
      <c r="M272" s="53">
        <v>0.92460750000000003</v>
      </c>
      <c r="N272" s="53">
        <v>0.99643190000000004</v>
      </c>
      <c r="O272" s="53">
        <v>0.94939960000000001</v>
      </c>
      <c r="P272" s="53">
        <v>0.96527960000000002</v>
      </c>
      <c r="Q272" s="53">
        <v>1.024178</v>
      </c>
      <c r="R272" s="53">
        <v>1.0737449999999999</v>
      </c>
      <c r="S272" s="53">
        <v>1.0601510000000001</v>
      </c>
      <c r="T272" s="53">
        <v>0.854352</v>
      </c>
      <c r="U272" s="53">
        <v>0.77722219999999997</v>
      </c>
      <c r="V272" s="53">
        <v>0.77215420000000001</v>
      </c>
      <c r="W272" s="53">
        <v>0.76506819999999998</v>
      </c>
      <c r="X272" s="53">
        <v>0.79209059999999998</v>
      </c>
      <c r="Y272" s="53">
        <v>0.79941169999999995</v>
      </c>
      <c r="Z272" s="53">
        <v>0.77694640000000004</v>
      </c>
      <c r="AA272" s="53">
        <v>0.8131775</v>
      </c>
      <c r="AB272" s="53">
        <v>0.91982960000000002</v>
      </c>
      <c r="AC272" s="53">
        <v>0.81273189999999995</v>
      </c>
      <c r="AD272" s="53">
        <v>0.78105769999999997</v>
      </c>
      <c r="AE272" s="53">
        <v>0.75227060000000001</v>
      </c>
      <c r="AF272" s="53">
        <v>0.75164569999999997</v>
      </c>
      <c r="AG272" s="53">
        <v>-0.15097150000000001</v>
      </c>
      <c r="AH272" s="53">
        <v>-2.3187599999999999E-2</v>
      </c>
      <c r="AI272" s="53">
        <v>0.13117280000000001</v>
      </c>
      <c r="AJ272" s="53">
        <v>0.16346450000000001</v>
      </c>
      <c r="AK272" s="53">
        <v>0.13888030000000001</v>
      </c>
      <c r="AL272" s="53">
        <v>0.1561487</v>
      </c>
      <c r="AM272" s="53">
        <v>0.1174123</v>
      </c>
      <c r="AN272" s="53">
        <v>3.4467100000000001E-2</v>
      </c>
      <c r="AO272" s="53">
        <v>-4.0596E-3</v>
      </c>
      <c r="AP272" s="53">
        <v>3.7872000000000001E-3</v>
      </c>
      <c r="AQ272" s="53">
        <v>9.7552000000000003E-3</v>
      </c>
      <c r="AR272" s="53">
        <v>-0.2114547</v>
      </c>
      <c r="AS272" s="53">
        <v>-0.2322882</v>
      </c>
      <c r="AT272" s="53">
        <v>-0.24310909999999999</v>
      </c>
      <c r="AU272" s="53">
        <v>-0.21641179999999999</v>
      </c>
      <c r="AV272" s="53">
        <v>-0.1319237</v>
      </c>
      <c r="AW272" s="53">
        <v>-7.1845999999999993E-2</v>
      </c>
      <c r="AX272" s="53">
        <v>-5.6979700000000001E-2</v>
      </c>
      <c r="AY272" s="53">
        <v>-4.3882000000000001E-3</v>
      </c>
      <c r="AZ272" s="53">
        <v>7.4490100000000004E-2</v>
      </c>
      <c r="BA272" s="53">
        <v>3.6711000000000001E-3</v>
      </c>
      <c r="BB272" s="53">
        <v>-3.0283600000000001E-2</v>
      </c>
      <c r="BC272" s="53">
        <v>-3.8628700000000002E-2</v>
      </c>
      <c r="BD272" s="53">
        <v>-1.7582799999999999E-2</v>
      </c>
      <c r="BE272" s="53">
        <v>-5.4678200000000003E-2</v>
      </c>
      <c r="BF272" s="53">
        <v>5.23946E-2</v>
      </c>
      <c r="BG272" s="53">
        <v>0.20597770000000001</v>
      </c>
      <c r="BH272" s="53">
        <v>0.266648</v>
      </c>
      <c r="BI272" s="53">
        <v>0.2158243</v>
      </c>
      <c r="BJ272" s="53">
        <v>0.26055149999999999</v>
      </c>
      <c r="BK272" s="53">
        <v>0.202433</v>
      </c>
      <c r="BL272" s="53">
        <v>0.10653260000000001</v>
      </c>
      <c r="BM272" s="53">
        <v>7.2692699999999999E-2</v>
      </c>
      <c r="BN272" s="53">
        <v>7.7452900000000005E-2</v>
      </c>
      <c r="BO272" s="53">
        <v>7.8534099999999996E-2</v>
      </c>
      <c r="BP272" s="53">
        <v>-0.124917</v>
      </c>
      <c r="BQ272" s="53">
        <v>-0.1553842</v>
      </c>
      <c r="BR272" s="53">
        <v>-0.16763040000000001</v>
      </c>
      <c r="BS272" s="53">
        <v>-0.15020059999999999</v>
      </c>
      <c r="BT272" s="53">
        <v>-6.9796300000000006E-2</v>
      </c>
      <c r="BU272" s="53">
        <v>-1.1558000000000001E-2</v>
      </c>
      <c r="BV272" s="53">
        <v>6.0721000000000004E-3</v>
      </c>
      <c r="BW272" s="53">
        <v>5.91041E-2</v>
      </c>
      <c r="BX272" s="53">
        <v>0.15204809999999999</v>
      </c>
      <c r="BY272" s="53">
        <v>6.4812700000000001E-2</v>
      </c>
      <c r="BZ272" s="53">
        <v>3.6798600000000001E-2</v>
      </c>
      <c r="CA272" s="53">
        <v>2.5208499999999998E-2</v>
      </c>
      <c r="CB272" s="53">
        <v>4.54718E-2</v>
      </c>
      <c r="CC272" s="53">
        <v>1.2014199999999999E-2</v>
      </c>
      <c r="CD272" s="53">
        <v>0.10474260000000001</v>
      </c>
      <c r="CE272" s="53">
        <v>0.2577874</v>
      </c>
      <c r="CF272" s="53">
        <v>0.33811249999999998</v>
      </c>
      <c r="CG272" s="53">
        <v>0.2691154</v>
      </c>
      <c r="CH272" s="53">
        <v>0.33286060000000001</v>
      </c>
      <c r="CI272" s="53">
        <v>0.2613182</v>
      </c>
      <c r="CJ272" s="53">
        <v>0.156445</v>
      </c>
      <c r="CK272" s="53">
        <v>0.1258512</v>
      </c>
      <c r="CL272" s="53">
        <v>0.12847359999999999</v>
      </c>
      <c r="CM272" s="53">
        <v>0.12617020000000001</v>
      </c>
      <c r="CN272" s="53">
        <v>-6.4981300000000006E-2</v>
      </c>
      <c r="CO272" s="53">
        <v>-0.10212069999999999</v>
      </c>
      <c r="CP272" s="53">
        <v>-0.1153541</v>
      </c>
      <c r="CQ272" s="53">
        <v>-0.1043429</v>
      </c>
      <c r="CR272" s="53">
        <v>-2.6767099999999999E-2</v>
      </c>
      <c r="CS272" s="53">
        <v>3.01973E-2</v>
      </c>
      <c r="CT272" s="53">
        <v>4.9741599999999997E-2</v>
      </c>
      <c r="CU272" s="53">
        <v>0.1030787</v>
      </c>
      <c r="CV272" s="53">
        <v>0.20576459999999999</v>
      </c>
      <c r="CW272" s="53">
        <v>0.1071593</v>
      </c>
      <c r="CX272" s="53">
        <v>8.32595E-2</v>
      </c>
      <c r="CY272" s="53">
        <v>6.9421899999999995E-2</v>
      </c>
      <c r="CZ272" s="53">
        <v>8.9143200000000006E-2</v>
      </c>
      <c r="DA272" s="53">
        <v>7.8706700000000004E-2</v>
      </c>
      <c r="DB272" s="53">
        <v>0.1570906</v>
      </c>
      <c r="DC272" s="53">
        <v>0.30959710000000001</v>
      </c>
      <c r="DD272" s="53">
        <v>0.40957710000000003</v>
      </c>
      <c r="DE272" s="53">
        <v>0.32240659999999999</v>
      </c>
      <c r="DF272" s="53">
        <v>0.40516980000000002</v>
      </c>
      <c r="DG272" s="53">
        <v>0.32020330000000002</v>
      </c>
      <c r="DH272" s="53">
        <v>0.2063574</v>
      </c>
      <c r="DI272" s="53">
        <v>0.17900959999999999</v>
      </c>
      <c r="DJ272" s="53">
        <v>0.17949419999999999</v>
      </c>
      <c r="DK272" s="53">
        <v>0.1738063</v>
      </c>
      <c r="DL272" s="53">
        <v>-5.0455999999999999E-3</v>
      </c>
      <c r="DM272" s="53">
        <v>-4.8857200000000003E-2</v>
      </c>
      <c r="DN272" s="53">
        <v>-6.3077800000000003E-2</v>
      </c>
      <c r="DO272" s="53">
        <v>-5.8485200000000001E-2</v>
      </c>
      <c r="DP272" s="53">
        <v>1.6262200000000001E-2</v>
      </c>
      <c r="DQ272" s="53">
        <v>7.1952600000000005E-2</v>
      </c>
      <c r="DR272" s="53">
        <v>9.3410999999999994E-2</v>
      </c>
      <c r="DS272" s="53">
        <v>0.1470532</v>
      </c>
      <c r="DT272" s="53">
        <v>0.25948110000000002</v>
      </c>
      <c r="DU272" s="53">
        <v>0.14950579999999999</v>
      </c>
      <c r="DV272" s="53">
        <v>0.12972040000000001</v>
      </c>
      <c r="DW272" s="53">
        <v>0.1136354</v>
      </c>
      <c r="DX272" s="53">
        <v>0.1328146</v>
      </c>
      <c r="DY272" s="53">
        <v>0.17499999999999999</v>
      </c>
      <c r="DZ272" s="53">
        <v>0.23267280000000001</v>
      </c>
      <c r="EA272" s="53">
        <v>0.38440200000000002</v>
      </c>
      <c r="EB272" s="53">
        <v>0.51276060000000001</v>
      </c>
      <c r="EC272" s="53">
        <v>0.3993506</v>
      </c>
      <c r="ED272" s="53">
        <v>0.50957260000000004</v>
      </c>
      <c r="EE272" s="53">
        <v>0.40522409999999998</v>
      </c>
      <c r="EF272" s="53">
        <v>0.27842299999999998</v>
      </c>
      <c r="EG272" s="53">
        <v>0.25576189999999999</v>
      </c>
      <c r="EH272" s="53">
        <v>0.25315989999999999</v>
      </c>
      <c r="EI272" s="53">
        <v>0.2425852</v>
      </c>
      <c r="EJ272" s="53">
        <v>8.1492099999999998E-2</v>
      </c>
      <c r="EK272" s="53">
        <v>2.80468E-2</v>
      </c>
      <c r="EL272" s="53">
        <v>1.2400899999999999E-2</v>
      </c>
      <c r="EM272" s="53">
        <v>7.7260000000000002E-3</v>
      </c>
      <c r="EN272" s="53">
        <v>7.8389600000000004E-2</v>
      </c>
      <c r="EO272" s="53">
        <v>0.13224060000000001</v>
      </c>
      <c r="EP272" s="53">
        <v>0.15646280000000001</v>
      </c>
      <c r="EQ272" s="53">
        <v>0.2105455</v>
      </c>
      <c r="ER272" s="53">
        <v>0.33703909999999998</v>
      </c>
      <c r="ES272" s="53">
        <v>0.21064749999999999</v>
      </c>
      <c r="ET272" s="53">
        <v>0.1968027</v>
      </c>
      <c r="EU272" s="53">
        <v>0.17747250000000001</v>
      </c>
      <c r="EV272" s="53">
        <v>0.1958693</v>
      </c>
      <c r="EW272" s="53">
        <v>67.561549999999997</v>
      </c>
      <c r="EX272" s="53">
        <v>66.260660000000001</v>
      </c>
      <c r="EY272" s="53">
        <v>65.004819999999995</v>
      </c>
      <c r="EZ272" s="53">
        <v>63.903359999999999</v>
      </c>
      <c r="FA272" s="53">
        <v>62.896279999999997</v>
      </c>
      <c r="FB272" s="53">
        <v>62.00264</v>
      </c>
      <c r="FC272" s="53">
        <v>61.335889999999999</v>
      </c>
      <c r="FD272" s="53">
        <v>62.248019999999997</v>
      </c>
      <c r="FE272" s="53">
        <v>65.668080000000003</v>
      </c>
      <c r="FF272" s="53">
        <v>69.971950000000007</v>
      </c>
      <c r="FG272" s="53">
        <v>74.4268</v>
      </c>
      <c r="FH272" s="53">
        <v>78.504459999999995</v>
      </c>
      <c r="FI272" s="53">
        <v>81.812389999999994</v>
      </c>
      <c r="FJ272" s="53">
        <v>84.41431</v>
      </c>
      <c r="FK272" s="53">
        <v>86.025509999999997</v>
      </c>
      <c r="FL272" s="53">
        <v>86.648949999999999</v>
      </c>
      <c r="FM272" s="53">
        <v>86.424689999999998</v>
      </c>
      <c r="FN272" s="53">
        <v>84.944199999999995</v>
      </c>
      <c r="FO272" s="53">
        <v>81.995750000000001</v>
      </c>
      <c r="FP272" s="53">
        <v>78.05968</v>
      </c>
      <c r="FQ272" s="53">
        <v>74.926240000000007</v>
      </c>
      <c r="FR272" s="53">
        <v>72.377229999999997</v>
      </c>
      <c r="FS272" s="53">
        <v>70.324460000000002</v>
      </c>
      <c r="FT272" s="53">
        <v>68.597560000000001</v>
      </c>
      <c r="FU272" s="53">
        <v>1002.3</v>
      </c>
      <c r="FV272" s="53">
        <v>700.19809999999995</v>
      </c>
      <c r="FW272" s="53">
        <v>23.714829999999999</v>
      </c>
      <c r="FX272" s="53">
        <v>1</v>
      </c>
    </row>
    <row r="273" spans="1:180" x14ac:dyDescent="0.3">
      <c r="A273" t="s">
        <v>174</v>
      </c>
      <c r="B273" t="s">
        <v>250</v>
      </c>
      <c r="C273" t="s">
        <v>180</v>
      </c>
      <c r="D273" t="s">
        <v>227</v>
      </c>
      <c r="E273" t="s">
        <v>189</v>
      </c>
      <c r="F273" t="s">
        <v>234</v>
      </c>
      <c r="G273" t="s">
        <v>242</v>
      </c>
      <c r="H273" s="53">
        <v>320</v>
      </c>
      <c r="I273" s="53">
        <v>0.80529797000000003</v>
      </c>
      <c r="J273" s="53">
        <v>0.77197389999999999</v>
      </c>
      <c r="K273" s="53">
        <v>0.8716834</v>
      </c>
      <c r="L273" s="53">
        <v>1.017231</v>
      </c>
      <c r="M273" s="53">
        <v>0.94521920000000004</v>
      </c>
      <c r="N273" s="53">
        <v>1.0217769999999999</v>
      </c>
      <c r="O273" s="53">
        <v>1.014602</v>
      </c>
      <c r="P273" s="53">
        <v>1.1231279999999999</v>
      </c>
      <c r="Q273" s="53">
        <v>1.088206</v>
      </c>
      <c r="R273" s="53">
        <v>1.121202</v>
      </c>
      <c r="S273" s="53">
        <v>1.127624</v>
      </c>
      <c r="T273" s="53">
        <v>0.95531759999999999</v>
      </c>
      <c r="U273" s="53">
        <v>0.85764189999999996</v>
      </c>
      <c r="V273" s="53">
        <v>0.88192619999999999</v>
      </c>
      <c r="W273" s="53">
        <v>0.87797510000000001</v>
      </c>
      <c r="X273" s="53">
        <v>0.82743979999999995</v>
      </c>
      <c r="Y273" s="53">
        <v>0.76966990000000002</v>
      </c>
      <c r="Z273" s="53">
        <v>0.75181140000000002</v>
      </c>
      <c r="AA273" s="53">
        <v>0.85364050000000002</v>
      </c>
      <c r="AB273" s="53">
        <v>0.94626049999999995</v>
      </c>
      <c r="AC273" s="53">
        <v>0.95795430000000004</v>
      </c>
      <c r="AD273" s="53">
        <v>0.90208109999999997</v>
      </c>
      <c r="AE273" s="53">
        <v>0.8774497</v>
      </c>
      <c r="AF273" s="53">
        <v>0.85660930000000002</v>
      </c>
      <c r="AG273" s="53">
        <v>-0.15094119</v>
      </c>
      <c r="AH273" s="53">
        <v>-0.24359739999999999</v>
      </c>
      <c r="AI273" s="53">
        <v>-6.6379900000000006E-2</v>
      </c>
      <c r="AJ273" s="53">
        <v>2.3330300000000002E-2</v>
      </c>
      <c r="AK273" s="53">
        <v>-2.2814500000000001E-2</v>
      </c>
      <c r="AL273" s="53">
        <v>4.1902200000000001E-2</v>
      </c>
      <c r="AM273" s="53">
        <v>-1.9940800000000002E-2</v>
      </c>
      <c r="AN273" s="53">
        <v>-5.1724399999999997E-2</v>
      </c>
      <c r="AO273" s="53">
        <v>-0.16368659999999999</v>
      </c>
      <c r="AP273" s="53">
        <v>-0.15233369999999999</v>
      </c>
      <c r="AQ273" s="53">
        <v>-0.1233897</v>
      </c>
      <c r="AR273" s="53">
        <v>-0.27286769999999999</v>
      </c>
      <c r="AS273" s="53">
        <v>-0.35003000000000001</v>
      </c>
      <c r="AT273" s="53">
        <v>-0.32741949999999997</v>
      </c>
      <c r="AU273" s="53">
        <v>-0.30438880000000001</v>
      </c>
      <c r="AV273" s="53">
        <v>-0.3127877</v>
      </c>
      <c r="AW273" s="53">
        <v>-0.30972569999999999</v>
      </c>
      <c r="AX273" s="53">
        <v>-0.25435160000000001</v>
      </c>
      <c r="AY273" s="53">
        <v>-0.15460989999999999</v>
      </c>
      <c r="AZ273" s="53">
        <v>-0.1133831</v>
      </c>
      <c r="BA273" s="53">
        <v>-0.10534930000000001</v>
      </c>
      <c r="BB273" s="53">
        <v>-0.12138939999999999</v>
      </c>
      <c r="BC273" s="53">
        <v>-0.12084159999999999</v>
      </c>
      <c r="BD273" s="53">
        <v>-0.12312770000000001</v>
      </c>
      <c r="BE273" s="53">
        <v>-7.10895E-2</v>
      </c>
      <c r="BF273" s="53">
        <v>-0.12863720000000001</v>
      </c>
      <c r="BG273" s="53">
        <v>7.9694999999999992E-3</v>
      </c>
      <c r="BH273" s="53">
        <v>0.13571150000000001</v>
      </c>
      <c r="BI273" s="53">
        <v>5.7316499999999999E-2</v>
      </c>
      <c r="BJ273" s="53">
        <v>0.1239049</v>
      </c>
      <c r="BK273" s="53">
        <v>5.99465E-2</v>
      </c>
      <c r="BL273" s="53">
        <v>2.84675E-2</v>
      </c>
      <c r="BM273" s="53">
        <v>-8.32812E-2</v>
      </c>
      <c r="BN273" s="53">
        <v>-7.5563000000000005E-2</v>
      </c>
      <c r="BO273" s="53">
        <v>-4.9102E-2</v>
      </c>
      <c r="BP273" s="53">
        <v>-0.198463</v>
      </c>
      <c r="BQ273" s="53">
        <v>-0.2708623</v>
      </c>
      <c r="BR273" s="53">
        <v>-0.2495347</v>
      </c>
      <c r="BS273" s="53">
        <v>-0.22789480000000001</v>
      </c>
      <c r="BT273" s="53">
        <v>-0.2292952</v>
      </c>
      <c r="BU273" s="53">
        <v>-0.22169510000000001</v>
      </c>
      <c r="BV273" s="53">
        <v>-0.17116390000000001</v>
      </c>
      <c r="BW273" s="53">
        <v>-7.1911799999999998E-2</v>
      </c>
      <c r="BX273" s="53">
        <v>-4.5111999999999999E-3</v>
      </c>
      <c r="BY273" s="53">
        <v>-7.4402000000000001E-3</v>
      </c>
      <c r="BZ273" s="53">
        <v>-3.1653899999999999E-2</v>
      </c>
      <c r="CA273" s="53">
        <v>-3.07627E-2</v>
      </c>
      <c r="CB273" s="53">
        <v>-3.2194199999999999E-2</v>
      </c>
      <c r="CC273" s="53">
        <v>-1.5784400000000001E-2</v>
      </c>
      <c r="CD273" s="53">
        <v>-4.9016200000000003E-2</v>
      </c>
      <c r="CE273" s="53">
        <v>5.9463599999999998E-2</v>
      </c>
      <c r="CF273" s="53">
        <v>0.2135464</v>
      </c>
      <c r="CG273" s="53">
        <v>0.1128151</v>
      </c>
      <c r="CH273" s="53">
        <v>0.18069969999999999</v>
      </c>
      <c r="CI273" s="53">
        <v>0.1152763</v>
      </c>
      <c r="CJ273" s="53">
        <v>8.4008200000000005E-2</v>
      </c>
      <c r="CK273" s="53">
        <v>-2.7592599999999998E-2</v>
      </c>
      <c r="CL273" s="53">
        <v>-2.2391899999999999E-2</v>
      </c>
      <c r="CM273" s="53">
        <v>2.3492999999999999E-3</v>
      </c>
      <c r="CN273" s="53">
        <v>-0.14693049999999999</v>
      </c>
      <c r="CO273" s="53">
        <v>-0.2160309</v>
      </c>
      <c r="CP273" s="53">
        <v>-0.19559190000000001</v>
      </c>
      <c r="CQ273" s="53">
        <v>-0.1749153</v>
      </c>
      <c r="CR273" s="53">
        <v>-0.1714685</v>
      </c>
      <c r="CS273" s="53">
        <v>-0.16072539999999999</v>
      </c>
      <c r="CT273" s="53">
        <v>-0.11354839999999999</v>
      </c>
      <c r="CU273" s="53">
        <v>-1.46354E-2</v>
      </c>
      <c r="CV273" s="53">
        <v>7.0893100000000001E-2</v>
      </c>
      <c r="CW273" s="53">
        <v>6.0371399999999999E-2</v>
      </c>
      <c r="CX273" s="53">
        <v>3.0496700000000002E-2</v>
      </c>
      <c r="CY273" s="53">
        <v>3.1625800000000003E-2</v>
      </c>
      <c r="CZ273" s="53">
        <v>3.0786000000000001E-2</v>
      </c>
      <c r="DA273" s="53">
        <v>3.9520699999999999E-2</v>
      </c>
      <c r="DB273" s="53">
        <v>3.0604800000000001E-2</v>
      </c>
      <c r="DC273" s="53">
        <v>0.1109578</v>
      </c>
      <c r="DD273" s="53">
        <v>0.29138120000000001</v>
      </c>
      <c r="DE273" s="53">
        <v>0.16831360000000001</v>
      </c>
      <c r="DF273" s="53">
        <v>0.2374945</v>
      </c>
      <c r="DG273" s="53">
        <v>0.17060600000000001</v>
      </c>
      <c r="DH273" s="53">
        <v>0.1395488</v>
      </c>
      <c r="DI273" s="53">
        <v>2.8095999999999999E-2</v>
      </c>
      <c r="DJ273" s="53">
        <v>3.0779299999999999E-2</v>
      </c>
      <c r="DK273" s="53">
        <v>5.38007E-2</v>
      </c>
      <c r="DL273" s="53">
        <v>-9.5397999999999997E-2</v>
      </c>
      <c r="DM273" s="53">
        <v>-0.1611996</v>
      </c>
      <c r="DN273" s="53">
        <v>-0.1416491</v>
      </c>
      <c r="DO273" s="53">
        <v>-0.1219358</v>
      </c>
      <c r="DP273" s="53">
        <v>-0.1136419</v>
      </c>
      <c r="DQ273" s="53">
        <v>-9.97556E-2</v>
      </c>
      <c r="DR273" s="53">
        <v>-5.5932900000000001E-2</v>
      </c>
      <c r="DS273" s="53">
        <v>4.2641100000000001E-2</v>
      </c>
      <c r="DT273" s="53">
        <v>0.1462975</v>
      </c>
      <c r="DU273" s="53">
        <v>0.12818289999999999</v>
      </c>
      <c r="DV273" s="53">
        <v>9.2647199999999999E-2</v>
      </c>
      <c r="DW273" s="53">
        <v>9.4014200000000006E-2</v>
      </c>
      <c r="DX273" s="53">
        <v>9.3766199999999994E-2</v>
      </c>
      <c r="DY273" s="53">
        <v>0.1193724</v>
      </c>
      <c r="DZ273" s="53">
        <v>0.1455649</v>
      </c>
      <c r="EA273" s="53">
        <v>0.18530720000000001</v>
      </c>
      <c r="EB273" s="53">
        <v>0.40376250000000002</v>
      </c>
      <c r="EC273" s="53">
        <v>0.24844459999999999</v>
      </c>
      <c r="ED273" s="53">
        <v>0.31949719999999998</v>
      </c>
      <c r="EE273" s="53">
        <v>0.25049329999999997</v>
      </c>
      <c r="EF273" s="53">
        <v>0.21974070000000001</v>
      </c>
      <c r="EG273" s="53">
        <v>0.1085014</v>
      </c>
      <c r="EH273" s="53">
        <v>0.10755000000000001</v>
      </c>
      <c r="EI273" s="53">
        <v>0.12808839999999999</v>
      </c>
      <c r="EJ273" s="53">
        <v>-2.09932E-2</v>
      </c>
      <c r="EK273" s="53">
        <v>-8.2031900000000005E-2</v>
      </c>
      <c r="EL273" s="53">
        <v>-6.3764299999999996E-2</v>
      </c>
      <c r="EM273" s="53">
        <v>-4.54419E-2</v>
      </c>
      <c r="EN273" s="53">
        <v>-3.01493E-2</v>
      </c>
      <c r="EO273" s="53">
        <v>-1.1724999999999999E-2</v>
      </c>
      <c r="EP273" s="53">
        <v>2.72547E-2</v>
      </c>
      <c r="EQ273" s="53">
        <v>0.12533920000000001</v>
      </c>
      <c r="ER273" s="53">
        <v>0.25516929999999999</v>
      </c>
      <c r="ES273" s="53">
        <v>0.22609209999999999</v>
      </c>
      <c r="ET273" s="53">
        <v>0.18238280000000001</v>
      </c>
      <c r="EU273" s="53">
        <v>0.18409320000000001</v>
      </c>
      <c r="EV273" s="53">
        <v>0.18469969999999999</v>
      </c>
      <c r="EW273" s="53">
        <v>70.885230000000007</v>
      </c>
      <c r="EX273" s="53">
        <v>69.397850000000005</v>
      </c>
      <c r="EY273" s="53">
        <v>68.198610000000002</v>
      </c>
      <c r="EZ273" s="53">
        <v>67.031109999999998</v>
      </c>
      <c r="FA273" s="53">
        <v>65.853319999999997</v>
      </c>
      <c r="FB273" s="53">
        <v>64.909040000000005</v>
      </c>
      <c r="FC273" s="53">
        <v>64.305310000000006</v>
      </c>
      <c r="FD273" s="53">
        <v>65.73312</v>
      </c>
      <c r="FE273" s="53">
        <v>68.784059999999997</v>
      </c>
      <c r="FF273" s="53">
        <v>72.567999999999998</v>
      </c>
      <c r="FG273" s="53">
        <v>76.887219999999999</v>
      </c>
      <c r="FH273" s="53">
        <v>80.900210000000001</v>
      </c>
      <c r="FI273" s="53">
        <v>84.151049999999998</v>
      </c>
      <c r="FJ273" s="53">
        <v>86.697649999999996</v>
      </c>
      <c r="FK273" s="53">
        <v>88.42371</v>
      </c>
      <c r="FL273" s="53">
        <v>89.403040000000004</v>
      </c>
      <c r="FM273" s="53">
        <v>89.582369999999997</v>
      </c>
      <c r="FN273" s="53">
        <v>88.593720000000005</v>
      </c>
      <c r="FO273" s="53">
        <v>86.227159999999998</v>
      </c>
      <c r="FP273" s="53">
        <v>82.635530000000003</v>
      </c>
      <c r="FQ273" s="53">
        <v>78.992249999999999</v>
      </c>
      <c r="FR273" s="53">
        <v>76.379909999999995</v>
      </c>
      <c r="FS273" s="53">
        <v>74.321579999999997</v>
      </c>
      <c r="FT273" s="53">
        <v>72.440880000000007</v>
      </c>
      <c r="FU273" s="53">
        <v>1002.9349999999999</v>
      </c>
      <c r="FV273" s="53">
        <v>854.07770000000005</v>
      </c>
      <c r="FW273" s="53">
        <v>21.91911</v>
      </c>
      <c r="FX273" s="53">
        <v>1</v>
      </c>
    </row>
    <row r="274" spans="1:180" x14ac:dyDescent="0.3">
      <c r="A274" t="s">
        <v>174</v>
      </c>
      <c r="B274" t="s">
        <v>250</v>
      </c>
      <c r="C274" t="s">
        <v>180</v>
      </c>
      <c r="D274" t="s">
        <v>227</v>
      </c>
      <c r="E274" t="s">
        <v>188</v>
      </c>
      <c r="F274" t="s">
        <v>235</v>
      </c>
      <c r="G274" t="s">
        <v>242</v>
      </c>
      <c r="H274" s="53">
        <v>86</v>
      </c>
      <c r="I274" s="53">
        <v>1.3932389999999999</v>
      </c>
      <c r="J274" s="53">
        <v>1.3552010000000001</v>
      </c>
      <c r="K274" s="53">
        <v>1.4281779999999999</v>
      </c>
      <c r="L274" s="53">
        <v>1.4744489999999999</v>
      </c>
      <c r="M274" s="53">
        <v>1.5471079999999999</v>
      </c>
      <c r="N274" s="53">
        <v>1.5705169999999999</v>
      </c>
      <c r="O274" s="53">
        <v>1.5455810000000001</v>
      </c>
      <c r="P274" s="53">
        <v>1.633392</v>
      </c>
      <c r="Q274" s="53">
        <v>1.7263440000000001</v>
      </c>
      <c r="R274" s="53">
        <v>1.778365</v>
      </c>
      <c r="S274" s="53">
        <v>1.821896</v>
      </c>
      <c r="T274" s="53">
        <v>1.666299</v>
      </c>
      <c r="U274" s="53">
        <v>1.5107649999999999</v>
      </c>
      <c r="V274" s="53">
        <v>1.446008</v>
      </c>
      <c r="W274" s="53">
        <v>1.339423</v>
      </c>
      <c r="X274" s="53">
        <v>1.302859</v>
      </c>
      <c r="Y274" s="53">
        <v>1.2014130000000001</v>
      </c>
      <c r="Z274" s="53">
        <v>1.159286</v>
      </c>
      <c r="AA274" s="53">
        <v>1.2483379999999999</v>
      </c>
      <c r="AB274" s="53">
        <v>1.431408</v>
      </c>
      <c r="AC274" s="53">
        <v>1.444294</v>
      </c>
      <c r="AD274" s="53">
        <v>1.491725</v>
      </c>
      <c r="AE274" s="53">
        <v>1.4678040000000001</v>
      </c>
      <c r="AF274" s="53">
        <v>1.472944</v>
      </c>
      <c r="AG274" s="53">
        <v>-0.73693257999999995</v>
      </c>
      <c r="AH274" s="53">
        <v>-0.76388710000000004</v>
      </c>
      <c r="AI274" s="53">
        <v>-0.67741569999999995</v>
      </c>
      <c r="AJ274" s="53">
        <v>-0.64249319999999999</v>
      </c>
      <c r="AK274" s="53">
        <v>-0.54820080000000004</v>
      </c>
      <c r="AL274" s="53">
        <v>-0.55275289999999999</v>
      </c>
      <c r="AM274" s="53">
        <v>-0.61668100000000003</v>
      </c>
      <c r="AN274" s="53">
        <v>-0.66551369999999999</v>
      </c>
      <c r="AO274" s="53">
        <v>-0.67892300000000005</v>
      </c>
      <c r="AP274" s="53">
        <v>-0.66411509999999996</v>
      </c>
      <c r="AQ274" s="53">
        <v>-0.62785970000000002</v>
      </c>
      <c r="AR274" s="53">
        <v>-0.74694340000000004</v>
      </c>
      <c r="AS274" s="53">
        <v>-0.80076460000000005</v>
      </c>
      <c r="AT274" s="53">
        <v>-0.8120134</v>
      </c>
      <c r="AU274" s="53">
        <v>-0.92775859999999999</v>
      </c>
      <c r="AV274" s="53">
        <v>-0.94737970000000005</v>
      </c>
      <c r="AW274" s="53">
        <v>-0.8818994</v>
      </c>
      <c r="AX274" s="53">
        <v>-0.68550679999999997</v>
      </c>
      <c r="AY274" s="53">
        <v>-0.64826019999999995</v>
      </c>
      <c r="AZ274" s="53">
        <v>-0.51942999999999995</v>
      </c>
      <c r="BA274" s="53">
        <v>-0.72895639999999995</v>
      </c>
      <c r="BB274" s="53">
        <v>-0.80321019999999999</v>
      </c>
      <c r="BC274" s="53">
        <v>-0.82324839999999999</v>
      </c>
      <c r="BD274" s="53">
        <v>-0.75542790000000004</v>
      </c>
      <c r="BE274" s="53">
        <v>-0.50217109999999998</v>
      </c>
      <c r="BF274" s="53">
        <v>-0.5283331</v>
      </c>
      <c r="BG274" s="53">
        <v>-0.44842739999999998</v>
      </c>
      <c r="BH274" s="53">
        <v>-0.41893219999999998</v>
      </c>
      <c r="BI274" s="53">
        <v>-0.3247736</v>
      </c>
      <c r="BJ274" s="53">
        <v>-0.31430829999999998</v>
      </c>
      <c r="BK274" s="53">
        <v>-0.38356639999999997</v>
      </c>
      <c r="BL274" s="53">
        <v>-0.42670910000000001</v>
      </c>
      <c r="BM274" s="53">
        <v>-0.44671179999999999</v>
      </c>
      <c r="BN274" s="53">
        <v>-0.43433090000000002</v>
      </c>
      <c r="BO274" s="53">
        <v>-0.39488760000000001</v>
      </c>
      <c r="BP274" s="53">
        <v>-0.52148369999999999</v>
      </c>
      <c r="BQ274" s="53">
        <v>-0.57844980000000001</v>
      </c>
      <c r="BR274" s="53">
        <v>-0.59330989999999995</v>
      </c>
      <c r="BS274" s="53">
        <v>-0.7125068</v>
      </c>
      <c r="BT274" s="53">
        <v>-0.73601879999999997</v>
      </c>
      <c r="BU274" s="53">
        <v>-0.67708029999999997</v>
      </c>
      <c r="BV274" s="53">
        <v>-0.47638469999999999</v>
      </c>
      <c r="BW274" s="53">
        <v>-0.41384320000000002</v>
      </c>
      <c r="BX274" s="53">
        <v>-0.27339669999999999</v>
      </c>
      <c r="BY274" s="53">
        <v>-0.48748089999999999</v>
      </c>
      <c r="BZ274" s="53">
        <v>-0.56039689999999998</v>
      </c>
      <c r="CA274" s="53">
        <v>-0.58098240000000001</v>
      </c>
      <c r="CB274" s="53">
        <v>-0.51448039999999995</v>
      </c>
      <c r="CC274" s="53">
        <v>-0.33957588999999999</v>
      </c>
      <c r="CD274" s="53">
        <v>-0.36518899999999999</v>
      </c>
      <c r="CE274" s="53">
        <v>-0.2898308</v>
      </c>
      <c r="CF274" s="53">
        <v>-0.26409450000000001</v>
      </c>
      <c r="CG274" s="53">
        <v>-0.1700285</v>
      </c>
      <c r="CH274" s="53">
        <v>-0.14916219999999999</v>
      </c>
      <c r="CI274" s="53">
        <v>-0.2221119</v>
      </c>
      <c r="CJ274" s="53">
        <v>-0.26131379999999998</v>
      </c>
      <c r="CK274" s="53">
        <v>-0.2858831</v>
      </c>
      <c r="CL274" s="53">
        <v>-0.27518300000000001</v>
      </c>
      <c r="CM274" s="53">
        <v>-0.23353189999999999</v>
      </c>
      <c r="CN274" s="53">
        <v>-0.36533110000000002</v>
      </c>
      <c r="CO274" s="53">
        <v>-0.4244753</v>
      </c>
      <c r="CP274" s="53">
        <v>-0.44183660000000002</v>
      </c>
      <c r="CQ274" s="53">
        <v>-0.56342409999999998</v>
      </c>
      <c r="CR274" s="53">
        <v>-0.58963100000000002</v>
      </c>
      <c r="CS274" s="53">
        <v>-0.53522329999999996</v>
      </c>
      <c r="CT274" s="53">
        <v>-0.33154739999999999</v>
      </c>
      <c r="CU274" s="53">
        <v>-0.25148680000000001</v>
      </c>
      <c r="CV274" s="53">
        <v>-0.1029948</v>
      </c>
      <c r="CW274" s="53">
        <v>-0.32023570000000001</v>
      </c>
      <c r="CX274" s="53">
        <v>-0.39222509999999999</v>
      </c>
      <c r="CY274" s="53">
        <v>-0.41318969999999999</v>
      </c>
      <c r="CZ274" s="53">
        <v>-0.34760079999999999</v>
      </c>
      <c r="DA274" s="53">
        <v>-0.17698079</v>
      </c>
      <c r="DB274" s="53">
        <v>-0.202045</v>
      </c>
      <c r="DC274" s="53">
        <v>-0.1312342</v>
      </c>
      <c r="DD274" s="53">
        <v>-0.1092568</v>
      </c>
      <c r="DE274" s="53">
        <v>-1.5283400000000001E-2</v>
      </c>
      <c r="DF274" s="53">
        <v>1.5983799999999999E-2</v>
      </c>
      <c r="DG274" s="53">
        <v>-6.0657500000000003E-2</v>
      </c>
      <c r="DH274" s="53">
        <v>-9.5918500000000004E-2</v>
      </c>
      <c r="DI274" s="53">
        <v>-0.12505440000000001</v>
      </c>
      <c r="DJ274" s="53">
        <v>-0.1160351</v>
      </c>
      <c r="DK274" s="53">
        <v>-7.2176199999999996E-2</v>
      </c>
      <c r="DL274" s="53">
        <v>-0.20917839999999999</v>
      </c>
      <c r="DM274" s="53">
        <v>-0.27050079999999999</v>
      </c>
      <c r="DN274" s="53">
        <v>-0.29036319999999999</v>
      </c>
      <c r="DO274" s="53">
        <v>-0.41434130000000002</v>
      </c>
      <c r="DP274" s="53">
        <v>-0.4432431</v>
      </c>
      <c r="DQ274" s="53">
        <v>-0.3933663</v>
      </c>
      <c r="DR274" s="53">
        <v>-0.18671009999999999</v>
      </c>
      <c r="DS274" s="53">
        <v>-8.9130299999999996E-2</v>
      </c>
      <c r="DT274" s="53">
        <v>6.74072E-2</v>
      </c>
      <c r="DU274" s="53">
        <v>-0.1529905</v>
      </c>
      <c r="DV274" s="53">
        <v>-0.22405330000000001</v>
      </c>
      <c r="DW274" s="53">
        <v>-0.24539710000000001</v>
      </c>
      <c r="DX274" s="53">
        <v>-0.1807212</v>
      </c>
      <c r="DY274" s="53">
        <v>5.7780699999999997E-2</v>
      </c>
      <c r="DZ274" s="53">
        <v>3.3508999999999997E-2</v>
      </c>
      <c r="EA274" s="53">
        <v>9.7754099999999997E-2</v>
      </c>
      <c r="EB274" s="53">
        <v>0.11430419999999999</v>
      </c>
      <c r="EC274" s="53">
        <v>0.20814379999999999</v>
      </c>
      <c r="ED274" s="53">
        <v>0.2544284</v>
      </c>
      <c r="EE274" s="53">
        <v>0.1724571</v>
      </c>
      <c r="EF274" s="53">
        <v>0.14288609999999999</v>
      </c>
      <c r="EG274" s="53">
        <v>0.1071568</v>
      </c>
      <c r="EH274" s="53">
        <v>0.11374910000000001</v>
      </c>
      <c r="EI274" s="53">
        <v>0.16079579999999999</v>
      </c>
      <c r="EJ274" s="53">
        <v>1.6281199999999999E-2</v>
      </c>
      <c r="EK274" s="53">
        <v>-4.8186100000000003E-2</v>
      </c>
      <c r="EL274" s="53">
        <v>-7.1659700000000007E-2</v>
      </c>
      <c r="EM274" s="53">
        <v>-0.1990895</v>
      </c>
      <c r="EN274" s="53">
        <v>-0.23188220000000001</v>
      </c>
      <c r="EO274" s="53">
        <v>-0.1885473</v>
      </c>
      <c r="EP274" s="53">
        <v>2.2412000000000001E-2</v>
      </c>
      <c r="EQ274" s="53">
        <v>0.14528659999999999</v>
      </c>
      <c r="ER274" s="53">
        <v>0.31344060000000001</v>
      </c>
      <c r="ES274" s="53">
        <v>8.8484999999999994E-2</v>
      </c>
      <c r="ET274" s="53">
        <v>1.8759999999999999E-2</v>
      </c>
      <c r="EU274" s="53">
        <v>-3.1310999999999999E-3</v>
      </c>
      <c r="EV274" s="53">
        <v>6.0226399999999999E-2</v>
      </c>
      <c r="EW274" s="53">
        <v>72.553719999999998</v>
      </c>
      <c r="EX274" s="53">
        <v>70.653670000000005</v>
      </c>
      <c r="EY274" s="53">
        <v>69.148960000000002</v>
      </c>
      <c r="EZ274" s="53">
        <v>67.635090000000005</v>
      </c>
      <c r="FA274" s="53">
        <v>66.239289999999997</v>
      </c>
      <c r="FB274" s="53">
        <v>65.144450000000006</v>
      </c>
      <c r="FC274" s="53">
        <v>65.011740000000003</v>
      </c>
      <c r="FD274" s="53">
        <v>67.896270000000001</v>
      </c>
      <c r="FE274" s="53">
        <v>72.188749999999999</v>
      </c>
      <c r="FF274" s="53">
        <v>76.084100000000007</v>
      </c>
      <c r="FG274" s="53">
        <v>79.938649999999996</v>
      </c>
      <c r="FH274" s="53">
        <v>83.605649999999997</v>
      </c>
      <c r="FI274" s="53">
        <v>86.819209999999998</v>
      </c>
      <c r="FJ274" s="53">
        <v>89.715220000000002</v>
      </c>
      <c r="FK274" s="53">
        <v>92.197839999999999</v>
      </c>
      <c r="FL274" s="53">
        <v>94.278549999999996</v>
      </c>
      <c r="FM274" s="53">
        <v>95.567850000000007</v>
      </c>
      <c r="FN274" s="53">
        <v>95.641329999999996</v>
      </c>
      <c r="FO274" s="53">
        <v>94.024479999999997</v>
      </c>
      <c r="FP274" s="53">
        <v>90.638339999999999</v>
      </c>
      <c r="FQ274" s="53">
        <v>85.187560000000005</v>
      </c>
      <c r="FR274" s="53">
        <v>80.519559999999998</v>
      </c>
      <c r="FS274" s="53">
        <v>77.107569999999996</v>
      </c>
      <c r="FT274" s="53">
        <v>74.751360000000005</v>
      </c>
      <c r="FU274" s="53">
        <v>359</v>
      </c>
      <c r="FV274" s="53">
        <v>605.09230000000002</v>
      </c>
      <c r="FW274" s="53">
        <v>80.416420000000002</v>
      </c>
      <c r="FX274" s="53">
        <v>1</v>
      </c>
    </row>
    <row r="275" spans="1:180" x14ac:dyDescent="0.3">
      <c r="A275" t="s">
        <v>174</v>
      </c>
      <c r="B275" t="s">
        <v>250</v>
      </c>
      <c r="C275" t="s">
        <v>180</v>
      </c>
      <c r="D275" t="s">
        <v>248</v>
      </c>
      <c r="E275" t="s">
        <v>187</v>
      </c>
      <c r="F275" t="s">
        <v>235</v>
      </c>
      <c r="G275" t="s">
        <v>242</v>
      </c>
      <c r="H275" s="53">
        <v>86</v>
      </c>
      <c r="I275" s="53">
        <v>1.77898</v>
      </c>
      <c r="J275" s="53">
        <v>1.7493030000000001</v>
      </c>
      <c r="K275" s="53">
        <v>1.7448969999999999</v>
      </c>
      <c r="L275" s="53">
        <v>1.61541</v>
      </c>
      <c r="M275" s="53">
        <v>1.605084</v>
      </c>
      <c r="N275" s="53">
        <v>1.6685019999999999</v>
      </c>
      <c r="O275" s="53">
        <v>1.7464930000000001</v>
      </c>
      <c r="P275" s="53">
        <v>1.6999340000000001</v>
      </c>
      <c r="Q275" s="53">
        <v>1.662838</v>
      </c>
      <c r="R275" s="53">
        <v>1.570433</v>
      </c>
      <c r="S275" s="53">
        <v>1.549042</v>
      </c>
      <c r="T275" s="53">
        <v>1.5004900000000001</v>
      </c>
      <c r="U275" s="53">
        <v>1.503063</v>
      </c>
      <c r="V275" s="53">
        <v>1.427991</v>
      </c>
      <c r="W275" s="53">
        <v>1.41635</v>
      </c>
      <c r="X275" s="53">
        <v>1.444715</v>
      </c>
      <c r="Y275" s="53">
        <v>1.524532</v>
      </c>
      <c r="Z275" s="53">
        <v>1.476342</v>
      </c>
      <c r="AA275" s="53">
        <v>1.3752949999999999</v>
      </c>
      <c r="AB275" s="53">
        <v>1.4049700000000001</v>
      </c>
      <c r="AC275" s="53">
        <v>1.5297130000000001</v>
      </c>
      <c r="AD275" s="53">
        <v>1.455449</v>
      </c>
      <c r="AE275" s="53">
        <v>1.3252619999999999</v>
      </c>
      <c r="AF275" s="53">
        <v>1.325464</v>
      </c>
      <c r="AG275" s="53">
        <v>-0.1222284</v>
      </c>
      <c r="AH275" s="53">
        <v>-0.14799950000000001</v>
      </c>
      <c r="AI275" s="53">
        <v>-0.1555417</v>
      </c>
      <c r="AJ275" s="53">
        <v>-0.30569089999999999</v>
      </c>
      <c r="AK275" s="53">
        <v>-0.29077609999999998</v>
      </c>
      <c r="AL275" s="53">
        <v>-0.2251513</v>
      </c>
      <c r="AM275" s="53">
        <v>-0.21013589999999999</v>
      </c>
      <c r="AN275" s="53">
        <v>-0.34744449999999999</v>
      </c>
      <c r="AO275" s="53">
        <v>-0.46967910000000002</v>
      </c>
      <c r="AP275" s="53">
        <v>-0.57553609999999999</v>
      </c>
      <c r="AQ275" s="53">
        <v>-0.61017600000000005</v>
      </c>
      <c r="AR275" s="53">
        <v>-0.61733130000000003</v>
      </c>
      <c r="AS275" s="53">
        <v>-0.58393539999999999</v>
      </c>
      <c r="AT275" s="53">
        <v>-0.65582549999999995</v>
      </c>
      <c r="AU275" s="53">
        <v>-0.67076219999999998</v>
      </c>
      <c r="AV275" s="53">
        <v>-0.60342189999999996</v>
      </c>
      <c r="AW275" s="53">
        <v>-0.43613020000000002</v>
      </c>
      <c r="AX275" s="53">
        <v>-0.32319369999999997</v>
      </c>
      <c r="AY275" s="53">
        <v>-0.37613239999999998</v>
      </c>
      <c r="AZ275" s="53">
        <v>-0.3581356</v>
      </c>
      <c r="BA275" s="53">
        <v>-0.32614690000000002</v>
      </c>
      <c r="BB275" s="53">
        <v>-0.48512189999999999</v>
      </c>
      <c r="BC275" s="53">
        <v>-0.58015779999999995</v>
      </c>
      <c r="BD275" s="53">
        <v>-0.54176469999999999</v>
      </c>
      <c r="BE275" s="53">
        <v>4.2400399999999998E-2</v>
      </c>
      <c r="BF275" s="53">
        <v>1.8182899999999998E-2</v>
      </c>
      <c r="BG275" s="53">
        <v>1.8280500000000002E-2</v>
      </c>
      <c r="BH275" s="53">
        <v>-0.1180143</v>
      </c>
      <c r="BI275" s="53">
        <v>-0.1057549</v>
      </c>
      <c r="BJ275" s="53">
        <v>-3.1885499999999997E-2</v>
      </c>
      <c r="BK275" s="53">
        <v>-8.5106000000000001E-3</v>
      </c>
      <c r="BL275" s="53">
        <v>-0.14136119999999999</v>
      </c>
      <c r="BM275" s="53">
        <v>-0.24805379999999999</v>
      </c>
      <c r="BN275" s="53">
        <v>-0.33021859999999997</v>
      </c>
      <c r="BO275" s="53">
        <v>-0.3586355</v>
      </c>
      <c r="BP275" s="53">
        <v>-0.38168570000000002</v>
      </c>
      <c r="BQ275" s="53">
        <v>-0.34629959999999999</v>
      </c>
      <c r="BR275" s="53">
        <v>-0.42016110000000001</v>
      </c>
      <c r="BS275" s="53">
        <v>-0.44070910000000002</v>
      </c>
      <c r="BT275" s="53">
        <v>-0.38312289999999999</v>
      </c>
      <c r="BU275" s="53">
        <v>-0.23932149999999999</v>
      </c>
      <c r="BV275" s="53">
        <v>-0.1357785</v>
      </c>
      <c r="BW275" s="53">
        <v>-0.17793990000000001</v>
      </c>
      <c r="BX275" s="53">
        <v>-0.15744949999999999</v>
      </c>
      <c r="BY275" s="53">
        <v>-0.12909380000000001</v>
      </c>
      <c r="BZ275" s="53">
        <v>-0.2664011</v>
      </c>
      <c r="CA275" s="53">
        <v>-0.36350909999999997</v>
      </c>
      <c r="CB275" s="53">
        <v>-0.32622240000000002</v>
      </c>
      <c r="CC275" s="53">
        <v>0.1564219</v>
      </c>
      <c r="CD275" s="53">
        <v>0.13328029999999999</v>
      </c>
      <c r="CE275" s="53">
        <v>0.13866919999999999</v>
      </c>
      <c r="CF275" s="53">
        <v>1.197E-2</v>
      </c>
      <c r="CG275" s="53">
        <v>2.23901E-2</v>
      </c>
      <c r="CH275" s="53">
        <v>0.1019699</v>
      </c>
      <c r="CI275" s="53">
        <v>0.13113449999999999</v>
      </c>
      <c r="CJ275" s="53">
        <v>1.3714E-3</v>
      </c>
      <c r="CK275" s="53">
        <v>-9.4556899999999999E-2</v>
      </c>
      <c r="CL275" s="53">
        <v>-0.1603125</v>
      </c>
      <c r="CM275" s="53">
        <v>-0.18441920000000001</v>
      </c>
      <c r="CN275" s="53">
        <v>-0.21847820000000001</v>
      </c>
      <c r="CO275" s="53">
        <v>-0.18171370000000001</v>
      </c>
      <c r="CP275" s="53">
        <v>-0.25694070000000002</v>
      </c>
      <c r="CQ275" s="53">
        <v>-0.28137499999999999</v>
      </c>
      <c r="CR275" s="53">
        <v>-0.23054459999999999</v>
      </c>
      <c r="CS275" s="53">
        <v>-0.10301250000000001</v>
      </c>
      <c r="CT275" s="53">
        <v>-5.9753000000000002E-3</v>
      </c>
      <c r="CU275" s="53">
        <v>-4.0672399999999997E-2</v>
      </c>
      <c r="CV275" s="53">
        <v>-1.84549E-2</v>
      </c>
      <c r="CW275" s="53">
        <v>7.3844999999999996E-3</v>
      </c>
      <c r="CX275" s="53">
        <v>-0.1149157</v>
      </c>
      <c r="CY275" s="53">
        <v>-0.2134588</v>
      </c>
      <c r="CZ275" s="53">
        <v>-0.1769385</v>
      </c>
      <c r="DA275" s="53">
        <v>0.27044329</v>
      </c>
      <c r="DB275" s="53">
        <v>0.24837770000000001</v>
      </c>
      <c r="DC275" s="53">
        <v>0.2590578</v>
      </c>
      <c r="DD275" s="53">
        <v>0.14195430000000001</v>
      </c>
      <c r="DE275" s="53">
        <v>0.15053520000000001</v>
      </c>
      <c r="DF275" s="53">
        <v>0.23582520000000001</v>
      </c>
      <c r="DG275" s="53">
        <v>0.27077960000000001</v>
      </c>
      <c r="DH275" s="53">
        <v>0.14410410000000001</v>
      </c>
      <c r="DI275" s="53">
        <v>5.8940100000000002E-2</v>
      </c>
      <c r="DJ275" s="53">
        <v>9.5934999999999996E-3</v>
      </c>
      <c r="DK275" s="53">
        <v>-1.0202900000000001E-2</v>
      </c>
      <c r="DL275" s="53">
        <v>-5.5270800000000002E-2</v>
      </c>
      <c r="DM275" s="53">
        <v>-1.7127900000000001E-2</v>
      </c>
      <c r="DN275" s="53">
        <v>-9.3720300000000006E-2</v>
      </c>
      <c r="DO275" s="53">
        <v>-0.12204089999999999</v>
      </c>
      <c r="DP275" s="53">
        <v>-7.7966199999999999E-2</v>
      </c>
      <c r="DQ275" s="53">
        <v>3.3296600000000003E-2</v>
      </c>
      <c r="DR275" s="53">
        <v>0.1238279</v>
      </c>
      <c r="DS275" s="53">
        <v>9.6595E-2</v>
      </c>
      <c r="DT275" s="53">
        <v>0.1205397</v>
      </c>
      <c r="DU275" s="53">
        <v>0.14386289999999999</v>
      </c>
      <c r="DV275" s="53">
        <v>3.6569600000000001E-2</v>
      </c>
      <c r="DW275" s="53">
        <v>-6.3408500000000007E-2</v>
      </c>
      <c r="DX275" s="53">
        <v>-2.7654499999999999E-2</v>
      </c>
      <c r="DY275" s="53">
        <v>0.43507209000000002</v>
      </c>
      <c r="DZ275" s="53">
        <v>0.41456009999999999</v>
      </c>
      <c r="EA275" s="53">
        <v>0.43287999999999999</v>
      </c>
      <c r="EB275" s="53">
        <v>0.32963100000000001</v>
      </c>
      <c r="EC275" s="53">
        <v>0.33555639999999998</v>
      </c>
      <c r="ED275" s="53">
        <v>0.4290911</v>
      </c>
      <c r="EE275" s="53">
        <v>0.47240490000000002</v>
      </c>
      <c r="EF275" s="53">
        <v>0.35018739999999998</v>
      </c>
      <c r="EG275" s="53">
        <v>0.28056540000000002</v>
      </c>
      <c r="EH275" s="53">
        <v>0.254911</v>
      </c>
      <c r="EI275" s="53">
        <v>0.24133769999999999</v>
      </c>
      <c r="EJ275" s="53">
        <v>0.1803749</v>
      </c>
      <c r="EK275" s="53">
        <v>0.22050800000000001</v>
      </c>
      <c r="EL275" s="53">
        <v>0.14194409999999999</v>
      </c>
      <c r="EM275" s="53">
        <v>0.10801230000000001</v>
      </c>
      <c r="EN275" s="53">
        <v>0.14233270000000001</v>
      </c>
      <c r="EO275" s="53">
        <v>0.23010530000000001</v>
      </c>
      <c r="EP275" s="53">
        <v>0.31124309999999999</v>
      </c>
      <c r="EQ275" s="53">
        <v>0.29478749999999998</v>
      </c>
      <c r="ER275" s="53">
        <v>0.32122580000000001</v>
      </c>
      <c r="ES275" s="53">
        <v>0.34091589999999999</v>
      </c>
      <c r="ET275" s="53">
        <v>0.25529039999999997</v>
      </c>
      <c r="EU275" s="53">
        <v>0.1532403</v>
      </c>
      <c r="EV275" s="53">
        <v>0.18788779999999999</v>
      </c>
      <c r="EW275" s="53">
        <v>72.664339999999996</v>
      </c>
      <c r="EX275" s="53">
        <v>70.899540000000002</v>
      </c>
      <c r="EY275" s="53">
        <v>69.450389999999999</v>
      </c>
      <c r="EZ275" s="53">
        <v>67.752269999999996</v>
      </c>
      <c r="FA275" s="53">
        <v>66.08287</v>
      </c>
      <c r="FB275" s="53">
        <v>64.848370000000003</v>
      </c>
      <c r="FC275" s="53">
        <v>65.430189999999996</v>
      </c>
      <c r="FD275" s="53">
        <v>68.91574</v>
      </c>
      <c r="FE275" s="53">
        <v>73.014970000000005</v>
      </c>
      <c r="FF275" s="53">
        <v>76.79683</v>
      </c>
      <c r="FG275" s="53">
        <v>80.721789999999999</v>
      </c>
      <c r="FH275" s="53">
        <v>83.95438</v>
      </c>
      <c r="FI275" s="53">
        <v>87.074860000000001</v>
      </c>
      <c r="FJ275" s="53">
        <v>89.684359999999998</v>
      </c>
      <c r="FK275" s="53">
        <v>92.159469999999999</v>
      </c>
      <c r="FL275" s="53">
        <v>93.645709999999994</v>
      </c>
      <c r="FM275" s="53">
        <v>94.67165</v>
      </c>
      <c r="FN275" s="53">
        <v>94.539169999999999</v>
      </c>
      <c r="FO275" s="53">
        <v>93.298230000000004</v>
      </c>
      <c r="FP275" s="53">
        <v>90.101489999999998</v>
      </c>
      <c r="FQ275" s="53">
        <v>84.456829999999997</v>
      </c>
      <c r="FR275" s="53">
        <v>79.984859999999998</v>
      </c>
      <c r="FS275" s="53">
        <v>77.069289999999995</v>
      </c>
      <c r="FT275" s="53">
        <v>74.467089999999999</v>
      </c>
      <c r="FU275" s="53">
        <v>359</v>
      </c>
      <c r="FV275" s="53">
        <v>519.87459999999999</v>
      </c>
      <c r="FW275" s="53">
        <v>18.63495</v>
      </c>
      <c r="FX275" s="53">
        <v>1</v>
      </c>
    </row>
    <row r="276" spans="1:180" x14ac:dyDescent="0.3">
      <c r="A276" t="s">
        <v>174</v>
      </c>
      <c r="B276" t="s">
        <v>250</v>
      </c>
      <c r="C276" t="s">
        <v>180</v>
      </c>
      <c r="D276" t="s">
        <v>248</v>
      </c>
      <c r="E276" t="s">
        <v>190</v>
      </c>
      <c r="F276" t="s">
        <v>235</v>
      </c>
      <c r="G276" t="s">
        <v>242</v>
      </c>
      <c r="H276" s="53">
        <v>86</v>
      </c>
      <c r="I276" s="53">
        <v>0.79526478</v>
      </c>
      <c r="J276" s="53">
        <v>0.75723569999999996</v>
      </c>
      <c r="K276" s="53">
        <v>0.83235700000000001</v>
      </c>
      <c r="L276" s="53">
        <v>0.84210339999999995</v>
      </c>
      <c r="M276" s="53">
        <v>0.80949040000000005</v>
      </c>
      <c r="N276" s="53">
        <v>0.76486359999999998</v>
      </c>
      <c r="O276" s="53">
        <v>0.74931650000000005</v>
      </c>
      <c r="P276" s="53">
        <v>0.80771720000000002</v>
      </c>
      <c r="Q276" s="53">
        <v>0.76426090000000002</v>
      </c>
      <c r="R276" s="53">
        <v>0.78813080000000002</v>
      </c>
      <c r="S276" s="53">
        <v>0.82590140000000001</v>
      </c>
      <c r="T276" s="53">
        <v>0.86000589999999999</v>
      </c>
      <c r="U276" s="53">
        <v>0.84327390000000002</v>
      </c>
      <c r="V276" s="53">
        <v>0.90122780000000002</v>
      </c>
      <c r="W276" s="53">
        <v>0.86156980000000005</v>
      </c>
      <c r="X276" s="53">
        <v>0.80528880000000003</v>
      </c>
      <c r="Y276" s="53">
        <v>0.80925440000000004</v>
      </c>
      <c r="Z276" s="53">
        <v>0.69688079999999997</v>
      </c>
      <c r="AA276" s="53">
        <v>0.60520240000000003</v>
      </c>
      <c r="AB276" s="53">
        <v>0.66453309999999999</v>
      </c>
      <c r="AC276" s="53">
        <v>0.71660179999999996</v>
      </c>
      <c r="AD276" s="53">
        <v>0.71107770000000003</v>
      </c>
      <c r="AE276" s="53">
        <v>0.7196555</v>
      </c>
      <c r="AF276" s="53">
        <v>0.82197419999999999</v>
      </c>
      <c r="AG276" s="53">
        <v>-0.29886099999999999</v>
      </c>
      <c r="AH276" s="53">
        <v>-0.31232840000000001</v>
      </c>
      <c r="AI276" s="53">
        <v>-0.23243249999999999</v>
      </c>
      <c r="AJ276" s="53">
        <v>-0.22777900000000001</v>
      </c>
      <c r="AK276" s="53">
        <v>-0.25802700000000001</v>
      </c>
      <c r="AL276" s="53">
        <v>-0.34760619999999998</v>
      </c>
      <c r="AM276" s="53">
        <v>-0.36011140000000003</v>
      </c>
      <c r="AN276" s="53">
        <v>-0.30285390000000001</v>
      </c>
      <c r="AO276" s="53">
        <v>-0.43110219999999999</v>
      </c>
      <c r="AP276" s="53">
        <v>-0.41612179999999999</v>
      </c>
      <c r="AQ276" s="53">
        <v>-0.37936940000000002</v>
      </c>
      <c r="AR276" s="53">
        <v>-0.39635120000000001</v>
      </c>
      <c r="AS276" s="53">
        <v>-0.4305871</v>
      </c>
      <c r="AT276" s="53">
        <v>-0.38813779999999998</v>
      </c>
      <c r="AU276" s="53">
        <v>-0.42481540000000001</v>
      </c>
      <c r="AV276" s="53">
        <v>-0.46460420000000002</v>
      </c>
      <c r="AW276" s="53">
        <v>-0.42221110000000001</v>
      </c>
      <c r="AX276" s="53">
        <v>-0.50255130000000003</v>
      </c>
      <c r="AY276" s="53">
        <v>-0.56574650000000004</v>
      </c>
      <c r="AZ276" s="53">
        <v>-0.48427320000000001</v>
      </c>
      <c r="BA276" s="53">
        <v>-0.4179813</v>
      </c>
      <c r="BB276" s="53">
        <v>-0.42079650000000002</v>
      </c>
      <c r="BC276" s="53">
        <v>-0.38042939999999997</v>
      </c>
      <c r="BD276" s="53">
        <v>-0.29972290000000001</v>
      </c>
      <c r="BE276" s="53">
        <v>-0.13221809000000001</v>
      </c>
      <c r="BF276" s="53">
        <v>-0.15049509999999999</v>
      </c>
      <c r="BG276" s="53">
        <v>-7.13646E-2</v>
      </c>
      <c r="BH276" s="53">
        <v>-6.5176399999999995E-2</v>
      </c>
      <c r="BI276" s="53">
        <v>-9.75269E-2</v>
      </c>
      <c r="BJ276" s="53">
        <v>-0.17791860000000001</v>
      </c>
      <c r="BK276" s="53">
        <v>-0.18255170000000001</v>
      </c>
      <c r="BL276" s="53">
        <v>-0.13633729999999999</v>
      </c>
      <c r="BM276" s="53">
        <v>-0.25205939999999999</v>
      </c>
      <c r="BN276" s="53">
        <v>-0.25773410000000002</v>
      </c>
      <c r="BO276" s="53">
        <v>-0.23039219999999999</v>
      </c>
      <c r="BP276" s="53">
        <v>-0.2439906</v>
      </c>
      <c r="BQ276" s="53">
        <v>-0.2640808</v>
      </c>
      <c r="BR276" s="53">
        <v>-0.21899759999999999</v>
      </c>
      <c r="BS276" s="53">
        <v>-0.2567914</v>
      </c>
      <c r="BT276" s="53">
        <v>-0.29088340000000001</v>
      </c>
      <c r="BU276" s="53">
        <v>-0.2392938</v>
      </c>
      <c r="BV276" s="53">
        <v>-0.3128821</v>
      </c>
      <c r="BW276" s="53">
        <v>-0.37651079999999998</v>
      </c>
      <c r="BX276" s="53">
        <v>-0.2912903</v>
      </c>
      <c r="BY276" s="53">
        <v>-0.2306212</v>
      </c>
      <c r="BZ276" s="53">
        <v>-0.23432649999999999</v>
      </c>
      <c r="CA276" s="53">
        <v>-0.19431109999999999</v>
      </c>
      <c r="CB276" s="53">
        <v>-0.1030189</v>
      </c>
      <c r="CC276" s="53">
        <v>-1.6801799999999999E-2</v>
      </c>
      <c r="CD276" s="53">
        <v>-3.8409899999999997E-2</v>
      </c>
      <c r="CE276" s="53">
        <v>4.0190499999999997E-2</v>
      </c>
      <c r="CF276" s="53">
        <v>4.74416E-2</v>
      </c>
      <c r="CG276" s="53">
        <v>1.36349E-2</v>
      </c>
      <c r="CH276" s="53">
        <v>-6.0393500000000003E-2</v>
      </c>
      <c r="CI276" s="53">
        <v>-5.9574299999999997E-2</v>
      </c>
      <c r="CJ276" s="53">
        <v>-2.1008499999999999E-2</v>
      </c>
      <c r="CK276" s="53">
        <v>-0.128055</v>
      </c>
      <c r="CL276" s="53">
        <v>-0.14803530000000001</v>
      </c>
      <c r="CM276" s="53">
        <v>-0.12721109999999999</v>
      </c>
      <c r="CN276" s="53">
        <v>-0.13846610000000001</v>
      </c>
      <c r="CO276" s="53">
        <v>-0.148759</v>
      </c>
      <c r="CP276" s="53">
        <v>-0.1018515</v>
      </c>
      <c r="CQ276" s="53">
        <v>-0.1404185</v>
      </c>
      <c r="CR276" s="53">
        <v>-0.17056499999999999</v>
      </c>
      <c r="CS276" s="53">
        <v>-0.11260589999999999</v>
      </c>
      <c r="CT276" s="53">
        <v>-0.1815177</v>
      </c>
      <c r="CU276" s="53">
        <v>-0.24544669999999999</v>
      </c>
      <c r="CV276" s="53">
        <v>-0.15763099999999999</v>
      </c>
      <c r="CW276" s="53">
        <v>-0.10085619999999999</v>
      </c>
      <c r="CX276" s="53">
        <v>-0.10517799999999999</v>
      </c>
      <c r="CY276" s="53">
        <v>-6.5406099999999995E-2</v>
      </c>
      <c r="CZ276" s="53">
        <v>3.3217700000000003E-2</v>
      </c>
      <c r="DA276" s="53">
        <v>9.8614599999999997E-2</v>
      </c>
      <c r="DB276" s="53">
        <v>7.3675299999999999E-2</v>
      </c>
      <c r="DC276" s="53">
        <v>0.15174560000000001</v>
      </c>
      <c r="DD276" s="53">
        <v>0.1600596</v>
      </c>
      <c r="DE276" s="53">
        <v>0.1247968</v>
      </c>
      <c r="DF276" s="53">
        <v>5.7131599999999998E-2</v>
      </c>
      <c r="DG276" s="53">
        <v>6.3403000000000001E-2</v>
      </c>
      <c r="DH276" s="53">
        <v>9.4320399999999999E-2</v>
      </c>
      <c r="DI276" s="53">
        <v>-4.0505000000000003E-3</v>
      </c>
      <c r="DJ276" s="53">
        <v>-3.8336500000000003E-2</v>
      </c>
      <c r="DK276" s="53">
        <v>-2.4029999999999999E-2</v>
      </c>
      <c r="DL276" s="53">
        <v>-3.2941499999999999E-2</v>
      </c>
      <c r="DM276" s="53">
        <v>-3.34372E-2</v>
      </c>
      <c r="DN276" s="53">
        <v>1.5294500000000001E-2</v>
      </c>
      <c r="DO276" s="53">
        <v>-2.40456E-2</v>
      </c>
      <c r="DP276" s="53">
        <v>-5.0246499999999999E-2</v>
      </c>
      <c r="DQ276" s="53">
        <v>1.4082000000000001E-2</v>
      </c>
      <c r="DR276" s="53">
        <v>-5.0153400000000001E-2</v>
      </c>
      <c r="DS276" s="53">
        <v>-0.1143826</v>
      </c>
      <c r="DT276" s="53">
        <v>-2.3971599999999999E-2</v>
      </c>
      <c r="DU276" s="53">
        <v>2.8908799999999998E-2</v>
      </c>
      <c r="DV276" s="53">
        <v>2.3970499999999999E-2</v>
      </c>
      <c r="DW276" s="53">
        <v>6.3498899999999997E-2</v>
      </c>
      <c r="DX276" s="53">
        <v>0.1694543</v>
      </c>
      <c r="DY276" s="53">
        <v>0.26525738999999998</v>
      </c>
      <c r="DZ276" s="53">
        <v>0.23550860000000001</v>
      </c>
      <c r="EA276" s="53">
        <v>0.31281340000000002</v>
      </c>
      <c r="EB276" s="53">
        <v>0.32266220000000001</v>
      </c>
      <c r="EC276" s="53">
        <v>0.28529690000000002</v>
      </c>
      <c r="ED276" s="53">
        <v>0.2268191</v>
      </c>
      <c r="EE276" s="53">
        <v>0.2409628</v>
      </c>
      <c r="EF276" s="53">
        <v>0.26083699999999999</v>
      </c>
      <c r="EG276" s="53">
        <v>0.17499229999999999</v>
      </c>
      <c r="EH276" s="53">
        <v>0.1200512</v>
      </c>
      <c r="EI276" s="53">
        <v>0.12494719999999999</v>
      </c>
      <c r="EJ276" s="53">
        <v>0.1194191</v>
      </c>
      <c r="EK276" s="53">
        <v>0.1330692</v>
      </c>
      <c r="EL276" s="53">
        <v>0.18443480000000001</v>
      </c>
      <c r="EM276" s="53">
        <v>0.14397850000000001</v>
      </c>
      <c r="EN276" s="53">
        <v>0.12347420000000001</v>
      </c>
      <c r="EO276" s="53">
        <v>0.19699920000000001</v>
      </c>
      <c r="EP276" s="53">
        <v>0.1395158</v>
      </c>
      <c r="EQ276" s="53">
        <v>7.4853199999999995E-2</v>
      </c>
      <c r="ER276" s="53">
        <v>0.1690112</v>
      </c>
      <c r="ES276" s="53">
        <v>0.21626880000000001</v>
      </c>
      <c r="ET276" s="53">
        <v>0.2104404</v>
      </c>
      <c r="EU276" s="53">
        <v>0.24961720000000001</v>
      </c>
      <c r="EV276" s="53">
        <v>0.36615829999999999</v>
      </c>
      <c r="EW276" s="53">
        <v>66.889200000000002</v>
      </c>
      <c r="EX276" s="53">
        <v>65.471680000000006</v>
      </c>
      <c r="EY276" s="53">
        <v>64.067160000000001</v>
      </c>
      <c r="EZ276" s="53">
        <v>62.683070000000001</v>
      </c>
      <c r="FA276" s="53">
        <v>61.636650000000003</v>
      </c>
      <c r="FB276" s="53">
        <v>60.159550000000003</v>
      </c>
      <c r="FC276" s="53">
        <v>59.410400000000003</v>
      </c>
      <c r="FD276" s="53">
        <v>60.825290000000003</v>
      </c>
      <c r="FE276" s="53">
        <v>65.909779999999998</v>
      </c>
      <c r="FF276" s="53">
        <v>71.034040000000005</v>
      </c>
      <c r="FG276" s="53">
        <v>75.848960000000005</v>
      </c>
      <c r="FH276" s="53">
        <v>79.480029999999999</v>
      </c>
      <c r="FI276" s="53">
        <v>82.714489999999998</v>
      </c>
      <c r="FJ276" s="53">
        <v>85.504800000000003</v>
      </c>
      <c r="FK276" s="53">
        <v>87.641909999999996</v>
      </c>
      <c r="FL276" s="53">
        <v>88.892300000000006</v>
      </c>
      <c r="FM276" s="53">
        <v>89.456360000000004</v>
      </c>
      <c r="FN276" s="53">
        <v>88.440420000000003</v>
      </c>
      <c r="FO276" s="53">
        <v>85.072580000000002</v>
      </c>
      <c r="FP276" s="53">
        <v>79.293409999999994</v>
      </c>
      <c r="FQ276" s="53">
        <v>74.769109999999998</v>
      </c>
      <c r="FR276" s="53">
        <v>71.656459999999996</v>
      </c>
      <c r="FS276" s="53">
        <v>69.729339999999993</v>
      </c>
      <c r="FT276" s="53">
        <v>68.113900000000001</v>
      </c>
      <c r="FU276" s="53">
        <v>359</v>
      </c>
      <c r="FV276" s="53">
        <v>284.2928</v>
      </c>
      <c r="FW276" s="53">
        <v>17.44924</v>
      </c>
      <c r="FX276" s="53">
        <v>1</v>
      </c>
    </row>
    <row r="277" spans="1:180" x14ac:dyDescent="0.3">
      <c r="A277" t="s">
        <v>174</v>
      </c>
      <c r="B277" t="s">
        <v>250</v>
      </c>
      <c r="C277" t="s">
        <v>180</v>
      </c>
      <c r="D277" t="s">
        <v>248</v>
      </c>
      <c r="E277" t="s">
        <v>189</v>
      </c>
      <c r="F277" t="s">
        <v>235</v>
      </c>
      <c r="G277" t="s">
        <v>242</v>
      </c>
      <c r="H277" s="53">
        <v>86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0</v>
      </c>
      <c r="AC277" s="53">
        <v>0</v>
      </c>
      <c r="AD277" s="53">
        <v>0</v>
      </c>
      <c r="AE277" s="53">
        <v>0</v>
      </c>
      <c r="AF277" s="53">
        <v>0</v>
      </c>
      <c r="AG277" s="53">
        <v>0</v>
      </c>
      <c r="AH277" s="53">
        <v>0</v>
      </c>
      <c r="AI277" s="53">
        <v>0</v>
      </c>
      <c r="AJ277" s="53">
        <v>0</v>
      </c>
      <c r="AK277" s="53">
        <v>0</v>
      </c>
      <c r="AL277" s="53">
        <v>0</v>
      </c>
      <c r="AM277" s="53">
        <v>0</v>
      </c>
      <c r="AN277" s="53">
        <v>0</v>
      </c>
      <c r="AO277" s="53">
        <v>0</v>
      </c>
      <c r="AP277" s="53">
        <v>0</v>
      </c>
      <c r="AQ277" s="53">
        <v>0</v>
      </c>
      <c r="AR277" s="53">
        <v>0</v>
      </c>
      <c r="AS277" s="53">
        <v>0</v>
      </c>
      <c r="AT277" s="53">
        <v>0</v>
      </c>
      <c r="AU277" s="53">
        <v>0</v>
      </c>
      <c r="AV277" s="53">
        <v>0</v>
      </c>
      <c r="AW277" s="53">
        <v>0</v>
      </c>
      <c r="AX277" s="53">
        <v>0</v>
      </c>
      <c r="AY277" s="53">
        <v>0</v>
      </c>
      <c r="AZ277" s="53">
        <v>0</v>
      </c>
      <c r="BA277" s="53">
        <v>0</v>
      </c>
      <c r="BB277" s="53">
        <v>0</v>
      </c>
      <c r="BC277" s="53">
        <v>0</v>
      </c>
      <c r="BD277" s="53">
        <v>0</v>
      </c>
      <c r="BE277" s="53">
        <v>0</v>
      </c>
      <c r="BF277" s="53">
        <v>0</v>
      </c>
      <c r="BG277" s="53">
        <v>0</v>
      </c>
      <c r="BH277" s="53">
        <v>0</v>
      </c>
      <c r="BI277" s="53">
        <v>0</v>
      </c>
      <c r="BJ277" s="53">
        <v>0</v>
      </c>
      <c r="BK277" s="53">
        <v>0</v>
      </c>
      <c r="BL277" s="53">
        <v>0</v>
      </c>
      <c r="BM277" s="53">
        <v>0</v>
      </c>
      <c r="BN277" s="53">
        <v>0</v>
      </c>
      <c r="BO277" s="53">
        <v>0</v>
      </c>
      <c r="BP277" s="53">
        <v>0</v>
      </c>
      <c r="BQ277" s="53">
        <v>0</v>
      </c>
      <c r="BR277" s="53">
        <v>0</v>
      </c>
      <c r="BS277" s="53">
        <v>0</v>
      </c>
      <c r="BT277" s="53">
        <v>0</v>
      </c>
      <c r="BU277" s="53">
        <v>0</v>
      </c>
      <c r="BV277" s="53">
        <v>0</v>
      </c>
      <c r="BW277" s="53">
        <v>0</v>
      </c>
      <c r="BX277" s="53">
        <v>0</v>
      </c>
      <c r="BY277" s="53">
        <v>0</v>
      </c>
      <c r="BZ277" s="53">
        <v>0</v>
      </c>
      <c r="CA277" s="53">
        <v>0</v>
      </c>
      <c r="CB277" s="53">
        <v>0</v>
      </c>
      <c r="CC277" s="53">
        <v>0</v>
      </c>
      <c r="CD277" s="53">
        <v>0</v>
      </c>
      <c r="CE277" s="53">
        <v>0</v>
      </c>
      <c r="CF277" s="53">
        <v>0</v>
      </c>
      <c r="CG277" s="53">
        <v>0</v>
      </c>
      <c r="CH277" s="53">
        <v>0</v>
      </c>
      <c r="CI277" s="53">
        <v>0</v>
      </c>
      <c r="CJ277" s="53">
        <v>0</v>
      </c>
      <c r="CK277" s="53">
        <v>0</v>
      </c>
      <c r="CL277" s="53">
        <v>0</v>
      </c>
      <c r="CM277" s="53">
        <v>0</v>
      </c>
      <c r="CN277" s="53">
        <v>0</v>
      </c>
      <c r="CO277" s="53">
        <v>0</v>
      </c>
      <c r="CP277" s="53">
        <v>0</v>
      </c>
      <c r="CQ277" s="53">
        <v>0</v>
      </c>
      <c r="CR277" s="53">
        <v>0</v>
      </c>
      <c r="CS277" s="53">
        <v>0</v>
      </c>
      <c r="CT277" s="53">
        <v>0</v>
      </c>
      <c r="CU277" s="53">
        <v>0</v>
      </c>
      <c r="CV277" s="53">
        <v>0</v>
      </c>
      <c r="CW277" s="53">
        <v>0</v>
      </c>
      <c r="CX277" s="53">
        <v>0</v>
      </c>
      <c r="CY277" s="53">
        <v>0</v>
      </c>
      <c r="CZ277" s="53">
        <v>0</v>
      </c>
      <c r="DA277" s="53">
        <v>0</v>
      </c>
      <c r="DB277" s="53">
        <v>0</v>
      </c>
      <c r="DC277" s="53">
        <v>0</v>
      </c>
      <c r="DD277" s="53">
        <v>0</v>
      </c>
      <c r="DE277" s="53">
        <v>0</v>
      </c>
      <c r="DF277" s="53">
        <v>0</v>
      </c>
      <c r="DG277" s="53">
        <v>0</v>
      </c>
      <c r="DH277" s="53">
        <v>0</v>
      </c>
      <c r="DI277" s="53">
        <v>0</v>
      </c>
      <c r="DJ277" s="53">
        <v>0</v>
      </c>
      <c r="DK277" s="53">
        <v>0</v>
      </c>
      <c r="DL277" s="53">
        <v>0</v>
      </c>
      <c r="DM277" s="53">
        <v>0</v>
      </c>
      <c r="DN277" s="53">
        <v>0</v>
      </c>
      <c r="DO277" s="53">
        <v>0</v>
      </c>
      <c r="DP277" s="53">
        <v>0</v>
      </c>
      <c r="DQ277" s="53">
        <v>0</v>
      </c>
      <c r="DR277" s="53">
        <v>0</v>
      </c>
      <c r="DS277" s="53">
        <v>0</v>
      </c>
      <c r="DT277" s="53">
        <v>0</v>
      </c>
      <c r="DU277" s="53">
        <v>0</v>
      </c>
      <c r="DV277" s="53">
        <v>0</v>
      </c>
      <c r="DW277" s="53">
        <v>0</v>
      </c>
      <c r="DX277" s="53">
        <v>0</v>
      </c>
      <c r="DY277" s="53">
        <v>0</v>
      </c>
      <c r="DZ277" s="53">
        <v>0</v>
      </c>
      <c r="EA277" s="53">
        <v>0</v>
      </c>
      <c r="EB277" s="53">
        <v>0</v>
      </c>
      <c r="EC277" s="53">
        <v>0</v>
      </c>
      <c r="ED277" s="53">
        <v>0</v>
      </c>
      <c r="EE277" s="53">
        <v>0</v>
      </c>
      <c r="EF277" s="53">
        <v>0</v>
      </c>
      <c r="EG277" s="53">
        <v>0</v>
      </c>
      <c r="EH277" s="53">
        <v>0</v>
      </c>
      <c r="EI277" s="53">
        <v>0</v>
      </c>
      <c r="EJ277" s="53">
        <v>0</v>
      </c>
      <c r="EK277" s="53">
        <v>0</v>
      </c>
      <c r="EL277" s="53">
        <v>0</v>
      </c>
      <c r="EM277" s="53">
        <v>0</v>
      </c>
      <c r="EN277" s="53">
        <v>0</v>
      </c>
      <c r="EO277" s="53">
        <v>0</v>
      </c>
      <c r="EP277" s="53">
        <v>0</v>
      </c>
      <c r="EQ277" s="53">
        <v>0</v>
      </c>
      <c r="ER277" s="53">
        <v>0</v>
      </c>
      <c r="ES277" s="53">
        <v>0</v>
      </c>
      <c r="ET277" s="53">
        <v>0</v>
      </c>
      <c r="EU277" s="53">
        <v>0</v>
      </c>
      <c r="EV277" s="53">
        <v>0</v>
      </c>
      <c r="EW277" s="53">
        <v>71.874960000000002</v>
      </c>
      <c r="EX277" s="53">
        <v>70.133390000000006</v>
      </c>
      <c r="EY277" s="53">
        <v>68.498450000000005</v>
      </c>
      <c r="EZ277" s="53">
        <v>67.348039999999997</v>
      </c>
      <c r="FA277" s="53">
        <v>66.474310000000003</v>
      </c>
      <c r="FB277" s="53">
        <v>64.843699999999998</v>
      </c>
      <c r="FC277" s="53">
        <v>63.974310000000003</v>
      </c>
      <c r="FD277" s="53">
        <v>65.636340000000004</v>
      </c>
      <c r="FE277" s="53">
        <v>69.818629999999999</v>
      </c>
      <c r="FF277" s="53">
        <v>74.519970000000001</v>
      </c>
      <c r="FG277" s="53">
        <v>79.115750000000006</v>
      </c>
      <c r="FH277" s="53">
        <v>82.803309999999996</v>
      </c>
      <c r="FI277" s="53">
        <v>85.942440000000005</v>
      </c>
      <c r="FJ277" s="53">
        <v>88.662639999999996</v>
      </c>
      <c r="FK277" s="53">
        <v>91.162490000000005</v>
      </c>
      <c r="FL277" s="53">
        <v>92.792630000000003</v>
      </c>
      <c r="FM277" s="53">
        <v>93.665279999999996</v>
      </c>
      <c r="FN277" s="53">
        <v>92.919690000000003</v>
      </c>
      <c r="FO277" s="53">
        <v>90.474779999999996</v>
      </c>
      <c r="FP277" s="53">
        <v>85.925250000000005</v>
      </c>
      <c r="FQ277" s="53">
        <v>80.761529999999993</v>
      </c>
      <c r="FR277" s="53">
        <v>77.085419999999999</v>
      </c>
      <c r="FS277" s="53">
        <v>74.657070000000004</v>
      </c>
      <c r="FT277" s="53">
        <v>72.750230000000002</v>
      </c>
      <c r="FU277" s="53">
        <v>359</v>
      </c>
      <c r="FV277" s="53">
        <v>484.61939999999998</v>
      </c>
      <c r="FW277" s="53">
        <v>90.255099999999999</v>
      </c>
      <c r="FX277" s="53">
        <v>0</v>
      </c>
    </row>
    <row r="278" spans="1:180" x14ac:dyDescent="0.3">
      <c r="A278" t="s">
        <v>174</v>
      </c>
      <c r="B278" t="s">
        <v>250</v>
      </c>
      <c r="C278" t="s">
        <v>180</v>
      </c>
      <c r="D278" t="s">
        <v>227</v>
      </c>
      <c r="E278" t="s">
        <v>190</v>
      </c>
      <c r="F278" t="s">
        <v>235</v>
      </c>
      <c r="G278" t="s">
        <v>242</v>
      </c>
      <c r="H278" s="53">
        <v>86</v>
      </c>
      <c r="I278" s="53">
        <v>0.89245898000000001</v>
      </c>
      <c r="J278" s="53">
        <v>0.84957039999999995</v>
      </c>
      <c r="K278" s="53">
        <v>0.83785489999999996</v>
      </c>
      <c r="L278" s="53">
        <v>0.82041560000000002</v>
      </c>
      <c r="M278" s="53">
        <v>0.8431514</v>
      </c>
      <c r="N278" s="53">
        <v>0.83583609999999997</v>
      </c>
      <c r="O278" s="53">
        <v>0.81358169999999996</v>
      </c>
      <c r="P278" s="53">
        <v>0.73377650000000005</v>
      </c>
      <c r="Q278" s="53">
        <v>0.66122360000000002</v>
      </c>
      <c r="R278" s="53">
        <v>0.68265430000000005</v>
      </c>
      <c r="S278" s="53">
        <v>0.84109080000000003</v>
      </c>
      <c r="T278" s="53">
        <v>0.76261950000000001</v>
      </c>
      <c r="U278" s="53">
        <v>0.86613169999999995</v>
      </c>
      <c r="V278" s="53">
        <v>0.8958914</v>
      </c>
      <c r="W278" s="53">
        <v>0.77512999999999999</v>
      </c>
      <c r="X278" s="53">
        <v>0.82704069999999996</v>
      </c>
      <c r="Y278" s="53">
        <v>0.74480219999999997</v>
      </c>
      <c r="Z278" s="53">
        <v>0.72460829999999998</v>
      </c>
      <c r="AA278" s="53">
        <v>0.67567239999999995</v>
      </c>
      <c r="AB278" s="53">
        <v>0.69145160000000006</v>
      </c>
      <c r="AC278" s="53">
        <v>0.77773270000000005</v>
      </c>
      <c r="AD278" s="53">
        <v>0.7928212</v>
      </c>
      <c r="AE278" s="53">
        <v>0.77053700000000003</v>
      </c>
      <c r="AF278" s="53">
        <v>0.8512016</v>
      </c>
      <c r="AG278" s="53">
        <v>-7.3195099999999999E-2</v>
      </c>
      <c r="AH278" s="53">
        <v>-0.1028621</v>
      </c>
      <c r="AI278" s="53">
        <v>-0.1122518</v>
      </c>
      <c r="AJ278" s="53">
        <v>-0.13366990000000001</v>
      </c>
      <c r="AK278" s="53">
        <v>-0.1040913</v>
      </c>
      <c r="AL278" s="53">
        <v>-0.14796690000000001</v>
      </c>
      <c r="AM278" s="53">
        <v>-0.183505</v>
      </c>
      <c r="AN278" s="53">
        <v>-0.31400549999999999</v>
      </c>
      <c r="AO278" s="53">
        <v>-0.49397449999999998</v>
      </c>
      <c r="AP278" s="53">
        <v>-0.48428860000000001</v>
      </c>
      <c r="AQ278" s="53">
        <v>-0.33933049999999998</v>
      </c>
      <c r="AR278" s="53">
        <v>-0.43130629999999998</v>
      </c>
      <c r="AS278" s="53">
        <v>-0.24792220000000001</v>
      </c>
      <c r="AT278" s="53">
        <v>-0.20651430000000001</v>
      </c>
      <c r="AU278" s="53">
        <v>-0.35386220000000002</v>
      </c>
      <c r="AV278" s="53">
        <v>-0.28912280000000001</v>
      </c>
      <c r="AW278" s="53">
        <v>-0.30567090000000002</v>
      </c>
      <c r="AX278" s="53">
        <v>-0.17269689999999999</v>
      </c>
      <c r="AY278" s="53">
        <v>-0.27049899999999999</v>
      </c>
      <c r="AZ278" s="53">
        <v>-0.25441459999999999</v>
      </c>
      <c r="BA278" s="53">
        <v>-0.2122626</v>
      </c>
      <c r="BB278" s="53">
        <v>-0.2313096</v>
      </c>
      <c r="BC278" s="53">
        <v>-0.22148190000000001</v>
      </c>
      <c r="BD278" s="53">
        <v>-0.14525009999999999</v>
      </c>
      <c r="BE278" s="53">
        <v>3.7286600000000003E-2</v>
      </c>
      <c r="BF278" s="53">
        <v>1.4364E-3</v>
      </c>
      <c r="BG278" s="53">
        <v>-5.8101000000000003E-3</v>
      </c>
      <c r="BH278" s="53">
        <v>-2.4549700000000001E-2</v>
      </c>
      <c r="BI278" s="53">
        <v>3.2142E-3</v>
      </c>
      <c r="BJ278" s="53">
        <v>-3.1801799999999998E-2</v>
      </c>
      <c r="BK278" s="53">
        <v>-6.4372200000000004E-2</v>
      </c>
      <c r="BL278" s="53">
        <v>-0.2085688</v>
      </c>
      <c r="BM278" s="53">
        <v>-0.37726300000000001</v>
      </c>
      <c r="BN278" s="53">
        <v>-0.36923450000000002</v>
      </c>
      <c r="BO278" s="53">
        <v>-0.2206842</v>
      </c>
      <c r="BP278" s="53">
        <v>-0.31458930000000002</v>
      </c>
      <c r="BQ278" s="53">
        <v>-0.1475207</v>
      </c>
      <c r="BR278" s="53">
        <v>-0.1032385</v>
      </c>
      <c r="BS278" s="53">
        <v>-0.2388509</v>
      </c>
      <c r="BT278" s="53">
        <v>-0.18369550000000001</v>
      </c>
      <c r="BU278" s="53">
        <v>-0.18929289999999999</v>
      </c>
      <c r="BV278" s="53">
        <v>-8.0311099999999996E-2</v>
      </c>
      <c r="BW278" s="53">
        <v>-0.15546509999999999</v>
      </c>
      <c r="BX278" s="53">
        <v>-0.13795489999999999</v>
      </c>
      <c r="BY278" s="53">
        <v>-9.7222799999999998E-2</v>
      </c>
      <c r="BZ278" s="53">
        <v>-0.1145345</v>
      </c>
      <c r="CA278" s="53">
        <v>-0.10398259999999999</v>
      </c>
      <c r="CB278" s="53">
        <v>-1.29807E-2</v>
      </c>
      <c r="CC278" s="53">
        <v>0.1138059</v>
      </c>
      <c r="CD278" s="53">
        <v>7.3673299999999997E-2</v>
      </c>
      <c r="CE278" s="53">
        <v>6.7911100000000002E-2</v>
      </c>
      <c r="CF278" s="53">
        <v>5.1026500000000002E-2</v>
      </c>
      <c r="CG278" s="53">
        <v>7.7533699999999997E-2</v>
      </c>
      <c r="CH278" s="53">
        <v>4.8653700000000001E-2</v>
      </c>
      <c r="CI278" s="53">
        <v>1.8138700000000001E-2</v>
      </c>
      <c r="CJ278" s="53">
        <v>-0.13554369999999999</v>
      </c>
      <c r="CK278" s="53">
        <v>-0.296429</v>
      </c>
      <c r="CL278" s="53">
        <v>-0.28954829999999998</v>
      </c>
      <c r="CM278" s="53">
        <v>-0.1385101</v>
      </c>
      <c r="CN278" s="53">
        <v>-0.2337515</v>
      </c>
      <c r="CO278" s="53">
        <v>-7.7982899999999994E-2</v>
      </c>
      <c r="CP278" s="53">
        <v>-3.1709899999999999E-2</v>
      </c>
      <c r="CQ278" s="53">
        <v>-0.15919440000000001</v>
      </c>
      <c r="CR278" s="53">
        <v>-0.11067680000000001</v>
      </c>
      <c r="CS278" s="53">
        <v>-0.10868990000000001</v>
      </c>
      <c r="CT278" s="53">
        <v>-1.63249E-2</v>
      </c>
      <c r="CU278" s="53">
        <v>-7.5792999999999999E-2</v>
      </c>
      <c r="CV278" s="53">
        <v>-5.7295199999999998E-2</v>
      </c>
      <c r="CW278" s="53">
        <v>-1.7546599999999999E-2</v>
      </c>
      <c r="CX278" s="53">
        <v>-3.3656499999999999E-2</v>
      </c>
      <c r="CY278" s="53">
        <v>-2.2602899999999999E-2</v>
      </c>
      <c r="CZ278" s="53">
        <v>7.8628699999999996E-2</v>
      </c>
      <c r="DA278" s="53">
        <v>0.1903252</v>
      </c>
      <c r="DB278" s="53">
        <v>0.14591009999999999</v>
      </c>
      <c r="DC278" s="53">
        <v>0.14163239999999999</v>
      </c>
      <c r="DD278" s="53">
        <v>0.12660279999999999</v>
      </c>
      <c r="DE278" s="53">
        <v>0.15185309999999999</v>
      </c>
      <c r="DF278" s="53">
        <v>0.12910920000000001</v>
      </c>
      <c r="DG278" s="53">
        <v>0.10064969999999999</v>
      </c>
      <c r="DH278" s="53">
        <v>-6.2518599999999994E-2</v>
      </c>
      <c r="DI278" s="53">
        <v>-0.21559500000000001</v>
      </c>
      <c r="DJ278" s="53">
        <v>-0.2098621</v>
      </c>
      <c r="DK278" s="53">
        <v>-5.6335999999999997E-2</v>
      </c>
      <c r="DL278" s="53">
        <v>-0.15291360000000001</v>
      </c>
      <c r="DM278" s="53">
        <v>-8.4451000000000005E-3</v>
      </c>
      <c r="DN278" s="53">
        <v>3.9818600000000003E-2</v>
      </c>
      <c r="DO278" s="53">
        <v>-7.9537999999999998E-2</v>
      </c>
      <c r="DP278" s="53">
        <v>-3.76581E-2</v>
      </c>
      <c r="DQ278" s="53">
        <v>-2.8086799999999999E-2</v>
      </c>
      <c r="DR278" s="53">
        <v>4.7661200000000001E-2</v>
      </c>
      <c r="DS278" s="53">
        <v>3.8790999999999999E-3</v>
      </c>
      <c r="DT278" s="53">
        <v>2.33645E-2</v>
      </c>
      <c r="DU278" s="53">
        <v>6.2129700000000003E-2</v>
      </c>
      <c r="DV278" s="53">
        <v>4.7221600000000002E-2</v>
      </c>
      <c r="DW278" s="53">
        <v>5.8776700000000001E-2</v>
      </c>
      <c r="DX278" s="53">
        <v>0.1702381</v>
      </c>
      <c r="DY278" s="53">
        <v>0.30080690999999998</v>
      </c>
      <c r="DZ278" s="53">
        <v>0.25020870000000001</v>
      </c>
      <c r="EA278" s="53">
        <v>0.24807409999999999</v>
      </c>
      <c r="EB278" s="53">
        <v>0.23572299999999999</v>
      </c>
      <c r="EC278" s="53">
        <v>0.25915860000000002</v>
      </c>
      <c r="ED278" s="53">
        <v>0.2452743</v>
      </c>
      <c r="EE278" s="53">
        <v>0.21978239999999999</v>
      </c>
      <c r="EF278" s="53">
        <v>4.2918100000000001E-2</v>
      </c>
      <c r="EG278" s="53">
        <v>-9.8883499999999999E-2</v>
      </c>
      <c r="EH278" s="53">
        <v>-9.4808000000000003E-2</v>
      </c>
      <c r="EI278" s="53">
        <v>6.2310400000000002E-2</v>
      </c>
      <c r="EJ278" s="53">
        <v>-3.6196699999999998E-2</v>
      </c>
      <c r="EK278" s="53">
        <v>9.1956399999999994E-2</v>
      </c>
      <c r="EL278" s="53">
        <v>0.14309450000000001</v>
      </c>
      <c r="EM278" s="53">
        <v>3.5473299999999999E-2</v>
      </c>
      <c r="EN278" s="53">
        <v>6.7769300000000005E-2</v>
      </c>
      <c r="EO278" s="53">
        <v>8.82912E-2</v>
      </c>
      <c r="EP278" s="53">
        <v>0.140047</v>
      </c>
      <c r="EQ278" s="53">
        <v>0.1189129</v>
      </c>
      <c r="ER278" s="53">
        <v>0.13982420000000001</v>
      </c>
      <c r="ES278" s="53">
        <v>0.17716950000000001</v>
      </c>
      <c r="ET278" s="53">
        <v>0.1639967</v>
      </c>
      <c r="EU278" s="53">
        <v>0.17627609999999999</v>
      </c>
      <c r="EV278" s="53">
        <v>0.30250749999999998</v>
      </c>
      <c r="EW278" s="53">
        <v>66.382810000000006</v>
      </c>
      <c r="EX278" s="53">
        <v>65.163480000000007</v>
      </c>
      <c r="EY278" s="53">
        <v>63.69764</v>
      </c>
      <c r="EZ278" s="53">
        <v>62.449399999999997</v>
      </c>
      <c r="FA278" s="53">
        <v>61.080449999999999</v>
      </c>
      <c r="FB278" s="53">
        <v>60.162289999999999</v>
      </c>
      <c r="FC278" s="53">
        <v>59.351109999999998</v>
      </c>
      <c r="FD278" s="53">
        <v>60.729340000000001</v>
      </c>
      <c r="FE278" s="53">
        <v>65.756529999999998</v>
      </c>
      <c r="FF278" s="53">
        <v>71.427909999999997</v>
      </c>
      <c r="FG278" s="53">
        <v>76.093249999999998</v>
      </c>
      <c r="FH278" s="53">
        <v>80.008420000000001</v>
      </c>
      <c r="FI278" s="53">
        <v>83.285979999999995</v>
      </c>
      <c r="FJ278" s="53">
        <v>85.934809999999999</v>
      </c>
      <c r="FK278" s="53">
        <v>88.030779999999993</v>
      </c>
      <c r="FL278" s="53">
        <v>89.484279999999998</v>
      </c>
      <c r="FM278" s="53">
        <v>89.922799999999995</v>
      </c>
      <c r="FN278" s="53">
        <v>88.644049999999993</v>
      </c>
      <c r="FO278" s="53">
        <v>84.862110000000001</v>
      </c>
      <c r="FP278" s="53">
        <v>79.169390000000007</v>
      </c>
      <c r="FQ278" s="53">
        <v>74.826440000000005</v>
      </c>
      <c r="FR278" s="53">
        <v>71.553389999999993</v>
      </c>
      <c r="FS278" s="53">
        <v>69.196709999999996</v>
      </c>
      <c r="FT278" s="53">
        <v>67.522949999999994</v>
      </c>
      <c r="FU278" s="53">
        <v>359</v>
      </c>
      <c r="FV278" s="53">
        <v>284.2928</v>
      </c>
      <c r="FW278" s="53">
        <v>17.44924</v>
      </c>
      <c r="FX278" s="53">
        <v>1</v>
      </c>
    </row>
    <row r="279" spans="1:180" x14ac:dyDescent="0.3">
      <c r="A279" t="s">
        <v>174</v>
      </c>
      <c r="B279" t="s">
        <v>250</v>
      </c>
      <c r="C279" t="s">
        <v>180</v>
      </c>
      <c r="D279" t="s">
        <v>227</v>
      </c>
      <c r="E279" t="s">
        <v>187</v>
      </c>
      <c r="F279" t="s">
        <v>235</v>
      </c>
      <c r="G279" t="s">
        <v>242</v>
      </c>
      <c r="H279" s="53">
        <v>86</v>
      </c>
      <c r="I279" s="53">
        <v>1.4841310000000001</v>
      </c>
      <c r="J279" s="53">
        <v>1.5209790000000001</v>
      </c>
      <c r="K279" s="53">
        <v>1.544964</v>
      </c>
      <c r="L279" s="53">
        <v>1.5268200000000001</v>
      </c>
      <c r="M279" s="53">
        <v>1.5549759999999999</v>
      </c>
      <c r="N279" s="53">
        <v>1.640779</v>
      </c>
      <c r="O279" s="53">
        <v>1.6799390000000001</v>
      </c>
      <c r="P279" s="53">
        <v>1.7241150000000001</v>
      </c>
      <c r="Q279" s="53">
        <v>1.670574</v>
      </c>
      <c r="R279" s="53">
        <v>1.6972970000000001</v>
      </c>
      <c r="S279" s="53">
        <v>1.7386809999999999</v>
      </c>
      <c r="T279" s="53">
        <v>1.777093</v>
      </c>
      <c r="U279" s="53">
        <v>1.6525810000000001</v>
      </c>
      <c r="V279" s="53">
        <v>1.6072649999999999</v>
      </c>
      <c r="W279" s="53">
        <v>1.5912550000000001</v>
      </c>
      <c r="X279" s="53">
        <v>1.597909</v>
      </c>
      <c r="Y279" s="53">
        <v>1.526807</v>
      </c>
      <c r="Z279" s="53">
        <v>1.3723190000000001</v>
      </c>
      <c r="AA279" s="53">
        <v>1.4476690000000001</v>
      </c>
      <c r="AB279" s="53">
        <v>1.6048629999999999</v>
      </c>
      <c r="AC279" s="53">
        <v>1.6503190000000001</v>
      </c>
      <c r="AD279" s="53">
        <v>1.6858869999999999</v>
      </c>
      <c r="AE279" s="53">
        <v>1.666566</v>
      </c>
      <c r="AF279" s="53">
        <v>1.6557660000000001</v>
      </c>
      <c r="AG279" s="53">
        <v>-0.25333699999999998</v>
      </c>
      <c r="AH279" s="53">
        <v>-0.1984766</v>
      </c>
      <c r="AI279" s="53">
        <v>-0.15487819999999999</v>
      </c>
      <c r="AJ279" s="53">
        <v>-0.17007610000000001</v>
      </c>
      <c r="AK279" s="53">
        <v>-0.1377534</v>
      </c>
      <c r="AL279" s="53">
        <v>-7.1149199999999996E-2</v>
      </c>
      <c r="AM279" s="53">
        <v>-9.7614900000000004E-2</v>
      </c>
      <c r="AN279" s="53">
        <v>-0.1625344</v>
      </c>
      <c r="AO279" s="53">
        <v>-0.31099189999999999</v>
      </c>
      <c r="AP279" s="53">
        <v>-0.26616220000000002</v>
      </c>
      <c r="AQ279" s="53">
        <v>-0.2289987</v>
      </c>
      <c r="AR279" s="53">
        <v>-0.17990829999999999</v>
      </c>
      <c r="AS279" s="53">
        <v>-0.23785400000000001</v>
      </c>
      <c r="AT279" s="53">
        <v>-0.26194050000000002</v>
      </c>
      <c r="AU279" s="53">
        <v>-0.2893925</v>
      </c>
      <c r="AV279" s="53">
        <v>-0.2493563</v>
      </c>
      <c r="AW279" s="53">
        <v>-0.20102149999999999</v>
      </c>
      <c r="AX279" s="53">
        <v>-0.17689959999999999</v>
      </c>
      <c r="AY279" s="53">
        <v>-0.1224539</v>
      </c>
      <c r="AZ279" s="53">
        <v>-3.3772700000000003E-2</v>
      </c>
      <c r="BA279" s="53">
        <v>-0.1608474</v>
      </c>
      <c r="BB279" s="53">
        <v>-0.1953087</v>
      </c>
      <c r="BC279" s="53">
        <v>-0.1715226</v>
      </c>
      <c r="BD279" s="53">
        <v>-0.1374505</v>
      </c>
      <c r="BE279" s="53">
        <v>-9.9455500000000002E-2</v>
      </c>
      <c r="BF279" s="53">
        <v>-5.1254899999999999E-2</v>
      </c>
      <c r="BG279" s="53">
        <v>-1.3794900000000001E-2</v>
      </c>
      <c r="BH279" s="53">
        <v>-2.8195600000000001E-2</v>
      </c>
      <c r="BI279" s="53">
        <v>-8.3300000000000005E-5</v>
      </c>
      <c r="BJ279" s="53">
        <v>6.9977700000000004E-2</v>
      </c>
      <c r="BK279" s="53">
        <v>4.3668199999999997E-2</v>
      </c>
      <c r="BL279" s="53">
        <v>-2.78891E-2</v>
      </c>
      <c r="BM279" s="53">
        <v>-0.176814</v>
      </c>
      <c r="BN279" s="53">
        <v>-0.14487530000000001</v>
      </c>
      <c r="BO279" s="53">
        <v>-0.10534540000000001</v>
      </c>
      <c r="BP279" s="53">
        <v>-5.6130699999999999E-2</v>
      </c>
      <c r="BQ279" s="53">
        <v>-9.63088E-2</v>
      </c>
      <c r="BR279" s="53">
        <v>-0.1237933</v>
      </c>
      <c r="BS279" s="53">
        <v>-0.15294350000000001</v>
      </c>
      <c r="BT279" s="53">
        <v>-0.1134323</v>
      </c>
      <c r="BU279" s="53">
        <v>-6.6022399999999995E-2</v>
      </c>
      <c r="BV279" s="53">
        <v>-3.2370000000000003E-2</v>
      </c>
      <c r="BW279" s="53">
        <v>3.15654E-2</v>
      </c>
      <c r="BX279" s="53">
        <v>0.12636</v>
      </c>
      <c r="BY279" s="53">
        <v>-1.3385599999999999E-2</v>
      </c>
      <c r="BZ279" s="53">
        <v>-4.9383499999999997E-2</v>
      </c>
      <c r="CA279" s="53">
        <v>-2.8310200000000001E-2</v>
      </c>
      <c r="CB279" s="53">
        <v>2.7908999999999998E-3</v>
      </c>
      <c r="CC279" s="53">
        <v>7.1222999999999998E-3</v>
      </c>
      <c r="CD279" s="53">
        <v>5.0710499999999999E-2</v>
      </c>
      <c r="CE279" s="53">
        <v>8.3918900000000005E-2</v>
      </c>
      <c r="CF279" s="53">
        <v>7.0070300000000002E-2</v>
      </c>
      <c r="CG279" s="53">
        <v>9.5266699999999996E-2</v>
      </c>
      <c r="CH279" s="53">
        <v>0.1677218</v>
      </c>
      <c r="CI279" s="53">
        <v>0.14152049999999999</v>
      </c>
      <c r="CJ279" s="53">
        <v>6.5365800000000002E-2</v>
      </c>
      <c r="CK279" s="53">
        <v>-8.3882899999999996E-2</v>
      </c>
      <c r="CL279" s="53">
        <v>-6.0872299999999997E-2</v>
      </c>
      <c r="CM279" s="53">
        <v>-1.9703399999999999E-2</v>
      </c>
      <c r="CN279" s="53">
        <v>2.9597399999999999E-2</v>
      </c>
      <c r="CO279" s="53">
        <v>1.725E-3</v>
      </c>
      <c r="CP279" s="53">
        <v>-2.81129E-2</v>
      </c>
      <c r="CQ279" s="53">
        <v>-5.84393E-2</v>
      </c>
      <c r="CR279" s="53">
        <v>-1.9291699999999998E-2</v>
      </c>
      <c r="CS279" s="53">
        <v>2.7477600000000001E-2</v>
      </c>
      <c r="CT279" s="53">
        <v>6.7730799999999994E-2</v>
      </c>
      <c r="CU279" s="53">
        <v>0.13823869999999999</v>
      </c>
      <c r="CV279" s="53">
        <v>0.23726739999999999</v>
      </c>
      <c r="CW279" s="53">
        <v>8.8746000000000005E-2</v>
      </c>
      <c r="CX279" s="53">
        <v>5.1683899999999998E-2</v>
      </c>
      <c r="CY279" s="53">
        <v>7.0878399999999994E-2</v>
      </c>
      <c r="CZ279" s="53">
        <v>9.9921700000000002E-2</v>
      </c>
      <c r="DA279" s="53">
        <v>0.1137002</v>
      </c>
      <c r="DB279" s="53">
        <v>0.1526758</v>
      </c>
      <c r="DC279" s="53">
        <v>0.18163280000000001</v>
      </c>
      <c r="DD279" s="53">
        <v>0.16833619999999999</v>
      </c>
      <c r="DE279" s="53">
        <v>0.1906166</v>
      </c>
      <c r="DF279" s="53">
        <v>0.26546589999999998</v>
      </c>
      <c r="DG279" s="53">
        <v>0.23937269999999999</v>
      </c>
      <c r="DH279" s="53">
        <v>0.1586207</v>
      </c>
      <c r="DI279" s="53">
        <v>9.0481999999999993E-3</v>
      </c>
      <c r="DJ279" s="53">
        <v>2.3130700000000001E-2</v>
      </c>
      <c r="DK279" s="53">
        <v>6.59386E-2</v>
      </c>
      <c r="DL279" s="53">
        <v>0.11532539999999999</v>
      </c>
      <c r="DM279" s="53">
        <v>9.9758700000000006E-2</v>
      </c>
      <c r="DN279" s="53">
        <v>6.7567500000000003E-2</v>
      </c>
      <c r="DO279" s="53">
        <v>3.6064800000000001E-2</v>
      </c>
      <c r="DP279" s="53">
        <v>7.4848899999999996E-2</v>
      </c>
      <c r="DQ279" s="53">
        <v>0.1209776</v>
      </c>
      <c r="DR279" s="53">
        <v>0.1678316</v>
      </c>
      <c r="DS279" s="53">
        <v>0.24491199999999999</v>
      </c>
      <c r="DT279" s="53">
        <v>0.34817490000000001</v>
      </c>
      <c r="DU279" s="53">
        <v>0.19087750000000001</v>
      </c>
      <c r="DV279" s="53">
        <v>0.1527512</v>
      </c>
      <c r="DW279" s="53">
        <v>0.17006689999999999</v>
      </c>
      <c r="DX279" s="53">
        <v>0.19705249999999999</v>
      </c>
      <c r="DY279" s="53">
        <v>0.26758161000000003</v>
      </c>
      <c r="DZ279" s="53">
        <v>0.29989759999999999</v>
      </c>
      <c r="EA279" s="53">
        <v>0.32271610000000001</v>
      </c>
      <c r="EB279" s="53">
        <v>0.31021670000000001</v>
      </c>
      <c r="EC279" s="53">
        <v>0.32828669999999999</v>
      </c>
      <c r="ED279" s="53">
        <v>0.40659279999999998</v>
      </c>
      <c r="EE279" s="53">
        <v>0.38065589999999999</v>
      </c>
      <c r="EF279" s="53">
        <v>0.29326600000000003</v>
      </c>
      <c r="EG279" s="53">
        <v>0.14322599999999999</v>
      </c>
      <c r="EH279" s="53">
        <v>0.14441770000000001</v>
      </c>
      <c r="EI279" s="53">
        <v>0.18959200000000001</v>
      </c>
      <c r="EJ279" s="53">
        <v>0.23910300000000001</v>
      </c>
      <c r="EK279" s="53">
        <v>0.24130389999999999</v>
      </c>
      <c r="EL279" s="53">
        <v>0.2057147</v>
      </c>
      <c r="EM279" s="53">
        <v>0.17251379999999999</v>
      </c>
      <c r="EN279" s="53">
        <v>0.21077290000000001</v>
      </c>
      <c r="EO279" s="53">
        <v>0.2559767</v>
      </c>
      <c r="EP279" s="53">
        <v>0.31236120000000001</v>
      </c>
      <c r="EQ279" s="53">
        <v>0.39893139999999999</v>
      </c>
      <c r="ER279" s="53">
        <v>0.50830759999999997</v>
      </c>
      <c r="ES279" s="53">
        <v>0.33833930000000001</v>
      </c>
      <c r="ET279" s="53">
        <v>0.29867640000000001</v>
      </c>
      <c r="EU279" s="53">
        <v>0.31327929999999998</v>
      </c>
      <c r="EV279" s="53">
        <v>0.33729389999999998</v>
      </c>
      <c r="EW279" s="53">
        <v>68.756519999999995</v>
      </c>
      <c r="EX279" s="53">
        <v>67.065399999999997</v>
      </c>
      <c r="EY279" s="53">
        <v>65.486329999999995</v>
      </c>
      <c r="EZ279" s="53">
        <v>64.158969999999997</v>
      </c>
      <c r="FA279" s="53">
        <v>62.848700000000001</v>
      </c>
      <c r="FB279" s="53">
        <v>61.751139999999999</v>
      </c>
      <c r="FC279" s="53">
        <v>62.312420000000003</v>
      </c>
      <c r="FD279" s="53">
        <v>65.536779999999993</v>
      </c>
      <c r="FE279" s="53">
        <v>69.435940000000002</v>
      </c>
      <c r="FF279" s="53">
        <v>73.089259999999996</v>
      </c>
      <c r="FG279" s="53">
        <v>76.59084</v>
      </c>
      <c r="FH279" s="53">
        <v>79.758480000000006</v>
      </c>
      <c r="FI279" s="53">
        <v>82.722269999999995</v>
      </c>
      <c r="FJ279" s="53">
        <v>85.263549999999995</v>
      </c>
      <c r="FK279" s="53">
        <v>87.479420000000005</v>
      </c>
      <c r="FL279" s="53">
        <v>89.218789999999998</v>
      </c>
      <c r="FM279" s="53">
        <v>90.064059999999998</v>
      </c>
      <c r="FN279" s="53">
        <v>89.850279999999998</v>
      </c>
      <c r="FO279" s="53">
        <v>88.460049999999995</v>
      </c>
      <c r="FP279" s="53">
        <v>85.325900000000004</v>
      </c>
      <c r="FQ279" s="53">
        <v>80.153400000000005</v>
      </c>
      <c r="FR279" s="53">
        <v>75.852369999999993</v>
      </c>
      <c r="FS279" s="53">
        <v>72.567480000000003</v>
      </c>
      <c r="FT279" s="53">
        <v>70.384529999999998</v>
      </c>
      <c r="FU279" s="53">
        <v>359</v>
      </c>
      <c r="FV279" s="53">
        <v>519.87459999999999</v>
      </c>
      <c r="FW279" s="53">
        <v>18.63495</v>
      </c>
      <c r="FX279" s="53">
        <v>1</v>
      </c>
    </row>
    <row r="280" spans="1:180" x14ac:dyDescent="0.3">
      <c r="A280" t="s">
        <v>174</v>
      </c>
      <c r="B280" t="s">
        <v>250</v>
      </c>
      <c r="C280" t="s">
        <v>180</v>
      </c>
      <c r="D280" t="s">
        <v>248</v>
      </c>
      <c r="E280" t="s">
        <v>188</v>
      </c>
      <c r="F280" t="s">
        <v>235</v>
      </c>
      <c r="G280" t="s">
        <v>242</v>
      </c>
      <c r="H280" s="53">
        <v>86</v>
      </c>
      <c r="I280" s="53">
        <v>1.5677669999999999</v>
      </c>
      <c r="J280" s="53">
        <v>1.475068</v>
      </c>
      <c r="K280" s="53">
        <v>1.5066280000000001</v>
      </c>
      <c r="L280" s="53">
        <v>1.5762290000000001</v>
      </c>
      <c r="M280" s="53">
        <v>1.636984</v>
      </c>
      <c r="N280" s="53">
        <v>1.6697040000000001</v>
      </c>
      <c r="O280" s="53">
        <v>1.6629100000000001</v>
      </c>
      <c r="P280" s="53">
        <v>1.5709249999999999</v>
      </c>
      <c r="Q280" s="53">
        <v>1.5251189999999999</v>
      </c>
      <c r="R280" s="53">
        <v>1.6568620000000001</v>
      </c>
      <c r="S280" s="53">
        <v>1.7526139999999999</v>
      </c>
      <c r="T280" s="53">
        <v>1.677756</v>
      </c>
      <c r="U280" s="53">
        <v>1.4690270000000001</v>
      </c>
      <c r="V280" s="53">
        <v>1.543984</v>
      </c>
      <c r="W280" s="53">
        <v>1.5941099999999999</v>
      </c>
      <c r="X280" s="53">
        <v>1.5635650000000001</v>
      </c>
      <c r="Y280" s="53">
        <v>1.4589369999999999</v>
      </c>
      <c r="Z280" s="53">
        <v>1.402018</v>
      </c>
      <c r="AA280" s="53">
        <v>1.436426</v>
      </c>
      <c r="AB280" s="53">
        <v>1.585512</v>
      </c>
      <c r="AC280" s="53">
        <v>1.701419</v>
      </c>
      <c r="AD280" s="53">
        <v>1.6981059999999999</v>
      </c>
      <c r="AE280" s="53">
        <v>1.6263430000000001</v>
      </c>
      <c r="AF280" s="53">
        <v>1.6084860000000001</v>
      </c>
      <c r="AG280" s="53">
        <v>-0.79088438000000005</v>
      </c>
      <c r="AH280" s="53">
        <v>-0.87211300000000003</v>
      </c>
      <c r="AI280" s="53">
        <v>-0.81272750000000005</v>
      </c>
      <c r="AJ280" s="53">
        <v>-0.73157099999999997</v>
      </c>
      <c r="AK280" s="53">
        <v>-0.64441749999999998</v>
      </c>
      <c r="AL280" s="53">
        <v>-0.62410149999999998</v>
      </c>
      <c r="AM280" s="53">
        <v>-0.70195730000000001</v>
      </c>
      <c r="AN280" s="53">
        <v>-0.89855220000000002</v>
      </c>
      <c r="AO280" s="53">
        <v>-1.004256</v>
      </c>
      <c r="AP280" s="53">
        <v>-0.92137610000000003</v>
      </c>
      <c r="AQ280" s="53">
        <v>-0.83858250000000001</v>
      </c>
      <c r="AR280" s="53">
        <v>-0.94591700000000001</v>
      </c>
      <c r="AS280" s="53">
        <v>-1.12022</v>
      </c>
      <c r="AT280" s="53">
        <v>-1.042815</v>
      </c>
      <c r="AU280" s="53">
        <v>-0.92011620000000005</v>
      </c>
      <c r="AV280" s="53">
        <v>-0.92949409999999999</v>
      </c>
      <c r="AW280" s="53">
        <v>-0.95968260000000005</v>
      </c>
      <c r="AX280" s="53">
        <v>-0.84888209999999997</v>
      </c>
      <c r="AY280" s="53">
        <v>-0.79060569999999997</v>
      </c>
      <c r="AZ280" s="53">
        <v>-0.65124369999999998</v>
      </c>
      <c r="BA280" s="53">
        <v>-0.58486349999999998</v>
      </c>
      <c r="BB280" s="53">
        <v>-0.62009700000000001</v>
      </c>
      <c r="BC280" s="53">
        <v>-0.65643810000000002</v>
      </c>
      <c r="BD280" s="53">
        <v>-0.59472979999999998</v>
      </c>
      <c r="BE280" s="53">
        <v>-0.52783029999999997</v>
      </c>
      <c r="BF280" s="53">
        <v>-0.59970920000000005</v>
      </c>
      <c r="BG280" s="53">
        <v>-0.54232219999999998</v>
      </c>
      <c r="BH280" s="53">
        <v>-0.46717239999999999</v>
      </c>
      <c r="BI280" s="53">
        <v>-0.38005260000000002</v>
      </c>
      <c r="BJ280" s="53">
        <v>-0.34871770000000002</v>
      </c>
      <c r="BK280" s="53">
        <v>-0.42596079999999997</v>
      </c>
      <c r="BL280" s="53">
        <v>-0.62016300000000002</v>
      </c>
      <c r="BM280" s="53">
        <v>-0.73980259999999998</v>
      </c>
      <c r="BN280" s="53">
        <v>-0.65240469999999995</v>
      </c>
      <c r="BO280" s="53">
        <v>-0.56216189999999999</v>
      </c>
      <c r="BP280" s="53">
        <v>-0.66404890000000005</v>
      </c>
      <c r="BQ280" s="53">
        <v>-0.84021769999999996</v>
      </c>
      <c r="BR280" s="53">
        <v>-0.76569730000000003</v>
      </c>
      <c r="BS280" s="53">
        <v>-0.66467520000000002</v>
      </c>
      <c r="BT280" s="53">
        <v>-0.67801849999999997</v>
      </c>
      <c r="BU280" s="53">
        <v>-0.69486899999999996</v>
      </c>
      <c r="BV280" s="53">
        <v>-0.57386550000000003</v>
      </c>
      <c r="BW280" s="53">
        <v>-0.50426879999999996</v>
      </c>
      <c r="BX280" s="53">
        <v>-0.3558134</v>
      </c>
      <c r="BY280" s="53">
        <v>-0.31103579999999997</v>
      </c>
      <c r="BZ280" s="53">
        <v>-0.35731489999999999</v>
      </c>
      <c r="CA280" s="53">
        <v>-0.39412710000000001</v>
      </c>
      <c r="CB280" s="53">
        <v>-0.33825660000000002</v>
      </c>
      <c r="CC280" s="53">
        <v>-0.3456398</v>
      </c>
      <c r="CD280" s="53">
        <v>-0.4110432</v>
      </c>
      <c r="CE280" s="53">
        <v>-0.35504039999999998</v>
      </c>
      <c r="CF280" s="53">
        <v>-0.28405079999999999</v>
      </c>
      <c r="CG280" s="53">
        <v>-0.1969542</v>
      </c>
      <c r="CH280" s="53">
        <v>-0.15798780000000001</v>
      </c>
      <c r="CI280" s="53">
        <v>-0.2348065</v>
      </c>
      <c r="CJ280" s="53">
        <v>-0.42735139999999999</v>
      </c>
      <c r="CK280" s="53">
        <v>-0.55664309999999995</v>
      </c>
      <c r="CL280" s="53">
        <v>-0.46611590000000003</v>
      </c>
      <c r="CM280" s="53">
        <v>-0.37071389999999999</v>
      </c>
      <c r="CN280" s="53">
        <v>-0.46882790000000002</v>
      </c>
      <c r="CO280" s="53">
        <v>-0.64628909999999995</v>
      </c>
      <c r="CP280" s="53">
        <v>-0.57376649999999996</v>
      </c>
      <c r="CQ280" s="53">
        <v>-0.48775750000000001</v>
      </c>
      <c r="CR280" s="53">
        <v>-0.5038473</v>
      </c>
      <c r="CS280" s="53">
        <v>-0.51145989999999997</v>
      </c>
      <c r="CT280" s="53">
        <v>-0.38338990000000001</v>
      </c>
      <c r="CU280" s="53">
        <v>-0.30595270000000002</v>
      </c>
      <c r="CV280" s="53">
        <v>-0.15119930000000001</v>
      </c>
      <c r="CW280" s="53">
        <v>-0.12138359999999999</v>
      </c>
      <c r="CX280" s="53">
        <v>-0.17531269999999999</v>
      </c>
      <c r="CY280" s="53">
        <v>-0.21245130000000001</v>
      </c>
      <c r="CZ280" s="53">
        <v>-0.16062399999999999</v>
      </c>
      <c r="DA280" s="53">
        <v>-0.16344929999999999</v>
      </c>
      <c r="DB280" s="53">
        <v>-0.2223772</v>
      </c>
      <c r="DC280" s="53">
        <v>-0.16775860000000001</v>
      </c>
      <c r="DD280" s="53">
        <v>-0.10092909999999999</v>
      </c>
      <c r="DE280" s="53">
        <v>-1.38558E-2</v>
      </c>
      <c r="DF280" s="53">
        <v>3.2742100000000003E-2</v>
      </c>
      <c r="DG280" s="53">
        <v>-4.3652200000000002E-2</v>
      </c>
      <c r="DH280" s="53">
        <v>-0.2345399</v>
      </c>
      <c r="DI280" s="53">
        <v>-0.37348360000000003</v>
      </c>
      <c r="DJ280" s="53">
        <v>-0.2798271</v>
      </c>
      <c r="DK280" s="53">
        <v>-0.1792658</v>
      </c>
      <c r="DL280" s="53">
        <v>-0.27360689999999999</v>
      </c>
      <c r="DM280" s="53">
        <v>-0.4523604</v>
      </c>
      <c r="DN280" s="53">
        <v>-0.3818358</v>
      </c>
      <c r="DO280" s="53">
        <v>-0.3108398</v>
      </c>
      <c r="DP280" s="53">
        <v>-0.32967610000000003</v>
      </c>
      <c r="DQ280" s="53">
        <v>-0.32805089999999998</v>
      </c>
      <c r="DR280" s="53">
        <v>-0.19291430000000001</v>
      </c>
      <c r="DS280" s="53">
        <v>-0.1076366</v>
      </c>
      <c r="DT280" s="53">
        <v>5.3414799999999998E-2</v>
      </c>
      <c r="DU280" s="53">
        <v>6.8268599999999999E-2</v>
      </c>
      <c r="DV280" s="53">
        <v>6.6895000000000001E-3</v>
      </c>
      <c r="DW280" s="53">
        <v>-3.07756E-2</v>
      </c>
      <c r="DX280" s="53">
        <v>1.7008599999999999E-2</v>
      </c>
      <c r="DY280" s="53">
        <v>9.9604799999999993E-2</v>
      </c>
      <c r="DZ280" s="53">
        <v>5.0026599999999997E-2</v>
      </c>
      <c r="EA280" s="53">
        <v>0.10264669999999999</v>
      </c>
      <c r="EB280" s="53">
        <v>0.16346939999999999</v>
      </c>
      <c r="EC280" s="53">
        <v>0.25050919999999999</v>
      </c>
      <c r="ED280" s="53">
        <v>0.30812580000000001</v>
      </c>
      <c r="EE280" s="53">
        <v>0.2323443</v>
      </c>
      <c r="EF280" s="53">
        <v>4.3849300000000001E-2</v>
      </c>
      <c r="EG280" s="53">
        <v>-0.1090303</v>
      </c>
      <c r="EH280" s="53">
        <v>-1.08556E-2</v>
      </c>
      <c r="EI280" s="53">
        <v>9.7154799999999999E-2</v>
      </c>
      <c r="EJ280" s="53">
        <v>8.2611999999999998E-3</v>
      </c>
      <c r="EK280" s="53">
        <v>-0.17235809999999999</v>
      </c>
      <c r="EL280" s="53">
        <v>-0.1047182</v>
      </c>
      <c r="EM280" s="53">
        <v>-5.5398799999999998E-2</v>
      </c>
      <c r="EN280" s="53">
        <v>-7.8200500000000006E-2</v>
      </c>
      <c r="EO280" s="53">
        <v>-6.3237299999999996E-2</v>
      </c>
      <c r="EP280" s="53">
        <v>8.2102300000000003E-2</v>
      </c>
      <c r="EQ280" s="53">
        <v>0.17870030000000001</v>
      </c>
      <c r="ER280" s="53">
        <v>0.34884520000000002</v>
      </c>
      <c r="ES280" s="53">
        <v>0.34209620000000002</v>
      </c>
      <c r="ET280" s="53">
        <v>0.26947169999999998</v>
      </c>
      <c r="EU280" s="53">
        <v>0.2315354</v>
      </c>
      <c r="EV280" s="53">
        <v>0.2734818</v>
      </c>
      <c r="EW280" s="53">
        <v>75.998890000000003</v>
      </c>
      <c r="EX280" s="53">
        <v>74.089129999999997</v>
      </c>
      <c r="EY280" s="53">
        <v>72.357659999999996</v>
      </c>
      <c r="EZ280" s="53">
        <v>70.962260000000001</v>
      </c>
      <c r="FA280" s="53">
        <v>69.349720000000005</v>
      </c>
      <c r="FB280" s="53">
        <v>67.542339999999996</v>
      </c>
      <c r="FC280" s="53">
        <v>67.478269999999995</v>
      </c>
      <c r="FD280" s="53">
        <v>70.011700000000005</v>
      </c>
      <c r="FE280" s="53">
        <v>74.378270000000001</v>
      </c>
      <c r="FF280" s="53">
        <v>78.648610000000005</v>
      </c>
      <c r="FG280" s="53">
        <v>82.688720000000004</v>
      </c>
      <c r="FH280" s="53">
        <v>86.199169999999995</v>
      </c>
      <c r="FI280" s="53">
        <v>89.289550000000006</v>
      </c>
      <c r="FJ280" s="53">
        <v>92.209609999999998</v>
      </c>
      <c r="FK280" s="53">
        <v>94.713930000000005</v>
      </c>
      <c r="FL280" s="53">
        <v>96.956270000000004</v>
      </c>
      <c r="FM280" s="53">
        <v>98.201390000000004</v>
      </c>
      <c r="FN280" s="53">
        <v>97.942059999999998</v>
      </c>
      <c r="FO280" s="53">
        <v>96.211010000000002</v>
      </c>
      <c r="FP280" s="53">
        <v>92.527720000000002</v>
      </c>
      <c r="FQ280" s="53">
        <v>87.124790000000004</v>
      </c>
      <c r="FR280" s="53">
        <v>82.514899999999997</v>
      </c>
      <c r="FS280" s="53">
        <v>79.661280000000005</v>
      </c>
      <c r="FT280" s="53">
        <v>77.509190000000004</v>
      </c>
      <c r="FU280" s="53">
        <v>359</v>
      </c>
      <c r="FV280" s="53">
        <v>605.09230000000002</v>
      </c>
      <c r="FW280" s="53">
        <v>80.416420000000002</v>
      </c>
      <c r="FX280" s="53">
        <v>1</v>
      </c>
    </row>
    <row r="281" spans="1:180" x14ac:dyDescent="0.3">
      <c r="A281" t="s">
        <v>174</v>
      </c>
      <c r="B281" t="s">
        <v>250</v>
      </c>
      <c r="C281" t="s">
        <v>180</v>
      </c>
      <c r="D281" t="s">
        <v>227</v>
      </c>
      <c r="E281" t="s">
        <v>189</v>
      </c>
      <c r="F281" t="s">
        <v>235</v>
      </c>
      <c r="G281" t="s">
        <v>242</v>
      </c>
      <c r="H281" s="53">
        <v>86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0</v>
      </c>
      <c r="AC281" s="53">
        <v>0</v>
      </c>
      <c r="AD281" s="53">
        <v>0</v>
      </c>
      <c r="AE281" s="53">
        <v>0</v>
      </c>
      <c r="AF281" s="53">
        <v>0</v>
      </c>
      <c r="AG281" s="53">
        <v>0</v>
      </c>
      <c r="AH281" s="53">
        <v>0</v>
      </c>
      <c r="AI281" s="53">
        <v>0</v>
      </c>
      <c r="AJ281" s="53">
        <v>0</v>
      </c>
      <c r="AK281" s="53">
        <v>0</v>
      </c>
      <c r="AL281" s="53">
        <v>0</v>
      </c>
      <c r="AM281" s="53">
        <v>0</v>
      </c>
      <c r="AN281" s="53">
        <v>0</v>
      </c>
      <c r="AO281" s="53">
        <v>0</v>
      </c>
      <c r="AP281" s="53">
        <v>0</v>
      </c>
      <c r="AQ281" s="53">
        <v>0</v>
      </c>
      <c r="AR281" s="53">
        <v>0</v>
      </c>
      <c r="AS281" s="53">
        <v>0</v>
      </c>
      <c r="AT281" s="53">
        <v>0</v>
      </c>
      <c r="AU281" s="53">
        <v>0</v>
      </c>
      <c r="AV281" s="53">
        <v>0</v>
      </c>
      <c r="AW281" s="53">
        <v>0</v>
      </c>
      <c r="AX281" s="53">
        <v>0</v>
      </c>
      <c r="AY281" s="53">
        <v>0</v>
      </c>
      <c r="AZ281" s="53">
        <v>0</v>
      </c>
      <c r="BA281" s="53">
        <v>0</v>
      </c>
      <c r="BB281" s="53">
        <v>0</v>
      </c>
      <c r="BC281" s="53">
        <v>0</v>
      </c>
      <c r="BD281" s="53">
        <v>0</v>
      </c>
      <c r="BE281" s="53">
        <v>0</v>
      </c>
      <c r="BF281" s="53">
        <v>0</v>
      </c>
      <c r="BG281" s="53">
        <v>0</v>
      </c>
      <c r="BH281" s="53">
        <v>0</v>
      </c>
      <c r="BI281" s="53">
        <v>0</v>
      </c>
      <c r="BJ281" s="53">
        <v>0</v>
      </c>
      <c r="BK281" s="53">
        <v>0</v>
      </c>
      <c r="BL281" s="53">
        <v>0</v>
      </c>
      <c r="BM281" s="53">
        <v>0</v>
      </c>
      <c r="BN281" s="53">
        <v>0</v>
      </c>
      <c r="BO281" s="53">
        <v>0</v>
      </c>
      <c r="BP281" s="53">
        <v>0</v>
      </c>
      <c r="BQ281" s="53">
        <v>0</v>
      </c>
      <c r="BR281" s="53">
        <v>0</v>
      </c>
      <c r="BS281" s="53">
        <v>0</v>
      </c>
      <c r="BT281" s="53">
        <v>0</v>
      </c>
      <c r="BU281" s="53">
        <v>0</v>
      </c>
      <c r="BV281" s="53">
        <v>0</v>
      </c>
      <c r="BW281" s="53">
        <v>0</v>
      </c>
      <c r="BX281" s="53">
        <v>0</v>
      </c>
      <c r="BY281" s="53">
        <v>0</v>
      </c>
      <c r="BZ281" s="53">
        <v>0</v>
      </c>
      <c r="CA281" s="53">
        <v>0</v>
      </c>
      <c r="CB281" s="53">
        <v>0</v>
      </c>
      <c r="CC281" s="53">
        <v>0</v>
      </c>
      <c r="CD281" s="53">
        <v>0</v>
      </c>
      <c r="CE281" s="53">
        <v>0</v>
      </c>
      <c r="CF281" s="53">
        <v>0</v>
      </c>
      <c r="CG281" s="53">
        <v>0</v>
      </c>
      <c r="CH281" s="53">
        <v>0</v>
      </c>
      <c r="CI281" s="53">
        <v>0</v>
      </c>
      <c r="CJ281" s="53">
        <v>0</v>
      </c>
      <c r="CK281" s="53">
        <v>0</v>
      </c>
      <c r="CL281" s="53">
        <v>0</v>
      </c>
      <c r="CM281" s="53">
        <v>0</v>
      </c>
      <c r="CN281" s="53">
        <v>0</v>
      </c>
      <c r="CO281" s="53">
        <v>0</v>
      </c>
      <c r="CP281" s="53">
        <v>0</v>
      </c>
      <c r="CQ281" s="53">
        <v>0</v>
      </c>
      <c r="CR281" s="53">
        <v>0</v>
      </c>
      <c r="CS281" s="53">
        <v>0</v>
      </c>
      <c r="CT281" s="53">
        <v>0</v>
      </c>
      <c r="CU281" s="53">
        <v>0</v>
      </c>
      <c r="CV281" s="53">
        <v>0</v>
      </c>
      <c r="CW281" s="53">
        <v>0</v>
      </c>
      <c r="CX281" s="53">
        <v>0</v>
      </c>
      <c r="CY281" s="53">
        <v>0</v>
      </c>
      <c r="CZ281" s="53">
        <v>0</v>
      </c>
      <c r="DA281" s="53">
        <v>0</v>
      </c>
      <c r="DB281" s="53">
        <v>0</v>
      </c>
      <c r="DC281" s="53">
        <v>0</v>
      </c>
      <c r="DD281" s="53">
        <v>0</v>
      </c>
      <c r="DE281" s="53">
        <v>0</v>
      </c>
      <c r="DF281" s="53">
        <v>0</v>
      </c>
      <c r="DG281" s="53">
        <v>0</v>
      </c>
      <c r="DH281" s="53">
        <v>0</v>
      </c>
      <c r="DI281" s="53">
        <v>0</v>
      </c>
      <c r="DJ281" s="53">
        <v>0</v>
      </c>
      <c r="DK281" s="53">
        <v>0</v>
      </c>
      <c r="DL281" s="53">
        <v>0</v>
      </c>
      <c r="DM281" s="53">
        <v>0</v>
      </c>
      <c r="DN281" s="53">
        <v>0</v>
      </c>
      <c r="DO281" s="53">
        <v>0</v>
      </c>
      <c r="DP281" s="53">
        <v>0</v>
      </c>
      <c r="DQ281" s="53">
        <v>0</v>
      </c>
      <c r="DR281" s="53">
        <v>0</v>
      </c>
      <c r="DS281" s="53">
        <v>0</v>
      </c>
      <c r="DT281" s="53">
        <v>0</v>
      </c>
      <c r="DU281" s="53">
        <v>0</v>
      </c>
      <c r="DV281" s="53">
        <v>0</v>
      </c>
      <c r="DW281" s="53">
        <v>0</v>
      </c>
      <c r="DX281" s="53">
        <v>0</v>
      </c>
      <c r="DY281" s="53">
        <v>0</v>
      </c>
      <c r="DZ281" s="53">
        <v>0</v>
      </c>
      <c r="EA281" s="53">
        <v>0</v>
      </c>
      <c r="EB281" s="53">
        <v>0</v>
      </c>
      <c r="EC281" s="53">
        <v>0</v>
      </c>
      <c r="ED281" s="53">
        <v>0</v>
      </c>
      <c r="EE281" s="53">
        <v>0</v>
      </c>
      <c r="EF281" s="53">
        <v>0</v>
      </c>
      <c r="EG281" s="53">
        <v>0</v>
      </c>
      <c r="EH281" s="53">
        <v>0</v>
      </c>
      <c r="EI281" s="53">
        <v>0</v>
      </c>
      <c r="EJ281" s="53">
        <v>0</v>
      </c>
      <c r="EK281" s="53">
        <v>0</v>
      </c>
      <c r="EL281" s="53">
        <v>0</v>
      </c>
      <c r="EM281" s="53">
        <v>0</v>
      </c>
      <c r="EN281" s="53">
        <v>0</v>
      </c>
      <c r="EO281" s="53">
        <v>0</v>
      </c>
      <c r="EP281" s="53">
        <v>0</v>
      </c>
      <c r="EQ281" s="53">
        <v>0</v>
      </c>
      <c r="ER281" s="53">
        <v>0</v>
      </c>
      <c r="ES281" s="53">
        <v>0</v>
      </c>
      <c r="ET281" s="53">
        <v>0</v>
      </c>
      <c r="EU281" s="53">
        <v>0</v>
      </c>
      <c r="EV281" s="53">
        <v>0</v>
      </c>
      <c r="EW281" s="53">
        <v>70.318939999999998</v>
      </c>
      <c r="EX281" s="53">
        <v>68.885729999999995</v>
      </c>
      <c r="EY281" s="53">
        <v>67.557990000000004</v>
      </c>
      <c r="EZ281" s="53">
        <v>66.040080000000003</v>
      </c>
      <c r="FA281" s="53">
        <v>64.651179999999997</v>
      </c>
      <c r="FB281" s="53">
        <v>63.477209999999999</v>
      </c>
      <c r="FC281" s="53">
        <v>62.731140000000003</v>
      </c>
      <c r="FD281" s="53">
        <v>64.820650000000001</v>
      </c>
      <c r="FE281" s="53">
        <v>69.166049999999998</v>
      </c>
      <c r="FF281" s="53">
        <v>73.564830000000001</v>
      </c>
      <c r="FG281" s="53">
        <v>77.735690000000005</v>
      </c>
      <c r="FH281" s="53">
        <v>81.535899999999998</v>
      </c>
      <c r="FI281" s="53">
        <v>84.781459999999996</v>
      </c>
      <c r="FJ281" s="53">
        <v>87.793499999999995</v>
      </c>
      <c r="FK281" s="53">
        <v>90.040520000000001</v>
      </c>
      <c r="FL281" s="53">
        <v>91.575140000000005</v>
      </c>
      <c r="FM281" s="53">
        <v>92.463409999999996</v>
      </c>
      <c r="FN281" s="53">
        <v>92.20917</v>
      </c>
      <c r="FO281" s="53">
        <v>89.974869999999996</v>
      </c>
      <c r="FP281" s="53">
        <v>85.526780000000002</v>
      </c>
      <c r="FQ281" s="53">
        <v>80.081729999999993</v>
      </c>
      <c r="FR281" s="53">
        <v>76.272220000000004</v>
      </c>
      <c r="FS281" s="53">
        <v>73.868510000000001</v>
      </c>
      <c r="FT281" s="53">
        <v>71.887889999999999</v>
      </c>
      <c r="FU281" s="53">
        <v>359</v>
      </c>
      <c r="FV281" s="53">
        <v>484.61939999999998</v>
      </c>
      <c r="FW281" s="53">
        <v>90.255099999999999</v>
      </c>
      <c r="FX281" s="53">
        <v>0</v>
      </c>
    </row>
    <row r="282" spans="1:180" x14ac:dyDescent="0.3">
      <c r="A282" t="s">
        <v>174</v>
      </c>
      <c r="B282" t="s">
        <v>250</v>
      </c>
      <c r="C282" t="s">
        <v>180</v>
      </c>
      <c r="D282" t="s">
        <v>248</v>
      </c>
      <c r="E282" t="s">
        <v>190</v>
      </c>
      <c r="F282" t="s">
        <v>236</v>
      </c>
      <c r="G282" t="s">
        <v>242</v>
      </c>
      <c r="H282" s="53">
        <v>107</v>
      </c>
      <c r="I282" s="53">
        <v>1.3319730000000001</v>
      </c>
      <c r="J282" s="53">
        <v>1.2706170000000001</v>
      </c>
      <c r="K282" s="53">
        <v>1.2770779999999999</v>
      </c>
      <c r="L282" s="53">
        <v>1.149583</v>
      </c>
      <c r="M282" s="53">
        <v>1.1540570000000001</v>
      </c>
      <c r="N282" s="53">
        <v>1.124409</v>
      </c>
      <c r="O282" s="53">
        <v>1.103359</v>
      </c>
      <c r="P282" s="53">
        <v>1.004667</v>
      </c>
      <c r="Q282" s="53">
        <v>1.148193</v>
      </c>
      <c r="R282" s="53">
        <v>1.3180210000000001</v>
      </c>
      <c r="S282" s="53">
        <v>1.365162</v>
      </c>
      <c r="T282" s="53">
        <v>1.476818</v>
      </c>
      <c r="U282" s="53">
        <v>1.433182</v>
      </c>
      <c r="V282" s="53">
        <v>1.5322359999999999</v>
      </c>
      <c r="W282" s="53">
        <v>1.4860329999999999</v>
      </c>
      <c r="X282" s="53">
        <v>1.3987240000000001</v>
      </c>
      <c r="Y282" s="53">
        <v>1.384989</v>
      </c>
      <c r="Z282" s="53">
        <v>1.1832320000000001</v>
      </c>
      <c r="AA282" s="53">
        <v>1.2703580000000001</v>
      </c>
      <c r="AB282" s="53">
        <v>1.2743249999999999</v>
      </c>
      <c r="AC282" s="53">
        <v>1.211238</v>
      </c>
      <c r="AD282" s="53">
        <v>1.5822510000000001</v>
      </c>
      <c r="AE282" s="53">
        <v>1.4394560000000001</v>
      </c>
      <c r="AF282" s="53">
        <v>1.1846639999999999</v>
      </c>
      <c r="AG282" s="53">
        <v>-0.19503570000000001</v>
      </c>
      <c r="AH282" s="53">
        <v>-0.15084690000000001</v>
      </c>
      <c r="AI282" s="53">
        <v>-9.7216499999999997E-2</v>
      </c>
      <c r="AJ282" s="53">
        <v>-0.19218180000000001</v>
      </c>
      <c r="AK282" s="53">
        <v>-0.1916322</v>
      </c>
      <c r="AL282" s="53">
        <v>-0.2656712</v>
      </c>
      <c r="AM282" s="53">
        <v>-0.29515750000000002</v>
      </c>
      <c r="AN282" s="53">
        <v>-0.42164580000000002</v>
      </c>
      <c r="AO282" s="53">
        <v>-0.30214039999999998</v>
      </c>
      <c r="AP282" s="53">
        <v>-0.28178150000000002</v>
      </c>
      <c r="AQ282" s="53">
        <v>-0.32773469999999999</v>
      </c>
      <c r="AR282" s="53">
        <v>-0.23057369999999999</v>
      </c>
      <c r="AS282" s="53">
        <v>-0.27479330000000002</v>
      </c>
      <c r="AT282" s="53">
        <v>-0.18565309999999999</v>
      </c>
      <c r="AU282" s="53">
        <v>-0.1942072</v>
      </c>
      <c r="AV282" s="53">
        <v>-0.29120950000000001</v>
      </c>
      <c r="AW282" s="53">
        <v>-0.28452549999999999</v>
      </c>
      <c r="AX282" s="53">
        <v>-0.36774780000000001</v>
      </c>
      <c r="AY282" s="53">
        <v>-0.1503236</v>
      </c>
      <c r="AZ282" s="53">
        <v>-5.1673900000000002E-2</v>
      </c>
      <c r="BA282" s="53">
        <v>-3.3221399999999998E-2</v>
      </c>
      <c r="BB282" s="53">
        <v>0.12935440000000001</v>
      </c>
      <c r="BC282" s="53">
        <v>-1.29491E-2</v>
      </c>
      <c r="BD282" s="53">
        <v>-0.2478679</v>
      </c>
      <c r="BE282" s="53">
        <v>4.14758E-2</v>
      </c>
      <c r="BF282" s="53">
        <v>3.2977800000000002E-2</v>
      </c>
      <c r="BG282" s="53">
        <v>7.8791E-2</v>
      </c>
      <c r="BH282" s="53">
        <v>-4.2513799999999997E-2</v>
      </c>
      <c r="BI282" s="53">
        <v>-2.4341600000000001E-2</v>
      </c>
      <c r="BJ282" s="53">
        <v>-0.10776670000000001</v>
      </c>
      <c r="BK282" s="53">
        <v>-0.14414579999999999</v>
      </c>
      <c r="BL282" s="53">
        <v>-0.25254140000000003</v>
      </c>
      <c r="BM282" s="53">
        <v>-0.1181171</v>
      </c>
      <c r="BN282" s="53">
        <v>-2.86684E-2</v>
      </c>
      <c r="BO282" s="53">
        <v>1.1165000000000001E-3</v>
      </c>
      <c r="BP282" s="53">
        <v>0.12717059999999999</v>
      </c>
      <c r="BQ282" s="53">
        <v>7.5095899999999993E-2</v>
      </c>
      <c r="BR282" s="53">
        <v>0.1930357</v>
      </c>
      <c r="BS282" s="53">
        <v>0.17945820000000001</v>
      </c>
      <c r="BT282" s="53">
        <v>8.6968000000000004E-2</v>
      </c>
      <c r="BU282" s="53">
        <v>0.1159727</v>
      </c>
      <c r="BV282" s="53">
        <v>1.4431599999999999E-2</v>
      </c>
      <c r="BW282" s="53">
        <v>0.17493420000000001</v>
      </c>
      <c r="BX282" s="53">
        <v>0.2209671</v>
      </c>
      <c r="BY282" s="53">
        <v>0.15643199999999999</v>
      </c>
      <c r="BZ282" s="53">
        <v>0.40686879999999997</v>
      </c>
      <c r="CA282" s="53">
        <v>0.24076339999999999</v>
      </c>
      <c r="CB282" s="53">
        <v>3.3776000000000001E-3</v>
      </c>
      <c r="CC282" s="53">
        <v>0.20528289999999999</v>
      </c>
      <c r="CD282" s="53">
        <v>0.1602942</v>
      </c>
      <c r="CE282" s="53">
        <v>0.20069329999999999</v>
      </c>
      <c r="CF282" s="53">
        <v>6.11458E-2</v>
      </c>
      <c r="CG282" s="53">
        <v>9.1523300000000002E-2</v>
      </c>
      <c r="CH282" s="53">
        <v>1.5975E-3</v>
      </c>
      <c r="CI282" s="53">
        <v>-3.9555600000000003E-2</v>
      </c>
      <c r="CJ282" s="53">
        <v>-0.13542009999999999</v>
      </c>
      <c r="CK282" s="53">
        <v>9.3367999999999993E-3</v>
      </c>
      <c r="CL282" s="53">
        <v>0.14663699999999999</v>
      </c>
      <c r="CM282" s="53">
        <v>0.22887779999999999</v>
      </c>
      <c r="CN282" s="53">
        <v>0.37494329999999998</v>
      </c>
      <c r="CO282" s="53">
        <v>0.31742799999999999</v>
      </c>
      <c r="CP282" s="53">
        <v>0.45531440000000001</v>
      </c>
      <c r="CQ282" s="53">
        <v>0.43825769999999997</v>
      </c>
      <c r="CR282" s="53">
        <v>0.3488926</v>
      </c>
      <c r="CS282" s="53">
        <v>0.3933565</v>
      </c>
      <c r="CT282" s="53">
        <v>0.27912789999999998</v>
      </c>
      <c r="CU282" s="53">
        <v>0.40020670000000003</v>
      </c>
      <c r="CV282" s="53">
        <v>0.40979749999999998</v>
      </c>
      <c r="CW282" s="53">
        <v>0.28778530000000002</v>
      </c>
      <c r="CX282" s="53">
        <v>0.59907440000000001</v>
      </c>
      <c r="CY282" s="53">
        <v>0.41648390000000002</v>
      </c>
      <c r="CZ282" s="53">
        <v>0.1773894</v>
      </c>
      <c r="DA282" s="53">
        <v>0.36908998999999998</v>
      </c>
      <c r="DB282" s="53">
        <v>0.28761059999999999</v>
      </c>
      <c r="DC282" s="53">
        <v>0.32259549999999998</v>
      </c>
      <c r="DD282" s="53">
        <v>0.16480539999999999</v>
      </c>
      <c r="DE282" s="53">
        <v>0.20738819999999999</v>
      </c>
      <c r="DF282" s="53">
        <v>0.1109617</v>
      </c>
      <c r="DG282" s="53">
        <v>6.5034599999999998E-2</v>
      </c>
      <c r="DH282" s="53">
        <v>-1.82989E-2</v>
      </c>
      <c r="DI282" s="53">
        <v>0.13679079999999999</v>
      </c>
      <c r="DJ282" s="53">
        <v>0.32194240000000002</v>
      </c>
      <c r="DK282" s="53">
        <v>0.45663910000000002</v>
      </c>
      <c r="DL282" s="53">
        <v>0.62271589999999999</v>
      </c>
      <c r="DM282" s="53">
        <v>0.55976020000000004</v>
      </c>
      <c r="DN282" s="53">
        <v>0.71759309999999998</v>
      </c>
      <c r="DO282" s="53">
        <v>0.69705720000000004</v>
      </c>
      <c r="DP282" s="53">
        <v>0.6108171</v>
      </c>
      <c r="DQ282" s="53">
        <v>0.67074020000000001</v>
      </c>
      <c r="DR282" s="53">
        <v>0.54382419999999998</v>
      </c>
      <c r="DS282" s="53">
        <v>0.62547929999999996</v>
      </c>
      <c r="DT282" s="53">
        <v>0.59862780000000004</v>
      </c>
      <c r="DU282" s="53">
        <v>0.41913859999999997</v>
      </c>
      <c r="DV282" s="53">
        <v>0.79127999999999998</v>
      </c>
      <c r="DW282" s="53">
        <v>0.59220450000000002</v>
      </c>
      <c r="DX282" s="53">
        <v>0.35140130000000003</v>
      </c>
      <c r="DY282" s="53">
        <v>0.60560148999999996</v>
      </c>
      <c r="DZ282" s="53">
        <v>0.4714352</v>
      </c>
      <c r="EA282" s="53">
        <v>0.49860310000000002</v>
      </c>
      <c r="EB282" s="53">
        <v>0.31447350000000002</v>
      </c>
      <c r="EC282" s="53">
        <v>0.37467869999999998</v>
      </c>
      <c r="ED282" s="53">
        <v>0.2688662</v>
      </c>
      <c r="EE282" s="53">
        <v>0.2160463</v>
      </c>
      <c r="EF282" s="53">
        <v>0.15080560000000001</v>
      </c>
      <c r="EG282" s="53">
        <v>0.32081409999999999</v>
      </c>
      <c r="EH282" s="53">
        <v>0.57505550000000005</v>
      </c>
      <c r="EI282" s="53">
        <v>0.78549029999999997</v>
      </c>
      <c r="EJ282" s="53">
        <v>0.9804602</v>
      </c>
      <c r="EK282" s="53">
        <v>0.90964929999999999</v>
      </c>
      <c r="EL282" s="53">
        <v>1.096282</v>
      </c>
      <c r="EM282" s="53">
        <v>1.0707230000000001</v>
      </c>
      <c r="EN282" s="53">
        <v>0.9889947</v>
      </c>
      <c r="EO282" s="53">
        <v>1.0712379999999999</v>
      </c>
      <c r="EP282" s="53">
        <v>0.92600360000000004</v>
      </c>
      <c r="EQ282" s="53">
        <v>0.9507371</v>
      </c>
      <c r="ER282" s="53">
        <v>0.87126890000000001</v>
      </c>
      <c r="ES282" s="53">
        <v>0.60879190000000005</v>
      </c>
      <c r="ET282" s="53">
        <v>1.068794</v>
      </c>
      <c r="EU282" s="53">
        <v>0.84591700000000003</v>
      </c>
      <c r="EV282" s="53">
        <v>0.60264680000000004</v>
      </c>
      <c r="EW282" s="53">
        <v>69.18441</v>
      </c>
      <c r="EX282" s="53">
        <v>68.118970000000004</v>
      </c>
      <c r="EY282" s="53">
        <v>66.963939999999994</v>
      </c>
      <c r="EZ282" s="53">
        <v>66.042469999999994</v>
      </c>
      <c r="FA282" s="53">
        <v>65.169579999999996</v>
      </c>
      <c r="FB282" s="53">
        <v>64.089579999999998</v>
      </c>
      <c r="FC282" s="53">
        <v>63.272829999999999</v>
      </c>
      <c r="FD282" s="53">
        <v>63.90314</v>
      </c>
      <c r="FE282" s="53">
        <v>66.783159999999995</v>
      </c>
      <c r="FF282" s="53">
        <v>70.541020000000003</v>
      </c>
      <c r="FG282" s="53">
        <v>74.048289999999994</v>
      </c>
      <c r="FH282" s="53">
        <v>77.554680000000005</v>
      </c>
      <c r="FI282" s="53">
        <v>81.211309999999997</v>
      </c>
      <c r="FJ282" s="53">
        <v>84.297409999999999</v>
      </c>
      <c r="FK282" s="53">
        <v>86.551919999999996</v>
      </c>
      <c r="FL282" s="53">
        <v>87.856020000000001</v>
      </c>
      <c r="FM282" s="53">
        <v>88.247960000000006</v>
      </c>
      <c r="FN282" s="53">
        <v>87.366780000000006</v>
      </c>
      <c r="FO282" s="53">
        <v>85.156630000000007</v>
      </c>
      <c r="FP282" s="53">
        <v>81.108350000000002</v>
      </c>
      <c r="FQ282" s="53">
        <v>77.319659999999999</v>
      </c>
      <c r="FR282" s="53">
        <v>74.670879999999997</v>
      </c>
      <c r="FS282" s="53">
        <v>72.980950000000007</v>
      </c>
      <c r="FT282" s="53">
        <v>71.356020000000001</v>
      </c>
      <c r="FU282" s="53">
        <v>382</v>
      </c>
      <c r="FV282" s="53">
        <v>337.0711</v>
      </c>
      <c r="FW282" s="53">
        <v>18.159099999999999</v>
      </c>
      <c r="FX282" s="53">
        <v>1</v>
      </c>
    </row>
    <row r="283" spans="1:180" x14ac:dyDescent="0.3">
      <c r="A283" t="s">
        <v>174</v>
      </c>
      <c r="B283" t="s">
        <v>250</v>
      </c>
      <c r="C283" t="s">
        <v>180</v>
      </c>
      <c r="D283" t="s">
        <v>227</v>
      </c>
      <c r="E283" t="s">
        <v>188</v>
      </c>
      <c r="F283" t="s">
        <v>236</v>
      </c>
      <c r="G283" t="s">
        <v>242</v>
      </c>
      <c r="H283" s="53">
        <v>107</v>
      </c>
      <c r="I283" s="53">
        <v>1.6687620000000001</v>
      </c>
      <c r="J283" s="53">
        <v>1.628865</v>
      </c>
      <c r="K283" s="53">
        <v>1.659626</v>
      </c>
      <c r="L283" s="53">
        <v>1.545469</v>
      </c>
      <c r="M283" s="53">
        <v>1.4816400000000001</v>
      </c>
      <c r="N283" s="53">
        <v>1.5353060000000001</v>
      </c>
      <c r="O283" s="53">
        <v>1.799671</v>
      </c>
      <c r="P283" s="53">
        <v>1.865623</v>
      </c>
      <c r="Q283" s="53">
        <v>1.8867309999999999</v>
      </c>
      <c r="R283" s="53">
        <v>1.918525</v>
      </c>
      <c r="S283" s="53">
        <v>1.881067</v>
      </c>
      <c r="T283" s="53">
        <v>1.9122809999999999</v>
      </c>
      <c r="U283" s="53">
        <v>1.933727</v>
      </c>
      <c r="V283" s="53">
        <v>1.8674660000000001</v>
      </c>
      <c r="W283" s="53">
        <v>1.925492</v>
      </c>
      <c r="X283" s="53">
        <v>1.8440319999999999</v>
      </c>
      <c r="Y283" s="53">
        <v>1.8263180000000001</v>
      </c>
      <c r="Z283" s="53">
        <v>1.72021</v>
      </c>
      <c r="AA283" s="53">
        <v>1.7272510000000001</v>
      </c>
      <c r="AB283" s="53">
        <v>1.746537</v>
      </c>
      <c r="AC283" s="53">
        <v>1.8552770000000001</v>
      </c>
      <c r="AD283" s="53">
        <v>2.0266120000000001</v>
      </c>
      <c r="AE283" s="53">
        <v>1.7786900000000001</v>
      </c>
      <c r="AF283" s="53">
        <v>1.5619069999999999</v>
      </c>
      <c r="AG283" s="53">
        <v>-0.18289549999999999</v>
      </c>
      <c r="AH283" s="53">
        <v>-0.16688629999999999</v>
      </c>
      <c r="AI283" s="53">
        <v>-0.1087014</v>
      </c>
      <c r="AJ283" s="53">
        <v>-0.20623820000000001</v>
      </c>
      <c r="AK283" s="53">
        <v>-0.26443650000000002</v>
      </c>
      <c r="AL283" s="53">
        <v>-0.40082139999999999</v>
      </c>
      <c r="AM283" s="53">
        <v>-0.2997957</v>
      </c>
      <c r="AN283" s="53">
        <v>-0.27654820000000002</v>
      </c>
      <c r="AO283" s="53">
        <v>-0.27919749999999999</v>
      </c>
      <c r="AP283" s="53">
        <v>-0.37577440000000001</v>
      </c>
      <c r="AQ283" s="53">
        <v>-0.43507580000000001</v>
      </c>
      <c r="AR283" s="53">
        <v>-0.4597521</v>
      </c>
      <c r="AS283" s="53">
        <v>-0.44012960000000001</v>
      </c>
      <c r="AT283" s="53">
        <v>-0.43986839999999999</v>
      </c>
      <c r="AU283" s="53">
        <v>-0.39562940000000002</v>
      </c>
      <c r="AV283" s="53">
        <v>-0.39052999999999999</v>
      </c>
      <c r="AW283" s="53">
        <v>-0.38434829999999998</v>
      </c>
      <c r="AX283" s="53">
        <v>-0.34530440000000001</v>
      </c>
      <c r="AY283" s="53">
        <v>-0.25066460000000002</v>
      </c>
      <c r="AZ283" s="53">
        <v>-0.2034908</v>
      </c>
      <c r="BA283" s="53">
        <v>-0.17723610000000001</v>
      </c>
      <c r="BB283" s="53">
        <v>-5.2467399999999997E-2</v>
      </c>
      <c r="BC283" s="53">
        <v>-0.2041608</v>
      </c>
      <c r="BD283" s="53">
        <v>-0.35844680000000001</v>
      </c>
      <c r="BE283" s="53">
        <v>6.2956000000000002E-3</v>
      </c>
      <c r="BF283" s="53">
        <v>-1.5633999999999999E-3</v>
      </c>
      <c r="BG283" s="53">
        <v>4.8862200000000001E-2</v>
      </c>
      <c r="BH283" s="53">
        <v>-5.9597999999999998E-2</v>
      </c>
      <c r="BI283" s="53">
        <v>-0.1065605</v>
      </c>
      <c r="BJ283" s="53">
        <v>-0.25501479999999999</v>
      </c>
      <c r="BK283" s="53">
        <v>-0.1500358</v>
      </c>
      <c r="BL283" s="53">
        <v>-0.13449240000000001</v>
      </c>
      <c r="BM283" s="53">
        <v>-0.1131752</v>
      </c>
      <c r="BN283" s="53">
        <v>-0.1565764</v>
      </c>
      <c r="BO283" s="53">
        <v>-0.17019119999999999</v>
      </c>
      <c r="BP283" s="53">
        <v>-0.15821560000000001</v>
      </c>
      <c r="BQ283" s="53">
        <v>-0.1196846</v>
      </c>
      <c r="BR283" s="53">
        <v>-0.1152876</v>
      </c>
      <c r="BS283" s="53">
        <v>-2.52181E-2</v>
      </c>
      <c r="BT283" s="53">
        <v>2.0232000000000002E-3</v>
      </c>
      <c r="BU283" s="53">
        <v>4.1279900000000001E-2</v>
      </c>
      <c r="BV283" s="53">
        <v>6.3947199999999996E-2</v>
      </c>
      <c r="BW283" s="53">
        <v>0.15586050000000001</v>
      </c>
      <c r="BX283" s="53">
        <v>0.1719629</v>
      </c>
      <c r="BY283" s="53">
        <v>0.16811670000000001</v>
      </c>
      <c r="BZ283" s="53">
        <v>0.27279819999999999</v>
      </c>
      <c r="CA283" s="53">
        <v>2.8704799999999999E-2</v>
      </c>
      <c r="CB283" s="53">
        <v>-0.15122099999999999</v>
      </c>
      <c r="CC283" s="53">
        <v>0.1373288</v>
      </c>
      <c r="CD283" s="53">
        <v>0.11293880000000001</v>
      </c>
      <c r="CE283" s="53">
        <v>0.1579902</v>
      </c>
      <c r="CF283" s="53">
        <v>4.1964500000000002E-2</v>
      </c>
      <c r="CG283" s="53">
        <v>2.7839000000000002E-3</v>
      </c>
      <c r="CH283" s="53">
        <v>-0.15402969999999999</v>
      </c>
      <c r="CI283" s="53">
        <v>-4.6312600000000002E-2</v>
      </c>
      <c r="CJ283" s="53">
        <v>-3.6104999999999998E-2</v>
      </c>
      <c r="CK283" s="53">
        <v>1.8112E-3</v>
      </c>
      <c r="CL283" s="53">
        <v>-4.7605E-3</v>
      </c>
      <c r="CM283" s="53">
        <v>1.3266999999999999E-2</v>
      </c>
      <c r="CN283" s="53">
        <v>5.0627699999999998E-2</v>
      </c>
      <c r="CO283" s="53">
        <v>0.1022546</v>
      </c>
      <c r="CP283" s="53">
        <v>0.10951610000000001</v>
      </c>
      <c r="CQ283" s="53">
        <v>0.23132759999999999</v>
      </c>
      <c r="CR283" s="53">
        <v>0.27390439999999999</v>
      </c>
      <c r="CS283" s="53">
        <v>0.3360687</v>
      </c>
      <c r="CT283" s="53">
        <v>0.34739370000000003</v>
      </c>
      <c r="CU283" s="53">
        <v>0.43741859999999999</v>
      </c>
      <c r="CV283" s="53">
        <v>0.43200110000000003</v>
      </c>
      <c r="CW283" s="53">
        <v>0.40730699999999997</v>
      </c>
      <c r="CX283" s="53">
        <v>0.49807620000000002</v>
      </c>
      <c r="CY283" s="53">
        <v>0.18998680000000001</v>
      </c>
      <c r="CZ283" s="53">
        <v>-7.6969999999999998E-3</v>
      </c>
      <c r="DA283" s="53">
        <v>0.26836198999999999</v>
      </c>
      <c r="DB283" s="53">
        <v>0.227441</v>
      </c>
      <c r="DC283" s="53">
        <v>0.26711819999999997</v>
      </c>
      <c r="DD283" s="53">
        <v>0.14352709999999999</v>
      </c>
      <c r="DE283" s="53">
        <v>0.1121283</v>
      </c>
      <c r="DF283" s="53">
        <v>-5.3044500000000001E-2</v>
      </c>
      <c r="DG283" s="53">
        <v>5.7410599999999999E-2</v>
      </c>
      <c r="DH283" s="53">
        <v>6.2282299999999999E-2</v>
      </c>
      <c r="DI283" s="53">
        <v>0.1167977</v>
      </c>
      <c r="DJ283" s="53">
        <v>0.1470554</v>
      </c>
      <c r="DK283" s="53">
        <v>0.19672529999999999</v>
      </c>
      <c r="DL283" s="53">
        <v>0.25947100000000001</v>
      </c>
      <c r="DM283" s="53">
        <v>0.32419379999999998</v>
      </c>
      <c r="DN283" s="53">
        <v>0.3343198</v>
      </c>
      <c r="DO283" s="53">
        <v>0.48787340000000001</v>
      </c>
      <c r="DP283" s="53">
        <v>0.54578550000000003</v>
      </c>
      <c r="DQ283" s="53">
        <v>0.63085749999999996</v>
      </c>
      <c r="DR283" s="53">
        <v>0.63084010000000001</v>
      </c>
      <c r="DS283" s="53">
        <v>0.71897659999999997</v>
      </c>
      <c r="DT283" s="53">
        <v>0.69203919999999997</v>
      </c>
      <c r="DU283" s="53">
        <v>0.64649730000000005</v>
      </c>
      <c r="DV283" s="53">
        <v>0.72335419999999995</v>
      </c>
      <c r="DW283" s="53">
        <v>0.35126879999999999</v>
      </c>
      <c r="DX283" s="53">
        <v>0.135827</v>
      </c>
      <c r="DY283" s="53">
        <v>0.45755309</v>
      </c>
      <c r="DZ283" s="53">
        <v>0.3927639</v>
      </c>
      <c r="EA283" s="53">
        <v>0.4246818</v>
      </c>
      <c r="EB283" s="53">
        <v>0.29016720000000001</v>
      </c>
      <c r="EC283" s="53">
        <v>0.27000429999999997</v>
      </c>
      <c r="ED283" s="53">
        <v>9.27621E-2</v>
      </c>
      <c r="EE283" s="53">
        <v>0.2071704</v>
      </c>
      <c r="EF283" s="53">
        <v>0.20433809999999999</v>
      </c>
      <c r="EG283" s="53">
        <v>0.28282000000000002</v>
      </c>
      <c r="EH283" s="53">
        <v>0.36625340000000001</v>
      </c>
      <c r="EI283" s="53">
        <v>0.46160980000000001</v>
      </c>
      <c r="EJ283" s="53">
        <v>0.56100760000000005</v>
      </c>
      <c r="EK283" s="53">
        <v>0.64463879999999996</v>
      </c>
      <c r="EL283" s="53">
        <v>0.65890059999999995</v>
      </c>
      <c r="EM283" s="53">
        <v>0.85828470000000001</v>
      </c>
      <c r="EN283" s="53">
        <v>0.93833880000000003</v>
      </c>
      <c r="EO283" s="53">
        <v>1.056486</v>
      </c>
      <c r="EP283" s="53">
        <v>1.040092</v>
      </c>
      <c r="EQ283" s="53">
        <v>1.125502</v>
      </c>
      <c r="ER283" s="53">
        <v>1.067493</v>
      </c>
      <c r="ES283" s="53">
        <v>0.99185009999999996</v>
      </c>
      <c r="ET283" s="53">
        <v>1.0486200000000001</v>
      </c>
      <c r="EU283" s="53">
        <v>0.58413440000000005</v>
      </c>
      <c r="EV283" s="53">
        <v>0.34305289999999999</v>
      </c>
      <c r="EW283" s="53">
        <v>71.718279999999993</v>
      </c>
      <c r="EX283" s="53">
        <v>70.102590000000006</v>
      </c>
      <c r="EY283" s="53">
        <v>68.745009999999994</v>
      </c>
      <c r="EZ283" s="53">
        <v>67.555530000000005</v>
      </c>
      <c r="FA283" s="53">
        <v>66.446399999999997</v>
      </c>
      <c r="FB283" s="53">
        <v>65.440039999999996</v>
      </c>
      <c r="FC283" s="53">
        <v>65.147530000000003</v>
      </c>
      <c r="FD283" s="53">
        <v>66.737470000000002</v>
      </c>
      <c r="FE283" s="53">
        <v>69.66386</v>
      </c>
      <c r="FF283" s="53">
        <v>73.204319999999996</v>
      </c>
      <c r="FG283" s="53">
        <v>77.109700000000004</v>
      </c>
      <c r="FH283" s="53">
        <v>80.946330000000003</v>
      </c>
      <c r="FI283" s="53">
        <v>84.485230000000001</v>
      </c>
      <c r="FJ283" s="53">
        <v>87.843369999999993</v>
      </c>
      <c r="FK283" s="53">
        <v>90.253799999999998</v>
      </c>
      <c r="FL283" s="53">
        <v>92.156819999999996</v>
      </c>
      <c r="FM283" s="53">
        <v>92.950879999999998</v>
      </c>
      <c r="FN283" s="53">
        <v>92.633880000000005</v>
      </c>
      <c r="FO283" s="53">
        <v>90.847790000000003</v>
      </c>
      <c r="FP283" s="53">
        <v>87.257040000000003</v>
      </c>
      <c r="FQ283" s="53">
        <v>82.504109999999997</v>
      </c>
      <c r="FR283" s="53">
        <v>78.809399999999997</v>
      </c>
      <c r="FS283" s="53">
        <v>76.001059999999995</v>
      </c>
      <c r="FT283" s="53">
        <v>74.024799999999999</v>
      </c>
      <c r="FU283" s="53">
        <v>382</v>
      </c>
      <c r="FV283" s="53">
        <v>529.83169999999996</v>
      </c>
      <c r="FW283" s="53">
        <v>23.926819999999999</v>
      </c>
      <c r="FX283" s="53">
        <v>1</v>
      </c>
    </row>
    <row r="284" spans="1:180" x14ac:dyDescent="0.3">
      <c r="A284" t="s">
        <v>174</v>
      </c>
      <c r="B284" t="s">
        <v>250</v>
      </c>
      <c r="C284" t="s">
        <v>180</v>
      </c>
      <c r="D284" t="s">
        <v>227</v>
      </c>
      <c r="E284" t="s">
        <v>189</v>
      </c>
      <c r="F284" t="s">
        <v>236</v>
      </c>
      <c r="G284" t="s">
        <v>242</v>
      </c>
      <c r="H284" s="53">
        <v>107</v>
      </c>
      <c r="I284" s="53">
        <v>1.450224</v>
      </c>
      <c r="J284" s="53">
        <v>1.5809930000000001</v>
      </c>
      <c r="K284" s="53">
        <v>1.580605</v>
      </c>
      <c r="L284" s="53">
        <v>1.4676990000000001</v>
      </c>
      <c r="M284" s="53">
        <v>1.407292</v>
      </c>
      <c r="N284" s="53">
        <v>1.4929920000000001</v>
      </c>
      <c r="O284" s="53">
        <v>1.6603950000000001</v>
      </c>
      <c r="P284" s="53">
        <v>1.611928</v>
      </c>
      <c r="Q284" s="53">
        <v>1.5783739999999999</v>
      </c>
      <c r="R284" s="53">
        <v>1.5176080000000001</v>
      </c>
      <c r="S284" s="53">
        <v>1.511598</v>
      </c>
      <c r="T284" s="53">
        <v>1.571145</v>
      </c>
      <c r="U284" s="53">
        <v>1.5459970000000001</v>
      </c>
      <c r="V284" s="53">
        <v>1.487662</v>
      </c>
      <c r="W284" s="53">
        <v>1.7034659999999999</v>
      </c>
      <c r="X284" s="53">
        <v>1.7336800000000001</v>
      </c>
      <c r="Y284" s="53">
        <v>1.8225640000000001</v>
      </c>
      <c r="Z284" s="53">
        <v>1.6312660000000001</v>
      </c>
      <c r="AA284" s="53">
        <v>1.657451</v>
      </c>
      <c r="AB284" s="53">
        <v>1.6603300000000001</v>
      </c>
      <c r="AC284" s="53">
        <v>1.5528390000000001</v>
      </c>
      <c r="AD284" s="53">
        <v>1.7717430000000001</v>
      </c>
      <c r="AE284" s="53">
        <v>1.457975</v>
      </c>
      <c r="AF284" s="53">
        <v>1.2460830000000001</v>
      </c>
      <c r="AG284" s="53">
        <v>-0.13682929999999999</v>
      </c>
      <c r="AH284" s="53">
        <v>6.9551600000000005E-2</v>
      </c>
      <c r="AI284" s="53">
        <v>0.1150003</v>
      </c>
      <c r="AJ284" s="53">
        <v>2.7440900000000001E-2</v>
      </c>
      <c r="AK284" s="53">
        <v>-5.5018900000000003E-2</v>
      </c>
      <c r="AL284" s="53">
        <v>-0.17262250000000001</v>
      </c>
      <c r="AM284" s="53">
        <v>-0.15156159999999999</v>
      </c>
      <c r="AN284" s="53">
        <v>-0.30355989999999999</v>
      </c>
      <c r="AO284" s="53">
        <v>-0.39289390000000002</v>
      </c>
      <c r="AP284" s="53">
        <v>-0.53082830000000003</v>
      </c>
      <c r="AQ284" s="53">
        <v>-0.49552210000000002</v>
      </c>
      <c r="AR284" s="53">
        <v>-0.39389970000000002</v>
      </c>
      <c r="AS284" s="53">
        <v>-0.37479289999999998</v>
      </c>
      <c r="AT284" s="53">
        <v>-0.4461135</v>
      </c>
      <c r="AU284" s="53">
        <v>-0.21561179999999999</v>
      </c>
      <c r="AV284" s="53">
        <v>-0.1616821</v>
      </c>
      <c r="AW284" s="53">
        <v>-7.62713E-2</v>
      </c>
      <c r="AX284" s="53">
        <v>-0.17143600000000001</v>
      </c>
      <c r="AY284" s="53">
        <v>-9.1624700000000003E-2</v>
      </c>
      <c r="AZ284" s="53">
        <v>-1.77591E-2</v>
      </c>
      <c r="BA284" s="53">
        <v>-8.7132600000000004E-2</v>
      </c>
      <c r="BB284" s="53">
        <v>0.12925629999999999</v>
      </c>
      <c r="BC284" s="53">
        <v>-0.1527792</v>
      </c>
      <c r="BD284" s="53">
        <v>-0.43205209999999999</v>
      </c>
      <c r="BE284" s="53">
        <v>4.61786E-2</v>
      </c>
      <c r="BF284" s="53">
        <v>0.21951409999999999</v>
      </c>
      <c r="BG284" s="53">
        <v>0.2628374</v>
      </c>
      <c r="BH284" s="53">
        <v>0.16039</v>
      </c>
      <c r="BI284" s="53">
        <v>8.9014999999999997E-2</v>
      </c>
      <c r="BJ284" s="53">
        <v>-2.64286E-2</v>
      </c>
      <c r="BK284" s="53">
        <v>5.8028000000000003E-3</v>
      </c>
      <c r="BL284" s="53">
        <v>-0.1365199</v>
      </c>
      <c r="BM284" s="53">
        <v>-0.20312379999999999</v>
      </c>
      <c r="BN284" s="53">
        <v>-0.31081609999999998</v>
      </c>
      <c r="BO284" s="53">
        <v>-0.25873499999999999</v>
      </c>
      <c r="BP284" s="53">
        <v>-0.13581989999999999</v>
      </c>
      <c r="BQ284" s="53">
        <v>-0.1127431</v>
      </c>
      <c r="BR284" s="53">
        <v>-0.17200750000000001</v>
      </c>
      <c r="BS284" s="53">
        <v>8.1232499999999999E-2</v>
      </c>
      <c r="BT284" s="53">
        <v>0.16224759999999999</v>
      </c>
      <c r="BU284" s="53">
        <v>0.30136750000000001</v>
      </c>
      <c r="BV284" s="53">
        <v>0.19825100000000001</v>
      </c>
      <c r="BW284" s="53">
        <v>0.27445910000000001</v>
      </c>
      <c r="BX284" s="53">
        <v>0.30710920000000003</v>
      </c>
      <c r="BY284" s="53">
        <v>0.16294690000000001</v>
      </c>
      <c r="BZ284" s="53">
        <v>0.3561781</v>
      </c>
      <c r="CA284" s="53">
        <v>2.4638899999999998E-2</v>
      </c>
      <c r="CB284" s="53">
        <v>-0.19181870000000001</v>
      </c>
      <c r="CC284" s="53">
        <v>0.17292930000000001</v>
      </c>
      <c r="CD284" s="53">
        <v>0.32337759999999999</v>
      </c>
      <c r="CE284" s="53">
        <v>0.36522890000000002</v>
      </c>
      <c r="CF284" s="53">
        <v>0.25247009999999998</v>
      </c>
      <c r="CG284" s="53">
        <v>0.18877240000000001</v>
      </c>
      <c r="CH284" s="53">
        <v>7.48249E-2</v>
      </c>
      <c r="CI284" s="53">
        <v>0.1147929</v>
      </c>
      <c r="CJ284" s="53">
        <v>-2.0828599999999999E-2</v>
      </c>
      <c r="CK284" s="53">
        <v>-7.1689600000000006E-2</v>
      </c>
      <c r="CL284" s="53">
        <v>-0.1584363</v>
      </c>
      <c r="CM284" s="53">
        <v>-9.4736899999999999E-2</v>
      </c>
      <c r="CN284" s="53">
        <v>4.2925499999999998E-2</v>
      </c>
      <c r="CO284" s="53">
        <v>6.8751800000000002E-2</v>
      </c>
      <c r="CP284" s="53">
        <v>1.7837499999999999E-2</v>
      </c>
      <c r="CQ284" s="53">
        <v>0.28682600000000003</v>
      </c>
      <c r="CR284" s="53">
        <v>0.38660030000000001</v>
      </c>
      <c r="CS284" s="53">
        <v>0.5629189</v>
      </c>
      <c r="CT284" s="53">
        <v>0.45429510000000001</v>
      </c>
      <c r="CU284" s="53">
        <v>0.52800760000000002</v>
      </c>
      <c r="CV284" s="53">
        <v>0.53211200000000003</v>
      </c>
      <c r="CW284" s="53">
        <v>0.33615119999999998</v>
      </c>
      <c r="CX284" s="53">
        <v>0.51334349999999995</v>
      </c>
      <c r="CY284" s="53">
        <v>0.14751810000000001</v>
      </c>
      <c r="CZ284" s="53">
        <v>-2.5433799999999999E-2</v>
      </c>
      <c r="DA284" s="53">
        <v>0.29967999000000001</v>
      </c>
      <c r="DB284" s="53">
        <v>0.42724119999999999</v>
      </c>
      <c r="DC284" s="53">
        <v>0.46762039999999999</v>
      </c>
      <c r="DD284" s="53">
        <v>0.34455029999999998</v>
      </c>
      <c r="DE284" s="53">
        <v>0.2885298</v>
      </c>
      <c r="DF284" s="53">
        <v>0.1760784</v>
      </c>
      <c r="DG284" s="53">
        <v>0.22378300000000001</v>
      </c>
      <c r="DH284" s="53">
        <v>9.4862799999999997E-2</v>
      </c>
      <c r="DI284" s="53">
        <v>5.9744600000000002E-2</v>
      </c>
      <c r="DJ284" s="53">
        <v>-6.0565000000000003E-3</v>
      </c>
      <c r="DK284" s="53">
        <v>6.9261100000000006E-2</v>
      </c>
      <c r="DL284" s="53">
        <v>0.2216708</v>
      </c>
      <c r="DM284" s="53">
        <v>0.25024659999999999</v>
      </c>
      <c r="DN284" s="53">
        <v>0.20768249999999999</v>
      </c>
      <c r="DO284" s="53">
        <v>0.49241940000000001</v>
      </c>
      <c r="DP284" s="53">
        <v>0.61095299999999997</v>
      </c>
      <c r="DQ284" s="53">
        <v>0.82447029999999999</v>
      </c>
      <c r="DR284" s="53">
        <v>0.7103391</v>
      </c>
      <c r="DS284" s="53">
        <v>0.78155609999999998</v>
      </c>
      <c r="DT284" s="53">
        <v>0.75711479999999998</v>
      </c>
      <c r="DU284" s="53">
        <v>0.50935549999999996</v>
      </c>
      <c r="DV284" s="53">
        <v>0.67050880000000002</v>
      </c>
      <c r="DW284" s="53">
        <v>0.27039730000000001</v>
      </c>
      <c r="DX284" s="53">
        <v>0.1409511</v>
      </c>
      <c r="DY284" s="53">
        <v>0.48268789000000001</v>
      </c>
      <c r="DZ284" s="53">
        <v>0.57720369999999999</v>
      </c>
      <c r="EA284" s="53">
        <v>0.61545749999999999</v>
      </c>
      <c r="EB284" s="53">
        <v>0.47749940000000002</v>
      </c>
      <c r="EC284" s="53">
        <v>0.4325637</v>
      </c>
      <c r="ED284" s="53">
        <v>0.32227230000000001</v>
      </c>
      <c r="EE284" s="53">
        <v>0.38114740000000003</v>
      </c>
      <c r="EF284" s="53">
        <v>0.26190269999999999</v>
      </c>
      <c r="EG284" s="53">
        <v>0.24951470000000001</v>
      </c>
      <c r="EH284" s="53">
        <v>0.2139556</v>
      </c>
      <c r="EI284" s="53">
        <v>0.30604819999999999</v>
      </c>
      <c r="EJ284" s="53">
        <v>0.47975069999999997</v>
      </c>
      <c r="EK284" s="53">
        <v>0.51229639999999999</v>
      </c>
      <c r="EL284" s="53">
        <v>0.48178860000000001</v>
      </c>
      <c r="EM284" s="53">
        <v>0.78926370000000001</v>
      </c>
      <c r="EN284" s="53">
        <v>0.93488280000000001</v>
      </c>
      <c r="EO284" s="53">
        <v>1.2021090000000001</v>
      </c>
      <c r="EP284" s="53">
        <v>1.0800259999999999</v>
      </c>
      <c r="EQ284" s="53">
        <v>1.14764</v>
      </c>
      <c r="ER284" s="53">
        <v>1.0819829999999999</v>
      </c>
      <c r="ES284" s="53">
        <v>0.75943510000000003</v>
      </c>
      <c r="ET284" s="53">
        <v>0.89743070000000003</v>
      </c>
      <c r="EU284" s="53">
        <v>0.44781539999999997</v>
      </c>
      <c r="EV284" s="53">
        <v>0.38118439999999998</v>
      </c>
      <c r="EW284" s="53">
        <v>70.972449999999995</v>
      </c>
      <c r="EX284" s="53">
        <v>69.594719999999995</v>
      </c>
      <c r="EY284" s="53">
        <v>68.519040000000004</v>
      </c>
      <c r="EZ284" s="53">
        <v>67.351320000000001</v>
      </c>
      <c r="FA284" s="53">
        <v>66.371849999999995</v>
      </c>
      <c r="FB284" s="53">
        <v>65.33175</v>
      </c>
      <c r="FC284" s="53">
        <v>64.458110000000005</v>
      </c>
      <c r="FD284" s="53">
        <v>65.30932</v>
      </c>
      <c r="FE284" s="53">
        <v>67.955380000000005</v>
      </c>
      <c r="FF284" s="53">
        <v>71.419619999999995</v>
      </c>
      <c r="FG284" s="53">
        <v>75.391419999999997</v>
      </c>
      <c r="FH284" s="53">
        <v>78.994529999999997</v>
      </c>
      <c r="FI284" s="53">
        <v>82.196269999999998</v>
      </c>
      <c r="FJ284" s="53">
        <v>85.303129999999996</v>
      </c>
      <c r="FK284" s="53">
        <v>88.033550000000005</v>
      </c>
      <c r="FL284" s="53">
        <v>89.876850000000005</v>
      </c>
      <c r="FM284" s="53">
        <v>90.522369999999995</v>
      </c>
      <c r="FN284" s="53">
        <v>90.030820000000006</v>
      </c>
      <c r="FO284" s="53">
        <v>87.870239999999995</v>
      </c>
      <c r="FP284" s="53">
        <v>84.071330000000003</v>
      </c>
      <c r="FQ284" s="53">
        <v>79.929259999999999</v>
      </c>
      <c r="FR284" s="53">
        <v>76.909980000000004</v>
      </c>
      <c r="FS284" s="53">
        <v>74.999110000000002</v>
      </c>
      <c r="FT284" s="53">
        <v>73.0398</v>
      </c>
      <c r="FU284" s="53">
        <v>382</v>
      </c>
      <c r="FV284" s="53">
        <v>446.06099999999998</v>
      </c>
      <c r="FW284" s="53">
        <v>20.49898</v>
      </c>
      <c r="FX284" s="53">
        <v>1</v>
      </c>
    </row>
    <row r="285" spans="1:180" x14ac:dyDescent="0.3">
      <c r="A285" t="s">
        <v>174</v>
      </c>
      <c r="B285" t="s">
        <v>250</v>
      </c>
      <c r="C285" t="s">
        <v>180</v>
      </c>
      <c r="D285" t="s">
        <v>248</v>
      </c>
      <c r="E285" t="s">
        <v>187</v>
      </c>
      <c r="F285" t="s">
        <v>236</v>
      </c>
      <c r="G285" t="s">
        <v>242</v>
      </c>
      <c r="H285" s="53">
        <v>107</v>
      </c>
      <c r="I285" s="53">
        <v>1.6841930000000001</v>
      </c>
      <c r="J285" s="53">
        <v>1.6468579999999999</v>
      </c>
      <c r="K285" s="53">
        <v>1.6718040000000001</v>
      </c>
      <c r="L285" s="53">
        <v>1.598735</v>
      </c>
      <c r="M285" s="53">
        <v>1.5593649999999999</v>
      </c>
      <c r="N285" s="53">
        <v>1.5384310000000001</v>
      </c>
      <c r="O285" s="53">
        <v>1.5908500000000001</v>
      </c>
      <c r="P285" s="53">
        <v>1.4719120000000001</v>
      </c>
      <c r="Q285" s="53">
        <v>1.50301</v>
      </c>
      <c r="R285" s="53">
        <v>1.715759</v>
      </c>
      <c r="S285" s="53">
        <v>1.9423379999999999</v>
      </c>
      <c r="T285" s="53">
        <v>1.969287</v>
      </c>
      <c r="U285" s="53">
        <v>2.0152990000000002</v>
      </c>
      <c r="V285" s="53">
        <v>1.8013330000000001</v>
      </c>
      <c r="W285" s="53">
        <v>1.8233779999999999</v>
      </c>
      <c r="X285" s="53">
        <v>1.826147</v>
      </c>
      <c r="Y285" s="53">
        <v>1.7840750000000001</v>
      </c>
      <c r="Z285" s="53">
        <v>1.6729560000000001</v>
      </c>
      <c r="AA285" s="53">
        <v>1.714331</v>
      </c>
      <c r="AB285" s="53">
        <v>1.697381</v>
      </c>
      <c r="AC285" s="53">
        <v>1.8423290000000001</v>
      </c>
      <c r="AD285" s="53">
        <v>1.9321710000000001</v>
      </c>
      <c r="AE285" s="53">
        <v>1.799655</v>
      </c>
      <c r="AF285" s="53">
        <v>1.557404</v>
      </c>
      <c r="AG285" s="53">
        <v>-5.7814400000000002E-2</v>
      </c>
      <c r="AH285" s="53">
        <v>-5.3405899999999999E-2</v>
      </c>
      <c r="AI285" s="53">
        <v>4.5392099999999998E-2</v>
      </c>
      <c r="AJ285" s="53">
        <v>2.4070299999999999E-2</v>
      </c>
      <c r="AK285" s="53">
        <v>-1.48643E-2</v>
      </c>
      <c r="AL285" s="53">
        <v>-0.14422090000000001</v>
      </c>
      <c r="AM285" s="53">
        <v>-0.1507327</v>
      </c>
      <c r="AN285" s="53">
        <v>-0.42033480000000001</v>
      </c>
      <c r="AO285" s="53">
        <v>-0.42613190000000001</v>
      </c>
      <c r="AP285" s="53">
        <v>-0.31313560000000001</v>
      </c>
      <c r="AQ285" s="53">
        <v>-0.2254361</v>
      </c>
      <c r="AR285" s="53">
        <v>-0.27043240000000002</v>
      </c>
      <c r="AS285" s="53">
        <v>-0.22375970000000001</v>
      </c>
      <c r="AT285" s="53">
        <v>-0.40362510000000001</v>
      </c>
      <c r="AU285" s="53">
        <v>-0.41870370000000001</v>
      </c>
      <c r="AV285" s="53">
        <v>-0.3859668</v>
      </c>
      <c r="AW285" s="53">
        <v>-0.36330950000000001</v>
      </c>
      <c r="AX285" s="53">
        <v>-0.35852859999999998</v>
      </c>
      <c r="AY285" s="53">
        <v>-0.20246320000000001</v>
      </c>
      <c r="AZ285" s="53">
        <v>-0.1640141</v>
      </c>
      <c r="BA285" s="53">
        <v>-7.7441599999999999E-2</v>
      </c>
      <c r="BB285" s="53">
        <v>9.8301200000000005E-2</v>
      </c>
      <c r="BC285" s="53">
        <v>-9.6901999999999995E-3</v>
      </c>
      <c r="BD285" s="53">
        <v>-9.3598000000000001E-2</v>
      </c>
      <c r="BE285" s="53">
        <v>0.1555938</v>
      </c>
      <c r="BF285" s="53">
        <v>0.15026059999999999</v>
      </c>
      <c r="BG285" s="53">
        <v>0.22653229999999999</v>
      </c>
      <c r="BH285" s="53">
        <v>0.19479730000000001</v>
      </c>
      <c r="BI285" s="53">
        <v>0.17451839999999999</v>
      </c>
      <c r="BJ285" s="53">
        <v>3.39596E-2</v>
      </c>
      <c r="BK285" s="53">
        <v>2.3911499999999999E-2</v>
      </c>
      <c r="BL285" s="53">
        <v>-0.20486879999999999</v>
      </c>
      <c r="BM285" s="53">
        <v>-0.17482300000000001</v>
      </c>
      <c r="BN285" s="53">
        <v>-8.4520000000000005E-4</v>
      </c>
      <c r="BO285" s="53">
        <v>0.17660619999999999</v>
      </c>
      <c r="BP285" s="53">
        <v>0.14344370000000001</v>
      </c>
      <c r="BQ285" s="53">
        <v>0.20511199999999999</v>
      </c>
      <c r="BR285" s="53">
        <v>2.9661099999999999E-2</v>
      </c>
      <c r="BS285" s="53">
        <v>3.8430800000000001E-2</v>
      </c>
      <c r="BT285" s="53">
        <v>7.9918400000000001E-2</v>
      </c>
      <c r="BU285" s="53">
        <v>0.1111823</v>
      </c>
      <c r="BV285" s="53">
        <v>9.01613E-2</v>
      </c>
      <c r="BW285" s="53">
        <v>0.2053915</v>
      </c>
      <c r="BX285" s="53">
        <v>0.23901230000000001</v>
      </c>
      <c r="BY285" s="53">
        <v>0.32036219999999999</v>
      </c>
      <c r="BZ285" s="53">
        <v>0.4256006</v>
      </c>
      <c r="CA285" s="53">
        <v>0.27550730000000001</v>
      </c>
      <c r="CB285" s="53">
        <v>0.11826979999999999</v>
      </c>
      <c r="CC285" s="53">
        <v>0.30339959</v>
      </c>
      <c r="CD285" s="53">
        <v>0.29131940000000001</v>
      </c>
      <c r="CE285" s="53">
        <v>0.35198940000000001</v>
      </c>
      <c r="CF285" s="53">
        <v>0.3130423</v>
      </c>
      <c r="CG285" s="53">
        <v>0.30568430000000002</v>
      </c>
      <c r="CH285" s="53">
        <v>0.1573668</v>
      </c>
      <c r="CI285" s="53">
        <v>0.14486950000000001</v>
      </c>
      <c r="CJ285" s="53">
        <v>-5.5637800000000001E-2</v>
      </c>
      <c r="CK285" s="53">
        <v>-7.672E-4</v>
      </c>
      <c r="CL285" s="53">
        <v>0.2154461</v>
      </c>
      <c r="CM285" s="53">
        <v>0.45505950000000001</v>
      </c>
      <c r="CN285" s="53">
        <v>0.430093</v>
      </c>
      <c r="CO285" s="53">
        <v>0.50214720000000002</v>
      </c>
      <c r="CP285" s="53">
        <v>0.32975389999999999</v>
      </c>
      <c r="CQ285" s="53">
        <v>0.35504079999999999</v>
      </c>
      <c r="CR285" s="53">
        <v>0.40258899999999997</v>
      </c>
      <c r="CS285" s="53">
        <v>0.43981389999999998</v>
      </c>
      <c r="CT285" s="53">
        <v>0.40092260000000002</v>
      </c>
      <c r="CU285" s="53">
        <v>0.48787039999999998</v>
      </c>
      <c r="CV285" s="53">
        <v>0.51814709999999997</v>
      </c>
      <c r="CW285" s="53">
        <v>0.59587990000000002</v>
      </c>
      <c r="CX285" s="53">
        <v>0.65228710000000001</v>
      </c>
      <c r="CY285" s="53">
        <v>0.47303420000000002</v>
      </c>
      <c r="CZ285" s="53">
        <v>0.26500879999999999</v>
      </c>
      <c r="DA285" s="53">
        <v>0.45120539999999998</v>
      </c>
      <c r="DB285" s="53">
        <v>0.43237809999999999</v>
      </c>
      <c r="DC285" s="53">
        <v>0.4774466</v>
      </c>
      <c r="DD285" s="53">
        <v>0.43128729999999998</v>
      </c>
      <c r="DE285" s="53">
        <v>0.43685020000000002</v>
      </c>
      <c r="DF285" s="53">
        <v>0.28077410000000003</v>
      </c>
      <c r="DG285" s="53">
        <v>0.26582749999999999</v>
      </c>
      <c r="DH285" s="53">
        <v>9.3593300000000004E-2</v>
      </c>
      <c r="DI285" s="53">
        <v>0.17328850000000001</v>
      </c>
      <c r="DJ285" s="53">
        <v>0.43173739999999999</v>
      </c>
      <c r="DK285" s="53">
        <v>0.73351279999999996</v>
      </c>
      <c r="DL285" s="53">
        <v>0.71674230000000005</v>
      </c>
      <c r="DM285" s="53">
        <v>0.79918239999999996</v>
      </c>
      <c r="DN285" s="53">
        <v>0.62984669999999998</v>
      </c>
      <c r="DO285" s="53">
        <v>0.67165070000000004</v>
      </c>
      <c r="DP285" s="53">
        <v>0.7252596</v>
      </c>
      <c r="DQ285" s="53">
        <v>0.7684455</v>
      </c>
      <c r="DR285" s="53">
        <v>0.71168390000000004</v>
      </c>
      <c r="DS285" s="53">
        <v>0.77034930000000001</v>
      </c>
      <c r="DT285" s="53">
        <v>0.79728189999999999</v>
      </c>
      <c r="DU285" s="53">
        <v>0.87139759999999999</v>
      </c>
      <c r="DV285" s="53">
        <v>0.87897369999999997</v>
      </c>
      <c r="DW285" s="53">
        <v>0.67056110000000002</v>
      </c>
      <c r="DX285" s="53">
        <v>0.4117479</v>
      </c>
      <c r="DY285" s="53">
        <v>0.66461349000000003</v>
      </c>
      <c r="DZ285" s="53">
        <v>0.63604459999999996</v>
      </c>
      <c r="EA285" s="53">
        <v>0.65858689999999998</v>
      </c>
      <c r="EB285" s="53">
        <v>0.60201420000000005</v>
      </c>
      <c r="EC285" s="53">
        <v>0.62623289999999998</v>
      </c>
      <c r="ED285" s="53">
        <v>0.45895449999999999</v>
      </c>
      <c r="EE285" s="53">
        <v>0.44047160000000002</v>
      </c>
      <c r="EF285" s="53">
        <v>0.30905919999999998</v>
      </c>
      <c r="EG285" s="53">
        <v>0.42459740000000001</v>
      </c>
      <c r="EH285" s="53">
        <v>0.74402769999999996</v>
      </c>
      <c r="EI285" s="53">
        <v>1.1355550000000001</v>
      </c>
      <c r="EJ285" s="53">
        <v>1.1306179999999999</v>
      </c>
      <c r="EK285" s="53">
        <v>1.228054</v>
      </c>
      <c r="EL285" s="53">
        <v>1.0631330000000001</v>
      </c>
      <c r="EM285" s="53">
        <v>1.1287849999999999</v>
      </c>
      <c r="EN285" s="53">
        <v>1.1911449999999999</v>
      </c>
      <c r="EO285" s="53">
        <v>1.242937</v>
      </c>
      <c r="EP285" s="53">
        <v>1.160374</v>
      </c>
      <c r="EQ285" s="53">
        <v>1.178204</v>
      </c>
      <c r="ER285" s="53">
        <v>1.2003079999999999</v>
      </c>
      <c r="ES285" s="53">
        <v>1.269201</v>
      </c>
      <c r="ET285" s="53">
        <v>1.2062729999999999</v>
      </c>
      <c r="EU285" s="53">
        <v>0.95575860000000001</v>
      </c>
      <c r="EV285" s="53">
        <v>0.6236157</v>
      </c>
      <c r="EW285" s="53">
        <v>71.158209999999997</v>
      </c>
      <c r="EX285" s="53">
        <v>69.985119999999995</v>
      </c>
      <c r="EY285" s="53">
        <v>68.639880000000005</v>
      </c>
      <c r="EZ285" s="53">
        <v>67.417370000000005</v>
      </c>
      <c r="FA285" s="53">
        <v>66.036479999999997</v>
      </c>
      <c r="FB285" s="53">
        <v>64.998040000000003</v>
      </c>
      <c r="FC285" s="53">
        <v>64.681120000000007</v>
      </c>
      <c r="FD285" s="53">
        <v>66.557429999999997</v>
      </c>
      <c r="FE285" s="53">
        <v>69.792869999999994</v>
      </c>
      <c r="FF285" s="53">
        <v>73.344890000000007</v>
      </c>
      <c r="FG285" s="53">
        <v>76.944050000000004</v>
      </c>
      <c r="FH285" s="53">
        <v>80.706639999999993</v>
      </c>
      <c r="FI285" s="53">
        <v>83.871729999999999</v>
      </c>
      <c r="FJ285" s="53">
        <v>86.700749999999999</v>
      </c>
      <c r="FK285" s="53">
        <v>89.375330000000005</v>
      </c>
      <c r="FL285" s="53">
        <v>91.00752</v>
      </c>
      <c r="FM285" s="53">
        <v>91.110929999999996</v>
      </c>
      <c r="FN285" s="53">
        <v>89.998199999999997</v>
      </c>
      <c r="FO285" s="53">
        <v>87.755560000000003</v>
      </c>
      <c r="FP285" s="53">
        <v>84.607990000000001</v>
      </c>
      <c r="FQ285" s="53">
        <v>79.922449999999998</v>
      </c>
      <c r="FR285" s="53">
        <v>76.157880000000006</v>
      </c>
      <c r="FS285" s="53">
        <v>73.191100000000006</v>
      </c>
      <c r="FT285" s="53">
        <v>70.945350000000005</v>
      </c>
      <c r="FU285" s="53">
        <v>382</v>
      </c>
      <c r="FV285" s="53">
        <v>487.2</v>
      </c>
      <c r="FW285" s="53">
        <v>24.215789999999998</v>
      </c>
      <c r="FX285" s="53">
        <v>1</v>
      </c>
    </row>
    <row r="286" spans="1:180" x14ac:dyDescent="0.3">
      <c r="A286" t="s">
        <v>174</v>
      </c>
      <c r="B286" t="s">
        <v>250</v>
      </c>
      <c r="C286" t="s">
        <v>180</v>
      </c>
      <c r="D286" t="s">
        <v>227</v>
      </c>
      <c r="E286" t="s">
        <v>187</v>
      </c>
      <c r="F286" t="s">
        <v>236</v>
      </c>
      <c r="G286" t="s">
        <v>242</v>
      </c>
      <c r="H286" s="53">
        <v>107</v>
      </c>
      <c r="I286" s="53">
        <v>1.498003</v>
      </c>
      <c r="J286" s="53">
        <v>1.4695119999999999</v>
      </c>
      <c r="K286" s="53">
        <v>1.468826</v>
      </c>
      <c r="L286" s="53">
        <v>1.446701</v>
      </c>
      <c r="M286" s="53">
        <v>1.4638389999999999</v>
      </c>
      <c r="N286" s="53">
        <v>1.5190920000000001</v>
      </c>
      <c r="O286" s="53">
        <v>1.7011210000000001</v>
      </c>
      <c r="P286" s="53">
        <v>1.709851</v>
      </c>
      <c r="Q286" s="53">
        <v>1.76187</v>
      </c>
      <c r="R286" s="53">
        <v>1.813334</v>
      </c>
      <c r="S286" s="53">
        <v>1.9718020000000001</v>
      </c>
      <c r="T286" s="53">
        <v>1.8873770000000001</v>
      </c>
      <c r="U286" s="53">
        <v>1.7253350000000001</v>
      </c>
      <c r="V286" s="53">
        <v>1.6150070000000001</v>
      </c>
      <c r="W286" s="53">
        <v>1.6042320000000001</v>
      </c>
      <c r="X286" s="53">
        <v>1.5182690000000001</v>
      </c>
      <c r="Y286" s="53">
        <v>1.567774</v>
      </c>
      <c r="Z286" s="53">
        <v>1.4040319999999999</v>
      </c>
      <c r="AA286" s="53">
        <v>1.4323319999999999</v>
      </c>
      <c r="AB286" s="53">
        <v>1.3857109999999999</v>
      </c>
      <c r="AC286" s="53">
        <v>1.51213</v>
      </c>
      <c r="AD286" s="53">
        <v>1.6615819999999999</v>
      </c>
      <c r="AE286" s="53">
        <v>1.565531</v>
      </c>
      <c r="AF286" s="53">
        <v>1.435182</v>
      </c>
      <c r="AG286" s="53">
        <v>-0.16993349999999999</v>
      </c>
      <c r="AH286" s="53">
        <v>-0.19285289999999999</v>
      </c>
      <c r="AI286" s="53">
        <v>-0.16751940000000001</v>
      </c>
      <c r="AJ286" s="53">
        <v>-0.13585649999999999</v>
      </c>
      <c r="AK286" s="53">
        <v>-0.1363509</v>
      </c>
      <c r="AL286" s="53">
        <v>-0.23368949999999999</v>
      </c>
      <c r="AM286" s="53">
        <v>-0.19789290000000001</v>
      </c>
      <c r="AN286" s="53">
        <v>-0.2890337</v>
      </c>
      <c r="AO286" s="53">
        <v>-0.24738180000000001</v>
      </c>
      <c r="AP286" s="53">
        <v>-0.25502150000000001</v>
      </c>
      <c r="AQ286" s="53">
        <v>-0.13611290000000001</v>
      </c>
      <c r="AR286" s="53">
        <v>-0.193302</v>
      </c>
      <c r="AS286" s="53">
        <v>-0.32240249999999998</v>
      </c>
      <c r="AT286" s="53">
        <v>-0.3595256</v>
      </c>
      <c r="AU286" s="53">
        <v>-0.34642060000000002</v>
      </c>
      <c r="AV286" s="53">
        <v>-0.36093930000000002</v>
      </c>
      <c r="AW286" s="53">
        <v>-0.3500799</v>
      </c>
      <c r="AX286" s="53">
        <v>-0.4727074</v>
      </c>
      <c r="AY286" s="53">
        <v>-0.36505799999999999</v>
      </c>
      <c r="AZ286" s="53">
        <v>-0.35743839999999999</v>
      </c>
      <c r="BA286" s="53">
        <v>-0.28330280000000002</v>
      </c>
      <c r="BB286" s="53">
        <v>-0.15803739999999999</v>
      </c>
      <c r="BC286" s="53">
        <v>-0.22009970000000001</v>
      </c>
      <c r="BD286" s="53">
        <v>-0.26565169999999999</v>
      </c>
      <c r="BE286" s="53">
        <v>-1.9700599999999999E-2</v>
      </c>
      <c r="BF286" s="53">
        <v>-3.9640700000000001E-2</v>
      </c>
      <c r="BG286" s="53">
        <v>-1.6171100000000001E-2</v>
      </c>
      <c r="BH286" s="53">
        <v>4.4181999999999997E-3</v>
      </c>
      <c r="BI286" s="53">
        <v>1.19671E-2</v>
      </c>
      <c r="BJ286" s="53">
        <v>-9.6096399999999998E-2</v>
      </c>
      <c r="BK286" s="53">
        <v>-4.2227800000000003E-2</v>
      </c>
      <c r="BL286" s="53">
        <v>-0.1190271</v>
      </c>
      <c r="BM286" s="53">
        <v>-5.8331300000000003E-2</v>
      </c>
      <c r="BN286" s="53">
        <v>-4.7397599999999998E-2</v>
      </c>
      <c r="BO286" s="53">
        <v>0.12100080000000001</v>
      </c>
      <c r="BP286" s="53">
        <v>6.4574099999999995E-2</v>
      </c>
      <c r="BQ286" s="53">
        <v>-4.5569199999999997E-2</v>
      </c>
      <c r="BR286" s="53">
        <v>-9.0916999999999998E-2</v>
      </c>
      <c r="BS286" s="53">
        <v>-7.13231E-2</v>
      </c>
      <c r="BT286" s="53">
        <v>-8.5217000000000001E-2</v>
      </c>
      <c r="BU286" s="53">
        <v>-2.7394399999999999E-2</v>
      </c>
      <c r="BV286" s="53">
        <v>-0.1177556</v>
      </c>
      <c r="BW286" s="53">
        <v>-3.5641300000000001E-2</v>
      </c>
      <c r="BX286" s="53">
        <v>-5.2428099999999998E-2</v>
      </c>
      <c r="BY286" s="53">
        <v>-4.7540000000000001E-4</v>
      </c>
      <c r="BZ286" s="53">
        <v>0.1014229</v>
      </c>
      <c r="CA286" s="53">
        <v>-1.48547E-2</v>
      </c>
      <c r="CB286" s="53">
        <v>-9.80679E-2</v>
      </c>
      <c r="CC286" s="53">
        <v>8.43502E-2</v>
      </c>
      <c r="CD286" s="53">
        <v>6.6473699999999997E-2</v>
      </c>
      <c r="CE286" s="53">
        <v>8.86522E-2</v>
      </c>
      <c r="CF286" s="53">
        <v>0.1015721</v>
      </c>
      <c r="CG286" s="53">
        <v>0.11469169999999999</v>
      </c>
      <c r="CH286" s="53">
        <v>-7.9989999999999998E-4</v>
      </c>
      <c r="CI286" s="53">
        <v>6.5585400000000002E-2</v>
      </c>
      <c r="CJ286" s="53">
        <v>-1.281E-3</v>
      </c>
      <c r="CK286" s="53">
        <v>7.2604500000000002E-2</v>
      </c>
      <c r="CL286" s="53">
        <v>9.6402100000000004E-2</v>
      </c>
      <c r="CM286" s="53">
        <v>0.29907699999999998</v>
      </c>
      <c r="CN286" s="53">
        <v>0.24317839999999999</v>
      </c>
      <c r="CO286" s="53">
        <v>0.14616470000000001</v>
      </c>
      <c r="CP286" s="53">
        <v>9.5120499999999997E-2</v>
      </c>
      <c r="CQ286" s="53">
        <v>0.1192085</v>
      </c>
      <c r="CR286" s="53">
        <v>0.10574749999999999</v>
      </c>
      <c r="CS286" s="53">
        <v>0.19609670000000001</v>
      </c>
      <c r="CT286" s="53">
        <v>0.128083</v>
      </c>
      <c r="CU286" s="53">
        <v>0.1925116</v>
      </c>
      <c r="CV286" s="53">
        <v>0.15882109999999999</v>
      </c>
      <c r="CW286" s="53">
        <v>0.19541</v>
      </c>
      <c r="CX286" s="53">
        <v>0.28112429999999999</v>
      </c>
      <c r="CY286" s="53">
        <v>0.1272974</v>
      </c>
      <c r="CZ286" s="53">
        <v>1.8000200000000001E-2</v>
      </c>
      <c r="DA286" s="53">
        <v>0.18840100000000001</v>
      </c>
      <c r="DB286" s="53">
        <v>0.17258799999999999</v>
      </c>
      <c r="DC286" s="53">
        <v>0.1934756</v>
      </c>
      <c r="DD286" s="53">
        <v>0.19872600000000001</v>
      </c>
      <c r="DE286" s="53">
        <v>0.21741630000000001</v>
      </c>
      <c r="DF286" s="53">
        <v>9.44966E-2</v>
      </c>
      <c r="DG286" s="53">
        <v>0.17339850000000001</v>
      </c>
      <c r="DH286" s="53">
        <v>0.116465</v>
      </c>
      <c r="DI286" s="53">
        <v>0.20354030000000001</v>
      </c>
      <c r="DJ286" s="53">
        <v>0.24020179999999999</v>
      </c>
      <c r="DK286" s="53">
        <v>0.4771532</v>
      </c>
      <c r="DL286" s="53">
        <v>0.42178260000000001</v>
      </c>
      <c r="DM286" s="53">
        <v>0.33789859999999999</v>
      </c>
      <c r="DN286" s="53">
        <v>0.28115800000000002</v>
      </c>
      <c r="DO286" s="53">
        <v>0.30974020000000002</v>
      </c>
      <c r="DP286" s="53">
        <v>0.29671199999999998</v>
      </c>
      <c r="DQ286" s="53">
        <v>0.41958770000000001</v>
      </c>
      <c r="DR286" s="53">
        <v>0.37392150000000002</v>
      </c>
      <c r="DS286" s="53">
        <v>0.4206646</v>
      </c>
      <c r="DT286" s="53">
        <v>0.37007030000000002</v>
      </c>
      <c r="DU286" s="53">
        <v>0.39129540000000002</v>
      </c>
      <c r="DV286" s="53">
        <v>0.4608257</v>
      </c>
      <c r="DW286" s="53">
        <v>0.26944950000000001</v>
      </c>
      <c r="DX286" s="53">
        <v>0.1340682</v>
      </c>
      <c r="DY286" s="53">
        <v>0.33863388999999999</v>
      </c>
      <c r="DZ286" s="53">
        <v>0.32580019999999998</v>
      </c>
      <c r="EA286" s="53">
        <v>0.34482390000000002</v>
      </c>
      <c r="EB286" s="53">
        <v>0.33900079999999999</v>
      </c>
      <c r="EC286" s="53">
        <v>0.36573440000000002</v>
      </c>
      <c r="ED286" s="53">
        <v>0.23208970000000001</v>
      </c>
      <c r="EE286" s="53">
        <v>0.32906360000000001</v>
      </c>
      <c r="EF286" s="53">
        <v>0.28647159999999999</v>
      </c>
      <c r="EG286" s="53">
        <v>0.39259070000000001</v>
      </c>
      <c r="EH286" s="53">
        <v>0.44782569999999999</v>
      </c>
      <c r="EI286" s="53">
        <v>0.73426689999999994</v>
      </c>
      <c r="EJ286" s="53">
        <v>0.67965880000000001</v>
      </c>
      <c r="EK286" s="53">
        <v>0.61473180000000005</v>
      </c>
      <c r="EL286" s="53">
        <v>0.54976650000000005</v>
      </c>
      <c r="EM286" s="53">
        <v>0.58483759999999996</v>
      </c>
      <c r="EN286" s="53">
        <v>0.57243429999999995</v>
      </c>
      <c r="EO286" s="53">
        <v>0.74227330000000002</v>
      </c>
      <c r="EP286" s="53">
        <v>0.72887329999999995</v>
      </c>
      <c r="EQ286" s="53">
        <v>0.7500812</v>
      </c>
      <c r="ER286" s="53">
        <v>0.67508069999999998</v>
      </c>
      <c r="ES286" s="53">
        <v>0.67412280000000002</v>
      </c>
      <c r="ET286" s="53">
        <v>0.72028599999999998</v>
      </c>
      <c r="EU286" s="53">
        <v>0.47469450000000002</v>
      </c>
      <c r="EV286" s="53">
        <v>0.30165209999999998</v>
      </c>
      <c r="EW286" s="53">
        <v>67.500240000000005</v>
      </c>
      <c r="EX286" s="53">
        <v>66.361500000000007</v>
      </c>
      <c r="EY286" s="53">
        <v>65.309619999999995</v>
      </c>
      <c r="EZ286" s="53">
        <v>64.327460000000002</v>
      </c>
      <c r="FA286" s="53">
        <v>63.48536</v>
      </c>
      <c r="FB286" s="53">
        <v>62.609000000000002</v>
      </c>
      <c r="FC286" s="53">
        <v>62.651539999999997</v>
      </c>
      <c r="FD286" s="53">
        <v>64.968940000000003</v>
      </c>
      <c r="FE286" s="53">
        <v>68.128979999999999</v>
      </c>
      <c r="FF286" s="53">
        <v>71.526120000000006</v>
      </c>
      <c r="FG286" s="53">
        <v>74.936940000000007</v>
      </c>
      <c r="FH286" s="53">
        <v>78.101140000000001</v>
      </c>
      <c r="FI286" s="53">
        <v>81.082220000000007</v>
      </c>
      <c r="FJ286" s="53">
        <v>83.763630000000006</v>
      </c>
      <c r="FK286" s="53">
        <v>85.563059999999993</v>
      </c>
      <c r="FL286" s="53">
        <v>86.580619999999996</v>
      </c>
      <c r="FM286" s="53">
        <v>86.699070000000006</v>
      </c>
      <c r="FN286" s="53">
        <v>85.848460000000003</v>
      </c>
      <c r="FO286" s="53">
        <v>84.048789999999997</v>
      </c>
      <c r="FP286" s="53">
        <v>80.783550000000005</v>
      </c>
      <c r="FQ286" s="53">
        <v>76.278620000000004</v>
      </c>
      <c r="FR286" s="53">
        <v>73.073419999999999</v>
      </c>
      <c r="FS286" s="53">
        <v>70.897490000000005</v>
      </c>
      <c r="FT286" s="53">
        <v>69.188419999999994</v>
      </c>
      <c r="FU286" s="53">
        <v>382</v>
      </c>
      <c r="FV286" s="53">
        <v>487.2</v>
      </c>
      <c r="FW286" s="53">
        <v>24.215789999999998</v>
      </c>
      <c r="FX286" s="53">
        <v>1</v>
      </c>
    </row>
    <row r="287" spans="1:180" x14ac:dyDescent="0.3">
      <c r="A287" t="s">
        <v>174</v>
      </c>
      <c r="B287" t="s">
        <v>250</v>
      </c>
      <c r="C287" t="s">
        <v>180</v>
      </c>
      <c r="D287" t="s">
        <v>248</v>
      </c>
      <c r="E287" t="s">
        <v>189</v>
      </c>
      <c r="F287" t="s">
        <v>236</v>
      </c>
      <c r="G287" t="s">
        <v>242</v>
      </c>
      <c r="H287" s="53">
        <v>107</v>
      </c>
      <c r="I287" s="53">
        <v>1.1170011</v>
      </c>
      <c r="J287" s="53">
        <v>1.302746</v>
      </c>
      <c r="K287" s="53">
        <v>1.3094269999999999</v>
      </c>
      <c r="L287" s="53">
        <v>1.211541</v>
      </c>
      <c r="M287" s="53">
        <v>1.169244</v>
      </c>
      <c r="N287" s="53">
        <v>1.231571</v>
      </c>
      <c r="O287" s="53">
        <v>1.2126920000000001</v>
      </c>
      <c r="P287" s="53">
        <v>1.251433</v>
      </c>
      <c r="Q287" s="53">
        <v>1.3675520000000001</v>
      </c>
      <c r="R287" s="53">
        <v>1.4507650000000001</v>
      </c>
      <c r="S287" s="53">
        <v>1.5599890000000001</v>
      </c>
      <c r="T287" s="53">
        <v>1.7084600000000001</v>
      </c>
      <c r="U287" s="53">
        <v>1.68225</v>
      </c>
      <c r="V287" s="53">
        <v>1.5776349999999999</v>
      </c>
      <c r="W287" s="53">
        <v>1.824379</v>
      </c>
      <c r="X287" s="53">
        <v>1.780977</v>
      </c>
      <c r="Y287" s="53">
        <v>1.7222459999999999</v>
      </c>
      <c r="Z287" s="53">
        <v>1.4725649999999999</v>
      </c>
      <c r="AA287" s="53">
        <v>1.450091</v>
      </c>
      <c r="AB287" s="53">
        <v>1.431484</v>
      </c>
      <c r="AC287" s="53">
        <v>1.4238500000000001</v>
      </c>
      <c r="AD287" s="53">
        <v>1.467673</v>
      </c>
      <c r="AE287" s="53">
        <v>1.128306</v>
      </c>
      <c r="AF287" s="53">
        <v>0.80364049999999998</v>
      </c>
      <c r="AG287" s="53">
        <v>-0.77005303000000003</v>
      </c>
      <c r="AH287" s="53">
        <v>-0.47708800000000001</v>
      </c>
      <c r="AI287" s="53">
        <v>-0.38642549999999998</v>
      </c>
      <c r="AJ287" s="53">
        <v>-0.44281369999999998</v>
      </c>
      <c r="AK287" s="53">
        <v>-0.47224369999999999</v>
      </c>
      <c r="AL287" s="53">
        <v>-0.51773530000000001</v>
      </c>
      <c r="AM287" s="53">
        <v>-0.5674768</v>
      </c>
      <c r="AN287" s="53">
        <v>-0.57580699999999996</v>
      </c>
      <c r="AO287" s="53">
        <v>-0.4682403</v>
      </c>
      <c r="AP287" s="53">
        <v>-0.53507190000000004</v>
      </c>
      <c r="AQ287" s="53">
        <v>-0.49105310000000002</v>
      </c>
      <c r="AR287" s="53">
        <v>-0.34419379999999999</v>
      </c>
      <c r="AS287" s="53">
        <v>-0.3994818</v>
      </c>
      <c r="AT287" s="53">
        <v>-0.56087920000000002</v>
      </c>
      <c r="AU287" s="53">
        <v>-0.35341800000000001</v>
      </c>
      <c r="AV287" s="53">
        <v>-0.34215630000000002</v>
      </c>
      <c r="AW287" s="53">
        <v>-0.37625750000000002</v>
      </c>
      <c r="AX287" s="53">
        <v>-0.47193550000000001</v>
      </c>
      <c r="AY287" s="53">
        <v>-0.38859310000000002</v>
      </c>
      <c r="AZ287" s="53">
        <v>-0.26993980000000001</v>
      </c>
      <c r="BA287" s="53">
        <v>-0.33379439999999999</v>
      </c>
      <c r="BB287" s="53">
        <v>-0.32518059999999999</v>
      </c>
      <c r="BC287" s="53">
        <v>-0.59220850000000003</v>
      </c>
      <c r="BD287" s="53">
        <v>-0.98305439999999999</v>
      </c>
      <c r="BE287" s="53">
        <v>-0.48149741000000001</v>
      </c>
      <c r="BF287" s="53">
        <v>-0.2292429</v>
      </c>
      <c r="BG287" s="53">
        <v>-0.162191</v>
      </c>
      <c r="BH287" s="53">
        <v>-0.23407020000000001</v>
      </c>
      <c r="BI287" s="53">
        <v>-0.26094529999999999</v>
      </c>
      <c r="BJ287" s="53">
        <v>-0.30627339999999997</v>
      </c>
      <c r="BK287" s="53">
        <v>-0.35344179999999997</v>
      </c>
      <c r="BL287" s="53">
        <v>-0.35010550000000001</v>
      </c>
      <c r="BM287" s="53">
        <v>-0.22126419999999999</v>
      </c>
      <c r="BN287" s="53">
        <v>-0.21925710000000001</v>
      </c>
      <c r="BO287" s="53">
        <v>-0.1083465</v>
      </c>
      <c r="BP287" s="53">
        <v>6.1049699999999998E-2</v>
      </c>
      <c r="BQ287" s="53">
        <v>3.1749800000000002E-2</v>
      </c>
      <c r="BR287" s="53">
        <v>-0.105507</v>
      </c>
      <c r="BS287" s="53">
        <v>0.1415402</v>
      </c>
      <c r="BT287" s="53">
        <v>0.14044609999999999</v>
      </c>
      <c r="BU287" s="53">
        <v>0.13127440000000001</v>
      </c>
      <c r="BV287" s="53">
        <v>5.4944E-3</v>
      </c>
      <c r="BW287" s="53">
        <v>6.3590599999999997E-2</v>
      </c>
      <c r="BX287" s="53">
        <v>0.1143115</v>
      </c>
      <c r="BY287" s="53">
        <v>1.3410399999999999E-2</v>
      </c>
      <c r="BZ287" s="53">
        <v>5.1951999999999996E-3</v>
      </c>
      <c r="CA287" s="53">
        <v>-0.32799230000000001</v>
      </c>
      <c r="CB287" s="53">
        <v>-0.66564380000000001</v>
      </c>
      <c r="CC287" s="53">
        <v>-0.28164470000000003</v>
      </c>
      <c r="CD287" s="53">
        <v>-5.7586199999999997E-2</v>
      </c>
      <c r="CE287" s="53">
        <v>-6.8868999999999996E-3</v>
      </c>
      <c r="CF287" s="53">
        <v>-8.9495000000000005E-2</v>
      </c>
      <c r="CG287" s="53">
        <v>-0.1146007</v>
      </c>
      <c r="CH287" s="53">
        <v>-0.1598156</v>
      </c>
      <c r="CI287" s="53">
        <v>-0.20520179999999999</v>
      </c>
      <c r="CJ287" s="53">
        <v>-0.1937854</v>
      </c>
      <c r="CK287" s="53">
        <v>-5.0209400000000001E-2</v>
      </c>
      <c r="CL287" s="53">
        <v>-5.2479999999999996E-4</v>
      </c>
      <c r="CM287" s="53">
        <v>0.15671489999999999</v>
      </c>
      <c r="CN287" s="53">
        <v>0.34172010000000003</v>
      </c>
      <c r="CO287" s="53">
        <v>0.33041959999999998</v>
      </c>
      <c r="CP287" s="53">
        <v>0.2098825</v>
      </c>
      <c r="CQ287" s="53">
        <v>0.48434680000000002</v>
      </c>
      <c r="CR287" s="53">
        <v>0.47469499999999998</v>
      </c>
      <c r="CS287" s="53">
        <v>0.48278949999999998</v>
      </c>
      <c r="CT287" s="53">
        <v>0.33616099999999999</v>
      </c>
      <c r="CU287" s="53">
        <v>0.37677169999999999</v>
      </c>
      <c r="CV287" s="53">
        <v>0.38044270000000002</v>
      </c>
      <c r="CW287" s="53">
        <v>0.25388339999999998</v>
      </c>
      <c r="CX287" s="53">
        <v>0.23401240000000001</v>
      </c>
      <c r="CY287" s="53">
        <v>-0.14499699999999999</v>
      </c>
      <c r="CZ287" s="53">
        <v>-0.44580609999999998</v>
      </c>
      <c r="DA287" s="53">
        <v>-8.1792000000000004E-2</v>
      </c>
      <c r="DB287" s="53">
        <v>0.11407059999999999</v>
      </c>
      <c r="DC287" s="53">
        <v>0.1484172</v>
      </c>
      <c r="DD287" s="53">
        <v>5.50801E-2</v>
      </c>
      <c r="DE287" s="53">
        <v>3.1744000000000001E-2</v>
      </c>
      <c r="DF287" s="53">
        <v>-1.33577E-2</v>
      </c>
      <c r="DG287" s="53">
        <v>-5.69618E-2</v>
      </c>
      <c r="DH287" s="53">
        <v>-3.7465199999999997E-2</v>
      </c>
      <c r="DI287" s="53">
        <v>0.12084549999999999</v>
      </c>
      <c r="DJ287" s="53">
        <v>0.2182076</v>
      </c>
      <c r="DK287" s="53">
        <v>0.4217764</v>
      </c>
      <c r="DL287" s="53">
        <v>0.62239060000000002</v>
      </c>
      <c r="DM287" s="53">
        <v>0.62908929999999996</v>
      </c>
      <c r="DN287" s="53">
        <v>0.52527199999999996</v>
      </c>
      <c r="DO287" s="53">
        <v>0.82715340000000004</v>
      </c>
      <c r="DP287" s="53">
        <v>0.808944</v>
      </c>
      <c r="DQ287" s="53">
        <v>0.83430459999999995</v>
      </c>
      <c r="DR287" s="53">
        <v>0.66682750000000002</v>
      </c>
      <c r="DS287" s="53">
        <v>0.68995280000000003</v>
      </c>
      <c r="DT287" s="53">
        <v>0.64657399999999998</v>
      </c>
      <c r="DU287" s="53">
        <v>0.49435630000000003</v>
      </c>
      <c r="DV287" s="53">
        <v>0.46282960000000001</v>
      </c>
      <c r="DW287" s="53">
        <v>3.7998299999999999E-2</v>
      </c>
      <c r="DX287" s="53">
        <v>-0.22596840000000001</v>
      </c>
      <c r="DY287" s="53">
        <v>0.20676369999999999</v>
      </c>
      <c r="DZ287" s="53">
        <v>0.3619156</v>
      </c>
      <c r="EA287" s="53">
        <v>0.37265169999999997</v>
      </c>
      <c r="EB287" s="53">
        <v>0.26382359999999999</v>
      </c>
      <c r="EC287" s="53">
        <v>0.24304239999999999</v>
      </c>
      <c r="ED287" s="53">
        <v>0.19810410000000001</v>
      </c>
      <c r="EE287" s="53">
        <v>0.15707309999999999</v>
      </c>
      <c r="EF287" s="53">
        <v>0.1882363</v>
      </c>
      <c r="EG287" s="53">
        <v>0.36782160000000003</v>
      </c>
      <c r="EH287" s="53">
        <v>0.53402240000000001</v>
      </c>
      <c r="EI287" s="53">
        <v>0.80448299999999995</v>
      </c>
      <c r="EJ287" s="53">
        <v>1.0276339999999999</v>
      </c>
      <c r="EK287" s="53">
        <v>1.0603210000000001</v>
      </c>
      <c r="EL287" s="53">
        <v>0.98064419999999997</v>
      </c>
      <c r="EM287" s="53">
        <v>1.322112</v>
      </c>
      <c r="EN287" s="53">
        <v>1.2915460000000001</v>
      </c>
      <c r="EO287" s="53">
        <v>1.341836</v>
      </c>
      <c r="EP287" s="53">
        <v>1.144258</v>
      </c>
      <c r="EQ287" s="53">
        <v>1.142136</v>
      </c>
      <c r="ER287" s="53">
        <v>1.0308250000000001</v>
      </c>
      <c r="ES287" s="53">
        <v>0.84156109999999995</v>
      </c>
      <c r="ET287" s="53">
        <v>0.79320539999999995</v>
      </c>
      <c r="EU287" s="53">
        <v>0.3022145</v>
      </c>
      <c r="EV287" s="53">
        <v>9.1442300000000004E-2</v>
      </c>
      <c r="EW287" s="53">
        <v>73.201999999999998</v>
      </c>
      <c r="EX287" s="53">
        <v>71.58493</v>
      </c>
      <c r="EY287" s="53">
        <v>70.075479999999999</v>
      </c>
      <c r="EZ287" s="53">
        <v>68.679900000000004</v>
      </c>
      <c r="FA287" s="53">
        <v>67.91695</v>
      </c>
      <c r="FB287" s="53">
        <v>67.033010000000004</v>
      </c>
      <c r="FC287" s="53">
        <v>66.339439999999996</v>
      </c>
      <c r="FD287" s="53">
        <v>66.780109999999993</v>
      </c>
      <c r="FE287" s="53">
        <v>69.488370000000003</v>
      </c>
      <c r="FF287" s="53">
        <v>72.952299999999994</v>
      </c>
      <c r="FG287" s="53">
        <v>76.990399999999994</v>
      </c>
      <c r="FH287" s="53">
        <v>80.826350000000005</v>
      </c>
      <c r="FI287" s="53">
        <v>84.397900000000007</v>
      </c>
      <c r="FJ287" s="53">
        <v>87.285340000000005</v>
      </c>
      <c r="FK287" s="53">
        <v>89.656490000000005</v>
      </c>
      <c r="FL287" s="53">
        <v>91.676410000000004</v>
      </c>
      <c r="FM287" s="53">
        <v>92.119690000000006</v>
      </c>
      <c r="FN287" s="53">
        <v>90.872159999999994</v>
      </c>
      <c r="FO287" s="53">
        <v>89.100059999999999</v>
      </c>
      <c r="FP287" s="53">
        <v>85.381320000000002</v>
      </c>
      <c r="FQ287" s="53">
        <v>81.161720000000003</v>
      </c>
      <c r="FR287" s="53">
        <v>77.771090000000001</v>
      </c>
      <c r="FS287" s="53">
        <v>75.447940000000003</v>
      </c>
      <c r="FT287" s="53">
        <v>73.826070000000001</v>
      </c>
      <c r="FU287" s="53">
        <v>382</v>
      </c>
      <c r="FV287" s="53">
        <v>446.06099999999998</v>
      </c>
      <c r="FW287" s="53">
        <v>20.49898</v>
      </c>
      <c r="FX287" s="53">
        <v>1</v>
      </c>
    </row>
    <row r="288" spans="1:180" x14ac:dyDescent="0.3">
      <c r="A288" t="s">
        <v>174</v>
      </c>
      <c r="B288" t="s">
        <v>250</v>
      </c>
      <c r="C288" t="s">
        <v>180</v>
      </c>
      <c r="D288" t="s">
        <v>248</v>
      </c>
      <c r="E288" t="s">
        <v>188</v>
      </c>
      <c r="F288" t="s">
        <v>236</v>
      </c>
      <c r="G288" t="s">
        <v>242</v>
      </c>
      <c r="H288" s="53">
        <v>107</v>
      </c>
      <c r="I288" s="53">
        <v>1.569537</v>
      </c>
      <c r="J288" s="53">
        <v>1.5184580000000001</v>
      </c>
      <c r="K288" s="53">
        <v>1.6301620000000001</v>
      </c>
      <c r="L288" s="53">
        <v>1.523838</v>
      </c>
      <c r="M288" s="53">
        <v>1.4824900000000001</v>
      </c>
      <c r="N288" s="53">
        <v>1.459327</v>
      </c>
      <c r="O288" s="53">
        <v>1.592387</v>
      </c>
      <c r="P288" s="53">
        <v>1.6061669999999999</v>
      </c>
      <c r="Q288" s="53">
        <v>1.769312</v>
      </c>
      <c r="R288" s="53">
        <v>2.0218210000000001</v>
      </c>
      <c r="S288" s="53">
        <v>2.135113</v>
      </c>
      <c r="T288" s="53">
        <v>2.2318419999999999</v>
      </c>
      <c r="U288" s="53">
        <v>2.424458</v>
      </c>
      <c r="V288" s="53">
        <v>2.2679339999999999</v>
      </c>
      <c r="W288" s="53">
        <v>2.241161</v>
      </c>
      <c r="X288" s="53">
        <v>2.1800069999999998</v>
      </c>
      <c r="Y288" s="53">
        <v>2.1327449999999999</v>
      </c>
      <c r="Z288" s="53">
        <v>2.0681980000000002</v>
      </c>
      <c r="AA288" s="53">
        <v>1.9923729999999999</v>
      </c>
      <c r="AB288" s="53">
        <v>1.8712390000000001</v>
      </c>
      <c r="AC288" s="53">
        <v>1.9524790000000001</v>
      </c>
      <c r="AD288" s="53">
        <v>2.1420379999999999</v>
      </c>
      <c r="AE288" s="53">
        <v>1.883732</v>
      </c>
      <c r="AF288" s="53">
        <v>1.5996630000000001</v>
      </c>
      <c r="AG288" s="53">
        <v>-0.48522609</v>
      </c>
      <c r="AH288" s="53">
        <v>-0.40595720000000002</v>
      </c>
      <c r="AI288" s="53">
        <v>-0.2207499</v>
      </c>
      <c r="AJ288" s="53">
        <v>-0.27532279999999998</v>
      </c>
      <c r="AK288" s="53">
        <v>-0.2890008</v>
      </c>
      <c r="AL288" s="53">
        <v>-0.46104079999999997</v>
      </c>
      <c r="AM288" s="53">
        <v>-0.38052960000000002</v>
      </c>
      <c r="AN288" s="53">
        <v>-0.46152009999999999</v>
      </c>
      <c r="AO288" s="53">
        <v>-0.32957829999999999</v>
      </c>
      <c r="AP288" s="53">
        <v>-0.24909580000000001</v>
      </c>
      <c r="AQ288" s="53">
        <v>-0.18685769999999999</v>
      </c>
      <c r="AR288" s="53">
        <v>-0.19927500000000001</v>
      </c>
      <c r="AS288" s="53">
        <v>-0.13121279999999999</v>
      </c>
      <c r="AT288" s="53">
        <v>-0.2411865</v>
      </c>
      <c r="AU288" s="53">
        <v>-0.23943929999999999</v>
      </c>
      <c r="AV288" s="53">
        <v>-0.1761317</v>
      </c>
      <c r="AW288" s="53">
        <v>-0.14201810000000001</v>
      </c>
      <c r="AX288" s="53">
        <v>-8.8139099999999998E-2</v>
      </c>
      <c r="AY288" s="53">
        <v>-6.3275600000000001E-2</v>
      </c>
      <c r="AZ288" s="53">
        <v>-0.1149623</v>
      </c>
      <c r="BA288" s="53">
        <v>-2.4399299999999999E-2</v>
      </c>
      <c r="BB288" s="53">
        <v>6.9387099999999993E-2</v>
      </c>
      <c r="BC288" s="53">
        <v>-0.13116610000000001</v>
      </c>
      <c r="BD288" s="53">
        <v>-0.31851610000000002</v>
      </c>
      <c r="BE288" s="53">
        <v>-0.21421879999999999</v>
      </c>
      <c r="BF288" s="53">
        <v>-0.18807170000000001</v>
      </c>
      <c r="BG288" s="53">
        <v>-2.68515E-2</v>
      </c>
      <c r="BH288" s="53">
        <v>-9.5816499999999999E-2</v>
      </c>
      <c r="BI288" s="53">
        <v>-0.1032935</v>
      </c>
      <c r="BJ288" s="53">
        <v>-0.27981800000000001</v>
      </c>
      <c r="BK288" s="53">
        <v>-0.1995787</v>
      </c>
      <c r="BL288" s="53">
        <v>-0.27318900000000002</v>
      </c>
      <c r="BM288" s="53">
        <v>-0.1139162</v>
      </c>
      <c r="BN288" s="53">
        <v>4.0874500000000001E-2</v>
      </c>
      <c r="BO288" s="53">
        <v>0.16023480000000001</v>
      </c>
      <c r="BP288" s="53">
        <v>0.19898550000000001</v>
      </c>
      <c r="BQ288" s="53">
        <v>0.35171910000000001</v>
      </c>
      <c r="BR288" s="53">
        <v>0.23190859999999999</v>
      </c>
      <c r="BS288" s="53">
        <v>0.25747029999999999</v>
      </c>
      <c r="BT288" s="53">
        <v>0.30309390000000003</v>
      </c>
      <c r="BU288" s="53">
        <v>0.32992579999999999</v>
      </c>
      <c r="BV288" s="53">
        <v>0.36260360000000003</v>
      </c>
      <c r="BW288" s="53">
        <v>0.36600630000000001</v>
      </c>
      <c r="BX288" s="53">
        <v>0.28321950000000001</v>
      </c>
      <c r="BY288" s="53">
        <v>0.31358180000000002</v>
      </c>
      <c r="BZ288" s="53">
        <v>0.43362230000000002</v>
      </c>
      <c r="CA288" s="53">
        <v>0.15814549999999999</v>
      </c>
      <c r="CB288" s="53">
        <v>-6.2496799999999998E-2</v>
      </c>
      <c r="CC288" s="53">
        <v>-2.6519999999999998E-2</v>
      </c>
      <c r="CD288" s="53">
        <v>-3.7164900000000001E-2</v>
      </c>
      <c r="CE288" s="53">
        <v>0.10744190000000001</v>
      </c>
      <c r="CF288" s="53">
        <v>2.8509099999999999E-2</v>
      </c>
      <c r="CG288" s="53">
        <v>2.5326899999999999E-2</v>
      </c>
      <c r="CH288" s="53">
        <v>-0.15430369999999999</v>
      </c>
      <c r="CI288" s="53">
        <v>-7.4252600000000002E-2</v>
      </c>
      <c r="CJ288" s="53">
        <v>-0.1427515</v>
      </c>
      <c r="CK288" s="53">
        <v>3.5450799999999998E-2</v>
      </c>
      <c r="CL288" s="53">
        <v>0.24170710000000001</v>
      </c>
      <c r="CM288" s="53">
        <v>0.40062999999999999</v>
      </c>
      <c r="CN288" s="53">
        <v>0.47481960000000001</v>
      </c>
      <c r="CO288" s="53">
        <v>0.68619629999999998</v>
      </c>
      <c r="CP288" s="53">
        <v>0.55957279999999998</v>
      </c>
      <c r="CQ288" s="53">
        <v>0.60162839999999995</v>
      </c>
      <c r="CR288" s="53">
        <v>0.63500400000000001</v>
      </c>
      <c r="CS288" s="53">
        <v>0.65679270000000001</v>
      </c>
      <c r="CT288" s="53">
        <v>0.67478660000000001</v>
      </c>
      <c r="CU288" s="53">
        <v>0.66332550000000001</v>
      </c>
      <c r="CV288" s="53">
        <v>0.55899889999999997</v>
      </c>
      <c r="CW288" s="53">
        <v>0.54766649999999995</v>
      </c>
      <c r="CX288" s="53">
        <v>0.68589060000000002</v>
      </c>
      <c r="CY288" s="53">
        <v>0.3585218</v>
      </c>
      <c r="CZ288" s="53">
        <v>0.1148214</v>
      </c>
      <c r="DA288" s="53">
        <v>0.16117880000000001</v>
      </c>
      <c r="DB288" s="53">
        <v>0.11374190000000001</v>
      </c>
      <c r="DC288" s="53">
        <v>0.24173539999999999</v>
      </c>
      <c r="DD288" s="53">
        <v>0.15283459999999999</v>
      </c>
      <c r="DE288" s="53">
        <v>0.15394720000000001</v>
      </c>
      <c r="DF288" s="53">
        <v>-2.87894E-2</v>
      </c>
      <c r="DG288" s="53">
        <v>5.1073500000000001E-2</v>
      </c>
      <c r="DH288" s="53">
        <v>-1.2314E-2</v>
      </c>
      <c r="DI288" s="53">
        <v>0.1848177</v>
      </c>
      <c r="DJ288" s="53">
        <v>0.44253959999999998</v>
      </c>
      <c r="DK288" s="53">
        <v>0.64102510000000001</v>
      </c>
      <c r="DL288" s="53">
        <v>0.75065369999999998</v>
      </c>
      <c r="DM288" s="53">
        <v>1.0206729999999999</v>
      </c>
      <c r="DN288" s="53">
        <v>0.88723700000000005</v>
      </c>
      <c r="DO288" s="53">
        <v>0.94578640000000003</v>
      </c>
      <c r="DP288" s="53">
        <v>0.96691419999999995</v>
      </c>
      <c r="DQ288" s="53">
        <v>0.98365959999999997</v>
      </c>
      <c r="DR288" s="53">
        <v>0.9869696</v>
      </c>
      <c r="DS288" s="53">
        <v>0.96064479999999997</v>
      </c>
      <c r="DT288" s="53">
        <v>0.83477840000000003</v>
      </c>
      <c r="DU288" s="53">
        <v>0.78175119999999998</v>
      </c>
      <c r="DV288" s="53">
        <v>0.93815879999999996</v>
      </c>
      <c r="DW288" s="53">
        <v>0.55889820000000001</v>
      </c>
      <c r="DX288" s="53">
        <v>0.2921396</v>
      </c>
      <c r="DY288" s="53">
        <v>0.43218610000000002</v>
      </c>
      <c r="DZ288" s="53">
        <v>0.33162740000000002</v>
      </c>
      <c r="EA288" s="53">
        <v>0.43563380000000002</v>
      </c>
      <c r="EB288" s="53">
        <v>0.33234089999999999</v>
      </c>
      <c r="EC288" s="53">
        <v>0.33965459999999997</v>
      </c>
      <c r="ED288" s="53">
        <v>0.1524334</v>
      </c>
      <c r="EE288" s="53">
        <v>0.23202439999999999</v>
      </c>
      <c r="EF288" s="53">
        <v>0.17601700000000001</v>
      </c>
      <c r="EG288" s="53">
        <v>0.4004798</v>
      </c>
      <c r="EH288" s="53">
        <v>0.73250990000000005</v>
      </c>
      <c r="EI288" s="53">
        <v>0.98811760000000004</v>
      </c>
      <c r="EJ288" s="53">
        <v>1.148914</v>
      </c>
      <c r="EK288" s="53">
        <v>1.5036050000000001</v>
      </c>
      <c r="EL288" s="53">
        <v>1.3603320000000001</v>
      </c>
      <c r="EM288" s="53">
        <v>1.442696</v>
      </c>
      <c r="EN288" s="53">
        <v>1.44614</v>
      </c>
      <c r="EO288" s="53">
        <v>1.455603</v>
      </c>
      <c r="EP288" s="53">
        <v>1.4377120000000001</v>
      </c>
      <c r="EQ288" s="53">
        <v>1.3899269999999999</v>
      </c>
      <c r="ER288" s="53">
        <v>1.2329600000000001</v>
      </c>
      <c r="ES288" s="53">
        <v>1.1197319999999999</v>
      </c>
      <c r="ET288" s="53">
        <v>1.3023940000000001</v>
      </c>
      <c r="EU288" s="53">
        <v>0.84820969999999996</v>
      </c>
      <c r="EV288" s="53">
        <v>0.54815899999999995</v>
      </c>
      <c r="EW288" s="53">
        <v>75.49136</v>
      </c>
      <c r="EX288" s="53">
        <v>73.345420000000004</v>
      </c>
      <c r="EY288" s="53">
        <v>71.081540000000004</v>
      </c>
      <c r="EZ288" s="53">
        <v>69.095150000000004</v>
      </c>
      <c r="FA288" s="53">
        <v>67.893979999999999</v>
      </c>
      <c r="FB288" s="53">
        <v>66.635469999999998</v>
      </c>
      <c r="FC288" s="53">
        <v>65.930890000000005</v>
      </c>
      <c r="FD288" s="53">
        <v>67.375259999999997</v>
      </c>
      <c r="FE288" s="53">
        <v>70.761520000000004</v>
      </c>
      <c r="FF288" s="53">
        <v>74.491100000000003</v>
      </c>
      <c r="FG288" s="53">
        <v>78.633250000000004</v>
      </c>
      <c r="FH288" s="53">
        <v>82.532979999999995</v>
      </c>
      <c r="FI288" s="53">
        <v>86.351699999999994</v>
      </c>
      <c r="FJ288" s="53">
        <v>89.525660000000002</v>
      </c>
      <c r="FK288" s="53">
        <v>92.214659999999995</v>
      </c>
      <c r="FL288" s="53">
        <v>93.642409999999998</v>
      </c>
      <c r="FM288" s="53">
        <v>93.939400000000006</v>
      </c>
      <c r="FN288" s="53">
        <v>93.383380000000002</v>
      </c>
      <c r="FO288" s="53">
        <v>91.298820000000006</v>
      </c>
      <c r="FP288" s="53">
        <v>87.865710000000007</v>
      </c>
      <c r="FQ288" s="53">
        <v>83.440830000000005</v>
      </c>
      <c r="FR288" s="53">
        <v>79.740710000000007</v>
      </c>
      <c r="FS288" s="53">
        <v>77.253659999999996</v>
      </c>
      <c r="FT288" s="53">
        <v>75.451310000000007</v>
      </c>
      <c r="FU288" s="53">
        <v>382</v>
      </c>
      <c r="FV288" s="53">
        <v>529.83169999999996</v>
      </c>
      <c r="FW288" s="53">
        <v>23.926819999999999</v>
      </c>
      <c r="FX288" s="53">
        <v>1</v>
      </c>
    </row>
    <row r="289" spans="1:180" x14ac:dyDescent="0.3">
      <c r="A289" t="s">
        <v>174</v>
      </c>
      <c r="B289" t="s">
        <v>250</v>
      </c>
      <c r="C289" t="s">
        <v>180</v>
      </c>
      <c r="D289" t="s">
        <v>227</v>
      </c>
      <c r="E289" t="s">
        <v>190</v>
      </c>
      <c r="F289" t="s">
        <v>236</v>
      </c>
      <c r="G289" t="s">
        <v>242</v>
      </c>
      <c r="H289" s="53">
        <v>107</v>
      </c>
      <c r="I289" s="53">
        <v>1.511922</v>
      </c>
      <c r="J289" s="53">
        <v>1.4240679999999999</v>
      </c>
      <c r="K289" s="53">
        <v>1.4138310000000001</v>
      </c>
      <c r="L289" s="53">
        <v>1.2819229999999999</v>
      </c>
      <c r="M289" s="53">
        <v>1.298362</v>
      </c>
      <c r="N289" s="53">
        <v>1.266953</v>
      </c>
      <c r="O289" s="53">
        <v>1.2541389999999999</v>
      </c>
      <c r="P289" s="53">
        <v>1.1915659999999999</v>
      </c>
      <c r="Q289" s="53">
        <v>1.265153</v>
      </c>
      <c r="R289" s="53">
        <v>1.2614719999999999</v>
      </c>
      <c r="S289" s="53">
        <v>1.1787730000000001</v>
      </c>
      <c r="T289" s="53">
        <v>1.2739670000000001</v>
      </c>
      <c r="U289" s="53">
        <v>1.1823539999999999</v>
      </c>
      <c r="V289" s="53">
        <v>1.2139660000000001</v>
      </c>
      <c r="W289" s="53">
        <v>1.21984</v>
      </c>
      <c r="X289" s="53">
        <v>1.19207</v>
      </c>
      <c r="Y289" s="53">
        <v>1.2259789999999999</v>
      </c>
      <c r="Z289" s="53">
        <v>1.193773</v>
      </c>
      <c r="AA289" s="53">
        <v>1.310589</v>
      </c>
      <c r="AB289" s="53">
        <v>1.3934040000000001</v>
      </c>
      <c r="AC289" s="53">
        <v>1.352535</v>
      </c>
      <c r="AD289" s="53">
        <v>1.5549580000000001</v>
      </c>
      <c r="AE289" s="53">
        <v>1.4129769999999999</v>
      </c>
      <c r="AF289" s="53">
        <v>1.2622640000000001</v>
      </c>
      <c r="AG289" s="53">
        <v>0.24553099</v>
      </c>
      <c r="AH289" s="53">
        <v>0.20676159999999999</v>
      </c>
      <c r="AI289" s="53">
        <v>0.23613809999999999</v>
      </c>
      <c r="AJ289" s="53">
        <v>0.12976879999999999</v>
      </c>
      <c r="AK289" s="53">
        <v>0.1342814</v>
      </c>
      <c r="AL289" s="53">
        <v>6.4307000000000001E-3</v>
      </c>
      <c r="AM289" s="53">
        <v>8.8938999999999997E-3</v>
      </c>
      <c r="AN289" s="53">
        <v>-0.1326388</v>
      </c>
      <c r="AO289" s="53">
        <v>-8.38507E-2</v>
      </c>
      <c r="AP289" s="53">
        <v>-0.16939770000000001</v>
      </c>
      <c r="AQ289" s="53">
        <v>-0.23527509999999999</v>
      </c>
      <c r="AR289" s="53">
        <v>-0.1572577</v>
      </c>
      <c r="AS289" s="53">
        <v>-0.26615879999999997</v>
      </c>
      <c r="AT289" s="53">
        <v>-0.2185146</v>
      </c>
      <c r="AU289" s="53">
        <v>-0.22948109999999999</v>
      </c>
      <c r="AV289" s="53">
        <v>-0.23243829999999999</v>
      </c>
      <c r="AW289" s="53">
        <v>-0.23718400000000001</v>
      </c>
      <c r="AX289" s="53">
        <v>-0.22854650000000001</v>
      </c>
      <c r="AY289" s="53">
        <v>-7.5747700000000001E-2</v>
      </c>
      <c r="AZ289" s="53">
        <v>6.6536300000000007E-2</v>
      </c>
      <c r="BA289" s="53">
        <v>9.1052599999999997E-2</v>
      </c>
      <c r="BB289" s="53">
        <v>0.30118020000000001</v>
      </c>
      <c r="BC289" s="53">
        <v>0.191056</v>
      </c>
      <c r="BD289" s="53">
        <v>1.4679999999999999E-4</v>
      </c>
      <c r="BE289" s="53">
        <v>0.40753040000000001</v>
      </c>
      <c r="BF289" s="53">
        <v>0.35270400000000002</v>
      </c>
      <c r="BG289" s="53">
        <v>0.37611869999999997</v>
      </c>
      <c r="BH289" s="53">
        <v>0.25366460000000002</v>
      </c>
      <c r="BI289" s="53">
        <v>0.27512029999999998</v>
      </c>
      <c r="BJ289" s="53">
        <v>0.14291799999999999</v>
      </c>
      <c r="BK289" s="53">
        <v>0.13720489999999999</v>
      </c>
      <c r="BL289" s="53">
        <v>-1.6875E-3</v>
      </c>
      <c r="BM289" s="53">
        <v>5.3636000000000003E-2</v>
      </c>
      <c r="BN289" s="53">
        <v>-4.0061000000000003E-3</v>
      </c>
      <c r="BO289" s="53">
        <v>-5.3313300000000001E-2</v>
      </c>
      <c r="BP289" s="53">
        <v>4.13006E-2</v>
      </c>
      <c r="BQ289" s="53">
        <v>-5.8200599999999998E-2</v>
      </c>
      <c r="BR289" s="53">
        <v>-1.5822E-3</v>
      </c>
      <c r="BS289" s="53">
        <v>1.4345200000000001E-2</v>
      </c>
      <c r="BT289" s="53">
        <v>3.3327799999999998E-2</v>
      </c>
      <c r="BU289" s="53">
        <v>8.24931E-2</v>
      </c>
      <c r="BV289" s="53">
        <v>0.1036193</v>
      </c>
      <c r="BW289" s="53">
        <v>0.25298670000000001</v>
      </c>
      <c r="BX289" s="53">
        <v>0.35278330000000002</v>
      </c>
      <c r="BY289" s="53">
        <v>0.30386030000000003</v>
      </c>
      <c r="BZ289" s="53">
        <v>0.49776039999999999</v>
      </c>
      <c r="CA289" s="53">
        <v>0.3381091</v>
      </c>
      <c r="CB289" s="53">
        <v>0.17497199999999999</v>
      </c>
      <c r="CC289" s="53">
        <v>0.51973069000000005</v>
      </c>
      <c r="CD289" s="53">
        <v>0.4537833</v>
      </c>
      <c r="CE289" s="53">
        <v>0.47306890000000001</v>
      </c>
      <c r="CF289" s="53">
        <v>0.33947450000000001</v>
      </c>
      <c r="CG289" s="53">
        <v>0.37266490000000002</v>
      </c>
      <c r="CH289" s="53">
        <v>0.23744860000000001</v>
      </c>
      <c r="CI289" s="53">
        <v>0.22607260000000001</v>
      </c>
      <c r="CJ289" s="53">
        <v>8.9009099999999994E-2</v>
      </c>
      <c r="CK289" s="53">
        <v>0.14885889999999999</v>
      </c>
      <c r="CL289" s="53">
        <v>0.1105435</v>
      </c>
      <c r="CM289" s="53">
        <v>7.2712899999999997E-2</v>
      </c>
      <c r="CN289" s="53">
        <v>0.17882139999999999</v>
      </c>
      <c r="CO289" s="53">
        <v>8.5830699999999996E-2</v>
      </c>
      <c r="CP289" s="53">
        <v>0.1486645</v>
      </c>
      <c r="CQ289" s="53">
        <v>0.18321860000000001</v>
      </c>
      <c r="CR289" s="53">
        <v>0.2173966</v>
      </c>
      <c r="CS289" s="53">
        <v>0.30390050000000002</v>
      </c>
      <c r="CT289" s="53">
        <v>0.33367629999999998</v>
      </c>
      <c r="CU289" s="53">
        <v>0.48066710000000001</v>
      </c>
      <c r="CV289" s="53">
        <v>0.55103709999999995</v>
      </c>
      <c r="CW289" s="53">
        <v>0.45125029999999999</v>
      </c>
      <c r="CX289" s="53">
        <v>0.63391129999999996</v>
      </c>
      <c r="CY289" s="53">
        <v>0.4399576</v>
      </c>
      <c r="CZ289" s="53">
        <v>0.29605530000000002</v>
      </c>
      <c r="DA289" s="53">
        <v>0.63193100999999996</v>
      </c>
      <c r="DB289" s="53">
        <v>0.55486259999999998</v>
      </c>
      <c r="DC289" s="53">
        <v>0.5700191</v>
      </c>
      <c r="DD289" s="53">
        <v>0.42528440000000001</v>
      </c>
      <c r="DE289" s="53">
        <v>0.4702095</v>
      </c>
      <c r="DF289" s="53">
        <v>0.33197929999999998</v>
      </c>
      <c r="DG289" s="53">
        <v>0.31494040000000001</v>
      </c>
      <c r="DH289" s="53">
        <v>0.17970559999999999</v>
      </c>
      <c r="DI289" s="53">
        <v>0.24408179999999999</v>
      </c>
      <c r="DJ289" s="53">
        <v>0.22509319999999999</v>
      </c>
      <c r="DK289" s="53">
        <v>0.1987391</v>
      </c>
      <c r="DL289" s="53">
        <v>0.31634220000000002</v>
      </c>
      <c r="DM289" s="53">
        <v>0.22986190000000001</v>
      </c>
      <c r="DN289" s="53">
        <v>0.29891129999999999</v>
      </c>
      <c r="DO289" s="53">
        <v>0.35209190000000001</v>
      </c>
      <c r="DP289" s="53">
        <v>0.40146539999999997</v>
      </c>
      <c r="DQ289" s="53">
        <v>0.525308</v>
      </c>
      <c r="DR289" s="53">
        <v>0.56373329999999999</v>
      </c>
      <c r="DS289" s="53">
        <v>0.70834759999999997</v>
      </c>
      <c r="DT289" s="53">
        <v>0.74929080000000003</v>
      </c>
      <c r="DU289" s="53">
        <v>0.59864030000000001</v>
      </c>
      <c r="DV289" s="53">
        <v>0.77006209999999997</v>
      </c>
      <c r="DW289" s="53">
        <v>0.54180609999999996</v>
      </c>
      <c r="DX289" s="53">
        <v>0.41713869999999997</v>
      </c>
      <c r="DY289" s="53">
        <v>0.79393040999999998</v>
      </c>
      <c r="DZ289" s="53">
        <v>0.70080500000000001</v>
      </c>
      <c r="EA289" s="53">
        <v>0.70999959999999995</v>
      </c>
      <c r="EB289" s="53">
        <v>0.54918020000000001</v>
      </c>
      <c r="EC289" s="53">
        <v>0.61104840000000005</v>
      </c>
      <c r="ED289" s="53">
        <v>0.46846660000000001</v>
      </c>
      <c r="EE289" s="53">
        <v>0.44325130000000001</v>
      </c>
      <c r="EF289" s="53">
        <v>0.31065700000000002</v>
      </c>
      <c r="EG289" s="53">
        <v>0.38156859999999998</v>
      </c>
      <c r="EH289" s="53">
        <v>0.39048470000000002</v>
      </c>
      <c r="EI289" s="53">
        <v>0.38070090000000001</v>
      </c>
      <c r="EJ289" s="53">
        <v>0.51490049999999998</v>
      </c>
      <c r="EK289" s="53">
        <v>0.43782019999999999</v>
      </c>
      <c r="EL289" s="53">
        <v>0.51584370000000002</v>
      </c>
      <c r="EM289" s="53">
        <v>0.59591819999999995</v>
      </c>
      <c r="EN289" s="53">
        <v>0.66723140000000003</v>
      </c>
      <c r="EO289" s="53">
        <v>0.84498510000000004</v>
      </c>
      <c r="EP289" s="53">
        <v>0.89589909999999995</v>
      </c>
      <c r="EQ289" s="53">
        <v>1.0370820000000001</v>
      </c>
      <c r="ER289" s="53">
        <v>1.0355380000000001</v>
      </c>
      <c r="ES289" s="53">
        <v>0.81144799999999995</v>
      </c>
      <c r="ET289" s="53">
        <v>0.96664229999999995</v>
      </c>
      <c r="EU289" s="53">
        <v>0.6888592</v>
      </c>
      <c r="EV289" s="53">
        <v>0.59196380000000004</v>
      </c>
      <c r="EW289" s="53">
        <v>69.906750000000002</v>
      </c>
      <c r="EX289" s="53">
        <v>68.473200000000006</v>
      </c>
      <c r="EY289" s="53">
        <v>67.265649999999994</v>
      </c>
      <c r="EZ289" s="53">
        <v>66.006860000000003</v>
      </c>
      <c r="FA289" s="53">
        <v>65.011840000000007</v>
      </c>
      <c r="FB289" s="53">
        <v>64.258790000000005</v>
      </c>
      <c r="FC289" s="53">
        <v>63.60521</v>
      </c>
      <c r="FD289" s="53">
        <v>63.885809999999999</v>
      </c>
      <c r="FE289" s="53">
        <v>66.814700000000002</v>
      </c>
      <c r="FF289" s="53">
        <v>70.772559999999999</v>
      </c>
      <c r="FG289" s="53">
        <v>74.75761</v>
      </c>
      <c r="FH289" s="53">
        <v>78.392039999999994</v>
      </c>
      <c r="FI289" s="53">
        <v>81.454930000000004</v>
      </c>
      <c r="FJ289" s="53">
        <v>84.198139999999995</v>
      </c>
      <c r="FK289" s="53">
        <v>86.570989999999995</v>
      </c>
      <c r="FL289" s="53">
        <v>88.075540000000004</v>
      </c>
      <c r="FM289" s="53">
        <v>88.418409999999994</v>
      </c>
      <c r="FN289" s="53">
        <v>87.375969999999995</v>
      </c>
      <c r="FO289" s="53">
        <v>85.013769999999994</v>
      </c>
      <c r="FP289" s="53">
        <v>80.689610000000002</v>
      </c>
      <c r="FQ289" s="53">
        <v>76.478309999999993</v>
      </c>
      <c r="FR289" s="53">
        <v>73.545310000000001</v>
      </c>
      <c r="FS289" s="53">
        <v>71.859889999999993</v>
      </c>
      <c r="FT289" s="53">
        <v>70.630520000000004</v>
      </c>
      <c r="FU289" s="53">
        <v>382</v>
      </c>
      <c r="FV289" s="53">
        <v>337.0711</v>
      </c>
      <c r="FW289" s="53">
        <v>18.159099999999999</v>
      </c>
      <c r="FX289" s="53">
        <v>1</v>
      </c>
    </row>
    <row r="290" spans="1:180" x14ac:dyDescent="0.3">
      <c r="A290" t="s">
        <v>174</v>
      </c>
      <c r="B290" t="s">
        <v>251</v>
      </c>
      <c r="C290" t="s">
        <v>180</v>
      </c>
      <c r="D290" t="s">
        <v>248</v>
      </c>
      <c r="E290" t="s">
        <v>190</v>
      </c>
      <c r="F290" t="s">
        <v>241</v>
      </c>
      <c r="G290" t="s">
        <v>243</v>
      </c>
      <c r="H290" s="53">
        <v>826</v>
      </c>
      <c r="I290" s="53">
        <v>6.1055899</v>
      </c>
      <c r="J290" s="53">
        <v>5.9554200000000002</v>
      </c>
      <c r="K290" s="53">
        <v>5.9642140000000001</v>
      </c>
      <c r="L290" s="53">
        <v>6.1326840000000002</v>
      </c>
      <c r="M290" s="53">
        <v>6.3879539999999997</v>
      </c>
      <c r="N290" s="53">
        <v>6.5352519999999998</v>
      </c>
      <c r="O290" s="53">
        <v>7.1549529999999999</v>
      </c>
      <c r="P290" s="53">
        <v>9.0493740000000003</v>
      </c>
      <c r="Q290" s="53">
        <v>9.2173169999999995</v>
      </c>
      <c r="R290" s="53">
        <v>8.6252739999999992</v>
      </c>
      <c r="S290" s="53">
        <v>8.7805129999999991</v>
      </c>
      <c r="T290" s="53">
        <v>8.5056770000000004</v>
      </c>
      <c r="U290" s="53">
        <v>8.1248640000000005</v>
      </c>
      <c r="V290" s="53">
        <v>7.7497480000000003</v>
      </c>
      <c r="W290" s="53">
        <v>7.3133499999999998</v>
      </c>
      <c r="X290" s="53">
        <v>7.0978430000000001</v>
      </c>
      <c r="Y290" s="53">
        <v>6.4963129999999998</v>
      </c>
      <c r="Z290" s="53">
        <v>6.042573</v>
      </c>
      <c r="AA290" s="53">
        <v>5.8459909999999997</v>
      </c>
      <c r="AB290" s="53">
        <v>5.2218590000000003</v>
      </c>
      <c r="AC290" s="53">
        <v>5.3511350000000002</v>
      </c>
      <c r="AD290" s="53">
        <v>5.3497789999999998</v>
      </c>
      <c r="AE290" s="53">
        <v>5.4169859999999996</v>
      </c>
      <c r="AF290" s="53">
        <v>5.3414190000000001</v>
      </c>
      <c r="AG290" s="53">
        <v>-3.2164421000000001</v>
      </c>
      <c r="AH290" s="53">
        <v>-3.2154189999999998</v>
      </c>
      <c r="AI290" s="53">
        <v>-2.9898950000000002</v>
      </c>
      <c r="AJ290" s="53">
        <v>-2.6408640000000001</v>
      </c>
      <c r="AK290" s="53">
        <v>-2.1850019999999999</v>
      </c>
      <c r="AL290" s="53">
        <v>-2.0682900000000002</v>
      </c>
      <c r="AM290" s="53">
        <v>-2.171084</v>
      </c>
      <c r="AN290" s="53">
        <v>-1.770367</v>
      </c>
      <c r="AO290" s="53">
        <v>-2.3898609999999998</v>
      </c>
      <c r="AP290" s="53">
        <v>-3.2208239999999999</v>
      </c>
      <c r="AQ290" s="53">
        <v>-3.0579540000000001</v>
      </c>
      <c r="AR290" s="53">
        <v>-3.1913</v>
      </c>
      <c r="AS290" s="53">
        <v>-3.2446259999999998</v>
      </c>
      <c r="AT290" s="53">
        <v>-3.2225410000000001</v>
      </c>
      <c r="AU290" s="53">
        <v>-3.2057769999999999</v>
      </c>
      <c r="AV290" s="53">
        <v>-2.9590269999999999</v>
      </c>
      <c r="AW290" s="53">
        <v>-3.0491730000000001</v>
      </c>
      <c r="AX290" s="53">
        <v>-2.6223380000000001</v>
      </c>
      <c r="AY290" s="53">
        <v>-2.3493919999999999</v>
      </c>
      <c r="AZ290" s="53">
        <v>-2.8103129999999998</v>
      </c>
      <c r="BA290" s="53">
        <v>-2.7886340000000001</v>
      </c>
      <c r="BB290" s="53">
        <v>-2.6107670000000001</v>
      </c>
      <c r="BC290" s="53">
        <v>-2.3821110000000001</v>
      </c>
      <c r="BD290" s="53">
        <v>-2.2938679999999998</v>
      </c>
      <c r="BE290" s="53">
        <v>-1.9373199999999999</v>
      </c>
      <c r="BF290" s="53">
        <v>-1.964899</v>
      </c>
      <c r="BG290" s="53">
        <v>-1.803391</v>
      </c>
      <c r="BH290" s="53">
        <v>-1.547498</v>
      </c>
      <c r="BI290" s="53">
        <v>-1.184302</v>
      </c>
      <c r="BJ290" s="53">
        <v>-1.0544290000000001</v>
      </c>
      <c r="BK290" s="53">
        <v>-1.0205850000000001</v>
      </c>
      <c r="BL290" s="53">
        <v>-0.39905479999999999</v>
      </c>
      <c r="BM290" s="53">
        <v>-0.83109330000000003</v>
      </c>
      <c r="BN290" s="53">
        <v>-1.5904180000000001</v>
      </c>
      <c r="BO290" s="53">
        <v>-1.4059870000000001</v>
      </c>
      <c r="BP290" s="53">
        <v>-1.581191</v>
      </c>
      <c r="BQ290" s="53">
        <v>-1.7609250000000001</v>
      </c>
      <c r="BR290" s="53">
        <v>-1.7850250000000001</v>
      </c>
      <c r="BS290" s="53">
        <v>-1.846339</v>
      </c>
      <c r="BT290" s="53">
        <v>-1.5704320000000001</v>
      </c>
      <c r="BU290" s="53">
        <v>-1.634387</v>
      </c>
      <c r="BV290" s="53">
        <v>-1.2700579999999999</v>
      </c>
      <c r="BW290" s="53">
        <v>-1.028686</v>
      </c>
      <c r="BX290" s="53">
        <v>-1.4103870000000001</v>
      </c>
      <c r="BY290" s="53">
        <v>-1.4482379999999999</v>
      </c>
      <c r="BZ290" s="53">
        <v>-1.422887</v>
      </c>
      <c r="CA290" s="53">
        <v>-1.2818130000000001</v>
      </c>
      <c r="CB290" s="53">
        <v>-1.2271179999999999</v>
      </c>
      <c r="CC290" s="53">
        <v>-1.0514030000000001</v>
      </c>
      <c r="CD290" s="53">
        <v>-1.098792</v>
      </c>
      <c r="CE290" s="53">
        <v>-0.9816222</v>
      </c>
      <c r="CF290" s="53">
        <v>-0.79023529999999997</v>
      </c>
      <c r="CG290" s="53">
        <v>-0.49122060000000001</v>
      </c>
      <c r="CH290" s="53">
        <v>-0.35223199999999999</v>
      </c>
      <c r="CI290" s="53">
        <v>-0.22375210000000001</v>
      </c>
      <c r="CJ290" s="53">
        <v>0.55071190000000003</v>
      </c>
      <c r="CK290" s="53">
        <v>0.2485048</v>
      </c>
      <c r="CL290" s="53">
        <v>-0.46120440000000001</v>
      </c>
      <c r="CM290" s="53">
        <v>-0.26184010000000002</v>
      </c>
      <c r="CN290" s="53">
        <v>-0.46603440000000002</v>
      </c>
      <c r="CO290" s="53">
        <v>-0.73331880000000005</v>
      </c>
      <c r="CP290" s="53">
        <v>-0.78940650000000001</v>
      </c>
      <c r="CQ290" s="53">
        <v>-0.9047963</v>
      </c>
      <c r="CR290" s="53">
        <v>-0.60869609999999996</v>
      </c>
      <c r="CS290" s="53">
        <v>-0.65451060000000005</v>
      </c>
      <c r="CT290" s="53">
        <v>-0.33347189999999999</v>
      </c>
      <c r="CU290" s="53">
        <v>-0.11396820000000001</v>
      </c>
      <c r="CV290" s="53">
        <v>-0.44080180000000002</v>
      </c>
      <c r="CW290" s="53">
        <v>-0.51988319999999999</v>
      </c>
      <c r="CX290" s="53">
        <v>-0.60016440000000004</v>
      </c>
      <c r="CY290" s="53">
        <v>-0.51975020000000005</v>
      </c>
      <c r="CZ290" s="53">
        <v>-0.48828919999999998</v>
      </c>
      <c r="DA290" s="53">
        <v>-0.16548650000000001</v>
      </c>
      <c r="DB290" s="53">
        <v>-0.2326859</v>
      </c>
      <c r="DC290" s="53">
        <v>-0.1598531</v>
      </c>
      <c r="DD290" s="53">
        <v>-3.2972899999999999E-2</v>
      </c>
      <c r="DE290" s="53">
        <v>0.20186090000000001</v>
      </c>
      <c r="DF290" s="53">
        <v>0.34996480000000002</v>
      </c>
      <c r="DG290" s="53">
        <v>0.57308029999999999</v>
      </c>
      <c r="DH290" s="53">
        <v>1.5004789999999999</v>
      </c>
      <c r="DI290" s="53">
        <v>1.328103</v>
      </c>
      <c r="DJ290" s="53">
        <v>0.66800970000000004</v>
      </c>
      <c r="DK290" s="53">
        <v>0.88230710000000001</v>
      </c>
      <c r="DL290" s="53">
        <v>0.64912210000000004</v>
      </c>
      <c r="DM290" s="53">
        <v>0.29428769999999999</v>
      </c>
      <c r="DN290" s="53">
        <v>0.20621229999999999</v>
      </c>
      <c r="DO290" s="53">
        <v>3.6746300000000003E-2</v>
      </c>
      <c r="DP290" s="53">
        <v>0.35304010000000002</v>
      </c>
      <c r="DQ290" s="53">
        <v>0.32536599999999999</v>
      </c>
      <c r="DR290" s="53">
        <v>0.60311369999999997</v>
      </c>
      <c r="DS290" s="53">
        <v>0.80074920000000005</v>
      </c>
      <c r="DT290" s="53">
        <v>0.5287828</v>
      </c>
      <c r="DU290" s="53">
        <v>0.40847139999999998</v>
      </c>
      <c r="DV290" s="53">
        <v>0.2225578</v>
      </c>
      <c r="DW290" s="53">
        <v>0.24231259999999999</v>
      </c>
      <c r="DX290" s="53">
        <v>0.25053910000000001</v>
      </c>
      <c r="DY290" s="53">
        <v>1.1136360000000001</v>
      </c>
      <c r="DZ290" s="53">
        <v>1.017835</v>
      </c>
      <c r="EA290" s="53">
        <v>1.026651</v>
      </c>
      <c r="EB290" s="53">
        <v>1.0603940000000001</v>
      </c>
      <c r="EC290" s="53">
        <v>1.2025600000000001</v>
      </c>
      <c r="ED290" s="53">
        <v>1.3638250000000001</v>
      </c>
      <c r="EE290" s="53">
        <v>1.7235799999999999</v>
      </c>
      <c r="EF290" s="53">
        <v>2.871791</v>
      </c>
      <c r="EG290" s="53">
        <v>2.8868710000000002</v>
      </c>
      <c r="EH290" s="53">
        <v>2.298416</v>
      </c>
      <c r="EI290" s="53">
        <v>2.5342739999999999</v>
      </c>
      <c r="EJ290" s="53">
        <v>2.2592310000000002</v>
      </c>
      <c r="EK290" s="53">
        <v>1.7779879999999999</v>
      </c>
      <c r="EL290" s="53">
        <v>1.6437280000000001</v>
      </c>
      <c r="EM290" s="53">
        <v>1.3961840000000001</v>
      </c>
      <c r="EN290" s="53">
        <v>1.7416339999999999</v>
      </c>
      <c r="EO290" s="53">
        <v>1.7401519999999999</v>
      </c>
      <c r="EP290" s="53">
        <v>1.955395</v>
      </c>
      <c r="EQ290" s="53">
        <v>2.1214559999999998</v>
      </c>
      <c r="ER290" s="53">
        <v>1.928709</v>
      </c>
      <c r="ES290" s="53">
        <v>1.7488680000000001</v>
      </c>
      <c r="ET290" s="53">
        <v>1.4104380000000001</v>
      </c>
      <c r="EU290" s="53">
        <v>1.3426100000000001</v>
      </c>
      <c r="EV290" s="53">
        <v>1.3172900000000001</v>
      </c>
      <c r="EW290" s="53">
        <v>70.028390000000002</v>
      </c>
      <c r="EX290" s="53">
        <v>68.686220000000006</v>
      </c>
      <c r="EY290" s="53">
        <v>67.459569999999999</v>
      </c>
      <c r="EZ290" s="53">
        <v>66.298000000000002</v>
      </c>
      <c r="FA290" s="53">
        <v>65.277760000000001</v>
      </c>
      <c r="FB290" s="53">
        <v>64.10454</v>
      </c>
      <c r="FC290" s="53">
        <v>62.631680000000003</v>
      </c>
      <c r="FD290" s="53">
        <v>63.062469999999998</v>
      </c>
      <c r="FE290" s="53">
        <v>66.134810000000002</v>
      </c>
      <c r="FF290" s="53">
        <v>70.040099999999995</v>
      </c>
      <c r="FG290" s="53">
        <v>74.240939999999995</v>
      </c>
      <c r="FH290" s="53">
        <v>78.109430000000003</v>
      </c>
      <c r="FI290" s="53">
        <v>81.637749999999997</v>
      </c>
      <c r="FJ290" s="53">
        <v>84.304500000000004</v>
      </c>
      <c r="FK290" s="53">
        <v>86.484030000000004</v>
      </c>
      <c r="FL290" s="53">
        <v>87.875420000000005</v>
      </c>
      <c r="FM290" s="53">
        <v>88.336650000000006</v>
      </c>
      <c r="FN290" s="53">
        <v>87.475859999999997</v>
      </c>
      <c r="FO290" s="53">
        <v>85.893879999999996</v>
      </c>
      <c r="FP290" s="53">
        <v>82.237530000000007</v>
      </c>
      <c r="FQ290" s="53">
        <v>78.820989999999995</v>
      </c>
      <c r="FR290" s="53">
        <v>76.024850000000001</v>
      </c>
      <c r="FS290" s="53">
        <v>74.340159999999997</v>
      </c>
      <c r="FT290" s="53">
        <v>71.83426</v>
      </c>
      <c r="FU290" s="53">
        <v>1344.6669999999999</v>
      </c>
      <c r="FV290" s="53">
        <v>10386.59</v>
      </c>
      <c r="FW290" s="53">
        <v>182.5247</v>
      </c>
      <c r="FX290" s="53">
        <v>1</v>
      </c>
    </row>
    <row r="291" spans="1:180" x14ac:dyDescent="0.3">
      <c r="A291" t="s">
        <v>174</v>
      </c>
      <c r="B291" t="s">
        <v>251</v>
      </c>
      <c r="C291" t="s">
        <v>180</v>
      </c>
      <c r="D291" t="s">
        <v>227</v>
      </c>
      <c r="E291" t="s">
        <v>190</v>
      </c>
      <c r="F291" t="s">
        <v>241</v>
      </c>
      <c r="G291" t="s">
        <v>243</v>
      </c>
      <c r="H291" s="53">
        <v>826</v>
      </c>
      <c r="I291" s="53">
        <v>7.151319</v>
      </c>
      <c r="J291" s="53">
        <v>7.080552</v>
      </c>
      <c r="K291" s="53">
        <v>6.9607109999999999</v>
      </c>
      <c r="L291" s="53">
        <v>6.9596140000000002</v>
      </c>
      <c r="M291" s="53">
        <v>7.0087120000000001</v>
      </c>
      <c r="N291" s="53">
        <v>7.1043830000000003</v>
      </c>
      <c r="O291" s="53">
        <v>7.9263570000000003</v>
      </c>
      <c r="P291" s="53">
        <v>10.42076</v>
      </c>
      <c r="Q291" s="53">
        <v>11.50338</v>
      </c>
      <c r="R291" s="53">
        <v>11.36633</v>
      </c>
      <c r="S291" s="53">
        <v>11.235609999999999</v>
      </c>
      <c r="T291" s="53">
        <v>10.93167</v>
      </c>
      <c r="U291" s="53">
        <v>10.555</v>
      </c>
      <c r="V291" s="53">
        <v>10.240449999999999</v>
      </c>
      <c r="W291" s="53">
        <v>9.7312750000000001</v>
      </c>
      <c r="X291" s="53">
        <v>9.4367479999999997</v>
      </c>
      <c r="Y291" s="53">
        <v>8.8060840000000002</v>
      </c>
      <c r="Z291" s="53">
        <v>8.1664849999999998</v>
      </c>
      <c r="AA291" s="53">
        <v>8.1218699999999995</v>
      </c>
      <c r="AB291" s="53">
        <v>7.8527870000000002</v>
      </c>
      <c r="AC291" s="53">
        <v>7.7876440000000002</v>
      </c>
      <c r="AD291" s="53">
        <v>7.8001430000000003</v>
      </c>
      <c r="AE291" s="53">
        <v>7.8516589999999997</v>
      </c>
      <c r="AF291" s="53">
        <v>7.6624860000000004</v>
      </c>
      <c r="AG291" s="53">
        <v>-1.811426</v>
      </c>
      <c r="AH291" s="53">
        <v>-1.710988</v>
      </c>
      <c r="AI291" s="53">
        <v>-1.734235</v>
      </c>
      <c r="AJ291" s="53">
        <v>-1.7035039999999999</v>
      </c>
      <c r="AK291" s="53">
        <v>-1.6303099999999999</v>
      </c>
      <c r="AL291" s="53">
        <v>-1.732575</v>
      </c>
      <c r="AM291" s="53">
        <v>-2.1561110000000001</v>
      </c>
      <c r="AN291" s="53">
        <v>-2.3775170000000001</v>
      </c>
      <c r="AO291" s="53">
        <v>-2.8895330000000001</v>
      </c>
      <c r="AP291" s="53">
        <v>-3.5636580000000002</v>
      </c>
      <c r="AQ291" s="53">
        <v>-3.905694</v>
      </c>
      <c r="AR291" s="53">
        <v>-4.0371920000000001</v>
      </c>
      <c r="AS291" s="53">
        <v>-3.9151479999999999</v>
      </c>
      <c r="AT291" s="53">
        <v>-4.0476710000000002</v>
      </c>
      <c r="AU291" s="53">
        <v>-4.0293159999999997</v>
      </c>
      <c r="AV291" s="53">
        <v>-3.4807579999999998</v>
      </c>
      <c r="AW291" s="53">
        <v>-3.1638869999999999</v>
      </c>
      <c r="AX291" s="53">
        <v>-2.8085059999999999</v>
      </c>
      <c r="AY291" s="53">
        <v>-2.3765170000000002</v>
      </c>
      <c r="AZ291" s="53">
        <v>-2.4184489999999998</v>
      </c>
      <c r="BA291" s="53">
        <v>-2.5147780000000002</v>
      </c>
      <c r="BB291" s="53">
        <v>-2.3873090000000001</v>
      </c>
      <c r="BC291" s="53">
        <v>-2.2280869999999999</v>
      </c>
      <c r="BD291" s="53">
        <v>-2.2359450000000001</v>
      </c>
      <c r="BE291" s="53">
        <v>-0.916408</v>
      </c>
      <c r="BF291" s="53">
        <v>-0.83402540000000003</v>
      </c>
      <c r="BG291" s="53">
        <v>-0.88319040000000004</v>
      </c>
      <c r="BH291" s="53">
        <v>-0.86934319999999998</v>
      </c>
      <c r="BI291" s="53">
        <v>-0.82281919999999997</v>
      </c>
      <c r="BJ291" s="53">
        <v>-0.90645419999999999</v>
      </c>
      <c r="BK291" s="53">
        <v>-1.1793290000000001</v>
      </c>
      <c r="BL291" s="53">
        <v>-1.13453</v>
      </c>
      <c r="BM291" s="53">
        <v>-1.5317099999999999</v>
      </c>
      <c r="BN291" s="53">
        <v>-2.2087370000000002</v>
      </c>
      <c r="BO291" s="53">
        <v>-2.5359699999999998</v>
      </c>
      <c r="BP291" s="53">
        <v>-2.6796169999999999</v>
      </c>
      <c r="BQ291" s="53">
        <v>-2.5884390000000002</v>
      </c>
      <c r="BR291" s="53">
        <v>-2.6657790000000001</v>
      </c>
      <c r="BS291" s="53">
        <v>-2.6556760000000001</v>
      </c>
      <c r="BT291" s="53">
        <v>-2.2043110000000001</v>
      </c>
      <c r="BU291" s="53">
        <v>-1.9228339999999999</v>
      </c>
      <c r="BV291" s="53">
        <v>-1.570845</v>
      </c>
      <c r="BW291" s="53">
        <v>-1.1750449999999999</v>
      </c>
      <c r="BX291" s="53">
        <v>-1.199076</v>
      </c>
      <c r="BY291" s="53">
        <v>-1.415259</v>
      </c>
      <c r="BZ291" s="53">
        <v>-1.3314049999999999</v>
      </c>
      <c r="CA291" s="53">
        <v>-1.208488</v>
      </c>
      <c r="CB291" s="53">
        <v>-1.2464440000000001</v>
      </c>
      <c r="CC291" s="53">
        <v>-0.29652109999999998</v>
      </c>
      <c r="CD291" s="53">
        <v>-0.2266435</v>
      </c>
      <c r="CE291" s="53">
        <v>-0.29375980000000002</v>
      </c>
      <c r="CF291" s="53">
        <v>-0.29160589999999997</v>
      </c>
      <c r="CG291" s="53">
        <v>-0.26355319999999999</v>
      </c>
      <c r="CH291" s="53">
        <v>-0.33428530000000001</v>
      </c>
      <c r="CI291" s="53">
        <v>-0.50281240000000005</v>
      </c>
      <c r="CJ291" s="53">
        <v>-0.27364129999999998</v>
      </c>
      <c r="CK291" s="53">
        <v>-0.59128550000000002</v>
      </c>
      <c r="CL291" s="53">
        <v>-1.270322</v>
      </c>
      <c r="CM291" s="53">
        <v>-1.5873029999999999</v>
      </c>
      <c r="CN291" s="53">
        <v>-1.7393639999999999</v>
      </c>
      <c r="CO291" s="53">
        <v>-1.669564</v>
      </c>
      <c r="CP291" s="53">
        <v>-1.708685</v>
      </c>
      <c r="CQ291" s="53">
        <v>-1.704297</v>
      </c>
      <c r="CR291" s="53">
        <v>-1.3202480000000001</v>
      </c>
      <c r="CS291" s="53">
        <v>-1.063285</v>
      </c>
      <c r="CT291" s="53">
        <v>-0.71364439999999996</v>
      </c>
      <c r="CU291" s="53">
        <v>-0.34290949999999998</v>
      </c>
      <c r="CV291" s="53">
        <v>-0.35454190000000002</v>
      </c>
      <c r="CW291" s="53">
        <v>-0.65373559999999997</v>
      </c>
      <c r="CX291" s="53">
        <v>-0.60008859999999997</v>
      </c>
      <c r="CY291" s="53">
        <v>-0.50231749999999997</v>
      </c>
      <c r="CZ291" s="53">
        <v>-0.56111869999999997</v>
      </c>
      <c r="DA291" s="53">
        <v>0.32336580999999998</v>
      </c>
      <c r="DB291" s="53">
        <v>0.38073839999999998</v>
      </c>
      <c r="DC291" s="53">
        <v>0.29567080000000001</v>
      </c>
      <c r="DD291" s="53">
        <v>0.28613139999999998</v>
      </c>
      <c r="DE291" s="53">
        <v>0.2957127</v>
      </c>
      <c r="DF291" s="53">
        <v>0.2378836</v>
      </c>
      <c r="DG291" s="53">
        <v>0.1737042</v>
      </c>
      <c r="DH291" s="53">
        <v>0.58724739999999997</v>
      </c>
      <c r="DI291" s="53">
        <v>0.34913889999999997</v>
      </c>
      <c r="DJ291" s="53">
        <v>-0.33190779999999998</v>
      </c>
      <c r="DK291" s="53">
        <v>-0.63863619999999999</v>
      </c>
      <c r="DL291" s="53">
        <v>-0.79911120000000002</v>
      </c>
      <c r="DM291" s="53">
        <v>-0.75068900000000005</v>
      </c>
      <c r="DN291" s="53">
        <v>-0.75159069999999994</v>
      </c>
      <c r="DO291" s="53">
        <v>-0.7529188</v>
      </c>
      <c r="DP291" s="53">
        <v>-0.43618440000000003</v>
      </c>
      <c r="DQ291" s="53">
        <v>-0.20373550000000001</v>
      </c>
      <c r="DR291" s="53">
        <v>0.14355599999999999</v>
      </c>
      <c r="DS291" s="53">
        <v>0.48922640000000001</v>
      </c>
      <c r="DT291" s="53">
        <v>0.48999199999999998</v>
      </c>
      <c r="DU291" s="53">
        <v>0.10778799999999999</v>
      </c>
      <c r="DV291" s="53">
        <v>0.1312275</v>
      </c>
      <c r="DW291" s="53">
        <v>0.20385329999999999</v>
      </c>
      <c r="DX291" s="53">
        <v>0.12420680000000001</v>
      </c>
      <c r="DY291" s="53">
        <v>1.2183839999999999</v>
      </c>
      <c r="DZ291" s="53">
        <v>1.257701</v>
      </c>
      <c r="EA291" s="53">
        <v>1.1467149999999999</v>
      </c>
      <c r="EB291" s="53">
        <v>1.1202920000000001</v>
      </c>
      <c r="EC291" s="53">
        <v>1.1032040000000001</v>
      </c>
      <c r="ED291" s="53">
        <v>1.0640050000000001</v>
      </c>
      <c r="EE291" s="53">
        <v>1.150487</v>
      </c>
      <c r="EF291" s="53">
        <v>1.8302339999999999</v>
      </c>
      <c r="EG291" s="53">
        <v>1.7069620000000001</v>
      </c>
      <c r="EH291" s="53">
        <v>1.0230140000000001</v>
      </c>
      <c r="EI291" s="53">
        <v>0.73108810000000002</v>
      </c>
      <c r="EJ291" s="53">
        <v>0.55846430000000002</v>
      </c>
      <c r="EK291" s="53">
        <v>0.57602030000000004</v>
      </c>
      <c r="EL291" s="53">
        <v>0.63030120000000001</v>
      </c>
      <c r="EM291" s="53">
        <v>0.62072070000000001</v>
      </c>
      <c r="EN291" s="53">
        <v>0.84026259999999997</v>
      </c>
      <c r="EO291" s="53">
        <v>1.037317</v>
      </c>
      <c r="EP291" s="53">
        <v>1.3812169999999999</v>
      </c>
      <c r="EQ291" s="53">
        <v>1.690698</v>
      </c>
      <c r="ER291" s="53">
        <v>1.709365</v>
      </c>
      <c r="ES291" s="53">
        <v>1.2073069999999999</v>
      </c>
      <c r="ET291" s="53">
        <v>1.1871320000000001</v>
      </c>
      <c r="EU291" s="53">
        <v>1.223452</v>
      </c>
      <c r="EV291" s="53">
        <v>1.1137079999999999</v>
      </c>
      <c r="EW291" s="53">
        <v>70.024559999999994</v>
      </c>
      <c r="EX291" s="53">
        <v>68.756270000000001</v>
      </c>
      <c r="EY291" s="53">
        <v>67.406790000000001</v>
      </c>
      <c r="EZ291" s="53">
        <v>66.008499999999998</v>
      </c>
      <c r="FA291" s="53">
        <v>64.789869999999993</v>
      </c>
      <c r="FB291" s="53">
        <v>63.596559999999997</v>
      </c>
      <c r="FC291" s="53">
        <v>62.350110000000001</v>
      </c>
      <c r="FD291" s="53">
        <v>62.892310000000002</v>
      </c>
      <c r="FE291" s="53">
        <v>66.020449999999997</v>
      </c>
      <c r="FF291" s="53">
        <v>70.268069999999994</v>
      </c>
      <c r="FG291" s="53">
        <v>74.316329999999994</v>
      </c>
      <c r="FH291" s="53">
        <v>78.054109999999994</v>
      </c>
      <c r="FI291" s="53">
        <v>81.167590000000004</v>
      </c>
      <c r="FJ291" s="53">
        <v>83.504450000000006</v>
      </c>
      <c r="FK291" s="53">
        <v>85.628780000000006</v>
      </c>
      <c r="FL291" s="53">
        <v>86.909790000000001</v>
      </c>
      <c r="FM291" s="53">
        <v>87.551490000000001</v>
      </c>
      <c r="FN291" s="53">
        <v>86.743089999999995</v>
      </c>
      <c r="FO291" s="53">
        <v>84.264340000000004</v>
      </c>
      <c r="FP291" s="53">
        <v>80.534360000000007</v>
      </c>
      <c r="FQ291" s="53">
        <v>77.269909999999996</v>
      </c>
      <c r="FR291" s="53">
        <v>74.501360000000005</v>
      </c>
      <c r="FS291" s="53">
        <v>72.561790000000002</v>
      </c>
      <c r="FT291" s="53">
        <v>71.093029999999999</v>
      </c>
      <c r="FU291" s="53">
        <v>1344.6669999999999</v>
      </c>
      <c r="FV291" s="53">
        <v>10386.59</v>
      </c>
      <c r="FW291" s="53">
        <v>182.5247</v>
      </c>
      <c r="FX291" s="53">
        <v>1</v>
      </c>
    </row>
    <row r="292" spans="1:180" x14ac:dyDescent="0.3">
      <c r="A292" t="s">
        <v>174</v>
      </c>
      <c r="B292" t="s">
        <v>251</v>
      </c>
      <c r="C292" t="s">
        <v>180</v>
      </c>
      <c r="D292" t="s">
        <v>227</v>
      </c>
      <c r="E292" t="s">
        <v>187</v>
      </c>
      <c r="F292" t="s">
        <v>241</v>
      </c>
      <c r="G292" t="s">
        <v>243</v>
      </c>
      <c r="H292" s="53">
        <v>826</v>
      </c>
      <c r="I292" s="53">
        <v>12.19139</v>
      </c>
      <c r="J292" s="53">
        <v>12.15034</v>
      </c>
      <c r="K292" s="53">
        <v>12.211919999999999</v>
      </c>
      <c r="L292" s="53">
        <v>12.214930000000001</v>
      </c>
      <c r="M292" s="53">
        <v>12.358090000000001</v>
      </c>
      <c r="N292" s="53">
        <v>12.907719999999999</v>
      </c>
      <c r="O292" s="53">
        <v>14.47697</v>
      </c>
      <c r="P292" s="53">
        <v>17.062750000000001</v>
      </c>
      <c r="Q292" s="53">
        <v>17.68683</v>
      </c>
      <c r="R292" s="53">
        <v>18.00442</v>
      </c>
      <c r="S292" s="53">
        <v>17.926359999999999</v>
      </c>
      <c r="T292" s="53">
        <v>17.39348</v>
      </c>
      <c r="U292" s="53">
        <v>15.73108</v>
      </c>
      <c r="V292" s="53">
        <v>15.085459999999999</v>
      </c>
      <c r="W292" s="53">
        <v>14.7013</v>
      </c>
      <c r="X292" s="53">
        <v>14.172499999999999</v>
      </c>
      <c r="Y292" s="53">
        <v>13.29091</v>
      </c>
      <c r="Z292" s="53">
        <v>12.743740000000001</v>
      </c>
      <c r="AA292" s="53">
        <v>12.93939</v>
      </c>
      <c r="AB292" s="53">
        <v>12.812110000000001</v>
      </c>
      <c r="AC292" s="53">
        <v>13.217309999999999</v>
      </c>
      <c r="AD292" s="53">
        <v>13.55133</v>
      </c>
      <c r="AE292" s="53">
        <v>13.457319999999999</v>
      </c>
      <c r="AF292" s="53">
        <v>13.39179</v>
      </c>
      <c r="AG292" s="53">
        <v>-2.9964859000000001</v>
      </c>
      <c r="AH292" s="53">
        <v>-2.8341440000000002</v>
      </c>
      <c r="AI292" s="53">
        <v>-2.5978979999999998</v>
      </c>
      <c r="AJ292" s="53">
        <v>-2.4782519999999999</v>
      </c>
      <c r="AK292" s="53">
        <v>-2.4090419999999999</v>
      </c>
      <c r="AL292" s="53">
        <v>-2.6009980000000001</v>
      </c>
      <c r="AM292" s="53">
        <v>-3.7317610000000001</v>
      </c>
      <c r="AN292" s="53">
        <v>-4.1585359999999998</v>
      </c>
      <c r="AO292" s="53">
        <v>-4.5721819999999997</v>
      </c>
      <c r="AP292" s="53">
        <v>-4.6667589999999999</v>
      </c>
      <c r="AQ292" s="53">
        <v>-4.9075980000000001</v>
      </c>
      <c r="AR292" s="53">
        <v>-5.0368209999999998</v>
      </c>
      <c r="AS292" s="53">
        <v>-6.0054220000000003</v>
      </c>
      <c r="AT292" s="53">
        <v>-6.2092349999999996</v>
      </c>
      <c r="AU292" s="53">
        <v>-5.7213880000000001</v>
      </c>
      <c r="AV292" s="53">
        <v>-5.0542009999999999</v>
      </c>
      <c r="AW292" s="53">
        <v>-4.4892329999999996</v>
      </c>
      <c r="AX292" s="53">
        <v>-3.8082790000000002</v>
      </c>
      <c r="AY292" s="53">
        <v>-3.3056640000000002</v>
      </c>
      <c r="AZ292" s="53">
        <v>-3.1376059999999999</v>
      </c>
      <c r="BA292" s="53">
        <v>-3.4074719999999998</v>
      </c>
      <c r="BB292" s="53">
        <v>-3.3937620000000002</v>
      </c>
      <c r="BC292" s="53">
        <v>-3.4411499999999999</v>
      </c>
      <c r="BD292" s="53">
        <v>-3.235846</v>
      </c>
      <c r="BE292" s="53">
        <v>-1.65574</v>
      </c>
      <c r="BF292" s="53">
        <v>-1.500375</v>
      </c>
      <c r="BG292" s="53">
        <v>-1.2794049999999999</v>
      </c>
      <c r="BH292" s="53">
        <v>-1.1723460000000001</v>
      </c>
      <c r="BI292" s="53">
        <v>-1.0900460000000001</v>
      </c>
      <c r="BJ292" s="53">
        <v>-1.242078</v>
      </c>
      <c r="BK292" s="53">
        <v>-2.224259</v>
      </c>
      <c r="BL292" s="53">
        <v>-2.4065279999999998</v>
      </c>
      <c r="BM292" s="53">
        <v>-2.7538399999999998</v>
      </c>
      <c r="BN292" s="53">
        <v>-2.7984460000000002</v>
      </c>
      <c r="BO292" s="53">
        <v>-3.0116559999999999</v>
      </c>
      <c r="BP292" s="53">
        <v>-3.1514120000000001</v>
      </c>
      <c r="BQ292" s="53">
        <v>-4.128679</v>
      </c>
      <c r="BR292" s="53">
        <v>-4.402755</v>
      </c>
      <c r="BS292" s="53">
        <v>-3.970037</v>
      </c>
      <c r="BT292" s="53">
        <v>-3.3547799999999999</v>
      </c>
      <c r="BU292" s="53">
        <v>-2.8372259999999998</v>
      </c>
      <c r="BV292" s="53">
        <v>-2.1387450000000001</v>
      </c>
      <c r="BW292" s="53">
        <v>-1.6378950000000001</v>
      </c>
      <c r="BX292" s="53">
        <v>-1.438002</v>
      </c>
      <c r="BY292" s="53">
        <v>-1.7459150000000001</v>
      </c>
      <c r="BZ292" s="53">
        <v>-1.7818229999999999</v>
      </c>
      <c r="CA292" s="53">
        <v>-1.8497760000000001</v>
      </c>
      <c r="CB292" s="53">
        <v>-1.728575</v>
      </c>
      <c r="CC292" s="53">
        <v>-0.72714369999999995</v>
      </c>
      <c r="CD292" s="53">
        <v>-0.57661110000000004</v>
      </c>
      <c r="CE292" s="53">
        <v>-0.36622110000000002</v>
      </c>
      <c r="CF292" s="53">
        <v>-0.26787879999999997</v>
      </c>
      <c r="CG292" s="53">
        <v>-0.176513</v>
      </c>
      <c r="CH292" s="53">
        <v>-0.3008943</v>
      </c>
      <c r="CI292" s="53">
        <v>-1.1801680000000001</v>
      </c>
      <c r="CJ292" s="53">
        <v>-1.193093</v>
      </c>
      <c r="CK292" s="53">
        <v>-1.4944630000000001</v>
      </c>
      <c r="CL292" s="53">
        <v>-1.5044580000000001</v>
      </c>
      <c r="CM292" s="53">
        <v>-1.698531</v>
      </c>
      <c r="CN292" s="53">
        <v>-1.845583</v>
      </c>
      <c r="CO292" s="53">
        <v>-2.8288530000000001</v>
      </c>
      <c r="CP292" s="53">
        <v>-3.1515930000000001</v>
      </c>
      <c r="CQ292" s="53">
        <v>-2.757056</v>
      </c>
      <c r="CR292" s="53">
        <v>-2.1777660000000001</v>
      </c>
      <c r="CS292" s="53">
        <v>-1.6930510000000001</v>
      </c>
      <c r="CT292" s="53">
        <v>-0.98243170000000002</v>
      </c>
      <c r="CU292" s="53">
        <v>-0.48280380000000001</v>
      </c>
      <c r="CV292" s="53">
        <v>-0.2608605</v>
      </c>
      <c r="CW292" s="53">
        <v>-0.59512690000000001</v>
      </c>
      <c r="CX292" s="53">
        <v>-0.66539809999999999</v>
      </c>
      <c r="CY292" s="53">
        <v>-0.74759399999999998</v>
      </c>
      <c r="CZ292" s="53">
        <v>-0.68464290000000005</v>
      </c>
      <c r="DA292" s="53">
        <v>0.20145270000000001</v>
      </c>
      <c r="DB292" s="53">
        <v>0.34715299999999999</v>
      </c>
      <c r="DC292" s="53">
        <v>0.54696310000000004</v>
      </c>
      <c r="DD292" s="53">
        <v>0.63658800000000004</v>
      </c>
      <c r="DE292" s="53">
        <v>0.7370198</v>
      </c>
      <c r="DF292" s="53">
        <v>0.64028929999999995</v>
      </c>
      <c r="DG292" s="53">
        <v>-0.13607639999999999</v>
      </c>
      <c r="DH292" s="53">
        <v>2.0341999999999999E-2</v>
      </c>
      <c r="DI292" s="53">
        <v>-0.2350846</v>
      </c>
      <c r="DJ292" s="53">
        <v>-0.2104704</v>
      </c>
      <c r="DK292" s="53">
        <v>-0.3854069</v>
      </c>
      <c r="DL292" s="53">
        <v>-0.53975430000000002</v>
      </c>
      <c r="DM292" s="53">
        <v>-1.5290269999999999</v>
      </c>
      <c r="DN292" s="53">
        <v>-1.900431</v>
      </c>
      <c r="DO292" s="53">
        <v>-1.5440750000000001</v>
      </c>
      <c r="DP292" s="53">
        <v>-1.0007520000000001</v>
      </c>
      <c r="DQ292" s="53">
        <v>-0.54887600000000003</v>
      </c>
      <c r="DR292" s="53">
        <v>0.17388210000000001</v>
      </c>
      <c r="DS292" s="53">
        <v>0.67228770000000004</v>
      </c>
      <c r="DT292" s="53">
        <v>0.9162806</v>
      </c>
      <c r="DU292" s="53">
        <v>0.55566170000000004</v>
      </c>
      <c r="DV292" s="53">
        <v>0.45102629999999999</v>
      </c>
      <c r="DW292" s="53">
        <v>0.35458729999999999</v>
      </c>
      <c r="DX292" s="53">
        <v>0.35928890000000002</v>
      </c>
      <c r="DY292" s="53">
        <v>1.5421990000000001</v>
      </c>
      <c r="DZ292" s="53">
        <v>1.680922</v>
      </c>
      <c r="EA292" s="53">
        <v>1.865456</v>
      </c>
      <c r="EB292" s="53">
        <v>1.9424939999999999</v>
      </c>
      <c r="EC292" s="53">
        <v>2.0560160000000001</v>
      </c>
      <c r="ED292" s="53">
        <v>1.999209</v>
      </c>
      <c r="EE292" s="53">
        <v>1.371426</v>
      </c>
      <c r="EF292" s="53">
        <v>1.772349</v>
      </c>
      <c r="EG292" s="53">
        <v>1.5832569999999999</v>
      </c>
      <c r="EH292" s="53">
        <v>1.657842</v>
      </c>
      <c r="EI292" s="53">
        <v>1.5105360000000001</v>
      </c>
      <c r="EJ292" s="53">
        <v>1.345655</v>
      </c>
      <c r="EK292" s="53">
        <v>0.34771479999999999</v>
      </c>
      <c r="EL292" s="53">
        <v>-9.3951099999999996E-2</v>
      </c>
      <c r="EM292" s="53">
        <v>0.2072764</v>
      </c>
      <c r="EN292" s="53">
        <v>0.69866839999999997</v>
      </c>
      <c r="EO292" s="53">
        <v>1.1031310000000001</v>
      </c>
      <c r="EP292" s="53">
        <v>1.843415</v>
      </c>
      <c r="EQ292" s="53">
        <v>2.3400560000000001</v>
      </c>
      <c r="ER292" s="53">
        <v>2.615885</v>
      </c>
      <c r="ES292" s="53">
        <v>2.2172179999999999</v>
      </c>
      <c r="ET292" s="53">
        <v>2.0629659999999999</v>
      </c>
      <c r="EU292" s="53">
        <v>1.945962</v>
      </c>
      <c r="EV292" s="53">
        <v>1.8665609999999999</v>
      </c>
      <c r="EW292" s="53">
        <v>70.690179999999998</v>
      </c>
      <c r="EX292" s="53">
        <v>69.236469999999997</v>
      </c>
      <c r="EY292" s="53">
        <v>67.837459999999993</v>
      </c>
      <c r="EZ292" s="53">
        <v>66.649050000000003</v>
      </c>
      <c r="FA292" s="53">
        <v>65.489720000000005</v>
      </c>
      <c r="FB292" s="53">
        <v>63.823180000000001</v>
      </c>
      <c r="FC292" s="53">
        <v>63.350520000000003</v>
      </c>
      <c r="FD292" s="53">
        <v>65.481030000000004</v>
      </c>
      <c r="FE292" s="53">
        <v>68.477789999999999</v>
      </c>
      <c r="FF292" s="53">
        <v>71.76858</v>
      </c>
      <c r="FG292" s="53">
        <v>75.232029999999995</v>
      </c>
      <c r="FH292" s="53">
        <v>78.244029999999995</v>
      </c>
      <c r="FI292" s="53">
        <v>81.179419999999993</v>
      </c>
      <c r="FJ292" s="53">
        <v>83.316389999999998</v>
      </c>
      <c r="FK292" s="53">
        <v>84.90249</v>
      </c>
      <c r="FL292" s="53">
        <v>86.023529999999994</v>
      </c>
      <c r="FM292" s="53">
        <v>86.394210000000001</v>
      </c>
      <c r="FN292" s="53">
        <v>86.347239999999999</v>
      </c>
      <c r="FO292" s="53">
        <v>84.940730000000002</v>
      </c>
      <c r="FP292" s="53">
        <v>82.75752</v>
      </c>
      <c r="FQ292" s="53">
        <v>79.350980000000007</v>
      </c>
      <c r="FR292" s="53">
        <v>76.296909999999997</v>
      </c>
      <c r="FS292" s="53">
        <v>74.082030000000003</v>
      </c>
      <c r="FT292" s="53">
        <v>72.457610000000003</v>
      </c>
      <c r="FU292" s="53">
        <v>1345.8330000000001</v>
      </c>
      <c r="FV292" s="53">
        <v>17168.490000000002</v>
      </c>
      <c r="FW292" s="53">
        <v>176.79949999999999</v>
      </c>
      <c r="FX292" s="53">
        <v>1</v>
      </c>
    </row>
    <row r="293" spans="1:180" x14ac:dyDescent="0.3">
      <c r="A293" t="s">
        <v>174</v>
      </c>
      <c r="B293" t="s">
        <v>251</v>
      </c>
      <c r="C293" t="s">
        <v>180</v>
      </c>
      <c r="D293" t="s">
        <v>248</v>
      </c>
      <c r="E293" t="s">
        <v>187</v>
      </c>
      <c r="F293" t="s">
        <v>241</v>
      </c>
      <c r="G293" t="s">
        <v>243</v>
      </c>
      <c r="H293" s="53">
        <v>826</v>
      </c>
      <c r="I293" s="53">
        <v>13.5291</v>
      </c>
      <c r="J293" s="53">
        <v>13.246180000000001</v>
      </c>
      <c r="K293" s="53">
        <v>12.97993</v>
      </c>
      <c r="L293" s="53">
        <v>12.92835</v>
      </c>
      <c r="M293" s="53">
        <v>12.820919999999999</v>
      </c>
      <c r="N293" s="53">
        <v>13.14076</v>
      </c>
      <c r="O293" s="53">
        <v>13.501239999999999</v>
      </c>
      <c r="P293" s="53">
        <v>14.702859999999999</v>
      </c>
      <c r="Q293" s="53">
        <v>15.54935</v>
      </c>
      <c r="R293" s="53">
        <v>15.49713</v>
      </c>
      <c r="S293" s="53">
        <v>14.68038</v>
      </c>
      <c r="T293" s="53">
        <v>14.16461</v>
      </c>
      <c r="U293" s="53">
        <v>13.313829999999999</v>
      </c>
      <c r="V293" s="53">
        <v>13.02408</v>
      </c>
      <c r="W293" s="53">
        <v>12.70126</v>
      </c>
      <c r="X293" s="53">
        <v>12.25235</v>
      </c>
      <c r="Y293" s="53">
        <v>11.450979999999999</v>
      </c>
      <c r="Z293" s="53">
        <v>10.67836</v>
      </c>
      <c r="AA293" s="53">
        <v>10.85177</v>
      </c>
      <c r="AB293" s="53">
        <v>10.98217</v>
      </c>
      <c r="AC293" s="53">
        <v>11.522819999999999</v>
      </c>
      <c r="AD293" s="53">
        <v>11.73127</v>
      </c>
      <c r="AE293" s="53">
        <v>11.665369999999999</v>
      </c>
      <c r="AF293" s="53">
        <v>11.39714</v>
      </c>
      <c r="AG293" s="53">
        <v>-2.1856450999999999</v>
      </c>
      <c r="AH293" s="53">
        <v>-2.1924109999999999</v>
      </c>
      <c r="AI293" s="53">
        <v>-2.104263</v>
      </c>
      <c r="AJ293" s="53">
        <v>-1.964148</v>
      </c>
      <c r="AK293" s="53">
        <v>-2.089302</v>
      </c>
      <c r="AL293" s="53">
        <v>-2.0473620000000001</v>
      </c>
      <c r="AM293" s="53">
        <v>-3.2733530000000002</v>
      </c>
      <c r="AN293" s="53">
        <v>-3.1768339999999999</v>
      </c>
      <c r="AO293" s="53">
        <v>-2.5361419999999999</v>
      </c>
      <c r="AP293" s="53">
        <v>-2.6899860000000002</v>
      </c>
      <c r="AQ293" s="53">
        <v>-3.04637</v>
      </c>
      <c r="AR293" s="53">
        <v>-2.9357829999999998</v>
      </c>
      <c r="AS293" s="53">
        <v>-3.3599290000000002</v>
      </c>
      <c r="AT293" s="53">
        <v>-3.313167</v>
      </c>
      <c r="AU293" s="53">
        <v>-3.1454360000000001</v>
      </c>
      <c r="AV293" s="53">
        <v>-3.066233</v>
      </c>
      <c r="AW293" s="53">
        <v>-2.9433479999999999</v>
      </c>
      <c r="AX293" s="53">
        <v>-2.784395</v>
      </c>
      <c r="AY293" s="53">
        <v>-2.2997640000000001</v>
      </c>
      <c r="AZ293" s="53">
        <v>-1.660671</v>
      </c>
      <c r="BA293" s="53">
        <v>-1.3950290000000001</v>
      </c>
      <c r="BB293" s="53">
        <v>-1.4123140000000001</v>
      </c>
      <c r="BC293" s="53">
        <v>-1.511617</v>
      </c>
      <c r="BD293" s="53">
        <v>-1.6617550000000001</v>
      </c>
      <c r="BE293" s="53">
        <v>-0.50441033000000002</v>
      </c>
      <c r="BF293" s="53">
        <v>-0.53188020000000003</v>
      </c>
      <c r="BG293" s="53">
        <v>-0.49063109999999999</v>
      </c>
      <c r="BH293" s="53">
        <v>-0.35813070000000002</v>
      </c>
      <c r="BI293" s="53">
        <v>-0.47962949999999999</v>
      </c>
      <c r="BJ293" s="53">
        <v>-0.49461899999999998</v>
      </c>
      <c r="BK293" s="53">
        <v>-1.5605249999999999</v>
      </c>
      <c r="BL293" s="53">
        <v>-1.3670679999999999</v>
      </c>
      <c r="BM293" s="53">
        <v>-0.72866089999999994</v>
      </c>
      <c r="BN293" s="53">
        <v>-0.78431390000000001</v>
      </c>
      <c r="BO293" s="53">
        <v>-1.207023</v>
      </c>
      <c r="BP293" s="53">
        <v>-1.1556900000000001</v>
      </c>
      <c r="BQ293" s="53">
        <v>-1.581933</v>
      </c>
      <c r="BR293" s="53">
        <v>-1.54331</v>
      </c>
      <c r="BS293" s="53">
        <v>-1.4048160000000001</v>
      </c>
      <c r="BT293" s="53">
        <v>-1.31552</v>
      </c>
      <c r="BU293" s="53">
        <v>-1.206137</v>
      </c>
      <c r="BV293" s="53">
        <v>-1.0497559999999999</v>
      </c>
      <c r="BW293" s="53">
        <v>-0.61165130000000001</v>
      </c>
      <c r="BX293" s="53">
        <v>-3.7675599999999997E-2</v>
      </c>
      <c r="BY293" s="53">
        <v>0.1582035</v>
      </c>
      <c r="BZ293" s="53">
        <v>0.1529942</v>
      </c>
      <c r="CA293" s="53">
        <v>4.0038200000000003E-2</v>
      </c>
      <c r="CB293" s="53">
        <v>-0.13191339999999999</v>
      </c>
      <c r="CC293" s="53">
        <v>0.66000760000000003</v>
      </c>
      <c r="CD293" s="53">
        <v>0.61819869999999999</v>
      </c>
      <c r="CE293" s="53">
        <v>0.62696510000000005</v>
      </c>
      <c r="CF293" s="53">
        <v>0.75419230000000004</v>
      </c>
      <c r="CG293" s="53">
        <v>0.63522480000000003</v>
      </c>
      <c r="CH293" s="53">
        <v>0.58080600000000004</v>
      </c>
      <c r="CI293" s="53">
        <v>-0.37422620000000001</v>
      </c>
      <c r="CJ293" s="53">
        <v>-0.1136293</v>
      </c>
      <c r="CK293" s="53">
        <v>0.52319490000000002</v>
      </c>
      <c r="CL293" s="53">
        <v>0.53554880000000005</v>
      </c>
      <c r="CM293" s="53">
        <v>6.6904000000000005E-2</v>
      </c>
      <c r="CN293" s="53">
        <v>7.7196399999999998E-2</v>
      </c>
      <c r="CO293" s="53">
        <v>-0.35049760000000002</v>
      </c>
      <c r="CP293" s="53">
        <v>-0.31751170000000001</v>
      </c>
      <c r="CQ293" s="53">
        <v>-0.19926759999999999</v>
      </c>
      <c r="CR293" s="53">
        <v>-0.10298060000000001</v>
      </c>
      <c r="CS293" s="53">
        <v>-2.9491999999999999E-3</v>
      </c>
      <c r="CT293" s="53">
        <v>0.15165039999999999</v>
      </c>
      <c r="CU293" s="53">
        <v>0.55753070000000005</v>
      </c>
      <c r="CV293" s="53">
        <v>1.086406</v>
      </c>
      <c r="CW293" s="53">
        <v>1.233968</v>
      </c>
      <c r="CX293" s="53">
        <v>1.2371220000000001</v>
      </c>
      <c r="CY293" s="53">
        <v>1.1147100000000001</v>
      </c>
      <c r="CZ293" s="53">
        <v>0.92765059999999999</v>
      </c>
      <c r="DA293" s="53">
        <v>1.824425</v>
      </c>
      <c r="DB293" s="53">
        <v>1.768278</v>
      </c>
      <c r="DC293" s="53">
        <v>1.744561</v>
      </c>
      <c r="DD293" s="53">
        <v>1.8665149999999999</v>
      </c>
      <c r="DE293" s="53">
        <v>1.7500789999999999</v>
      </c>
      <c r="DF293" s="53">
        <v>1.656231</v>
      </c>
      <c r="DG293" s="53">
        <v>0.81207289999999999</v>
      </c>
      <c r="DH293" s="53">
        <v>1.1398090000000001</v>
      </c>
      <c r="DI293" s="53">
        <v>1.7750509999999999</v>
      </c>
      <c r="DJ293" s="53">
        <v>1.8554120000000001</v>
      </c>
      <c r="DK293" s="53">
        <v>1.3408310000000001</v>
      </c>
      <c r="DL293" s="53">
        <v>1.3100830000000001</v>
      </c>
      <c r="DM293" s="53">
        <v>0.88093730000000003</v>
      </c>
      <c r="DN293" s="53">
        <v>0.90828609999999999</v>
      </c>
      <c r="DO293" s="53">
        <v>1.006281</v>
      </c>
      <c r="DP293" s="53">
        <v>1.109558</v>
      </c>
      <c r="DQ293" s="53">
        <v>1.2002379999999999</v>
      </c>
      <c r="DR293" s="53">
        <v>1.353056</v>
      </c>
      <c r="DS293" s="53">
        <v>1.7267129999999999</v>
      </c>
      <c r="DT293" s="53">
        <v>2.2104879999999998</v>
      </c>
      <c r="DU293" s="53">
        <v>2.3097319999999999</v>
      </c>
      <c r="DV293" s="53">
        <v>2.32125</v>
      </c>
      <c r="DW293" s="53">
        <v>2.189381</v>
      </c>
      <c r="DX293" s="53">
        <v>1.987215</v>
      </c>
      <c r="DY293" s="53">
        <v>3.5056601000000001</v>
      </c>
      <c r="DZ293" s="53">
        <v>3.4288090000000002</v>
      </c>
      <c r="EA293" s="53">
        <v>3.358193</v>
      </c>
      <c r="EB293" s="53">
        <v>3.4725329999999999</v>
      </c>
      <c r="EC293" s="53">
        <v>3.3597519999999998</v>
      </c>
      <c r="ED293" s="53">
        <v>3.208974</v>
      </c>
      <c r="EE293" s="53">
        <v>2.5249000000000001</v>
      </c>
      <c r="EF293" s="53">
        <v>2.9495749999999998</v>
      </c>
      <c r="EG293" s="53">
        <v>3.582532</v>
      </c>
      <c r="EH293" s="53">
        <v>3.7610839999999999</v>
      </c>
      <c r="EI293" s="53">
        <v>3.1801780000000002</v>
      </c>
      <c r="EJ293" s="53">
        <v>3.090176</v>
      </c>
      <c r="EK293" s="53">
        <v>2.6589339999999999</v>
      </c>
      <c r="EL293" s="53">
        <v>2.6781440000000001</v>
      </c>
      <c r="EM293" s="53">
        <v>2.7469009999999998</v>
      </c>
      <c r="EN293" s="53">
        <v>2.8602720000000001</v>
      </c>
      <c r="EO293" s="53">
        <v>2.9374500000000001</v>
      </c>
      <c r="EP293" s="53">
        <v>3.0876960000000002</v>
      </c>
      <c r="EQ293" s="53">
        <v>3.4148260000000001</v>
      </c>
      <c r="ER293" s="53">
        <v>3.8334839999999999</v>
      </c>
      <c r="ES293" s="53">
        <v>3.862965</v>
      </c>
      <c r="ET293" s="53">
        <v>3.8865590000000001</v>
      </c>
      <c r="EU293" s="53">
        <v>3.7410359999999998</v>
      </c>
      <c r="EV293" s="53">
        <v>3.5170569999999999</v>
      </c>
      <c r="EW293" s="53">
        <v>74.058359999999993</v>
      </c>
      <c r="EX293" s="53">
        <v>72.697029999999998</v>
      </c>
      <c r="EY293" s="53">
        <v>71.208709999999996</v>
      </c>
      <c r="EZ293" s="53">
        <v>69.731620000000007</v>
      </c>
      <c r="FA293" s="53">
        <v>68.396770000000004</v>
      </c>
      <c r="FB293" s="53">
        <v>66.982609999999994</v>
      </c>
      <c r="FC293" s="53">
        <v>66.634889999999999</v>
      </c>
      <c r="FD293" s="53">
        <v>68.964860000000002</v>
      </c>
      <c r="FE293" s="53">
        <v>71.939049999999995</v>
      </c>
      <c r="FF293" s="53">
        <v>75.278310000000005</v>
      </c>
      <c r="FG293" s="53">
        <v>78.913439999999994</v>
      </c>
      <c r="FH293" s="53">
        <v>82.228759999999994</v>
      </c>
      <c r="FI293" s="53">
        <v>85.229339999999993</v>
      </c>
      <c r="FJ293" s="53">
        <v>87.897509999999997</v>
      </c>
      <c r="FK293" s="53">
        <v>90.129130000000004</v>
      </c>
      <c r="FL293" s="53">
        <v>91.787729999999996</v>
      </c>
      <c r="FM293" s="53">
        <v>92.385310000000004</v>
      </c>
      <c r="FN293" s="53">
        <v>91.580600000000004</v>
      </c>
      <c r="FO293" s="53">
        <v>89.427120000000002</v>
      </c>
      <c r="FP293" s="53">
        <v>87.004040000000003</v>
      </c>
      <c r="FQ293" s="53">
        <v>83.614220000000003</v>
      </c>
      <c r="FR293" s="53">
        <v>80.302070000000001</v>
      </c>
      <c r="FS293" s="53">
        <v>77.457819999999998</v>
      </c>
      <c r="FT293" s="53">
        <v>74.743639999999999</v>
      </c>
      <c r="FU293" s="53">
        <v>1345.8330000000001</v>
      </c>
      <c r="FV293" s="53">
        <v>17168.490000000002</v>
      </c>
      <c r="FW293" s="53">
        <v>176.79949999999999</v>
      </c>
      <c r="FX293" s="53">
        <v>1</v>
      </c>
    </row>
    <row r="294" spans="1:180" x14ac:dyDescent="0.3">
      <c r="A294" t="s">
        <v>174</v>
      </c>
      <c r="B294" t="s">
        <v>251</v>
      </c>
      <c r="C294" t="s">
        <v>180</v>
      </c>
      <c r="D294" t="s">
        <v>227</v>
      </c>
      <c r="E294" t="s">
        <v>188</v>
      </c>
      <c r="F294" t="s">
        <v>241</v>
      </c>
      <c r="G294" t="s">
        <v>243</v>
      </c>
      <c r="H294" s="53">
        <v>826</v>
      </c>
      <c r="I294" s="53">
        <v>13.99541</v>
      </c>
      <c r="J294" s="53">
        <v>13.956160000000001</v>
      </c>
      <c r="K294" s="53">
        <v>13.80978</v>
      </c>
      <c r="L294" s="53">
        <v>13.67549</v>
      </c>
      <c r="M294" s="53">
        <v>13.67712</v>
      </c>
      <c r="N294" s="53">
        <v>13.850440000000001</v>
      </c>
      <c r="O294" s="53">
        <v>16.028749999999999</v>
      </c>
      <c r="P294" s="53">
        <v>18.749849999999999</v>
      </c>
      <c r="Q294" s="53">
        <v>19.96809</v>
      </c>
      <c r="R294" s="53">
        <v>19.496220000000001</v>
      </c>
      <c r="S294" s="53">
        <v>19.440629999999999</v>
      </c>
      <c r="T294" s="53">
        <v>18.36919</v>
      </c>
      <c r="U294" s="53">
        <v>17.173850000000002</v>
      </c>
      <c r="V294" s="53">
        <v>16.803419999999999</v>
      </c>
      <c r="W294" s="53">
        <v>16.57432</v>
      </c>
      <c r="X294" s="53">
        <v>15.531969999999999</v>
      </c>
      <c r="Y294" s="53">
        <v>14.425219999999999</v>
      </c>
      <c r="Z294" s="53">
        <v>13.53008</v>
      </c>
      <c r="AA294" s="53">
        <v>14.583320000000001</v>
      </c>
      <c r="AB294" s="53">
        <v>14.271089999999999</v>
      </c>
      <c r="AC294" s="53">
        <v>14.871079999999999</v>
      </c>
      <c r="AD294" s="53">
        <v>15.451219999999999</v>
      </c>
      <c r="AE294" s="53">
        <v>15.4194</v>
      </c>
      <c r="AF294" s="53">
        <v>15.39457</v>
      </c>
      <c r="AG294" s="53">
        <v>-2.2636029999999998</v>
      </c>
      <c r="AH294" s="53">
        <v>-2.0437729999999998</v>
      </c>
      <c r="AI294" s="53">
        <v>-2.0587240000000002</v>
      </c>
      <c r="AJ294" s="53">
        <v>-2.1507230000000002</v>
      </c>
      <c r="AK294" s="53">
        <v>-2.183217</v>
      </c>
      <c r="AL294" s="53">
        <v>-2.7676340000000001</v>
      </c>
      <c r="AM294" s="53">
        <v>-3.275827</v>
      </c>
      <c r="AN294" s="53">
        <v>-3.3209080000000002</v>
      </c>
      <c r="AO294" s="53">
        <v>-3.2617050000000001</v>
      </c>
      <c r="AP294" s="53">
        <v>-3.8861889999999999</v>
      </c>
      <c r="AQ294" s="53">
        <v>-3.9859689999999999</v>
      </c>
      <c r="AR294" s="53">
        <v>-4.7200230000000003</v>
      </c>
      <c r="AS294" s="53">
        <v>-5.3224090000000004</v>
      </c>
      <c r="AT294" s="53">
        <v>-5.376976</v>
      </c>
      <c r="AU294" s="53">
        <v>-4.7779740000000004</v>
      </c>
      <c r="AV294" s="53">
        <v>-4.9622799999999998</v>
      </c>
      <c r="AW294" s="53">
        <v>-4.6518490000000003</v>
      </c>
      <c r="AX294" s="53">
        <v>-4.1892319999999996</v>
      </c>
      <c r="AY294" s="53">
        <v>-2.8089750000000002</v>
      </c>
      <c r="AZ294" s="53">
        <v>-2.5142129999999998</v>
      </c>
      <c r="BA294" s="53">
        <v>-2.695535</v>
      </c>
      <c r="BB294" s="53">
        <v>-2.5055999999999998</v>
      </c>
      <c r="BC294" s="53">
        <v>-2.447365</v>
      </c>
      <c r="BD294" s="53">
        <v>-2.1936870000000002</v>
      </c>
      <c r="BE294" s="53">
        <v>-0.95292770999999998</v>
      </c>
      <c r="BF294" s="53">
        <v>-0.72606979999999999</v>
      </c>
      <c r="BG294" s="53">
        <v>-0.75157929999999995</v>
      </c>
      <c r="BH294" s="53">
        <v>-0.84594060000000004</v>
      </c>
      <c r="BI294" s="53">
        <v>-0.88380020000000004</v>
      </c>
      <c r="BJ294" s="53">
        <v>-1.3642479999999999</v>
      </c>
      <c r="BK294" s="53">
        <v>-1.7341979999999999</v>
      </c>
      <c r="BL294" s="53">
        <v>-1.534373</v>
      </c>
      <c r="BM294" s="53">
        <v>-1.343653</v>
      </c>
      <c r="BN294" s="53">
        <v>-1.9821770000000001</v>
      </c>
      <c r="BO294" s="53">
        <v>-2.0466709999999999</v>
      </c>
      <c r="BP294" s="53">
        <v>-2.7933119999999998</v>
      </c>
      <c r="BQ294" s="53">
        <v>-3.4351090000000002</v>
      </c>
      <c r="BR294" s="53">
        <v>-3.4979200000000001</v>
      </c>
      <c r="BS294" s="53">
        <v>-2.9110589999999998</v>
      </c>
      <c r="BT294" s="53">
        <v>-3.0845120000000001</v>
      </c>
      <c r="BU294" s="53">
        <v>-2.8080210000000001</v>
      </c>
      <c r="BV294" s="53">
        <v>-2.3408129999999998</v>
      </c>
      <c r="BW294" s="53">
        <v>-0.9744931</v>
      </c>
      <c r="BX294" s="53">
        <v>-0.83161669999999999</v>
      </c>
      <c r="BY294" s="53">
        <v>-1.135248</v>
      </c>
      <c r="BZ294" s="53">
        <v>-0.97768259999999996</v>
      </c>
      <c r="CA294" s="53">
        <v>-0.91115219999999997</v>
      </c>
      <c r="CB294" s="53">
        <v>-0.69575419999999999</v>
      </c>
      <c r="CC294" s="53">
        <v>-4.5158299999999998E-2</v>
      </c>
      <c r="CD294" s="53">
        <v>0.18656729999999999</v>
      </c>
      <c r="CE294" s="53">
        <v>0.15374499999999999</v>
      </c>
      <c r="CF294" s="53">
        <v>5.7747399999999997E-2</v>
      </c>
      <c r="CG294" s="53">
        <v>1.6172300000000001E-2</v>
      </c>
      <c r="CH294" s="53">
        <v>-0.39226650000000002</v>
      </c>
      <c r="CI294" s="53">
        <v>-0.66647009999999995</v>
      </c>
      <c r="CJ294" s="53">
        <v>-0.2970237</v>
      </c>
      <c r="CK294" s="53">
        <v>-1.52161E-2</v>
      </c>
      <c r="CL294" s="53">
        <v>-0.66346369999999999</v>
      </c>
      <c r="CM294" s="53">
        <v>-0.70351909999999995</v>
      </c>
      <c r="CN294" s="53">
        <v>-1.4588779999999999</v>
      </c>
      <c r="CO294" s="53">
        <v>-2.1279710000000001</v>
      </c>
      <c r="CP294" s="53">
        <v>-2.196491</v>
      </c>
      <c r="CQ294" s="53">
        <v>-1.618039</v>
      </c>
      <c r="CR294" s="53">
        <v>-1.7839769999999999</v>
      </c>
      <c r="CS294" s="53">
        <v>-1.530991</v>
      </c>
      <c r="CT294" s="53">
        <v>-1.0606040000000001</v>
      </c>
      <c r="CU294" s="53">
        <v>0.29606369999999999</v>
      </c>
      <c r="CV294" s="53">
        <v>0.33374409999999999</v>
      </c>
      <c r="CW294" s="53">
        <v>-5.4598399999999998E-2</v>
      </c>
      <c r="CX294" s="53">
        <v>8.0548499999999995E-2</v>
      </c>
      <c r="CY294" s="53">
        <v>0.15282399999999999</v>
      </c>
      <c r="CZ294" s="53">
        <v>0.34171000000000001</v>
      </c>
      <c r="DA294" s="53">
        <v>0.86261111000000001</v>
      </c>
      <c r="DB294" s="53">
        <v>1.0992040000000001</v>
      </c>
      <c r="DC294" s="53">
        <v>1.059069</v>
      </c>
      <c r="DD294" s="53">
        <v>0.96143540000000005</v>
      </c>
      <c r="DE294" s="53">
        <v>0.91614479999999998</v>
      </c>
      <c r="DF294" s="53">
        <v>0.57971450000000002</v>
      </c>
      <c r="DG294" s="53">
        <v>0.40125749999999999</v>
      </c>
      <c r="DH294" s="53">
        <v>0.94032530000000003</v>
      </c>
      <c r="DI294" s="53">
        <v>1.313221</v>
      </c>
      <c r="DJ294" s="53">
        <v>0.65524950000000004</v>
      </c>
      <c r="DK294" s="53">
        <v>0.6396328</v>
      </c>
      <c r="DL294" s="53">
        <v>-0.1244436</v>
      </c>
      <c r="DM294" s="53">
        <v>-0.82083340000000005</v>
      </c>
      <c r="DN294" s="53">
        <v>-0.89506229999999998</v>
      </c>
      <c r="DO294" s="53">
        <v>-0.32501970000000002</v>
      </c>
      <c r="DP294" s="53">
        <v>-0.48344090000000001</v>
      </c>
      <c r="DQ294" s="53">
        <v>-0.2539612</v>
      </c>
      <c r="DR294" s="53">
        <v>0.2196051</v>
      </c>
      <c r="DS294" s="53">
        <v>1.566621</v>
      </c>
      <c r="DT294" s="53">
        <v>1.4991049999999999</v>
      </c>
      <c r="DU294" s="53">
        <v>1.026051</v>
      </c>
      <c r="DV294" s="53">
        <v>1.1387799999999999</v>
      </c>
      <c r="DW294" s="53">
        <v>1.2168000000000001</v>
      </c>
      <c r="DX294" s="53">
        <v>1.3791739999999999</v>
      </c>
      <c r="DY294" s="53">
        <v>2.1732860000000001</v>
      </c>
      <c r="DZ294" s="53">
        <v>2.4169079999999998</v>
      </c>
      <c r="EA294" s="53">
        <v>2.3662139999999998</v>
      </c>
      <c r="EB294" s="53">
        <v>2.2662170000000001</v>
      </c>
      <c r="EC294" s="53">
        <v>2.2155619999999998</v>
      </c>
      <c r="ED294" s="53">
        <v>1.983101</v>
      </c>
      <c r="EE294" s="53">
        <v>1.9428859999999999</v>
      </c>
      <c r="EF294" s="53">
        <v>2.726861</v>
      </c>
      <c r="EG294" s="53">
        <v>3.2312729999999998</v>
      </c>
      <c r="EH294" s="53">
        <v>2.5592619999999999</v>
      </c>
      <c r="EI294" s="53">
        <v>2.5789309999999999</v>
      </c>
      <c r="EJ294" s="53">
        <v>1.802268</v>
      </c>
      <c r="EK294" s="53">
        <v>1.0664659999999999</v>
      </c>
      <c r="EL294" s="53">
        <v>0.98399420000000004</v>
      </c>
      <c r="EM294" s="53">
        <v>1.541895</v>
      </c>
      <c r="EN294" s="53">
        <v>1.394326</v>
      </c>
      <c r="EO294" s="53">
        <v>1.5898669999999999</v>
      </c>
      <c r="EP294" s="53">
        <v>2.0680239999999999</v>
      </c>
      <c r="EQ294" s="53">
        <v>3.401103</v>
      </c>
      <c r="ER294" s="53">
        <v>3.1817009999999999</v>
      </c>
      <c r="ES294" s="53">
        <v>2.586338</v>
      </c>
      <c r="ET294" s="53">
        <v>2.6666970000000001</v>
      </c>
      <c r="EU294" s="53">
        <v>2.7530130000000002</v>
      </c>
      <c r="EV294" s="53">
        <v>2.8771070000000001</v>
      </c>
      <c r="EW294" s="53">
        <v>75.213750000000005</v>
      </c>
      <c r="EX294" s="53">
        <v>73.705500000000001</v>
      </c>
      <c r="EY294" s="53">
        <v>72.418239999999997</v>
      </c>
      <c r="EZ294" s="53">
        <v>71.323809999999995</v>
      </c>
      <c r="FA294" s="53">
        <v>70.04974</v>
      </c>
      <c r="FB294" s="53">
        <v>68.267750000000007</v>
      </c>
      <c r="FC294" s="53">
        <v>67.161640000000006</v>
      </c>
      <c r="FD294" s="53">
        <v>68.534310000000005</v>
      </c>
      <c r="FE294" s="53">
        <v>71.465320000000006</v>
      </c>
      <c r="FF294" s="53">
        <v>74.978560000000002</v>
      </c>
      <c r="FG294" s="53">
        <v>78.441860000000005</v>
      </c>
      <c r="FH294" s="53">
        <v>81.878770000000003</v>
      </c>
      <c r="FI294" s="53">
        <v>85.113939999999999</v>
      </c>
      <c r="FJ294" s="53">
        <v>87.986949999999993</v>
      </c>
      <c r="FK294" s="53">
        <v>90.145060000000001</v>
      </c>
      <c r="FL294" s="53">
        <v>91.586060000000003</v>
      </c>
      <c r="FM294" s="53">
        <v>92.04813</v>
      </c>
      <c r="FN294" s="53">
        <v>92.25855</v>
      </c>
      <c r="FO294" s="53">
        <v>90.771159999999995</v>
      </c>
      <c r="FP294" s="53">
        <v>88.596789999999999</v>
      </c>
      <c r="FQ294" s="53">
        <v>84.817179999999993</v>
      </c>
      <c r="FR294" s="53">
        <v>81.82687</v>
      </c>
      <c r="FS294" s="53">
        <v>79.378829999999994</v>
      </c>
      <c r="FT294" s="53">
        <v>77.405730000000005</v>
      </c>
      <c r="FU294" s="53">
        <v>1345.1289999999999</v>
      </c>
      <c r="FV294" s="53">
        <v>18528.64</v>
      </c>
      <c r="FW294" s="53">
        <v>173.28460000000001</v>
      </c>
      <c r="FX294" s="53">
        <v>1</v>
      </c>
    </row>
    <row r="295" spans="1:180" x14ac:dyDescent="0.3">
      <c r="A295" t="s">
        <v>174</v>
      </c>
      <c r="B295" t="s">
        <v>251</v>
      </c>
      <c r="C295" t="s">
        <v>180</v>
      </c>
      <c r="D295" t="s">
        <v>248</v>
      </c>
      <c r="E295" t="s">
        <v>189</v>
      </c>
      <c r="F295" t="s">
        <v>241</v>
      </c>
      <c r="G295" t="s">
        <v>243</v>
      </c>
      <c r="H295" s="53">
        <v>826</v>
      </c>
      <c r="I295" s="53">
        <v>10.35549</v>
      </c>
      <c r="J295" s="53">
        <v>10.288</v>
      </c>
      <c r="K295" s="53">
        <v>10.394550000000001</v>
      </c>
      <c r="L295" s="53">
        <v>10.26014</v>
      </c>
      <c r="M295" s="53">
        <v>9.8574750000000009</v>
      </c>
      <c r="N295" s="53">
        <v>10.16488</v>
      </c>
      <c r="O295" s="53">
        <v>11.113659999999999</v>
      </c>
      <c r="P295" s="53">
        <v>12.40077</v>
      </c>
      <c r="Q295" s="53">
        <v>13.28308</v>
      </c>
      <c r="R295" s="53">
        <v>12.84567</v>
      </c>
      <c r="S295" s="53">
        <v>12.41451</v>
      </c>
      <c r="T295" s="53">
        <v>12.300369999999999</v>
      </c>
      <c r="U295" s="53">
        <v>11.41051</v>
      </c>
      <c r="V295" s="53">
        <v>11.57169</v>
      </c>
      <c r="W295" s="53">
        <v>11.126760000000001</v>
      </c>
      <c r="X295" s="53">
        <v>10.328250000000001</v>
      </c>
      <c r="Y295" s="53">
        <v>9.5294190000000008</v>
      </c>
      <c r="Z295" s="53">
        <v>8.7199930000000005</v>
      </c>
      <c r="AA295" s="53">
        <v>8.0262460000000004</v>
      </c>
      <c r="AB295" s="53">
        <v>7.8024329999999997</v>
      </c>
      <c r="AC295" s="53">
        <v>7.8790750000000003</v>
      </c>
      <c r="AD295" s="53">
        <v>7.6841039999999996</v>
      </c>
      <c r="AE295" s="53">
        <v>7.8350439999999999</v>
      </c>
      <c r="AF295" s="53">
        <v>7.7840600000000002</v>
      </c>
      <c r="AG295" s="53">
        <v>-2.5023409999999999</v>
      </c>
      <c r="AH295" s="53">
        <v>-2.4002849999999998</v>
      </c>
      <c r="AI295" s="53">
        <v>-2.0529139999999999</v>
      </c>
      <c r="AJ295" s="53">
        <v>-2.099602</v>
      </c>
      <c r="AK295" s="53">
        <v>-2.481233</v>
      </c>
      <c r="AL295" s="53">
        <v>-2.2729729999999999</v>
      </c>
      <c r="AM295" s="53">
        <v>-2.5585070000000001</v>
      </c>
      <c r="AN295" s="53">
        <v>-2.7884570000000002</v>
      </c>
      <c r="AO295" s="53">
        <v>-2.048454</v>
      </c>
      <c r="AP295" s="53">
        <v>-2.2954840000000001</v>
      </c>
      <c r="AQ295" s="53">
        <v>-2.564549</v>
      </c>
      <c r="AR295" s="53">
        <v>-2.3118210000000001</v>
      </c>
      <c r="AS295" s="53">
        <v>-2.8300779999999999</v>
      </c>
      <c r="AT295" s="53">
        <v>-2.249574</v>
      </c>
      <c r="AU295" s="53">
        <v>-2.3050639999999998</v>
      </c>
      <c r="AV295" s="53">
        <v>-2.5184350000000002</v>
      </c>
      <c r="AW295" s="53">
        <v>-2.6051470000000001</v>
      </c>
      <c r="AX295" s="53">
        <v>-2.61226</v>
      </c>
      <c r="AY295" s="53">
        <v>-2.9430260000000001</v>
      </c>
      <c r="AZ295" s="53">
        <v>-2.9045339999999999</v>
      </c>
      <c r="BA295" s="53">
        <v>-3.1503139999999998</v>
      </c>
      <c r="BB295" s="53">
        <v>-3.4489339999999999</v>
      </c>
      <c r="BC295" s="53">
        <v>-3.1328939999999998</v>
      </c>
      <c r="BD295" s="53">
        <v>-3.032181</v>
      </c>
      <c r="BE295" s="53">
        <v>-0.98329668999999997</v>
      </c>
      <c r="BF295" s="53">
        <v>-0.89165570000000005</v>
      </c>
      <c r="BG295" s="53">
        <v>-0.58994020000000003</v>
      </c>
      <c r="BH295" s="53">
        <v>-0.65326220000000002</v>
      </c>
      <c r="BI295" s="53">
        <v>-1.05775</v>
      </c>
      <c r="BJ295" s="53">
        <v>-0.85667910000000003</v>
      </c>
      <c r="BK295" s="53">
        <v>-0.95801530000000001</v>
      </c>
      <c r="BL295" s="53">
        <v>-0.84775160000000005</v>
      </c>
      <c r="BM295" s="53">
        <v>-0.1278948</v>
      </c>
      <c r="BN295" s="53">
        <v>-0.39077729999999999</v>
      </c>
      <c r="BO295" s="53">
        <v>-0.6799193</v>
      </c>
      <c r="BP295" s="53">
        <v>-0.4617965</v>
      </c>
      <c r="BQ295" s="53">
        <v>-0.95780679999999996</v>
      </c>
      <c r="BR295" s="53">
        <v>-0.4536406</v>
      </c>
      <c r="BS295" s="53">
        <v>-0.54141189999999995</v>
      </c>
      <c r="BT295" s="53">
        <v>-0.83399599999999996</v>
      </c>
      <c r="BU295" s="53">
        <v>-0.96709140000000005</v>
      </c>
      <c r="BV295" s="53">
        <v>-0.95707129999999996</v>
      </c>
      <c r="BW295" s="53">
        <v>-1.3791340000000001</v>
      </c>
      <c r="BX295" s="53">
        <v>-1.35869</v>
      </c>
      <c r="BY295" s="53">
        <v>-1.720747</v>
      </c>
      <c r="BZ295" s="53">
        <v>-2.026751</v>
      </c>
      <c r="CA295" s="53">
        <v>-1.746494</v>
      </c>
      <c r="CB295" s="53">
        <v>-1.640431</v>
      </c>
      <c r="CC295" s="53">
        <v>6.8788799999999997E-2</v>
      </c>
      <c r="CD295" s="53">
        <v>0.1532163</v>
      </c>
      <c r="CE295" s="53">
        <v>0.4233111</v>
      </c>
      <c r="CF295" s="53">
        <v>0.3484681</v>
      </c>
      <c r="CG295" s="53">
        <v>-7.1850300000000006E-2</v>
      </c>
      <c r="CH295" s="53">
        <v>0.1242415</v>
      </c>
      <c r="CI295" s="53">
        <v>0.15048010000000001</v>
      </c>
      <c r="CJ295" s="53">
        <v>0.49637510000000001</v>
      </c>
      <c r="CK295" s="53">
        <v>1.202278</v>
      </c>
      <c r="CL295" s="53">
        <v>0.92841629999999997</v>
      </c>
      <c r="CM295" s="53">
        <v>0.62536950000000002</v>
      </c>
      <c r="CN295" s="53">
        <v>0.81952499999999995</v>
      </c>
      <c r="CO295" s="53">
        <v>0.33892280000000002</v>
      </c>
      <c r="CP295" s="53">
        <v>0.79021730000000001</v>
      </c>
      <c r="CQ295" s="53">
        <v>0.68008809999999997</v>
      </c>
      <c r="CR295" s="53">
        <v>0.33264139999999998</v>
      </c>
      <c r="CS295" s="53">
        <v>0.1674206</v>
      </c>
      <c r="CT295" s="53">
        <v>0.18930749999999999</v>
      </c>
      <c r="CU295" s="53">
        <v>-0.29598679999999999</v>
      </c>
      <c r="CV295" s="53">
        <v>-0.28804350000000001</v>
      </c>
      <c r="CW295" s="53">
        <v>-0.73063310000000004</v>
      </c>
      <c r="CX295" s="53">
        <v>-1.041752</v>
      </c>
      <c r="CY295" s="53">
        <v>-0.78627789999999997</v>
      </c>
      <c r="CZ295" s="53">
        <v>-0.67650900000000003</v>
      </c>
      <c r="DA295" s="53">
        <v>1.1208739999999999</v>
      </c>
      <c r="DB295" s="53">
        <v>1.198088</v>
      </c>
      <c r="DC295" s="53">
        <v>1.4365619999999999</v>
      </c>
      <c r="DD295" s="53">
        <v>1.350198</v>
      </c>
      <c r="DE295" s="53">
        <v>0.91404969999999996</v>
      </c>
      <c r="DF295" s="53">
        <v>1.105162</v>
      </c>
      <c r="DG295" s="53">
        <v>1.2589760000000001</v>
      </c>
      <c r="DH295" s="53">
        <v>1.8405020000000001</v>
      </c>
      <c r="DI295" s="53">
        <v>2.532451</v>
      </c>
      <c r="DJ295" s="53">
        <v>2.2476099999999999</v>
      </c>
      <c r="DK295" s="53">
        <v>1.930658</v>
      </c>
      <c r="DL295" s="53">
        <v>2.1008460000000002</v>
      </c>
      <c r="DM295" s="53">
        <v>1.6356520000000001</v>
      </c>
      <c r="DN295" s="53">
        <v>2.0340750000000001</v>
      </c>
      <c r="DO295" s="53">
        <v>1.9015880000000001</v>
      </c>
      <c r="DP295" s="53">
        <v>1.499279</v>
      </c>
      <c r="DQ295" s="53">
        <v>1.301933</v>
      </c>
      <c r="DR295" s="53">
        <v>1.3356859999999999</v>
      </c>
      <c r="DS295" s="53">
        <v>0.78716019999999998</v>
      </c>
      <c r="DT295" s="53">
        <v>0.78260320000000005</v>
      </c>
      <c r="DU295" s="53">
        <v>0.2594805</v>
      </c>
      <c r="DV295" s="53">
        <v>-5.6752299999999999E-2</v>
      </c>
      <c r="DW295" s="53">
        <v>0.17393829999999999</v>
      </c>
      <c r="DX295" s="53">
        <v>0.28741299999999997</v>
      </c>
      <c r="DY295" s="53">
        <v>2.6399189999999999</v>
      </c>
      <c r="DZ295" s="53">
        <v>2.706718</v>
      </c>
      <c r="EA295" s="53">
        <v>2.8995359999999999</v>
      </c>
      <c r="EB295" s="53">
        <v>2.796538</v>
      </c>
      <c r="EC295" s="53">
        <v>2.3375330000000001</v>
      </c>
      <c r="ED295" s="53">
        <v>2.5214560000000001</v>
      </c>
      <c r="EE295" s="53">
        <v>2.859467</v>
      </c>
      <c r="EF295" s="53">
        <v>3.7812070000000002</v>
      </c>
      <c r="EG295" s="53">
        <v>4.4530099999999999</v>
      </c>
      <c r="EH295" s="53">
        <v>4.1523159999999999</v>
      </c>
      <c r="EI295" s="53">
        <v>3.8152879999999998</v>
      </c>
      <c r="EJ295" s="53">
        <v>3.9508709999999998</v>
      </c>
      <c r="EK295" s="53">
        <v>3.507924</v>
      </c>
      <c r="EL295" s="53">
        <v>3.8300079999999999</v>
      </c>
      <c r="EM295" s="53">
        <v>3.6652399999999998</v>
      </c>
      <c r="EN295" s="53">
        <v>3.1837179999999998</v>
      </c>
      <c r="EO295" s="53">
        <v>2.939988</v>
      </c>
      <c r="EP295" s="53">
        <v>2.990875</v>
      </c>
      <c r="EQ295" s="53">
        <v>2.3510529999999998</v>
      </c>
      <c r="ER295" s="53">
        <v>2.3284470000000002</v>
      </c>
      <c r="ES295" s="53">
        <v>1.689047</v>
      </c>
      <c r="ET295" s="53">
        <v>1.3654299999999999</v>
      </c>
      <c r="EU295" s="53">
        <v>1.560338</v>
      </c>
      <c r="EV295" s="53">
        <v>1.679163</v>
      </c>
      <c r="EW295" s="53">
        <v>74.170019999999994</v>
      </c>
      <c r="EX295" s="53">
        <v>72.972020000000001</v>
      </c>
      <c r="EY295" s="53">
        <v>71.659970000000001</v>
      </c>
      <c r="EZ295" s="53">
        <v>70.251720000000006</v>
      </c>
      <c r="FA295" s="53">
        <v>69.055210000000002</v>
      </c>
      <c r="FB295" s="53">
        <v>67.655150000000006</v>
      </c>
      <c r="FC295" s="53">
        <v>66.446910000000003</v>
      </c>
      <c r="FD295" s="53">
        <v>66.927099999999996</v>
      </c>
      <c r="FE295" s="53">
        <v>69.744050000000001</v>
      </c>
      <c r="FF295" s="53">
        <v>73.289990000000003</v>
      </c>
      <c r="FG295" s="53">
        <v>77.407179999999997</v>
      </c>
      <c r="FH295" s="53">
        <v>81.131290000000007</v>
      </c>
      <c r="FI295" s="53">
        <v>84.538830000000004</v>
      </c>
      <c r="FJ295" s="53">
        <v>87.299899999999994</v>
      </c>
      <c r="FK295" s="53">
        <v>89.3065</v>
      </c>
      <c r="FL295" s="53">
        <v>90.967680000000001</v>
      </c>
      <c r="FM295" s="53">
        <v>91.415959999999998</v>
      </c>
      <c r="FN295" s="53">
        <v>90.76849</v>
      </c>
      <c r="FO295" s="53">
        <v>88.88261</v>
      </c>
      <c r="FP295" s="53">
        <v>86.232579999999999</v>
      </c>
      <c r="FQ295" s="53">
        <v>82.786090000000002</v>
      </c>
      <c r="FR295" s="53">
        <v>79.876760000000004</v>
      </c>
      <c r="FS295" s="53">
        <v>77.813460000000006</v>
      </c>
      <c r="FT295" s="53">
        <v>75.766630000000006</v>
      </c>
      <c r="FU295" s="53">
        <v>1345.71</v>
      </c>
      <c r="FV295" s="53">
        <v>13828.24</v>
      </c>
      <c r="FW295" s="53">
        <v>166.00569999999999</v>
      </c>
      <c r="FX295" s="53">
        <v>1</v>
      </c>
    </row>
    <row r="296" spans="1:180" x14ac:dyDescent="0.3">
      <c r="A296" t="s">
        <v>174</v>
      </c>
      <c r="B296" t="s">
        <v>251</v>
      </c>
      <c r="C296" t="s">
        <v>180</v>
      </c>
      <c r="D296" t="s">
        <v>248</v>
      </c>
      <c r="E296" t="s">
        <v>188</v>
      </c>
      <c r="F296" t="s">
        <v>241</v>
      </c>
      <c r="G296" t="s">
        <v>243</v>
      </c>
      <c r="H296" s="53">
        <v>826</v>
      </c>
      <c r="I296" s="53">
        <v>15.24525</v>
      </c>
      <c r="J296" s="53">
        <v>15.137169999999999</v>
      </c>
      <c r="K296" s="53">
        <v>15.126810000000001</v>
      </c>
      <c r="L296" s="53">
        <v>15.00437</v>
      </c>
      <c r="M296" s="53">
        <v>15.225350000000001</v>
      </c>
      <c r="N296" s="53">
        <v>15.55505</v>
      </c>
      <c r="O296" s="53">
        <v>16.068840000000002</v>
      </c>
      <c r="P296" s="53">
        <v>17.58231</v>
      </c>
      <c r="Q296" s="53">
        <v>18.60014</v>
      </c>
      <c r="R296" s="53">
        <v>18.130030000000001</v>
      </c>
      <c r="S296" s="53">
        <v>18.047989999999999</v>
      </c>
      <c r="T296" s="53">
        <v>17.54795</v>
      </c>
      <c r="U296" s="53">
        <v>16.63569</v>
      </c>
      <c r="V296" s="53">
        <v>16.622630000000001</v>
      </c>
      <c r="W296" s="53">
        <v>15.84554</v>
      </c>
      <c r="X296" s="53">
        <v>15.073639999999999</v>
      </c>
      <c r="Y296" s="53">
        <v>14.142620000000001</v>
      </c>
      <c r="Z296" s="53">
        <v>13.255699999999999</v>
      </c>
      <c r="AA296" s="53">
        <v>13.01202</v>
      </c>
      <c r="AB296" s="53">
        <v>12.463469999999999</v>
      </c>
      <c r="AC296" s="53">
        <v>12.768190000000001</v>
      </c>
      <c r="AD296" s="53">
        <v>12.9199</v>
      </c>
      <c r="AE296" s="53">
        <v>12.74638</v>
      </c>
      <c r="AF296" s="53">
        <v>12.456429999999999</v>
      </c>
      <c r="AG296" s="53">
        <v>-1.79406</v>
      </c>
      <c r="AH296" s="53">
        <v>-1.4960439999999999</v>
      </c>
      <c r="AI296" s="53">
        <v>-1.467273</v>
      </c>
      <c r="AJ296" s="53">
        <v>-1.4867669999999999</v>
      </c>
      <c r="AK296" s="53">
        <v>-1.247161</v>
      </c>
      <c r="AL296" s="53">
        <v>-1.310459</v>
      </c>
      <c r="AM296" s="53">
        <v>-2.3659270000000001</v>
      </c>
      <c r="AN296" s="53">
        <v>-2.5352649999999999</v>
      </c>
      <c r="AO296" s="53">
        <v>-1.8795010000000001</v>
      </c>
      <c r="AP296" s="53">
        <v>-2.4071289999999999</v>
      </c>
      <c r="AQ296" s="53">
        <v>-2.2808899999999999</v>
      </c>
      <c r="AR296" s="53">
        <v>-2.1632210000000001</v>
      </c>
      <c r="AS296" s="53">
        <v>-2.2312069999999999</v>
      </c>
      <c r="AT296" s="53">
        <v>-2.2251460000000001</v>
      </c>
      <c r="AU296" s="53">
        <v>-2.3707950000000002</v>
      </c>
      <c r="AV296" s="53">
        <v>-2.4725950000000001</v>
      </c>
      <c r="AW296" s="53">
        <v>-2.3646430000000001</v>
      </c>
      <c r="AX296" s="53">
        <v>-2.3199969999999999</v>
      </c>
      <c r="AY296" s="53">
        <v>-2.2984079999999998</v>
      </c>
      <c r="AZ296" s="53">
        <v>-2.4860280000000001</v>
      </c>
      <c r="BA296" s="53">
        <v>-2.2574360000000002</v>
      </c>
      <c r="BB296" s="53">
        <v>-2.3293379999999999</v>
      </c>
      <c r="BC296" s="53">
        <v>-2.448321</v>
      </c>
      <c r="BD296" s="53">
        <v>-2.4576560000000001</v>
      </c>
      <c r="BE296" s="53">
        <v>1.3482299999999999E-2</v>
      </c>
      <c r="BF296" s="53">
        <v>0.2397532</v>
      </c>
      <c r="BG296" s="53">
        <v>0.30701020000000001</v>
      </c>
      <c r="BH296" s="53">
        <v>0.29103859999999998</v>
      </c>
      <c r="BI296" s="53">
        <v>0.45467550000000001</v>
      </c>
      <c r="BJ296" s="53">
        <v>0.40975430000000002</v>
      </c>
      <c r="BK296" s="53">
        <v>-0.56421580000000005</v>
      </c>
      <c r="BL296" s="53">
        <v>-0.53230860000000002</v>
      </c>
      <c r="BM296" s="53">
        <v>0.131353</v>
      </c>
      <c r="BN296" s="53">
        <v>-0.34960550000000001</v>
      </c>
      <c r="BO296" s="53">
        <v>-0.20110990000000001</v>
      </c>
      <c r="BP296" s="53">
        <v>-0.1030418</v>
      </c>
      <c r="BQ296" s="53">
        <v>-0.28303850000000003</v>
      </c>
      <c r="BR296" s="53">
        <v>-0.1220632</v>
      </c>
      <c r="BS296" s="53">
        <v>-0.27609519999999999</v>
      </c>
      <c r="BT296" s="53">
        <v>-0.4363784</v>
      </c>
      <c r="BU296" s="53">
        <v>-0.31590230000000002</v>
      </c>
      <c r="BV296" s="53">
        <v>-0.22763630000000001</v>
      </c>
      <c r="BW296" s="53">
        <v>-0.28103600000000001</v>
      </c>
      <c r="BX296" s="53">
        <v>-0.50534939999999995</v>
      </c>
      <c r="BY296" s="53">
        <v>-0.5266248</v>
      </c>
      <c r="BZ296" s="53">
        <v>-0.61832209999999999</v>
      </c>
      <c r="CA296" s="53">
        <v>-0.73675990000000002</v>
      </c>
      <c r="CB296" s="53">
        <v>-0.82772009999999996</v>
      </c>
      <c r="CC296" s="53">
        <v>1.2653810000000001</v>
      </c>
      <c r="CD296" s="53">
        <v>1.441961</v>
      </c>
      <c r="CE296" s="53">
        <v>1.535874</v>
      </c>
      <c r="CF296" s="53">
        <v>1.5223409999999999</v>
      </c>
      <c r="CG296" s="53">
        <v>1.633362</v>
      </c>
      <c r="CH296" s="53">
        <v>1.6011690000000001</v>
      </c>
      <c r="CI296" s="53">
        <v>0.68364409999999998</v>
      </c>
      <c r="CJ296" s="53">
        <v>0.8549331</v>
      </c>
      <c r="CK296" s="53">
        <v>1.524065</v>
      </c>
      <c r="CL296" s="53">
        <v>1.075429</v>
      </c>
      <c r="CM296" s="53">
        <v>1.239339</v>
      </c>
      <c r="CN296" s="53">
        <v>1.3238319999999999</v>
      </c>
      <c r="CO296" s="53">
        <v>1.066257</v>
      </c>
      <c r="CP296" s="53">
        <v>1.334525</v>
      </c>
      <c r="CQ296" s="53">
        <v>1.174687</v>
      </c>
      <c r="CR296" s="53">
        <v>0.97389930000000002</v>
      </c>
      <c r="CS296" s="53">
        <v>1.1030489999999999</v>
      </c>
      <c r="CT296" s="53">
        <v>1.2215259999999999</v>
      </c>
      <c r="CU296" s="53">
        <v>1.1161890000000001</v>
      </c>
      <c r="CV296" s="53">
        <v>0.86646239999999997</v>
      </c>
      <c r="CW296" s="53">
        <v>0.6721298</v>
      </c>
      <c r="CX296" s="53">
        <v>0.56672270000000002</v>
      </c>
      <c r="CY296" s="53">
        <v>0.44866210000000001</v>
      </c>
      <c r="CZ296" s="53">
        <v>0.30116890000000002</v>
      </c>
      <c r="DA296" s="53">
        <v>2.5172789</v>
      </c>
      <c r="DB296" s="53">
        <v>2.6441690000000002</v>
      </c>
      <c r="DC296" s="53">
        <v>2.7647370000000002</v>
      </c>
      <c r="DD296" s="53">
        <v>2.753644</v>
      </c>
      <c r="DE296" s="53">
        <v>2.812049</v>
      </c>
      <c r="DF296" s="53">
        <v>2.7925840000000002</v>
      </c>
      <c r="DG296" s="53">
        <v>1.9315040000000001</v>
      </c>
      <c r="DH296" s="53">
        <v>2.242175</v>
      </c>
      <c r="DI296" s="53">
        <v>2.916776</v>
      </c>
      <c r="DJ296" s="53">
        <v>2.500464</v>
      </c>
      <c r="DK296" s="53">
        <v>2.6797879999999998</v>
      </c>
      <c r="DL296" s="53">
        <v>2.7507060000000001</v>
      </c>
      <c r="DM296" s="53">
        <v>2.4155519999999999</v>
      </c>
      <c r="DN296" s="53">
        <v>2.7911139999999999</v>
      </c>
      <c r="DO296" s="53">
        <v>2.62547</v>
      </c>
      <c r="DP296" s="53">
        <v>2.3841770000000002</v>
      </c>
      <c r="DQ296" s="53">
        <v>2.5219999999999998</v>
      </c>
      <c r="DR296" s="53">
        <v>2.6706889999999999</v>
      </c>
      <c r="DS296" s="53">
        <v>2.5134150000000002</v>
      </c>
      <c r="DT296" s="53">
        <v>2.2382740000000001</v>
      </c>
      <c r="DU296" s="53">
        <v>1.870884</v>
      </c>
      <c r="DV296" s="53">
        <v>1.7517670000000001</v>
      </c>
      <c r="DW296" s="53">
        <v>1.6340840000000001</v>
      </c>
      <c r="DX296" s="53">
        <v>1.4300580000000001</v>
      </c>
      <c r="DY296" s="53">
        <v>4.324821</v>
      </c>
      <c r="DZ296" s="53">
        <v>4.3799669999999997</v>
      </c>
      <c r="EA296" s="53">
        <v>4.5390199999999998</v>
      </c>
      <c r="EB296" s="53">
        <v>4.5314490000000003</v>
      </c>
      <c r="EC296" s="53">
        <v>4.5138850000000001</v>
      </c>
      <c r="ED296" s="53">
        <v>4.5127980000000001</v>
      </c>
      <c r="EE296" s="53">
        <v>3.733215</v>
      </c>
      <c r="EF296" s="53">
        <v>4.2451309999999998</v>
      </c>
      <c r="EG296" s="53">
        <v>4.9276299999999997</v>
      </c>
      <c r="EH296" s="53">
        <v>4.5579879999999999</v>
      </c>
      <c r="EI296" s="53">
        <v>4.7595679999999998</v>
      </c>
      <c r="EJ296" s="53">
        <v>4.8108849999999999</v>
      </c>
      <c r="EK296" s="53">
        <v>4.3637199999999998</v>
      </c>
      <c r="EL296" s="53">
        <v>4.8941970000000001</v>
      </c>
      <c r="EM296" s="53">
        <v>4.7201700000000004</v>
      </c>
      <c r="EN296" s="53">
        <v>4.4203939999999999</v>
      </c>
      <c r="EO296" s="53">
        <v>4.5707409999999999</v>
      </c>
      <c r="EP296" s="53">
        <v>4.7630489999999996</v>
      </c>
      <c r="EQ296" s="53">
        <v>4.530786</v>
      </c>
      <c r="ER296" s="53">
        <v>4.218953</v>
      </c>
      <c r="ES296" s="53">
        <v>3.601696</v>
      </c>
      <c r="ET296" s="53">
        <v>3.4627840000000001</v>
      </c>
      <c r="EU296" s="53">
        <v>3.3456450000000002</v>
      </c>
      <c r="EV296" s="53">
        <v>3.0599940000000001</v>
      </c>
      <c r="EW296" s="53">
        <v>77.971969999999999</v>
      </c>
      <c r="EX296" s="53">
        <v>76.195530000000005</v>
      </c>
      <c r="EY296" s="53">
        <v>74.327510000000004</v>
      </c>
      <c r="EZ296" s="53">
        <v>72.639750000000006</v>
      </c>
      <c r="FA296" s="53">
        <v>71.007909999999995</v>
      </c>
      <c r="FB296" s="53">
        <v>69.49221</v>
      </c>
      <c r="FC296" s="53">
        <v>68.58578</v>
      </c>
      <c r="FD296" s="53">
        <v>70.146559999999994</v>
      </c>
      <c r="FE296" s="53">
        <v>73.321330000000003</v>
      </c>
      <c r="FF296" s="53">
        <v>76.675210000000007</v>
      </c>
      <c r="FG296" s="53">
        <v>80.235129999999998</v>
      </c>
      <c r="FH296" s="53">
        <v>84.066220000000001</v>
      </c>
      <c r="FI296" s="53">
        <v>87.550489999999996</v>
      </c>
      <c r="FJ296" s="53">
        <v>90.254019999999997</v>
      </c>
      <c r="FK296" s="53">
        <v>92.693979999999996</v>
      </c>
      <c r="FL296" s="53">
        <v>94.207459999999998</v>
      </c>
      <c r="FM296" s="53">
        <v>94.610759999999999</v>
      </c>
      <c r="FN296" s="53">
        <v>93.993399999999994</v>
      </c>
      <c r="FO296" s="53">
        <v>92.572059999999993</v>
      </c>
      <c r="FP296" s="53">
        <v>90.418229999999994</v>
      </c>
      <c r="FQ296" s="53">
        <v>87.034649999999999</v>
      </c>
      <c r="FR296" s="53">
        <v>83.669550000000001</v>
      </c>
      <c r="FS296" s="53">
        <v>81.476519999999994</v>
      </c>
      <c r="FT296" s="53">
        <v>78.902469999999994</v>
      </c>
      <c r="FU296" s="53">
        <v>1345.1289999999999</v>
      </c>
      <c r="FV296" s="53">
        <v>18528.64</v>
      </c>
      <c r="FW296" s="53">
        <v>173.28460000000001</v>
      </c>
      <c r="FX296" s="53">
        <v>1</v>
      </c>
    </row>
    <row r="297" spans="1:180" x14ac:dyDescent="0.3">
      <c r="A297" t="s">
        <v>174</v>
      </c>
      <c r="B297" t="s">
        <v>251</v>
      </c>
      <c r="C297" t="s">
        <v>180</v>
      </c>
      <c r="D297" t="s">
        <v>227</v>
      </c>
      <c r="E297" t="s">
        <v>189</v>
      </c>
      <c r="F297" t="s">
        <v>241</v>
      </c>
      <c r="G297" t="s">
        <v>243</v>
      </c>
      <c r="H297" s="53">
        <v>826</v>
      </c>
      <c r="I297" s="53">
        <v>10.84022</v>
      </c>
      <c r="J297" s="53">
        <v>10.561070000000001</v>
      </c>
      <c r="K297" s="53">
        <v>10.423780000000001</v>
      </c>
      <c r="L297" s="53">
        <v>10.44295</v>
      </c>
      <c r="M297" s="53">
        <v>10.12959</v>
      </c>
      <c r="N297" s="53">
        <v>10.02802</v>
      </c>
      <c r="O297" s="53">
        <v>12.26163</v>
      </c>
      <c r="P297" s="53">
        <v>15.064109999999999</v>
      </c>
      <c r="Q297" s="53">
        <v>15.972630000000001</v>
      </c>
      <c r="R297" s="53">
        <v>15.45509</v>
      </c>
      <c r="S297" s="53">
        <v>15.45233</v>
      </c>
      <c r="T297" s="53">
        <v>15.24559</v>
      </c>
      <c r="U297" s="53">
        <v>14.60303</v>
      </c>
      <c r="V297" s="53">
        <v>14.136430000000001</v>
      </c>
      <c r="W297" s="53">
        <v>13.77075</v>
      </c>
      <c r="X297" s="53">
        <v>12.56968</v>
      </c>
      <c r="Y297" s="53">
        <v>12.08619</v>
      </c>
      <c r="Z297" s="53">
        <v>11.06883</v>
      </c>
      <c r="AA297" s="53">
        <v>11.50915</v>
      </c>
      <c r="AB297" s="53">
        <v>11.55972</v>
      </c>
      <c r="AC297" s="53">
        <v>11.57277</v>
      </c>
      <c r="AD297" s="53">
        <v>11.646409999999999</v>
      </c>
      <c r="AE297" s="53">
        <v>11.90151</v>
      </c>
      <c r="AF297" s="53">
        <v>11.80043</v>
      </c>
      <c r="AG297" s="53">
        <v>-1.517385</v>
      </c>
      <c r="AH297" s="53">
        <v>-1.5801179999999999</v>
      </c>
      <c r="AI297" s="53">
        <v>-1.5342789999999999</v>
      </c>
      <c r="AJ297" s="53">
        <v>-1.4259250000000001</v>
      </c>
      <c r="AK297" s="53">
        <v>-1.702393</v>
      </c>
      <c r="AL297" s="53">
        <v>-2.2418</v>
      </c>
      <c r="AM297" s="53">
        <v>-2.2354090000000002</v>
      </c>
      <c r="AN297" s="53">
        <v>-2.4477440000000001</v>
      </c>
      <c r="AO297" s="53">
        <v>-2.5954999999999999</v>
      </c>
      <c r="AP297" s="53">
        <v>-3.4201769999999998</v>
      </c>
      <c r="AQ297" s="53">
        <v>-3.4751840000000001</v>
      </c>
      <c r="AR297" s="53">
        <v>-3.406701</v>
      </c>
      <c r="AS297" s="53">
        <v>-3.5653619999999999</v>
      </c>
      <c r="AT297" s="53">
        <v>-3.779334</v>
      </c>
      <c r="AU297" s="53">
        <v>-3.317339</v>
      </c>
      <c r="AV297" s="53">
        <v>-3.6518769999999998</v>
      </c>
      <c r="AW297" s="53">
        <v>-3.1095790000000001</v>
      </c>
      <c r="AX297" s="53">
        <v>-3.0906769999999999</v>
      </c>
      <c r="AY297" s="53">
        <v>-2.287452</v>
      </c>
      <c r="AZ297" s="53">
        <v>-2.0116049999999999</v>
      </c>
      <c r="BA297" s="53">
        <v>-2.2595999999999998</v>
      </c>
      <c r="BB297" s="53">
        <v>-2.2612990000000002</v>
      </c>
      <c r="BC297" s="53">
        <v>-1.782645</v>
      </c>
      <c r="BD297" s="53">
        <v>-1.689174</v>
      </c>
      <c r="BE297" s="53">
        <v>-0.22261429999999999</v>
      </c>
      <c r="BF297" s="53">
        <v>-0.31522230000000001</v>
      </c>
      <c r="BG297" s="53">
        <v>-0.29808420000000002</v>
      </c>
      <c r="BH297" s="53">
        <v>-0.19813500000000001</v>
      </c>
      <c r="BI297" s="53">
        <v>-0.50626740000000003</v>
      </c>
      <c r="BJ297" s="53">
        <v>-0.95290030000000003</v>
      </c>
      <c r="BK297" s="53">
        <v>-0.7507412</v>
      </c>
      <c r="BL297" s="53">
        <v>-0.60262020000000005</v>
      </c>
      <c r="BM297" s="53">
        <v>-0.71035219999999999</v>
      </c>
      <c r="BN297" s="53">
        <v>-1.51051</v>
      </c>
      <c r="BO297" s="53">
        <v>-1.5640829999999999</v>
      </c>
      <c r="BP297" s="53">
        <v>-1.5348029999999999</v>
      </c>
      <c r="BQ297" s="53">
        <v>-1.7226520000000001</v>
      </c>
      <c r="BR297" s="53">
        <v>-1.917853</v>
      </c>
      <c r="BS297" s="53">
        <v>-1.5109399999999999</v>
      </c>
      <c r="BT297" s="53">
        <v>-1.8667279999999999</v>
      </c>
      <c r="BU297" s="53">
        <v>-1.352992</v>
      </c>
      <c r="BV297" s="53">
        <v>-1.356528</v>
      </c>
      <c r="BW297" s="53">
        <v>-0.57784420000000003</v>
      </c>
      <c r="BX297" s="53">
        <v>-0.24368110000000001</v>
      </c>
      <c r="BY297" s="53">
        <v>-0.66516359999999997</v>
      </c>
      <c r="BZ297" s="53">
        <v>-0.69864700000000002</v>
      </c>
      <c r="CA297" s="53">
        <v>-0.28608820000000001</v>
      </c>
      <c r="CB297" s="53">
        <v>-0.20268169999999999</v>
      </c>
      <c r="CC297" s="53">
        <v>0.67414010000000002</v>
      </c>
      <c r="CD297" s="53">
        <v>0.56084060000000002</v>
      </c>
      <c r="CE297" s="53">
        <v>0.55810029999999999</v>
      </c>
      <c r="CF297" s="53">
        <v>0.6522289</v>
      </c>
      <c r="CG297" s="53">
        <v>0.3221657</v>
      </c>
      <c r="CH297" s="53">
        <v>-6.0212099999999998E-2</v>
      </c>
      <c r="CI297" s="53">
        <v>0.27753480000000003</v>
      </c>
      <c r="CJ297" s="53">
        <v>0.67530659999999998</v>
      </c>
      <c r="CK297" s="53">
        <v>0.59529560000000004</v>
      </c>
      <c r="CL297" s="53">
        <v>-0.18788060000000001</v>
      </c>
      <c r="CM297" s="53">
        <v>-0.2404597</v>
      </c>
      <c r="CN297" s="53">
        <v>-0.2383316</v>
      </c>
      <c r="CO297" s="53">
        <v>-0.44639630000000002</v>
      </c>
      <c r="CP297" s="53">
        <v>-0.62859640000000006</v>
      </c>
      <c r="CQ297" s="53">
        <v>-0.25983329999999999</v>
      </c>
      <c r="CR297" s="53">
        <v>-0.63033899999999998</v>
      </c>
      <c r="CS297" s="53">
        <v>-0.1363857</v>
      </c>
      <c r="CT297" s="53">
        <v>-0.15546070000000001</v>
      </c>
      <c r="CU297" s="53">
        <v>0.60622529999999997</v>
      </c>
      <c r="CV297" s="53">
        <v>0.98077740000000002</v>
      </c>
      <c r="CW297" s="53">
        <v>0.43913799999999997</v>
      </c>
      <c r="CX297" s="53">
        <v>0.3836407</v>
      </c>
      <c r="CY297" s="53">
        <v>0.75042279999999995</v>
      </c>
      <c r="CZ297" s="53">
        <v>0.82685810000000004</v>
      </c>
      <c r="DA297" s="53">
        <v>1.570894</v>
      </c>
      <c r="DB297" s="53">
        <v>1.436903</v>
      </c>
      <c r="DC297" s="53">
        <v>1.414285</v>
      </c>
      <c r="DD297" s="53">
        <v>1.5025930000000001</v>
      </c>
      <c r="DE297" s="53">
        <v>1.1505989999999999</v>
      </c>
      <c r="DF297" s="53">
        <v>0.83247610000000005</v>
      </c>
      <c r="DG297" s="53">
        <v>1.3058110000000001</v>
      </c>
      <c r="DH297" s="53">
        <v>1.953233</v>
      </c>
      <c r="DI297" s="53">
        <v>1.900943</v>
      </c>
      <c r="DJ297" s="53">
        <v>1.134749</v>
      </c>
      <c r="DK297" s="53">
        <v>1.0831630000000001</v>
      </c>
      <c r="DL297" s="53">
        <v>1.0581389999999999</v>
      </c>
      <c r="DM297" s="53">
        <v>0.82985920000000002</v>
      </c>
      <c r="DN297" s="53">
        <v>0.66065980000000002</v>
      </c>
      <c r="DO297" s="53">
        <v>0.99127310000000002</v>
      </c>
      <c r="DP297" s="53">
        <v>0.60604979999999997</v>
      </c>
      <c r="DQ297" s="53">
        <v>1.0802210000000001</v>
      </c>
      <c r="DR297" s="53">
        <v>1.045606</v>
      </c>
      <c r="DS297" s="53">
        <v>1.790295</v>
      </c>
      <c r="DT297" s="53">
        <v>2.2052360000000002</v>
      </c>
      <c r="DU297" s="53">
        <v>1.5434399999999999</v>
      </c>
      <c r="DV297" s="53">
        <v>1.4659279999999999</v>
      </c>
      <c r="DW297" s="53">
        <v>1.786934</v>
      </c>
      <c r="DX297" s="53">
        <v>1.856398</v>
      </c>
      <c r="DY297" s="53">
        <v>2.8656649999999999</v>
      </c>
      <c r="DZ297" s="53">
        <v>2.7017989999999998</v>
      </c>
      <c r="EA297" s="53">
        <v>2.6504789999999998</v>
      </c>
      <c r="EB297" s="53">
        <v>2.7303829999999998</v>
      </c>
      <c r="EC297" s="53">
        <v>2.3467250000000002</v>
      </c>
      <c r="ED297" s="53">
        <v>2.1213760000000002</v>
      </c>
      <c r="EE297" s="53">
        <v>2.7904779999999998</v>
      </c>
      <c r="EF297" s="53">
        <v>3.7983570000000002</v>
      </c>
      <c r="EG297" s="53">
        <v>3.786092</v>
      </c>
      <c r="EH297" s="53">
        <v>3.044416</v>
      </c>
      <c r="EI297" s="53">
        <v>2.994265</v>
      </c>
      <c r="EJ297" s="53">
        <v>2.9300380000000001</v>
      </c>
      <c r="EK297" s="53">
        <v>2.6725690000000002</v>
      </c>
      <c r="EL297" s="53">
        <v>2.522141</v>
      </c>
      <c r="EM297" s="53">
        <v>2.7976719999999999</v>
      </c>
      <c r="EN297" s="53">
        <v>2.3911989999999999</v>
      </c>
      <c r="EO297" s="53">
        <v>2.836808</v>
      </c>
      <c r="EP297" s="53">
        <v>2.7797559999999999</v>
      </c>
      <c r="EQ297" s="53">
        <v>3.4999030000000002</v>
      </c>
      <c r="ER297" s="53">
        <v>3.97316</v>
      </c>
      <c r="ES297" s="53">
        <v>3.1378759999999999</v>
      </c>
      <c r="ET297" s="53">
        <v>3.0285799999999998</v>
      </c>
      <c r="EU297" s="53">
        <v>3.2834910000000002</v>
      </c>
      <c r="EV297" s="53">
        <v>3.3428900000000001</v>
      </c>
      <c r="EW297" s="53">
        <v>73.501990000000006</v>
      </c>
      <c r="EX297" s="53">
        <v>72.064030000000002</v>
      </c>
      <c r="EY297" s="53">
        <v>70.863910000000004</v>
      </c>
      <c r="EZ297" s="53">
        <v>69.623390000000001</v>
      </c>
      <c r="FA297" s="53">
        <v>68.260729999999995</v>
      </c>
      <c r="FB297" s="53">
        <v>66.956559999999996</v>
      </c>
      <c r="FC297" s="53">
        <v>65.666200000000003</v>
      </c>
      <c r="FD297" s="53">
        <v>66.736050000000006</v>
      </c>
      <c r="FE297" s="53">
        <v>69.485640000000004</v>
      </c>
      <c r="FF297" s="53">
        <v>73.135859999999994</v>
      </c>
      <c r="FG297" s="53">
        <v>76.821449999999999</v>
      </c>
      <c r="FH297" s="53">
        <v>80.183750000000003</v>
      </c>
      <c r="FI297" s="53">
        <v>83.371359999999996</v>
      </c>
      <c r="FJ297" s="53">
        <v>86.238110000000006</v>
      </c>
      <c r="FK297" s="53">
        <v>88.176410000000004</v>
      </c>
      <c r="FL297" s="53">
        <v>89.906369999999995</v>
      </c>
      <c r="FM297" s="53">
        <v>90.968890000000002</v>
      </c>
      <c r="FN297" s="53">
        <v>90.639849999999996</v>
      </c>
      <c r="FO297" s="53">
        <v>88.449680000000001</v>
      </c>
      <c r="FP297" s="53">
        <v>85.3</v>
      </c>
      <c r="FQ297" s="53">
        <v>81.71069</v>
      </c>
      <c r="FR297" s="53">
        <v>78.931179999999998</v>
      </c>
      <c r="FS297" s="53">
        <v>76.821650000000005</v>
      </c>
      <c r="FT297" s="53">
        <v>74.935950000000005</v>
      </c>
      <c r="FU297" s="53">
        <v>1345.71</v>
      </c>
      <c r="FV297" s="53">
        <v>13828.24</v>
      </c>
      <c r="FW297" s="53">
        <v>166.00569999999999</v>
      </c>
      <c r="FX297" s="53">
        <v>1</v>
      </c>
    </row>
    <row r="298" spans="1:180" x14ac:dyDescent="0.3">
      <c r="A298" t="s">
        <v>174</v>
      </c>
      <c r="B298" t="s">
        <v>251</v>
      </c>
      <c r="C298" t="s">
        <v>180</v>
      </c>
      <c r="D298" t="s">
        <v>248</v>
      </c>
      <c r="E298" t="s">
        <v>190</v>
      </c>
      <c r="F298" t="s">
        <v>229</v>
      </c>
      <c r="G298" t="s">
        <v>243</v>
      </c>
      <c r="H298" s="53">
        <v>42</v>
      </c>
      <c r="I298" s="53">
        <v>4.4527092000000001</v>
      </c>
      <c r="J298" s="53">
        <v>4.0409620000000004</v>
      </c>
      <c r="K298" s="53">
        <v>3.3718080000000001</v>
      </c>
      <c r="L298" s="53">
        <v>2.5109710000000001</v>
      </c>
      <c r="M298" s="53">
        <v>2.1154480000000002</v>
      </c>
      <c r="N298" s="53">
        <v>2.420115</v>
      </c>
      <c r="O298" s="53">
        <v>2.9791729999999998</v>
      </c>
      <c r="P298" s="53">
        <v>6.6297139999999999</v>
      </c>
      <c r="Q298" s="53">
        <v>8.7386660000000003</v>
      </c>
      <c r="R298" s="53">
        <v>9.7889140000000001</v>
      </c>
      <c r="S298" s="53">
        <v>10.917820000000001</v>
      </c>
      <c r="T298" s="53">
        <v>10.73992</v>
      </c>
      <c r="U298" s="53">
        <v>9.5530500000000007</v>
      </c>
      <c r="V298" s="53">
        <v>8.2726570000000006</v>
      </c>
      <c r="W298" s="53">
        <v>6.9149799999999999</v>
      </c>
      <c r="X298" s="53">
        <v>5.860792</v>
      </c>
      <c r="Y298" s="53">
        <v>4.0595100000000004</v>
      </c>
      <c r="Z298" s="53">
        <v>3.2716370000000001</v>
      </c>
      <c r="AA298" s="53">
        <v>3.157985</v>
      </c>
      <c r="AB298" s="53">
        <v>1.5789</v>
      </c>
      <c r="AC298" s="53">
        <v>1.6196010000000001</v>
      </c>
      <c r="AD298" s="53">
        <v>1.860204</v>
      </c>
      <c r="AE298" s="53">
        <v>2.3716680000000001</v>
      </c>
      <c r="AF298" s="53">
        <v>2.1204000000000001</v>
      </c>
      <c r="AG298" s="53">
        <v>-1.061269</v>
      </c>
      <c r="AH298" s="53">
        <v>-0.60983880000000001</v>
      </c>
      <c r="AI298" s="53">
        <v>-0.78824859999999997</v>
      </c>
      <c r="AJ298" s="53">
        <v>-1.156128</v>
      </c>
      <c r="AK298" s="53">
        <v>-1.421271</v>
      </c>
      <c r="AL298" s="53">
        <v>-1.278489</v>
      </c>
      <c r="AM298" s="53">
        <v>-3.295966</v>
      </c>
      <c r="AN298" s="53">
        <v>-4.6141319999999997</v>
      </c>
      <c r="AO298" s="53">
        <v>-5.8804650000000001</v>
      </c>
      <c r="AP298" s="53">
        <v>-5.5580470000000002</v>
      </c>
      <c r="AQ298" s="53">
        <v>-3.883445</v>
      </c>
      <c r="AR298" s="53">
        <v>-3.3089080000000002</v>
      </c>
      <c r="AS298" s="53">
        <v>-3.9300649999999999</v>
      </c>
      <c r="AT298" s="53">
        <v>-3.8592070000000001</v>
      </c>
      <c r="AU298" s="53">
        <v>-4.6297329999999999</v>
      </c>
      <c r="AV298" s="53">
        <v>-4.7614770000000002</v>
      </c>
      <c r="AW298" s="53">
        <v>-5.9711030000000003</v>
      </c>
      <c r="AX298" s="53">
        <v>-5.5430849999999996</v>
      </c>
      <c r="AY298" s="53">
        <v>-4.1474010000000003</v>
      </c>
      <c r="AZ298" s="53">
        <v>-6.0396919999999996</v>
      </c>
      <c r="BA298" s="53">
        <v>-5.1259610000000002</v>
      </c>
      <c r="BB298" s="53">
        <v>-3.217733</v>
      </c>
      <c r="BC298" s="53">
        <v>-2.191929</v>
      </c>
      <c r="BD298" s="53">
        <v>-1.920868</v>
      </c>
      <c r="BE298" s="53">
        <v>1.7402399999999998E-2</v>
      </c>
      <c r="BF298" s="53">
        <v>0.12142650000000001</v>
      </c>
      <c r="BG298" s="53">
        <v>-0.13576650000000001</v>
      </c>
      <c r="BH298" s="53">
        <v>-0.62319190000000002</v>
      </c>
      <c r="BI298" s="53">
        <v>-0.92596140000000005</v>
      </c>
      <c r="BJ298" s="53">
        <v>-0.75149489999999997</v>
      </c>
      <c r="BK298" s="53">
        <v>-2.1848200000000002</v>
      </c>
      <c r="BL298" s="53">
        <v>-2.8606820000000002</v>
      </c>
      <c r="BM298" s="53">
        <v>-3.7550219999999999</v>
      </c>
      <c r="BN298" s="53">
        <v>-3.372411</v>
      </c>
      <c r="BO298" s="53">
        <v>-2.0290750000000002</v>
      </c>
      <c r="BP298" s="53">
        <v>-1.7370650000000001</v>
      </c>
      <c r="BQ298" s="53">
        <v>-2.3891640000000001</v>
      </c>
      <c r="BR298" s="53">
        <v>-2.4637410000000002</v>
      </c>
      <c r="BS298" s="53">
        <v>-3.2308870000000001</v>
      </c>
      <c r="BT298" s="53">
        <v>-3.2362129999999998</v>
      </c>
      <c r="BU298" s="53">
        <v>-4.2972729999999997</v>
      </c>
      <c r="BV298" s="53">
        <v>-4.110144</v>
      </c>
      <c r="BW298" s="53">
        <v>-2.9524759999999999</v>
      </c>
      <c r="BX298" s="53">
        <v>-4.1286889999999996</v>
      </c>
      <c r="BY298" s="53">
        <v>-3.3952550000000001</v>
      </c>
      <c r="BZ298" s="53">
        <v>-2.3274330000000001</v>
      </c>
      <c r="CA298" s="53">
        <v>-1.4729840000000001</v>
      </c>
      <c r="CB298" s="53">
        <v>-1.2953190000000001</v>
      </c>
      <c r="CC298" s="53">
        <v>0.76448678999999997</v>
      </c>
      <c r="CD298" s="53">
        <v>0.62789870000000003</v>
      </c>
      <c r="CE298" s="53">
        <v>0.31614059999999999</v>
      </c>
      <c r="CF298" s="53">
        <v>-0.25408229999999998</v>
      </c>
      <c r="CG298" s="53">
        <v>-0.58291170000000003</v>
      </c>
      <c r="CH298" s="53">
        <v>-0.38650060000000003</v>
      </c>
      <c r="CI298" s="53">
        <v>-1.4152439999999999</v>
      </c>
      <c r="CJ298" s="53">
        <v>-1.6462479999999999</v>
      </c>
      <c r="CK298" s="53">
        <v>-2.2829470000000001</v>
      </c>
      <c r="CL298" s="53">
        <v>-1.858646</v>
      </c>
      <c r="CM298" s="53">
        <v>-0.7447433</v>
      </c>
      <c r="CN298" s="53">
        <v>-0.64841190000000004</v>
      </c>
      <c r="CO298" s="53">
        <v>-1.3219399999999999</v>
      </c>
      <c r="CP298" s="53">
        <v>-1.4972449999999999</v>
      </c>
      <c r="CQ298" s="53">
        <v>-2.262051</v>
      </c>
      <c r="CR298" s="53">
        <v>-2.1798199999999999</v>
      </c>
      <c r="CS298" s="53">
        <v>-3.1379830000000002</v>
      </c>
      <c r="CT298" s="53">
        <v>-3.117693</v>
      </c>
      <c r="CU298" s="53">
        <v>-2.1248740000000002</v>
      </c>
      <c r="CV298" s="53">
        <v>-2.8051339999999998</v>
      </c>
      <c r="CW298" s="53">
        <v>-2.1965729999999999</v>
      </c>
      <c r="CX298" s="53">
        <v>-1.7108129999999999</v>
      </c>
      <c r="CY298" s="53">
        <v>-0.97504500000000005</v>
      </c>
      <c r="CZ298" s="53">
        <v>-0.86206609999999995</v>
      </c>
      <c r="DA298" s="53">
        <v>1.511571</v>
      </c>
      <c r="DB298" s="53">
        <v>1.134371</v>
      </c>
      <c r="DC298" s="53">
        <v>0.7680477</v>
      </c>
      <c r="DD298" s="53">
        <v>0.1150274</v>
      </c>
      <c r="DE298" s="53">
        <v>-0.23986189999999999</v>
      </c>
      <c r="DF298" s="53">
        <v>-2.1506299999999999E-2</v>
      </c>
      <c r="DG298" s="53">
        <v>-0.64566789999999996</v>
      </c>
      <c r="DH298" s="53">
        <v>-0.43181330000000001</v>
      </c>
      <c r="DI298" s="53">
        <v>-0.81087240000000005</v>
      </c>
      <c r="DJ298" s="53">
        <v>-0.3448812</v>
      </c>
      <c r="DK298" s="53">
        <v>0.53958799999999996</v>
      </c>
      <c r="DL298" s="53">
        <v>0.4402413</v>
      </c>
      <c r="DM298" s="53">
        <v>-0.25471670000000002</v>
      </c>
      <c r="DN298" s="53">
        <v>-0.5307499</v>
      </c>
      <c r="DO298" s="53">
        <v>-1.2932140000000001</v>
      </c>
      <c r="DP298" s="53">
        <v>-1.123426</v>
      </c>
      <c r="DQ298" s="53">
        <v>-1.978693</v>
      </c>
      <c r="DR298" s="53">
        <v>-2.1252430000000002</v>
      </c>
      <c r="DS298" s="53">
        <v>-1.297272</v>
      </c>
      <c r="DT298" s="53">
        <v>-1.4815780000000001</v>
      </c>
      <c r="DU298" s="53">
        <v>-0.99789110000000003</v>
      </c>
      <c r="DV298" s="53">
        <v>-1.0941940000000001</v>
      </c>
      <c r="DW298" s="53">
        <v>-0.47710590000000003</v>
      </c>
      <c r="DX298" s="53">
        <v>-0.428813</v>
      </c>
      <c r="DY298" s="53">
        <v>2.5902419000000001</v>
      </c>
      <c r="DZ298" s="53">
        <v>1.8656360000000001</v>
      </c>
      <c r="EA298" s="53">
        <v>1.4205300000000001</v>
      </c>
      <c r="EB298" s="53">
        <v>0.64796299999999996</v>
      </c>
      <c r="EC298" s="53">
        <v>0.25544739999999999</v>
      </c>
      <c r="ED298" s="53">
        <v>0.50548760000000004</v>
      </c>
      <c r="EE298" s="53">
        <v>0.465478</v>
      </c>
      <c r="EF298" s="53">
        <v>1.321637</v>
      </c>
      <c r="EG298" s="53">
        <v>1.31457</v>
      </c>
      <c r="EH298" s="53">
        <v>1.8407549999999999</v>
      </c>
      <c r="EI298" s="53">
        <v>2.393958</v>
      </c>
      <c r="EJ298" s="53">
        <v>2.0120840000000002</v>
      </c>
      <c r="EK298" s="53">
        <v>1.2861849999999999</v>
      </c>
      <c r="EL298" s="53">
        <v>0.86471609999999999</v>
      </c>
      <c r="EM298" s="53">
        <v>0.1056314</v>
      </c>
      <c r="EN298" s="53">
        <v>0.40183780000000002</v>
      </c>
      <c r="EO298" s="53">
        <v>-0.30486229999999997</v>
      </c>
      <c r="EP298" s="53">
        <v>-0.69230199999999997</v>
      </c>
      <c r="EQ298" s="53">
        <v>-0.1023469</v>
      </c>
      <c r="ER298" s="53">
        <v>0.4294249</v>
      </c>
      <c r="ES298" s="53">
        <v>0.73281529999999995</v>
      </c>
      <c r="ET298" s="53">
        <v>-0.20389299999999999</v>
      </c>
      <c r="EU298" s="53">
        <v>0.2418391</v>
      </c>
      <c r="EV298" s="53">
        <v>0.19673570000000001</v>
      </c>
      <c r="EW298" s="53">
        <v>57.680480000000003</v>
      </c>
      <c r="EX298" s="53">
        <v>56.99615</v>
      </c>
      <c r="EY298" s="53">
        <v>56.534039999999997</v>
      </c>
      <c r="EZ298" s="53">
        <v>56.037570000000002</v>
      </c>
      <c r="FA298" s="53">
        <v>55.634880000000003</v>
      </c>
      <c r="FB298" s="53">
        <v>55.295439999999999</v>
      </c>
      <c r="FC298" s="53">
        <v>54.92389</v>
      </c>
      <c r="FD298" s="53">
        <v>55.998710000000003</v>
      </c>
      <c r="FE298" s="53">
        <v>59.105969999999999</v>
      </c>
      <c r="FF298" s="53">
        <v>62.920999999999999</v>
      </c>
      <c r="FG298" s="53">
        <v>67.237629999999996</v>
      </c>
      <c r="FH298" s="53">
        <v>70.802509999999998</v>
      </c>
      <c r="FI298" s="53">
        <v>72.792550000000006</v>
      </c>
      <c r="FJ298" s="53">
        <v>73.417469999999994</v>
      </c>
      <c r="FK298" s="53">
        <v>73.894030000000001</v>
      </c>
      <c r="FL298" s="53">
        <v>73.696209999999994</v>
      </c>
      <c r="FM298" s="53">
        <v>73.151570000000007</v>
      </c>
      <c r="FN298" s="53">
        <v>71.824659999999994</v>
      </c>
      <c r="FO298" s="53">
        <v>68.631659999999997</v>
      </c>
      <c r="FP298" s="53">
        <v>64.256259999999997</v>
      </c>
      <c r="FQ298" s="53">
        <v>61.54175</v>
      </c>
      <c r="FR298" s="53">
        <v>60.18336</v>
      </c>
      <c r="FS298" s="53">
        <v>59.274569999999997</v>
      </c>
      <c r="FT298" s="53">
        <v>58.530830000000002</v>
      </c>
      <c r="FU298" s="53">
        <v>172.9667</v>
      </c>
      <c r="FV298" s="53">
        <v>1218.7270000000001</v>
      </c>
      <c r="FW298" s="53">
        <v>102.61839999999999</v>
      </c>
      <c r="FX298" s="53">
        <v>1</v>
      </c>
    </row>
    <row r="299" spans="1:180" x14ac:dyDescent="0.3">
      <c r="A299" t="s">
        <v>174</v>
      </c>
      <c r="B299" t="s">
        <v>251</v>
      </c>
      <c r="C299" t="s">
        <v>180</v>
      </c>
      <c r="D299" t="s">
        <v>227</v>
      </c>
      <c r="E299" t="s">
        <v>189</v>
      </c>
      <c r="F299" t="s">
        <v>229</v>
      </c>
      <c r="G299" t="s">
        <v>243</v>
      </c>
      <c r="H299" s="53">
        <v>42</v>
      </c>
      <c r="I299" s="53">
        <v>6.8678001999999996</v>
      </c>
      <c r="J299" s="53">
        <v>5.447298</v>
      </c>
      <c r="K299" s="53">
        <v>4.2728929999999998</v>
      </c>
      <c r="L299" s="53">
        <v>3.5473140000000001</v>
      </c>
      <c r="M299" s="53">
        <v>3.1295320000000002</v>
      </c>
      <c r="N299" s="53">
        <v>2.5676770000000002</v>
      </c>
      <c r="O299" s="53">
        <v>5.7260819999999999</v>
      </c>
      <c r="P299" s="53">
        <v>13.99818</v>
      </c>
      <c r="Q299" s="53">
        <v>17.312760000000001</v>
      </c>
      <c r="R299" s="53">
        <v>17.98499</v>
      </c>
      <c r="S299" s="53">
        <v>17.248010000000001</v>
      </c>
      <c r="T299" s="53">
        <v>17.780760000000001</v>
      </c>
      <c r="U299" s="53">
        <v>17.871400000000001</v>
      </c>
      <c r="V299" s="53">
        <v>16.592369999999999</v>
      </c>
      <c r="W299" s="53">
        <v>15.161989999999999</v>
      </c>
      <c r="X299" s="53">
        <v>13.678290000000001</v>
      </c>
      <c r="Y299" s="53">
        <v>11.730779999999999</v>
      </c>
      <c r="Z299" s="53">
        <v>8.8437149999999995</v>
      </c>
      <c r="AA299" s="53">
        <v>9.2827529999999996</v>
      </c>
      <c r="AB299" s="53">
        <v>10.102309999999999</v>
      </c>
      <c r="AC299" s="53">
        <v>9.9317790000000006</v>
      </c>
      <c r="AD299" s="53">
        <v>9.9346320000000006</v>
      </c>
      <c r="AE299" s="53">
        <v>9.8630189999999995</v>
      </c>
      <c r="AF299" s="53">
        <v>9.5718960000000006</v>
      </c>
      <c r="AG299" s="53">
        <v>-0.21256349999999999</v>
      </c>
      <c r="AH299" s="53">
        <v>-0.87061270000000002</v>
      </c>
      <c r="AI299" s="53">
        <v>-1.145608</v>
      </c>
      <c r="AJ299" s="53">
        <v>-1.287061</v>
      </c>
      <c r="AK299" s="53">
        <v>-1.6175459999999999</v>
      </c>
      <c r="AL299" s="53">
        <v>-2.9291230000000001</v>
      </c>
      <c r="AM299" s="53">
        <v>-4.9049880000000003</v>
      </c>
      <c r="AN299" s="53">
        <v>-4.1683269999999997</v>
      </c>
      <c r="AO299" s="53">
        <v>-4.9302149999999996</v>
      </c>
      <c r="AP299" s="53">
        <v>-4.9503320000000004</v>
      </c>
      <c r="AQ299" s="53">
        <v>-5.3315910000000004</v>
      </c>
      <c r="AR299" s="53">
        <v>-3.7175180000000001</v>
      </c>
      <c r="AS299" s="53">
        <v>-2.4289160000000001</v>
      </c>
      <c r="AT299" s="53">
        <v>-3.1561319999999999</v>
      </c>
      <c r="AU299" s="53">
        <v>-3.4836399999999998</v>
      </c>
      <c r="AV299" s="53">
        <v>-4.3534889999999997</v>
      </c>
      <c r="AW299" s="53">
        <v>-5.9513239999999996</v>
      </c>
      <c r="AX299" s="53">
        <v>-8.8301049999999996</v>
      </c>
      <c r="AY299" s="53">
        <v>-7.9324709999999996</v>
      </c>
      <c r="AZ299" s="53">
        <v>-5.4361610000000002</v>
      </c>
      <c r="BA299" s="53">
        <v>-3.9445229999999998</v>
      </c>
      <c r="BB299" s="53">
        <v>-2.0205790000000001</v>
      </c>
      <c r="BC299" s="53">
        <v>-0.33146029999999999</v>
      </c>
      <c r="BD299" s="53">
        <v>0.58431149999999998</v>
      </c>
      <c r="BE299" s="53">
        <v>0.65618317999999998</v>
      </c>
      <c r="BF299" s="53">
        <v>-0.13119049999999999</v>
      </c>
      <c r="BG299" s="53">
        <v>-0.53653010000000001</v>
      </c>
      <c r="BH299" s="53">
        <v>-0.77967240000000004</v>
      </c>
      <c r="BI299" s="53">
        <v>-1.16029</v>
      </c>
      <c r="BJ299" s="53">
        <v>-2.2800569999999998</v>
      </c>
      <c r="BK299" s="53">
        <v>-3.5598770000000002</v>
      </c>
      <c r="BL299" s="53">
        <v>-2.914679</v>
      </c>
      <c r="BM299" s="53">
        <v>-3.59531</v>
      </c>
      <c r="BN299" s="53">
        <v>-3.5080849999999999</v>
      </c>
      <c r="BO299" s="53">
        <v>-3.8717869999999999</v>
      </c>
      <c r="BP299" s="53">
        <v>-2.3657270000000001</v>
      </c>
      <c r="BQ299" s="53">
        <v>-1.0432729999999999</v>
      </c>
      <c r="BR299" s="53">
        <v>-1.6803410000000001</v>
      </c>
      <c r="BS299" s="53">
        <v>-2.0580479999999999</v>
      </c>
      <c r="BT299" s="53">
        <v>-2.7315140000000002</v>
      </c>
      <c r="BU299" s="53">
        <v>-3.9587729999999999</v>
      </c>
      <c r="BV299" s="53">
        <v>-6.4879069999999999</v>
      </c>
      <c r="BW299" s="53">
        <v>-5.547847</v>
      </c>
      <c r="BX299" s="53">
        <v>-3.3570329999999999</v>
      </c>
      <c r="BY299" s="53">
        <v>-2.112212</v>
      </c>
      <c r="BZ299" s="53">
        <v>-0.46435090000000001</v>
      </c>
      <c r="CA299" s="53">
        <v>0.85673029999999994</v>
      </c>
      <c r="CB299" s="53">
        <v>1.6565289999999999</v>
      </c>
      <c r="CC299" s="53">
        <v>1.2578750000000001</v>
      </c>
      <c r="CD299" s="53">
        <v>0.38093120000000003</v>
      </c>
      <c r="CE299" s="53">
        <v>-0.11468490000000001</v>
      </c>
      <c r="CF299" s="53">
        <v>-0.42825679999999999</v>
      </c>
      <c r="CG299" s="53">
        <v>-0.84359589999999995</v>
      </c>
      <c r="CH299" s="53">
        <v>-1.830516</v>
      </c>
      <c r="CI299" s="53">
        <v>-2.6282559999999999</v>
      </c>
      <c r="CJ299" s="53">
        <v>-2.0464060000000002</v>
      </c>
      <c r="CK299" s="53">
        <v>-2.6707589999999999</v>
      </c>
      <c r="CL299" s="53">
        <v>-2.5091890000000001</v>
      </c>
      <c r="CM299" s="53">
        <v>-2.8607309999999999</v>
      </c>
      <c r="CN299" s="53">
        <v>-1.4294800000000001</v>
      </c>
      <c r="CO299" s="53">
        <v>-8.3580600000000005E-2</v>
      </c>
      <c r="CP299" s="53">
        <v>-0.65821359999999995</v>
      </c>
      <c r="CQ299" s="53">
        <v>-1.070686</v>
      </c>
      <c r="CR299" s="53">
        <v>-1.608139</v>
      </c>
      <c r="CS299" s="53">
        <v>-2.5787390000000001</v>
      </c>
      <c r="CT299" s="53">
        <v>-4.8657079999999997</v>
      </c>
      <c r="CU299" s="53">
        <v>-3.8962629999999998</v>
      </c>
      <c r="CV299" s="53">
        <v>-1.917035</v>
      </c>
      <c r="CW299" s="53">
        <v>-0.84315960000000001</v>
      </c>
      <c r="CX299" s="53">
        <v>0.61348760000000002</v>
      </c>
      <c r="CY299" s="53">
        <v>1.679667</v>
      </c>
      <c r="CZ299" s="53">
        <v>2.399143</v>
      </c>
      <c r="DA299" s="53">
        <v>1.8595660000000001</v>
      </c>
      <c r="DB299" s="53">
        <v>0.89305279999999998</v>
      </c>
      <c r="DC299" s="53">
        <v>0.3071603</v>
      </c>
      <c r="DD299" s="53">
        <v>-7.6841199999999998E-2</v>
      </c>
      <c r="DE299" s="53">
        <v>-0.52690190000000003</v>
      </c>
      <c r="DF299" s="53">
        <v>-1.3809750000000001</v>
      </c>
      <c r="DG299" s="53">
        <v>-1.696636</v>
      </c>
      <c r="DH299" s="53">
        <v>-1.1781330000000001</v>
      </c>
      <c r="DI299" s="53">
        <v>-1.746208</v>
      </c>
      <c r="DJ299" s="53">
        <v>-1.5102930000000001</v>
      </c>
      <c r="DK299" s="53">
        <v>-1.8496760000000001</v>
      </c>
      <c r="DL299" s="53">
        <v>-0.4932339</v>
      </c>
      <c r="DM299" s="53">
        <v>0.87611150000000004</v>
      </c>
      <c r="DN299" s="53">
        <v>0.36391440000000003</v>
      </c>
      <c r="DO299" s="53">
        <v>-8.3325399999999994E-2</v>
      </c>
      <c r="DP299" s="53">
        <v>-0.48476399999999997</v>
      </c>
      <c r="DQ299" s="53">
        <v>-1.198704</v>
      </c>
      <c r="DR299" s="53">
        <v>-3.2435100000000001</v>
      </c>
      <c r="DS299" s="53">
        <v>-2.2446790000000001</v>
      </c>
      <c r="DT299" s="53">
        <v>-0.4770373</v>
      </c>
      <c r="DU299" s="53">
        <v>0.42589329999999997</v>
      </c>
      <c r="DV299" s="53">
        <v>1.6913260000000001</v>
      </c>
      <c r="DW299" s="53">
        <v>2.502605</v>
      </c>
      <c r="DX299" s="53">
        <v>3.1417570000000001</v>
      </c>
      <c r="DY299" s="53">
        <v>2.728313</v>
      </c>
      <c r="DZ299" s="53">
        <v>1.6324749999999999</v>
      </c>
      <c r="EA299" s="53">
        <v>0.91623770000000004</v>
      </c>
      <c r="EB299" s="53">
        <v>0.43054720000000002</v>
      </c>
      <c r="EC299" s="53">
        <v>-6.9646100000000002E-2</v>
      </c>
      <c r="ED299" s="53">
        <v>-0.7319097</v>
      </c>
      <c r="EE299" s="53">
        <v>-0.35152420000000001</v>
      </c>
      <c r="EF299" s="53">
        <v>7.5514800000000007E-2</v>
      </c>
      <c r="EG299" s="53">
        <v>-0.41130339999999999</v>
      </c>
      <c r="EH299" s="53">
        <v>-6.8045400000000006E-2</v>
      </c>
      <c r="EI299" s="53">
        <v>-0.38987179999999999</v>
      </c>
      <c r="EJ299" s="53">
        <v>0.85855749999999997</v>
      </c>
      <c r="EK299" s="53">
        <v>2.261755</v>
      </c>
      <c r="EL299" s="53">
        <v>1.8397049999999999</v>
      </c>
      <c r="EM299" s="53">
        <v>1.3422670000000001</v>
      </c>
      <c r="EN299" s="53">
        <v>1.137211</v>
      </c>
      <c r="EO299" s="53">
        <v>0.7938461</v>
      </c>
      <c r="EP299" s="53">
        <v>-0.9013118</v>
      </c>
      <c r="EQ299" s="53">
        <v>0.13994519999999999</v>
      </c>
      <c r="ER299" s="53">
        <v>1.6020909999999999</v>
      </c>
      <c r="ES299" s="53">
        <v>2.2582040000000001</v>
      </c>
      <c r="ET299" s="53">
        <v>3.2475540000000001</v>
      </c>
      <c r="EU299" s="53">
        <v>3.690795</v>
      </c>
      <c r="EV299" s="53">
        <v>4.2139740000000003</v>
      </c>
      <c r="EW299" s="53">
        <v>59.589619999999996</v>
      </c>
      <c r="EX299" s="53">
        <v>59.087119999999999</v>
      </c>
      <c r="EY299" s="53">
        <v>58.855060000000002</v>
      </c>
      <c r="EZ299" s="53">
        <v>58.616950000000003</v>
      </c>
      <c r="FA299" s="53">
        <v>58.310250000000003</v>
      </c>
      <c r="FB299" s="53">
        <v>58.105130000000003</v>
      </c>
      <c r="FC299" s="53">
        <v>57.951120000000003</v>
      </c>
      <c r="FD299" s="53">
        <v>58.544939999999997</v>
      </c>
      <c r="FE299" s="53">
        <v>60.362940000000002</v>
      </c>
      <c r="FF299" s="53">
        <v>62.560180000000003</v>
      </c>
      <c r="FG299" s="53">
        <v>65.120900000000006</v>
      </c>
      <c r="FH299" s="53">
        <v>67.605260000000001</v>
      </c>
      <c r="FI299" s="53">
        <v>69.574510000000004</v>
      </c>
      <c r="FJ299" s="53">
        <v>71.06268</v>
      </c>
      <c r="FK299" s="53">
        <v>71.829830000000001</v>
      </c>
      <c r="FL299" s="53">
        <v>71.995009999999994</v>
      </c>
      <c r="FM299" s="53">
        <v>71.297640000000001</v>
      </c>
      <c r="FN299" s="53">
        <v>69.91525</v>
      </c>
      <c r="FO299" s="53">
        <v>68.031670000000005</v>
      </c>
      <c r="FP299" s="53">
        <v>65.261889999999994</v>
      </c>
      <c r="FQ299" s="53">
        <v>62.9636</v>
      </c>
      <c r="FR299" s="53">
        <v>61.688180000000003</v>
      </c>
      <c r="FS299" s="53">
        <v>60.912750000000003</v>
      </c>
      <c r="FT299" s="53">
        <v>60.198819999999998</v>
      </c>
      <c r="FU299" s="53">
        <v>172.96770000000001</v>
      </c>
      <c r="FV299" s="53">
        <v>1785.912</v>
      </c>
      <c r="FW299" s="53">
        <v>124.8563</v>
      </c>
      <c r="FX299" s="53">
        <v>1</v>
      </c>
    </row>
    <row r="300" spans="1:180" x14ac:dyDescent="0.3">
      <c r="A300" t="s">
        <v>174</v>
      </c>
      <c r="B300" t="s">
        <v>251</v>
      </c>
      <c r="C300" t="s">
        <v>180</v>
      </c>
      <c r="D300" t="s">
        <v>248</v>
      </c>
      <c r="E300" t="s">
        <v>187</v>
      </c>
      <c r="F300" t="s">
        <v>229</v>
      </c>
      <c r="G300" t="s">
        <v>243</v>
      </c>
      <c r="H300" s="53">
        <v>42</v>
      </c>
      <c r="I300" s="53">
        <v>7.4754728999999998</v>
      </c>
      <c r="J300" s="53">
        <v>5.9669280000000002</v>
      </c>
      <c r="K300" s="53">
        <v>4.5133989999999997</v>
      </c>
      <c r="L300" s="53">
        <v>3.5917219999999999</v>
      </c>
      <c r="M300" s="53">
        <v>3.41065</v>
      </c>
      <c r="N300" s="53">
        <v>3.7005680000000001</v>
      </c>
      <c r="O300" s="53">
        <v>6.9349449999999999</v>
      </c>
      <c r="P300" s="53">
        <v>10.280659999999999</v>
      </c>
      <c r="Q300" s="53">
        <v>11.147629999999999</v>
      </c>
      <c r="R300" s="53">
        <v>12.45058</v>
      </c>
      <c r="S300" s="53">
        <v>11.71733</v>
      </c>
      <c r="T300" s="53">
        <v>10.512169999999999</v>
      </c>
      <c r="U300" s="53">
        <v>9.5527700000000006</v>
      </c>
      <c r="V300" s="53">
        <v>9.4392759999999996</v>
      </c>
      <c r="W300" s="53">
        <v>8.8304109999999998</v>
      </c>
      <c r="X300" s="53">
        <v>8.0406600000000008</v>
      </c>
      <c r="Y300" s="53">
        <v>6.3701610000000004</v>
      </c>
      <c r="Z300" s="53">
        <v>5.4882629999999999</v>
      </c>
      <c r="AA300" s="53">
        <v>6.2284249999999997</v>
      </c>
      <c r="AB300" s="53">
        <v>7.1716839999999999</v>
      </c>
      <c r="AC300" s="53">
        <v>7.5762270000000003</v>
      </c>
      <c r="AD300" s="53">
        <v>6.7722829999999998</v>
      </c>
      <c r="AE300" s="53">
        <v>5.9158999999999997</v>
      </c>
      <c r="AF300" s="53">
        <v>5.0722759999999996</v>
      </c>
      <c r="AG300" s="53">
        <v>-0.88170647999999996</v>
      </c>
      <c r="AH300" s="53">
        <v>-0.80217950000000005</v>
      </c>
      <c r="AI300" s="53">
        <v>-0.57016100000000003</v>
      </c>
      <c r="AJ300" s="53">
        <v>-0.55261590000000005</v>
      </c>
      <c r="AK300" s="53">
        <v>-0.73163129999999998</v>
      </c>
      <c r="AL300" s="53">
        <v>-1.52112</v>
      </c>
      <c r="AM300" s="53">
        <v>-3.5831080000000002</v>
      </c>
      <c r="AN300" s="53">
        <v>-5.5137590000000003</v>
      </c>
      <c r="AO300" s="53">
        <v>-6.8568860000000003</v>
      </c>
      <c r="AP300" s="53">
        <v>-5.7046590000000004</v>
      </c>
      <c r="AQ300" s="53">
        <v>-5.9999630000000002</v>
      </c>
      <c r="AR300" s="53">
        <v>-6.0669250000000003</v>
      </c>
      <c r="AS300" s="53">
        <v>-6.6372859999999996</v>
      </c>
      <c r="AT300" s="53">
        <v>-6.3573810000000002</v>
      </c>
      <c r="AU300" s="53">
        <v>-5.8634060000000003</v>
      </c>
      <c r="AV300" s="53">
        <v>-6.0781200000000002</v>
      </c>
      <c r="AW300" s="53">
        <v>-7.0205489999999999</v>
      </c>
      <c r="AX300" s="53">
        <v>-7.1757679999999997</v>
      </c>
      <c r="AY300" s="53">
        <v>-4.5971080000000004</v>
      </c>
      <c r="AZ300" s="53">
        <v>-1.6985570000000001</v>
      </c>
      <c r="BA300" s="53">
        <v>-0.23839050000000001</v>
      </c>
      <c r="BB300" s="53">
        <v>-0.31212620000000002</v>
      </c>
      <c r="BC300" s="53">
        <v>-0.67113049999999996</v>
      </c>
      <c r="BD300" s="53">
        <v>-0.76268440000000004</v>
      </c>
      <c r="BE300" s="53">
        <v>0.41252710999999997</v>
      </c>
      <c r="BF300" s="53">
        <v>0.2395941</v>
      </c>
      <c r="BG300" s="53">
        <v>0.27783809999999998</v>
      </c>
      <c r="BH300" s="53">
        <v>0.15371509999999999</v>
      </c>
      <c r="BI300" s="53">
        <v>-6.6443600000000005E-2</v>
      </c>
      <c r="BJ300" s="53">
        <v>-0.75416249999999996</v>
      </c>
      <c r="BK300" s="53">
        <v>-2.4919989999999999</v>
      </c>
      <c r="BL300" s="53">
        <v>-4.1594790000000001</v>
      </c>
      <c r="BM300" s="53">
        <v>-5.2888250000000001</v>
      </c>
      <c r="BN300" s="53">
        <v>-4.1041889999999999</v>
      </c>
      <c r="BO300" s="53">
        <v>-4.2393580000000002</v>
      </c>
      <c r="BP300" s="53">
        <v>-4.4591240000000001</v>
      </c>
      <c r="BQ300" s="53">
        <v>-5.0054030000000003</v>
      </c>
      <c r="BR300" s="53">
        <v>-4.6208859999999996</v>
      </c>
      <c r="BS300" s="53">
        <v>-4.4003769999999998</v>
      </c>
      <c r="BT300" s="53">
        <v>-4.2471569999999996</v>
      </c>
      <c r="BU300" s="53">
        <v>-4.8014970000000003</v>
      </c>
      <c r="BV300" s="53">
        <v>-4.9902810000000004</v>
      </c>
      <c r="BW300" s="53">
        <v>-2.957395</v>
      </c>
      <c r="BX300" s="53">
        <v>-0.52218100000000001</v>
      </c>
      <c r="BY300" s="53">
        <v>0.75135960000000002</v>
      </c>
      <c r="BZ300" s="53">
        <v>0.67190550000000004</v>
      </c>
      <c r="CA300" s="53">
        <v>0.26287529999999998</v>
      </c>
      <c r="CB300" s="53">
        <v>0.1248568</v>
      </c>
      <c r="CC300" s="53">
        <v>1.3089090999999999</v>
      </c>
      <c r="CD300" s="53">
        <v>0.96112330000000001</v>
      </c>
      <c r="CE300" s="53">
        <v>0.86515969999999998</v>
      </c>
      <c r="CF300" s="53">
        <v>0.64291779999999998</v>
      </c>
      <c r="CG300" s="53">
        <v>0.39426339999999999</v>
      </c>
      <c r="CH300" s="53">
        <v>-0.22297020000000001</v>
      </c>
      <c r="CI300" s="53">
        <v>-1.7363010000000001</v>
      </c>
      <c r="CJ300" s="53">
        <v>-3.2215090000000002</v>
      </c>
      <c r="CK300" s="53">
        <v>-4.2027900000000002</v>
      </c>
      <c r="CL300" s="53">
        <v>-2.995708</v>
      </c>
      <c r="CM300" s="53">
        <v>-3.0199690000000001</v>
      </c>
      <c r="CN300" s="53">
        <v>-3.3455650000000001</v>
      </c>
      <c r="CO300" s="53">
        <v>-3.875165</v>
      </c>
      <c r="CP300" s="53">
        <v>-3.4181949999999999</v>
      </c>
      <c r="CQ300" s="53">
        <v>-3.3870870000000002</v>
      </c>
      <c r="CR300" s="53">
        <v>-2.9790380000000001</v>
      </c>
      <c r="CS300" s="53">
        <v>-3.2645900000000001</v>
      </c>
      <c r="CT300" s="53">
        <v>-3.4766180000000002</v>
      </c>
      <c r="CU300" s="53">
        <v>-1.8217350000000001</v>
      </c>
      <c r="CV300" s="53">
        <v>0.29257379999999999</v>
      </c>
      <c r="CW300" s="53">
        <v>1.436858</v>
      </c>
      <c r="CX300" s="53">
        <v>1.353443</v>
      </c>
      <c r="CY300" s="53">
        <v>0.90976489999999999</v>
      </c>
      <c r="CZ300" s="53">
        <v>0.73956509999999998</v>
      </c>
      <c r="DA300" s="53">
        <v>2.205292</v>
      </c>
      <c r="DB300" s="53">
        <v>1.682652</v>
      </c>
      <c r="DC300" s="53">
        <v>1.4524809999999999</v>
      </c>
      <c r="DD300" s="53">
        <v>1.13212</v>
      </c>
      <c r="DE300" s="53">
        <v>0.85497049999999997</v>
      </c>
      <c r="DF300" s="53">
        <v>0.3082222</v>
      </c>
      <c r="DG300" s="53">
        <v>-0.98060219999999998</v>
      </c>
      <c r="DH300" s="53">
        <v>-2.2835380000000001</v>
      </c>
      <c r="DI300" s="53">
        <v>-3.1167560000000001</v>
      </c>
      <c r="DJ300" s="53">
        <v>-1.887227</v>
      </c>
      <c r="DK300" s="53">
        <v>-1.8005789999999999</v>
      </c>
      <c r="DL300" s="53">
        <v>-2.2320069999999999</v>
      </c>
      <c r="DM300" s="53">
        <v>-2.7449279999999998</v>
      </c>
      <c r="DN300" s="53">
        <v>-2.2155049999999998</v>
      </c>
      <c r="DO300" s="53">
        <v>-2.3737970000000002</v>
      </c>
      <c r="DP300" s="53">
        <v>-1.7109190000000001</v>
      </c>
      <c r="DQ300" s="53">
        <v>-1.727681</v>
      </c>
      <c r="DR300" s="53">
        <v>-1.9629559999999999</v>
      </c>
      <c r="DS300" s="53">
        <v>-0.68607490000000004</v>
      </c>
      <c r="DT300" s="53">
        <v>1.107329</v>
      </c>
      <c r="DU300" s="53">
        <v>2.1223550000000002</v>
      </c>
      <c r="DV300" s="53">
        <v>2.03498</v>
      </c>
      <c r="DW300" s="53">
        <v>1.5566549999999999</v>
      </c>
      <c r="DX300" s="53">
        <v>1.3542730000000001</v>
      </c>
      <c r="DY300" s="53">
        <v>3.4995251000000001</v>
      </c>
      <c r="DZ300" s="53">
        <v>2.7244259999999998</v>
      </c>
      <c r="EA300" s="53">
        <v>2.300481</v>
      </c>
      <c r="EB300" s="53">
        <v>1.838452</v>
      </c>
      <c r="EC300" s="53">
        <v>1.5201579999999999</v>
      </c>
      <c r="ED300" s="53">
        <v>1.07518</v>
      </c>
      <c r="EE300" s="53">
        <v>0.1105066</v>
      </c>
      <c r="EF300" s="53">
        <v>-0.92925829999999998</v>
      </c>
      <c r="EG300" s="53">
        <v>-1.548694</v>
      </c>
      <c r="EH300" s="53">
        <v>-0.28675659999999997</v>
      </c>
      <c r="EI300" s="53">
        <v>-3.9974799999999998E-2</v>
      </c>
      <c r="EJ300" s="53">
        <v>-0.62420549999999997</v>
      </c>
      <c r="EK300" s="53">
        <v>-1.1130450000000001</v>
      </c>
      <c r="EL300" s="53">
        <v>-0.4790102</v>
      </c>
      <c r="EM300" s="53">
        <v>-0.91076760000000001</v>
      </c>
      <c r="EN300" s="53">
        <v>0.1200442</v>
      </c>
      <c r="EO300" s="53">
        <v>0.49136980000000002</v>
      </c>
      <c r="EP300" s="53">
        <v>0.22253239999999999</v>
      </c>
      <c r="EQ300" s="53">
        <v>0.95363799999999999</v>
      </c>
      <c r="ER300" s="53">
        <v>2.2837049999999999</v>
      </c>
      <c r="ES300" s="53">
        <v>3.1121059999999998</v>
      </c>
      <c r="ET300" s="53">
        <v>3.019012</v>
      </c>
      <c r="EU300" s="53">
        <v>2.4906600000000001</v>
      </c>
      <c r="EV300" s="53">
        <v>2.2418149999999999</v>
      </c>
      <c r="EW300" s="53">
        <v>58.166179999999997</v>
      </c>
      <c r="EX300" s="53">
        <v>57.700150000000001</v>
      </c>
      <c r="EY300" s="53">
        <v>57.290819999999997</v>
      </c>
      <c r="EZ300" s="53">
        <v>57.064309999999999</v>
      </c>
      <c r="FA300" s="53">
        <v>56.635480000000001</v>
      </c>
      <c r="FB300" s="53">
        <v>56.385120000000001</v>
      </c>
      <c r="FC300" s="53">
        <v>56.49783</v>
      </c>
      <c r="FD300" s="53">
        <v>57.488079999999997</v>
      </c>
      <c r="FE300" s="53">
        <v>59.186050000000002</v>
      </c>
      <c r="FF300" s="53">
        <v>61.43967</v>
      </c>
      <c r="FG300" s="53">
        <v>63.954120000000003</v>
      </c>
      <c r="FH300" s="53">
        <v>66.144509999999997</v>
      </c>
      <c r="FI300" s="53">
        <v>67.670879999999997</v>
      </c>
      <c r="FJ300" s="53">
        <v>69.158959999999993</v>
      </c>
      <c r="FK300" s="53">
        <v>69.739519999999999</v>
      </c>
      <c r="FL300" s="53">
        <v>69.751080000000002</v>
      </c>
      <c r="FM300" s="53">
        <v>69.605850000000004</v>
      </c>
      <c r="FN300" s="53">
        <v>68.011560000000003</v>
      </c>
      <c r="FO300" s="53">
        <v>65.487719999999996</v>
      </c>
      <c r="FP300" s="53">
        <v>63.193640000000002</v>
      </c>
      <c r="FQ300" s="53">
        <v>61.296970000000002</v>
      </c>
      <c r="FR300" s="53">
        <v>60.022759999999998</v>
      </c>
      <c r="FS300" s="53">
        <v>59.051299999999998</v>
      </c>
      <c r="FT300" s="53">
        <v>58.298409999999997</v>
      </c>
      <c r="FU300" s="53">
        <v>173</v>
      </c>
      <c r="FV300" s="53">
        <v>1989.6969999999999</v>
      </c>
      <c r="FW300" s="53">
        <v>130.80109999999999</v>
      </c>
      <c r="FX300" s="53">
        <v>1</v>
      </c>
    </row>
    <row r="301" spans="1:180" x14ac:dyDescent="0.3">
      <c r="A301" t="s">
        <v>174</v>
      </c>
      <c r="B301" t="s">
        <v>251</v>
      </c>
      <c r="C301" t="s">
        <v>180</v>
      </c>
      <c r="D301" t="s">
        <v>227</v>
      </c>
      <c r="E301" t="s">
        <v>187</v>
      </c>
      <c r="F301" t="s">
        <v>229</v>
      </c>
      <c r="G301" t="s">
        <v>243</v>
      </c>
      <c r="H301" s="53">
        <v>42</v>
      </c>
      <c r="I301" s="53">
        <v>5.5582051000000003</v>
      </c>
      <c r="J301" s="53">
        <v>4.8309249999999997</v>
      </c>
      <c r="K301" s="53">
        <v>4.1163210000000001</v>
      </c>
      <c r="L301" s="53">
        <v>3.4486020000000002</v>
      </c>
      <c r="M301" s="53">
        <v>3.3205450000000001</v>
      </c>
      <c r="N301" s="53">
        <v>4.2321140000000002</v>
      </c>
      <c r="O301" s="53">
        <v>9.8747769999999999</v>
      </c>
      <c r="P301" s="53">
        <v>17.18787</v>
      </c>
      <c r="Q301" s="53">
        <v>20.48799</v>
      </c>
      <c r="R301" s="53">
        <v>21.54364</v>
      </c>
      <c r="S301" s="53">
        <v>21.35819</v>
      </c>
      <c r="T301" s="53">
        <v>19.24306</v>
      </c>
      <c r="U301" s="53">
        <v>17.815930000000002</v>
      </c>
      <c r="V301" s="53">
        <v>16.116299999999999</v>
      </c>
      <c r="W301" s="53">
        <v>16.85914</v>
      </c>
      <c r="X301" s="53">
        <v>17.038689999999999</v>
      </c>
      <c r="Y301" s="53">
        <v>15.74273</v>
      </c>
      <c r="Z301" s="53">
        <v>14.92005</v>
      </c>
      <c r="AA301" s="53">
        <v>13.08534</v>
      </c>
      <c r="AB301" s="53">
        <v>12.37078</v>
      </c>
      <c r="AC301" s="53">
        <v>11.153650000000001</v>
      </c>
      <c r="AD301" s="53">
        <v>10.24127</v>
      </c>
      <c r="AE301" s="53">
        <v>9.237444</v>
      </c>
      <c r="AF301" s="53">
        <v>8.3207360000000001</v>
      </c>
      <c r="AG301" s="53">
        <v>-2.4435389000000001</v>
      </c>
      <c r="AH301" s="53">
        <v>-2.0300790000000002</v>
      </c>
      <c r="AI301" s="53">
        <v>-1.6278900000000001</v>
      </c>
      <c r="AJ301" s="53">
        <v>-1.40768</v>
      </c>
      <c r="AK301" s="53">
        <v>-1.1110789999999999</v>
      </c>
      <c r="AL301" s="53">
        <v>-1.3494569999999999</v>
      </c>
      <c r="AM301" s="53">
        <v>-2.3711600000000002</v>
      </c>
      <c r="AN301" s="53">
        <v>-3.5505369999999998</v>
      </c>
      <c r="AO301" s="53">
        <v>-3.610611</v>
      </c>
      <c r="AP301" s="53">
        <v>-3.3559839999999999</v>
      </c>
      <c r="AQ301" s="53">
        <v>-3.2688679999999999</v>
      </c>
      <c r="AR301" s="53">
        <v>-4.5422529999999997</v>
      </c>
      <c r="AS301" s="53">
        <v>-5.0102570000000002</v>
      </c>
      <c r="AT301" s="53">
        <v>-5.7012080000000003</v>
      </c>
      <c r="AU301" s="53">
        <v>-3.4151359999999999</v>
      </c>
      <c r="AV301" s="53">
        <v>-2.4108930000000002</v>
      </c>
      <c r="AW301" s="53">
        <v>-3.498767</v>
      </c>
      <c r="AX301" s="53">
        <v>-3.8674050000000002</v>
      </c>
      <c r="AY301" s="53">
        <v>-4.1356109999999999</v>
      </c>
      <c r="AZ301" s="53">
        <v>-3.4105500000000002</v>
      </c>
      <c r="BA301" s="53">
        <v>-3.5183450000000001</v>
      </c>
      <c r="BB301" s="53">
        <v>-3.38809</v>
      </c>
      <c r="BC301" s="53">
        <v>-2.8833479999999998</v>
      </c>
      <c r="BD301" s="53">
        <v>-2.5704030000000002</v>
      </c>
      <c r="BE301" s="53">
        <v>-1.5240530000000001</v>
      </c>
      <c r="BF301" s="53">
        <v>-1.269671</v>
      </c>
      <c r="BG301" s="53">
        <v>-1.0074099999999999</v>
      </c>
      <c r="BH301" s="53">
        <v>-0.90494419999999998</v>
      </c>
      <c r="BI301" s="53">
        <v>-0.66924550000000005</v>
      </c>
      <c r="BJ301" s="53">
        <v>-0.78255779999999997</v>
      </c>
      <c r="BK301" s="53">
        <v>-1.169122</v>
      </c>
      <c r="BL301" s="53">
        <v>-2.0217740000000002</v>
      </c>
      <c r="BM301" s="53">
        <v>-1.749994</v>
      </c>
      <c r="BN301" s="53">
        <v>-1.443041</v>
      </c>
      <c r="BO301" s="53">
        <v>-1.46506</v>
      </c>
      <c r="BP301" s="53">
        <v>-2.740945</v>
      </c>
      <c r="BQ301" s="53">
        <v>-3.1563379999999999</v>
      </c>
      <c r="BR301" s="53">
        <v>-4.0195920000000003</v>
      </c>
      <c r="BS301" s="53">
        <v>-2.0542950000000002</v>
      </c>
      <c r="BT301" s="53">
        <v>-0.8620622</v>
      </c>
      <c r="BU301" s="53">
        <v>-1.7458149999999999</v>
      </c>
      <c r="BV301" s="53">
        <v>-2.0943529999999999</v>
      </c>
      <c r="BW301" s="53">
        <v>-2.382641</v>
      </c>
      <c r="BX301" s="53">
        <v>-1.7562979999999999</v>
      </c>
      <c r="BY301" s="53">
        <v>-1.817804</v>
      </c>
      <c r="BZ301" s="53">
        <v>-1.663192</v>
      </c>
      <c r="CA301" s="53">
        <v>-1.3224549999999999</v>
      </c>
      <c r="CB301" s="53">
        <v>-1.1822250000000001</v>
      </c>
      <c r="CC301" s="53">
        <v>-0.88722007999999997</v>
      </c>
      <c r="CD301" s="53">
        <v>-0.74301490000000003</v>
      </c>
      <c r="CE301" s="53">
        <v>-0.5776675</v>
      </c>
      <c r="CF301" s="53">
        <v>-0.55675079999999999</v>
      </c>
      <c r="CG301" s="53">
        <v>-0.36323290000000003</v>
      </c>
      <c r="CH301" s="53">
        <v>-0.38992549999999998</v>
      </c>
      <c r="CI301" s="53">
        <v>-0.33659410000000001</v>
      </c>
      <c r="CJ301" s="53">
        <v>-0.96295660000000005</v>
      </c>
      <c r="CK301" s="53">
        <v>-0.4613372</v>
      </c>
      <c r="CL301" s="53">
        <v>-0.1181422</v>
      </c>
      <c r="CM301" s="53">
        <v>-0.215748</v>
      </c>
      <c r="CN301" s="53">
        <v>-1.4933650000000001</v>
      </c>
      <c r="CO301" s="53">
        <v>-1.8723190000000001</v>
      </c>
      <c r="CP301" s="53">
        <v>-2.8549099999999998</v>
      </c>
      <c r="CQ301" s="53">
        <v>-1.1117809999999999</v>
      </c>
      <c r="CR301" s="53">
        <v>0.2106536</v>
      </c>
      <c r="CS301" s="53">
        <v>-0.53172640000000004</v>
      </c>
      <c r="CT301" s="53">
        <v>-0.86634279999999997</v>
      </c>
      <c r="CU301" s="53">
        <v>-1.168539</v>
      </c>
      <c r="CV301" s="53">
        <v>-0.61056770000000005</v>
      </c>
      <c r="CW301" s="53">
        <v>-0.64001459999999999</v>
      </c>
      <c r="CX301" s="53">
        <v>-0.46853319999999998</v>
      </c>
      <c r="CY301" s="53">
        <v>-0.24138609999999999</v>
      </c>
      <c r="CZ301" s="53">
        <v>-0.22077759999999999</v>
      </c>
      <c r="DA301" s="53">
        <v>-0.25038718999999998</v>
      </c>
      <c r="DB301" s="53">
        <v>-0.21635879999999999</v>
      </c>
      <c r="DC301" s="53">
        <v>-0.1479251</v>
      </c>
      <c r="DD301" s="53">
        <v>-0.2085574</v>
      </c>
      <c r="DE301" s="53">
        <v>-5.7220199999999999E-2</v>
      </c>
      <c r="DF301" s="53">
        <v>2.7068000000000001E-3</v>
      </c>
      <c r="DG301" s="53">
        <v>0.49593389999999998</v>
      </c>
      <c r="DH301" s="53">
        <v>9.5860299999999996E-2</v>
      </c>
      <c r="DI301" s="53">
        <v>0.82732000000000006</v>
      </c>
      <c r="DJ301" s="53">
        <v>1.2067559999999999</v>
      </c>
      <c r="DK301" s="53">
        <v>1.0335639999999999</v>
      </c>
      <c r="DL301" s="53">
        <v>-0.24578430000000001</v>
      </c>
      <c r="DM301" s="53">
        <v>-0.58830000000000005</v>
      </c>
      <c r="DN301" s="53">
        <v>-1.6902280000000001</v>
      </c>
      <c r="DO301" s="53">
        <v>-0.16926749999999999</v>
      </c>
      <c r="DP301" s="53">
        <v>1.283369</v>
      </c>
      <c r="DQ301" s="53">
        <v>0.68236240000000004</v>
      </c>
      <c r="DR301" s="53">
        <v>0.36166749999999998</v>
      </c>
      <c r="DS301" s="53">
        <v>4.5562100000000001E-2</v>
      </c>
      <c r="DT301" s="53">
        <v>0.53516229999999998</v>
      </c>
      <c r="DU301" s="53">
        <v>0.53777489999999994</v>
      </c>
      <c r="DV301" s="53">
        <v>0.72612569999999999</v>
      </c>
      <c r="DW301" s="53">
        <v>0.83968319999999996</v>
      </c>
      <c r="DX301" s="53">
        <v>0.74067000000000005</v>
      </c>
      <c r="DY301" s="53">
        <v>0.66909837999999999</v>
      </c>
      <c r="DZ301" s="53">
        <v>0.54404889999999995</v>
      </c>
      <c r="EA301" s="53">
        <v>0.4725548</v>
      </c>
      <c r="EB301" s="53">
        <v>0.29417860000000001</v>
      </c>
      <c r="EC301" s="53">
        <v>0.3846135</v>
      </c>
      <c r="ED301" s="53">
        <v>0.56960549999999999</v>
      </c>
      <c r="EE301" s="53">
        <v>1.697972</v>
      </c>
      <c r="EF301" s="53">
        <v>1.6246240000000001</v>
      </c>
      <c r="EG301" s="53">
        <v>2.6879360000000001</v>
      </c>
      <c r="EH301" s="53">
        <v>3.1196999999999999</v>
      </c>
      <c r="EI301" s="53">
        <v>2.8373719999999998</v>
      </c>
      <c r="EJ301" s="53">
        <v>1.5555239999999999</v>
      </c>
      <c r="EK301" s="53">
        <v>1.265619</v>
      </c>
      <c r="EL301" s="53">
        <v>-8.6122999999999998E-3</v>
      </c>
      <c r="EM301" s="53">
        <v>1.191573</v>
      </c>
      <c r="EN301" s="53">
        <v>2.832201</v>
      </c>
      <c r="EO301" s="53">
        <v>2.435314</v>
      </c>
      <c r="EP301" s="53">
        <v>2.134719</v>
      </c>
      <c r="EQ301" s="53">
        <v>1.798532</v>
      </c>
      <c r="ER301" s="53">
        <v>2.1894140000000002</v>
      </c>
      <c r="ES301" s="53">
        <v>2.2383160000000002</v>
      </c>
      <c r="ET301" s="53">
        <v>2.4510230000000002</v>
      </c>
      <c r="EU301" s="53">
        <v>2.400576</v>
      </c>
      <c r="EV301" s="53">
        <v>2.1288480000000001</v>
      </c>
      <c r="EW301" s="53">
        <v>57.441540000000003</v>
      </c>
      <c r="EX301" s="53">
        <v>56.967289999999998</v>
      </c>
      <c r="EY301" s="53">
        <v>56.426830000000002</v>
      </c>
      <c r="EZ301" s="53">
        <v>55.825150000000001</v>
      </c>
      <c r="FA301" s="53">
        <v>55.352339999999998</v>
      </c>
      <c r="FB301" s="53">
        <v>55.014319999999998</v>
      </c>
      <c r="FC301" s="53">
        <v>55.291510000000002</v>
      </c>
      <c r="FD301" s="53">
        <v>57.334470000000003</v>
      </c>
      <c r="FE301" s="53">
        <v>59.482399999999998</v>
      </c>
      <c r="FF301" s="53">
        <v>61.650550000000003</v>
      </c>
      <c r="FG301" s="53">
        <v>64.050709999999995</v>
      </c>
      <c r="FH301" s="53">
        <v>66.392930000000007</v>
      </c>
      <c r="FI301" s="53">
        <v>68.191280000000006</v>
      </c>
      <c r="FJ301" s="53">
        <v>69.332499999999996</v>
      </c>
      <c r="FK301" s="53">
        <v>70.067530000000005</v>
      </c>
      <c r="FL301" s="53">
        <v>70.174989999999994</v>
      </c>
      <c r="FM301" s="53">
        <v>69.474379999999996</v>
      </c>
      <c r="FN301" s="53">
        <v>68.313980000000001</v>
      </c>
      <c r="FO301" s="53">
        <v>66.577770000000001</v>
      </c>
      <c r="FP301" s="53">
        <v>64.14819</v>
      </c>
      <c r="FQ301" s="53">
        <v>61.589860000000002</v>
      </c>
      <c r="FR301" s="53">
        <v>59.921439999999997</v>
      </c>
      <c r="FS301" s="53">
        <v>59.087359999999997</v>
      </c>
      <c r="FT301" s="53">
        <v>58.392139999999998</v>
      </c>
      <c r="FU301" s="53">
        <v>173</v>
      </c>
      <c r="FV301" s="53">
        <v>1989.6969999999999</v>
      </c>
      <c r="FW301" s="53">
        <v>130.80109999999999</v>
      </c>
      <c r="FX301" s="53">
        <v>1</v>
      </c>
    </row>
    <row r="302" spans="1:180" x14ac:dyDescent="0.3">
      <c r="A302" t="s">
        <v>174</v>
      </c>
      <c r="B302" t="s">
        <v>251</v>
      </c>
      <c r="C302" t="s">
        <v>180</v>
      </c>
      <c r="D302" t="s">
        <v>248</v>
      </c>
      <c r="E302" t="s">
        <v>188</v>
      </c>
      <c r="F302" t="s">
        <v>229</v>
      </c>
      <c r="G302" t="s">
        <v>243</v>
      </c>
      <c r="H302" s="53">
        <v>42</v>
      </c>
      <c r="I302" s="53">
        <v>5.9459019</v>
      </c>
      <c r="J302" s="53">
        <v>5.3773220000000004</v>
      </c>
      <c r="K302" s="53">
        <v>4.0495720000000004</v>
      </c>
      <c r="L302" s="53">
        <v>3.4818199999999999</v>
      </c>
      <c r="M302" s="53">
        <v>4.1850339999999999</v>
      </c>
      <c r="N302" s="53">
        <v>6.8412379999999997</v>
      </c>
      <c r="O302" s="53">
        <v>9.3720470000000002</v>
      </c>
      <c r="P302" s="53">
        <v>14.071899999999999</v>
      </c>
      <c r="Q302" s="53">
        <v>15.77036</v>
      </c>
      <c r="R302" s="53">
        <v>14.59698</v>
      </c>
      <c r="S302" s="53">
        <v>14.984080000000001</v>
      </c>
      <c r="T302" s="53">
        <v>15.294689999999999</v>
      </c>
      <c r="U302" s="53">
        <v>13.27092</v>
      </c>
      <c r="V302" s="53">
        <v>12.78688</v>
      </c>
      <c r="W302" s="53">
        <v>11.52539</v>
      </c>
      <c r="X302" s="53">
        <v>9.4450020000000006</v>
      </c>
      <c r="Y302" s="53">
        <v>8.8214900000000007</v>
      </c>
      <c r="Z302" s="53">
        <v>8.5083769999999994</v>
      </c>
      <c r="AA302" s="53">
        <v>8.7767169999999997</v>
      </c>
      <c r="AB302" s="53">
        <v>7.6829619999999998</v>
      </c>
      <c r="AC302" s="53">
        <v>6.526402</v>
      </c>
      <c r="AD302" s="53">
        <v>5.6620419999999996</v>
      </c>
      <c r="AE302" s="53">
        <v>6.3941429999999997</v>
      </c>
      <c r="AF302" s="53">
        <v>4.4468399999999999</v>
      </c>
      <c r="AG302" s="53">
        <v>-2.4730810999999999</v>
      </c>
      <c r="AH302" s="53">
        <v>-2.111748</v>
      </c>
      <c r="AI302" s="53">
        <v>-2.6918859999999998</v>
      </c>
      <c r="AJ302" s="53">
        <v>-2.453662</v>
      </c>
      <c r="AK302" s="53">
        <v>-1.5001660000000001</v>
      </c>
      <c r="AL302" s="53">
        <v>0.36607830000000002</v>
      </c>
      <c r="AM302" s="53">
        <v>-2.916785</v>
      </c>
      <c r="AN302" s="53">
        <v>-4.1190379999999998</v>
      </c>
      <c r="AO302" s="53">
        <v>-4.6967600000000003</v>
      </c>
      <c r="AP302" s="53">
        <v>-6.6891800000000003</v>
      </c>
      <c r="AQ302" s="53">
        <v>-5.2691809999999997</v>
      </c>
      <c r="AR302" s="53">
        <v>-4.0232669999999997</v>
      </c>
      <c r="AS302" s="53">
        <v>-3.9100160000000002</v>
      </c>
      <c r="AT302" s="53">
        <v>-4.9846750000000002</v>
      </c>
      <c r="AU302" s="53">
        <v>-5.3423439999999998</v>
      </c>
      <c r="AV302" s="53">
        <v>-6.4989429999999997</v>
      </c>
      <c r="AW302" s="53">
        <v>-6.818581</v>
      </c>
      <c r="AX302" s="53">
        <v>-6.2414249999999996</v>
      </c>
      <c r="AY302" s="53">
        <v>-4.6439769999999996</v>
      </c>
      <c r="AZ302" s="53">
        <v>-4.8172790000000001</v>
      </c>
      <c r="BA302" s="53">
        <v>-4.4940480000000003</v>
      </c>
      <c r="BB302" s="53">
        <v>-4.4176209999999996</v>
      </c>
      <c r="BC302" s="53">
        <v>-2.6019480000000001</v>
      </c>
      <c r="BD302" s="53">
        <v>-3.036311</v>
      </c>
      <c r="BE302" s="53">
        <v>-1.2915479999999999</v>
      </c>
      <c r="BF302" s="53">
        <v>-0.98100869999999996</v>
      </c>
      <c r="BG302" s="53">
        <v>-1.6128229999999999</v>
      </c>
      <c r="BH302" s="53">
        <v>-1.469894</v>
      </c>
      <c r="BI302" s="53">
        <v>-0.82021980000000005</v>
      </c>
      <c r="BJ302" s="53">
        <v>1.27179</v>
      </c>
      <c r="BK302" s="53">
        <v>-1.4643219999999999</v>
      </c>
      <c r="BL302" s="53">
        <v>-2.6316679999999999</v>
      </c>
      <c r="BM302" s="53">
        <v>-3.0716320000000001</v>
      </c>
      <c r="BN302" s="53">
        <v>-4.7195900000000002</v>
      </c>
      <c r="BO302" s="53">
        <v>-3.4315600000000002</v>
      </c>
      <c r="BP302" s="53">
        <v>-2.1751070000000001</v>
      </c>
      <c r="BQ302" s="53">
        <v>-2.5181360000000002</v>
      </c>
      <c r="BR302" s="53">
        <v>-2.9724710000000001</v>
      </c>
      <c r="BS302" s="53">
        <v>-3.4092470000000001</v>
      </c>
      <c r="BT302" s="53">
        <v>-4.663824</v>
      </c>
      <c r="BU302" s="53">
        <v>-4.5671569999999999</v>
      </c>
      <c r="BV302" s="53">
        <v>-3.913697</v>
      </c>
      <c r="BW302" s="53">
        <v>-2.6430859999999998</v>
      </c>
      <c r="BX302" s="53">
        <v>-2.8979170000000001</v>
      </c>
      <c r="BY302" s="53">
        <v>-2.6168619999999998</v>
      </c>
      <c r="BZ302" s="53">
        <v>-2.4466890000000001</v>
      </c>
      <c r="CA302" s="53">
        <v>-0.8771871</v>
      </c>
      <c r="CB302" s="53">
        <v>-1.7868710000000001</v>
      </c>
      <c r="CC302" s="53">
        <v>-0.47322109000000001</v>
      </c>
      <c r="CD302" s="53">
        <v>-0.1978618</v>
      </c>
      <c r="CE302" s="53">
        <v>-0.8654674</v>
      </c>
      <c r="CF302" s="53">
        <v>-0.78853969999999995</v>
      </c>
      <c r="CG302" s="53">
        <v>-0.34929080000000001</v>
      </c>
      <c r="CH302" s="53">
        <v>1.899084</v>
      </c>
      <c r="CI302" s="53">
        <v>-0.45835120000000001</v>
      </c>
      <c r="CJ302" s="53">
        <v>-1.6015189999999999</v>
      </c>
      <c r="CK302" s="53">
        <v>-1.9460740000000001</v>
      </c>
      <c r="CL302" s="53">
        <v>-3.3554580000000001</v>
      </c>
      <c r="CM302" s="53">
        <v>-2.15883</v>
      </c>
      <c r="CN302" s="53">
        <v>-0.89507729999999996</v>
      </c>
      <c r="CO302" s="53">
        <v>-1.5541240000000001</v>
      </c>
      <c r="CP302" s="53">
        <v>-1.5788230000000001</v>
      </c>
      <c r="CQ302" s="53">
        <v>-2.070389</v>
      </c>
      <c r="CR302" s="53">
        <v>-3.3928259999999999</v>
      </c>
      <c r="CS302" s="53">
        <v>-3.0078279999999999</v>
      </c>
      <c r="CT302" s="53">
        <v>-2.3015189999999999</v>
      </c>
      <c r="CU302" s="53">
        <v>-1.2572749999999999</v>
      </c>
      <c r="CV302" s="53">
        <v>-1.568573</v>
      </c>
      <c r="CW302" s="53">
        <v>-1.316729</v>
      </c>
      <c r="CX302" s="53">
        <v>-1.081628</v>
      </c>
      <c r="CY302" s="53">
        <v>0.31737729999999997</v>
      </c>
      <c r="CZ302" s="53">
        <v>-0.92151360000000004</v>
      </c>
      <c r="DA302" s="53">
        <v>0.34510529000000001</v>
      </c>
      <c r="DB302" s="53">
        <v>0.58528519999999995</v>
      </c>
      <c r="DC302" s="53">
        <v>-0.1181116</v>
      </c>
      <c r="DD302" s="53">
        <v>-0.1071853</v>
      </c>
      <c r="DE302" s="53">
        <v>0.1216381</v>
      </c>
      <c r="DF302" s="53">
        <v>2.5263770000000001</v>
      </c>
      <c r="DG302" s="53">
        <v>0.54761979999999999</v>
      </c>
      <c r="DH302" s="53">
        <v>-0.57137110000000002</v>
      </c>
      <c r="DI302" s="53">
        <v>-0.82051580000000002</v>
      </c>
      <c r="DJ302" s="53">
        <v>-1.991325</v>
      </c>
      <c r="DK302" s="53">
        <v>-0.88609919999999998</v>
      </c>
      <c r="DL302" s="53">
        <v>0.38495249999999998</v>
      </c>
      <c r="DM302" s="53">
        <v>-0.59011170000000002</v>
      </c>
      <c r="DN302" s="53">
        <v>-0.18517639999999999</v>
      </c>
      <c r="DO302" s="53">
        <v>-0.73153170000000001</v>
      </c>
      <c r="DP302" s="53">
        <v>-2.1218279999999998</v>
      </c>
      <c r="DQ302" s="53">
        <v>-1.448499</v>
      </c>
      <c r="DR302" s="53">
        <v>-0.6893418</v>
      </c>
      <c r="DS302" s="53">
        <v>0.12853609999999999</v>
      </c>
      <c r="DT302" s="53">
        <v>-0.2392291</v>
      </c>
      <c r="DU302" s="53">
        <v>-1.65953E-2</v>
      </c>
      <c r="DV302" s="53">
        <v>0.28343269999999998</v>
      </c>
      <c r="DW302" s="53">
        <v>1.5119419999999999</v>
      </c>
      <c r="DX302" s="53">
        <v>-5.61556E-2</v>
      </c>
      <c r="DY302" s="53">
        <v>1.5266390000000001</v>
      </c>
      <c r="DZ302" s="53">
        <v>1.7160249999999999</v>
      </c>
      <c r="EA302" s="53">
        <v>0.96095140000000001</v>
      </c>
      <c r="EB302" s="53">
        <v>0.87658210000000003</v>
      </c>
      <c r="EC302" s="53">
        <v>0.80158470000000004</v>
      </c>
      <c r="ED302" s="53">
        <v>3.4320889999999999</v>
      </c>
      <c r="EE302" s="53">
        <v>2.0000819999999999</v>
      </c>
      <c r="EF302" s="53">
        <v>0.91599940000000002</v>
      </c>
      <c r="EG302" s="53">
        <v>0.80461159999999998</v>
      </c>
      <c r="EH302" s="53">
        <v>-2.17352E-2</v>
      </c>
      <c r="EI302" s="53">
        <v>0.95152139999999996</v>
      </c>
      <c r="EJ302" s="53">
        <v>2.2331120000000002</v>
      </c>
      <c r="EK302" s="53">
        <v>0.8017687</v>
      </c>
      <c r="EL302" s="53">
        <v>1.827029</v>
      </c>
      <c r="EM302" s="53">
        <v>1.2015659999999999</v>
      </c>
      <c r="EN302" s="53">
        <v>-0.2867092</v>
      </c>
      <c r="EO302" s="53">
        <v>0.80292399999999997</v>
      </c>
      <c r="EP302" s="53">
        <v>1.6383859999999999</v>
      </c>
      <c r="EQ302" s="53">
        <v>2.1294270000000002</v>
      </c>
      <c r="ER302" s="53">
        <v>1.6801330000000001</v>
      </c>
      <c r="ES302" s="53">
        <v>1.8605910000000001</v>
      </c>
      <c r="ET302" s="53">
        <v>2.2543639999999998</v>
      </c>
      <c r="EU302" s="53">
        <v>3.2367029999999999</v>
      </c>
      <c r="EV302" s="53">
        <v>1.193284</v>
      </c>
      <c r="EW302" s="53">
        <v>58.326590000000003</v>
      </c>
      <c r="EX302" s="53">
        <v>57.93873</v>
      </c>
      <c r="EY302" s="53">
        <v>57.604050000000001</v>
      </c>
      <c r="EZ302" s="53">
        <v>57.276589999999999</v>
      </c>
      <c r="FA302" s="53">
        <v>57.076300000000003</v>
      </c>
      <c r="FB302" s="53">
        <v>56.926879999999997</v>
      </c>
      <c r="FC302" s="53">
        <v>56.754910000000002</v>
      </c>
      <c r="FD302" s="53">
        <v>57.50318</v>
      </c>
      <c r="FE302" s="53">
        <v>58.945950000000003</v>
      </c>
      <c r="FF302" s="53">
        <v>61.063580000000002</v>
      </c>
      <c r="FG302" s="53">
        <v>63.190750000000001</v>
      </c>
      <c r="FH302" s="53">
        <v>65.529769999999999</v>
      </c>
      <c r="FI302" s="53">
        <v>67.049419999999998</v>
      </c>
      <c r="FJ302" s="53">
        <v>68.160409999999999</v>
      </c>
      <c r="FK302" s="53">
        <v>68.875429999999994</v>
      </c>
      <c r="FL302" s="53">
        <v>69.082949999999997</v>
      </c>
      <c r="FM302" s="53">
        <v>68.478319999999997</v>
      </c>
      <c r="FN302" s="53">
        <v>66.960980000000006</v>
      </c>
      <c r="FO302" s="53">
        <v>65.210980000000006</v>
      </c>
      <c r="FP302" s="53">
        <v>62.981789999999997</v>
      </c>
      <c r="FQ302" s="53">
        <v>61.129770000000001</v>
      </c>
      <c r="FR302" s="53">
        <v>59.797400000000003</v>
      </c>
      <c r="FS302" s="53">
        <v>59.150289999999998</v>
      </c>
      <c r="FT302" s="53">
        <v>58.685839999999999</v>
      </c>
      <c r="FU302" s="53">
        <v>172.83869999999999</v>
      </c>
      <c r="FV302" s="53">
        <v>2094.1959999999999</v>
      </c>
      <c r="FW302" s="53">
        <v>125.60809999999999</v>
      </c>
      <c r="FX302" s="53">
        <v>1</v>
      </c>
    </row>
    <row r="303" spans="1:180" x14ac:dyDescent="0.3">
      <c r="A303" t="s">
        <v>174</v>
      </c>
      <c r="B303" t="s">
        <v>251</v>
      </c>
      <c r="C303" t="s">
        <v>180</v>
      </c>
      <c r="D303" t="s">
        <v>248</v>
      </c>
      <c r="E303" t="s">
        <v>189</v>
      </c>
      <c r="F303" t="s">
        <v>229</v>
      </c>
      <c r="G303" t="s">
        <v>243</v>
      </c>
      <c r="H303" s="53">
        <v>42</v>
      </c>
      <c r="I303" s="53">
        <v>7.9390577999999996</v>
      </c>
      <c r="J303" s="53">
        <v>6.9425499999999998</v>
      </c>
      <c r="K303" s="53">
        <v>5.5180379999999998</v>
      </c>
      <c r="L303" s="53">
        <v>4.4380740000000003</v>
      </c>
      <c r="M303" s="53">
        <v>4.2040480000000002</v>
      </c>
      <c r="N303" s="53">
        <v>4.19252</v>
      </c>
      <c r="O303" s="53">
        <v>4.8587490000000004</v>
      </c>
      <c r="P303" s="53">
        <v>9.0364559999999994</v>
      </c>
      <c r="Q303" s="53">
        <v>14.178800000000001</v>
      </c>
      <c r="R303" s="53">
        <v>15.1328</v>
      </c>
      <c r="S303" s="53">
        <v>15.17038</v>
      </c>
      <c r="T303" s="53">
        <v>14.155189999999999</v>
      </c>
      <c r="U303" s="53">
        <v>12.25806</v>
      </c>
      <c r="V303" s="53">
        <v>11.45872</v>
      </c>
      <c r="W303" s="53">
        <v>10.06132</v>
      </c>
      <c r="X303" s="53">
        <v>9.3146559999999994</v>
      </c>
      <c r="Y303" s="53">
        <v>8.1591719999999999</v>
      </c>
      <c r="Z303" s="53">
        <v>7.5757149999999998</v>
      </c>
      <c r="AA303" s="53">
        <v>6.7657400000000001</v>
      </c>
      <c r="AB303" s="53">
        <v>6.3430559999999998</v>
      </c>
      <c r="AC303" s="53">
        <v>5.3720970000000001</v>
      </c>
      <c r="AD303" s="53">
        <v>4.6730499999999999</v>
      </c>
      <c r="AE303" s="53">
        <v>4.3647150000000003</v>
      </c>
      <c r="AF303" s="53">
        <v>3.9318369999999998</v>
      </c>
      <c r="AG303" s="53">
        <v>1.266537</v>
      </c>
      <c r="AH303" s="53">
        <v>1.0555380000000001</v>
      </c>
      <c r="AI303" s="53">
        <v>0.2815899</v>
      </c>
      <c r="AJ303" s="53">
        <v>-0.19221730000000001</v>
      </c>
      <c r="AK303" s="53">
        <v>-0.1393595</v>
      </c>
      <c r="AL303" s="53">
        <v>-0.37609900000000002</v>
      </c>
      <c r="AM303" s="53">
        <v>-4.7276740000000004</v>
      </c>
      <c r="AN303" s="53">
        <v>-6.4897879999999999</v>
      </c>
      <c r="AO303" s="53">
        <v>-3.0858300000000001</v>
      </c>
      <c r="AP303" s="53">
        <v>-2.1005340000000001</v>
      </c>
      <c r="AQ303" s="53">
        <v>-1.414344</v>
      </c>
      <c r="AR303" s="53">
        <v>-1.9950540000000001</v>
      </c>
      <c r="AS303" s="53">
        <v>-2.7960759999999998</v>
      </c>
      <c r="AT303" s="53">
        <v>-2.670051</v>
      </c>
      <c r="AU303" s="53">
        <v>-3.8515869999999999</v>
      </c>
      <c r="AV303" s="53">
        <v>-3.139907</v>
      </c>
      <c r="AW303" s="53">
        <v>-3.2482389999999999</v>
      </c>
      <c r="AX303" s="53">
        <v>-3.2285210000000002</v>
      </c>
      <c r="AY303" s="53">
        <v>-3.6167820000000002</v>
      </c>
      <c r="AZ303" s="53">
        <v>-3.4482569999999999</v>
      </c>
      <c r="BA303" s="53">
        <v>-3.0995309999999998</v>
      </c>
      <c r="BB303" s="53">
        <v>-2.4865309999999998</v>
      </c>
      <c r="BC303" s="53">
        <v>-1.6651039999999999</v>
      </c>
      <c r="BD303" s="53">
        <v>-1.327493</v>
      </c>
      <c r="BE303" s="53">
        <v>2.0968038999999998</v>
      </c>
      <c r="BF303" s="53">
        <v>1.7951349999999999</v>
      </c>
      <c r="BG303" s="53">
        <v>0.96523429999999999</v>
      </c>
      <c r="BH303" s="53">
        <v>0.39325719999999997</v>
      </c>
      <c r="BI303" s="53">
        <v>0.40634130000000002</v>
      </c>
      <c r="BJ303" s="53">
        <v>0.2334533</v>
      </c>
      <c r="BK303" s="53">
        <v>-3.3207300000000002</v>
      </c>
      <c r="BL303" s="53">
        <v>-4.3674780000000002</v>
      </c>
      <c r="BM303" s="53">
        <v>-1.1471420000000001</v>
      </c>
      <c r="BN303" s="53">
        <v>-0.22989290000000001</v>
      </c>
      <c r="BO303" s="53">
        <v>0.40721289999999999</v>
      </c>
      <c r="BP303" s="53">
        <v>-0.15706909999999999</v>
      </c>
      <c r="BQ303" s="53">
        <v>-0.85734710000000003</v>
      </c>
      <c r="BR303" s="53">
        <v>-0.45055590000000001</v>
      </c>
      <c r="BS303" s="53">
        <v>-1.635545</v>
      </c>
      <c r="BT303" s="53">
        <v>-1.347758</v>
      </c>
      <c r="BU303" s="53">
        <v>-1.557129</v>
      </c>
      <c r="BV303" s="53">
        <v>-1.4196850000000001</v>
      </c>
      <c r="BW303" s="53">
        <v>-1.791388</v>
      </c>
      <c r="BX303" s="53">
        <v>-1.6942980000000001</v>
      </c>
      <c r="BY303" s="53">
        <v>-1.8004450000000001</v>
      </c>
      <c r="BZ303" s="53">
        <v>-1.484561</v>
      </c>
      <c r="CA303" s="53">
        <v>-0.91917720000000003</v>
      </c>
      <c r="CB303" s="53">
        <v>-0.61014670000000004</v>
      </c>
      <c r="CC303" s="53">
        <v>2.6718449999999998</v>
      </c>
      <c r="CD303" s="53">
        <v>2.3073779999999999</v>
      </c>
      <c r="CE303" s="53">
        <v>1.4387239999999999</v>
      </c>
      <c r="CF303" s="53">
        <v>0.79875499999999999</v>
      </c>
      <c r="CG303" s="53">
        <v>0.78429199999999999</v>
      </c>
      <c r="CH303" s="53">
        <v>0.65562739999999997</v>
      </c>
      <c r="CI303" s="53">
        <v>-2.346285</v>
      </c>
      <c r="CJ303" s="53">
        <v>-2.8975719999999998</v>
      </c>
      <c r="CK303" s="53">
        <v>0.1955884</v>
      </c>
      <c r="CL303" s="53">
        <v>1.065707</v>
      </c>
      <c r="CM303" s="53">
        <v>1.6688179999999999</v>
      </c>
      <c r="CN303" s="53">
        <v>1.1159129999999999</v>
      </c>
      <c r="CO303" s="53">
        <v>0.48541079999999998</v>
      </c>
      <c r="CP303" s="53">
        <v>1.08666</v>
      </c>
      <c r="CQ303" s="53">
        <v>-0.10072209999999999</v>
      </c>
      <c r="CR303" s="53">
        <v>-0.10652200000000001</v>
      </c>
      <c r="CS303" s="53">
        <v>-0.38587080000000001</v>
      </c>
      <c r="CT303" s="53">
        <v>-0.16689109999999999</v>
      </c>
      <c r="CU303" s="53">
        <v>-0.52712510000000001</v>
      </c>
      <c r="CV303" s="53">
        <v>-0.47951169999999999</v>
      </c>
      <c r="CW303" s="53">
        <v>-0.90070309999999998</v>
      </c>
      <c r="CX303" s="53">
        <v>-0.7905991</v>
      </c>
      <c r="CY303" s="53">
        <v>-0.40255059999999998</v>
      </c>
      <c r="CZ303" s="53">
        <v>-0.1133151</v>
      </c>
      <c r="DA303" s="53">
        <v>3.2468859999999999</v>
      </c>
      <c r="DB303" s="53">
        <v>2.81962</v>
      </c>
      <c r="DC303" s="53">
        <v>1.9122140000000001</v>
      </c>
      <c r="DD303" s="53">
        <v>1.204253</v>
      </c>
      <c r="DE303" s="53">
        <v>1.1622429999999999</v>
      </c>
      <c r="DF303" s="53">
        <v>1.077801</v>
      </c>
      <c r="DG303" s="53">
        <v>-1.3718399999999999</v>
      </c>
      <c r="DH303" s="53">
        <v>-1.4276660000000001</v>
      </c>
      <c r="DI303" s="53">
        <v>1.5383180000000001</v>
      </c>
      <c r="DJ303" s="53">
        <v>2.361307</v>
      </c>
      <c r="DK303" s="53">
        <v>2.9304230000000002</v>
      </c>
      <c r="DL303" s="53">
        <v>2.3888959999999999</v>
      </c>
      <c r="DM303" s="53">
        <v>1.8281689999999999</v>
      </c>
      <c r="DN303" s="53">
        <v>2.623875</v>
      </c>
      <c r="DO303" s="53">
        <v>1.4341010000000001</v>
      </c>
      <c r="DP303" s="53">
        <v>1.134714</v>
      </c>
      <c r="DQ303" s="53">
        <v>0.7853871</v>
      </c>
      <c r="DR303" s="53">
        <v>1.0859030000000001</v>
      </c>
      <c r="DS303" s="53">
        <v>0.73713770000000001</v>
      </c>
      <c r="DT303" s="53">
        <v>0.73527480000000001</v>
      </c>
      <c r="DU303" s="53">
        <v>-9.6069999999999999E-4</v>
      </c>
      <c r="DV303" s="53">
        <v>-9.6637500000000001E-2</v>
      </c>
      <c r="DW303" s="53">
        <v>0.11407589999999999</v>
      </c>
      <c r="DX303" s="53">
        <v>0.38351659999999999</v>
      </c>
      <c r="DY303" s="53">
        <v>4.0771531999999997</v>
      </c>
      <c r="DZ303" s="53">
        <v>3.5592169999999999</v>
      </c>
      <c r="EA303" s="53">
        <v>2.5958589999999999</v>
      </c>
      <c r="EB303" s="53">
        <v>1.7897270000000001</v>
      </c>
      <c r="EC303" s="53">
        <v>1.7079439999999999</v>
      </c>
      <c r="ED303" s="53">
        <v>1.687354</v>
      </c>
      <c r="EE303" s="53">
        <v>3.5104200000000002E-2</v>
      </c>
      <c r="EF303" s="53">
        <v>0.69464389999999998</v>
      </c>
      <c r="EG303" s="53">
        <v>3.477007</v>
      </c>
      <c r="EH303" s="53">
        <v>4.231948</v>
      </c>
      <c r="EI303" s="53">
        <v>4.7519799999999996</v>
      </c>
      <c r="EJ303" s="53">
        <v>4.2268800000000004</v>
      </c>
      <c r="EK303" s="53">
        <v>3.7668979999999999</v>
      </c>
      <c r="EL303" s="53">
        <v>4.8433700000000002</v>
      </c>
      <c r="EM303" s="53">
        <v>3.6501429999999999</v>
      </c>
      <c r="EN303" s="53">
        <v>2.926863</v>
      </c>
      <c r="EO303" s="53">
        <v>2.4764970000000002</v>
      </c>
      <c r="EP303" s="53">
        <v>2.8947379999999998</v>
      </c>
      <c r="EQ303" s="53">
        <v>2.562532</v>
      </c>
      <c r="ER303" s="53">
        <v>2.489233</v>
      </c>
      <c r="ES303" s="53">
        <v>1.298125</v>
      </c>
      <c r="ET303" s="53">
        <v>0.90533280000000005</v>
      </c>
      <c r="EU303" s="53">
        <v>0.86000259999999995</v>
      </c>
      <c r="EV303" s="53">
        <v>1.1008629999999999</v>
      </c>
      <c r="EW303" s="53">
        <v>60.366729999999997</v>
      </c>
      <c r="EX303" s="53">
        <v>60.160879999999999</v>
      </c>
      <c r="EY303" s="53">
        <v>59.67662</v>
      </c>
      <c r="EZ303" s="53">
        <v>59.265250000000002</v>
      </c>
      <c r="FA303" s="53">
        <v>58.833660000000002</v>
      </c>
      <c r="FB303" s="53">
        <v>58.538220000000003</v>
      </c>
      <c r="FC303" s="53">
        <v>58.363520000000001</v>
      </c>
      <c r="FD303" s="53">
        <v>58.827550000000002</v>
      </c>
      <c r="FE303" s="53">
        <v>60.377009999999999</v>
      </c>
      <c r="FF303" s="53">
        <v>62.685290000000002</v>
      </c>
      <c r="FG303" s="53">
        <v>65.195239999999998</v>
      </c>
      <c r="FH303" s="53">
        <v>67.321129999999997</v>
      </c>
      <c r="FI303" s="53">
        <v>68.829800000000006</v>
      </c>
      <c r="FJ303" s="53">
        <v>70.060050000000004</v>
      </c>
      <c r="FK303" s="53">
        <v>70.824340000000007</v>
      </c>
      <c r="FL303" s="53">
        <v>71.224789999999999</v>
      </c>
      <c r="FM303" s="53">
        <v>70.738919999999993</v>
      </c>
      <c r="FN303" s="53">
        <v>69.362560000000002</v>
      </c>
      <c r="FO303" s="53">
        <v>67.366730000000004</v>
      </c>
      <c r="FP303" s="53">
        <v>64.715479999999999</v>
      </c>
      <c r="FQ303" s="53">
        <v>62.800260000000002</v>
      </c>
      <c r="FR303" s="53">
        <v>61.723509999999997</v>
      </c>
      <c r="FS303" s="53">
        <v>60.988120000000002</v>
      </c>
      <c r="FT303" s="53">
        <v>60.341999999999999</v>
      </c>
      <c r="FU303" s="53">
        <v>172.96770000000001</v>
      </c>
      <c r="FV303" s="53">
        <v>1785.912</v>
      </c>
      <c r="FW303" s="53">
        <v>124.8563</v>
      </c>
      <c r="FX303" s="53">
        <v>1</v>
      </c>
    </row>
    <row r="304" spans="1:180" x14ac:dyDescent="0.3">
      <c r="A304" t="s">
        <v>174</v>
      </c>
      <c r="B304" t="s">
        <v>251</v>
      </c>
      <c r="C304" t="s">
        <v>180</v>
      </c>
      <c r="D304" t="s">
        <v>227</v>
      </c>
      <c r="E304" t="s">
        <v>190</v>
      </c>
      <c r="F304" t="s">
        <v>229</v>
      </c>
      <c r="G304" t="s">
        <v>243</v>
      </c>
      <c r="H304" s="53">
        <v>42</v>
      </c>
      <c r="I304" s="53">
        <v>4.0249300000000003</v>
      </c>
      <c r="J304" s="53">
        <v>3.7498670000000001</v>
      </c>
      <c r="K304" s="53">
        <v>2.8791950000000002</v>
      </c>
      <c r="L304" s="53">
        <v>2.3465449999999999</v>
      </c>
      <c r="M304" s="53">
        <v>2.2809210000000002</v>
      </c>
      <c r="N304" s="53">
        <v>2.6042529999999999</v>
      </c>
      <c r="O304" s="53">
        <v>4.9613969999999998</v>
      </c>
      <c r="P304" s="53">
        <v>10.77272</v>
      </c>
      <c r="Q304" s="53">
        <v>13.27441</v>
      </c>
      <c r="R304" s="53">
        <v>14.718999999999999</v>
      </c>
      <c r="S304" s="53">
        <v>14.207660000000001</v>
      </c>
      <c r="T304" s="53">
        <v>14.72315</v>
      </c>
      <c r="U304" s="53">
        <v>13.88152</v>
      </c>
      <c r="V304" s="53">
        <v>12.99311</v>
      </c>
      <c r="W304" s="53">
        <v>13.000249999999999</v>
      </c>
      <c r="X304" s="53">
        <v>11.12294</v>
      </c>
      <c r="Y304" s="53">
        <v>9.4009009999999993</v>
      </c>
      <c r="Z304" s="53">
        <v>7.1748430000000001</v>
      </c>
      <c r="AA304" s="53">
        <v>6.4323819999999996</v>
      </c>
      <c r="AB304" s="53">
        <v>6.3098549999999998</v>
      </c>
      <c r="AC304" s="53">
        <v>6.0040389999999997</v>
      </c>
      <c r="AD304" s="53">
        <v>5.4908130000000002</v>
      </c>
      <c r="AE304" s="53">
        <v>5.7124980000000001</v>
      </c>
      <c r="AF304" s="53">
        <v>5.086322</v>
      </c>
      <c r="AG304" s="53">
        <v>-0.48548280999999999</v>
      </c>
      <c r="AH304" s="53">
        <v>-0.1777657</v>
      </c>
      <c r="AI304" s="53">
        <v>-0.7795531</v>
      </c>
      <c r="AJ304" s="53">
        <v>-1.081607</v>
      </c>
      <c r="AK304" s="53">
        <v>-1.150331</v>
      </c>
      <c r="AL304" s="53">
        <v>-1.0368109999999999</v>
      </c>
      <c r="AM304" s="53">
        <v>-1.389424</v>
      </c>
      <c r="AN304" s="53">
        <v>-2.586249</v>
      </c>
      <c r="AO304" s="53">
        <v>-5.026796</v>
      </c>
      <c r="AP304" s="53">
        <v>-5.4287879999999999</v>
      </c>
      <c r="AQ304" s="53">
        <v>-6.3703890000000003</v>
      </c>
      <c r="AR304" s="53">
        <v>-5.5005569999999997</v>
      </c>
      <c r="AS304" s="53">
        <v>-4.4874489999999998</v>
      </c>
      <c r="AT304" s="53">
        <v>-4.5169949999999996</v>
      </c>
      <c r="AU304" s="53">
        <v>-3.3314149999999998</v>
      </c>
      <c r="AV304" s="53">
        <v>-4.0934080000000002</v>
      </c>
      <c r="AW304" s="53">
        <v>-4.9806800000000004</v>
      </c>
      <c r="AX304" s="53">
        <v>-5.9382650000000003</v>
      </c>
      <c r="AY304" s="53">
        <v>-5.7354690000000002</v>
      </c>
      <c r="AZ304" s="53">
        <v>-4.4447210000000004</v>
      </c>
      <c r="BA304" s="53">
        <v>-3.1217630000000001</v>
      </c>
      <c r="BB304" s="53">
        <v>-2.4775749999999999</v>
      </c>
      <c r="BC304" s="53">
        <v>-1.276051</v>
      </c>
      <c r="BD304" s="53">
        <v>-0.96933340000000001</v>
      </c>
      <c r="BE304" s="53">
        <v>0.15485470000000001</v>
      </c>
      <c r="BF304" s="53">
        <v>0.28725040000000002</v>
      </c>
      <c r="BG304" s="53">
        <v>-0.43988159999999998</v>
      </c>
      <c r="BH304" s="53">
        <v>-0.77853479999999997</v>
      </c>
      <c r="BI304" s="53">
        <v>-0.86639949999999999</v>
      </c>
      <c r="BJ304" s="53">
        <v>-0.75883650000000002</v>
      </c>
      <c r="BK304" s="53">
        <v>-0.50884470000000004</v>
      </c>
      <c r="BL304" s="53">
        <v>-1.13714</v>
      </c>
      <c r="BM304" s="53">
        <v>-3.410952</v>
      </c>
      <c r="BN304" s="53">
        <v>-3.7778369999999999</v>
      </c>
      <c r="BO304" s="53">
        <v>-4.5795950000000003</v>
      </c>
      <c r="BP304" s="53">
        <v>-3.7272460000000001</v>
      </c>
      <c r="BQ304" s="53">
        <v>-2.834098</v>
      </c>
      <c r="BR304" s="53">
        <v>-2.6352380000000002</v>
      </c>
      <c r="BS304" s="53">
        <v>-1.6510769999999999</v>
      </c>
      <c r="BT304" s="53">
        <v>-2.5994609999999998</v>
      </c>
      <c r="BU304" s="53">
        <v>-3.3978229999999998</v>
      </c>
      <c r="BV304" s="53">
        <v>-4.2607879999999998</v>
      </c>
      <c r="BW304" s="53">
        <v>-4.0112100000000002</v>
      </c>
      <c r="BX304" s="53">
        <v>-2.8994119999999999</v>
      </c>
      <c r="BY304" s="53">
        <v>-1.727214</v>
      </c>
      <c r="BZ304" s="53">
        <v>-1.2291920000000001</v>
      </c>
      <c r="CA304" s="53">
        <v>-0.1872067</v>
      </c>
      <c r="CB304" s="53">
        <v>-1.23958E-2</v>
      </c>
      <c r="CC304" s="53">
        <v>0.59835052</v>
      </c>
      <c r="CD304" s="53">
        <v>0.6093191</v>
      </c>
      <c r="CE304" s="53">
        <v>-0.20462620000000001</v>
      </c>
      <c r="CF304" s="53">
        <v>-0.56862769999999996</v>
      </c>
      <c r="CG304" s="53">
        <v>-0.66974940000000005</v>
      </c>
      <c r="CH304" s="53">
        <v>-0.56631220000000004</v>
      </c>
      <c r="CI304" s="53">
        <v>0.1010417</v>
      </c>
      <c r="CJ304" s="53">
        <v>-0.13349220000000001</v>
      </c>
      <c r="CK304" s="53">
        <v>-2.2918240000000001</v>
      </c>
      <c r="CL304" s="53">
        <v>-2.6343939999999999</v>
      </c>
      <c r="CM304" s="53">
        <v>-3.339296</v>
      </c>
      <c r="CN304" s="53">
        <v>-2.4990559999999999</v>
      </c>
      <c r="CO304" s="53">
        <v>-1.688992</v>
      </c>
      <c r="CP304" s="53">
        <v>-1.3319399999999999</v>
      </c>
      <c r="CQ304" s="53">
        <v>-0.48728009999999999</v>
      </c>
      <c r="CR304" s="53">
        <v>-1.564757</v>
      </c>
      <c r="CS304" s="53">
        <v>-2.3015409999999998</v>
      </c>
      <c r="CT304" s="53">
        <v>-3.098973</v>
      </c>
      <c r="CU304" s="53">
        <v>-2.8169930000000001</v>
      </c>
      <c r="CV304" s="53">
        <v>-1.8291360000000001</v>
      </c>
      <c r="CW304" s="53">
        <v>-0.76135249999999999</v>
      </c>
      <c r="CX304" s="53">
        <v>-0.36456499999999997</v>
      </c>
      <c r="CY304" s="53">
        <v>0.56692370000000003</v>
      </c>
      <c r="CZ304" s="53">
        <v>0.65037630000000002</v>
      </c>
      <c r="DA304" s="53">
        <v>1.041846</v>
      </c>
      <c r="DB304" s="53">
        <v>0.93138779999999999</v>
      </c>
      <c r="DC304" s="53">
        <v>3.0629300000000002E-2</v>
      </c>
      <c r="DD304" s="53">
        <v>-0.3587206</v>
      </c>
      <c r="DE304" s="53">
        <v>-0.4730994</v>
      </c>
      <c r="DF304" s="53">
        <v>-0.37378790000000001</v>
      </c>
      <c r="DG304" s="53">
        <v>0.71092820000000001</v>
      </c>
      <c r="DH304" s="53">
        <v>0.87015600000000004</v>
      </c>
      <c r="DI304" s="53">
        <v>-1.172695</v>
      </c>
      <c r="DJ304" s="53">
        <v>-1.49095</v>
      </c>
      <c r="DK304" s="53">
        <v>-2.0989969999999998</v>
      </c>
      <c r="DL304" s="53">
        <v>-1.2708660000000001</v>
      </c>
      <c r="DM304" s="53">
        <v>-0.54388639999999999</v>
      </c>
      <c r="DN304" s="53">
        <v>-2.86409E-2</v>
      </c>
      <c r="DO304" s="53">
        <v>0.67651689999999998</v>
      </c>
      <c r="DP304" s="53">
        <v>-0.53005400000000003</v>
      </c>
      <c r="DQ304" s="53">
        <v>-1.2052590000000001</v>
      </c>
      <c r="DR304" s="53">
        <v>-1.9371579999999999</v>
      </c>
      <c r="DS304" s="53">
        <v>-1.6227769999999999</v>
      </c>
      <c r="DT304" s="53">
        <v>-0.75885930000000001</v>
      </c>
      <c r="DU304" s="53">
        <v>0.20450840000000001</v>
      </c>
      <c r="DV304" s="53">
        <v>0.50006159999999999</v>
      </c>
      <c r="DW304" s="53">
        <v>1.321054</v>
      </c>
      <c r="DX304" s="53">
        <v>1.313148</v>
      </c>
      <c r="DY304" s="53">
        <v>1.6821839999999999</v>
      </c>
      <c r="DZ304" s="53">
        <v>1.396404</v>
      </c>
      <c r="EA304" s="53">
        <v>0.37030079999999999</v>
      </c>
      <c r="EB304" s="53">
        <v>-5.5648099999999999E-2</v>
      </c>
      <c r="EC304" s="53">
        <v>-0.18916810000000001</v>
      </c>
      <c r="ED304" s="53">
        <v>-9.5813300000000004E-2</v>
      </c>
      <c r="EE304" s="53">
        <v>1.591507</v>
      </c>
      <c r="EF304" s="53">
        <v>2.3192650000000001</v>
      </c>
      <c r="EG304" s="53">
        <v>0.4431484</v>
      </c>
      <c r="EH304" s="53">
        <v>0.16000030000000001</v>
      </c>
      <c r="EI304" s="53">
        <v>-0.308203</v>
      </c>
      <c r="EJ304" s="53">
        <v>0.50244489999999997</v>
      </c>
      <c r="EK304" s="53">
        <v>1.1094649999999999</v>
      </c>
      <c r="EL304" s="53">
        <v>1.8531150000000001</v>
      </c>
      <c r="EM304" s="53">
        <v>2.3568549999999999</v>
      </c>
      <c r="EN304" s="53">
        <v>0.96389340000000001</v>
      </c>
      <c r="EO304" s="53">
        <v>0.37759740000000003</v>
      </c>
      <c r="EP304" s="53">
        <v>-0.2596813</v>
      </c>
      <c r="EQ304" s="53">
        <v>0.10148219999999999</v>
      </c>
      <c r="ER304" s="53">
        <v>0.78644979999999998</v>
      </c>
      <c r="ES304" s="53">
        <v>1.5990580000000001</v>
      </c>
      <c r="ET304" s="53">
        <v>1.748445</v>
      </c>
      <c r="EU304" s="53">
        <v>2.4098989999999998</v>
      </c>
      <c r="EV304" s="53">
        <v>2.270086</v>
      </c>
      <c r="EW304" s="53">
        <v>57.59637</v>
      </c>
      <c r="EX304" s="53">
        <v>57.071719999999999</v>
      </c>
      <c r="EY304" s="53">
        <v>56.413269999999997</v>
      </c>
      <c r="EZ304" s="53">
        <v>55.947409999999998</v>
      </c>
      <c r="FA304" s="53">
        <v>55.546939999999999</v>
      </c>
      <c r="FB304" s="53">
        <v>55.321170000000002</v>
      </c>
      <c r="FC304" s="53">
        <v>54.900739999999999</v>
      </c>
      <c r="FD304" s="53">
        <v>55.845680000000002</v>
      </c>
      <c r="FE304" s="53">
        <v>59.232790000000001</v>
      </c>
      <c r="FF304" s="53">
        <v>63.141660000000002</v>
      </c>
      <c r="FG304" s="53">
        <v>66.868120000000005</v>
      </c>
      <c r="FH304" s="53">
        <v>69.813599999999994</v>
      </c>
      <c r="FI304" s="53">
        <v>71.886290000000002</v>
      </c>
      <c r="FJ304" s="53">
        <v>72.753169999999997</v>
      </c>
      <c r="FK304" s="53">
        <v>73.096779999999995</v>
      </c>
      <c r="FL304" s="53">
        <v>72.915199999999999</v>
      </c>
      <c r="FM304" s="53">
        <v>72.237470000000002</v>
      </c>
      <c r="FN304" s="53">
        <v>70.743530000000007</v>
      </c>
      <c r="FO304" s="53">
        <v>67.738299999999995</v>
      </c>
      <c r="FP304" s="53">
        <v>63.856960000000001</v>
      </c>
      <c r="FQ304" s="53">
        <v>61.302860000000003</v>
      </c>
      <c r="FR304" s="53">
        <v>59.911070000000002</v>
      </c>
      <c r="FS304" s="53">
        <v>58.971499999999999</v>
      </c>
      <c r="FT304" s="53">
        <v>58.212420000000002</v>
      </c>
      <c r="FU304" s="53">
        <v>172.9667</v>
      </c>
      <c r="FV304" s="53">
        <v>1218.7270000000001</v>
      </c>
      <c r="FW304" s="53">
        <v>102.61839999999999</v>
      </c>
      <c r="FX304" s="53">
        <v>1</v>
      </c>
    </row>
    <row r="305" spans="1:180" x14ac:dyDescent="0.3">
      <c r="A305" t="s">
        <v>174</v>
      </c>
      <c r="B305" t="s">
        <v>251</v>
      </c>
      <c r="C305" t="s">
        <v>180</v>
      </c>
      <c r="D305" t="s">
        <v>227</v>
      </c>
      <c r="E305" t="s">
        <v>188</v>
      </c>
      <c r="F305" t="s">
        <v>229</v>
      </c>
      <c r="G305" t="s">
        <v>243</v>
      </c>
      <c r="H305" s="53">
        <v>42</v>
      </c>
      <c r="I305" s="53">
        <v>7.8162288999999996</v>
      </c>
      <c r="J305" s="53">
        <v>7.4163360000000003</v>
      </c>
      <c r="K305" s="53">
        <v>6.0231950000000003</v>
      </c>
      <c r="L305" s="53">
        <v>4.6903199999999998</v>
      </c>
      <c r="M305" s="53">
        <v>3.6347230000000001</v>
      </c>
      <c r="N305" s="53">
        <v>4.1026429999999996</v>
      </c>
      <c r="O305" s="53">
        <v>10.538080000000001</v>
      </c>
      <c r="P305" s="53">
        <v>20.167670000000001</v>
      </c>
      <c r="Q305" s="53">
        <v>24.610289999999999</v>
      </c>
      <c r="R305" s="53">
        <v>24.430230000000002</v>
      </c>
      <c r="S305" s="53">
        <v>23.02919</v>
      </c>
      <c r="T305" s="53">
        <v>21.763349999999999</v>
      </c>
      <c r="U305" s="53">
        <v>20.118829999999999</v>
      </c>
      <c r="V305" s="53">
        <v>18.15776</v>
      </c>
      <c r="W305" s="53">
        <v>16.160060000000001</v>
      </c>
      <c r="X305" s="53">
        <v>14.39423</v>
      </c>
      <c r="Y305" s="53">
        <v>13.44459</v>
      </c>
      <c r="Z305" s="53">
        <v>13.283469999999999</v>
      </c>
      <c r="AA305" s="53">
        <v>13.151949999999999</v>
      </c>
      <c r="AB305" s="53">
        <v>12.751910000000001</v>
      </c>
      <c r="AC305" s="53">
        <v>11.327730000000001</v>
      </c>
      <c r="AD305" s="53">
        <v>11.31744</v>
      </c>
      <c r="AE305" s="53">
        <v>10.77905</v>
      </c>
      <c r="AF305" s="53">
        <v>10.209680000000001</v>
      </c>
      <c r="AG305" s="53">
        <v>-0.1033033</v>
      </c>
      <c r="AH305" s="53">
        <v>0.33559129999999998</v>
      </c>
      <c r="AI305" s="53">
        <v>4.2586400000000003E-2</v>
      </c>
      <c r="AJ305" s="53">
        <v>-0.69180319999999995</v>
      </c>
      <c r="AK305" s="53">
        <v>-1.5849040000000001</v>
      </c>
      <c r="AL305" s="53">
        <v>-2.5688520000000001</v>
      </c>
      <c r="AM305" s="53">
        <v>-2.5091209999999999</v>
      </c>
      <c r="AN305" s="53">
        <v>-1.515123</v>
      </c>
      <c r="AO305" s="53">
        <v>-0.73975380000000002</v>
      </c>
      <c r="AP305" s="53">
        <v>-0.48073559999999999</v>
      </c>
      <c r="AQ305" s="53">
        <v>-1.331426</v>
      </c>
      <c r="AR305" s="53">
        <v>-1.908339</v>
      </c>
      <c r="AS305" s="53">
        <v>-1.8428230000000001</v>
      </c>
      <c r="AT305" s="53">
        <v>-2.9282270000000001</v>
      </c>
      <c r="AU305" s="53">
        <v>-4.8830600000000004</v>
      </c>
      <c r="AV305" s="53">
        <v>-5.8928520000000004</v>
      </c>
      <c r="AW305" s="53">
        <v>-6.2804919999999997</v>
      </c>
      <c r="AX305" s="53">
        <v>-5.8451300000000002</v>
      </c>
      <c r="AY305" s="53">
        <v>-5.5038609999999997</v>
      </c>
      <c r="AZ305" s="53">
        <v>-3.9741789999999999</v>
      </c>
      <c r="BA305" s="53">
        <v>-4.1049360000000004</v>
      </c>
      <c r="BB305" s="53">
        <v>-2.2976459999999999</v>
      </c>
      <c r="BC305" s="53">
        <v>-0.98774070000000003</v>
      </c>
      <c r="BD305" s="53">
        <v>0.2130793</v>
      </c>
      <c r="BE305" s="53">
        <v>0.61736488</v>
      </c>
      <c r="BF305" s="53">
        <v>1.032268</v>
      </c>
      <c r="BG305" s="53">
        <v>0.61960700000000002</v>
      </c>
      <c r="BH305" s="53">
        <v>-0.18880240000000001</v>
      </c>
      <c r="BI305" s="53">
        <v>-1.1310199999999999</v>
      </c>
      <c r="BJ305" s="53">
        <v>-1.5971500000000001</v>
      </c>
      <c r="BK305" s="53">
        <v>-0.73876010000000003</v>
      </c>
      <c r="BL305" s="53">
        <v>0.5985547</v>
      </c>
      <c r="BM305" s="53">
        <v>1.472658</v>
      </c>
      <c r="BN305" s="53">
        <v>1.2580070000000001</v>
      </c>
      <c r="BO305" s="53">
        <v>0.4184002</v>
      </c>
      <c r="BP305" s="53">
        <v>-4.4144700000000002E-2</v>
      </c>
      <c r="BQ305" s="53">
        <v>-0.1368472</v>
      </c>
      <c r="BR305" s="53">
        <v>-1.3457300000000001</v>
      </c>
      <c r="BS305" s="53">
        <v>-3.2434789999999998</v>
      </c>
      <c r="BT305" s="53">
        <v>-4.0538059999999998</v>
      </c>
      <c r="BU305" s="53">
        <v>-4.3289070000000001</v>
      </c>
      <c r="BV305" s="53">
        <v>-3.8486189999999998</v>
      </c>
      <c r="BW305" s="53">
        <v>-3.2217530000000001</v>
      </c>
      <c r="BX305" s="53">
        <v>-2.2581280000000001</v>
      </c>
      <c r="BY305" s="53">
        <v>-2.4073169999999999</v>
      </c>
      <c r="BZ305" s="53">
        <v>-0.8950709</v>
      </c>
      <c r="CA305" s="53">
        <v>0.17067879999999999</v>
      </c>
      <c r="CB305" s="53">
        <v>1.204715</v>
      </c>
      <c r="CC305" s="53">
        <v>1.116498</v>
      </c>
      <c r="CD305" s="53">
        <v>1.5147839999999999</v>
      </c>
      <c r="CE305" s="53">
        <v>1.01925</v>
      </c>
      <c r="CF305" s="53">
        <v>0.15957440000000001</v>
      </c>
      <c r="CG305" s="53">
        <v>-0.81666070000000002</v>
      </c>
      <c r="CH305" s="53">
        <v>-0.92415290000000005</v>
      </c>
      <c r="CI305" s="53">
        <v>0.4873866</v>
      </c>
      <c r="CJ305" s="53">
        <v>2.062481</v>
      </c>
      <c r="CK305" s="53">
        <v>3.0049670000000002</v>
      </c>
      <c r="CL305" s="53">
        <v>2.4622549999999999</v>
      </c>
      <c r="CM305" s="53">
        <v>1.6303240000000001</v>
      </c>
      <c r="CN305" s="53">
        <v>1.246991</v>
      </c>
      <c r="CO305" s="53">
        <v>1.0447059999999999</v>
      </c>
      <c r="CP305" s="53">
        <v>-0.24969759999999999</v>
      </c>
      <c r="CQ305" s="53">
        <v>-2.10791</v>
      </c>
      <c r="CR305" s="53">
        <v>-2.7800880000000001</v>
      </c>
      <c r="CS305" s="53">
        <v>-2.9772460000000001</v>
      </c>
      <c r="CT305" s="53">
        <v>-2.4658419999999999</v>
      </c>
      <c r="CU305" s="53">
        <v>-1.6411720000000001</v>
      </c>
      <c r="CV305" s="53">
        <v>-1.0695969999999999</v>
      </c>
      <c r="CW305" s="53">
        <v>-1.2315510000000001</v>
      </c>
      <c r="CX305" s="53">
        <v>7.6348600000000003E-2</v>
      </c>
      <c r="CY305" s="53">
        <v>0.97299670000000005</v>
      </c>
      <c r="CZ305" s="53">
        <v>1.891519</v>
      </c>
      <c r="DA305" s="53">
        <v>1.6156299999999999</v>
      </c>
      <c r="DB305" s="53">
        <v>1.9973000000000001</v>
      </c>
      <c r="DC305" s="53">
        <v>1.418892</v>
      </c>
      <c r="DD305" s="53">
        <v>0.50795129999999999</v>
      </c>
      <c r="DE305" s="53">
        <v>-0.50230160000000001</v>
      </c>
      <c r="DF305" s="53">
        <v>-0.25115549999999998</v>
      </c>
      <c r="DG305" s="53">
        <v>1.713533</v>
      </c>
      <c r="DH305" s="53">
        <v>3.526408</v>
      </c>
      <c r="DI305" s="53">
        <v>4.5372760000000003</v>
      </c>
      <c r="DJ305" s="53">
        <v>3.6665030000000001</v>
      </c>
      <c r="DK305" s="53">
        <v>2.8422489999999998</v>
      </c>
      <c r="DL305" s="53">
        <v>2.5381260000000001</v>
      </c>
      <c r="DM305" s="53">
        <v>2.2262599999999999</v>
      </c>
      <c r="DN305" s="53">
        <v>0.8463349</v>
      </c>
      <c r="DO305" s="53">
        <v>-0.97234089999999995</v>
      </c>
      <c r="DP305" s="53">
        <v>-1.50637</v>
      </c>
      <c r="DQ305" s="53">
        <v>-1.6255839999999999</v>
      </c>
      <c r="DR305" s="53">
        <v>-1.0830649999999999</v>
      </c>
      <c r="DS305" s="53">
        <v>-6.05908E-2</v>
      </c>
      <c r="DT305" s="53">
        <v>0.1189345</v>
      </c>
      <c r="DU305" s="53">
        <v>-5.5784800000000002E-2</v>
      </c>
      <c r="DV305" s="53">
        <v>1.047768</v>
      </c>
      <c r="DW305" s="53">
        <v>1.7753140000000001</v>
      </c>
      <c r="DX305" s="53">
        <v>2.5783230000000001</v>
      </c>
      <c r="DY305" s="53">
        <v>2.3362980000000002</v>
      </c>
      <c r="DZ305" s="53">
        <v>2.6939760000000001</v>
      </c>
      <c r="EA305" s="53">
        <v>1.995913</v>
      </c>
      <c r="EB305" s="53">
        <v>1.0109520000000001</v>
      </c>
      <c r="EC305" s="53">
        <v>-4.8417099999999998E-2</v>
      </c>
      <c r="ED305" s="53">
        <v>0.72054600000000002</v>
      </c>
      <c r="EE305" s="53">
        <v>3.4838939999999998</v>
      </c>
      <c r="EF305" s="53">
        <v>5.6400860000000002</v>
      </c>
      <c r="EG305" s="53">
        <v>6.7496879999999999</v>
      </c>
      <c r="EH305" s="53">
        <v>5.405246</v>
      </c>
      <c r="EI305" s="53">
        <v>4.5920750000000004</v>
      </c>
      <c r="EJ305" s="53">
        <v>4.4023199999999996</v>
      </c>
      <c r="EK305" s="53">
        <v>3.9322360000000001</v>
      </c>
      <c r="EL305" s="53">
        <v>2.4288319999999999</v>
      </c>
      <c r="EM305" s="53">
        <v>0.66724000000000006</v>
      </c>
      <c r="EN305" s="53">
        <v>0.33267659999999999</v>
      </c>
      <c r="EO305" s="53">
        <v>0.32600030000000002</v>
      </c>
      <c r="EP305" s="53">
        <v>0.91344590000000003</v>
      </c>
      <c r="EQ305" s="53">
        <v>2.221517</v>
      </c>
      <c r="ER305" s="53">
        <v>1.8349850000000001</v>
      </c>
      <c r="ES305" s="53">
        <v>1.641834</v>
      </c>
      <c r="ET305" s="53">
        <v>2.4503439999999999</v>
      </c>
      <c r="EU305" s="53">
        <v>2.9337339999999998</v>
      </c>
      <c r="EV305" s="53">
        <v>3.5699589999999999</v>
      </c>
      <c r="EW305" s="53">
        <v>58.007170000000002</v>
      </c>
      <c r="EX305" s="53">
        <v>57.887949999999996</v>
      </c>
      <c r="EY305" s="53">
        <v>57.562980000000003</v>
      </c>
      <c r="EZ305" s="53">
        <v>57.235669999999999</v>
      </c>
      <c r="FA305" s="53">
        <v>57.03087</v>
      </c>
      <c r="FB305" s="53">
        <v>56.825519999999997</v>
      </c>
      <c r="FC305" s="53">
        <v>56.872239999999998</v>
      </c>
      <c r="FD305" s="53">
        <v>57.577039999999997</v>
      </c>
      <c r="FE305" s="53">
        <v>58.894710000000003</v>
      </c>
      <c r="FF305" s="53">
        <v>60.74118</v>
      </c>
      <c r="FG305" s="53">
        <v>62.985810000000001</v>
      </c>
      <c r="FH305" s="53">
        <v>65.143050000000002</v>
      </c>
      <c r="FI305" s="53">
        <v>66.937160000000006</v>
      </c>
      <c r="FJ305" s="53">
        <v>68.065600000000003</v>
      </c>
      <c r="FK305" s="53">
        <v>68.966790000000003</v>
      </c>
      <c r="FL305" s="53">
        <v>69.040520000000001</v>
      </c>
      <c r="FM305" s="53">
        <v>68.523020000000002</v>
      </c>
      <c r="FN305" s="53">
        <v>67.371409999999997</v>
      </c>
      <c r="FO305" s="53">
        <v>65.357640000000004</v>
      </c>
      <c r="FP305" s="53">
        <v>63.023150000000001</v>
      </c>
      <c r="FQ305" s="53">
        <v>60.861629999999998</v>
      </c>
      <c r="FR305" s="53">
        <v>59.562980000000003</v>
      </c>
      <c r="FS305" s="53">
        <v>58.901870000000002</v>
      </c>
      <c r="FT305" s="53">
        <v>58.35915</v>
      </c>
      <c r="FU305" s="53">
        <v>172.83869999999999</v>
      </c>
      <c r="FV305" s="53">
        <v>2094.1959999999999</v>
      </c>
      <c r="FW305" s="53">
        <v>125.60809999999999</v>
      </c>
      <c r="FX305" s="53">
        <v>1</v>
      </c>
    </row>
    <row r="306" spans="1:180" x14ac:dyDescent="0.3">
      <c r="A306" t="s">
        <v>174</v>
      </c>
      <c r="B306" t="s">
        <v>251</v>
      </c>
      <c r="C306" t="s">
        <v>180</v>
      </c>
      <c r="D306" t="s">
        <v>248</v>
      </c>
      <c r="E306" t="s">
        <v>189</v>
      </c>
      <c r="F306" t="s">
        <v>230</v>
      </c>
      <c r="G306" t="s">
        <v>243</v>
      </c>
      <c r="H306" s="53">
        <v>389</v>
      </c>
      <c r="I306" s="53">
        <v>10.75385</v>
      </c>
      <c r="J306" s="53">
        <v>10.72345</v>
      </c>
      <c r="K306" s="53">
        <v>10.778729999999999</v>
      </c>
      <c r="L306" s="53">
        <v>10.715389999999999</v>
      </c>
      <c r="M306" s="53">
        <v>10.321529999999999</v>
      </c>
      <c r="N306" s="53">
        <v>10.46903</v>
      </c>
      <c r="O306" s="53">
        <v>10.775029999999999</v>
      </c>
      <c r="P306" s="53">
        <v>11.582470000000001</v>
      </c>
      <c r="Q306" s="53">
        <v>11.552379999999999</v>
      </c>
      <c r="R306" s="53">
        <v>10.867100000000001</v>
      </c>
      <c r="S306" s="53">
        <v>10.02514</v>
      </c>
      <c r="T306" s="53">
        <v>10.463900000000001</v>
      </c>
      <c r="U306" s="53">
        <v>9.3317169999999994</v>
      </c>
      <c r="V306" s="53">
        <v>10.09178</v>
      </c>
      <c r="W306" s="53">
        <v>9.5726809999999993</v>
      </c>
      <c r="X306" s="53">
        <v>8.5814730000000008</v>
      </c>
      <c r="Y306" s="53">
        <v>8.1538109999999993</v>
      </c>
      <c r="Z306" s="53">
        <v>7.1261970000000003</v>
      </c>
      <c r="AA306" s="53">
        <v>7.3405839999999998</v>
      </c>
      <c r="AB306" s="53">
        <v>7.0768719999999998</v>
      </c>
      <c r="AC306" s="53">
        <v>7.6774319999999996</v>
      </c>
      <c r="AD306" s="53">
        <v>7.4758019999999998</v>
      </c>
      <c r="AE306" s="53">
        <v>7.3035160000000001</v>
      </c>
      <c r="AF306" s="53">
        <v>7.434558</v>
      </c>
      <c r="AG306" s="53">
        <v>-2.4409299</v>
      </c>
      <c r="AH306" s="53">
        <v>-2.4211320000000001</v>
      </c>
      <c r="AI306" s="53">
        <v>-2.2568139999999999</v>
      </c>
      <c r="AJ306" s="53">
        <v>-2.3789530000000001</v>
      </c>
      <c r="AK306" s="53">
        <v>-2.5514109999999999</v>
      </c>
      <c r="AL306" s="53">
        <v>-2.6206860000000001</v>
      </c>
      <c r="AM306" s="53">
        <v>-2.6095980000000001</v>
      </c>
      <c r="AN306" s="53">
        <v>-1.9826109999999999</v>
      </c>
      <c r="AO306" s="53">
        <v>-1.757595</v>
      </c>
      <c r="AP306" s="53">
        <v>-2.4382679999999999</v>
      </c>
      <c r="AQ306" s="53">
        <v>-3.2810350000000001</v>
      </c>
      <c r="AR306" s="53">
        <v>-2.6966139999999998</v>
      </c>
      <c r="AS306" s="53">
        <v>-3.7085159999999999</v>
      </c>
      <c r="AT306" s="53">
        <v>-2.8174579999999998</v>
      </c>
      <c r="AU306" s="53">
        <v>-2.9212690000000001</v>
      </c>
      <c r="AV306" s="53">
        <v>-3.3702549999999998</v>
      </c>
      <c r="AW306" s="53">
        <v>-3.0903</v>
      </c>
      <c r="AX306" s="53">
        <v>-3.2212529999999999</v>
      </c>
      <c r="AY306" s="53">
        <v>-2.747563</v>
      </c>
      <c r="AZ306" s="53">
        <v>-2.645435</v>
      </c>
      <c r="BA306" s="53">
        <v>-2.7602220000000002</v>
      </c>
      <c r="BB306" s="53">
        <v>-3.1902050000000002</v>
      </c>
      <c r="BC306" s="53">
        <v>-3.527917</v>
      </c>
      <c r="BD306" s="53">
        <v>-3.488693</v>
      </c>
      <c r="BE306" s="53">
        <v>-1.369653</v>
      </c>
      <c r="BF306" s="53">
        <v>-1.3230729999999999</v>
      </c>
      <c r="BG306" s="53">
        <v>-1.160034</v>
      </c>
      <c r="BH306" s="53">
        <v>-1.2846169999999999</v>
      </c>
      <c r="BI306" s="53">
        <v>-1.5904100000000001</v>
      </c>
      <c r="BJ306" s="53">
        <v>-1.6717820000000001</v>
      </c>
      <c r="BK306" s="53">
        <v>-1.6589160000000001</v>
      </c>
      <c r="BL306" s="53">
        <v>-0.98011669999999995</v>
      </c>
      <c r="BM306" s="53">
        <v>-0.77743609999999996</v>
      </c>
      <c r="BN306" s="53">
        <v>-1.49658</v>
      </c>
      <c r="BO306" s="53">
        <v>-2.3852980000000001</v>
      </c>
      <c r="BP306" s="53">
        <v>-1.839596</v>
      </c>
      <c r="BQ306" s="53">
        <v>-2.7623410000000002</v>
      </c>
      <c r="BR306" s="53">
        <v>-1.900692</v>
      </c>
      <c r="BS306" s="53">
        <v>-2.0211969999999999</v>
      </c>
      <c r="BT306" s="53">
        <v>-2.4991599999999998</v>
      </c>
      <c r="BU306" s="53">
        <v>-2.2633939999999999</v>
      </c>
      <c r="BV306" s="53">
        <v>-2.361777</v>
      </c>
      <c r="BW306" s="53">
        <v>-1.8924589999999999</v>
      </c>
      <c r="BX306" s="53">
        <v>-1.800751</v>
      </c>
      <c r="BY306" s="53">
        <v>-1.8778330000000001</v>
      </c>
      <c r="BZ306" s="53">
        <v>-2.2954300000000001</v>
      </c>
      <c r="CA306" s="53">
        <v>-2.5700069999999999</v>
      </c>
      <c r="CB306" s="53">
        <v>-2.4921449999999998</v>
      </c>
      <c r="CC306" s="53">
        <v>-0.62769067000000001</v>
      </c>
      <c r="CD306" s="53">
        <v>-0.56256070000000002</v>
      </c>
      <c r="CE306" s="53">
        <v>-0.40040789999999998</v>
      </c>
      <c r="CF306" s="53">
        <v>-0.52668280000000001</v>
      </c>
      <c r="CG306" s="53">
        <v>-0.92482410000000004</v>
      </c>
      <c r="CH306" s="53">
        <v>-1.0145729999999999</v>
      </c>
      <c r="CI306" s="53">
        <v>-1.0004759999999999</v>
      </c>
      <c r="CJ306" s="53">
        <v>-0.2857923</v>
      </c>
      <c r="CK306" s="53">
        <v>-9.8580799999999996E-2</v>
      </c>
      <c r="CL306" s="53">
        <v>-0.84436920000000004</v>
      </c>
      <c r="CM306" s="53">
        <v>-1.764912</v>
      </c>
      <c r="CN306" s="53">
        <v>-1.2460290000000001</v>
      </c>
      <c r="CO306" s="53">
        <v>-2.1070229999999999</v>
      </c>
      <c r="CP306" s="53">
        <v>-1.2657430000000001</v>
      </c>
      <c r="CQ306" s="53">
        <v>-1.3978090000000001</v>
      </c>
      <c r="CR306" s="53">
        <v>-1.895842</v>
      </c>
      <c r="CS306" s="53">
        <v>-1.6906810000000001</v>
      </c>
      <c r="CT306" s="53">
        <v>-1.7665059999999999</v>
      </c>
      <c r="CU306" s="53">
        <v>-1.300216</v>
      </c>
      <c r="CV306" s="53">
        <v>-1.2157260000000001</v>
      </c>
      <c r="CW306" s="53">
        <v>-1.2666930000000001</v>
      </c>
      <c r="CX306" s="53">
        <v>-1.6757120000000001</v>
      </c>
      <c r="CY306" s="53">
        <v>-1.906561</v>
      </c>
      <c r="CZ306" s="53">
        <v>-1.801939</v>
      </c>
      <c r="DA306" s="53">
        <v>0.1142719</v>
      </c>
      <c r="DB306" s="53">
        <v>0.19795170000000001</v>
      </c>
      <c r="DC306" s="53">
        <v>0.35921839999999999</v>
      </c>
      <c r="DD306" s="53">
        <v>0.23125129999999999</v>
      </c>
      <c r="DE306" s="53">
        <v>-0.25923800000000002</v>
      </c>
      <c r="DF306" s="53">
        <v>-0.35736499999999999</v>
      </c>
      <c r="DG306" s="53">
        <v>-0.34203620000000001</v>
      </c>
      <c r="DH306" s="53">
        <v>0.40853210000000001</v>
      </c>
      <c r="DI306" s="53">
        <v>0.58027450000000003</v>
      </c>
      <c r="DJ306" s="53">
        <v>-0.19215879999999999</v>
      </c>
      <c r="DK306" s="53">
        <v>-1.1445270000000001</v>
      </c>
      <c r="DL306" s="53">
        <v>-0.65246110000000002</v>
      </c>
      <c r="DM306" s="53">
        <v>-1.451705</v>
      </c>
      <c r="DN306" s="53">
        <v>-0.63079300000000005</v>
      </c>
      <c r="DO306" s="53">
        <v>-0.77442169999999999</v>
      </c>
      <c r="DP306" s="53">
        <v>-1.292524</v>
      </c>
      <c r="DQ306" s="53">
        <v>-1.117969</v>
      </c>
      <c r="DR306" s="53">
        <v>-1.171235</v>
      </c>
      <c r="DS306" s="53">
        <v>-0.70797310000000002</v>
      </c>
      <c r="DT306" s="53">
        <v>-0.6307007</v>
      </c>
      <c r="DU306" s="53">
        <v>-0.65555289999999999</v>
      </c>
      <c r="DV306" s="53">
        <v>-1.055993</v>
      </c>
      <c r="DW306" s="53">
        <v>-1.2431160000000001</v>
      </c>
      <c r="DX306" s="53">
        <v>-1.1117319999999999</v>
      </c>
      <c r="DY306" s="53">
        <v>1.1855479</v>
      </c>
      <c r="DZ306" s="53">
        <v>1.296011</v>
      </c>
      <c r="EA306" s="53">
        <v>1.4559979999999999</v>
      </c>
      <c r="EB306" s="53">
        <v>1.325588</v>
      </c>
      <c r="EC306" s="53">
        <v>0.70176260000000001</v>
      </c>
      <c r="ED306" s="53">
        <v>0.59153960000000005</v>
      </c>
      <c r="EE306" s="53">
        <v>0.60864600000000002</v>
      </c>
      <c r="EF306" s="53">
        <v>1.4110259999999999</v>
      </c>
      <c r="EG306" s="53">
        <v>1.5604340000000001</v>
      </c>
      <c r="EH306" s="53">
        <v>0.74952940000000001</v>
      </c>
      <c r="EI306" s="53">
        <v>-0.2487895</v>
      </c>
      <c r="EJ306" s="53">
        <v>0.20455609999999999</v>
      </c>
      <c r="EK306" s="53">
        <v>-0.50553079999999995</v>
      </c>
      <c r="EL306" s="53">
        <v>0.28597319999999998</v>
      </c>
      <c r="EM306" s="53">
        <v>0.1256507</v>
      </c>
      <c r="EN306" s="53">
        <v>-0.42142960000000002</v>
      </c>
      <c r="EO306" s="53">
        <v>-0.29106300000000002</v>
      </c>
      <c r="EP306" s="53">
        <v>-0.31175849999999999</v>
      </c>
      <c r="EQ306" s="53">
        <v>0.1471314</v>
      </c>
      <c r="ER306" s="53">
        <v>0.2139828</v>
      </c>
      <c r="ES306" s="53">
        <v>0.22683619999999999</v>
      </c>
      <c r="ET306" s="53">
        <v>-0.1612181</v>
      </c>
      <c r="EU306" s="53">
        <v>-0.2852055</v>
      </c>
      <c r="EV306" s="53">
        <v>-0.11518399999999999</v>
      </c>
      <c r="EW306" s="53">
        <v>78.933809999999994</v>
      </c>
      <c r="EX306" s="53">
        <v>77.529110000000003</v>
      </c>
      <c r="EY306" s="53">
        <v>75.886229999999998</v>
      </c>
      <c r="EZ306" s="53">
        <v>74.136160000000004</v>
      </c>
      <c r="FA306" s="53">
        <v>72.616150000000005</v>
      </c>
      <c r="FB306" s="53">
        <v>70.985020000000006</v>
      </c>
      <c r="FC306" s="53">
        <v>69.913520000000005</v>
      </c>
      <c r="FD306" s="53">
        <v>70.782679999999999</v>
      </c>
      <c r="FE306" s="53">
        <v>74.147919999999999</v>
      </c>
      <c r="FF306" s="53">
        <v>78.36636</v>
      </c>
      <c r="FG306" s="53">
        <v>82.529110000000003</v>
      </c>
      <c r="FH306" s="53">
        <v>86.437870000000004</v>
      </c>
      <c r="FI306" s="53">
        <v>90.04898</v>
      </c>
      <c r="FJ306" s="53">
        <v>92.918000000000006</v>
      </c>
      <c r="FK306" s="53">
        <v>95.636300000000006</v>
      </c>
      <c r="FL306" s="53">
        <v>97.715639999999993</v>
      </c>
      <c r="FM306" s="53">
        <v>98.664150000000006</v>
      </c>
      <c r="FN306" s="53">
        <v>98.065070000000006</v>
      </c>
      <c r="FO306" s="53">
        <v>96.485730000000004</v>
      </c>
      <c r="FP306" s="53">
        <v>94.041560000000004</v>
      </c>
      <c r="FQ306" s="53">
        <v>90.637</v>
      </c>
      <c r="FR306" s="53">
        <v>87.442629999999994</v>
      </c>
      <c r="FS306" s="53">
        <v>84.704449999999994</v>
      </c>
      <c r="FT306" s="53">
        <v>82.077250000000006</v>
      </c>
      <c r="FU306" s="53">
        <v>396.96769999999998</v>
      </c>
      <c r="FV306" s="53">
        <v>4033.0659999999998</v>
      </c>
      <c r="FW306" s="53">
        <v>166.00569999999999</v>
      </c>
      <c r="FX306" s="53">
        <v>1</v>
      </c>
    </row>
    <row r="307" spans="1:180" x14ac:dyDescent="0.3">
      <c r="A307" t="s">
        <v>174</v>
      </c>
      <c r="B307" t="s">
        <v>251</v>
      </c>
      <c r="C307" t="s">
        <v>180</v>
      </c>
      <c r="D307" t="s">
        <v>227</v>
      </c>
      <c r="E307" t="s">
        <v>187</v>
      </c>
      <c r="F307" t="s">
        <v>230</v>
      </c>
      <c r="G307" t="s">
        <v>243</v>
      </c>
      <c r="H307" s="53">
        <v>389</v>
      </c>
      <c r="I307" s="53">
        <v>12.51069</v>
      </c>
      <c r="J307" s="53">
        <v>12.71101</v>
      </c>
      <c r="K307" s="53">
        <v>12.86726</v>
      </c>
      <c r="L307" s="53">
        <v>12.964840000000001</v>
      </c>
      <c r="M307" s="53">
        <v>13.567209999999999</v>
      </c>
      <c r="N307" s="53">
        <v>14.470980000000001</v>
      </c>
      <c r="O307" s="53">
        <v>14.74348</v>
      </c>
      <c r="P307" s="53">
        <v>16.195969999999999</v>
      </c>
      <c r="Q307" s="53">
        <v>15.382379999999999</v>
      </c>
      <c r="R307" s="53">
        <v>15.49981</v>
      </c>
      <c r="S307" s="53">
        <v>14.74776</v>
      </c>
      <c r="T307" s="53">
        <v>14.87514</v>
      </c>
      <c r="U307" s="53">
        <v>12.81471</v>
      </c>
      <c r="V307" s="53">
        <v>12.434340000000001</v>
      </c>
      <c r="W307" s="53">
        <v>11.61068</v>
      </c>
      <c r="X307" s="53">
        <v>10.87106</v>
      </c>
      <c r="Y307" s="53">
        <v>10.32056</v>
      </c>
      <c r="Z307" s="53">
        <v>10.326610000000001</v>
      </c>
      <c r="AA307" s="53">
        <v>10.870240000000001</v>
      </c>
      <c r="AB307" s="53">
        <v>11.234109999999999</v>
      </c>
      <c r="AC307" s="53">
        <v>12.372820000000001</v>
      </c>
      <c r="AD307" s="53">
        <v>13.02726</v>
      </c>
      <c r="AE307" s="53">
        <v>12.842790000000001</v>
      </c>
      <c r="AF307" s="53">
        <v>12.738009999999999</v>
      </c>
      <c r="AG307" s="53">
        <v>-3.2836088999999999</v>
      </c>
      <c r="AH307" s="53">
        <v>-3.1253959999999998</v>
      </c>
      <c r="AI307" s="53">
        <v>-2.9525589999999999</v>
      </c>
      <c r="AJ307" s="53">
        <v>-2.7613379999999998</v>
      </c>
      <c r="AK307" s="53">
        <v>-2.2852199999999998</v>
      </c>
      <c r="AL307" s="53">
        <v>-1.855777</v>
      </c>
      <c r="AM307" s="53">
        <v>-2.9058389999999998</v>
      </c>
      <c r="AN307" s="53">
        <v>-2.493366</v>
      </c>
      <c r="AO307" s="53">
        <v>-3.9658790000000002</v>
      </c>
      <c r="AP307" s="53">
        <v>-4.2900590000000003</v>
      </c>
      <c r="AQ307" s="53">
        <v>-5.316459</v>
      </c>
      <c r="AR307" s="53">
        <v>-5.0117139999999996</v>
      </c>
      <c r="AS307" s="53">
        <v>-6.7509050000000004</v>
      </c>
      <c r="AT307" s="53">
        <v>-6.9335129999999996</v>
      </c>
      <c r="AU307" s="53">
        <v>-7.0286879999999998</v>
      </c>
      <c r="AV307" s="53">
        <v>-7.0719979999999998</v>
      </c>
      <c r="AW307" s="53">
        <v>-6.4420060000000001</v>
      </c>
      <c r="AX307" s="53">
        <v>-5.0353370000000002</v>
      </c>
      <c r="AY307" s="53">
        <v>-4.336773</v>
      </c>
      <c r="AZ307" s="53">
        <v>-3.8964129999999999</v>
      </c>
      <c r="BA307" s="53">
        <v>-3.6925430000000001</v>
      </c>
      <c r="BB307" s="53">
        <v>-3.528365</v>
      </c>
      <c r="BC307" s="53">
        <v>-3.8905500000000002</v>
      </c>
      <c r="BD307" s="53">
        <v>-4.0575270000000003</v>
      </c>
      <c r="BE307" s="53">
        <v>-2.247798</v>
      </c>
      <c r="BF307" s="53">
        <v>-2.0926770000000001</v>
      </c>
      <c r="BG307" s="53">
        <v>-1.9183570000000001</v>
      </c>
      <c r="BH307" s="53">
        <v>-1.755261</v>
      </c>
      <c r="BI307" s="53">
        <v>-1.268535</v>
      </c>
      <c r="BJ307" s="53">
        <v>-0.8389257</v>
      </c>
      <c r="BK307" s="53">
        <v>-1.872099</v>
      </c>
      <c r="BL307" s="53">
        <v>-1.455883</v>
      </c>
      <c r="BM307" s="53">
        <v>-2.9229750000000001</v>
      </c>
      <c r="BN307" s="53">
        <v>-3.231592</v>
      </c>
      <c r="BO307" s="53">
        <v>-4.1992830000000003</v>
      </c>
      <c r="BP307" s="53">
        <v>-3.8646880000000001</v>
      </c>
      <c r="BQ307" s="53">
        <v>-5.5411070000000002</v>
      </c>
      <c r="BR307" s="53">
        <v>-5.7456329999999998</v>
      </c>
      <c r="BS307" s="53">
        <v>-5.848268</v>
      </c>
      <c r="BT307" s="53">
        <v>-5.9073019999999996</v>
      </c>
      <c r="BU307" s="53">
        <v>-5.31569</v>
      </c>
      <c r="BV307" s="53">
        <v>-3.9319359999999999</v>
      </c>
      <c r="BW307" s="53">
        <v>-3.264103</v>
      </c>
      <c r="BX307" s="53">
        <v>-2.83249</v>
      </c>
      <c r="BY307" s="53">
        <v>-2.6630419999999999</v>
      </c>
      <c r="BZ307" s="53">
        <v>-2.4921289999999998</v>
      </c>
      <c r="CA307" s="53">
        <v>-2.8533439999999999</v>
      </c>
      <c r="CB307" s="53">
        <v>-3.0024000000000002</v>
      </c>
      <c r="CC307" s="53">
        <v>-1.5303990000000001</v>
      </c>
      <c r="CD307" s="53">
        <v>-1.3774200000000001</v>
      </c>
      <c r="CE307" s="53">
        <v>-1.2020709999999999</v>
      </c>
      <c r="CF307" s="53">
        <v>-1.0584549999999999</v>
      </c>
      <c r="CG307" s="53">
        <v>-0.56438239999999995</v>
      </c>
      <c r="CH307" s="53">
        <v>-0.13465730000000001</v>
      </c>
      <c r="CI307" s="53">
        <v>-1.156134</v>
      </c>
      <c r="CJ307" s="53">
        <v>-0.73732589999999998</v>
      </c>
      <c r="CK307" s="53">
        <v>-2.2006619999999999</v>
      </c>
      <c r="CL307" s="53">
        <v>-2.4984999999999999</v>
      </c>
      <c r="CM307" s="53">
        <v>-3.4255300000000002</v>
      </c>
      <c r="CN307" s="53">
        <v>-3.070262</v>
      </c>
      <c r="CO307" s="53">
        <v>-4.7032049999999996</v>
      </c>
      <c r="CP307" s="53">
        <v>-4.9229120000000002</v>
      </c>
      <c r="CQ307" s="53">
        <v>-5.0307120000000003</v>
      </c>
      <c r="CR307" s="53">
        <v>-5.1006359999999997</v>
      </c>
      <c r="CS307" s="53">
        <v>-4.5356059999999996</v>
      </c>
      <c r="CT307" s="53">
        <v>-3.1677230000000001</v>
      </c>
      <c r="CU307" s="53">
        <v>-2.5211749999999999</v>
      </c>
      <c r="CV307" s="53">
        <v>-2.0956190000000001</v>
      </c>
      <c r="CW307" s="53">
        <v>-1.950013</v>
      </c>
      <c r="CX307" s="53">
        <v>-1.7744359999999999</v>
      </c>
      <c r="CY307" s="53">
        <v>-2.1349779999999998</v>
      </c>
      <c r="CZ307" s="53">
        <v>-2.2716229999999999</v>
      </c>
      <c r="DA307" s="53">
        <v>-0.8129999</v>
      </c>
      <c r="DB307" s="53">
        <v>-0.66216220000000003</v>
      </c>
      <c r="DC307" s="53">
        <v>-0.48578589999999999</v>
      </c>
      <c r="DD307" s="53">
        <v>-0.36164950000000001</v>
      </c>
      <c r="DE307" s="53">
        <v>0.13977029999999999</v>
      </c>
      <c r="DF307" s="53">
        <v>0.56961099999999998</v>
      </c>
      <c r="DG307" s="53">
        <v>-0.44016909999999998</v>
      </c>
      <c r="DH307" s="53">
        <v>-1.8768699999999999E-2</v>
      </c>
      <c r="DI307" s="53">
        <v>-1.4783489999999999</v>
      </c>
      <c r="DJ307" s="53">
        <v>-1.765409</v>
      </c>
      <c r="DK307" s="53">
        <v>-2.6517780000000002</v>
      </c>
      <c r="DL307" s="53">
        <v>-2.275836</v>
      </c>
      <c r="DM307" s="53">
        <v>-3.8653029999999999</v>
      </c>
      <c r="DN307" s="53">
        <v>-4.1001899999999996</v>
      </c>
      <c r="DO307" s="53">
        <v>-4.2131559999999997</v>
      </c>
      <c r="DP307" s="53">
        <v>-4.293971</v>
      </c>
      <c r="DQ307" s="53">
        <v>-3.7555230000000002</v>
      </c>
      <c r="DR307" s="53">
        <v>-2.403511</v>
      </c>
      <c r="DS307" s="53">
        <v>-1.7782469999999999</v>
      </c>
      <c r="DT307" s="53">
        <v>-1.358749</v>
      </c>
      <c r="DU307" s="53">
        <v>-1.2369840000000001</v>
      </c>
      <c r="DV307" s="53">
        <v>-1.0567420000000001</v>
      </c>
      <c r="DW307" s="53">
        <v>-1.4166129999999999</v>
      </c>
      <c r="DX307" s="53">
        <v>-1.5408459999999999</v>
      </c>
      <c r="DY307" s="53">
        <v>0.2228106</v>
      </c>
      <c r="DZ307" s="53">
        <v>0.3705561</v>
      </c>
      <c r="EA307" s="53">
        <v>0.54841629999999997</v>
      </c>
      <c r="EB307" s="53">
        <v>0.64442759999999999</v>
      </c>
      <c r="EC307" s="53">
        <v>1.156455</v>
      </c>
      <c r="ED307" s="53">
        <v>1.586463</v>
      </c>
      <c r="EE307" s="53">
        <v>0.59357079999999995</v>
      </c>
      <c r="EF307" s="53">
        <v>1.0187139999999999</v>
      </c>
      <c r="EG307" s="53">
        <v>-0.43544379999999999</v>
      </c>
      <c r="EH307" s="53">
        <v>-0.70694170000000001</v>
      </c>
      <c r="EI307" s="53">
        <v>-1.534602</v>
      </c>
      <c r="EJ307" s="53">
        <v>-1.1288119999999999</v>
      </c>
      <c r="EK307" s="53">
        <v>-2.6555049999999998</v>
      </c>
      <c r="EL307" s="53">
        <v>-2.9123109999999999</v>
      </c>
      <c r="EM307" s="53">
        <v>-3.0327350000000002</v>
      </c>
      <c r="EN307" s="53">
        <v>-3.1292749999999998</v>
      </c>
      <c r="EO307" s="53">
        <v>-2.6292070000000001</v>
      </c>
      <c r="EP307" s="53">
        <v>-1.300109</v>
      </c>
      <c r="EQ307" s="53">
        <v>-0.70557639999999999</v>
      </c>
      <c r="ER307" s="53">
        <v>-0.29482560000000002</v>
      </c>
      <c r="ES307" s="53">
        <v>-0.2074829</v>
      </c>
      <c r="ET307" s="53">
        <v>-2.0506900000000002E-2</v>
      </c>
      <c r="EU307" s="53">
        <v>-0.37940629999999997</v>
      </c>
      <c r="EV307" s="53">
        <v>-0.48571940000000002</v>
      </c>
      <c r="EW307" s="53">
        <v>75.06756</v>
      </c>
      <c r="EX307" s="53">
        <v>73.211669999999998</v>
      </c>
      <c r="EY307" s="53">
        <v>71.446809999999999</v>
      </c>
      <c r="EZ307" s="53">
        <v>70.107290000000006</v>
      </c>
      <c r="FA307" s="53">
        <v>68.868549999999999</v>
      </c>
      <c r="FB307" s="53">
        <v>67.464039999999997</v>
      </c>
      <c r="FC307" s="53">
        <v>66.963809999999995</v>
      </c>
      <c r="FD307" s="53">
        <v>69.254440000000002</v>
      </c>
      <c r="FE307" s="53">
        <v>72.684880000000007</v>
      </c>
      <c r="FF307" s="53">
        <v>76.641419999999997</v>
      </c>
      <c r="FG307" s="53">
        <v>80.196950000000001</v>
      </c>
      <c r="FH307" s="53">
        <v>83.463300000000004</v>
      </c>
      <c r="FI307" s="53">
        <v>86.544539999999998</v>
      </c>
      <c r="FJ307" s="53">
        <v>89.1614</v>
      </c>
      <c r="FK307" s="53">
        <v>91.154979999999995</v>
      </c>
      <c r="FL307" s="53">
        <v>92.57226</v>
      </c>
      <c r="FM307" s="53">
        <v>93.473550000000003</v>
      </c>
      <c r="FN307" s="53">
        <v>93.308310000000006</v>
      </c>
      <c r="FO307" s="53">
        <v>91.800420000000003</v>
      </c>
      <c r="FP307" s="53">
        <v>89.734049999999996</v>
      </c>
      <c r="FQ307" s="53">
        <v>86.510419999999996</v>
      </c>
      <c r="FR307" s="53">
        <v>83.112499999999997</v>
      </c>
      <c r="FS307" s="53">
        <v>80.152869999999993</v>
      </c>
      <c r="FT307" s="53">
        <v>77.438280000000006</v>
      </c>
      <c r="FU307" s="53">
        <v>396.93329999999997</v>
      </c>
      <c r="FV307" s="53">
        <v>5229.3779999999997</v>
      </c>
      <c r="FW307" s="53">
        <v>176.79949999999999</v>
      </c>
      <c r="FX307" s="53">
        <v>1</v>
      </c>
    </row>
    <row r="308" spans="1:180" x14ac:dyDescent="0.3">
      <c r="A308" t="s">
        <v>174</v>
      </c>
      <c r="B308" t="s">
        <v>251</v>
      </c>
      <c r="C308" t="s">
        <v>180</v>
      </c>
      <c r="D308" t="s">
        <v>227</v>
      </c>
      <c r="E308" t="s">
        <v>189</v>
      </c>
      <c r="F308" t="s">
        <v>230</v>
      </c>
      <c r="G308" t="s">
        <v>243</v>
      </c>
      <c r="H308" s="53">
        <v>389</v>
      </c>
      <c r="I308" s="53">
        <v>10.436</v>
      </c>
      <c r="J308" s="53">
        <v>10.45905</v>
      </c>
      <c r="K308" s="53">
        <v>10.413259999999999</v>
      </c>
      <c r="L308" s="53">
        <v>10.37208</v>
      </c>
      <c r="M308" s="53">
        <v>10.14396</v>
      </c>
      <c r="N308" s="53">
        <v>9.6186939999999996</v>
      </c>
      <c r="O308" s="53">
        <v>12.57785</v>
      </c>
      <c r="P308" s="53">
        <v>14.30217</v>
      </c>
      <c r="Q308" s="53">
        <v>14.839259999999999</v>
      </c>
      <c r="R308" s="53">
        <v>13.49033</v>
      </c>
      <c r="S308" s="53">
        <v>14.19694</v>
      </c>
      <c r="T308" s="53">
        <v>13.497310000000001</v>
      </c>
      <c r="U308" s="53">
        <v>12.757630000000001</v>
      </c>
      <c r="V308" s="53">
        <v>12.24878</v>
      </c>
      <c r="W308" s="53">
        <v>11.923719999999999</v>
      </c>
      <c r="X308" s="53">
        <v>9.9083199999999998</v>
      </c>
      <c r="Y308" s="53">
        <v>10.153549999999999</v>
      </c>
      <c r="Z308" s="53">
        <v>9.6083800000000004</v>
      </c>
      <c r="AA308" s="53">
        <v>11.234730000000001</v>
      </c>
      <c r="AB308" s="53">
        <v>11.188549999999999</v>
      </c>
      <c r="AC308" s="53">
        <v>11.5511</v>
      </c>
      <c r="AD308" s="53">
        <v>11.727959999999999</v>
      </c>
      <c r="AE308" s="53">
        <v>11.669280000000001</v>
      </c>
      <c r="AF308" s="53">
        <v>11.68515</v>
      </c>
      <c r="AG308" s="53">
        <v>-2.0238668999999998</v>
      </c>
      <c r="AH308" s="53">
        <v>-1.8915759999999999</v>
      </c>
      <c r="AI308" s="53">
        <v>-2.0103330000000001</v>
      </c>
      <c r="AJ308" s="53">
        <v>-2.1075650000000001</v>
      </c>
      <c r="AK308" s="53">
        <v>-2.3434680000000001</v>
      </c>
      <c r="AL308" s="53">
        <v>-3.542764</v>
      </c>
      <c r="AM308" s="53">
        <v>-1.5497110000000001</v>
      </c>
      <c r="AN308" s="53">
        <v>-1.0328470000000001</v>
      </c>
      <c r="AO308" s="53">
        <v>-0.93881060000000005</v>
      </c>
      <c r="AP308" s="53">
        <v>-2.4663520000000001</v>
      </c>
      <c r="AQ308" s="53">
        <v>-1.91631</v>
      </c>
      <c r="AR308" s="53">
        <v>-2.6751299999999998</v>
      </c>
      <c r="AS308" s="53">
        <v>-3.1726190000000001</v>
      </c>
      <c r="AT308" s="53">
        <v>-3.5416859999999999</v>
      </c>
      <c r="AU308" s="53">
        <v>-3.059237</v>
      </c>
      <c r="AV308" s="53">
        <v>-4.6856989999999996</v>
      </c>
      <c r="AW308" s="53">
        <v>-3.6977150000000001</v>
      </c>
      <c r="AX308" s="53">
        <v>-3.1066950000000002</v>
      </c>
      <c r="AY308" s="53">
        <v>-1.0239640000000001</v>
      </c>
      <c r="AZ308" s="53">
        <v>-1.0183260000000001</v>
      </c>
      <c r="BA308" s="53">
        <v>-1.3935</v>
      </c>
      <c r="BB308" s="53">
        <v>-1.3667199999999999</v>
      </c>
      <c r="BC308" s="53">
        <v>-1.6326970000000001</v>
      </c>
      <c r="BD308" s="53">
        <v>-1.7080329999999999</v>
      </c>
      <c r="BE308" s="53">
        <v>-0.93705022000000004</v>
      </c>
      <c r="BF308" s="53">
        <v>-0.81491020000000003</v>
      </c>
      <c r="BG308" s="53">
        <v>-0.92591579999999996</v>
      </c>
      <c r="BH308" s="53">
        <v>-1.0431049999999999</v>
      </c>
      <c r="BI308" s="53">
        <v>-1.3222640000000001</v>
      </c>
      <c r="BJ308" s="53">
        <v>-2.3161390000000002</v>
      </c>
      <c r="BK308" s="53">
        <v>-0.38720100000000002</v>
      </c>
      <c r="BL308" s="53">
        <v>0.35850270000000001</v>
      </c>
      <c r="BM308" s="53">
        <v>0.41893540000000001</v>
      </c>
      <c r="BN308" s="53">
        <v>-1.1937150000000001</v>
      </c>
      <c r="BO308" s="53">
        <v>-0.66142429999999997</v>
      </c>
      <c r="BP308" s="53">
        <v>-1.3663270000000001</v>
      </c>
      <c r="BQ308" s="53">
        <v>-1.874487</v>
      </c>
      <c r="BR308" s="53">
        <v>-2.2668300000000001</v>
      </c>
      <c r="BS308" s="53">
        <v>-1.863267</v>
      </c>
      <c r="BT308" s="53">
        <v>-3.3937780000000002</v>
      </c>
      <c r="BU308" s="53">
        <v>-2.4787499999999998</v>
      </c>
      <c r="BV308" s="53">
        <v>-1.911281</v>
      </c>
      <c r="BW308" s="53">
        <v>6.9079500000000002E-2</v>
      </c>
      <c r="BX308" s="53">
        <v>0.1091738</v>
      </c>
      <c r="BY308" s="53">
        <v>-0.26886290000000002</v>
      </c>
      <c r="BZ308" s="53">
        <v>-0.23082710000000001</v>
      </c>
      <c r="CA308" s="53">
        <v>-0.48143029999999998</v>
      </c>
      <c r="CB308" s="53">
        <v>-0.53353340000000005</v>
      </c>
      <c r="CC308" s="53">
        <v>-0.18432429</v>
      </c>
      <c r="CD308" s="53">
        <v>-6.9215100000000002E-2</v>
      </c>
      <c r="CE308" s="53">
        <v>-0.17485220000000001</v>
      </c>
      <c r="CF308" s="53">
        <v>-0.30586360000000001</v>
      </c>
      <c r="CG308" s="53">
        <v>-0.61498200000000003</v>
      </c>
      <c r="CH308" s="53">
        <v>-1.4665820000000001</v>
      </c>
      <c r="CI308" s="53">
        <v>0.41794989999999999</v>
      </c>
      <c r="CJ308" s="53">
        <v>1.322147</v>
      </c>
      <c r="CK308" s="53">
        <v>1.3593059999999999</v>
      </c>
      <c r="CL308" s="53">
        <v>-0.31228980000000001</v>
      </c>
      <c r="CM308" s="53">
        <v>0.2077058</v>
      </c>
      <c r="CN308" s="53">
        <v>-0.45985389999999998</v>
      </c>
      <c r="CO308" s="53">
        <v>-0.97540470000000001</v>
      </c>
      <c r="CP308" s="53">
        <v>-1.3838680000000001</v>
      </c>
      <c r="CQ308" s="53">
        <v>-1.034942</v>
      </c>
      <c r="CR308" s="53">
        <v>-2.4989979999999998</v>
      </c>
      <c r="CS308" s="53">
        <v>-1.6344989999999999</v>
      </c>
      <c r="CT308" s="53">
        <v>-1.0833410000000001</v>
      </c>
      <c r="CU308" s="53">
        <v>0.82611840000000003</v>
      </c>
      <c r="CV308" s="53">
        <v>0.8900766</v>
      </c>
      <c r="CW308" s="53">
        <v>0.51005719999999999</v>
      </c>
      <c r="CX308" s="53">
        <v>0.55588899999999997</v>
      </c>
      <c r="CY308" s="53">
        <v>0.31593369999999998</v>
      </c>
      <c r="CZ308" s="53">
        <v>0.27992109999999998</v>
      </c>
      <c r="DA308" s="53">
        <v>0.56840168999999996</v>
      </c>
      <c r="DB308" s="53">
        <v>0.67648010000000003</v>
      </c>
      <c r="DC308" s="53">
        <v>0.57621149999999999</v>
      </c>
      <c r="DD308" s="53">
        <v>0.43137819999999999</v>
      </c>
      <c r="DE308" s="53">
        <v>9.2300300000000002E-2</v>
      </c>
      <c r="DF308" s="53">
        <v>-0.61702500000000005</v>
      </c>
      <c r="DG308" s="53">
        <v>1.223101</v>
      </c>
      <c r="DH308" s="53">
        <v>2.2857919999999998</v>
      </c>
      <c r="DI308" s="53">
        <v>2.299677</v>
      </c>
      <c r="DJ308" s="53">
        <v>0.56913499999999995</v>
      </c>
      <c r="DK308" s="53">
        <v>1.0768359999999999</v>
      </c>
      <c r="DL308" s="53">
        <v>0.44661899999999999</v>
      </c>
      <c r="DM308" s="53">
        <v>-7.6322699999999993E-2</v>
      </c>
      <c r="DN308" s="53">
        <v>-0.50090639999999997</v>
      </c>
      <c r="DO308" s="53">
        <v>-0.20661689999999999</v>
      </c>
      <c r="DP308" s="53">
        <v>-1.604217</v>
      </c>
      <c r="DQ308" s="53">
        <v>-0.79024729999999999</v>
      </c>
      <c r="DR308" s="53">
        <v>-0.25540119999999999</v>
      </c>
      <c r="DS308" s="53">
        <v>1.5831569999999999</v>
      </c>
      <c r="DT308" s="53">
        <v>1.670979</v>
      </c>
      <c r="DU308" s="53">
        <v>1.288977</v>
      </c>
      <c r="DV308" s="53">
        <v>1.342605</v>
      </c>
      <c r="DW308" s="53">
        <v>1.1132979999999999</v>
      </c>
      <c r="DX308" s="53">
        <v>1.0933759999999999</v>
      </c>
      <c r="DY308" s="53">
        <v>1.6552180000000001</v>
      </c>
      <c r="DZ308" s="53">
        <v>1.753145</v>
      </c>
      <c r="EA308" s="53">
        <v>1.660628</v>
      </c>
      <c r="EB308" s="53">
        <v>1.495838</v>
      </c>
      <c r="EC308" s="53">
        <v>1.113504</v>
      </c>
      <c r="ED308" s="53">
        <v>0.60960040000000004</v>
      </c>
      <c r="EE308" s="53">
        <v>2.3856109999999999</v>
      </c>
      <c r="EF308" s="53">
        <v>3.6771419999999999</v>
      </c>
      <c r="EG308" s="53">
        <v>3.6574230000000001</v>
      </c>
      <c r="EH308" s="53">
        <v>1.841772</v>
      </c>
      <c r="EI308" s="53">
        <v>2.3317220000000001</v>
      </c>
      <c r="EJ308" s="53">
        <v>1.755422</v>
      </c>
      <c r="EK308" s="53">
        <v>1.2218089999999999</v>
      </c>
      <c r="EL308" s="53">
        <v>0.77395000000000003</v>
      </c>
      <c r="EM308" s="53">
        <v>0.98935309999999999</v>
      </c>
      <c r="EN308" s="53">
        <v>-0.31229630000000003</v>
      </c>
      <c r="EO308" s="53">
        <v>0.42871759999999998</v>
      </c>
      <c r="EP308" s="53">
        <v>0.94001259999999998</v>
      </c>
      <c r="EQ308" s="53">
        <v>2.6762009999999998</v>
      </c>
      <c r="ER308" s="53">
        <v>2.7984789999999999</v>
      </c>
      <c r="ES308" s="53">
        <v>2.4136139999999999</v>
      </c>
      <c r="ET308" s="53">
        <v>2.4784980000000001</v>
      </c>
      <c r="EU308" s="53">
        <v>2.2645650000000002</v>
      </c>
      <c r="EV308" s="53">
        <v>2.2678750000000001</v>
      </c>
      <c r="EW308" s="53">
        <v>79.152299999999997</v>
      </c>
      <c r="EX308" s="53">
        <v>77.059550000000002</v>
      </c>
      <c r="EY308" s="53">
        <v>75.468450000000004</v>
      </c>
      <c r="EZ308" s="53">
        <v>74.103110000000001</v>
      </c>
      <c r="FA308" s="53">
        <v>72.424260000000004</v>
      </c>
      <c r="FB308" s="53">
        <v>70.927279999999996</v>
      </c>
      <c r="FC308" s="53">
        <v>70.125389999999996</v>
      </c>
      <c r="FD308" s="53">
        <v>71.515169999999998</v>
      </c>
      <c r="FE308" s="53">
        <v>74.843469999999996</v>
      </c>
      <c r="FF308" s="53">
        <v>78.837280000000007</v>
      </c>
      <c r="FG308" s="53">
        <v>82.973780000000005</v>
      </c>
      <c r="FH308" s="53">
        <v>86.519409999999993</v>
      </c>
      <c r="FI308" s="53">
        <v>89.925399999999996</v>
      </c>
      <c r="FJ308" s="53">
        <v>93.045400000000001</v>
      </c>
      <c r="FK308" s="53">
        <v>95.30677</v>
      </c>
      <c r="FL308" s="53">
        <v>97.03407</v>
      </c>
      <c r="FM308" s="53">
        <v>97.931920000000005</v>
      </c>
      <c r="FN308" s="53">
        <v>97.545689999999993</v>
      </c>
      <c r="FO308" s="53">
        <v>95.745329999999996</v>
      </c>
      <c r="FP308" s="53">
        <v>92.870490000000004</v>
      </c>
      <c r="FQ308" s="53">
        <v>89.451740000000001</v>
      </c>
      <c r="FR308" s="53">
        <v>86.570189999999997</v>
      </c>
      <c r="FS308" s="53">
        <v>83.722489999999993</v>
      </c>
      <c r="FT308" s="53">
        <v>81.163799999999995</v>
      </c>
      <c r="FU308" s="53">
        <v>396.96769999999998</v>
      </c>
      <c r="FV308" s="53">
        <v>4033.0659999999998</v>
      </c>
      <c r="FW308" s="53">
        <v>166.00569999999999</v>
      </c>
      <c r="FX308" s="53">
        <v>1</v>
      </c>
    </row>
    <row r="309" spans="1:180" x14ac:dyDescent="0.3">
      <c r="A309" t="s">
        <v>174</v>
      </c>
      <c r="B309" t="s">
        <v>251</v>
      </c>
      <c r="C309" t="s">
        <v>180</v>
      </c>
      <c r="D309" t="s">
        <v>227</v>
      </c>
      <c r="E309" t="s">
        <v>188</v>
      </c>
      <c r="F309" t="s">
        <v>230</v>
      </c>
      <c r="G309" t="s">
        <v>243</v>
      </c>
      <c r="H309" s="53">
        <v>389</v>
      </c>
      <c r="I309" s="53">
        <v>14.87345</v>
      </c>
      <c r="J309" s="53">
        <v>14.97161</v>
      </c>
      <c r="K309" s="53">
        <v>14.97593</v>
      </c>
      <c r="L309" s="53">
        <v>15.13814</v>
      </c>
      <c r="M309" s="53">
        <v>15.912039999999999</v>
      </c>
      <c r="N309" s="53">
        <v>16.233930000000001</v>
      </c>
      <c r="O309" s="53">
        <v>17.309560000000001</v>
      </c>
      <c r="P309" s="53">
        <v>17.836549999999999</v>
      </c>
      <c r="Q309" s="53">
        <v>18.72908</v>
      </c>
      <c r="R309" s="53">
        <v>18.255970000000001</v>
      </c>
      <c r="S309" s="53">
        <v>18.466419999999999</v>
      </c>
      <c r="T309" s="53">
        <v>16.433610000000002</v>
      </c>
      <c r="U309" s="53">
        <v>15.00877</v>
      </c>
      <c r="V309" s="53">
        <v>13.91244</v>
      </c>
      <c r="W309" s="53">
        <v>13.84024</v>
      </c>
      <c r="X309" s="53">
        <v>12.77136</v>
      </c>
      <c r="Y309" s="53">
        <v>11.971399999999999</v>
      </c>
      <c r="Z309" s="53">
        <v>11.380660000000001</v>
      </c>
      <c r="AA309" s="53">
        <v>13.79618</v>
      </c>
      <c r="AB309" s="53">
        <v>14.152559999999999</v>
      </c>
      <c r="AC309" s="53">
        <v>15.98484</v>
      </c>
      <c r="AD309" s="53">
        <v>16.33465</v>
      </c>
      <c r="AE309" s="53">
        <v>15.772030000000001</v>
      </c>
      <c r="AF309" s="53">
        <v>15.857860000000001</v>
      </c>
      <c r="AG309" s="53">
        <v>-2.7398490999999998</v>
      </c>
      <c r="AH309" s="53">
        <v>-2.5766309999999999</v>
      </c>
      <c r="AI309" s="53">
        <v>-2.6860400000000002</v>
      </c>
      <c r="AJ309" s="53">
        <v>-2.5694539999999999</v>
      </c>
      <c r="AK309" s="53">
        <v>-1.8831709999999999</v>
      </c>
      <c r="AL309" s="53">
        <v>-2.1141519999999998</v>
      </c>
      <c r="AM309" s="53">
        <v>-2.340687</v>
      </c>
      <c r="AN309" s="53">
        <v>-2.6528589999999999</v>
      </c>
      <c r="AO309" s="53">
        <v>-2.2916449999999999</v>
      </c>
      <c r="AP309" s="53">
        <v>-3.0758809999999999</v>
      </c>
      <c r="AQ309" s="53">
        <v>-2.8991470000000001</v>
      </c>
      <c r="AR309" s="53">
        <v>-5.0251849999999996</v>
      </c>
      <c r="AS309" s="53">
        <v>-6.1689410000000002</v>
      </c>
      <c r="AT309" s="53">
        <v>-7.237114</v>
      </c>
      <c r="AU309" s="53">
        <v>-6.4306979999999996</v>
      </c>
      <c r="AV309" s="53">
        <v>-6.9363799999999998</v>
      </c>
      <c r="AW309" s="53">
        <v>-6.6964430000000004</v>
      </c>
      <c r="AX309" s="53">
        <v>-5.888312</v>
      </c>
      <c r="AY309" s="53">
        <v>-3.025102</v>
      </c>
      <c r="AZ309" s="53">
        <v>-2.386539</v>
      </c>
      <c r="BA309" s="53">
        <v>-1.7794479999999999</v>
      </c>
      <c r="BB309" s="53">
        <v>-1.826066</v>
      </c>
      <c r="BC309" s="53">
        <v>-2.5230760000000001</v>
      </c>
      <c r="BD309" s="53">
        <v>-2.632317</v>
      </c>
      <c r="BE309" s="53">
        <v>-1.5196229999999999</v>
      </c>
      <c r="BF309" s="53">
        <v>-1.3519479999999999</v>
      </c>
      <c r="BG309" s="53">
        <v>-1.4592560000000001</v>
      </c>
      <c r="BH309" s="53">
        <v>-1.347709</v>
      </c>
      <c r="BI309" s="53">
        <v>-0.7025013</v>
      </c>
      <c r="BJ309" s="53">
        <v>-0.83323060000000004</v>
      </c>
      <c r="BK309" s="53">
        <v>-1.1560520000000001</v>
      </c>
      <c r="BL309" s="53">
        <v>-1.4236580000000001</v>
      </c>
      <c r="BM309" s="53">
        <v>-1.040934</v>
      </c>
      <c r="BN309" s="53">
        <v>-1.807183</v>
      </c>
      <c r="BO309" s="53">
        <v>-1.584441</v>
      </c>
      <c r="BP309" s="53">
        <v>-3.6558440000000001</v>
      </c>
      <c r="BQ309" s="53">
        <v>-4.8185380000000002</v>
      </c>
      <c r="BR309" s="53">
        <v>-5.8414840000000003</v>
      </c>
      <c r="BS309" s="53">
        <v>-5.0555190000000003</v>
      </c>
      <c r="BT309" s="53">
        <v>-5.5567659999999997</v>
      </c>
      <c r="BU309" s="53">
        <v>-5.2307069999999998</v>
      </c>
      <c r="BV309" s="53">
        <v>-4.425935</v>
      </c>
      <c r="BW309" s="53">
        <v>-1.743897</v>
      </c>
      <c r="BX309" s="53">
        <v>-1.136207</v>
      </c>
      <c r="BY309" s="53">
        <v>-0.56705329999999998</v>
      </c>
      <c r="BZ309" s="53">
        <v>-0.59491530000000004</v>
      </c>
      <c r="CA309" s="53">
        <v>-1.2964640000000001</v>
      </c>
      <c r="CB309" s="53">
        <v>-1.3854759999999999</v>
      </c>
      <c r="CC309" s="53">
        <v>-0.6744985</v>
      </c>
      <c r="CD309" s="53">
        <v>-0.50373610000000002</v>
      </c>
      <c r="CE309" s="53">
        <v>-0.60958889999999999</v>
      </c>
      <c r="CF309" s="53">
        <v>-0.50153130000000001</v>
      </c>
      <c r="CG309" s="53">
        <v>0.1152272</v>
      </c>
      <c r="CH309" s="53">
        <v>5.3931899999999998E-2</v>
      </c>
      <c r="CI309" s="53">
        <v>-0.33557740000000003</v>
      </c>
      <c r="CJ309" s="53">
        <v>-0.57231710000000002</v>
      </c>
      <c r="CK309" s="53">
        <v>-0.17469519999999999</v>
      </c>
      <c r="CL309" s="53">
        <v>-0.92848679999999995</v>
      </c>
      <c r="CM309" s="53">
        <v>-0.67388029999999999</v>
      </c>
      <c r="CN309" s="53">
        <v>-2.707443</v>
      </c>
      <c r="CO309" s="53">
        <v>-3.883254</v>
      </c>
      <c r="CP309" s="53">
        <v>-4.8748750000000003</v>
      </c>
      <c r="CQ309" s="53">
        <v>-4.1030740000000003</v>
      </c>
      <c r="CR309" s="53">
        <v>-4.6012490000000001</v>
      </c>
      <c r="CS309" s="53">
        <v>-4.2155440000000004</v>
      </c>
      <c r="CT309" s="53">
        <v>-3.413097</v>
      </c>
      <c r="CU309" s="53">
        <v>-0.85653809999999997</v>
      </c>
      <c r="CV309" s="53">
        <v>-0.27023000000000003</v>
      </c>
      <c r="CW309" s="53">
        <v>0.27264739999999998</v>
      </c>
      <c r="CX309" s="53">
        <v>0.25777630000000001</v>
      </c>
      <c r="CY309" s="53">
        <v>-0.4469168</v>
      </c>
      <c r="CZ309" s="53">
        <v>-0.52191779999999999</v>
      </c>
      <c r="DA309" s="53">
        <v>0.1706261</v>
      </c>
      <c r="DB309" s="53">
        <v>0.3444757</v>
      </c>
      <c r="DC309" s="53">
        <v>0.24007809999999999</v>
      </c>
      <c r="DD309" s="53">
        <v>0.34464590000000001</v>
      </c>
      <c r="DE309" s="53">
        <v>0.93295570000000005</v>
      </c>
      <c r="DF309" s="53">
        <v>0.94109430000000005</v>
      </c>
      <c r="DG309" s="53">
        <v>0.48489700000000002</v>
      </c>
      <c r="DH309" s="53">
        <v>0.27902359999999998</v>
      </c>
      <c r="DI309" s="53">
        <v>0.69154360000000004</v>
      </c>
      <c r="DJ309" s="53">
        <v>-4.9790399999999999E-2</v>
      </c>
      <c r="DK309" s="53">
        <v>0.23668049999999999</v>
      </c>
      <c r="DL309" s="53">
        <v>-1.7590410000000001</v>
      </c>
      <c r="DM309" s="53">
        <v>-2.9479690000000001</v>
      </c>
      <c r="DN309" s="53">
        <v>-3.9082650000000001</v>
      </c>
      <c r="DO309" s="53">
        <v>-3.1506289999999999</v>
      </c>
      <c r="DP309" s="53">
        <v>-3.6457320000000002</v>
      </c>
      <c r="DQ309" s="53">
        <v>-3.20038</v>
      </c>
      <c r="DR309" s="53">
        <v>-2.4002599999999998</v>
      </c>
      <c r="DS309" s="53">
        <v>3.08206E-2</v>
      </c>
      <c r="DT309" s="53">
        <v>0.59574669999999996</v>
      </c>
      <c r="DU309" s="53">
        <v>1.1123479999999999</v>
      </c>
      <c r="DV309" s="53">
        <v>1.110468</v>
      </c>
      <c r="DW309" s="53">
        <v>0.40263060000000001</v>
      </c>
      <c r="DX309" s="53">
        <v>0.34164030000000001</v>
      </c>
      <c r="DY309" s="53">
        <v>1.390852</v>
      </c>
      <c r="DZ309" s="53">
        <v>1.569159</v>
      </c>
      <c r="EA309" s="53">
        <v>1.4668620000000001</v>
      </c>
      <c r="EB309" s="53">
        <v>1.5663910000000001</v>
      </c>
      <c r="EC309" s="53">
        <v>2.113626</v>
      </c>
      <c r="ED309" s="53">
        <v>2.222016</v>
      </c>
      <c r="EE309" s="53">
        <v>1.669532</v>
      </c>
      <c r="EF309" s="53">
        <v>1.508224</v>
      </c>
      <c r="EG309" s="53">
        <v>1.9422550000000001</v>
      </c>
      <c r="EH309" s="53">
        <v>1.218907</v>
      </c>
      <c r="EI309" s="53">
        <v>1.5513859999999999</v>
      </c>
      <c r="EJ309" s="53">
        <v>-0.38969979999999999</v>
      </c>
      <c r="EK309" s="53">
        <v>-1.597567</v>
      </c>
      <c r="EL309" s="53">
        <v>-2.512635</v>
      </c>
      <c r="EM309" s="53">
        <v>-1.7754490000000001</v>
      </c>
      <c r="EN309" s="53">
        <v>-2.2661169999999999</v>
      </c>
      <c r="EO309" s="53">
        <v>-1.734645</v>
      </c>
      <c r="EP309" s="53">
        <v>-0.93788309999999997</v>
      </c>
      <c r="EQ309" s="53">
        <v>1.3120259999999999</v>
      </c>
      <c r="ER309" s="53">
        <v>1.846079</v>
      </c>
      <c r="ES309" s="53">
        <v>2.3247420000000001</v>
      </c>
      <c r="ET309" s="53">
        <v>2.3416190000000001</v>
      </c>
      <c r="EU309" s="53">
        <v>1.6292420000000001</v>
      </c>
      <c r="EV309" s="53">
        <v>1.588481</v>
      </c>
      <c r="EW309" s="53">
        <v>81.447760000000002</v>
      </c>
      <c r="EX309" s="53">
        <v>79.369439999999997</v>
      </c>
      <c r="EY309" s="53">
        <v>77.702709999999996</v>
      </c>
      <c r="EZ309" s="53">
        <v>76.32002</v>
      </c>
      <c r="FA309" s="53">
        <v>74.840350000000001</v>
      </c>
      <c r="FB309" s="53">
        <v>73.680459999999997</v>
      </c>
      <c r="FC309" s="53">
        <v>73.165109999999999</v>
      </c>
      <c r="FD309" s="53">
        <v>74.918559999999999</v>
      </c>
      <c r="FE309" s="53">
        <v>78.449330000000003</v>
      </c>
      <c r="FF309" s="53">
        <v>82.364400000000003</v>
      </c>
      <c r="FG309" s="53">
        <v>86.037840000000003</v>
      </c>
      <c r="FH309" s="53">
        <v>89.617729999999995</v>
      </c>
      <c r="FI309" s="53">
        <v>92.876149999999996</v>
      </c>
      <c r="FJ309" s="53">
        <v>95.646389999999997</v>
      </c>
      <c r="FK309" s="53">
        <v>97.932050000000004</v>
      </c>
      <c r="FL309" s="53">
        <v>99.717699999999994</v>
      </c>
      <c r="FM309" s="53">
        <v>100.7585</v>
      </c>
      <c r="FN309" s="53">
        <v>100.73650000000001</v>
      </c>
      <c r="FO309" s="53">
        <v>99.313059999999993</v>
      </c>
      <c r="FP309" s="53">
        <v>96.804789999999997</v>
      </c>
      <c r="FQ309" s="53">
        <v>93.179199999999994</v>
      </c>
      <c r="FR309" s="53">
        <v>90.123249999999999</v>
      </c>
      <c r="FS309" s="53">
        <v>87.21848</v>
      </c>
      <c r="FT309" s="53">
        <v>84.333929999999995</v>
      </c>
      <c r="FU309" s="53">
        <v>397</v>
      </c>
      <c r="FV309" s="53">
        <v>5714.1130000000003</v>
      </c>
      <c r="FW309" s="53">
        <v>173.28460000000001</v>
      </c>
      <c r="FX309" s="53">
        <v>1</v>
      </c>
    </row>
    <row r="310" spans="1:180" x14ac:dyDescent="0.3">
      <c r="A310" t="s">
        <v>174</v>
      </c>
      <c r="B310" t="s">
        <v>251</v>
      </c>
      <c r="C310" t="s">
        <v>180</v>
      </c>
      <c r="D310" t="s">
        <v>227</v>
      </c>
      <c r="E310" t="s">
        <v>190</v>
      </c>
      <c r="F310" t="s">
        <v>230</v>
      </c>
      <c r="G310" t="s">
        <v>243</v>
      </c>
      <c r="H310" s="53">
        <v>389</v>
      </c>
      <c r="I310" s="53">
        <v>6.7599229999999997</v>
      </c>
      <c r="J310" s="53">
        <v>6.8092199999999998</v>
      </c>
      <c r="K310" s="53">
        <v>6.7519960000000001</v>
      </c>
      <c r="L310" s="53">
        <v>6.7808200000000003</v>
      </c>
      <c r="M310" s="53">
        <v>6.7220880000000003</v>
      </c>
      <c r="N310" s="53">
        <v>6.807957</v>
      </c>
      <c r="O310" s="53">
        <v>7.3573979999999999</v>
      </c>
      <c r="P310" s="53">
        <v>9.3301689999999997</v>
      </c>
      <c r="Q310" s="53">
        <v>9.2551880000000004</v>
      </c>
      <c r="R310" s="53">
        <v>8.8951180000000001</v>
      </c>
      <c r="S310" s="53">
        <v>8.7496369999999999</v>
      </c>
      <c r="T310" s="53">
        <v>8.2012610000000006</v>
      </c>
      <c r="U310" s="53">
        <v>8.3194320000000008</v>
      </c>
      <c r="V310" s="53">
        <v>7.7280579999999999</v>
      </c>
      <c r="W310" s="53">
        <v>6.3401290000000001</v>
      </c>
      <c r="X310" s="53">
        <v>6.7721410000000004</v>
      </c>
      <c r="Y310" s="53">
        <v>6.2684740000000003</v>
      </c>
      <c r="Z310" s="53">
        <v>6.1129280000000001</v>
      </c>
      <c r="AA310" s="53">
        <v>6.7485309999999998</v>
      </c>
      <c r="AB310" s="53">
        <v>6.7221120000000001</v>
      </c>
      <c r="AC310" s="53">
        <v>7.0258580000000004</v>
      </c>
      <c r="AD310" s="53">
        <v>7.0840370000000004</v>
      </c>
      <c r="AE310" s="53">
        <v>6.9894360000000004</v>
      </c>
      <c r="AF310" s="53">
        <v>6.9101739999999996</v>
      </c>
      <c r="AG310" s="53">
        <v>-1.6406609999999999</v>
      </c>
      <c r="AH310" s="53">
        <v>-1.503344</v>
      </c>
      <c r="AI310" s="53">
        <v>-1.5531459999999999</v>
      </c>
      <c r="AJ310" s="53">
        <v>-1.661591</v>
      </c>
      <c r="AK310" s="53">
        <v>-1.728988</v>
      </c>
      <c r="AL310" s="53">
        <v>-1.9054850000000001</v>
      </c>
      <c r="AM310" s="53">
        <v>-2.3373750000000002</v>
      </c>
      <c r="AN310" s="53">
        <v>-1.55054</v>
      </c>
      <c r="AO310" s="53">
        <v>-2.3499029999999999</v>
      </c>
      <c r="AP310" s="53">
        <v>-3.0276380000000001</v>
      </c>
      <c r="AQ310" s="53">
        <v>-3.4704009999999998</v>
      </c>
      <c r="AR310" s="53">
        <v>-3.9053650000000002</v>
      </c>
      <c r="AS310" s="53">
        <v>-3.5515780000000001</v>
      </c>
      <c r="AT310" s="53">
        <v>-4.3659600000000003</v>
      </c>
      <c r="AU310" s="53">
        <v>-5.4419069999999996</v>
      </c>
      <c r="AV310" s="53">
        <v>-4.1275240000000002</v>
      </c>
      <c r="AW310" s="53">
        <v>-3.7345320000000002</v>
      </c>
      <c r="AX310" s="53">
        <v>-3.0552800000000002</v>
      </c>
      <c r="AY310" s="53">
        <v>-2.2247180000000002</v>
      </c>
      <c r="AZ310" s="53">
        <v>-2.2255020000000001</v>
      </c>
      <c r="BA310" s="53">
        <v>-2.1503709999999998</v>
      </c>
      <c r="BB310" s="53">
        <v>-2.0159029999999998</v>
      </c>
      <c r="BC310" s="53">
        <v>-2.058643</v>
      </c>
      <c r="BD310" s="53">
        <v>-2.0557970000000001</v>
      </c>
      <c r="BE310" s="53">
        <v>-1.0695330000000001</v>
      </c>
      <c r="BF310" s="53">
        <v>-0.93166839999999995</v>
      </c>
      <c r="BG310" s="53">
        <v>-0.98827220000000005</v>
      </c>
      <c r="BH310" s="53">
        <v>-1.0894440000000001</v>
      </c>
      <c r="BI310" s="53">
        <v>-1.1667970000000001</v>
      </c>
      <c r="BJ310" s="53">
        <v>-1.32725</v>
      </c>
      <c r="BK310" s="53">
        <v>-1.6037399999999999</v>
      </c>
      <c r="BL310" s="53">
        <v>-0.62469819999999998</v>
      </c>
      <c r="BM310" s="53">
        <v>-1.3600319999999999</v>
      </c>
      <c r="BN310" s="53">
        <v>-2.035644</v>
      </c>
      <c r="BO310" s="53">
        <v>-2.3950079999999998</v>
      </c>
      <c r="BP310" s="53">
        <v>-2.827474</v>
      </c>
      <c r="BQ310" s="53">
        <v>-2.5011899999999998</v>
      </c>
      <c r="BR310" s="53">
        <v>-3.1681189999999999</v>
      </c>
      <c r="BS310" s="53">
        <v>-4.1510160000000003</v>
      </c>
      <c r="BT310" s="53">
        <v>-3.0672160000000002</v>
      </c>
      <c r="BU310" s="53">
        <v>-2.7641740000000001</v>
      </c>
      <c r="BV310" s="53">
        <v>-2.0845989999999999</v>
      </c>
      <c r="BW310" s="53">
        <v>-1.2085090000000001</v>
      </c>
      <c r="BX310" s="53">
        <v>-1.1935720000000001</v>
      </c>
      <c r="BY310" s="53">
        <v>-1.3061499999999999</v>
      </c>
      <c r="BZ310" s="53">
        <v>-1.264472</v>
      </c>
      <c r="CA310" s="53">
        <v>-1.4544379999999999</v>
      </c>
      <c r="CB310" s="53">
        <v>-1.481131</v>
      </c>
      <c r="CC310" s="53">
        <v>-0.67397189000000002</v>
      </c>
      <c r="CD310" s="53">
        <v>-0.53572759999999997</v>
      </c>
      <c r="CE310" s="53">
        <v>-0.59704210000000002</v>
      </c>
      <c r="CF310" s="53">
        <v>-0.6931775</v>
      </c>
      <c r="CG310" s="53">
        <v>-0.77742500000000003</v>
      </c>
      <c r="CH310" s="53">
        <v>-0.92676590000000003</v>
      </c>
      <c r="CI310" s="53">
        <v>-1.0956269999999999</v>
      </c>
      <c r="CJ310" s="53">
        <v>1.65369E-2</v>
      </c>
      <c r="CK310" s="53">
        <v>-0.67445080000000002</v>
      </c>
      <c r="CL310" s="53">
        <v>-1.3485910000000001</v>
      </c>
      <c r="CM310" s="53">
        <v>-1.6501939999999999</v>
      </c>
      <c r="CN310" s="53">
        <v>-2.0809299999999999</v>
      </c>
      <c r="CO310" s="53">
        <v>-1.773695</v>
      </c>
      <c r="CP310" s="53">
        <v>-2.3384990000000001</v>
      </c>
      <c r="CQ310" s="53">
        <v>-3.2569490000000001</v>
      </c>
      <c r="CR310" s="53">
        <v>-2.3328500000000001</v>
      </c>
      <c r="CS310" s="53">
        <v>-2.0921069999999999</v>
      </c>
      <c r="CT310" s="53">
        <v>-1.4123079999999999</v>
      </c>
      <c r="CU310" s="53">
        <v>-0.50468489999999999</v>
      </c>
      <c r="CV310" s="53">
        <v>-0.47886010000000001</v>
      </c>
      <c r="CW310" s="53">
        <v>-0.72144509999999995</v>
      </c>
      <c r="CX310" s="53">
        <v>-0.74403430000000004</v>
      </c>
      <c r="CY310" s="53">
        <v>-1.0359670000000001</v>
      </c>
      <c r="CZ310" s="53">
        <v>-1.083118</v>
      </c>
      <c r="DA310" s="53">
        <v>-0.27841049000000001</v>
      </c>
      <c r="DB310" s="53">
        <v>-0.13978679999999999</v>
      </c>
      <c r="DC310" s="53">
        <v>-0.20581189999999999</v>
      </c>
      <c r="DD310" s="53">
        <v>-0.29691070000000003</v>
      </c>
      <c r="DE310" s="53">
        <v>-0.38805299999999998</v>
      </c>
      <c r="DF310" s="53">
        <v>-0.52628200000000003</v>
      </c>
      <c r="DG310" s="53">
        <v>-0.58751330000000002</v>
      </c>
      <c r="DH310" s="53">
        <v>0.65777189999999996</v>
      </c>
      <c r="DI310" s="53">
        <v>1.11305E-2</v>
      </c>
      <c r="DJ310" s="53">
        <v>-0.66153850000000003</v>
      </c>
      <c r="DK310" s="53">
        <v>-0.90537970000000001</v>
      </c>
      <c r="DL310" s="53">
        <v>-1.3343860000000001</v>
      </c>
      <c r="DM310" s="53">
        <v>-1.0461990000000001</v>
      </c>
      <c r="DN310" s="53">
        <v>-1.5088779999999999</v>
      </c>
      <c r="DO310" s="53">
        <v>-2.3628819999999999</v>
      </c>
      <c r="DP310" s="53">
        <v>-1.598484</v>
      </c>
      <c r="DQ310" s="53">
        <v>-1.42004</v>
      </c>
      <c r="DR310" s="53">
        <v>-0.74001680000000003</v>
      </c>
      <c r="DS310" s="53">
        <v>0.1991388</v>
      </c>
      <c r="DT310" s="53">
        <v>0.2358517</v>
      </c>
      <c r="DU310" s="53">
        <v>-0.13674040000000001</v>
      </c>
      <c r="DV310" s="53">
        <v>-0.22359619999999999</v>
      </c>
      <c r="DW310" s="53">
        <v>-0.61749580000000004</v>
      </c>
      <c r="DX310" s="53">
        <v>-0.68510629999999995</v>
      </c>
      <c r="DY310" s="53">
        <v>0.29271740000000002</v>
      </c>
      <c r="DZ310" s="53">
        <v>0.43188880000000002</v>
      </c>
      <c r="EA310" s="53">
        <v>0.3590623</v>
      </c>
      <c r="EB310" s="53">
        <v>0.27523570000000003</v>
      </c>
      <c r="EC310" s="53">
        <v>0.1741383</v>
      </c>
      <c r="ED310" s="53">
        <v>5.1953199999999998E-2</v>
      </c>
      <c r="EE310" s="53">
        <v>0.1461219</v>
      </c>
      <c r="EF310" s="53">
        <v>1.5836129999999999</v>
      </c>
      <c r="EG310" s="53">
        <v>1.001001</v>
      </c>
      <c r="EH310" s="53">
        <v>0.33045629999999998</v>
      </c>
      <c r="EI310" s="53">
        <v>0.17001340000000001</v>
      </c>
      <c r="EJ310" s="53">
        <v>-0.25649539999999998</v>
      </c>
      <c r="EK310" s="53">
        <v>4.1893E-3</v>
      </c>
      <c r="EL310" s="53">
        <v>-0.31103769999999997</v>
      </c>
      <c r="EM310" s="53">
        <v>-1.07199</v>
      </c>
      <c r="EN310" s="53">
        <v>-0.53817559999999998</v>
      </c>
      <c r="EO310" s="53">
        <v>-0.44968130000000001</v>
      </c>
      <c r="EP310" s="53">
        <v>0.23066449999999999</v>
      </c>
      <c r="EQ310" s="53">
        <v>1.2153480000000001</v>
      </c>
      <c r="ER310" s="53">
        <v>1.267782</v>
      </c>
      <c r="ES310" s="53">
        <v>0.70748029999999995</v>
      </c>
      <c r="ET310" s="53">
        <v>0.52783389999999997</v>
      </c>
      <c r="EU310" s="53">
        <v>-1.32903E-2</v>
      </c>
      <c r="EV310" s="53">
        <v>-0.11044</v>
      </c>
      <c r="EW310" s="53">
        <v>74.618440000000007</v>
      </c>
      <c r="EX310" s="53">
        <v>72.717339999999993</v>
      </c>
      <c r="EY310" s="53">
        <v>70.824119999999994</v>
      </c>
      <c r="EZ310" s="53">
        <v>69.05198</v>
      </c>
      <c r="FA310" s="53">
        <v>67.728759999999994</v>
      </c>
      <c r="FB310" s="53">
        <v>66.686220000000006</v>
      </c>
      <c r="FC310" s="53">
        <v>65.738849999999999</v>
      </c>
      <c r="FD310" s="53">
        <v>66.201480000000004</v>
      </c>
      <c r="FE310" s="53">
        <v>69.214160000000007</v>
      </c>
      <c r="FF310" s="53">
        <v>73.581599999999995</v>
      </c>
      <c r="FG310" s="53">
        <v>77.911370000000005</v>
      </c>
      <c r="FH310" s="53">
        <v>81.744500000000002</v>
      </c>
      <c r="FI310" s="53">
        <v>85.101669999999999</v>
      </c>
      <c r="FJ310" s="53">
        <v>88.220339999999993</v>
      </c>
      <c r="FK310" s="53">
        <v>90.482389999999995</v>
      </c>
      <c r="FL310" s="53">
        <v>92.068979999999996</v>
      </c>
      <c r="FM310" s="53">
        <v>92.801950000000005</v>
      </c>
      <c r="FN310" s="53">
        <v>92.167770000000004</v>
      </c>
      <c r="FO310" s="53">
        <v>90.261570000000006</v>
      </c>
      <c r="FP310" s="53">
        <v>86.844790000000003</v>
      </c>
      <c r="FQ310" s="53">
        <v>83.801950000000005</v>
      </c>
      <c r="FR310" s="53">
        <v>81.169989999999999</v>
      </c>
      <c r="FS310" s="53">
        <v>78.631770000000003</v>
      </c>
      <c r="FT310" s="53">
        <v>76.25273</v>
      </c>
      <c r="FU310" s="53">
        <v>396.2</v>
      </c>
      <c r="FV310" s="53">
        <v>2744.125</v>
      </c>
      <c r="FW310" s="53">
        <v>127.136</v>
      </c>
      <c r="FX310" s="53">
        <v>1</v>
      </c>
    </row>
    <row r="311" spans="1:180" x14ac:dyDescent="0.3">
      <c r="A311" t="s">
        <v>174</v>
      </c>
      <c r="B311" t="s">
        <v>251</v>
      </c>
      <c r="C311" t="s">
        <v>180</v>
      </c>
      <c r="D311" t="s">
        <v>248</v>
      </c>
      <c r="E311" t="s">
        <v>187</v>
      </c>
      <c r="F311" t="s">
        <v>230</v>
      </c>
      <c r="G311" t="s">
        <v>243</v>
      </c>
      <c r="H311" s="53">
        <v>389</v>
      </c>
      <c r="I311" s="53">
        <v>13.825139999999999</v>
      </c>
      <c r="J311" s="53">
        <v>13.859870000000001</v>
      </c>
      <c r="K311" s="53">
        <v>13.94042</v>
      </c>
      <c r="L311" s="53">
        <v>13.95734</v>
      </c>
      <c r="M311" s="53">
        <v>13.965439999999999</v>
      </c>
      <c r="N311" s="53">
        <v>14.80683</v>
      </c>
      <c r="O311" s="53">
        <v>14.90917</v>
      </c>
      <c r="P311" s="53">
        <v>15.1364</v>
      </c>
      <c r="Q311" s="53">
        <v>16.84318</v>
      </c>
      <c r="R311" s="53">
        <v>15.94337</v>
      </c>
      <c r="S311" s="53">
        <v>13.766400000000001</v>
      </c>
      <c r="T311" s="53">
        <v>13.32546</v>
      </c>
      <c r="U311" s="53">
        <v>12.15016</v>
      </c>
      <c r="V311" s="53">
        <v>12.1607</v>
      </c>
      <c r="W311" s="53">
        <v>12.498239999999999</v>
      </c>
      <c r="X311" s="53">
        <v>12.17032</v>
      </c>
      <c r="Y311" s="53">
        <v>11.386100000000001</v>
      </c>
      <c r="Z311" s="53">
        <v>10.7896</v>
      </c>
      <c r="AA311" s="53">
        <v>10.74427</v>
      </c>
      <c r="AB311" s="53">
        <v>11.040419999999999</v>
      </c>
      <c r="AC311" s="53">
        <v>12.279249999999999</v>
      </c>
      <c r="AD311" s="53">
        <v>12.949909999999999</v>
      </c>
      <c r="AE311" s="53">
        <v>12.708</v>
      </c>
      <c r="AF311" s="53">
        <v>12.51966</v>
      </c>
      <c r="AG311" s="53">
        <v>-2.7776510999999999</v>
      </c>
      <c r="AH311" s="53">
        <v>-2.7395969999999998</v>
      </c>
      <c r="AI311" s="53">
        <v>-2.5449199999999998</v>
      </c>
      <c r="AJ311" s="53">
        <v>-2.3330690000000001</v>
      </c>
      <c r="AK311" s="53">
        <v>-2.259442</v>
      </c>
      <c r="AL311" s="53">
        <v>-1.453095</v>
      </c>
      <c r="AM311" s="53">
        <v>-2.0501070000000001</v>
      </c>
      <c r="AN311" s="53">
        <v>-2.0998549999999998</v>
      </c>
      <c r="AO311" s="53">
        <v>-0.4939848</v>
      </c>
      <c r="AP311" s="53">
        <v>-1.7084900000000001</v>
      </c>
      <c r="AQ311" s="53">
        <v>-3.424817</v>
      </c>
      <c r="AR311" s="53">
        <v>-3.7167119999999998</v>
      </c>
      <c r="AS311" s="53">
        <v>-4.7373539999999998</v>
      </c>
      <c r="AT311" s="53">
        <v>-4.3975499999999998</v>
      </c>
      <c r="AU311" s="53">
        <v>-3.586608</v>
      </c>
      <c r="AV311" s="53">
        <v>-3.383578</v>
      </c>
      <c r="AW311" s="53">
        <v>-3.2292679999999998</v>
      </c>
      <c r="AX311" s="53">
        <v>-2.8021410000000002</v>
      </c>
      <c r="AY311" s="53">
        <v>-2.6428440000000002</v>
      </c>
      <c r="AZ311" s="53">
        <v>-1.999209</v>
      </c>
      <c r="BA311" s="53">
        <v>-1.124736</v>
      </c>
      <c r="BB311" s="53">
        <v>-0.749004</v>
      </c>
      <c r="BC311" s="53">
        <v>-1.0199530000000001</v>
      </c>
      <c r="BD311" s="53">
        <v>-1.2102729999999999</v>
      </c>
      <c r="BE311" s="53">
        <v>-1.565469</v>
      </c>
      <c r="BF311" s="53">
        <v>-1.5222070000000001</v>
      </c>
      <c r="BG311" s="53">
        <v>-1.350363</v>
      </c>
      <c r="BH311" s="53">
        <v>-1.1651279999999999</v>
      </c>
      <c r="BI311" s="53">
        <v>-1.1069720000000001</v>
      </c>
      <c r="BJ311" s="53">
        <v>-0.30848510000000001</v>
      </c>
      <c r="BK311" s="53">
        <v>-0.79470450000000004</v>
      </c>
      <c r="BL311" s="53">
        <v>-0.72643939999999996</v>
      </c>
      <c r="BM311" s="53">
        <v>0.84518020000000005</v>
      </c>
      <c r="BN311" s="53">
        <v>-0.29029450000000001</v>
      </c>
      <c r="BO311" s="53">
        <v>-2.1726519999999998</v>
      </c>
      <c r="BP311" s="53">
        <v>-2.3927160000000001</v>
      </c>
      <c r="BQ311" s="53">
        <v>-3.3516050000000002</v>
      </c>
      <c r="BR311" s="53">
        <v>-3.0081370000000001</v>
      </c>
      <c r="BS311" s="53">
        <v>-2.203462</v>
      </c>
      <c r="BT311" s="53">
        <v>-2.033801</v>
      </c>
      <c r="BU311" s="53">
        <v>-1.927227</v>
      </c>
      <c r="BV311" s="53">
        <v>-1.4495530000000001</v>
      </c>
      <c r="BW311" s="53">
        <v>-1.3154520000000001</v>
      </c>
      <c r="BX311" s="53">
        <v>-0.73398390000000002</v>
      </c>
      <c r="BY311" s="53">
        <v>8.2865599999999998E-2</v>
      </c>
      <c r="BZ311" s="53">
        <v>0.47146959999999999</v>
      </c>
      <c r="CA311" s="53">
        <v>0.19067120000000001</v>
      </c>
      <c r="CB311" s="53">
        <v>1.5941500000000001E-2</v>
      </c>
      <c r="CC311" s="53">
        <v>-0.72591609000000001</v>
      </c>
      <c r="CD311" s="53">
        <v>-0.67904659999999994</v>
      </c>
      <c r="CE311" s="53">
        <v>-0.52301580000000003</v>
      </c>
      <c r="CF311" s="53">
        <v>-0.35621540000000002</v>
      </c>
      <c r="CG311" s="53">
        <v>-0.30877480000000002</v>
      </c>
      <c r="CH311" s="53">
        <v>0.48426839999999999</v>
      </c>
      <c r="CI311" s="53">
        <v>7.47834E-2</v>
      </c>
      <c r="CJ311" s="53">
        <v>0.22478400000000001</v>
      </c>
      <c r="CK311" s="53">
        <v>1.7726820000000001</v>
      </c>
      <c r="CL311" s="53">
        <v>0.69194370000000005</v>
      </c>
      <c r="CM311" s="53">
        <v>-1.3054060000000001</v>
      </c>
      <c r="CN311" s="53">
        <v>-1.4757199999999999</v>
      </c>
      <c r="CO311" s="53">
        <v>-2.3918400000000002</v>
      </c>
      <c r="CP311" s="53">
        <v>-2.045833</v>
      </c>
      <c r="CQ311" s="53">
        <v>-1.2454989999999999</v>
      </c>
      <c r="CR311" s="53">
        <v>-1.098949</v>
      </c>
      <c r="CS311" s="53">
        <v>-1.0254380000000001</v>
      </c>
      <c r="CT311" s="53">
        <v>-0.51275369999999998</v>
      </c>
      <c r="CU311" s="53">
        <v>-0.39610410000000001</v>
      </c>
      <c r="CV311" s="53">
        <v>0.1423073</v>
      </c>
      <c r="CW311" s="53">
        <v>0.91924700000000004</v>
      </c>
      <c r="CX311" s="53">
        <v>1.3167660000000001</v>
      </c>
      <c r="CY311" s="53">
        <v>1.0291459999999999</v>
      </c>
      <c r="CZ311" s="53">
        <v>0.86521380000000003</v>
      </c>
      <c r="DA311" s="53">
        <v>0.1136371</v>
      </c>
      <c r="DB311" s="53">
        <v>0.16411400000000001</v>
      </c>
      <c r="DC311" s="53">
        <v>0.30433120000000002</v>
      </c>
      <c r="DD311" s="53">
        <v>0.45269720000000002</v>
      </c>
      <c r="DE311" s="53">
        <v>0.48942219999999997</v>
      </c>
      <c r="DF311" s="53">
        <v>1.2770220000000001</v>
      </c>
      <c r="DG311" s="53">
        <v>0.94427130000000004</v>
      </c>
      <c r="DH311" s="53">
        <v>1.176007</v>
      </c>
      <c r="DI311" s="53">
        <v>2.700183</v>
      </c>
      <c r="DJ311" s="53">
        <v>1.6741820000000001</v>
      </c>
      <c r="DK311" s="53">
        <v>-0.43816060000000001</v>
      </c>
      <c r="DL311" s="53">
        <v>-0.55872489999999997</v>
      </c>
      <c r="DM311" s="53">
        <v>-1.432075</v>
      </c>
      <c r="DN311" s="53">
        <v>-1.083529</v>
      </c>
      <c r="DO311" s="53">
        <v>-0.28753610000000002</v>
      </c>
      <c r="DP311" s="53">
        <v>-0.16409770000000001</v>
      </c>
      <c r="DQ311" s="53">
        <v>-0.1236487</v>
      </c>
      <c r="DR311" s="53">
        <v>0.42404510000000001</v>
      </c>
      <c r="DS311" s="53">
        <v>0.52324349999999997</v>
      </c>
      <c r="DT311" s="53">
        <v>1.018599</v>
      </c>
      <c r="DU311" s="53">
        <v>1.755628</v>
      </c>
      <c r="DV311" s="53">
        <v>2.1620620000000002</v>
      </c>
      <c r="DW311" s="53">
        <v>1.8676200000000001</v>
      </c>
      <c r="DX311" s="53">
        <v>1.714486</v>
      </c>
      <c r="DY311" s="53">
        <v>1.3258190000000001</v>
      </c>
      <c r="DZ311" s="53">
        <v>1.3815040000000001</v>
      </c>
      <c r="EA311" s="53">
        <v>1.4988889999999999</v>
      </c>
      <c r="EB311" s="53">
        <v>1.620638</v>
      </c>
      <c r="EC311" s="53">
        <v>1.6418919999999999</v>
      </c>
      <c r="ED311" s="53">
        <v>2.4216319999999998</v>
      </c>
      <c r="EE311" s="53">
        <v>2.1996739999999999</v>
      </c>
      <c r="EF311" s="53">
        <v>2.549423</v>
      </c>
      <c r="EG311" s="53">
        <v>4.0393480000000004</v>
      </c>
      <c r="EH311" s="53">
        <v>3.0923780000000001</v>
      </c>
      <c r="EI311" s="53">
        <v>0.81400439999999996</v>
      </c>
      <c r="EJ311" s="53">
        <v>0.76527089999999998</v>
      </c>
      <c r="EK311" s="53">
        <v>-4.6326199999999998E-2</v>
      </c>
      <c r="EL311" s="53">
        <v>0.30588399999999999</v>
      </c>
      <c r="EM311" s="53">
        <v>1.09561</v>
      </c>
      <c r="EN311" s="53">
        <v>1.1856789999999999</v>
      </c>
      <c r="EO311" s="53">
        <v>1.1783920000000001</v>
      </c>
      <c r="EP311" s="53">
        <v>1.776634</v>
      </c>
      <c r="EQ311" s="53">
        <v>1.850635</v>
      </c>
      <c r="ER311" s="53">
        <v>2.2838240000000001</v>
      </c>
      <c r="ES311" s="53">
        <v>2.9632299999999998</v>
      </c>
      <c r="ET311" s="53">
        <v>3.382536</v>
      </c>
      <c r="EU311" s="53">
        <v>3.0782449999999999</v>
      </c>
      <c r="EV311" s="53">
        <v>2.9407009999999998</v>
      </c>
      <c r="EW311" s="53">
        <v>79.813860000000005</v>
      </c>
      <c r="EX311" s="53">
        <v>77.84</v>
      </c>
      <c r="EY311" s="53">
        <v>75.826139999999995</v>
      </c>
      <c r="EZ311" s="53">
        <v>73.9863</v>
      </c>
      <c r="FA311" s="53">
        <v>72.646929999999998</v>
      </c>
      <c r="FB311" s="53">
        <v>71.485979999999998</v>
      </c>
      <c r="FC311" s="53">
        <v>71.356539999999995</v>
      </c>
      <c r="FD311" s="53">
        <v>73.709450000000004</v>
      </c>
      <c r="FE311" s="53">
        <v>77.240939999999995</v>
      </c>
      <c r="FF311" s="53">
        <v>80.937640000000002</v>
      </c>
      <c r="FG311" s="53">
        <v>84.549449999999993</v>
      </c>
      <c r="FH311" s="53">
        <v>87.821569999999994</v>
      </c>
      <c r="FI311" s="53">
        <v>90.924409999999995</v>
      </c>
      <c r="FJ311" s="53">
        <v>93.862210000000005</v>
      </c>
      <c r="FK311" s="53">
        <v>96.232759999999999</v>
      </c>
      <c r="FL311" s="53">
        <v>97.884569999999997</v>
      </c>
      <c r="FM311" s="53">
        <v>98.56362</v>
      </c>
      <c r="FN311" s="53">
        <v>98.041730000000001</v>
      </c>
      <c r="FO311" s="53">
        <v>95.903469999999999</v>
      </c>
      <c r="FP311" s="53">
        <v>93.859690000000001</v>
      </c>
      <c r="FQ311" s="53">
        <v>90.828980000000001</v>
      </c>
      <c r="FR311" s="53">
        <v>87.149919999999995</v>
      </c>
      <c r="FS311" s="53">
        <v>83.645200000000003</v>
      </c>
      <c r="FT311" s="53">
        <v>80.497159999999994</v>
      </c>
      <c r="FU311" s="53">
        <v>396.93329999999997</v>
      </c>
      <c r="FV311" s="53">
        <v>5229.3779999999997</v>
      </c>
      <c r="FW311" s="53">
        <v>176.79949999999999</v>
      </c>
      <c r="FX311" s="53">
        <v>1</v>
      </c>
    </row>
    <row r="312" spans="1:180" x14ac:dyDescent="0.3">
      <c r="A312" t="s">
        <v>174</v>
      </c>
      <c r="B312" t="s">
        <v>251</v>
      </c>
      <c r="C312" t="s">
        <v>180</v>
      </c>
      <c r="D312" t="s">
        <v>248</v>
      </c>
      <c r="E312" t="s">
        <v>188</v>
      </c>
      <c r="F312" t="s">
        <v>230</v>
      </c>
      <c r="G312" t="s">
        <v>243</v>
      </c>
      <c r="H312" s="53">
        <v>389</v>
      </c>
      <c r="I312" s="53">
        <v>16.459689999999998</v>
      </c>
      <c r="J312" s="53">
        <v>16.47899</v>
      </c>
      <c r="K312" s="53">
        <v>16.56063</v>
      </c>
      <c r="L312" s="53">
        <v>16.544609999999999</v>
      </c>
      <c r="M312" s="53">
        <v>16.833030000000001</v>
      </c>
      <c r="N312" s="53">
        <v>17.15137</v>
      </c>
      <c r="O312" s="53">
        <v>17.60594</v>
      </c>
      <c r="P312" s="53">
        <v>17.202000000000002</v>
      </c>
      <c r="Q312" s="53">
        <v>17.94059</v>
      </c>
      <c r="R312" s="53">
        <v>18.313890000000001</v>
      </c>
      <c r="S312" s="53">
        <v>18.264209999999999</v>
      </c>
      <c r="T312" s="53">
        <v>17.589939999999999</v>
      </c>
      <c r="U312" s="53">
        <v>16.52374</v>
      </c>
      <c r="V312" s="53">
        <v>16.739840000000001</v>
      </c>
      <c r="W312" s="53">
        <v>15.44379</v>
      </c>
      <c r="X312" s="53">
        <v>14.944710000000001</v>
      </c>
      <c r="Y312" s="53">
        <v>14.44645</v>
      </c>
      <c r="Z312" s="53">
        <v>13.417759999999999</v>
      </c>
      <c r="AA312" s="53">
        <v>13.58596</v>
      </c>
      <c r="AB312" s="53">
        <v>13.457240000000001</v>
      </c>
      <c r="AC312" s="53">
        <v>14.79969</v>
      </c>
      <c r="AD312" s="53">
        <v>15.1867</v>
      </c>
      <c r="AE312" s="53">
        <v>14.54758</v>
      </c>
      <c r="AF312" s="53">
        <v>14.654529999999999</v>
      </c>
      <c r="AG312" s="53">
        <v>-1.016265</v>
      </c>
      <c r="AH312" s="53">
        <v>-0.9632579</v>
      </c>
      <c r="AI312" s="53">
        <v>-1.000192</v>
      </c>
      <c r="AJ312" s="53">
        <v>-1.0490729999999999</v>
      </c>
      <c r="AK312" s="53">
        <v>-0.67339230000000005</v>
      </c>
      <c r="AL312" s="53">
        <v>-0.65373879999999995</v>
      </c>
      <c r="AM312" s="53">
        <v>-0.62278500000000003</v>
      </c>
      <c r="AN312" s="53">
        <v>-1.5003059999999999</v>
      </c>
      <c r="AO312" s="53">
        <v>-1.1078760000000001</v>
      </c>
      <c r="AP312" s="53">
        <v>-0.92291829999999997</v>
      </c>
      <c r="AQ312" s="53">
        <v>-0.96546580000000004</v>
      </c>
      <c r="AR312" s="53">
        <v>-1.504753</v>
      </c>
      <c r="AS312" s="53">
        <v>-2.1612300000000002</v>
      </c>
      <c r="AT312" s="53">
        <v>-1.656579</v>
      </c>
      <c r="AU312" s="53">
        <v>-2.1831610000000001</v>
      </c>
      <c r="AV312" s="53">
        <v>-1.9869939999999999</v>
      </c>
      <c r="AW312" s="53">
        <v>-1.228237</v>
      </c>
      <c r="AX312" s="53">
        <v>-1.170698</v>
      </c>
      <c r="AY312" s="53">
        <v>-0.98249209999999998</v>
      </c>
      <c r="AZ312" s="53">
        <v>-0.94269820000000004</v>
      </c>
      <c r="BA312" s="53">
        <v>-0.37648540000000003</v>
      </c>
      <c r="BB312" s="53">
        <v>-5.4681800000000003E-2</v>
      </c>
      <c r="BC312" s="53">
        <v>-0.72264379999999995</v>
      </c>
      <c r="BD312" s="53">
        <v>-0.77458280000000002</v>
      </c>
      <c r="BE312" s="53">
        <v>0.20336370000000001</v>
      </c>
      <c r="BF312" s="53">
        <v>0.24540780000000001</v>
      </c>
      <c r="BG312" s="53">
        <v>0.2308683</v>
      </c>
      <c r="BH312" s="53">
        <v>0.1806982</v>
      </c>
      <c r="BI312" s="53">
        <v>0.47506749999999998</v>
      </c>
      <c r="BJ312" s="53">
        <v>0.53772580000000003</v>
      </c>
      <c r="BK312" s="53">
        <v>0.54719600000000002</v>
      </c>
      <c r="BL312" s="53">
        <v>-0.35540470000000002</v>
      </c>
      <c r="BM312" s="53">
        <v>4.8316600000000001E-2</v>
      </c>
      <c r="BN312" s="53">
        <v>0.23931559999999999</v>
      </c>
      <c r="BO312" s="53">
        <v>0.2117414</v>
      </c>
      <c r="BP312" s="53">
        <v>-0.1965258</v>
      </c>
      <c r="BQ312" s="53">
        <v>-0.79915959999999997</v>
      </c>
      <c r="BR312" s="53">
        <v>-0.3122318</v>
      </c>
      <c r="BS312" s="53">
        <v>-0.92238370000000003</v>
      </c>
      <c r="BT312" s="53">
        <v>-0.74759450000000005</v>
      </c>
      <c r="BU312" s="53">
        <v>-9.0778000000000005E-3</v>
      </c>
      <c r="BV312" s="53">
        <v>3.8425599999999997E-2</v>
      </c>
      <c r="BW312" s="53">
        <v>0.18347069999999999</v>
      </c>
      <c r="BX312" s="53">
        <v>0.21564469999999999</v>
      </c>
      <c r="BY312" s="53">
        <v>0.74282590000000004</v>
      </c>
      <c r="BZ312" s="53">
        <v>1.0599320000000001</v>
      </c>
      <c r="CA312" s="53">
        <v>0.39041910000000002</v>
      </c>
      <c r="CB312" s="53">
        <v>0.37711660000000002</v>
      </c>
      <c r="CC312" s="53">
        <v>1.0480750000000001</v>
      </c>
      <c r="CD312" s="53">
        <v>1.0825260000000001</v>
      </c>
      <c r="CE312" s="53">
        <v>1.0834969999999999</v>
      </c>
      <c r="CF312" s="53">
        <v>1.0324340000000001</v>
      </c>
      <c r="CG312" s="53">
        <v>1.2704869999999999</v>
      </c>
      <c r="CH312" s="53">
        <v>1.3629309999999999</v>
      </c>
      <c r="CI312" s="53">
        <v>1.357521</v>
      </c>
      <c r="CJ312" s="53">
        <v>0.43755060000000001</v>
      </c>
      <c r="CK312" s="53">
        <v>0.84909230000000002</v>
      </c>
      <c r="CL312" s="53">
        <v>1.0442750000000001</v>
      </c>
      <c r="CM312" s="53">
        <v>1.0270710000000001</v>
      </c>
      <c r="CN312" s="53">
        <v>0.70954810000000001</v>
      </c>
      <c r="CO312" s="53">
        <v>0.14420620000000001</v>
      </c>
      <c r="CP312" s="53">
        <v>0.61885900000000005</v>
      </c>
      <c r="CQ312" s="53">
        <v>-4.9173399999999999E-2</v>
      </c>
      <c r="CR312" s="53">
        <v>0.11081000000000001</v>
      </c>
      <c r="CS312" s="53">
        <v>0.83530780000000004</v>
      </c>
      <c r="CT312" s="53">
        <v>0.875861</v>
      </c>
      <c r="CU312" s="53">
        <v>0.99101289999999997</v>
      </c>
      <c r="CV312" s="53">
        <v>1.017909</v>
      </c>
      <c r="CW312" s="53">
        <v>1.518057</v>
      </c>
      <c r="CX312" s="53">
        <v>1.8319099999999999</v>
      </c>
      <c r="CY312" s="53">
        <v>1.1613230000000001</v>
      </c>
      <c r="CZ312" s="53">
        <v>1.1747799999999999</v>
      </c>
      <c r="DA312" s="53">
        <v>1.8927849999999999</v>
      </c>
      <c r="DB312" s="53">
        <v>1.9196439999999999</v>
      </c>
      <c r="DC312" s="53">
        <v>1.936126</v>
      </c>
      <c r="DD312" s="53">
        <v>1.884169</v>
      </c>
      <c r="DE312" s="53">
        <v>2.0659070000000002</v>
      </c>
      <c r="DF312" s="53">
        <v>2.1881349999999999</v>
      </c>
      <c r="DG312" s="53">
        <v>2.1678459999999999</v>
      </c>
      <c r="DH312" s="53">
        <v>1.2305060000000001</v>
      </c>
      <c r="DI312" s="53">
        <v>1.6498679999999999</v>
      </c>
      <c r="DJ312" s="53">
        <v>1.849235</v>
      </c>
      <c r="DK312" s="53">
        <v>1.8424020000000001</v>
      </c>
      <c r="DL312" s="53">
        <v>1.6156219999999999</v>
      </c>
      <c r="DM312" s="53">
        <v>1.087572</v>
      </c>
      <c r="DN312" s="53">
        <v>1.5499499999999999</v>
      </c>
      <c r="DO312" s="53">
        <v>0.82403700000000002</v>
      </c>
      <c r="DP312" s="53">
        <v>0.96921449999999998</v>
      </c>
      <c r="DQ312" s="53">
        <v>1.6796930000000001</v>
      </c>
      <c r="DR312" s="53">
        <v>1.7132970000000001</v>
      </c>
      <c r="DS312" s="53">
        <v>1.7985549999999999</v>
      </c>
      <c r="DT312" s="53">
        <v>1.820174</v>
      </c>
      <c r="DU312" s="53">
        <v>2.2932890000000001</v>
      </c>
      <c r="DV312" s="53">
        <v>2.6038869999999998</v>
      </c>
      <c r="DW312" s="53">
        <v>1.9322269999999999</v>
      </c>
      <c r="DX312" s="53">
        <v>1.9724429999999999</v>
      </c>
      <c r="DY312" s="53">
        <v>3.1124139</v>
      </c>
      <c r="DZ312" s="53">
        <v>3.1283099999999999</v>
      </c>
      <c r="EA312" s="53">
        <v>3.1671860000000001</v>
      </c>
      <c r="EB312" s="53">
        <v>3.1139399999999999</v>
      </c>
      <c r="EC312" s="53">
        <v>3.2143670000000002</v>
      </c>
      <c r="ED312" s="53">
        <v>3.3795999999999999</v>
      </c>
      <c r="EE312" s="53">
        <v>3.3378269999999999</v>
      </c>
      <c r="EF312" s="53">
        <v>2.375407</v>
      </c>
      <c r="EG312" s="53">
        <v>2.8060610000000001</v>
      </c>
      <c r="EH312" s="53">
        <v>3.011469</v>
      </c>
      <c r="EI312" s="53">
        <v>3.019609</v>
      </c>
      <c r="EJ312" s="53">
        <v>2.9238490000000001</v>
      </c>
      <c r="EK312" s="53">
        <v>2.4496419999999999</v>
      </c>
      <c r="EL312" s="53">
        <v>2.8942969999999999</v>
      </c>
      <c r="EM312" s="53">
        <v>2.0848140000000002</v>
      </c>
      <c r="EN312" s="53">
        <v>2.2086139999999999</v>
      </c>
      <c r="EO312" s="53">
        <v>2.8988520000000002</v>
      </c>
      <c r="EP312" s="53">
        <v>2.9224199999999998</v>
      </c>
      <c r="EQ312" s="53">
        <v>2.964518</v>
      </c>
      <c r="ER312" s="53">
        <v>2.9785170000000001</v>
      </c>
      <c r="ES312" s="53">
        <v>3.4125999999999999</v>
      </c>
      <c r="ET312" s="53">
        <v>3.7185009999999998</v>
      </c>
      <c r="EU312" s="53">
        <v>3.0452900000000001</v>
      </c>
      <c r="EV312" s="53">
        <v>3.1241430000000001</v>
      </c>
      <c r="EW312" s="53">
        <v>83.658940000000001</v>
      </c>
      <c r="EX312" s="53">
        <v>81.301770000000005</v>
      </c>
      <c r="EY312" s="53">
        <v>79.108940000000004</v>
      </c>
      <c r="EZ312" s="53">
        <v>77.412599999999998</v>
      </c>
      <c r="FA312" s="53">
        <v>75.926829999999995</v>
      </c>
      <c r="FB312" s="53">
        <v>74.548230000000004</v>
      </c>
      <c r="FC312" s="53">
        <v>74.112589999999997</v>
      </c>
      <c r="FD312" s="53">
        <v>75.944839999999999</v>
      </c>
      <c r="FE312" s="53">
        <v>79.137659999999997</v>
      </c>
      <c r="FF312" s="53">
        <v>82.512600000000006</v>
      </c>
      <c r="FG312" s="53">
        <v>86.208939999999998</v>
      </c>
      <c r="FH312" s="53">
        <v>90.137540000000001</v>
      </c>
      <c r="FI312" s="53">
        <v>93.919650000000004</v>
      </c>
      <c r="FJ312" s="53">
        <v>96.630229999999997</v>
      </c>
      <c r="FK312" s="53">
        <v>98.733630000000005</v>
      </c>
      <c r="FL312" s="53">
        <v>100.5194</v>
      </c>
      <c r="FM312" s="53">
        <v>101.0766</v>
      </c>
      <c r="FN312" s="53">
        <v>100.7052</v>
      </c>
      <c r="FO312" s="53">
        <v>99.373180000000005</v>
      </c>
      <c r="FP312" s="53">
        <v>97.280600000000007</v>
      </c>
      <c r="FQ312" s="53">
        <v>94.009450000000001</v>
      </c>
      <c r="FR312" s="53">
        <v>91.073930000000004</v>
      </c>
      <c r="FS312" s="53">
        <v>87.698740000000001</v>
      </c>
      <c r="FT312" s="53">
        <v>84.827079999999995</v>
      </c>
      <c r="FU312" s="53">
        <v>397</v>
      </c>
      <c r="FV312" s="53">
        <v>5714.1130000000003</v>
      </c>
      <c r="FW312" s="53">
        <v>173.28460000000001</v>
      </c>
      <c r="FX312" s="53">
        <v>1</v>
      </c>
    </row>
    <row r="313" spans="1:180" x14ac:dyDescent="0.3">
      <c r="A313" t="s">
        <v>174</v>
      </c>
      <c r="B313" t="s">
        <v>251</v>
      </c>
      <c r="C313" t="s">
        <v>180</v>
      </c>
      <c r="D313" t="s">
        <v>248</v>
      </c>
      <c r="E313" t="s">
        <v>190</v>
      </c>
      <c r="F313" t="s">
        <v>230</v>
      </c>
      <c r="G313" t="s">
        <v>243</v>
      </c>
      <c r="H313" s="53">
        <v>389</v>
      </c>
      <c r="I313" s="53">
        <v>6.0727139000000001</v>
      </c>
      <c r="J313" s="53">
        <v>6.0237559999999997</v>
      </c>
      <c r="K313" s="53">
        <v>5.9853829999999997</v>
      </c>
      <c r="L313" s="53">
        <v>5.9846130000000004</v>
      </c>
      <c r="M313" s="53">
        <v>5.8577870000000001</v>
      </c>
      <c r="N313" s="53">
        <v>6.1348060000000002</v>
      </c>
      <c r="O313" s="53">
        <v>7.2332559999999999</v>
      </c>
      <c r="P313" s="53">
        <v>8.3882840000000005</v>
      </c>
      <c r="Q313" s="53">
        <v>8.2493700000000008</v>
      </c>
      <c r="R313" s="53">
        <v>7.2347729999999997</v>
      </c>
      <c r="S313" s="53">
        <v>7.1919769999999996</v>
      </c>
      <c r="T313" s="53">
        <v>6.8382820000000004</v>
      </c>
      <c r="U313" s="53">
        <v>6.6864309999999998</v>
      </c>
      <c r="V313" s="53">
        <v>6.8282369999999997</v>
      </c>
      <c r="W313" s="53">
        <v>5.9862029999999997</v>
      </c>
      <c r="X313" s="53">
        <v>6.585979</v>
      </c>
      <c r="Y313" s="53">
        <v>6.2215389999999999</v>
      </c>
      <c r="Z313" s="53">
        <v>5.817437</v>
      </c>
      <c r="AA313" s="53">
        <v>5.762626</v>
      </c>
      <c r="AB313" s="53">
        <v>5.2759770000000001</v>
      </c>
      <c r="AC313" s="53">
        <v>5.0329110000000004</v>
      </c>
      <c r="AD313" s="53">
        <v>4.8430619999999998</v>
      </c>
      <c r="AE313" s="53">
        <v>4.789104</v>
      </c>
      <c r="AF313" s="53">
        <v>5.0931879999999996</v>
      </c>
      <c r="AG313" s="53">
        <v>-2.3003559</v>
      </c>
      <c r="AH313" s="53">
        <v>-2.3105519999999999</v>
      </c>
      <c r="AI313" s="53">
        <v>-2.2506750000000002</v>
      </c>
      <c r="AJ313" s="53">
        <v>-2.3068590000000002</v>
      </c>
      <c r="AK313" s="53">
        <v>-2.3022629999999999</v>
      </c>
      <c r="AL313" s="53">
        <v>-2.169165</v>
      </c>
      <c r="AM313" s="53">
        <v>-1.598187</v>
      </c>
      <c r="AN313" s="53">
        <v>-0.98801110000000003</v>
      </c>
      <c r="AO313" s="53">
        <v>-1.321993</v>
      </c>
      <c r="AP313" s="53">
        <v>-2.2851979999999998</v>
      </c>
      <c r="AQ313" s="53">
        <v>-2.5284900000000001</v>
      </c>
      <c r="AR313" s="53">
        <v>-2.9057330000000001</v>
      </c>
      <c r="AS313" s="53">
        <v>-2.6105990000000001</v>
      </c>
      <c r="AT313" s="53">
        <v>-2.1947100000000002</v>
      </c>
      <c r="AU313" s="53">
        <v>-2.830943</v>
      </c>
      <c r="AV313" s="53">
        <v>-1.9524699999999999</v>
      </c>
      <c r="AW313" s="53">
        <v>-2.0395059999999998</v>
      </c>
      <c r="AX313" s="53">
        <v>-1.5263260000000001</v>
      </c>
      <c r="AY313" s="53">
        <v>-1.3336980000000001</v>
      </c>
      <c r="AZ313" s="53">
        <v>-1.6249990000000001</v>
      </c>
      <c r="BA313" s="53">
        <v>-1.982918</v>
      </c>
      <c r="BB313" s="53">
        <v>-2.3133149999999998</v>
      </c>
      <c r="BC313" s="53">
        <v>-2.3470469999999999</v>
      </c>
      <c r="BD313" s="53">
        <v>-1.9266190000000001</v>
      </c>
      <c r="BE313" s="53">
        <v>-1.574811</v>
      </c>
      <c r="BF313" s="53">
        <v>-1.5910260000000001</v>
      </c>
      <c r="BG313" s="53">
        <v>-1.5372349999999999</v>
      </c>
      <c r="BH313" s="53">
        <v>-1.5997619999999999</v>
      </c>
      <c r="BI313" s="53">
        <v>-1.592584</v>
      </c>
      <c r="BJ313" s="53">
        <v>-1.4381139999999999</v>
      </c>
      <c r="BK313" s="53">
        <v>-0.77295639999999999</v>
      </c>
      <c r="BL313" s="53">
        <v>-3.6027999999999998E-2</v>
      </c>
      <c r="BM313" s="53">
        <v>-0.24348130000000001</v>
      </c>
      <c r="BN313" s="53">
        <v>-1.2347779999999999</v>
      </c>
      <c r="BO313" s="53">
        <v>-1.35209</v>
      </c>
      <c r="BP313" s="53">
        <v>-1.7293050000000001</v>
      </c>
      <c r="BQ313" s="53">
        <v>-1.588419</v>
      </c>
      <c r="BR313" s="53">
        <v>-1.213684</v>
      </c>
      <c r="BS313" s="53">
        <v>-1.8813550000000001</v>
      </c>
      <c r="BT313" s="53">
        <v>-0.96645650000000005</v>
      </c>
      <c r="BU313" s="53">
        <v>-1.0015160000000001</v>
      </c>
      <c r="BV313" s="53">
        <v>-0.55957979999999996</v>
      </c>
      <c r="BW313" s="53">
        <v>-0.3510742</v>
      </c>
      <c r="BX313" s="53">
        <v>-0.66395780000000004</v>
      </c>
      <c r="BY313" s="53">
        <v>-1.1597230000000001</v>
      </c>
      <c r="BZ313" s="53">
        <v>-1.49288</v>
      </c>
      <c r="CA313" s="53">
        <v>-1.624728</v>
      </c>
      <c r="CB313" s="53">
        <v>-1.252103</v>
      </c>
      <c r="CC313" s="53">
        <v>-1.0723009999999999</v>
      </c>
      <c r="CD313" s="53">
        <v>-1.0926849999999999</v>
      </c>
      <c r="CE313" s="53">
        <v>-1.0431090000000001</v>
      </c>
      <c r="CF313" s="53">
        <v>-1.110028</v>
      </c>
      <c r="CG313" s="53">
        <v>-1.1010629999999999</v>
      </c>
      <c r="CH313" s="53">
        <v>-0.93179029999999996</v>
      </c>
      <c r="CI313" s="53">
        <v>-0.2014041</v>
      </c>
      <c r="CJ313" s="53">
        <v>0.62331259999999999</v>
      </c>
      <c r="CK313" s="53">
        <v>0.50349219999999995</v>
      </c>
      <c r="CL313" s="53">
        <v>-0.50725969999999998</v>
      </c>
      <c r="CM313" s="53">
        <v>-0.53731899999999999</v>
      </c>
      <c r="CN313" s="53">
        <v>-0.9145141</v>
      </c>
      <c r="CO313" s="53">
        <v>-0.88046069999999999</v>
      </c>
      <c r="CP313" s="53">
        <v>-0.53422769999999997</v>
      </c>
      <c r="CQ313" s="53">
        <v>-1.223673</v>
      </c>
      <c r="CR313" s="53">
        <v>-0.28354659999999998</v>
      </c>
      <c r="CS313" s="53">
        <v>-0.28260679999999999</v>
      </c>
      <c r="CT313" s="53">
        <v>0.1099855</v>
      </c>
      <c r="CU313" s="53">
        <v>0.329488</v>
      </c>
      <c r="CV313" s="53">
        <v>1.6562E-3</v>
      </c>
      <c r="CW313" s="53">
        <v>-0.58958060000000001</v>
      </c>
      <c r="CX313" s="53">
        <v>-0.92464979999999997</v>
      </c>
      <c r="CY313" s="53">
        <v>-1.1244529999999999</v>
      </c>
      <c r="CZ313" s="53">
        <v>-0.78493460000000004</v>
      </c>
      <c r="DA313" s="53">
        <v>-0.56979102000000004</v>
      </c>
      <c r="DB313" s="53">
        <v>-0.59434339999999997</v>
      </c>
      <c r="DC313" s="53">
        <v>-0.54898230000000003</v>
      </c>
      <c r="DD313" s="53">
        <v>-0.62029429999999997</v>
      </c>
      <c r="DE313" s="53">
        <v>-0.60954140000000001</v>
      </c>
      <c r="DF313" s="53">
        <v>-0.42546650000000003</v>
      </c>
      <c r="DG313" s="53">
        <v>0.37014809999999998</v>
      </c>
      <c r="DH313" s="53">
        <v>1.282653</v>
      </c>
      <c r="DI313" s="53">
        <v>1.2504660000000001</v>
      </c>
      <c r="DJ313" s="53">
        <v>0.22025839999999999</v>
      </c>
      <c r="DK313" s="53">
        <v>0.27745189999999997</v>
      </c>
      <c r="DL313" s="53">
        <v>-9.9723400000000004E-2</v>
      </c>
      <c r="DM313" s="53">
        <v>-0.17250219999999999</v>
      </c>
      <c r="DN313" s="53">
        <v>0.1452282</v>
      </c>
      <c r="DO313" s="53">
        <v>-0.56599120000000003</v>
      </c>
      <c r="DP313" s="53">
        <v>0.39936339999999998</v>
      </c>
      <c r="DQ313" s="53">
        <v>0.43630200000000002</v>
      </c>
      <c r="DR313" s="53">
        <v>0.77955070000000004</v>
      </c>
      <c r="DS313" s="53">
        <v>1.0100499999999999</v>
      </c>
      <c r="DT313" s="53">
        <v>0.66727009999999998</v>
      </c>
      <c r="DU313" s="53">
        <v>-1.94381E-2</v>
      </c>
      <c r="DV313" s="53">
        <v>-0.35641919999999999</v>
      </c>
      <c r="DW313" s="53">
        <v>-0.62417719999999999</v>
      </c>
      <c r="DX313" s="53">
        <v>-0.31776650000000001</v>
      </c>
      <c r="DY313" s="53">
        <v>0.1557539</v>
      </c>
      <c r="DZ313" s="53">
        <v>0.1251823</v>
      </c>
      <c r="EA313" s="53">
        <v>0.16445750000000001</v>
      </c>
      <c r="EB313" s="53">
        <v>8.6803400000000003E-2</v>
      </c>
      <c r="EC313" s="53">
        <v>0.10013759999999999</v>
      </c>
      <c r="ED313" s="53">
        <v>0.30558449999999998</v>
      </c>
      <c r="EE313" s="53">
        <v>1.195379</v>
      </c>
      <c r="EF313" s="53">
        <v>2.2346360000000001</v>
      </c>
      <c r="EG313" s="53">
        <v>2.3289770000000001</v>
      </c>
      <c r="EH313" s="53">
        <v>1.2706789999999999</v>
      </c>
      <c r="EI313" s="53">
        <v>1.4538519999999999</v>
      </c>
      <c r="EJ313" s="53">
        <v>1.076705</v>
      </c>
      <c r="EK313" s="53">
        <v>0.84967740000000003</v>
      </c>
      <c r="EL313" s="53">
        <v>1.126255</v>
      </c>
      <c r="EM313" s="53">
        <v>0.38359670000000001</v>
      </c>
      <c r="EN313" s="53">
        <v>1.3853770000000001</v>
      </c>
      <c r="EO313" s="53">
        <v>1.4742919999999999</v>
      </c>
      <c r="EP313" s="53">
        <v>1.746297</v>
      </c>
      <c r="EQ313" s="53">
        <v>1.9926740000000001</v>
      </c>
      <c r="ER313" s="53">
        <v>1.6283110000000001</v>
      </c>
      <c r="ES313" s="53">
        <v>0.80375700000000005</v>
      </c>
      <c r="ET313" s="53">
        <v>0.46401559999999997</v>
      </c>
      <c r="EU313" s="53">
        <v>9.8141199999999998E-2</v>
      </c>
      <c r="EV313" s="53">
        <v>0.35675020000000002</v>
      </c>
      <c r="EW313" s="53">
        <v>74.974890000000002</v>
      </c>
      <c r="EX313" s="53">
        <v>72.989059999999995</v>
      </c>
      <c r="EY313" s="53">
        <v>71.253299999999996</v>
      </c>
      <c r="EZ313" s="53">
        <v>70.133520000000004</v>
      </c>
      <c r="FA313" s="53">
        <v>69.112340000000003</v>
      </c>
      <c r="FB313" s="53">
        <v>67.651470000000003</v>
      </c>
      <c r="FC313" s="53">
        <v>66.249650000000003</v>
      </c>
      <c r="FD313" s="53">
        <v>66.556799999999996</v>
      </c>
      <c r="FE313" s="53">
        <v>69.610100000000003</v>
      </c>
      <c r="FF313" s="53">
        <v>74.238849999999999</v>
      </c>
      <c r="FG313" s="53">
        <v>78.589619999999996</v>
      </c>
      <c r="FH313" s="53">
        <v>82.296629999999993</v>
      </c>
      <c r="FI313" s="53">
        <v>85.889200000000002</v>
      </c>
      <c r="FJ313" s="53">
        <v>88.850070000000002</v>
      </c>
      <c r="FK313" s="53">
        <v>91.152600000000007</v>
      </c>
      <c r="FL313" s="53">
        <v>92.161289999999994</v>
      </c>
      <c r="FM313" s="53">
        <v>92.486949999999993</v>
      </c>
      <c r="FN313" s="53">
        <v>91.753720000000001</v>
      </c>
      <c r="FO313" s="53">
        <v>90.123840000000001</v>
      </c>
      <c r="FP313" s="53">
        <v>87.291160000000005</v>
      </c>
      <c r="FQ313" s="53">
        <v>84.275459999999995</v>
      </c>
      <c r="FR313" s="53">
        <v>81.727209999999999</v>
      </c>
      <c r="FS313" s="53">
        <v>79.524119999999996</v>
      </c>
      <c r="FT313" s="53">
        <v>77.332530000000006</v>
      </c>
      <c r="FU313" s="53">
        <v>396.2</v>
      </c>
      <c r="FV313" s="53">
        <v>2744.125</v>
      </c>
      <c r="FW313" s="53">
        <v>127.136</v>
      </c>
      <c r="FX313" s="53">
        <v>1</v>
      </c>
    </row>
    <row r="314" spans="1:180" x14ac:dyDescent="0.3">
      <c r="A314" t="s">
        <v>174</v>
      </c>
      <c r="B314" t="s">
        <v>251</v>
      </c>
      <c r="C314" t="s">
        <v>180</v>
      </c>
      <c r="D314" t="s">
        <v>248</v>
      </c>
      <c r="E314" t="s">
        <v>188</v>
      </c>
      <c r="F314" t="s">
        <v>231</v>
      </c>
      <c r="G314" t="s">
        <v>243</v>
      </c>
      <c r="H314" s="53">
        <v>11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0</v>
      </c>
      <c r="AC314" s="53">
        <v>0</v>
      </c>
      <c r="AD314" s="53">
        <v>0</v>
      </c>
      <c r="AE314" s="53">
        <v>0</v>
      </c>
      <c r="AF314" s="53">
        <v>0</v>
      </c>
      <c r="AG314" s="53">
        <v>0</v>
      </c>
      <c r="AH314" s="53">
        <v>0</v>
      </c>
      <c r="AI314" s="53">
        <v>0</v>
      </c>
      <c r="AJ314" s="53">
        <v>0</v>
      </c>
      <c r="AK314" s="53">
        <v>0</v>
      </c>
      <c r="AL314" s="53">
        <v>0</v>
      </c>
      <c r="AM314" s="53">
        <v>0</v>
      </c>
      <c r="AN314" s="53">
        <v>0</v>
      </c>
      <c r="AO314" s="53">
        <v>0</v>
      </c>
      <c r="AP314" s="53">
        <v>0</v>
      </c>
      <c r="AQ314" s="53">
        <v>0</v>
      </c>
      <c r="AR314" s="53">
        <v>0</v>
      </c>
      <c r="AS314" s="53">
        <v>0</v>
      </c>
      <c r="AT314" s="53">
        <v>0</v>
      </c>
      <c r="AU314" s="53">
        <v>0</v>
      </c>
      <c r="AV314" s="53">
        <v>0</v>
      </c>
      <c r="AW314" s="53">
        <v>0</v>
      </c>
      <c r="AX314" s="53">
        <v>0</v>
      </c>
      <c r="AY314" s="53">
        <v>0</v>
      </c>
      <c r="AZ314" s="53">
        <v>0</v>
      </c>
      <c r="BA314" s="53">
        <v>0</v>
      </c>
      <c r="BB314" s="53">
        <v>0</v>
      </c>
      <c r="BC314" s="53">
        <v>0</v>
      </c>
      <c r="BD314" s="53">
        <v>0</v>
      </c>
      <c r="BE314" s="53">
        <v>0</v>
      </c>
      <c r="BF314" s="53">
        <v>0</v>
      </c>
      <c r="BG314" s="53">
        <v>0</v>
      </c>
      <c r="BH314" s="53">
        <v>0</v>
      </c>
      <c r="BI314" s="53">
        <v>0</v>
      </c>
      <c r="BJ314" s="53">
        <v>0</v>
      </c>
      <c r="BK314" s="53">
        <v>0</v>
      </c>
      <c r="BL314" s="53">
        <v>0</v>
      </c>
      <c r="BM314" s="53">
        <v>0</v>
      </c>
      <c r="BN314" s="53">
        <v>0</v>
      </c>
      <c r="BO314" s="53">
        <v>0</v>
      </c>
      <c r="BP314" s="53">
        <v>0</v>
      </c>
      <c r="BQ314" s="53">
        <v>0</v>
      </c>
      <c r="BR314" s="53">
        <v>0</v>
      </c>
      <c r="BS314" s="53">
        <v>0</v>
      </c>
      <c r="BT314" s="53">
        <v>0</v>
      </c>
      <c r="BU314" s="53">
        <v>0</v>
      </c>
      <c r="BV314" s="53">
        <v>0</v>
      </c>
      <c r="BW314" s="53">
        <v>0</v>
      </c>
      <c r="BX314" s="53">
        <v>0</v>
      </c>
      <c r="BY314" s="53">
        <v>0</v>
      </c>
      <c r="BZ314" s="53">
        <v>0</v>
      </c>
      <c r="CA314" s="53">
        <v>0</v>
      </c>
      <c r="CB314" s="53">
        <v>0</v>
      </c>
      <c r="CC314" s="53">
        <v>0</v>
      </c>
      <c r="CD314" s="53">
        <v>0</v>
      </c>
      <c r="CE314" s="53">
        <v>0</v>
      </c>
      <c r="CF314" s="53">
        <v>0</v>
      </c>
      <c r="CG314" s="53">
        <v>0</v>
      </c>
      <c r="CH314" s="53">
        <v>0</v>
      </c>
      <c r="CI314" s="53">
        <v>0</v>
      </c>
      <c r="CJ314" s="53">
        <v>0</v>
      </c>
      <c r="CK314" s="53">
        <v>0</v>
      </c>
      <c r="CL314" s="53">
        <v>0</v>
      </c>
      <c r="CM314" s="53">
        <v>0</v>
      </c>
      <c r="CN314" s="53">
        <v>0</v>
      </c>
      <c r="CO314" s="53">
        <v>0</v>
      </c>
      <c r="CP314" s="53">
        <v>0</v>
      </c>
      <c r="CQ314" s="53">
        <v>0</v>
      </c>
      <c r="CR314" s="53">
        <v>0</v>
      </c>
      <c r="CS314" s="53">
        <v>0</v>
      </c>
      <c r="CT314" s="53">
        <v>0</v>
      </c>
      <c r="CU314" s="53">
        <v>0</v>
      </c>
      <c r="CV314" s="53">
        <v>0</v>
      </c>
      <c r="CW314" s="53">
        <v>0</v>
      </c>
      <c r="CX314" s="53">
        <v>0</v>
      </c>
      <c r="CY314" s="53">
        <v>0</v>
      </c>
      <c r="CZ314" s="53">
        <v>0</v>
      </c>
      <c r="DA314" s="53">
        <v>0</v>
      </c>
      <c r="DB314" s="53">
        <v>0</v>
      </c>
      <c r="DC314" s="53">
        <v>0</v>
      </c>
      <c r="DD314" s="53">
        <v>0</v>
      </c>
      <c r="DE314" s="53">
        <v>0</v>
      </c>
      <c r="DF314" s="53">
        <v>0</v>
      </c>
      <c r="DG314" s="53">
        <v>0</v>
      </c>
      <c r="DH314" s="53">
        <v>0</v>
      </c>
      <c r="DI314" s="53">
        <v>0</v>
      </c>
      <c r="DJ314" s="53">
        <v>0</v>
      </c>
      <c r="DK314" s="53">
        <v>0</v>
      </c>
      <c r="DL314" s="53">
        <v>0</v>
      </c>
      <c r="DM314" s="53">
        <v>0</v>
      </c>
      <c r="DN314" s="53">
        <v>0</v>
      </c>
      <c r="DO314" s="53">
        <v>0</v>
      </c>
      <c r="DP314" s="53">
        <v>0</v>
      </c>
      <c r="DQ314" s="53">
        <v>0</v>
      </c>
      <c r="DR314" s="53">
        <v>0</v>
      </c>
      <c r="DS314" s="53">
        <v>0</v>
      </c>
      <c r="DT314" s="53">
        <v>0</v>
      </c>
      <c r="DU314" s="53">
        <v>0</v>
      </c>
      <c r="DV314" s="53">
        <v>0</v>
      </c>
      <c r="DW314" s="53">
        <v>0</v>
      </c>
      <c r="DX314" s="53">
        <v>0</v>
      </c>
      <c r="DY314" s="53">
        <v>0</v>
      </c>
      <c r="DZ314" s="53">
        <v>0</v>
      </c>
      <c r="EA314" s="53">
        <v>0</v>
      </c>
      <c r="EB314" s="53">
        <v>0</v>
      </c>
      <c r="EC314" s="53">
        <v>0</v>
      </c>
      <c r="ED314" s="53">
        <v>0</v>
      </c>
      <c r="EE314" s="53">
        <v>0</v>
      </c>
      <c r="EF314" s="53">
        <v>0</v>
      </c>
      <c r="EG314" s="53">
        <v>0</v>
      </c>
      <c r="EH314" s="53">
        <v>0</v>
      </c>
      <c r="EI314" s="53">
        <v>0</v>
      </c>
      <c r="EJ314" s="53">
        <v>0</v>
      </c>
      <c r="EK314" s="53">
        <v>0</v>
      </c>
      <c r="EL314" s="53">
        <v>0</v>
      </c>
      <c r="EM314" s="53">
        <v>0</v>
      </c>
      <c r="EN314" s="53">
        <v>0</v>
      </c>
      <c r="EO314" s="53">
        <v>0</v>
      </c>
      <c r="EP314" s="53">
        <v>0</v>
      </c>
      <c r="EQ314" s="53">
        <v>0</v>
      </c>
      <c r="ER314" s="53">
        <v>0</v>
      </c>
      <c r="ES314" s="53">
        <v>0</v>
      </c>
      <c r="ET314" s="53">
        <v>0</v>
      </c>
      <c r="EU314" s="53">
        <v>0</v>
      </c>
      <c r="EV314" s="53">
        <v>0</v>
      </c>
      <c r="EW314" s="53">
        <v>61.65</v>
      </c>
      <c r="EX314" s="53">
        <v>60.174999999999997</v>
      </c>
      <c r="EY314" s="53">
        <v>58.45</v>
      </c>
      <c r="EZ314" s="53">
        <v>57.375</v>
      </c>
      <c r="FA314" s="53">
        <v>56.325000000000003</v>
      </c>
      <c r="FB314" s="53">
        <v>55.55</v>
      </c>
      <c r="FC314" s="53">
        <v>55.5</v>
      </c>
      <c r="FD314" s="53">
        <v>57.4</v>
      </c>
      <c r="FE314" s="53">
        <v>60.674999999999997</v>
      </c>
      <c r="FF314" s="53">
        <v>64.75</v>
      </c>
      <c r="FG314" s="53">
        <v>69.150000000000006</v>
      </c>
      <c r="FH314" s="53">
        <v>73.674999999999997</v>
      </c>
      <c r="FI314" s="53">
        <v>77.474999999999994</v>
      </c>
      <c r="FJ314" s="53">
        <v>80.75</v>
      </c>
      <c r="FK314" s="53">
        <v>81.8</v>
      </c>
      <c r="FL314" s="53">
        <v>81.674999999999997</v>
      </c>
      <c r="FM314" s="53">
        <v>80.424999999999997</v>
      </c>
      <c r="FN314" s="53">
        <v>78.575000000000003</v>
      </c>
      <c r="FO314" s="53">
        <v>75.849999999999994</v>
      </c>
      <c r="FP314" s="53">
        <v>73.125</v>
      </c>
      <c r="FQ314" s="53">
        <v>70.075000000000003</v>
      </c>
      <c r="FR314" s="53">
        <v>67.424999999999997</v>
      </c>
      <c r="FS314" s="53">
        <v>65.3</v>
      </c>
      <c r="FT314" s="53">
        <v>63.075000000000003</v>
      </c>
      <c r="FU314" s="53">
        <v>2</v>
      </c>
      <c r="FV314" s="53">
        <v>34.163829999999997</v>
      </c>
      <c r="FW314" s="53">
        <v>24.546130000000002</v>
      </c>
      <c r="FX314" s="53">
        <v>0</v>
      </c>
    </row>
    <row r="315" spans="1:180" x14ac:dyDescent="0.3">
      <c r="A315" t="s">
        <v>174</v>
      </c>
      <c r="B315" t="s">
        <v>251</v>
      </c>
      <c r="C315" t="s">
        <v>180</v>
      </c>
      <c r="D315" t="s">
        <v>248</v>
      </c>
      <c r="E315" t="s">
        <v>190</v>
      </c>
      <c r="F315" t="s">
        <v>231</v>
      </c>
      <c r="G315" t="s">
        <v>243</v>
      </c>
      <c r="H315" s="53">
        <v>11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53">
        <v>0</v>
      </c>
      <c r="Y315" s="53">
        <v>0</v>
      </c>
      <c r="Z315" s="53">
        <v>0</v>
      </c>
      <c r="AA315" s="53">
        <v>0</v>
      </c>
      <c r="AB315" s="53">
        <v>0</v>
      </c>
      <c r="AC315" s="53">
        <v>0</v>
      </c>
      <c r="AD315" s="53">
        <v>0</v>
      </c>
      <c r="AE315" s="53">
        <v>0</v>
      </c>
      <c r="AF315" s="53">
        <v>0</v>
      </c>
      <c r="AG315" s="53">
        <v>0</v>
      </c>
      <c r="AH315" s="53">
        <v>0</v>
      </c>
      <c r="AI315" s="53">
        <v>0</v>
      </c>
      <c r="AJ315" s="53">
        <v>0</v>
      </c>
      <c r="AK315" s="53">
        <v>0</v>
      </c>
      <c r="AL315" s="53">
        <v>0</v>
      </c>
      <c r="AM315" s="53">
        <v>0</v>
      </c>
      <c r="AN315" s="53">
        <v>0</v>
      </c>
      <c r="AO315" s="53">
        <v>0</v>
      </c>
      <c r="AP315" s="53">
        <v>0</v>
      </c>
      <c r="AQ315" s="53">
        <v>0</v>
      </c>
      <c r="AR315" s="53">
        <v>0</v>
      </c>
      <c r="AS315" s="53">
        <v>0</v>
      </c>
      <c r="AT315" s="53">
        <v>0</v>
      </c>
      <c r="AU315" s="53">
        <v>0</v>
      </c>
      <c r="AV315" s="53">
        <v>0</v>
      </c>
      <c r="AW315" s="53">
        <v>0</v>
      </c>
      <c r="AX315" s="53">
        <v>0</v>
      </c>
      <c r="AY315" s="53">
        <v>0</v>
      </c>
      <c r="AZ315" s="53">
        <v>0</v>
      </c>
      <c r="BA315" s="53">
        <v>0</v>
      </c>
      <c r="BB315" s="53">
        <v>0</v>
      </c>
      <c r="BC315" s="53">
        <v>0</v>
      </c>
      <c r="BD315" s="53">
        <v>0</v>
      </c>
      <c r="BE315" s="53">
        <v>0</v>
      </c>
      <c r="BF315" s="53">
        <v>0</v>
      </c>
      <c r="BG315" s="53">
        <v>0</v>
      </c>
      <c r="BH315" s="53">
        <v>0</v>
      </c>
      <c r="BI315" s="53">
        <v>0</v>
      </c>
      <c r="BJ315" s="53">
        <v>0</v>
      </c>
      <c r="BK315" s="53">
        <v>0</v>
      </c>
      <c r="BL315" s="53">
        <v>0</v>
      </c>
      <c r="BM315" s="53">
        <v>0</v>
      </c>
      <c r="BN315" s="53">
        <v>0</v>
      </c>
      <c r="BO315" s="53">
        <v>0</v>
      </c>
      <c r="BP315" s="53">
        <v>0</v>
      </c>
      <c r="BQ315" s="53">
        <v>0</v>
      </c>
      <c r="BR315" s="53">
        <v>0</v>
      </c>
      <c r="BS315" s="53">
        <v>0</v>
      </c>
      <c r="BT315" s="53">
        <v>0</v>
      </c>
      <c r="BU315" s="53">
        <v>0</v>
      </c>
      <c r="BV315" s="53">
        <v>0</v>
      </c>
      <c r="BW315" s="53">
        <v>0</v>
      </c>
      <c r="BX315" s="53">
        <v>0</v>
      </c>
      <c r="BY315" s="53">
        <v>0</v>
      </c>
      <c r="BZ315" s="53">
        <v>0</v>
      </c>
      <c r="CA315" s="53">
        <v>0</v>
      </c>
      <c r="CB315" s="53">
        <v>0</v>
      </c>
      <c r="CC315" s="53">
        <v>0</v>
      </c>
      <c r="CD315" s="53">
        <v>0</v>
      </c>
      <c r="CE315" s="53">
        <v>0</v>
      </c>
      <c r="CF315" s="53">
        <v>0</v>
      </c>
      <c r="CG315" s="53">
        <v>0</v>
      </c>
      <c r="CH315" s="53">
        <v>0</v>
      </c>
      <c r="CI315" s="53">
        <v>0</v>
      </c>
      <c r="CJ315" s="53">
        <v>0</v>
      </c>
      <c r="CK315" s="53">
        <v>0</v>
      </c>
      <c r="CL315" s="53">
        <v>0</v>
      </c>
      <c r="CM315" s="53">
        <v>0</v>
      </c>
      <c r="CN315" s="53">
        <v>0</v>
      </c>
      <c r="CO315" s="53">
        <v>0</v>
      </c>
      <c r="CP315" s="53">
        <v>0</v>
      </c>
      <c r="CQ315" s="53">
        <v>0</v>
      </c>
      <c r="CR315" s="53">
        <v>0</v>
      </c>
      <c r="CS315" s="53">
        <v>0</v>
      </c>
      <c r="CT315" s="53">
        <v>0</v>
      </c>
      <c r="CU315" s="53">
        <v>0</v>
      </c>
      <c r="CV315" s="53">
        <v>0</v>
      </c>
      <c r="CW315" s="53">
        <v>0</v>
      </c>
      <c r="CX315" s="53">
        <v>0</v>
      </c>
      <c r="CY315" s="53">
        <v>0</v>
      </c>
      <c r="CZ315" s="53">
        <v>0</v>
      </c>
      <c r="DA315" s="53">
        <v>0</v>
      </c>
      <c r="DB315" s="53">
        <v>0</v>
      </c>
      <c r="DC315" s="53">
        <v>0</v>
      </c>
      <c r="DD315" s="53">
        <v>0</v>
      </c>
      <c r="DE315" s="53">
        <v>0</v>
      </c>
      <c r="DF315" s="53">
        <v>0</v>
      </c>
      <c r="DG315" s="53">
        <v>0</v>
      </c>
      <c r="DH315" s="53">
        <v>0</v>
      </c>
      <c r="DI315" s="53">
        <v>0</v>
      </c>
      <c r="DJ315" s="53">
        <v>0</v>
      </c>
      <c r="DK315" s="53">
        <v>0</v>
      </c>
      <c r="DL315" s="53">
        <v>0</v>
      </c>
      <c r="DM315" s="53">
        <v>0</v>
      </c>
      <c r="DN315" s="53">
        <v>0</v>
      </c>
      <c r="DO315" s="53">
        <v>0</v>
      </c>
      <c r="DP315" s="53">
        <v>0</v>
      </c>
      <c r="DQ315" s="53">
        <v>0</v>
      </c>
      <c r="DR315" s="53">
        <v>0</v>
      </c>
      <c r="DS315" s="53">
        <v>0</v>
      </c>
      <c r="DT315" s="53">
        <v>0</v>
      </c>
      <c r="DU315" s="53">
        <v>0</v>
      </c>
      <c r="DV315" s="53">
        <v>0</v>
      </c>
      <c r="DW315" s="53">
        <v>0</v>
      </c>
      <c r="DX315" s="53">
        <v>0</v>
      </c>
      <c r="DY315" s="53">
        <v>0</v>
      </c>
      <c r="DZ315" s="53">
        <v>0</v>
      </c>
      <c r="EA315" s="53">
        <v>0</v>
      </c>
      <c r="EB315" s="53">
        <v>0</v>
      </c>
      <c r="EC315" s="53">
        <v>0</v>
      </c>
      <c r="ED315" s="53">
        <v>0</v>
      </c>
      <c r="EE315" s="53">
        <v>0</v>
      </c>
      <c r="EF315" s="53">
        <v>0</v>
      </c>
      <c r="EG315" s="53">
        <v>0</v>
      </c>
      <c r="EH315" s="53">
        <v>0</v>
      </c>
      <c r="EI315" s="53">
        <v>0</v>
      </c>
      <c r="EJ315" s="53">
        <v>0</v>
      </c>
      <c r="EK315" s="53">
        <v>0</v>
      </c>
      <c r="EL315" s="53">
        <v>0</v>
      </c>
      <c r="EM315" s="53">
        <v>0</v>
      </c>
      <c r="EN315" s="53">
        <v>0</v>
      </c>
      <c r="EO315" s="53">
        <v>0</v>
      </c>
      <c r="EP315" s="53">
        <v>0</v>
      </c>
      <c r="EQ315" s="53">
        <v>0</v>
      </c>
      <c r="ER315" s="53">
        <v>0</v>
      </c>
      <c r="ES315" s="53">
        <v>0</v>
      </c>
      <c r="ET315" s="53">
        <v>0</v>
      </c>
      <c r="EU315" s="53">
        <v>0</v>
      </c>
      <c r="EV315" s="53">
        <v>0</v>
      </c>
      <c r="EW315" s="53">
        <v>55.888890000000004</v>
      </c>
      <c r="EX315" s="53">
        <v>55.111109999999996</v>
      </c>
      <c r="EY315" s="53">
        <v>54.25</v>
      </c>
      <c r="EZ315" s="53">
        <v>53.94444</v>
      </c>
      <c r="FA315" s="53">
        <v>53.77778</v>
      </c>
      <c r="FB315" s="53">
        <v>53.77778</v>
      </c>
      <c r="FC315" s="53">
        <v>53.166670000000003</v>
      </c>
      <c r="FD315" s="53">
        <v>54.05556</v>
      </c>
      <c r="FE315" s="53">
        <v>56.583329999999997</v>
      </c>
      <c r="FF315" s="53">
        <v>59.888890000000004</v>
      </c>
      <c r="FG315" s="53">
        <v>63.638890000000004</v>
      </c>
      <c r="FH315" s="53">
        <v>67.888890000000004</v>
      </c>
      <c r="FI315" s="53">
        <v>71.611109999999996</v>
      </c>
      <c r="FJ315" s="53">
        <v>74.388890000000004</v>
      </c>
      <c r="FK315" s="53">
        <v>75.638890000000004</v>
      </c>
      <c r="FL315" s="53">
        <v>75.80556</v>
      </c>
      <c r="FM315" s="53">
        <v>75</v>
      </c>
      <c r="FN315" s="53">
        <v>73.138890000000004</v>
      </c>
      <c r="FO315" s="53">
        <v>70.527780000000007</v>
      </c>
      <c r="FP315" s="53">
        <v>67.388890000000004</v>
      </c>
      <c r="FQ315" s="53">
        <v>64.361109999999996</v>
      </c>
      <c r="FR315" s="53">
        <v>61.02778</v>
      </c>
      <c r="FS315" s="53">
        <v>58.80556</v>
      </c>
      <c r="FT315" s="53">
        <v>57.416670000000003</v>
      </c>
      <c r="FU315" s="53">
        <v>2</v>
      </c>
      <c r="FV315" s="53">
        <v>11.686070000000001</v>
      </c>
      <c r="FW315" s="53">
        <v>10.19495</v>
      </c>
      <c r="FX315" s="53">
        <v>0</v>
      </c>
    </row>
    <row r="316" spans="1:180" x14ac:dyDescent="0.3">
      <c r="A316" t="s">
        <v>174</v>
      </c>
      <c r="B316" t="s">
        <v>251</v>
      </c>
      <c r="C316" t="s">
        <v>180</v>
      </c>
      <c r="D316" t="s">
        <v>227</v>
      </c>
      <c r="E316" t="s">
        <v>189</v>
      </c>
      <c r="F316" t="s">
        <v>231</v>
      </c>
      <c r="G316" t="s">
        <v>243</v>
      </c>
      <c r="H316" s="53">
        <v>11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0</v>
      </c>
      <c r="AC316" s="53">
        <v>0</v>
      </c>
      <c r="AD316" s="53">
        <v>0</v>
      </c>
      <c r="AE316" s="53">
        <v>0</v>
      </c>
      <c r="AF316" s="53">
        <v>0</v>
      </c>
      <c r="AG316" s="53">
        <v>0</v>
      </c>
      <c r="AH316" s="53">
        <v>0</v>
      </c>
      <c r="AI316" s="53">
        <v>0</v>
      </c>
      <c r="AJ316" s="53">
        <v>0</v>
      </c>
      <c r="AK316" s="53">
        <v>0</v>
      </c>
      <c r="AL316" s="53">
        <v>0</v>
      </c>
      <c r="AM316" s="53">
        <v>0</v>
      </c>
      <c r="AN316" s="53">
        <v>0</v>
      </c>
      <c r="AO316" s="53">
        <v>0</v>
      </c>
      <c r="AP316" s="53">
        <v>0</v>
      </c>
      <c r="AQ316" s="53">
        <v>0</v>
      </c>
      <c r="AR316" s="53">
        <v>0</v>
      </c>
      <c r="AS316" s="53">
        <v>0</v>
      </c>
      <c r="AT316" s="53">
        <v>0</v>
      </c>
      <c r="AU316" s="53">
        <v>0</v>
      </c>
      <c r="AV316" s="53">
        <v>0</v>
      </c>
      <c r="AW316" s="53">
        <v>0</v>
      </c>
      <c r="AX316" s="53">
        <v>0</v>
      </c>
      <c r="AY316" s="53">
        <v>0</v>
      </c>
      <c r="AZ316" s="53">
        <v>0</v>
      </c>
      <c r="BA316" s="53">
        <v>0</v>
      </c>
      <c r="BB316" s="53">
        <v>0</v>
      </c>
      <c r="BC316" s="53">
        <v>0</v>
      </c>
      <c r="BD316" s="53">
        <v>0</v>
      </c>
      <c r="BE316" s="53">
        <v>0</v>
      </c>
      <c r="BF316" s="53">
        <v>0</v>
      </c>
      <c r="BG316" s="53">
        <v>0</v>
      </c>
      <c r="BH316" s="53">
        <v>0</v>
      </c>
      <c r="BI316" s="53">
        <v>0</v>
      </c>
      <c r="BJ316" s="53">
        <v>0</v>
      </c>
      <c r="BK316" s="53">
        <v>0</v>
      </c>
      <c r="BL316" s="53">
        <v>0</v>
      </c>
      <c r="BM316" s="53">
        <v>0</v>
      </c>
      <c r="BN316" s="53">
        <v>0</v>
      </c>
      <c r="BO316" s="53">
        <v>0</v>
      </c>
      <c r="BP316" s="53">
        <v>0</v>
      </c>
      <c r="BQ316" s="53">
        <v>0</v>
      </c>
      <c r="BR316" s="53">
        <v>0</v>
      </c>
      <c r="BS316" s="53">
        <v>0</v>
      </c>
      <c r="BT316" s="53">
        <v>0</v>
      </c>
      <c r="BU316" s="53">
        <v>0</v>
      </c>
      <c r="BV316" s="53">
        <v>0</v>
      </c>
      <c r="BW316" s="53">
        <v>0</v>
      </c>
      <c r="BX316" s="53">
        <v>0</v>
      </c>
      <c r="BY316" s="53">
        <v>0</v>
      </c>
      <c r="BZ316" s="53">
        <v>0</v>
      </c>
      <c r="CA316" s="53">
        <v>0</v>
      </c>
      <c r="CB316" s="53">
        <v>0</v>
      </c>
      <c r="CC316" s="53">
        <v>0</v>
      </c>
      <c r="CD316" s="53">
        <v>0</v>
      </c>
      <c r="CE316" s="53">
        <v>0</v>
      </c>
      <c r="CF316" s="53">
        <v>0</v>
      </c>
      <c r="CG316" s="53">
        <v>0</v>
      </c>
      <c r="CH316" s="53">
        <v>0</v>
      </c>
      <c r="CI316" s="53">
        <v>0</v>
      </c>
      <c r="CJ316" s="53">
        <v>0</v>
      </c>
      <c r="CK316" s="53">
        <v>0</v>
      </c>
      <c r="CL316" s="53">
        <v>0</v>
      </c>
      <c r="CM316" s="53">
        <v>0</v>
      </c>
      <c r="CN316" s="53">
        <v>0</v>
      </c>
      <c r="CO316" s="53">
        <v>0</v>
      </c>
      <c r="CP316" s="53">
        <v>0</v>
      </c>
      <c r="CQ316" s="53">
        <v>0</v>
      </c>
      <c r="CR316" s="53">
        <v>0</v>
      </c>
      <c r="CS316" s="53">
        <v>0</v>
      </c>
      <c r="CT316" s="53">
        <v>0</v>
      </c>
      <c r="CU316" s="53">
        <v>0</v>
      </c>
      <c r="CV316" s="53">
        <v>0</v>
      </c>
      <c r="CW316" s="53">
        <v>0</v>
      </c>
      <c r="CX316" s="53">
        <v>0</v>
      </c>
      <c r="CY316" s="53">
        <v>0</v>
      </c>
      <c r="CZ316" s="53">
        <v>0</v>
      </c>
      <c r="DA316" s="53">
        <v>0</v>
      </c>
      <c r="DB316" s="53">
        <v>0</v>
      </c>
      <c r="DC316" s="53">
        <v>0</v>
      </c>
      <c r="DD316" s="53">
        <v>0</v>
      </c>
      <c r="DE316" s="53">
        <v>0</v>
      </c>
      <c r="DF316" s="53">
        <v>0</v>
      </c>
      <c r="DG316" s="53">
        <v>0</v>
      </c>
      <c r="DH316" s="53">
        <v>0</v>
      </c>
      <c r="DI316" s="53">
        <v>0</v>
      </c>
      <c r="DJ316" s="53">
        <v>0</v>
      </c>
      <c r="DK316" s="53">
        <v>0</v>
      </c>
      <c r="DL316" s="53">
        <v>0</v>
      </c>
      <c r="DM316" s="53">
        <v>0</v>
      </c>
      <c r="DN316" s="53">
        <v>0</v>
      </c>
      <c r="DO316" s="53">
        <v>0</v>
      </c>
      <c r="DP316" s="53">
        <v>0</v>
      </c>
      <c r="DQ316" s="53">
        <v>0</v>
      </c>
      <c r="DR316" s="53">
        <v>0</v>
      </c>
      <c r="DS316" s="53">
        <v>0</v>
      </c>
      <c r="DT316" s="53">
        <v>0</v>
      </c>
      <c r="DU316" s="53">
        <v>0</v>
      </c>
      <c r="DV316" s="53">
        <v>0</v>
      </c>
      <c r="DW316" s="53">
        <v>0</v>
      </c>
      <c r="DX316" s="53">
        <v>0</v>
      </c>
      <c r="DY316" s="53">
        <v>0</v>
      </c>
      <c r="DZ316" s="53">
        <v>0</v>
      </c>
      <c r="EA316" s="53">
        <v>0</v>
      </c>
      <c r="EB316" s="53">
        <v>0</v>
      </c>
      <c r="EC316" s="53">
        <v>0</v>
      </c>
      <c r="ED316" s="53">
        <v>0</v>
      </c>
      <c r="EE316" s="53">
        <v>0</v>
      </c>
      <c r="EF316" s="53">
        <v>0</v>
      </c>
      <c r="EG316" s="53">
        <v>0</v>
      </c>
      <c r="EH316" s="53">
        <v>0</v>
      </c>
      <c r="EI316" s="53">
        <v>0</v>
      </c>
      <c r="EJ316" s="53">
        <v>0</v>
      </c>
      <c r="EK316" s="53">
        <v>0</v>
      </c>
      <c r="EL316" s="53">
        <v>0</v>
      </c>
      <c r="EM316" s="53">
        <v>0</v>
      </c>
      <c r="EN316" s="53">
        <v>0</v>
      </c>
      <c r="EO316" s="53">
        <v>0</v>
      </c>
      <c r="EP316" s="53">
        <v>0</v>
      </c>
      <c r="EQ316" s="53">
        <v>0</v>
      </c>
      <c r="ER316" s="53">
        <v>0</v>
      </c>
      <c r="ES316" s="53">
        <v>0</v>
      </c>
      <c r="ET316" s="53">
        <v>0</v>
      </c>
      <c r="EU316" s="53">
        <v>0</v>
      </c>
      <c r="EV316" s="53">
        <v>0</v>
      </c>
      <c r="EW316" s="53">
        <v>59.602269999999997</v>
      </c>
      <c r="EX316" s="53">
        <v>58.465910000000001</v>
      </c>
      <c r="EY316" s="53">
        <v>57.386360000000003</v>
      </c>
      <c r="EZ316" s="53">
        <v>56.511360000000003</v>
      </c>
      <c r="FA316" s="53">
        <v>55.613639999999997</v>
      </c>
      <c r="FB316" s="53">
        <v>54.965910000000001</v>
      </c>
      <c r="FC316" s="53">
        <v>54.556820000000002</v>
      </c>
      <c r="FD316" s="53">
        <v>55.738639999999997</v>
      </c>
      <c r="FE316" s="53">
        <v>58.795459999999999</v>
      </c>
      <c r="FF316" s="53">
        <v>62.738639999999997</v>
      </c>
      <c r="FG316" s="53">
        <v>67.136359999999996</v>
      </c>
      <c r="FH316" s="53">
        <v>71.636359999999996</v>
      </c>
      <c r="FI316" s="53">
        <v>75.397729999999996</v>
      </c>
      <c r="FJ316" s="53">
        <v>77.784090000000006</v>
      </c>
      <c r="FK316" s="53">
        <v>79.238640000000004</v>
      </c>
      <c r="FL316" s="53">
        <v>79.477270000000004</v>
      </c>
      <c r="FM316" s="53">
        <v>78.693179999999998</v>
      </c>
      <c r="FN316" s="53">
        <v>77</v>
      </c>
      <c r="FO316" s="53">
        <v>74.5</v>
      </c>
      <c r="FP316" s="53">
        <v>71.113640000000004</v>
      </c>
      <c r="FQ316" s="53">
        <v>67.829539999999994</v>
      </c>
      <c r="FR316" s="53">
        <v>65.284090000000006</v>
      </c>
      <c r="FS316" s="53">
        <v>63</v>
      </c>
      <c r="FT316" s="53">
        <v>60.988639999999997</v>
      </c>
      <c r="FU316" s="53">
        <v>2</v>
      </c>
      <c r="FV316" s="53">
        <v>20.552420000000001</v>
      </c>
      <c r="FW316" s="53">
        <v>16.183409999999999</v>
      </c>
      <c r="FX316" s="53">
        <v>0</v>
      </c>
    </row>
    <row r="317" spans="1:180" x14ac:dyDescent="0.3">
      <c r="A317" t="s">
        <v>174</v>
      </c>
      <c r="B317" t="s">
        <v>251</v>
      </c>
      <c r="C317" t="s">
        <v>180</v>
      </c>
      <c r="D317" t="s">
        <v>227</v>
      </c>
      <c r="E317" t="s">
        <v>190</v>
      </c>
      <c r="F317" t="s">
        <v>231</v>
      </c>
      <c r="G317" t="s">
        <v>243</v>
      </c>
      <c r="H317" s="53">
        <v>11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0</v>
      </c>
      <c r="AC317" s="53">
        <v>0</v>
      </c>
      <c r="AD317" s="53">
        <v>0</v>
      </c>
      <c r="AE317" s="53">
        <v>0</v>
      </c>
      <c r="AF317" s="53">
        <v>0</v>
      </c>
      <c r="AG317" s="53">
        <v>0</v>
      </c>
      <c r="AH317" s="53">
        <v>0</v>
      </c>
      <c r="AI317" s="53">
        <v>0</v>
      </c>
      <c r="AJ317" s="53">
        <v>0</v>
      </c>
      <c r="AK317" s="53">
        <v>0</v>
      </c>
      <c r="AL317" s="53">
        <v>0</v>
      </c>
      <c r="AM317" s="53">
        <v>0</v>
      </c>
      <c r="AN317" s="53">
        <v>0</v>
      </c>
      <c r="AO317" s="53">
        <v>0</v>
      </c>
      <c r="AP317" s="53">
        <v>0</v>
      </c>
      <c r="AQ317" s="53">
        <v>0</v>
      </c>
      <c r="AR317" s="53">
        <v>0</v>
      </c>
      <c r="AS317" s="53">
        <v>0</v>
      </c>
      <c r="AT317" s="53">
        <v>0</v>
      </c>
      <c r="AU317" s="53">
        <v>0</v>
      </c>
      <c r="AV317" s="53">
        <v>0</v>
      </c>
      <c r="AW317" s="53">
        <v>0</v>
      </c>
      <c r="AX317" s="53">
        <v>0</v>
      </c>
      <c r="AY317" s="53">
        <v>0</v>
      </c>
      <c r="AZ317" s="53">
        <v>0</v>
      </c>
      <c r="BA317" s="53">
        <v>0</v>
      </c>
      <c r="BB317" s="53">
        <v>0</v>
      </c>
      <c r="BC317" s="53">
        <v>0</v>
      </c>
      <c r="BD317" s="53">
        <v>0</v>
      </c>
      <c r="BE317" s="53">
        <v>0</v>
      </c>
      <c r="BF317" s="53">
        <v>0</v>
      </c>
      <c r="BG317" s="53">
        <v>0</v>
      </c>
      <c r="BH317" s="53">
        <v>0</v>
      </c>
      <c r="BI317" s="53">
        <v>0</v>
      </c>
      <c r="BJ317" s="53">
        <v>0</v>
      </c>
      <c r="BK317" s="53">
        <v>0</v>
      </c>
      <c r="BL317" s="53">
        <v>0</v>
      </c>
      <c r="BM317" s="53">
        <v>0</v>
      </c>
      <c r="BN317" s="53">
        <v>0</v>
      </c>
      <c r="BO317" s="53">
        <v>0</v>
      </c>
      <c r="BP317" s="53">
        <v>0</v>
      </c>
      <c r="BQ317" s="53">
        <v>0</v>
      </c>
      <c r="BR317" s="53">
        <v>0</v>
      </c>
      <c r="BS317" s="53">
        <v>0</v>
      </c>
      <c r="BT317" s="53">
        <v>0</v>
      </c>
      <c r="BU317" s="53">
        <v>0</v>
      </c>
      <c r="BV317" s="53">
        <v>0</v>
      </c>
      <c r="BW317" s="53">
        <v>0</v>
      </c>
      <c r="BX317" s="53">
        <v>0</v>
      </c>
      <c r="BY317" s="53">
        <v>0</v>
      </c>
      <c r="BZ317" s="53">
        <v>0</v>
      </c>
      <c r="CA317" s="53">
        <v>0</v>
      </c>
      <c r="CB317" s="53">
        <v>0</v>
      </c>
      <c r="CC317" s="53">
        <v>0</v>
      </c>
      <c r="CD317" s="53">
        <v>0</v>
      </c>
      <c r="CE317" s="53">
        <v>0</v>
      </c>
      <c r="CF317" s="53">
        <v>0</v>
      </c>
      <c r="CG317" s="53">
        <v>0</v>
      </c>
      <c r="CH317" s="53">
        <v>0</v>
      </c>
      <c r="CI317" s="53">
        <v>0</v>
      </c>
      <c r="CJ317" s="53">
        <v>0</v>
      </c>
      <c r="CK317" s="53">
        <v>0</v>
      </c>
      <c r="CL317" s="53">
        <v>0</v>
      </c>
      <c r="CM317" s="53">
        <v>0</v>
      </c>
      <c r="CN317" s="53">
        <v>0</v>
      </c>
      <c r="CO317" s="53">
        <v>0</v>
      </c>
      <c r="CP317" s="53">
        <v>0</v>
      </c>
      <c r="CQ317" s="53">
        <v>0</v>
      </c>
      <c r="CR317" s="53">
        <v>0</v>
      </c>
      <c r="CS317" s="53">
        <v>0</v>
      </c>
      <c r="CT317" s="53">
        <v>0</v>
      </c>
      <c r="CU317" s="53">
        <v>0</v>
      </c>
      <c r="CV317" s="53">
        <v>0</v>
      </c>
      <c r="CW317" s="53">
        <v>0</v>
      </c>
      <c r="CX317" s="53">
        <v>0</v>
      </c>
      <c r="CY317" s="53">
        <v>0</v>
      </c>
      <c r="CZ317" s="53">
        <v>0</v>
      </c>
      <c r="DA317" s="53">
        <v>0</v>
      </c>
      <c r="DB317" s="53">
        <v>0</v>
      </c>
      <c r="DC317" s="53">
        <v>0</v>
      </c>
      <c r="DD317" s="53">
        <v>0</v>
      </c>
      <c r="DE317" s="53">
        <v>0</v>
      </c>
      <c r="DF317" s="53">
        <v>0</v>
      </c>
      <c r="DG317" s="53">
        <v>0</v>
      </c>
      <c r="DH317" s="53">
        <v>0</v>
      </c>
      <c r="DI317" s="53">
        <v>0</v>
      </c>
      <c r="DJ317" s="53">
        <v>0</v>
      </c>
      <c r="DK317" s="53">
        <v>0</v>
      </c>
      <c r="DL317" s="53">
        <v>0</v>
      </c>
      <c r="DM317" s="53">
        <v>0</v>
      </c>
      <c r="DN317" s="53">
        <v>0</v>
      </c>
      <c r="DO317" s="53">
        <v>0</v>
      </c>
      <c r="DP317" s="53">
        <v>0</v>
      </c>
      <c r="DQ317" s="53">
        <v>0</v>
      </c>
      <c r="DR317" s="53">
        <v>0</v>
      </c>
      <c r="DS317" s="53">
        <v>0</v>
      </c>
      <c r="DT317" s="53">
        <v>0</v>
      </c>
      <c r="DU317" s="53">
        <v>0</v>
      </c>
      <c r="DV317" s="53">
        <v>0</v>
      </c>
      <c r="DW317" s="53">
        <v>0</v>
      </c>
      <c r="DX317" s="53">
        <v>0</v>
      </c>
      <c r="DY317" s="53">
        <v>0</v>
      </c>
      <c r="DZ317" s="53">
        <v>0</v>
      </c>
      <c r="EA317" s="53">
        <v>0</v>
      </c>
      <c r="EB317" s="53">
        <v>0</v>
      </c>
      <c r="EC317" s="53">
        <v>0</v>
      </c>
      <c r="ED317" s="53">
        <v>0</v>
      </c>
      <c r="EE317" s="53">
        <v>0</v>
      </c>
      <c r="EF317" s="53">
        <v>0</v>
      </c>
      <c r="EG317" s="53">
        <v>0</v>
      </c>
      <c r="EH317" s="53">
        <v>0</v>
      </c>
      <c r="EI317" s="53">
        <v>0</v>
      </c>
      <c r="EJ317" s="53">
        <v>0</v>
      </c>
      <c r="EK317" s="53">
        <v>0</v>
      </c>
      <c r="EL317" s="53">
        <v>0</v>
      </c>
      <c r="EM317" s="53">
        <v>0</v>
      </c>
      <c r="EN317" s="53">
        <v>0</v>
      </c>
      <c r="EO317" s="53">
        <v>0</v>
      </c>
      <c r="EP317" s="53">
        <v>0</v>
      </c>
      <c r="EQ317" s="53">
        <v>0</v>
      </c>
      <c r="ER317" s="53">
        <v>0</v>
      </c>
      <c r="ES317" s="53">
        <v>0</v>
      </c>
      <c r="ET317" s="53">
        <v>0</v>
      </c>
      <c r="EU317" s="53">
        <v>0</v>
      </c>
      <c r="EV317" s="53">
        <v>0</v>
      </c>
      <c r="EW317" s="53">
        <v>56.119050000000001</v>
      </c>
      <c r="EX317" s="53">
        <v>54.904760000000003</v>
      </c>
      <c r="EY317" s="53">
        <v>53.880949999999999</v>
      </c>
      <c r="EZ317" s="53">
        <v>53.071429999999999</v>
      </c>
      <c r="FA317" s="53">
        <v>52.547620000000002</v>
      </c>
      <c r="FB317" s="53">
        <v>51.916670000000003</v>
      </c>
      <c r="FC317" s="53">
        <v>51.369050000000001</v>
      </c>
      <c r="FD317" s="53">
        <v>52.23809</v>
      </c>
      <c r="FE317" s="53">
        <v>55.726190000000003</v>
      </c>
      <c r="FF317" s="53">
        <v>59.880949999999999</v>
      </c>
      <c r="FG317" s="53">
        <v>64.321430000000007</v>
      </c>
      <c r="FH317" s="53">
        <v>68.892859999999999</v>
      </c>
      <c r="FI317" s="53">
        <v>72.619050000000001</v>
      </c>
      <c r="FJ317" s="53">
        <v>74.964290000000005</v>
      </c>
      <c r="FK317" s="53">
        <v>76.25</v>
      </c>
      <c r="FL317" s="53">
        <v>76.321430000000007</v>
      </c>
      <c r="FM317" s="53">
        <v>75.416659999999993</v>
      </c>
      <c r="FN317" s="53">
        <v>73.619050000000001</v>
      </c>
      <c r="FO317" s="53">
        <v>70.773809999999997</v>
      </c>
      <c r="FP317" s="53">
        <v>67.154759999999996</v>
      </c>
      <c r="FQ317" s="53">
        <v>63.976190000000003</v>
      </c>
      <c r="FR317" s="53">
        <v>61.01191</v>
      </c>
      <c r="FS317" s="53">
        <v>58.928570000000001</v>
      </c>
      <c r="FT317" s="53">
        <v>57.345239999999997</v>
      </c>
      <c r="FU317" s="53">
        <v>2</v>
      </c>
      <c r="FV317" s="53">
        <v>11.686070000000001</v>
      </c>
      <c r="FW317" s="53">
        <v>10.19495</v>
      </c>
      <c r="FX317" s="53">
        <v>0</v>
      </c>
    </row>
    <row r="318" spans="1:180" x14ac:dyDescent="0.3">
      <c r="A318" t="s">
        <v>174</v>
      </c>
      <c r="B318" t="s">
        <v>251</v>
      </c>
      <c r="C318" t="s">
        <v>180</v>
      </c>
      <c r="D318" t="s">
        <v>227</v>
      </c>
      <c r="E318" t="s">
        <v>188</v>
      </c>
      <c r="F318" t="s">
        <v>231</v>
      </c>
      <c r="G318" t="s">
        <v>243</v>
      </c>
      <c r="H318" s="53">
        <v>11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0</v>
      </c>
      <c r="AC318" s="53">
        <v>0</v>
      </c>
      <c r="AD318" s="53">
        <v>0</v>
      </c>
      <c r="AE318" s="53">
        <v>0</v>
      </c>
      <c r="AF318" s="53">
        <v>0</v>
      </c>
      <c r="AG318" s="53">
        <v>0</v>
      </c>
      <c r="AH318" s="53">
        <v>0</v>
      </c>
      <c r="AI318" s="53">
        <v>0</v>
      </c>
      <c r="AJ318" s="53">
        <v>0</v>
      </c>
      <c r="AK318" s="53">
        <v>0</v>
      </c>
      <c r="AL318" s="53">
        <v>0</v>
      </c>
      <c r="AM318" s="53">
        <v>0</v>
      </c>
      <c r="AN318" s="53">
        <v>0</v>
      </c>
      <c r="AO318" s="53">
        <v>0</v>
      </c>
      <c r="AP318" s="53">
        <v>0</v>
      </c>
      <c r="AQ318" s="53">
        <v>0</v>
      </c>
      <c r="AR318" s="53">
        <v>0</v>
      </c>
      <c r="AS318" s="53">
        <v>0</v>
      </c>
      <c r="AT318" s="53">
        <v>0</v>
      </c>
      <c r="AU318" s="53">
        <v>0</v>
      </c>
      <c r="AV318" s="53">
        <v>0</v>
      </c>
      <c r="AW318" s="53">
        <v>0</v>
      </c>
      <c r="AX318" s="53">
        <v>0</v>
      </c>
      <c r="AY318" s="53">
        <v>0</v>
      </c>
      <c r="AZ318" s="53">
        <v>0</v>
      </c>
      <c r="BA318" s="53">
        <v>0</v>
      </c>
      <c r="BB318" s="53">
        <v>0</v>
      </c>
      <c r="BC318" s="53">
        <v>0</v>
      </c>
      <c r="BD318" s="53">
        <v>0</v>
      </c>
      <c r="BE318" s="53">
        <v>0</v>
      </c>
      <c r="BF318" s="53">
        <v>0</v>
      </c>
      <c r="BG318" s="53">
        <v>0</v>
      </c>
      <c r="BH318" s="53">
        <v>0</v>
      </c>
      <c r="BI318" s="53">
        <v>0</v>
      </c>
      <c r="BJ318" s="53">
        <v>0</v>
      </c>
      <c r="BK318" s="53">
        <v>0</v>
      </c>
      <c r="BL318" s="53">
        <v>0</v>
      </c>
      <c r="BM318" s="53">
        <v>0</v>
      </c>
      <c r="BN318" s="53">
        <v>0</v>
      </c>
      <c r="BO318" s="53">
        <v>0</v>
      </c>
      <c r="BP318" s="53">
        <v>0</v>
      </c>
      <c r="BQ318" s="53">
        <v>0</v>
      </c>
      <c r="BR318" s="53">
        <v>0</v>
      </c>
      <c r="BS318" s="53">
        <v>0</v>
      </c>
      <c r="BT318" s="53">
        <v>0</v>
      </c>
      <c r="BU318" s="53">
        <v>0</v>
      </c>
      <c r="BV318" s="53">
        <v>0</v>
      </c>
      <c r="BW318" s="53">
        <v>0</v>
      </c>
      <c r="BX318" s="53">
        <v>0</v>
      </c>
      <c r="BY318" s="53">
        <v>0</v>
      </c>
      <c r="BZ318" s="53">
        <v>0</v>
      </c>
      <c r="CA318" s="53">
        <v>0</v>
      </c>
      <c r="CB318" s="53">
        <v>0</v>
      </c>
      <c r="CC318" s="53">
        <v>0</v>
      </c>
      <c r="CD318" s="53">
        <v>0</v>
      </c>
      <c r="CE318" s="53">
        <v>0</v>
      </c>
      <c r="CF318" s="53">
        <v>0</v>
      </c>
      <c r="CG318" s="53">
        <v>0</v>
      </c>
      <c r="CH318" s="53">
        <v>0</v>
      </c>
      <c r="CI318" s="53">
        <v>0</v>
      </c>
      <c r="CJ318" s="53">
        <v>0</v>
      </c>
      <c r="CK318" s="53">
        <v>0</v>
      </c>
      <c r="CL318" s="53">
        <v>0</v>
      </c>
      <c r="CM318" s="53">
        <v>0</v>
      </c>
      <c r="CN318" s="53">
        <v>0</v>
      </c>
      <c r="CO318" s="53">
        <v>0</v>
      </c>
      <c r="CP318" s="53">
        <v>0</v>
      </c>
      <c r="CQ318" s="53">
        <v>0</v>
      </c>
      <c r="CR318" s="53">
        <v>0</v>
      </c>
      <c r="CS318" s="53">
        <v>0</v>
      </c>
      <c r="CT318" s="53">
        <v>0</v>
      </c>
      <c r="CU318" s="53">
        <v>0</v>
      </c>
      <c r="CV318" s="53">
        <v>0</v>
      </c>
      <c r="CW318" s="53">
        <v>0</v>
      </c>
      <c r="CX318" s="53">
        <v>0</v>
      </c>
      <c r="CY318" s="53">
        <v>0</v>
      </c>
      <c r="CZ318" s="53">
        <v>0</v>
      </c>
      <c r="DA318" s="53">
        <v>0</v>
      </c>
      <c r="DB318" s="53">
        <v>0</v>
      </c>
      <c r="DC318" s="53">
        <v>0</v>
      </c>
      <c r="DD318" s="53">
        <v>0</v>
      </c>
      <c r="DE318" s="53">
        <v>0</v>
      </c>
      <c r="DF318" s="53">
        <v>0</v>
      </c>
      <c r="DG318" s="53">
        <v>0</v>
      </c>
      <c r="DH318" s="53">
        <v>0</v>
      </c>
      <c r="DI318" s="53">
        <v>0</v>
      </c>
      <c r="DJ318" s="53">
        <v>0</v>
      </c>
      <c r="DK318" s="53">
        <v>0</v>
      </c>
      <c r="DL318" s="53">
        <v>0</v>
      </c>
      <c r="DM318" s="53">
        <v>0</v>
      </c>
      <c r="DN318" s="53">
        <v>0</v>
      </c>
      <c r="DO318" s="53">
        <v>0</v>
      </c>
      <c r="DP318" s="53">
        <v>0</v>
      </c>
      <c r="DQ318" s="53">
        <v>0</v>
      </c>
      <c r="DR318" s="53">
        <v>0</v>
      </c>
      <c r="DS318" s="53">
        <v>0</v>
      </c>
      <c r="DT318" s="53">
        <v>0</v>
      </c>
      <c r="DU318" s="53">
        <v>0</v>
      </c>
      <c r="DV318" s="53">
        <v>0</v>
      </c>
      <c r="DW318" s="53">
        <v>0</v>
      </c>
      <c r="DX318" s="53">
        <v>0</v>
      </c>
      <c r="DY318" s="53">
        <v>0</v>
      </c>
      <c r="DZ318" s="53">
        <v>0</v>
      </c>
      <c r="EA318" s="53">
        <v>0</v>
      </c>
      <c r="EB318" s="53">
        <v>0</v>
      </c>
      <c r="EC318" s="53">
        <v>0</v>
      </c>
      <c r="ED318" s="53">
        <v>0</v>
      </c>
      <c r="EE318" s="53">
        <v>0</v>
      </c>
      <c r="EF318" s="53">
        <v>0</v>
      </c>
      <c r="EG318" s="53">
        <v>0</v>
      </c>
      <c r="EH318" s="53">
        <v>0</v>
      </c>
      <c r="EI318" s="53">
        <v>0</v>
      </c>
      <c r="EJ318" s="53">
        <v>0</v>
      </c>
      <c r="EK318" s="53">
        <v>0</v>
      </c>
      <c r="EL318" s="53">
        <v>0</v>
      </c>
      <c r="EM318" s="53">
        <v>0</v>
      </c>
      <c r="EN318" s="53">
        <v>0</v>
      </c>
      <c r="EO318" s="53">
        <v>0</v>
      </c>
      <c r="EP318" s="53">
        <v>0</v>
      </c>
      <c r="EQ318" s="53">
        <v>0</v>
      </c>
      <c r="ER318" s="53">
        <v>0</v>
      </c>
      <c r="ES318" s="53">
        <v>0</v>
      </c>
      <c r="ET318" s="53">
        <v>0</v>
      </c>
      <c r="EU318" s="53">
        <v>0</v>
      </c>
      <c r="EV318" s="53">
        <v>0</v>
      </c>
      <c r="EW318" s="53">
        <v>60.571429999999999</v>
      </c>
      <c r="EX318" s="53">
        <v>59.297620000000002</v>
      </c>
      <c r="EY318" s="53">
        <v>58.23809</v>
      </c>
      <c r="EZ318" s="53">
        <v>57.166670000000003</v>
      </c>
      <c r="FA318" s="53">
        <v>56.297620000000002</v>
      </c>
      <c r="FB318" s="53">
        <v>55.559519999999999</v>
      </c>
      <c r="FC318" s="53">
        <v>55.571429999999999</v>
      </c>
      <c r="FD318" s="53">
        <v>57.773809999999997</v>
      </c>
      <c r="FE318" s="53">
        <v>60.797620000000002</v>
      </c>
      <c r="FF318" s="53">
        <v>64.238100000000003</v>
      </c>
      <c r="FG318" s="53">
        <v>68.285709999999995</v>
      </c>
      <c r="FH318" s="53">
        <v>72.309520000000006</v>
      </c>
      <c r="FI318" s="53">
        <v>75.821430000000007</v>
      </c>
      <c r="FJ318" s="53">
        <v>78.464290000000005</v>
      </c>
      <c r="FK318" s="53">
        <v>79.523809999999997</v>
      </c>
      <c r="FL318" s="53">
        <v>79.392859999999999</v>
      </c>
      <c r="FM318" s="53">
        <v>78.392859999999999</v>
      </c>
      <c r="FN318" s="53">
        <v>76.857140000000001</v>
      </c>
      <c r="FO318" s="53">
        <v>74.869050000000001</v>
      </c>
      <c r="FP318" s="53">
        <v>72.535709999999995</v>
      </c>
      <c r="FQ318" s="53">
        <v>69.535709999999995</v>
      </c>
      <c r="FR318" s="53">
        <v>66.261899999999997</v>
      </c>
      <c r="FS318" s="53">
        <v>64.023809999999997</v>
      </c>
      <c r="FT318" s="53">
        <v>62.26191</v>
      </c>
      <c r="FU318" s="53">
        <v>2</v>
      </c>
      <c r="FV318" s="53">
        <v>34.163829999999997</v>
      </c>
      <c r="FW318" s="53">
        <v>24.546130000000002</v>
      </c>
      <c r="FX318" s="53">
        <v>0</v>
      </c>
    </row>
    <row r="319" spans="1:180" x14ac:dyDescent="0.3">
      <c r="A319" t="s">
        <v>174</v>
      </c>
      <c r="B319" t="s">
        <v>251</v>
      </c>
      <c r="C319" t="s">
        <v>180</v>
      </c>
      <c r="D319" t="s">
        <v>248</v>
      </c>
      <c r="E319" t="s">
        <v>187</v>
      </c>
      <c r="F319" t="s">
        <v>231</v>
      </c>
      <c r="G319" t="s">
        <v>243</v>
      </c>
      <c r="H319" s="53">
        <v>11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0</v>
      </c>
      <c r="AC319" s="53">
        <v>0</v>
      </c>
      <c r="AD319" s="53">
        <v>0</v>
      </c>
      <c r="AE319" s="53">
        <v>0</v>
      </c>
      <c r="AF319" s="53">
        <v>0</v>
      </c>
      <c r="AG319" s="53">
        <v>0</v>
      </c>
      <c r="AH319" s="53">
        <v>0</v>
      </c>
      <c r="AI319" s="53">
        <v>0</v>
      </c>
      <c r="AJ319" s="53">
        <v>0</v>
      </c>
      <c r="AK319" s="53">
        <v>0</v>
      </c>
      <c r="AL319" s="53">
        <v>0</v>
      </c>
      <c r="AM319" s="53">
        <v>0</v>
      </c>
      <c r="AN319" s="53">
        <v>0</v>
      </c>
      <c r="AO319" s="53">
        <v>0</v>
      </c>
      <c r="AP319" s="53">
        <v>0</v>
      </c>
      <c r="AQ319" s="53">
        <v>0</v>
      </c>
      <c r="AR319" s="53">
        <v>0</v>
      </c>
      <c r="AS319" s="53">
        <v>0</v>
      </c>
      <c r="AT319" s="53">
        <v>0</v>
      </c>
      <c r="AU319" s="53">
        <v>0</v>
      </c>
      <c r="AV319" s="53">
        <v>0</v>
      </c>
      <c r="AW319" s="53">
        <v>0</v>
      </c>
      <c r="AX319" s="53">
        <v>0</v>
      </c>
      <c r="AY319" s="53">
        <v>0</v>
      </c>
      <c r="AZ319" s="53">
        <v>0</v>
      </c>
      <c r="BA319" s="53">
        <v>0</v>
      </c>
      <c r="BB319" s="53">
        <v>0</v>
      </c>
      <c r="BC319" s="53">
        <v>0</v>
      </c>
      <c r="BD319" s="53">
        <v>0</v>
      </c>
      <c r="BE319" s="53">
        <v>0</v>
      </c>
      <c r="BF319" s="53">
        <v>0</v>
      </c>
      <c r="BG319" s="53">
        <v>0</v>
      </c>
      <c r="BH319" s="53">
        <v>0</v>
      </c>
      <c r="BI319" s="53">
        <v>0</v>
      </c>
      <c r="BJ319" s="53">
        <v>0</v>
      </c>
      <c r="BK319" s="53">
        <v>0</v>
      </c>
      <c r="BL319" s="53">
        <v>0</v>
      </c>
      <c r="BM319" s="53">
        <v>0</v>
      </c>
      <c r="BN319" s="53">
        <v>0</v>
      </c>
      <c r="BO319" s="53">
        <v>0</v>
      </c>
      <c r="BP319" s="53">
        <v>0</v>
      </c>
      <c r="BQ319" s="53">
        <v>0</v>
      </c>
      <c r="BR319" s="53">
        <v>0</v>
      </c>
      <c r="BS319" s="53">
        <v>0</v>
      </c>
      <c r="BT319" s="53">
        <v>0</v>
      </c>
      <c r="BU319" s="53">
        <v>0</v>
      </c>
      <c r="BV319" s="53">
        <v>0</v>
      </c>
      <c r="BW319" s="53">
        <v>0</v>
      </c>
      <c r="BX319" s="53">
        <v>0</v>
      </c>
      <c r="BY319" s="53">
        <v>0</v>
      </c>
      <c r="BZ319" s="53">
        <v>0</v>
      </c>
      <c r="CA319" s="53">
        <v>0</v>
      </c>
      <c r="CB319" s="53">
        <v>0</v>
      </c>
      <c r="CC319" s="53">
        <v>0</v>
      </c>
      <c r="CD319" s="53">
        <v>0</v>
      </c>
      <c r="CE319" s="53">
        <v>0</v>
      </c>
      <c r="CF319" s="53">
        <v>0</v>
      </c>
      <c r="CG319" s="53">
        <v>0</v>
      </c>
      <c r="CH319" s="53">
        <v>0</v>
      </c>
      <c r="CI319" s="53">
        <v>0</v>
      </c>
      <c r="CJ319" s="53">
        <v>0</v>
      </c>
      <c r="CK319" s="53">
        <v>0</v>
      </c>
      <c r="CL319" s="53">
        <v>0</v>
      </c>
      <c r="CM319" s="53">
        <v>0</v>
      </c>
      <c r="CN319" s="53">
        <v>0</v>
      </c>
      <c r="CO319" s="53">
        <v>0</v>
      </c>
      <c r="CP319" s="53">
        <v>0</v>
      </c>
      <c r="CQ319" s="53">
        <v>0</v>
      </c>
      <c r="CR319" s="53">
        <v>0</v>
      </c>
      <c r="CS319" s="53">
        <v>0</v>
      </c>
      <c r="CT319" s="53">
        <v>0</v>
      </c>
      <c r="CU319" s="53">
        <v>0</v>
      </c>
      <c r="CV319" s="53">
        <v>0</v>
      </c>
      <c r="CW319" s="53">
        <v>0</v>
      </c>
      <c r="CX319" s="53">
        <v>0</v>
      </c>
      <c r="CY319" s="53">
        <v>0</v>
      </c>
      <c r="CZ319" s="53">
        <v>0</v>
      </c>
      <c r="DA319" s="53">
        <v>0</v>
      </c>
      <c r="DB319" s="53">
        <v>0</v>
      </c>
      <c r="DC319" s="53">
        <v>0</v>
      </c>
      <c r="DD319" s="53">
        <v>0</v>
      </c>
      <c r="DE319" s="53">
        <v>0</v>
      </c>
      <c r="DF319" s="53">
        <v>0</v>
      </c>
      <c r="DG319" s="53">
        <v>0</v>
      </c>
      <c r="DH319" s="53">
        <v>0</v>
      </c>
      <c r="DI319" s="53">
        <v>0</v>
      </c>
      <c r="DJ319" s="53">
        <v>0</v>
      </c>
      <c r="DK319" s="53">
        <v>0</v>
      </c>
      <c r="DL319" s="53">
        <v>0</v>
      </c>
      <c r="DM319" s="53">
        <v>0</v>
      </c>
      <c r="DN319" s="53">
        <v>0</v>
      </c>
      <c r="DO319" s="53">
        <v>0</v>
      </c>
      <c r="DP319" s="53">
        <v>0</v>
      </c>
      <c r="DQ319" s="53">
        <v>0</v>
      </c>
      <c r="DR319" s="53">
        <v>0</v>
      </c>
      <c r="DS319" s="53">
        <v>0</v>
      </c>
      <c r="DT319" s="53">
        <v>0</v>
      </c>
      <c r="DU319" s="53">
        <v>0</v>
      </c>
      <c r="DV319" s="53">
        <v>0</v>
      </c>
      <c r="DW319" s="53">
        <v>0</v>
      </c>
      <c r="DX319" s="53">
        <v>0</v>
      </c>
      <c r="DY319" s="53">
        <v>0</v>
      </c>
      <c r="DZ319" s="53">
        <v>0</v>
      </c>
      <c r="EA319" s="53">
        <v>0</v>
      </c>
      <c r="EB319" s="53">
        <v>0</v>
      </c>
      <c r="EC319" s="53">
        <v>0</v>
      </c>
      <c r="ED319" s="53">
        <v>0</v>
      </c>
      <c r="EE319" s="53">
        <v>0</v>
      </c>
      <c r="EF319" s="53">
        <v>0</v>
      </c>
      <c r="EG319" s="53">
        <v>0</v>
      </c>
      <c r="EH319" s="53">
        <v>0</v>
      </c>
      <c r="EI319" s="53">
        <v>0</v>
      </c>
      <c r="EJ319" s="53">
        <v>0</v>
      </c>
      <c r="EK319" s="53">
        <v>0</v>
      </c>
      <c r="EL319" s="53">
        <v>0</v>
      </c>
      <c r="EM319" s="53">
        <v>0</v>
      </c>
      <c r="EN319" s="53">
        <v>0</v>
      </c>
      <c r="EO319" s="53">
        <v>0</v>
      </c>
      <c r="EP319" s="53">
        <v>0</v>
      </c>
      <c r="EQ319" s="53">
        <v>0</v>
      </c>
      <c r="ER319" s="53">
        <v>0</v>
      </c>
      <c r="ES319" s="53">
        <v>0</v>
      </c>
      <c r="ET319" s="53">
        <v>0</v>
      </c>
      <c r="EU319" s="53">
        <v>0</v>
      </c>
      <c r="EV319" s="53">
        <v>0</v>
      </c>
      <c r="EW319" s="53">
        <v>60.6875</v>
      </c>
      <c r="EX319" s="53">
        <v>59.59375</v>
      </c>
      <c r="EY319" s="53">
        <v>58.46875</v>
      </c>
      <c r="EZ319" s="53">
        <v>57.59375</v>
      </c>
      <c r="FA319" s="53">
        <v>56.5</v>
      </c>
      <c r="FB319" s="53">
        <v>56</v>
      </c>
      <c r="FC319" s="53">
        <v>56.0625</v>
      </c>
      <c r="FD319" s="53">
        <v>58.65625</v>
      </c>
      <c r="FE319" s="53">
        <v>62.0625</v>
      </c>
      <c r="FF319" s="53">
        <v>65.90625</v>
      </c>
      <c r="FG319" s="53">
        <v>69.59375</v>
      </c>
      <c r="FH319" s="53">
        <v>72.875</v>
      </c>
      <c r="FI319" s="53">
        <v>74.59375</v>
      </c>
      <c r="FJ319" s="53">
        <v>76.46875</v>
      </c>
      <c r="FK319" s="53">
        <v>78.09375</v>
      </c>
      <c r="FL319" s="53">
        <v>78.5625</v>
      </c>
      <c r="FM319" s="53">
        <v>77.96875</v>
      </c>
      <c r="FN319" s="53">
        <v>76.21875</v>
      </c>
      <c r="FO319" s="53">
        <v>74</v>
      </c>
      <c r="FP319" s="53">
        <v>71.21875</v>
      </c>
      <c r="FQ319" s="53">
        <v>67.9375</v>
      </c>
      <c r="FR319" s="53">
        <v>65.34375</v>
      </c>
      <c r="FS319" s="53">
        <v>63.5625</v>
      </c>
      <c r="FT319" s="53">
        <v>61.9375</v>
      </c>
      <c r="FU319" s="53">
        <v>2</v>
      </c>
      <c r="FV319" s="53">
        <v>26.42229</v>
      </c>
      <c r="FW319" s="53">
        <v>19.13083</v>
      </c>
      <c r="FX319" s="53">
        <v>0</v>
      </c>
    </row>
    <row r="320" spans="1:180" x14ac:dyDescent="0.3">
      <c r="A320" t="s">
        <v>174</v>
      </c>
      <c r="B320" t="s">
        <v>251</v>
      </c>
      <c r="C320" t="s">
        <v>180</v>
      </c>
      <c r="D320" t="s">
        <v>248</v>
      </c>
      <c r="E320" t="s">
        <v>189</v>
      </c>
      <c r="F320" t="s">
        <v>231</v>
      </c>
      <c r="G320" t="s">
        <v>243</v>
      </c>
      <c r="H320" s="53">
        <v>11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0</v>
      </c>
      <c r="AC320" s="53">
        <v>0</v>
      </c>
      <c r="AD320" s="53">
        <v>0</v>
      </c>
      <c r="AE320" s="53">
        <v>0</v>
      </c>
      <c r="AF320" s="53">
        <v>0</v>
      </c>
      <c r="AG320" s="53">
        <v>0</v>
      </c>
      <c r="AH320" s="53">
        <v>0</v>
      </c>
      <c r="AI320" s="53">
        <v>0</v>
      </c>
      <c r="AJ320" s="53">
        <v>0</v>
      </c>
      <c r="AK320" s="53">
        <v>0</v>
      </c>
      <c r="AL320" s="53">
        <v>0</v>
      </c>
      <c r="AM320" s="53">
        <v>0</v>
      </c>
      <c r="AN320" s="53">
        <v>0</v>
      </c>
      <c r="AO320" s="53">
        <v>0</v>
      </c>
      <c r="AP320" s="53">
        <v>0</v>
      </c>
      <c r="AQ320" s="53">
        <v>0</v>
      </c>
      <c r="AR320" s="53">
        <v>0</v>
      </c>
      <c r="AS320" s="53">
        <v>0</v>
      </c>
      <c r="AT320" s="53">
        <v>0</v>
      </c>
      <c r="AU320" s="53">
        <v>0</v>
      </c>
      <c r="AV320" s="53">
        <v>0</v>
      </c>
      <c r="AW320" s="53">
        <v>0</v>
      </c>
      <c r="AX320" s="53">
        <v>0</v>
      </c>
      <c r="AY320" s="53">
        <v>0</v>
      </c>
      <c r="AZ320" s="53">
        <v>0</v>
      </c>
      <c r="BA320" s="53">
        <v>0</v>
      </c>
      <c r="BB320" s="53">
        <v>0</v>
      </c>
      <c r="BC320" s="53">
        <v>0</v>
      </c>
      <c r="BD320" s="53">
        <v>0</v>
      </c>
      <c r="BE320" s="53">
        <v>0</v>
      </c>
      <c r="BF320" s="53">
        <v>0</v>
      </c>
      <c r="BG320" s="53">
        <v>0</v>
      </c>
      <c r="BH320" s="53">
        <v>0</v>
      </c>
      <c r="BI320" s="53">
        <v>0</v>
      </c>
      <c r="BJ320" s="53">
        <v>0</v>
      </c>
      <c r="BK320" s="53">
        <v>0</v>
      </c>
      <c r="BL320" s="53">
        <v>0</v>
      </c>
      <c r="BM320" s="53">
        <v>0</v>
      </c>
      <c r="BN320" s="53">
        <v>0</v>
      </c>
      <c r="BO320" s="53">
        <v>0</v>
      </c>
      <c r="BP320" s="53">
        <v>0</v>
      </c>
      <c r="BQ320" s="53">
        <v>0</v>
      </c>
      <c r="BR320" s="53">
        <v>0</v>
      </c>
      <c r="BS320" s="53">
        <v>0</v>
      </c>
      <c r="BT320" s="53">
        <v>0</v>
      </c>
      <c r="BU320" s="53">
        <v>0</v>
      </c>
      <c r="BV320" s="53">
        <v>0</v>
      </c>
      <c r="BW320" s="53">
        <v>0</v>
      </c>
      <c r="BX320" s="53">
        <v>0</v>
      </c>
      <c r="BY320" s="53">
        <v>0</v>
      </c>
      <c r="BZ320" s="53">
        <v>0</v>
      </c>
      <c r="CA320" s="53">
        <v>0</v>
      </c>
      <c r="CB320" s="53">
        <v>0</v>
      </c>
      <c r="CC320" s="53">
        <v>0</v>
      </c>
      <c r="CD320" s="53">
        <v>0</v>
      </c>
      <c r="CE320" s="53">
        <v>0</v>
      </c>
      <c r="CF320" s="53">
        <v>0</v>
      </c>
      <c r="CG320" s="53">
        <v>0</v>
      </c>
      <c r="CH320" s="53">
        <v>0</v>
      </c>
      <c r="CI320" s="53">
        <v>0</v>
      </c>
      <c r="CJ320" s="53">
        <v>0</v>
      </c>
      <c r="CK320" s="53">
        <v>0</v>
      </c>
      <c r="CL320" s="53">
        <v>0</v>
      </c>
      <c r="CM320" s="53">
        <v>0</v>
      </c>
      <c r="CN320" s="53">
        <v>0</v>
      </c>
      <c r="CO320" s="53">
        <v>0</v>
      </c>
      <c r="CP320" s="53">
        <v>0</v>
      </c>
      <c r="CQ320" s="53">
        <v>0</v>
      </c>
      <c r="CR320" s="53">
        <v>0</v>
      </c>
      <c r="CS320" s="53">
        <v>0</v>
      </c>
      <c r="CT320" s="53">
        <v>0</v>
      </c>
      <c r="CU320" s="53">
        <v>0</v>
      </c>
      <c r="CV320" s="53">
        <v>0</v>
      </c>
      <c r="CW320" s="53">
        <v>0</v>
      </c>
      <c r="CX320" s="53">
        <v>0</v>
      </c>
      <c r="CY320" s="53">
        <v>0</v>
      </c>
      <c r="CZ320" s="53">
        <v>0</v>
      </c>
      <c r="DA320" s="53">
        <v>0</v>
      </c>
      <c r="DB320" s="53">
        <v>0</v>
      </c>
      <c r="DC320" s="53">
        <v>0</v>
      </c>
      <c r="DD320" s="53">
        <v>0</v>
      </c>
      <c r="DE320" s="53">
        <v>0</v>
      </c>
      <c r="DF320" s="53">
        <v>0</v>
      </c>
      <c r="DG320" s="53">
        <v>0</v>
      </c>
      <c r="DH320" s="53">
        <v>0</v>
      </c>
      <c r="DI320" s="53">
        <v>0</v>
      </c>
      <c r="DJ320" s="53">
        <v>0</v>
      </c>
      <c r="DK320" s="53">
        <v>0</v>
      </c>
      <c r="DL320" s="53">
        <v>0</v>
      </c>
      <c r="DM320" s="53">
        <v>0</v>
      </c>
      <c r="DN320" s="53">
        <v>0</v>
      </c>
      <c r="DO320" s="53">
        <v>0</v>
      </c>
      <c r="DP320" s="53">
        <v>0</v>
      </c>
      <c r="DQ320" s="53">
        <v>0</v>
      </c>
      <c r="DR320" s="53">
        <v>0</v>
      </c>
      <c r="DS320" s="53">
        <v>0</v>
      </c>
      <c r="DT320" s="53">
        <v>0</v>
      </c>
      <c r="DU320" s="53">
        <v>0</v>
      </c>
      <c r="DV320" s="53">
        <v>0</v>
      </c>
      <c r="DW320" s="53">
        <v>0</v>
      </c>
      <c r="DX320" s="53">
        <v>0</v>
      </c>
      <c r="DY320" s="53">
        <v>0</v>
      </c>
      <c r="DZ320" s="53">
        <v>0</v>
      </c>
      <c r="EA320" s="53">
        <v>0</v>
      </c>
      <c r="EB320" s="53">
        <v>0</v>
      </c>
      <c r="EC320" s="53">
        <v>0</v>
      </c>
      <c r="ED320" s="53">
        <v>0</v>
      </c>
      <c r="EE320" s="53">
        <v>0</v>
      </c>
      <c r="EF320" s="53">
        <v>0</v>
      </c>
      <c r="EG320" s="53">
        <v>0</v>
      </c>
      <c r="EH320" s="53">
        <v>0</v>
      </c>
      <c r="EI320" s="53">
        <v>0</v>
      </c>
      <c r="EJ320" s="53">
        <v>0</v>
      </c>
      <c r="EK320" s="53">
        <v>0</v>
      </c>
      <c r="EL320" s="53">
        <v>0</v>
      </c>
      <c r="EM320" s="53">
        <v>0</v>
      </c>
      <c r="EN320" s="53">
        <v>0</v>
      </c>
      <c r="EO320" s="53">
        <v>0</v>
      </c>
      <c r="EP320" s="53">
        <v>0</v>
      </c>
      <c r="EQ320" s="53">
        <v>0</v>
      </c>
      <c r="ER320" s="53">
        <v>0</v>
      </c>
      <c r="ES320" s="53">
        <v>0</v>
      </c>
      <c r="ET320" s="53">
        <v>0</v>
      </c>
      <c r="EU320" s="53">
        <v>0</v>
      </c>
      <c r="EV320" s="53">
        <v>0</v>
      </c>
      <c r="EW320" s="53">
        <v>61.111109999999996</v>
      </c>
      <c r="EX320" s="53">
        <v>59.888890000000004</v>
      </c>
      <c r="EY320" s="53">
        <v>58.72222</v>
      </c>
      <c r="EZ320" s="53">
        <v>57.72222</v>
      </c>
      <c r="FA320" s="53">
        <v>56.833329999999997</v>
      </c>
      <c r="FB320" s="53">
        <v>56.361109999999996</v>
      </c>
      <c r="FC320" s="53">
        <v>55.861109999999996</v>
      </c>
      <c r="FD320" s="53">
        <v>57.083329999999997</v>
      </c>
      <c r="FE320" s="53">
        <v>60.138890000000004</v>
      </c>
      <c r="FF320" s="53">
        <v>63.80556</v>
      </c>
      <c r="FG320" s="53">
        <v>68.25</v>
      </c>
      <c r="FH320" s="53">
        <v>72.666659999999993</v>
      </c>
      <c r="FI320" s="53">
        <v>76.333340000000007</v>
      </c>
      <c r="FJ320" s="53">
        <v>79.027780000000007</v>
      </c>
      <c r="FK320" s="53">
        <v>80.55556</v>
      </c>
      <c r="FL320" s="53">
        <v>80.472219999999993</v>
      </c>
      <c r="FM320" s="53">
        <v>79.30556</v>
      </c>
      <c r="FN320" s="53">
        <v>77.833340000000007</v>
      </c>
      <c r="FO320" s="53">
        <v>75.94444</v>
      </c>
      <c r="FP320" s="53">
        <v>72.972219999999993</v>
      </c>
      <c r="FQ320" s="53">
        <v>69.55556</v>
      </c>
      <c r="FR320" s="53">
        <v>66.472219999999993</v>
      </c>
      <c r="FS320" s="53">
        <v>63.77778</v>
      </c>
      <c r="FT320" s="53">
        <v>61.97222</v>
      </c>
      <c r="FU320" s="53">
        <v>2</v>
      </c>
      <c r="FV320" s="53">
        <v>20.552420000000001</v>
      </c>
      <c r="FW320" s="53">
        <v>16.183409999999999</v>
      </c>
      <c r="FX320" s="53">
        <v>0</v>
      </c>
    </row>
    <row r="321" spans="1:180" x14ac:dyDescent="0.3">
      <c r="A321" t="s">
        <v>174</v>
      </c>
      <c r="B321" t="s">
        <v>251</v>
      </c>
      <c r="C321" t="s">
        <v>180</v>
      </c>
      <c r="D321" t="s">
        <v>227</v>
      </c>
      <c r="E321" t="s">
        <v>187</v>
      </c>
      <c r="F321" t="s">
        <v>231</v>
      </c>
      <c r="G321" t="s">
        <v>243</v>
      </c>
      <c r="H321" s="53">
        <v>11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0</v>
      </c>
      <c r="AC321" s="53">
        <v>0</v>
      </c>
      <c r="AD321" s="53">
        <v>0</v>
      </c>
      <c r="AE321" s="53">
        <v>0</v>
      </c>
      <c r="AF321" s="53">
        <v>0</v>
      </c>
      <c r="AG321" s="53">
        <v>0</v>
      </c>
      <c r="AH321" s="53">
        <v>0</v>
      </c>
      <c r="AI321" s="53">
        <v>0</v>
      </c>
      <c r="AJ321" s="53">
        <v>0</v>
      </c>
      <c r="AK321" s="53">
        <v>0</v>
      </c>
      <c r="AL321" s="53">
        <v>0</v>
      </c>
      <c r="AM321" s="53">
        <v>0</v>
      </c>
      <c r="AN321" s="53">
        <v>0</v>
      </c>
      <c r="AO321" s="53">
        <v>0</v>
      </c>
      <c r="AP321" s="53">
        <v>0</v>
      </c>
      <c r="AQ321" s="53">
        <v>0</v>
      </c>
      <c r="AR321" s="53">
        <v>0</v>
      </c>
      <c r="AS321" s="53">
        <v>0</v>
      </c>
      <c r="AT321" s="53">
        <v>0</v>
      </c>
      <c r="AU321" s="53">
        <v>0</v>
      </c>
      <c r="AV321" s="53">
        <v>0</v>
      </c>
      <c r="AW321" s="53">
        <v>0</v>
      </c>
      <c r="AX321" s="53">
        <v>0</v>
      </c>
      <c r="AY321" s="53">
        <v>0</v>
      </c>
      <c r="AZ321" s="53">
        <v>0</v>
      </c>
      <c r="BA321" s="53">
        <v>0</v>
      </c>
      <c r="BB321" s="53">
        <v>0</v>
      </c>
      <c r="BC321" s="53">
        <v>0</v>
      </c>
      <c r="BD321" s="53">
        <v>0</v>
      </c>
      <c r="BE321" s="53">
        <v>0</v>
      </c>
      <c r="BF321" s="53">
        <v>0</v>
      </c>
      <c r="BG321" s="53">
        <v>0</v>
      </c>
      <c r="BH321" s="53">
        <v>0</v>
      </c>
      <c r="BI321" s="53">
        <v>0</v>
      </c>
      <c r="BJ321" s="53">
        <v>0</v>
      </c>
      <c r="BK321" s="53">
        <v>0</v>
      </c>
      <c r="BL321" s="53">
        <v>0</v>
      </c>
      <c r="BM321" s="53">
        <v>0</v>
      </c>
      <c r="BN321" s="53">
        <v>0</v>
      </c>
      <c r="BO321" s="53">
        <v>0</v>
      </c>
      <c r="BP321" s="53">
        <v>0</v>
      </c>
      <c r="BQ321" s="53">
        <v>0</v>
      </c>
      <c r="BR321" s="53">
        <v>0</v>
      </c>
      <c r="BS321" s="53">
        <v>0</v>
      </c>
      <c r="BT321" s="53">
        <v>0</v>
      </c>
      <c r="BU321" s="53">
        <v>0</v>
      </c>
      <c r="BV321" s="53">
        <v>0</v>
      </c>
      <c r="BW321" s="53">
        <v>0</v>
      </c>
      <c r="BX321" s="53">
        <v>0</v>
      </c>
      <c r="BY321" s="53">
        <v>0</v>
      </c>
      <c r="BZ321" s="53">
        <v>0</v>
      </c>
      <c r="CA321" s="53">
        <v>0</v>
      </c>
      <c r="CB321" s="53">
        <v>0</v>
      </c>
      <c r="CC321" s="53">
        <v>0</v>
      </c>
      <c r="CD321" s="53">
        <v>0</v>
      </c>
      <c r="CE321" s="53">
        <v>0</v>
      </c>
      <c r="CF321" s="53">
        <v>0</v>
      </c>
      <c r="CG321" s="53">
        <v>0</v>
      </c>
      <c r="CH321" s="53">
        <v>0</v>
      </c>
      <c r="CI321" s="53">
        <v>0</v>
      </c>
      <c r="CJ321" s="53">
        <v>0</v>
      </c>
      <c r="CK321" s="53">
        <v>0</v>
      </c>
      <c r="CL321" s="53">
        <v>0</v>
      </c>
      <c r="CM321" s="53">
        <v>0</v>
      </c>
      <c r="CN321" s="53">
        <v>0</v>
      </c>
      <c r="CO321" s="53">
        <v>0</v>
      </c>
      <c r="CP321" s="53">
        <v>0</v>
      </c>
      <c r="CQ321" s="53">
        <v>0</v>
      </c>
      <c r="CR321" s="53">
        <v>0</v>
      </c>
      <c r="CS321" s="53">
        <v>0</v>
      </c>
      <c r="CT321" s="53">
        <v>0</v>
      </c>
      <c r="CU321" s="53">
        <v>0</v>
      </c>
      <c r="CV321" s="53">
        <v>0</v>
      </c>
      <c r="CW321" s="53">
        <v>0</v>
      </c>
      <c r="CX321" s="53">
        <v>0</v>
      </c>
      <c r="CY321" s="53">
        <v>0</v>
      </c>
      <c r="CZ321" s="53">
        <v>0</v>
      </c>
      <c r="DA321" s="53">
        <v>0</v>
      </c>
      <c r="DB321" s="53">
        <v>0</v>
      </c>
      <c r="DC321" s="53">
        <v>0</v>
      </c>
      <c r="DD321" s="53">
        <v>0</v>
      </c>
      <c r="DE321" s="53">
        <v>0</v>
      </c>
      <c r="DF321" s="53">
        <v>0</v>
      </c>
      <c r="DG321" s="53">
        <v>0</v>
      </c>
      <c r="DH321" s="53">
        <v>0</v>
      </c>
      <c r="DI321" s="53">
        <v>0</v>
      </c>
      <c r="DJ321" s="53">
        <v>0</v>
      </c>
      <c r="DK321" s="53">
        <v>0</v>
      </c>
      <c r="DL321" s="53">
        <v>0</v>
      </c>
      <c r="DM321" s="53">
        <v>0</v>
      </c>
      <c r="DN321" s="53">
        <v>0</v>
      </c>
      <c r="DO321" s="53">
        <v>0</v>
      </c>
      <c r="DP321" s="53">
        <v>0</v>
      </c>
      <c r="DQ321" s="53">
        <v>0</v>
      </c>
      <c r="DR321" s="53">
        <v>0</v>
      </c>
      <c r="DS321" s="53">
        <v>0</v>
      </c>
      <c r="DT321" s="53">
        <v>0</v>
      </c>
      <c r="DU321" s="53">
        <v>0</v>
      </c>
      <c r="DV321" s="53">
        <v>0</v>
      </c>
      <c r="DW321" s="53">
        <v>0</v>
      </c>
      <c r="DX321" s="53">
        <v>0</v>
      </c>
      <c r="DY321" s="53">
        <v>0</v>
      </c>
      <c r="DZ321" s="53">
        <v>0</v>
      </c>
      <c r="EA321" s="53">
        <v>0</v>
      </c>
      <c r="EB321" s="53">
        <v>0</v>
      </c>
      <c r="EC321" s="53">
        <v>0</v>
      </c>
      <c r="ED321" s="53">
        <v>0</v>
      </c>
      <c r="EE321" s="53">
        <v>0</v>
      </c>
      <c r="EF321" s="53">
        <v>0</v>
      </c>
      <c r="EG321" s="53">
        <v>0</v>
      </c>
      <c r="EH321" s="53">
        <v>0</v>
      </c>
      <c r="EI321" s="53">
        <v>0</v>
      </c>
      <c r="EJ321" s="53">
        <v>0</v>
      </c>
      <c r="EK321" s="53">
        <v>0</v>
      </c>
      <c r="EL321" s="53">
        <v>0</v>
      </c>
      <c r="EM321" s="53">
        <v>0</v>
      </c>
      <c r="EN321" s="53">
        <v>0</v>
      </c>
      <c r="EO321" s="53">
        <v>0</v>
      </c>
      <c r="EP321" s="53">
        <v>0</v>
      </c>
      <c r="EQ321" s="53">
        <v>0</v>
      </c>
      <c r="ER321" s="53">
        <v>0</v>
      </c>
      <c r="ES321" s="53">
        <v>0</v>
      </c>
      <c r="ET321" s="53">
        <v>0</v>
      </c>
      <c r="EU321" s="53">
        <v>0</v>
      </c>
      <c r="EV321" s="53">
        <v>0</v>
      </c>
      <c r="EW321" s="53">
        <v>58.011360000000003</v>
      </c>
      <c r="EX321" s="53">
        <v>57.022730000000003</v>
      </c>
      <c r="EY321" s="53">
        <v>55.954540000000001</v>
      </c>
      <c r="EZ321" s="53">
        <v>54.954540000000001</v>
      </c>
      <c r="FA321" s="53">
        <v>54.102269999999997</v>
      </c>
      <c r="FB321" s="53">
        <v>53.329540000000001</v>
      </c>
      <c r="FC321" s="53">
        <v>53.920459999999999</v>
      </c>
      <c r="FD321" s="53">
        <v>56.477269999999997</v>
      </c>
      <c r="FE321" s="53">
        <v>59.715910000000001</v>
      </c>
      <c r="FF321" s="53">
        <v>63.113639999999997</v>
      </c>
      <c r="FG321" s="53">
        <v>66.409090000000006</v>
      </c>
      <c r="FH321" s="53">
        <v>69.477270000000004</v>
      </c>
      <c r="FI321" s="53">
        <v>72.284090000000006</v>
      </c>
      <c r="FJ321" s="53">
        <v>74.147729999999996</v>
      </c>
      <c r="FK321" s="53">
        <v>74.738640000000004</v>
      </c>
      <c r="FL321" s="53">
        <v>74.352270000000004</v>
      </c>
      <c r="FM321" s="53">
        <v>73.261359999999996</v>
      </c>
      <c r="FN321" s="53">
        <v>71.840909999999994</v>
      </c>
      <c r="FO321" s="53">
        <v>69.977270000000004</v>
      </c>
      <c r="FP321" s="53">
        <v>68.090909999999994</v>
      </c>
      <c r="FQ321" s="53">
        <v>65.443179999999998</v>
      </c>
      <c r="FR321" s="53">
        <v>62.875</v>
      </c>
      <c r="FS321" s="53">
        <v>61.125</v>
      </c>
      <c r="FT321" s="53">
        <v>59.534089999999999</v>
      </c>
      <c r="FU321" s="53">
        <v>2</v>
      </c>
      <c r="FV321" s="53">
        <v>26.42229</v>
      </c>
      <c r="FW321" s="53">
        <v>19.13083</v>
      </c>
      <c r="FX321" s="53">
        <v>0</v>
      </c>
    </row>
    <row r="322" spans="1:180" x14ac:dyDescent="0.3">
      <c r="A322" t="s">
        <v>174</v>
      </c>
      <c r="B322" t="s">
        <v>251</v>
      </c>
      <c r="C322" t="s">
        <v>180</v>
      </c>
      <c r="D322" t="s">
        <v>227</v>
      </c>
      <c r="E322" t="s">
        <v>190</v>
      </c>
      <c r="F322" t="s">
        <v>232</v>
      </c>
      <c r="G322" t="s">
        <v>243</v>
      </c>
      <c r="H322" s="53">
        <v>30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0</v>
      </c>
      <c r="AC322" s="53">
        <v>0</v>
      </c>
      <c r="AD322" s="53">
        <v>0</v>
      </c>
      <c r="AE322" s="53">
        <v>0</v>
      </c>
      <c r="AF322" s="53">
        <v>0</v>
      </c>
      <c r="AG322" s="53">
        <v>0</v>
      </c>
      <c r="AH322" s="53">
        <v>0</v>
      </c>
      <c r="AI322" s="53">
        <v>0</v>
      </c>
      <c r="AJ322" s="53">
        <v>0</v>
      </c>
      <c r="AK322" s="53">
        <v>0</v>
      </c>
      <c r="AL322" s="53">
        <v>0</v>
      </c>
      <c r="AM322" s="53">
        <v>0</v>
      </c>
      <c r="AN322" s="53">
        <v>0</v>
      </c>
      <c r="AO322" s="53">
        <v>0</v>
      </c>
      <c r="AP322" s="53">
        <v>0</v>
      </c>
      <c r="AQ322" s="53">
        <v>0</v>
      </c>
      <c r="AR322" s="53">
        <v>0</v>
      </c>
      <c r="AS322" s="53">
        <v>0</v>
      </c>
      <c r="AT322" s="53">
        <v>0</v>
      </c>
      <c r="AU322" s="53">
        <v>0</v>
      </c>
      <c r="AV322" s="53">
        <v>0</v>
      </c>
      <c r="AW322" s="53">
        <v>0</v>
      </c>
      <c r="AX322" s="53">
        <v>0</v>
      </c>
      <c r="AY322" s="53">
        <v>0</v>
      </c>
      <c r="AZ322" s="53">
        <v>0</v>
      </c>
      <c r="BA322" s="53">
        <v>0</v>
      </c>
      <c r="BB322" s="53">
        <v>0</v>
      </c>
      <c r="BC322" s="53">
        <v>0</v>
      </c>
      <c r="BD322" s="53">
        <v>0</v>
      </c>
      <c r="BE322" s="53">
        <v>0</v>
      </c>
      <c r="BF322" s="53">
        <v>0</v>
      </c>
      <c r="BG322" s="53">
        <v>0</v>
      </c>
      <c r="BH322" s="53">
        <v>0</v>
      </c>
      <c r="BI322" s="53">
        <v>0</v>
      </c>
      <c r="BJ322" s="53">
        <v>0</v>
      </c>
      <c r="BK322" s="53">
        <v>0</v>
      </c>
      <c r="BL322" s="53">
        <v>0</v>
      </c>
      <c r="BM322" s="53">
        <v>0</v>
      </c>
      <c r="BN322" s="53">
        <v>0</v>
      </c>
      <c r="BO322" s="53">
        <v>0</v>
      </c>
      <c r="BP322" s="53">
        <v>0</v>
      </c>
      <c r="BQ322" s="53">
        <v>0</v>
      </c>
      <c r="BR322" s="53">
        <v>0</v>
      </c>
      <c r="BS322" s="53">
        <v>0</v>
      </c>
      <c r="BT322" s="53">
        <v>0</v>
      </c>
      <c r="BU322" s="53">
        <v>0</v>
      </c>
      <c r="BV322" s="53">
        <v>0</v>
      </c>
      <c r="BW322" s="53">
        <v>0</v>
      </c>
      <c r="BX322" s="53">
        <v>0</v>
      </c>
      <c r="BY322" s="53">
        <v>0</v>
      </c>
      <c r="BZ322" s="53">
        <v>0</v>
      </c>
      <c r="CA322" s="53">
        <v>0</v>
      </c>
      <c r="CB322" s="53">
        <v>0</v>
      </c>
      <c r="CC322" s="53">
        <v>0</v>
      </c>
      <c r="CD322" s="53">
        <v>0</v>
      </c>
      <c r="CE322" s="53">
        <v>0</v>
      </c>
      <c r="CF322" s="53">
        <v>0</v>
      </c>
      <c r="CG322" s="53">
        <v>0</v>
      </c>
      <c r="CH322" s="53">
        <v>0</v>
      </c>
      <c r="CI322" s="53">
        <v>0</v>
      </c>
      <c r="CJ322" s="53">
        <v>0</v>
      </c>
      <c r="CK322" s="53">
        <v>0</v>
      </c>
      <c r="CL322" s="53">
        <v>0</v>
      </c>
      <c r="CM322" s="53">
        <v>0</v>
      </c>
      <c r="CN322" s="53">
        <v>0</v>
      </c>
      <c r="CO322" s="53">
        <v>0</v>
      </c>
      <c r="CP322" s="53">
        <v>0</v>
      </c>
      <c r="CQ322" s="53">
        <v>0</v>
      </c>
      <c r="CR322" s="53">
        <v>0</v>
      </c>
      <c r="CS322" s="53">
        <v>0</v>
      </c>
      <c r="CT322" s="53">
        <v>0</v>
      </c>
      <c r="CU322" s="53">
        <v>0</v>
      </c>
      <c r="CV322" s="53">
        <v>0</v>
      </c>
      <c r="CW322" s="53">
        <v>0</v>
      </c>
      <c r="CX322" s="53">
        <v>0</v>
      </c>
      <c r="CY322" s="53">
        <v>0</v>
      </c>
      <c r="CZ322" s="53">
        <v>0</v>
      </c>
      <c r="DA322" s="53">
        <v>0</v>
      </c>
      <c r="DB322" s="53">
        <v>0</v>
      </c>
      <c r="DC322" s="53">
        <v>0</v>
      </c>
      <c r="DD322" s="53">
        <v>0</v>
      </c>
      <c r="DE322" s="53">
        <v>0</v>
      </c>
      <c r="DF322" s="53">
        <v>0</v>
      </c>
      <c r="DG322" s="53">
        <v>0</v>
      </c>
      <c r="DH322" s="53">
        <v>0</v>
      </c>
      <c r="DI322" s="53">
        <v>0</v>
      </c>
      <c r="DJ322" s="53">
        <v>0</v>
      </c>
      <c r="DK322" s="53">
        <v>0</v>
      </c>
      <c r="DL322" s="53">
        <v>0</v>
      </c>
      <c r="DM322" s="53">
        <v>0</v>
      </c>
      <c r="DN322" s="53">
        <v>0</v>
      </c>
      <c r="DO322" s="53">
        <v>0</v>
      </c>
      <c r="DP322" s="53">
        <v>0</v>
      </c>
      <c r="DQ322" s="53">
        <v>0</v>
      </c>
      <c r="DR322" s="53">
        <v>0</v>
      </c>
      <c r="DS322" s="53">
        <v>0</v>
      </c>
      <c r="DT322" s="53">
        <v>0</v>
      </c>
      <c r="DU322" s="53">
        <v>0</v>
      </c>
      <c r="DV322" s="53">
        <v>0</v>
      </c>
      <c r="DW322" s="53">
        <v>0</v>
      </c>
      <c r="DX322" s="53">
        <v>0</v>
      </c>
      <c r="DY322" s="53">
        <v>0</v>
      </c>
      <c r="DZ322" s="53">
        <v>0</v>
      </c>
      <c r="EA322" s="53">
        <v>0</v>
      </c>
      <c r="EB322" s="53">
        <v>0</v>
      </c>
      <c r="EC322" s="53">
        <v>0</v>
      </c>
      <c r="ED322" s="53">
        <v>0</v>
      </c>
      <c r="EE322" s="53">
        <v>0</v>
      </c>
      <c r="EF322" s="53">
        <v>0</v>
      </c>
      <c r="EG322" s="53">
        <v>0</v>
      </c>
      <c r="EH322" s="53">
        <v>0</v>
      </c>
      <c r="EI322" s="53">
        <v>0</v>
      </c>
      <c r="EJ322" s="53">
        <v>0</v>
      </c>
      <c r="EK322" s="53">
        <v>0</v>
      </c>
      <c r="EL322" s="53">
        <v>0</v>
      </c>
      <c r="EM322" s="53">
        <v>0</v>
      </c>
      <c r="EN322" s="53">
        <v>0</v>
      </c>
      <c r="EO322" s="53">
        <v>0</v>
      </c>
      <c r="EP322" s="53">
        <v>0</v>
      </c>
      <c r="EQ322" s="53">
        <v>0</v>
      </c>
      <c r="ER322" s="53">
        <v>0</v>
      </c>
      <c r="ES322" s="53">
        <v>0</v>
      </c>
      <c r="ET322" s="53">
        <v>0</v>
      </c>
      <c r="EU322" s="53">
        <v>0</v>
      </c>
      <c r="EV322" s="53">
        <v>0</v>
      </c>
      <c r="EW322" s="53">
        <v>76.333340000000007</v>
      </c>
      <c r="EX322" s="53">
        <v>74.785709999999995</v>
      </c>
      <c r="EY322" s="53">
        <v>73.238100000000003</v>
      </c>
      <c r="EZ322" s="53">
        <v>71.738100000000003</v>
      </c>
      <c r="FA322" s="53">
        <v>70.047619999999995</v>
      </c>
      <c r="FB322" s="53">
        <v>68.809520000000006</v>
      </c>
      <c r="FC322" s="53">
        <v>68.023809999999997</v>
      </c>
      <c r="FD322" s="53">
        <v>69.261899999999997</v>
      </c>
      <c r="FE322" s="53">
        <v>72.761899999999997</v>
      </c>
      <c r="FF322" s="53">
        <v>76.690479999999994</v>
      </c>
      <c r="FG322" s="53">
        <v>80.380949999999999</v>
      </c>
      <c r="FH322" s="53">
        <v>83.738100000000003</v>
      </c>
      <c r="FI322" s="53">
        <v>86.690479999999994</v>
      </c>
      <c r="FJ322" s="53">
        <v>89.333340000000007</v>
      </c>
      <c r="FK322" s="53">
        <v>91.404759999999996</v>
      </c>
      <c r="FL322" s="53">
        <v>92.833340000000007</v>
      </c>
      <c r="FM322" s="53">
        <v>93.238100000000003</v>
      </c>
      <c r="FN322" s="53">
        <v>92.833340000000007</v>
      </c>
      <c r="FO322" s="53">
        <v>91.119050000000001</v>
      </c>
      <c r="FP322" s="53">
        <v>88.357140000000001</v>
      </c>
      <c r="FQ322" s="53">
        <v>85.309520000000006</v>
      </c>
      <c r="FR322" s="53">
        <v>82.357140000000001</v>
      </c>
      <c r="FS322" s="53">
        <v>79.857140000000001</v>
      </c>
      <c r="FT322" s="53">
        <v>77.476190000000003</v>
      </c>
      <c r="FU322" s="53">
        <v>40</v>
      </c>
      <c r="FV322" s="53">
        <v>476.14120000000003</v>
      </c>
      <c r="FW322" s="53">
        <v>133.50370000000001</v>
      </c>
      <c r="FX322" s="53">
        <v>0</v>
      </c>
    </row>
    <row r="323" spans="1:180" x14ac:dyDescent="0.3">
      <c r="A323" t="s">
        <v>174</v>
      </c>
      <c r="B323" t="s">
        <v>251</v>
      </c>
      <c r="C323" t="s">
        <v>180</v>
      </c>
      <c r="D323" t="s">
        <v>227</v>
      </c>
      <c r="E323" t="s">
        <v>189</v>
      </c>
      <c r="F323" t="s">
        <v>232</v>
      </c>
      <c r="G323" t="s">
        <v>243</v>
      </c>
      <c r="H323" s="53">
        <v>30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>
        <v>0</v>
      </c>
      <c r="AC323" s="53">
        <v>0</v>
      </c>
      <c r="AD323" s="53">
        <v>0</v>
      </c>
      <c r="AE323" s="53">
        <v>0</v>
      </c>
      <c r="AF323" s="53">
        <v>0</v>
      </c>
      <c r="AG323" s="53">
        <v>0</v>
      </c>
      <c r="AH323" s="53">
        <v>0</v>
      </c>
      <c r="AI323" s="53">
        <v>0</v>
      </c>
      <c r="AJ323" s="53">
        <v>0</v>
      </c>
      <c r="AK323" s="53">
        <v>0</v>
      </c>
      <c r="AL323" s="53">
        <v>0</v>
      </c>
      <c r="AM323" s="53">
        <v>0</v>
      </c>
      <c r="AN323" s="53">
        <v>0</v>
      </c>
      <c r="AO323" s="53">
        <v>0</v>
      </c>
      <c r="AP323" s="53">
        <v>0</v>
      </c>
      <c r="AQ323" s="53">
        <v>0</v>
      </c>
      <c r="AR323" s="53">
        <v>0</v>
      </c>
      <c r="AS323" s="53">
        <v>0</v>
      </c>
      <c r="AT323" s="53">
        <v>0</v>
      </c>
      <c r="AU323" s="53">
        <v>0</v>
      </c>
      <c r="AV323" s="53">
        <v>0</v>
      </c>
      <c r="AW323" s="53">
        <v>0</v>
      </c>
      <c r="AX323" s="53">
        <v>0</v>
      </c>
      <c r="AY323" s="53">
        <v>0</v>
      </c>
      <c r="AZ323" s="53">
        <v>0</v>
      </c>
      <c r="BA323" s="53">
        <v>0</v>
      </c>
      <c r="BB323" s="53">
        <v>0</v>
      </c>
      <c r="BC323" s="53">
        <v>0</v>
      </c>
      <c r="BD323" s="53">
        <v>0</v>
      </c>
      <c r="BE323" s="53">
        <v>0</v>
      </c>
      <c r="BF323" s="53">
        <v>0</v>
      </c>
      <c r="BG323" s="53">
        <v>0</v>
      </c>
      <c r="BH323" s="53">
        <v>0</v>
      </c>
      <c r="BI323" s="53">
        <v>0</v>
      </c>
      <c r="BJ323" s="53">
        <v>0</v>
      </c>
      <c r="BK323" s="53">
        <v>0</v>
      </c>
      <c r="BL323" s="53">
        <v>0</v>
      </c>
      <c r="BM323" s="53">
        <v>0</v>
      </c>
      <c r="BN323" s="53">
        <v>0</v>
      </c>
      <c r="BO323" s="53">
        <v>0</v>
      </c>
      <c r="BP323" s="53">
        <v>0</v>
      </c>
      <c r="BQ323" s="53">
        <v>0</v>
      </c>
      <c r="BR323" s="53">
        <v>0</v>
      </c>
      <c r="BS323" s="53">
        <v>0</v>
      </c>
      <c r="BT323" s="53">
        <v>0</v>
      </c>
      <c r="BU323" s="53">
        <v>0</v>
      </c>
      <c r="BV323" s="53">
        <v>0</v>
      </c>
      <c r="BW323" s="53">
        <v>0</v>
      </c>
      <c r="BX323" s="53">
        <v>0</v>
      </c>
      <c r="BY323" s="53">
        <v>0</v>
      </c>
      <c r="BZ323" s="53">
        <v>0</v>
      </c>
      <c r="CA323" s="53">
        <v>0</v>
      </c>
      <c r="CB323" s="53">
        <v>0</v>
      </c>
      <c r="CC323" s="53">
        <v>0</v>
      </c>
      <c r="CD323" s="53">
        <v>0</v>
      </c>
      <c r="CE323" s="53">
        <v>0</v>
      </c>
      <c r="CF323" s="53">
        <v>0</v>
      </c>
      <c r="CG323" s="53">
        <v>0</v>
      </c>
      <c r="CH323" s="53">
        <v>0</v>
      </c>
      <c r="CI323" s="53">
        <v>0</v>
      </c>
      <c r="CJ323" s="53">
        <v>0</v>
      </c>
      <c r="CK323" s="53">
        <v>0</v>
      </c>
      <c r="CL323" s="53">
        <v>0</v>
      </c>
      <c r="CM323" s="53">
        <v>0</v>
      </c>
      <c r="CN323" s="53">
        <v>0</v>
      </c>
      <c r="CO323" s="53">
        <v>0</v>
      </c>
      <c r="CP323" s="53">
        <v>0</v>
      </c>
      <c r="CQ323" s="53">
        <v>0</v>
      </c>
      <c r="CR323" s="53">
        <v>0</v>
      </c>
      <c r="CS323" s="53">
        <v>0</v>
      </c>
      <c r="CT323" s="53">
        <v>0</v>
      </c>
      <c r="CU323" s="53">
        <v>0</v>
      </c>
      <c r="CV323" s="53">
        <v>0</v>
      </c>
      <c r="CW323" s="53">
        <v>0</v>
      </c>
      <c r="CX323" s="53">
        <v>0</v>
      </c>
      <c r="CY323" s="53">
        <v>0</v>
      </c>
      <c r="CZ323" s="53">
        <v>0</v>
      </c>
      <c r="DA323" s="53">
        <v>0</v>
      </c>
      <c r="DB323" s="53">
        <v>0</v>
      </c>
      <c r="DC323" s="53">
        <v>0</v>
      </c>
      <c r="DD323" s="53">
        <v>0</v>
      </c>
      <c r="DE323" s="53">
        <v>0</v>
      </c>
      <c r="DF323" s="53">
        <v>0</v>
      </c>
      <c r="DG323" s="53">
        <v>0</v>
      </c>
      <c r="DH323" s="53">
        <v>0</v>
      </c>
      <c r="DI323" s="53">
        <v>0</v>
      </c>
      <c r="DJ323" s="53">
        <v>0</v>
      </c>
      <c r="DK323" s="53">
        <v>0</v>
      </c>
      <c r="DL323" s="53">
        <v>0</v>
      </c>
      <c r="DM323" s="53">
        <v>0</v>
      </c>
      <c r="DN323" s="53">
        <v>0</v>
      </c>
      <c r="DO323" s="53">
        <v>0</v>
      </c>
      <c r="DP323" s="53">
        <v>0</v>
      </c>
      <c r="DQ323" s="53">
        <v>0</v>
      </c>
      <c r="DR323" s="53">
        <v>0</v>
      </c>
      <c r="DS323" s="53">
        <v>0</v>
      </c>
      <c r="DT323" s="53">
        <v>0</v>
      </c>
      <c r="DU323" s="53">
        <v>0</v>
      </c>
      <c r="DV323" s="53">
        <v>0</v>
      </c>
      <c r="DW323" s="53">
        <v>0</v>
      </c>
      <c r="DX323" s="53">
        <v>0</v>
      </c>
      <c r="DY323" s="53">
        <v>0</v>
      </c>
      <c r="DZ323" s="53">
        <v>0</v>
      </c>
      <c r="EA323" s="53">
        <v>0</v>
      </c>
      <c r="EB323" s="53">
        <v>0</v>
      </c>
      <c r="EC323" s="53">
        <v>0</v>
      </c>
      <c r="ED323" s="53">
        <v>0</v>
      </c>
      <c r="EE323" s="53">
        <v>0</v>
      </c>
      <c r="EF323" s="53">
        <v>0</v>
      </c>
      <c r="EG323" s="53">
        <v>0</v>
      </c>
      <c r="EH323" s="53">
        <v>0</v>
      </c>
      <c r="EI323" s="53">
        <v>0</v>
      </c>
      <c r="EJ323" s="53">
        <v>0</v>
      </c>
      <c r="EK323" s="53">
        <v>0</v>
      </c>
      <c r="EL323" s="53">
        <v>0</v>
      </c>
      <c r="EM323" s="53">
        <v>0</v>
      </c>
      <c r="EN323" s="53">
        <v>0</v>
      </c>
      <c r="EO323" s="53">
        <v>0</v>
      </c>
      <c r="EP323" s="53">
        <v>0</v>
      </c>
      <c r="EQ323" s="53">
        <v>0</v>
      </c>
      <c r="ER323" s="53">
        <v>0</v>
      </c>
      <c r="ES323" s="53">
        <v>0</v>
      </c>
      <c r="ET323" s="53">
        <v>0</v>
      </c>
      <c r="EU323" s="53">
        <v>0</v>
      </c>
      <c r="EV323" s="53">
        <v>0</v>
      </c>
      <c r="EW323" s="53">
        <v>83.340909999999994</v>
      </c>
      <c r="EX323" s="53">
        <v>81.477270000000004</v>
      </c>
      <c r="EY323" s="53">
        <v>79.727270000000004</v>
      </c>
      <c r="EZ323" s="53">
        <v>78.113640000000004</v>
      </c>
      <c r="FA323" s="53">
        <v>76.454539999999994</v>
      </c>
      <c r="FB323" s="53">
        <v>75.204539999999994</v>
      </c>
      <c r="FC323" s="53">
        <v>74.136359999999996</v>
      </c>
      <c r="FD323" s="53">
        <v>75.568179999999998</v>
      </c>
      <c r="FE323" s="53">
        <v>79.181820000000002</v>
      </c>
      <c r="FF323" s="53">
        <v>82.727270000000004</v>
      </c>
      <c r="FG323" s="53">
        <v>86.181820000000002</v>
      </c>
      <c r="FH323" s="53">
        <v>89.295460000000006</v>
      </c>
      <c r="FI323" s="53">
        <v>92.204539999999994</v>
      </c>
      <c r="FJ323" s="53">
        <v>94.681820000000002</v>
      </c>
      <c r="FK323" s="53">
        <v>96.613640000000004</v>
      </c>
      <c r="FL323" s="53">
        <v>98.272729999999996</v>
      </c>
      <c r="FM323" s="53">
        <v>99.318179999999998</v>
      </c>
      <c r="FN323" s="53">
        <v>99.340909999999994</v>
      </c>
      <c r="FO323" s="53">
        <v>98.454539999999994</v>
      </c>
      <c r="FP323" s="53">
        <v>96.272729999999996</v>
      </c>
      <c r="FQ323" s="53">
        <v>93.363640000000004</v>
      </c>
      <c r="FR323" s="53">
        <v>90.681820000000002</v>
      </c>
      <c r="FS323" s="53">
        <v>87.818179999999998</v>
      </c>
      <c r="FT323" s="53">
        <v>85</v>
      </c>
      <c r="FU323" s="53">
        <v>40</v>
      </c>
      <c r="FV323" s="53">
        <v>748.40700000000004</v>
      </c>
      <c r="FW323" s="53">
        <v>146.72460000000001</v>
      </c>
      <c r="FX323" s="53">
        <v>0</v>
      </c>
    </row>
    <row r="324" spans="1:180" x14ac:dyDescent="0.3">
      <c r="A324" t="s">
        <v>174</v>
      </c>
      <c r="B324" t="s">
        <v>251</v>
      </c>
      <c r="C324" t="s">
        <v>180</v>
      </c>
      <c r="D324" t="s">
        <v>227</v>
      </c>
      <c r="E324" t="s">
        <v>188</v>
      </c>
      <c r="F324" t="s">
        <v>232</v>
      </c>
      <c r="G324" t="s">
        <v>243</v>
      </c>
      <c r="H324" s="53">
        <v>30</v>
      </c>
      <c r="I324" s="53">
        <v>27.21866</v>
      </c>
      <c r="J324" s="53">
        <v>27.173739999999999</v>
      </c>
      <c r="K324" s="53">
        <v>27.321619999999999</v>
      </c>
      <c r="L324" s="53">
        <v>26.926929999999999</v>
      </c>
      <c r="M324" s="53">
        <v>26.305789999999998</v>
      </c>
      <c r="N324" s="53">
        <v>25.60519</v>
      </c>
      <c r="O324" s="53">
        <v>25.353079999999999</v>
      </c>
      <c r="P324" s="53">
        <v>27.920020000000001</v>
      </c>
      <c r="Q324" s="53">
        <v>26.466200000000001</v>
      </c>
      <c r="R324" s="53">
        <v>27.89301</v>
      </c>
      <c r="S324" s="53">
        <v>29.734269999999999</v>
      </c>
      <c r="T324" s="53">
        <v>29.354880000000001</v>
      </c>
      <c r="U324" s="53">
        <v>26.801310000000001</v>
      </c>
      <c r="V324" s="53">
        <v>26.715430000000001</v>
      </c>
      <c r="W324" s="53">
        <v>26.039100000000001</v>
      </c>
      <c r="X324" s="53">
        <v>24.433440000000001</v>
      </c>
      <c r="Y324" s="53">
        <v>23.420760000000001</v>
      </c>
      <c r="Z324" s="53">
        <v>18.576250000000002</v>
      </c>
      <c r="AA324" s="53">
        <v>22.543330000000001</v>
      </c>
      <c r="AB324" s="53">
        <v>22.98903</v>
      </c>
      <c r="AC324" s="53">
        <v>23.09263</v>
      </c>
      <c r="AD324" s="53">
        <v>25.143139999999999</v>
      </c>
      <c r="AE324" s="53">
        <v>29.854410000000001</v>
      </c>
      <c r="AF324" s="53">
        <v>30.95327</v>
      </c>
      <c r="AG324" s="53">
        <v>-7.4113258999999996</v>
      </c>
      <c r="AH324" s="53">
        <v>-7.2681820000000004</v>
      </c>
      <c r="AI324" s="53">
        <v>-7.045172</v>
      </c>
      <c r="AJ324" s="53">
        <v>-7.7524490000000004</v>
      </c>
      <c r="AK324" s="53">
        <v>-8.7147389999999998</v>
      </c>
      <c r="AL324" s="53">
        <v>-10.187099999999999</v>
      </c>
      <c r="AM324" s="53">
        <v>-15.73535</v>
      </c>
      <c r="AN324" s="53">
        <v>-15.51934</v>
      </c>
      <c r="AO324" s="53">
        <v>-17.70543</v>
      </c>
      <c r="AP324" s="53">
        <v>-16.740590000000001</v>
      </c>
      <c r="AQ324" s="53">
        <v>-15.18608</v>
      </c>
      <c r="AR324" s="53">
        <v>-15.63477</v>
      </c>
      <c r="AS324" s="53">
        <v>-17.535360000000001</v>
      </c>
      <c r="AT324" s="53">
        <v>-17.66649</v>
      </c>
      <c r="AU324" s="53">
        <v>-16.940329999999999</v>
      </c>
      <c r="AV324" s="53">
        <v>-16.588439999999999</v>
      </c>
      <c r="AW324" s="53">
        <v>-15.38387</v>
      </c>
      <c r="AX324" s="53">
        <v>-17.92435</v>
      </c>
      <c r="AY324" s="53">
        <v>-13.989240000000001</v>
      </c>
      <c r="AZ324" s="53">
        <v>-13.01671</v>
      </c>
      <c r="BA324" s="53">
        <v>-13.830550000000001</v>
      </c>
      <c r="BB324" s="53">
        <v>-13.08901</v>
      </c>
      <c r="BC324" s="53">
        <v>-7.8440399999999997</v>
      </c>
      <c r="BD324" s="53">
        <v>-6.6484050000000003</v>
      </c>
      <c r="BE324" s="53">
        <v>-2.8609209</v>
      </c>
      <c r="BF324" s="53">
        <v>-2.7688480000000002</v>
      </c>
      <c r="BG324" s="53">
        <v>-2.6290100000000001</v>
      </c>
      <c r="BH324" s="53">
        <v>-3.2763140000000002</v>
      </c>
      <c r="BI324" s="53">
        <v>-4.0851829999999998</v>
      </c>
      <c r="BJ324" s="53">
        <v>-5.3752810000000002</v>
      </c>
      <c r="BK324" s="53">
        <v>-9.267944</v>
      </c>
      <c r="BL324" s="53">
        <v>-9.3861679999999996</v>
      </c>
      <c r="BM324" s="53">
        <v>-11.667400000000001</v>
      </c>
      <c r="BN324" s="53">
        <v>-10.29055</v>
      </c>
      <c r="BO324" s="53">
        <v>-8.4195890000000002</v>
      </c>
      <c r="BP324" s="53">
        <v>-8.8163420000000006</v>
      </c>
      <c r="BQ324" s="53">
        <v>-10.76247</v>
      </c>
      <c r="BR324" s="53">
        <v>-10.896509999999999</v>
      </c>
      <c r="BS324" s="53">
        <v>-10.338649999999999</v>
      </c>
      <c r="BT324" s="53">
        <v>-10.312430000000001</v>
      </c>
      <c r="BU324" s="53">
        <v>-9.4487550000000002</v>
      </c>
      <c r="BV324" s="53">
        <v>-12.260770000000001</v>
      </c>
      <c r="BW324" s="53">
        <v>-8.2342680000000001</v>
      </c>
      <c r="BX324" s="53">
        <v>-7.2486370000000004</v>
      </c>
      <c r="BY324" s="53">
        <v>-8.3678899999999992</v>
      </c>
      <c r="BZ324" s="53">
        <v>-7.7549049999999999</v>
      </c>
      <c r="CA324" s="53">
        <v>-2.8524029999999998</v>
      </c>
      <c r="CB324" s="53">
        <v>-1.605958</v>
      </c>
      <c r="CC324" s="53">
        <v>0.29067578999999999</v>
      </c>
      <c r="CD324" s="53">
        <v>0.34737699999999999</v>
      </c>
      <c r="CE324" s="53">
        <v>0.42961009999999999</v>
      </c>
      <c r="CF324" s="53">
        <v>-0.17615729999999999</v>
      </c>
      <c r="CG324" s="53">
        <v>-0.87876699999999996</v>
      </c>
      <c r="CH324" s="53">
        <v>-2.0426299999999999</v>
      </c>
      <c r="CI324" s="53">
        <v>-4.7886379999999997</v>
      </c>
      <c r="CJ324" s="53">
        <v>-5.1383520000000003</v>
      </c>
      <c r="CK324" s="53">
        <v>-7.4854849999999997</v>
      </c>
      <c r="CL324" s="53">
        <v>-5.8232619999999997</v>
      </c>
      <c r="CM324" s="53">
        <v>-3.7331370000000001</v>
      </c>
      <c r="CN324" s="53">
        <v>-4.0939230000000002</v>
      </c>
      <c r="CO324" s="53">
        <v>-6.0715849999999998</v>
      </c>
      <c r="CP324" s="53">
        <v>-6.2076330000000004</v>
      </c>
      <c r="CQ324" s="53">
        <v>-5.7663529999999996</v>
      </c>
      <c r="CR324" s="53">
        <v>-5.9656779999999996</v>
      </c>
      <c r="CS324" s="53">
        <v>-5.3381100000000004</v>
      </c>
      <c r="CT324" s="53">
        <v>-8.3381950000000007</v>
      </c>
      <c r="CU324" s="53">
        <v>-4.2483930000000001</v>
      </c>
      <c r="CV324" s="53">
        <v>-3.2536909999999999</v>
      </c>
      <c r="CW324" s="53">
        <v>-4.5844709999999997</v>
      </c>
      <c r="CX324" s="53">
        <v>-4.0605209999999996</v>
      </c>
      <c r="CY324" s="53">
        <v>0.60478920000000003</v>
      </c>
      <c r="CZ324" s="53">
        <v>1.8864259999999999</v>
      </c>
      <c r="DA324" s="53">
        <v>3.4422728999999999</v>
      </c>
      <c r="DB324" s="53">
        <v>3.4636019999999998</v>
      </c>
      <c r="DC324" s="53">
        <v>3.4882300000000002</v>
      </c>
      <c r="DD324" s="53">
        <v>2.9239999999999999</v>
      </c>
      <c r="DE324" s="53">
        <v>2.3276490000000001</v>
      </c>
      <c r="DF324" s="53">
        <v>1.290022</v>
      </c>
      <c r="DG324" s="53">
        <v>-0.309332</v>
      </c>
      <c r="DH324" s="53">
        <v>-0.89053700000000002</v>
      </c>
      <c r="DI324" s="53">
        <v>-3.3035670000000001</v>
      </c>
      <c r="DJ324" s="53">
        <v>-1.355979</v>
      </c>
      <c r="DK324" s="53">
        <v>0.95331440000000001</v>
      </c>
      <c r="DL324" s="53">
        <v>0.62849659999999996</v>
      </c>
      <c r="DM324" s="53">
        <v>-1.3806989999999999</v>
      </c>
      <c r="DN324" s="53">
        <v>-1.5187600000000001</v>
      </c>
      <c r="DO324" s="53">
        <v>-1.194053</v>
      </c>
      <c r="DP324" s="53">
        <v>-1.61893</v>
      </c>
      <c r="DQ324" s="53">
        <v>-1.2274640000000001</v>
      </c>
      <c r="DR324" s="53">
        <v>-4.4156180000000003</v>
      </c>
      <c r="DS324" s="53">
        <v>-0.26251809999999998</v>
      </c>
      <c r="DT324" s="53">
        <v>0.74125589999999997</v>
      </c>
      <c r="DU324" s="53">
        <v>-0.80105249999999995</v>
      </c>
      <c r="DV324" s="53">
        <v>-0.36613649999999998</v>
      </c>
      <c r="DW324" s="53">
        <v>4.0619820000000004</v>
      </c>
      <c r="DX324" s="53">
        <v>5.3788099999999996</v>
      </c>
      <c r="DY324" s="53">
        <v>7.9926782000000003</v>
      </c>
      <c r="DZ324" s="53">
        <v>7.9629349999999999</v>
      </c>
      <c r="EA324" s="53">
        <v>7.9043919999999996</v>
      </c>
      <c r="EB324" s="53">
        <v>7.4001349999999997</v>
      </c>
      <c r="EC324" s="53">
        <v>6.9572050000000001</v>
      </c>
      <c r="ED324" s="53">
        <v>6.1018400000000002</v>
      </c>
      <c r="EE324" s="53">
        <v>6.158074</v>
      </c>
      <c r="EF324" s="53">
        <v>5.2426339999999998</v>
      </c>
      <c r="EG324" s="53">
        <v>2.7344569999999999</v>
      </c>
      <c r="EH324" s="53">
        <v>5.094068</v>
      </c>
      <c r="EI324" s="53">
        <v>7.7198060000000002</v>
      </c>
      <c r="EJ324" s="53">
        <v>7.4469209999999997</v>
      </c>
      <c r="EK324" s="53">
        <v>5.3921939999999999</v>
      </c>
      <c r="EL324" s="53">
        <v>5.2512280000000002</v>
      </c>
      <c r="EM324" s="53">
        <v>5.4076230000000001</v>
      </c>
      <c r="EN324" s="53">
        <v>4.6570840000000002</v>
      </c>
      <c r="EO324" s="53">
        <v>4.7076549999999999</v>
      </c>
      <c r="EP324" s="53">
        <v>1.247959</v>
      </c>
      <c r="EQ324" s="53">
        <v>5.4924520000000001</v>
      </c>
      <c r="ER324" s="53">
        <v>6.5093249999999996</v>
      </c>
      <c r="ES324" s="53">
        <v>4.6616030000000004</v>
      </c>
      <c r="ET324" s="53">
        <v>4.9679679999999999</v>
      </c>
      <c r="EU324" s="53">
        <v>9.0536180000000002</v>
      </c>
      <c r="EV324" s="53">
        <v>10.42126</v>
      </c>
      <c r="EW324" s="53">
        <v>86.333340000000007</v>
      </c>
      <c r="EX324" s="53">
        <v>84.523809999999997</v>
      </c>
      <c r="EY324" s="53">
        <v>82.880949999999999</v>
      </c>
      <c r="EZ324" s="53">
        <v>81.357140000000001</v>
      </c>
      <c r="FA324" s="53">
        <v>80.119050000000001</v>
      </c>
      <c r="FB324" s="53">
        <v>78.857140000000001</v>
      </c>
      <c r="FC324" s="53">
        <v>78.309520000000006</v>
      </c>
      <c r="FD324" s="53">
        <v>79.928569999999993</v>
      </c>
      <c r="FE324" s="53">
        <v>83.166659999999993</v>
      </c>
      <c r="FF324" s="53">
        <v>86.428569999999993</v>
      </c>
      <c r="FG324" s="53">
        <v>89.690479999999994</v>
      </c>
      <c r="FH324" s="53">
        <v>92.714290000000005</v>
      </c>
      <c r="FI324" s="53">
        <v>95.690479999999994</v>
      </c>
      <c r="FJ324" s="53">
        <v>97.880949999999999</v>
      </c>
      <c r="FK324" s="53">
        <v>99.976190000000003</v>
      </c>
      <c r="FL324" s="53">
        <v>101.2381</v>
      </c>
      <c r="FM324" s="53">
        <v>102.0714</v>
      </c>
      <c r="FN324" s="53">
        <v>102.28570000000001</v>
      </c>
      <c r="FO324" s="53">
        <v>101.90479999999999</v>
      </c>
      <c r="FP324" s="53">
        <v>100.21429999999999</v>
      </c>
      <c r="FQ324" s="53">
        <v>97.357140000000001</v>
      </c>
      <c r="FR324" s="53">
        <v>94.666659999999993</v>
      </c>
      <c r="FS324" s="53">
        <v>91.547619999999995</v>
      </c>
      <c r="FT324" s="53">
        <v>88.714290000000005</v>
      </c>
      <c r="FU324" s="53">
        <v>40</v>
      </c>
      <c r="FV324" s="53">
        <v>1039.6089999999999</v>
      </c>
      <c r="FW324" s="53">
        <v>155.55250000000001</v>
      </c>
      <c r="FX324" s="53">
        <v>1</v>
      </c>
    </row>
    <row r="325" spans="1:180" x14ac:dyDescent="0.3">
      <c r="A325" t="s">
        <v>174</v>
      </c>
      <c r="B325" t="s">
        <v>251</v>
      </c>
      <c r="C325" t="s">
        <v>180</v>
      </c>
      <c r="D325" t="s">
        <v>227</v>
      </c>
      <c r="E325" t="s">
        <v>187</v>
      </c>
      <c r="F325" t="s">
        <v>232</v>
      </c>
      <c r="G325" t="s">
        <v>243</v>
      </c>
      <c r="H325" s="53">
        <v>30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>
        <v>0</v>
      </c>
      <c r="AC325" s="53">
        <v>0</v>
      </c>
      <c r="AD325" s="53">
        <v>0</v>
      </c>
      <c r="AE325" s="53">
        <v>0</v>
      </c>
      <c r="AF325" s="53">
        <v>0</v>
      </c>
      <c r="AG325" s="53">
        <v>0</v>
      </c>
      <c r="AH325" s="53">
        <v>0</v>
      </c>
      <c r="AI325" s="53">
        <v>0</v>
      </c>
      <c r="AJ325" s="53">
        <v>0</v>
      </c>
      <c r="AK325" s="53">
        <v>0</v>
      </c>
      <c r="AL325" s="53">
        <v>0</v>
      </c>
      <c r="AM325" s="53">
        <v>0</v>
      </c>
      <c r="AN325" s="53">
        <v>0</v>
      </c>
      <c r="AO325" s="53">
        <v>0</v>
      </c>
      <c r="AP325" s="53">
        <v>0</v>
      </c>
      <c r="AQ325" s="53">
        <v>0</v>
      </c>
      <c r="AR325" s="53">
        <v>0</v>
      </c>
      <c r="AS325" s="53">
        <v>0</v>
      </c>
      <c r="AT325" s="53">
        <v>0</v>
      </c>
      <c r="AU325" s="53">
        <v>0</v>
      </c>
      <c r="AV325" s="53">
        <v>0</v>
      </c>
      <c r="AW325" s="53">
        <v>0</v>
      </c>
      <c r="AX325" s="53">
        <v>0</v>
      </c>
      <c r="AY325" s="53">
        <v>0</v>
      </c>
      <c r="AZ325" s="53">
        <v>0</v>
      </c>
      <c r="BA325" s="53">
        <v>0</v>
      </c>
      <c r="BB325" s="53">
        <v>0</v>
      </c>
      <c r="BC325" s="53">
        <v>0</v>
      </c>
      <c r="BD325" s="53">
        <v>0</v>
      </c>
      <c r="BE325" s="53">
        <v>0</v>
      </c>
      <c r="BF325" s="53">
        <v>0</v>
      </c>
      <c r="BG325" s="53">
        <v>0</v>
      </c>
      <c r="BH325" s="53">
        <v>0</v>
      </c>
      <c r="BI325" s="53">
        <v>0</v>
      </c>
      <c r="BJ325" s="53">
        <v>0</v>
      </c>
      <c r="BK325" s="53">
        <v>0</v>
      </c>
      <c r="BL325" s="53">
        <v>0</v>
      </c>
      <c r="BM325" s="53">
        <v>0</v>
      </c>
      <c r="BN325" s="53">
        <v>0</v>
      </c>
      <c r="BO325" s="53">
        <v>0</v>
      </c>
      <c r="BP325" s="53">
        <v>0</v>
      </c>
      <c r="BQ325" s="53">
        <v>0</v>
      </c>
      <c r="BR325" s="53">
        <v>0</v>
      </c>
      <c r="BS325" s="53">
        <v>0</v>
      </c>
      <c r="BT325" s="53">
        <v>0</v>
      </c>
      <c r="BU325" s="53">
        <v>0</v>
      </c>
      <c r="BV325" s="53">
        <v>0</v>
      </c>
      <c r="BW325" s="53">
        <v>0</v>
      </c>
      <c r="BX325" s="53">
        <v>0</v>
      </c>
      <c r="BY325" s="53">
        <v>0</v>
      </c>
      <c r="BZ325" s="53">
        <v>0</v>
      </c>
      <c r="CA325" s="53">
        <v>0</v>
      </c>
      <c r="CB325" s="53">
        <v>0</v>
      </c>
      <c r="CC325" s="53">
        <v>0</v>
      </c>
      <c r="CD325" s="53">
        <v>0</v>
      </c>
      <c r="CE325" s="53">
        <v>0</v>
      </c>
      <c r="CF325" s="53">
        <v>0</v>
      </c>
      <c r="CG325" s="53">
        <v>0</v>
      </c>
      <c r="CH325" s="53">
        <v>0</v>
      </c>
      <c r="CI325" s="53">
        <v>0</v>
      </c>
      <c r="CJ325" s="53">
        <v>0</v>
      </c>
      <c r="CK325" s="53">
        <v>0</v>
      </c>
      <c r="CL325" s="53">
        <v>0</v>
      </c>
      <c r="CM325" s="53">
        <v>0</v>
      </c>
      <c r="CN325" s="53">
        <v>0</v>
      </c>
      <c r="CO325" s="53">
        <v>0</v>
      </c>
      <c r="CP325" s="53">
        <v>0</v>
      </c>
      <c r="CQ325" s="53">
        <v>0</v>
      </c>
      <c r="CR325" s="53">
        <v>0</v>
      </c>
      <c r="CS325" s="53">
        <v>0</v>
      </c>
      <c r="CT325" s="53">
        <v>0</v>
      </c>
      <c r="CU325" s="53">
        <v>0</v>
      </c>
      <c r="CV325" s="53">
        <v>0</v>
      </c>
      <c r="CW325" s="53">
        <v>0</v>
      </c>
      <c r="CX325" s="53">
        <v>0</v>
      </c>
      <c r="CY325" s="53">
        <v>0</v>
      </c>
      <c r="CZ325" s="53">
        <v>0</v>
      </c>
      <c r="DA325" s="53">
        <v>0</v>
      </c>
      <c r="DB325" s="53">
        <v>0</v>
      </c>
      <c r="DC325" s="53">
        <v>0</v>
      </c>
      <c r="DD325" s="53">
        <v>0</v>
      </c>
      <c r="DE325" s="53">
        <v>0</v>
      </c>
      <c r="DF325" s="53">
        <v>0</v>
      </c>
      <c r="DG325" s="53">
        <v>0</v>
      </c>
      <c r="DH325" s="53">
        <v>0</v>
      </c>
      <c r="DI325" s="53">
        <v>0</v>
      </c>
      <c r="DJ325" s="53">
        <v>0</v>
      </c>
      <c r="DK325" s="53">
        <v>0</v>
      </c>
      <c r="DL325" s="53">
        <v>0</v>
      </c>
      <c r="DM325" s="53">
        <v>0</v>
      </c>
      <c r="DN325" s="53">
        <v>0</v>
      </c>
      <c r="DO325" s="53">
        <v>0</v>
      </c>
      <c r="DP325" s="53">
        <v>0</v>
      </c>
      <c r="DQ325" s="53">
        <v>0</v>
      </c>
      <c r="DR325" s="53">
        <v>0</v>
      </c>
      <c r="DS325" s="53">
        <v>0</v>
      </c>
      <c r="DT325" s="53">
        <v>0</v>
      </c>
      <c r="DU325" s="53">
        <v>0</v>
      </c>
      <c r="DV325" s="53">
        <v>0</v>
      </c>
      <c r="DW325" s="53">
        <v>0</v>
      </c>
      <c r="DX325" s="53">
        <v>0</v>
      </c>
      <c r="DY325" s="53">
        <v>0</v>
      </c>
      <c r="DZ325" s="53">
        <v>0</v>
      </c>
      <c r="EA325" s="53">
        <v>0</v>
      </c>
      <c r="EB325" s="53">
        <v>0</v>
      </c>
      <c r="EC325" s="53">
        <v>0</v>
      </c>
      <c r="ED325" s="53">
        <v>0</v>
      </c>
      <c r="EE325" s="53">
        <v>0</v>
      </c>
      <c r="EF325" s="53">
        <v>0</v>
      </c>
      <c r="EG325" s="53">
        <v>0</v>
      </c>
      <c r="EH325" s="53">
        <v>0</v>
      </c>
      <c r="EI325" s="53">
        <v>0</v>
      </c>
      <c r="EJ325" s="53">
        <v>0</v>
      </c>
      <c r="EK325" s="53">
        <v>0</v>
      </c>
      <c r="EL325" s="53">
        <v>0</v>
      </c>
      <c r="EM325" s="53">
        <v>0</v>
      </c>
      <c r="EN325" s="53">
        <v>0</v>
      </c>
      <c r="EO325" s="53">
        <v>0</v>
      </c>
      <c r="EP325" s="53">
        <v>0</v>
      </c>
      <c r="EQ325" s="53">
        <v>0</v>
      </c>
      <c r="ER325" s="53">
        <v>0</v>
      </c>
      <c r="ES325" s="53">
        <v>0</v>
      </c>
      <c r="ET325" s="53">
        <v>0</v>
      </c>
      <c r="EU325" s="53">
        <v>0</v>
      </c>
      <c r="EV325" s="53">
        <v>0</v>
      </c>
      <c r="EW325" s="53">
        <v>79.977270000000004</v>
      </c>
      <c r="EX325" s="53">
        <v>77.909090000000006</v>
      </c>
      <c r="EY325" s="53">
        <v>76.022729999999996</v>
      </c>
      <c r="EZ325" s="53">
        <v>74.204539999999994</v>
      </c>
      <c r="FA325" s="53">
        <v>72.659090000000006</v>
      </c>
      <c r="FB325" s="53">
        <v>71.272729999999996</v>
      </c>
      <c r="FC325" s="53">
        <v>71.181820000000002</v>
      </c>
      <c r="FD325" s="53">
        <v>73.545460000000006</v>
      </c>
      <c r="FE325" s="53">
        <v>76.340909999999994</v>
      </c>
      <c r="FF325" s="53">
        <v>78.931820000000002</v>
      </c>
      <c r="FG325" s="53">
        <v>81.75</v>
      </c>
      <c r="FH325" s="53">
        <v>84.590909999999994</v>
      </c>
      <c r="FI325" s="53">
        <v>87.204539999999994</v>
      </c>
      <c r="FJ325" s="53">
        <v>89.659090000000006</v>
      </c>
      <c r="FK325" s="53">
        <v>91.931820000000002</v>
      </c>
      <c r="FL325" s="53">
        <v>93.659090000000006</v>
      </c>
      <c r="FM325" s="53">
        <v>94.659090000000006</v>
      </c>
      <c r="FN325" s="53">
        <v>95.136359999999996</v>
      </c>
      <c r="FO325" s="53">
        <v>94.75</v>
      </c>
      <c r="FP325" s="53">
        <v>93.204539999999994</v>
      </c>
      <c r="FQ325" s="53">
        <v>90.295460000000006</v>
      </c>
      <c r="FR325" s="53">
        <v>87.25</v>
      </c>
      <c r="FS325" s="53">
        <v>84.590909999999994</v>
      </c>
      <c r="FT325" s="53">
        <v>82.136359999999996</v>
      </c>
      <c r="FU325" s="53">
        <v>40</v>
      </c>
      <c r="FV325" s="53">
        <v>1000.5</v>
      </c>
      <c r="FW325" s="53">
        <v>162.13390000000001</v>
      </c>
      <c r="FX325" s="53">
        <v>0</v>
      </c>
    </row>
    <row r="326" spans="1:180" x14ac:dyDescent="0.3">
      <c r="A326" t="s">
        <v>174</v>
      </c>
      <c r="B326" t="s">
        <v>251</v>
      </c>
      <c r="C326" t="s">
        <v>180</v>
      </c>
      <c r="D326" t="s">
        <v>248</v>
      </c>
      <c r="E326" t="s">
        <v>189</v>
      </c>
      <c r="F326" t="s">
        <v>232</v>
      </c>
      <c r="G326" t="s">
        <v>243</v>
      </c>
      <c r="H326" s="53">
        <v>30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0</v>
      </c>
      <c r="AC326" s="53">
        <v>0</v>
      </c>
      <c r="AD326" s="53">
        <v>0</v>
      </c>
      <c r="AE326" s="53">
        <v>0</v>
      </c>
      <c r="AF326" s="53">
        <v>0</v>
      </c>
      <c r="AG326" s="53">
        <v>0</v>
      </c>
      <c r="AH326" s="53">
        <v>0</v>
      </c>
      <c r="AI326" s="53">
        <v>0</v>
      </c>
      <c r="AJ326" s="53">
        <v>0</v>
      </c>
      <c r="AK326" s="53">
        <v>0</v>
      </c>
      <c r="AL326" s="53">
        <v>0</v>
      </c>
      <c r="AM326" s="53">
        <v>0</v>
      </c>
      <c r="AN326" s="53">
        <v>0</v>
      </c>
      <c r="AO326" s="53">
        <v>0</v>
      </c>
      <c r="AP326" s="53">
        <v>0</v>
      </c>
      <c r="AQ326" s="53">
        <v>0</v>
      </c>
      <c r="AR326" s="53">
        <v>0</v>
      </c>
      <c r="AS326" s="53">
        <v>0</v>
      </c>
      <c r="AT326" s="53">
        <v>0</v>
      </c>
      <c r="AU326" s="53">
        <v>0</v>
      </c>
      <c r="AV326" s="53">
        <v>0</v>
      </c>
      <c r="AW326" s="53">
        <v>0</v>
      </c>
      <c r="AX326" s="53">
        <v>0</v>
      </c>
      <c r="AY326" s="53">
        <v>0</v>
      </c>
      <c r="AZ326" s="53">
        <v>0</v>
      </c>
      <c r="BA326" s="53">
        <v>0</v>
      </c>
      <c r="BB326" s="53">
        <v>0</v>
      </c>
      <c r="BC326" s="53">
        <v>0</v>
      </c>
      <c r="BD326" s="53">
        <v>0</v>
      </c>
      <c r="BE326" s="53">
        <v>0</v>
      </c>
      <c r="BF326" s="53">
        <v>0</v>
      </c>
      <c r="BG326" s="53">
        <v>0</v>
      </c>
      <c r="BH326" s="53">
        <v>0</v>
      </c>
      <c r="BI326" s="53">
        <v>0</v>
      </c>
      <c r="BJ326" s="53">
        <v>0</v>
      </c>
      <c r="BK326" s="53">
        <v>0</v>
      </c>
      <c r="BL326" s="53">
        <v>0</v>
      </c>
      <c r="BM326" s="53">
        <v>0</v>
      </c>
      <c r="BN326" s="53">
        <v>0</v>
      </c>
      <c r="BO326" s="53">
        <v>0</v>
      </c>
      <c r="BP326" s="53">
        <v>0</v>
      </c>
      <c r="BQ326" s="53">
        <v>0</v>
      </c>
      <c r="BR326" s="53">
        <v>0</v>
      </c>
      <c r="BS326" s="53">
        <v>0</v>
      </c>
      <c r="BT326" s="53">
        <v>0</v>
      </c>
      <c r="BU326" s="53">
        <v>0</v>
      </c>
      <c r="BV326" s="53">
        <v>0</v>
      </c>
      <c r="BW326" s="53">
        <v>0</v>
      </c>
      <c r="BX326" s="53">
        <v>0</v>
      </c>
      <c r="BY326" s="53">
        <v>0</v>
      </c>
      <c r="BZ326" s="53">
        <v>0</v>
      </c>
      <c r="CA326" s="53">
        <v>0</v>
      </c>
      <c r="CB326" s="53">
        <v>0</v>
      </c>
      <c r="CC326" s="53">
        <v>0</v>
      </c>
      <c r="CD326" s="53">
        <v>0</v>
      </c>
      <c r="CE326" s="53">
        <v>0</v>
      </c>
      <c r="CF326" s="53">
        <v>0</v>
      </c>
      <c r="CG326" s="53">
        <v>0</v>
      </c>
      <c r="CH326" s="53">
        <v>0</v>
      </c>
      <c r="CI326" s="53">
        <v>0</v>
      </c>
      <c r="CJ326" s="53">
        <v>0</v>
      </c>
      <c r="CK326" s="53">
        <v>0</v>
      </c>
      <c r="CL326" s="53">
        <v>0</v>
      </c>
      <c r="CM326" s="53">
        <v>0</v>
      </c>
      <c r="CN326" s="53">
        <v>0</v>
      </c>
      <c r="CO326" s="53">
        <v>0</v>
      </c>
      <c r="CP326" s="53">
        <v>0</v>
      </c>
      <c r="CQ326" s="53">
        <v>0</v>
      </c>
      <c r="CR326" s="53">
        <v>0</v>
      </c>
      <c r="CS326" s="53">
        <v>0</v>
      </c>
      <c r="CT326" s="53">
        <v>0</v>
      </c>
      <c r="CU326" s="53">
        <v>0</v>
      </c>
      <c r="CV326" s="53">
        <v>0</v>
      </c>
      <c r="CW326" s="53">
        <v>0</v>
      </c>
      <c r="CX326" s="53">
        <v>0</v>
      </c>
      <c r="CY326" s="53">
        <v>0</v>
      </c>
      <c r="CZ326" s="53">
        <v>0</v>
      </c>
      <c r="DA326" s="53">
        <v>0</v>
      </c>
      <c r="DB326" s="53">
        <v>0</v>
      </c>
      <c r="DC326" s="53">
        <v>0</v>
      </c>
      <c r="DD326" s="53">
        <v>0</v>
      </c>
      <c r="DE326" s="53">
        <v>0</v>
      </c>
      <c r="DF326" s="53">
        <v>0</v>
      </c>
      <c r="DG326" s="53">
        <v>0</v>
      </c>
      <c r="DH326" s="53">
        <v>0</v>
      </c>
      <c r="DI326" s="53">
        <v>0</v>
      </c>
      <c r="DJ326" s="53">
        <v>0</v>
      </c>
      <c r="DK326" s="53">
        <v>0</v>
      </c>
      <c r="DL326" s="53">
        <v>0</v>
      </c>
      <c r="DM326" s="53">
        <v>0</v>
      </c>
      <c r="DN326" s="53">
        <v>0</v>
      </c>
      <c r="DO326" s="53">
        <v>0</v>
      </c>
      <c r="DP326" s="53">
        <v>0</v>
      </c>
      <c r="DQ326" s="53">
        <v>0</v>
      </c>
      <c r="DR326" s="53">
        <v>0</v>
      </c>
      <c r="DS326" s="53">
        <v>0</v>
      </c>
      <c r="DT326" s="53">
        <v>0</v>
      </c>
      <c r="DU326" s="53">
        <v>0</v>
      </c>
      <c r="DV326" s="53">
        <v>0</v>
      </c>
      <c r="DW326" s="53">
        <v>0</v>
      </c>
      <c r="DX326" s="53">
        <v>0</v>
      </c>
      <c r="DY326" s="53">
        <v>0</v>
      </c>
      <c r="DZ326" s="53">
        <v>0</v>
      </c>
      <c r="EA326" s="53">
        <v>0</v>
      </c>
      <c r="EB326" s="53">
        <v>0</v>
      </c>
      <c r="EC326" s="53">
        <v>0</v>
      </c>
      <c r="ED326" s="53">
        <v>0</v>
      </c>
      <c r="EE326" s="53">
        <v>0</v>
      </c>
      <c r="EF326" s="53">
        <v>0</v>
      </c>
      <c r="EG326" s="53">
        <v>0</v>
      </c>
      <c r="EH326" s="53">
        <v>0</v>
      </c>
      <c r="EI326" s="53">
        <v>0</v>
      </c>
      <c r="EJ326" s="53">
        <v>0</v>
      </c>
      <c r="EK326" s="53">
        <v>0</v>
      </c>
      <c r="EL326" s="53">
        <v>0</v>
      </c>
      <c r="EM326" s="53">
        <v>0</v>
      </c>
      <c r="EN326" s="53">
        <v>0</v>
      </c>
      <c r="EO326" s="53">
        <v>0</v>
      </c>
      <c r="EP326" s="53">
        <v>0</v>
      </c>
      <c r="EQ326" s="53">
        <v>0</v>
      </c>
      <c r="ER326" s="53">
        <v>0</v>
      </c>
      <c r="ES326" s="53">
        <v>0</v>
      </c>
      <c r="ET326" s="53">
        <v>0</v>
      </c>
      <c r="EU326" s="53">
        <v>0</v>
      </c>
      <c r="EV326" s="53">
        <v>0</v>
      </c>
      <c r="EW326" s="53">
        <v>83.111109999999996</v>
      </c>
      <c r="EX326" s="53">
        <v>81.333340000000007</v>
      </c>
      <c r="EY326" s="53">
        <v>79.55556</v>
      </c>
      <c r="EZ326" s="53">
        <v>77.611109999999996</v>
      </c>
      <c r="FA326" s="53">
        <v>75.833340000000007</v>
      </c>
      <c r="FB326" s="53">
        <v>74.55556</v>
      </c>
      <c r="FC326" s="53">
        <v>73.666659999999993</v>
      </c>
      <c r="FD326" s="53">
        <v>75.44444</v>
      </c>
      <c r="FE326" s="53">
        <v>79.388890000000004</v>
      </c>
      <c r="FF326" s="53">
        <v>83.277780000000007</v>
      </c>
      <c r="FG326" s="53">
        <v>86.94444</v>
      </c>
      <c r="FH326" s="53">
        <v>90.44444</v>
      </c>
      <c r="FI326" s="53">
        <v>93.611109999999996</v>
      </c>
      <c r="FJ326" s="53">
        <v>96.05556</v>
      </c>
      <c r="FK326" s="53">
        <v>98.277780000000007</v>
      </c>
      <c r="FL326" s="53">
        <v>99.888890000000004</v>
      </c>
      <c r="FM326" s="53">
        <v>100.66670000000001</v>
      </c>
      <c r="FN326" s="53">
        <v>100.66670000000001</v>
      </c>
      <c r="FO326" s="53">
        <v>99.666659999999993</v>
      </c>
      <c r="FP326" s="53">
        <v>97.44444</v>
      </c>
      <c r="FQ326" s="53">
        <v>94.277780000000007</v>
      </c>
      <c r="FR326" s="53">
        <v>91</v>
      </c>
      <c r="FS326" s="53">
        <v>88.5</v>
      </c>
      <c r="FT326" s="53">
        <v>86.111109999999996</v>
      </c>
      <c r="FU326" s="53">
        <v>40</v>
      </c>
      <c r="FV326" s="53">
        <v>748.40700000000004</v>
      </c>
      <c r="FW326" s="53">
        <v>146.72460000000001</v>
      </c>
      <c r="FX326" s="53">
        <v>0</v>
      </c>
    </row>
    <row r="327" spans="1:180" x14ac:dyDescent="0.3">
      <c r="A327" t="s">
        <v>174</v>
      </c>
      <c r="B327" t="s">
        <v>251</v>
      </c>
      <c r="C327" t="s">
        <v>180</v>
      </c>
      <c r="D327" t="s">
        <v>248</v>
      </c>
      <c r="E327" t="s">
        <v>188</v>
      </c>
      <c r="F327" t="s">
        <v>232</v>
      </c>
      <c r="G327" t="s">
        <v>243</v>
      </c>
      <c r="H327" s="53">
        <v>30</v>
      </c>
      <c r="I327" s="53">
        <v>25.96067</v>
      </c>
      <c r="J327" s="53">
        <v>26.077169999999999</v>
      </c>
      <c r="K327" s="53">
        <v>27.8353</v>
      </c>
      <c r="L327" s="53">
        <v>28.082190000000001</v>
      </c>
      <c r="M327" s="53">
        <v>28.088249999999999</v>
      </c>
      <c r="N327" s="53">
        <v>27.425270000000001</v>
      </c>
      <c r="O327" s="53">
        <v>27.968589999999999</v>
      </c>
      <c r="P327" s="53">
        <v>28.624890000000001</v>
      </c>
      <c r="Q327" s="53">
        <v>29.157710000000002</v>
      </c>
      <c r="R327" s="53">
        <v>26.181429999999999</v>
      </c>
      <c r="S327" s="53">
        <v>26.761759999999999</v>
      </c>
      <c r="T327" s="53">
        <v>26.159790000000001</v>
      </c>
      <c r="U327" s="53">
        <v>23.802849999999999</v>
      </c>
      <c r="V327" s="53">
        <v>24.310199999999998</v>
      </c>
      <c r="W327" s="53">
        <v>26.429110000000001</v>
      </c>
      <c r="X327" s="53">
        <v>25.797470000000001</v>
      </c>
      <c r="Y327" s="53">
        <v>21.877359999999999</v>
      </c>
      <c r="Z327" s="53">
        <v>22.73537</v>
      </c>
      <c r="AA327" s="53">
        <v>21.94594</v>
      </c>
      <c r="AB327" s="53">
        <v>20.24606</v>
      </c>
      <c r="AC327" s="53">
        <v>20.514679999999998</v>
      </c>
      <c r="AD327" s="53">
        <v>20.238630000000001</v>
      </c>
      <c r="AE327" s="53">
        <v>20.373100000000001</v>
      </c>
      <c r="AF327" s="53">
        <v>20.568629999999999</v>
      </c>
      <c r="AG327" s="53">
        <v>-11.00522</v>
      </c>
      <c r="AH327" s="53">
        <v>-10.270049999999999</v>
      </c>
      <c r="AI327" s="53">
        <v>-8.9939560000000007</v>
      </c>
      <c r="AJ327" s="53">
        <v>-8.3282229999999995</v>
      </c>
      <c r="AK327" s="53">
        <v>-7.7695980000000002</v>
      </c>
      <c r="AL327" s="53">
        <v>-7.9678599999999999</v>
      </c>
      <c r="AM327" s="53">
        <v>-10.038410000000001</v>
      </c>
      <c r="AN327" s="53">
        <v>-8.8644580000000008</v>
      </c>
      <c r="AO327" s="53">
        <v>-7.6461199999999998</v>
      </c>
      <c r="AP327" s="53">
        <v>-9.8174279999999996</v>
      </c>
      <c r="AQ327" s="53">
        <v>-9.5339039999999997</v>
      </c>
      <c r="AR327" s="53">
        <v>-9.2880859999999998</v>
      </c>
      <c r="AS327" s="53">
        <v>-9.6100139999999996</v>
      </c>
      <c r="AT327" s="53">
        <v>-9.7024450000000009</v>
      </c>
      <c r="AU327" s="53">
        <v>-8.5743270000000003</v>
      </c>
      <c r="AV327" s="53">
        <v>-8.8702400000000008</v>
      </c>
      <c r="AW327" s="53">
        <v>-11.29623</v>
      </c>
      <c r="AX327" s="53">
        <v>-8.9438099999999991</v>
      </c>
      <c r="AY327" s="53">
        <v>-8.8637759999999997</v>
      </c>
      <c r="AZ327" s="53">
        <v>-9.1681489999999997</v>
      </c>
      <c r="BA327" s="53">
        <v>-10.402509999999999</v>
      </c>
      <c r="BB327" s="53">
        <v>-12.16452</v>
      </c>
      <c r="BC327" s="53">
        <v>-12.36035</v>
      </c>
      <c r="BD327" s="53">
        <v>-11.601100000000001</v>
      </c>
      <c r="BE327" s="53">
        <v>-6.6437448999999997</v>
      </c>
      <c r="BF327" s="53">
        <v>-6.0422779999999996</v>
      </c>
      <c r="BG327" s="53">
        <v>-4.5818479999999999</v>
      </c>
      <c r="BH327" s="53">
        <v>-3.9345300000000001</v>
      </c>
      <c r="BI327" s="53">
        <v>-3.4898639999999999</v>
      </c>
      <c r="BJ327" s="53">
        <v>-3.8580839999999998</v>
      </c>
      <c r="BK327" s="53">
        <v>-5.2594099999999999</v>
      </c>
      <c r="BL327" s="53">
        <v>-4.0104439999999997</v>
      </c>
      <c r="BM327" s="53">
        <v>-3.5641859999999999</v>
      </c>
      <c r="BN327" s="53">
        <v>-5.9889559999999999</v>
      </c>
      <c r="BO327" s="53">
        <v>-5.5911949999999999</v>
      </c>
      <c r="BP327" s="53">
        <v>-5.2470730000000003</v>
      </c>
      <c r="BQ327" s="53">
        <v>-5.9142049999999999</v>
      </c>
      <c r="BR327" s="53">
        <v>-6.0196759999999996</v>
      </c>
      <c r="BS327" s="53">
        <v>-4.1755659999999999</v>
      </c>
      <c r="BT327" s="53">
        <v>-4.5534489999999996</v>
      </c>
      <c r="BU327" s="53">
        <v>-6.6133850000000001</v>
      </c>
      <c r="BV327" s="53">
        <v>-3.6756389999999999</v>
      </c>
      <c r="BW327" s="53">
        <v>-3.8105190000000002</v>
      </c>
      <c r="BX327" s="53">
        <v>-4.5213960000000002</v>
      </c>
      <c r="BY327" s="53">
        <v>-6.037801</v>
      </c>
      <c r="BZ327" s="53">
        <v>-8.0321149999999992</v>
      </c>
      <c r="CA327" s="53">
        <v>-8.2633200000000002</v>
      </c>
      <c r="CB327" s="53">
        <v>-7.5641569999999998</v>
      </c>
      <c r="CC327" s="53">
        <v>-3.6230011000000002</v>
      </c>
      <c r="CD327" s="53">
        <v>-3.1141369999999999</v>
      </c>
      <c r="CE327" s="53">
        <v>-1.5260359999999999</v>
      </c>
      <c r="CF327" s="53">
        <v>-0.89147160000000003</v>
      </c>
      <c r="CG327" s="53">
        <v>-0.52573289999999995</v>
      </c>
      <c r="CH327" s="53">
        <v>-1.011665</v>
      </c>
      <c r="CI327" s="53">
        <v>-1.949487</v>
      </c>
      <c r="CJ327" s="53">
        <v>-0.6485687</v>
      </c>
      <c r="CK327" s="53">
        <v>-0.73705109999999996</v>
      </c>
      <c r="CL327" s="53">
        <v>-3.3373680000000001</v>
      </c>
      <c r="CM327" s="53">
        <v>-2.8604859999999999</v>
      </c>
      <c r="CN327" s="53">
        <v>-2.4482789999999999</v>
      </c>
      <c r="CO327" s="53">
        <v>-3.354498</v>
      </c>
      <c r="CP327" s="53">
        <v>-3.469001</v>
      </c>
      <c r="CQ327" s="53">
        <v>-1.128997</v>
      </c>
      <c r="CR327" s="53">
        <v>-1.563652</v>
      </c>
      <c r="CS327" s="53">
        <v>-3.3700570000000001</v>
      </c>
      <c r="CT327" s="53">
        <v>-2.6920199999999998E-2</v>
      </c>
      <c r="CU327" s="53">
        <v>-0.31064789999999998</v>
      </c>
      <c r="CV327" s="53">
        <v>-1.3030679999999999</v>
      </c>
      <c r="CW327" s="53">
        <v>-3.0148139999999999</v>
      </c>
      <c r="CX327" s="53">
        <v>-5.1700229999999996</v>
      </c>
      <c r="CY327" s="53">
        <v>-5.4257299999999997</v>
      </c>
      <c r="CZ327" s="53">
        <v>-4.7681810000000002</v>
      </c>
      <c r="DA327" s="53">
        <v>-0.60225600000000001</v>
      </c>
      <c r="DB327" s="53">
        <v>-0.1859962</v>
      </c>
      <c r="DC327" s="53">
        <v>1.529776</v>
      </c>
      <c r="DD327" s="53">
        <v>2.1515870000000001</v>
      </c>
      <c r="DE327" s="53">
        <v>2.4383979999999998</v>
      </c>
      <c r="DF327" s="53">
        <v>1.834754</v>
      </c>
      <c r="DG327" s="53">
        <v>1.360436</v>
      </c>
      <c r="DH327" s="53">
        <v>2.7133069999999999</v>
      </c>
      <c r="DI327" s="53">
        <v>2.0900840000000001</v>
      </c>
      <c r="DJ327" s="53">
        <v>-0.68578030000000001</v>
      </c>
      <c r="DK327" s="53">
        <v>-0.12977710000000001</v>
      </c>
      <c r="DL327" s="53">
        <v>0.3505141</v>
      </c>
      <c r="DM327" s="53">
        <v>-0.79479100000000003</v>
      </c>
      <c r="DN327" s="53">
        <v>-0.91832579999999997</v>
      </c>
      <c r="DO327" s="53">
        <v>1.9175709999999999</v>
      </c>
      <c r="DP327" s="53">
        <v>1.426145</v>
      </c>
      <c r="DQ327" s="53">
        <v>-0.12673000000000001</v>
      </c>
      <c r="DR327" s="53">
        <v>3.6217990000000002</v>
      </c>
      <c r="DS327" s="53">
        <v>3.1892230000000001</v>
      </c>
      <c r="DT327" s="53">
        <v>1.915259</v>
      </c>
      <c r="DU327" s="53">
        <v>8.1726999999999998E-3</v>
      </c>
      <c r="DV327" s="53">
        <v>-2.307931</v>
      </c>
      <c r="DW327" s="53">
        <v>-2.5881400000000001</v>
      </c>
      <c r="DX327" s="53">
        <v>-1.972205</v>
      </c>
      <c r="DY327" s="53">
        <v>3.7592189</v>
      </c>
      <c r="DZ327" s="53">
        <v>4.0417740000000002</v>
      </c>
      <c r="EA327" s="53">
        <v>5.9418839999999999</v>
      </c>
      <c r="EB327" s="53">
        <v>6.54528</v>
      </c>
      <c r="EC327" s="53">
        <v>6.7181319999999998</v>
      </c>
      <c r="ED327" s="53">
        <v>5.9445300000000003</v>
      </c>
      <c r="EE327" s="53">
        <v>6.1394380000000002</v>
      </c>
      <c r="EF327" s="53">
        <v>7.5673199999999996</v>
      </c>
      <c r="EG327" s="53">
        <v>6.1720179999999996</v>
      </c>
      <c r="EH327" s="53">
        <v>3.1426910000000001</v>
      </c>
      <c r="EI327" s="53">
        <v>3.812932</v>
      </c>
      <c r="EJ327" s="53">
        <v>4.391527</v>
      </c>
      <c r="EK327" s="53">
        <v>2.9010189999999998</v>
      </c>
      <c r="EL327" s="53">
        <v>2.7644440000000001</v>
      </c>
      <c r="EM327" s="53">
        <v>6.3163330000000002</v>
      </c>
      <c r="EN327" s="53">
        <v>5.7429370000000004</v>
      </c>
      <c r="EO327" s="53">
        <v>4.5561189999999998</v>
      </c>
      <c r="EP327" s="53">
        <v>8.8899699999999999</v>
      </c>
      <c r="EQ327" s="53">
        <v>8.2424809999999997</v>
      </c>
      <c r="ER327" s="53">
        <v>6.5620120000000002</v>
      </c>
      <c r="ES327" s="53">
        <v>4.3728860000000003</v>
      </c>
      <c r="ET327" s="53">
        <v>1.824476</v>
      </c>
      <c r="EU327" s="53">
        <v>1.5088900000000001</v>
      </c>
      <c r="EV327" s="53">
        <v>2.0647410000000002</v>
      </c>
      <c r="EW327" s="53">
        <v>87.3</v>
      </c>
      <c r="EX327" s="53">
        <v>85.3</v>
      </c>
      <c r="EY327" s="53">
        <v>83.75</v>
      </c>
      <c r="EZ327" s="53">
        <v>82</v>
      </c>
      <c r="FA327" s="53">
        <v>80.400000000000006</v>
      </c>
      <c r="FB327" s="53">
        <v>79</v>
      </c>
      <c r="FC327" s="53">
        <v>78.7</v>
      </c>
      <c r="FD327" s="53">
        <v>81.05</v>
      </c>
      <c r="FE327" s="53">
        <v>84.5</v>
      </c>
      <c r="FF327" s="53">
        <v>87.7</v>
      </c>
      <c r="FG327" s="53">
        <v>90.85</v>
      </c>
      <c r="FH327" s="53">
        <v>93.65</v>
      </c>
      <c r="FI327" s="53">
        <v>96.5</v>
      </c>
      <c r="FJ327" s="53">
        <v>98.8</v>
      </c>
      <c r="FK327" s="53">
        <v>101.15</v>
      </c>
      <c r="FL327" s="53">
        <v>102.85</v>
      </c>
      <c r="FM327" s="53">
        <v>103.85</v>
      </c>
      <c r="FN327" s="53">
        <v>103.9</v>
      </c>
      <c r="FO327" s="53">
        <v>103.6</v>
      </c>
      <c r="FP327" s="53">
        <v>102.05</v>
      </c>
      <c r="FQ327" s="53">
        <v>98.9</v>
      </c>
      <c r="FR327" s="53">
        <v>95.7</v>
      </c>
      <c r="FS327" s="53">
        <v>92.4</v>
      </c>
      <c r="FT327" s="53">
        <v>89.8</v>
      </c>
      <c r="FU327" s="53">
        <v>40</v>
      </c>
      <c r="FV327" s="53">
        <v>1039.6089999999999</v>
      </c>
      <c r="FW327" s="53">
        <v>155.55250000000001</v>
      </c>
      <c r="FX327" s="53">
        <v>1</v>
      </c>
    </row>
    <row r="328" spans="1:180" x14ac:dyDescent="0.3">
      <c r="A328" t="s">
        <v>174</v>
      </c>
      <c r="B328" t="s">
        <v>251</v>
      </c>
      <c r="C328" t="s">
        <v>180</v>
      </c>
      <c r="D328" t="s">
        <v>248</v>
      </c>
      <c r="E328" t="s">
        <v>190</v>
      </c>
      <c r="F328" t="s">
        <v>232</v>
      </c>
      <c r="G328" t="s">
        <v>243</v>
      </c>
      <c r="H328" s="53">
        <v>30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0</v>
      </c>
      <c r="AC328" s="53">
        <v>0</v>
      </c>
      <c r="AD328" s="53">
        <v>0</v>
      </c>
      <c r="AE328" s="53">
        <v>0</v>
      </c>
      <c r="AF328" s="53">
        <v>0</v>
      </c>
      <c r="AG328" s="53">
        <v>0</v>
      </c>
      <c r="AH328" s="53">
        <v>0</v>
      </c>
      <c r="AI328" s="53">
        <v>0</v>
      </c>
      <c r="AJ328" s="53">
        <v>0</v>
      </c>
      <c r="AK328" s="53">
        <v>0</v>
      </c>
      <c r="AL328" s="53">
        <v>0</v>
      </c>
      <c r="AM328" s="53">
        <v>0</v>
      </c>
      <c r="AN328" s="53">
        <v>0</v>
      </c>
      <c r="AO328" s="53">
        <v>0</v>
      </c>
      <c r="AP328" s="53">
        <v>0</v>
      </c>
      <c r="AQ328" s="53">
        <v>0</v>
      </c>
      <c r="AR328" s="53">
        <v>0</v>
      </c>
      <c r="AS328" s="53">
        <v>0</v>
      </c>
      <c r="AT328" s="53">
        <v>0</v>
      </c>
      <c r="AU328" s="53">
        <v>0</v>
      </c>
      <c r="AV328" s="53">
        <v>0</v>
      </c>
      <c r="AW328" s="53">
        <v>0</v>
      </c>
      <c r="AX328" s="53">
        <v>0</v>
      </c>
      <c r="AY328" s="53">
        <v>0</v>
      </c>
      <c r="AZ328" s="53">
        <v>0</v>
      </c>
      <c r="BA328" s="53">
        <v>0</v>
      </c>
      <c r="BB328" s="53">
        <v>0</v>
      </c>
      <c r="BC328" s="53">
        <v>0</v>
      </c>
      <c r="BD328" s="53">
        <v>0</v>
      </c>
      <c r="BE328" s="53">
        <v>0</v>
      </c>
      <c r="BF328" s="53">
        <v>0</v>
      </c>
      <c r="BG328" s="53">
        <v>0</v>
      </c>
      <c r="BH328" s="53">
        <v>0</v>
      </c>
      <c r="BI328" s="53">
        <v>0</v>
      </c>
      <c r="BJ328" s="53">
        <v>0</v>
      </c>
      <c r="BK328" s="53">
        <v>0</v>
      </c>
      <c r="BL328" s="53">
        <v>0</v>
      </c>
      <c r="BM328" s="53">
        <v>0</v>
      </c>
      <c r="BN328" s="53">
        <v>0</v>
      </c>
      <c r="BO328" s="53">
        <v>0</v>
      </c>
      <c r="BP328" s="53">
        <v>0</v>
      </c>
      <c r="BQ328" s="53">
        <v>0</v>
      </c>
      <c r="BR328" s="53">
        <v>0</v>
      </c>
      <c r="BS328" s="53">
        <v>0</v>
      </c>
      <c r="BT328" s="53">
        <v>0</v>
      </c>
      <c r="BU328" s="53">
        <v>0</v>
      </c>
      <c r="BV328" s="53">
        <v>0</v>
      </c>
      <c r="BW328" s="53">
        <v>0</v>
      </c>
      <c r="BX328" s="53">
        <v>0</v>
      </c>
      <c r="BY328" s="53">
        <v>0</v>
      </c>
      <c r="BZ328" s="53">
        <v>0</v>
      </c>
      <c r="CA328" s="53">
        <v>0</v>
      </c>
      <c r="CB328" s="53">
        <v>0</v>
      </c>
      <c r="CC328" s="53">
        <v>0</v>
      </c>
      <c r="CD328" s="53">
        <v>0</v>
      </c>
      <c r="CE328" s="53">
        <v>0</v>
      </c>
      <c r="CF328" s="53">
        <v>0</v>
      </c>
      <c r="CG328" s="53">
        <v>0</v>
      </c>
      <c r="CH328" s="53">
        <v>0</v>
      </c>
      <c r="CI328" s="53">
        <v>0</v>
      </c>
      <c r="CJ328" s="53">
        <v>0</v>
      </c>
      <c r="CK328" s="53">
        <v>0</v>
      </c>
      <c r="CL328" s="53">
        <v>0</v>
      </c>
      <c r="CM328" s="53">
        <v>0</v>
      </c>
      <c r="CN328" s="53">
        <v>0</v>
      </c>
      <c r="CO328" s="53">
        <v>0</v>
      </c>
      <c r="CP328" s="53">
        <v>0</v>
      </c>
      <c r="CQ328" s="53">
        <v>0</v>
      </c>
      <c r="CR328" s="53">
        <v>0</v>
      </c>
      <c r="CS328" s="53">
        <v>0</v>
      </c>
      <c r="CT328" s="53">
        <v>0</v>
      </c>
      <c r="CU328" s="53">
        <v>0</v>
      </c>
      <c r="CV328" s="53">
        <v>0</v>
      </c>
      <c r="CW328" s="53">
        <v>0</v>
      </c>
      <c r="CX328" s="53">
        <v>0</v>
      </c>
      <c r="CY328" s="53">
        <v>0</v>
      </c>
      <c r="CZ328" s="53">
        <v>0</v>
      </c>
      <c r="DA328" s="53">
        <v>0</v>
      </c>
      <c r="DB328" s="53">
        <v>0</v>
      </c>
      <c r="DC328" s="53">
        <v>0</v>
      </c>
      <c r="DD328" s="53">
        <v>0</v>
      </c>
      <c r="DE328" s="53">
        <v>0</v>
      </c>
      <c r="DF328" s="53">
        <v>0</v>
      </c>
      <c r="DG328" s="53">
        <v>0</v>
      </c>
      <c r="DH328" s="53">
        <v>0</v>
      </c>
      <c r="DI328" s="53">
        <v>0</v>
      </c>
      <c r="DJ328" s="53">
        <v>0</v>
      </c>
      <c r="DK328" s="53">
        <v>0</v>
      </c>
      <c r="DL328" s="53">
        <v>0</v>
      </c>
      <c r="DM328" s="53">
        <v>0</v>
      </c>
      <c r="DN328" s="53">
        <v>0</v>
      </c>
      <c r="DO328" s="53">
        <v>0</v>
      </c>
      <c r="DP328" s="53">
        <v>0</v>
      </c>
      <c r="DQ328" s="53">
        <v>0</v>
      </c>
      <c r="DR328" s="53">
        <v>0</v>
      </c>
      <c r="DS328" s="53">
        <v>0</v>
      </c>
      <c r="DT328" s="53">
        <v>0</v>
      </c>
      <c r="DU328" s="53">
        <v>0</v>
      </c>
      <c r="DV328" s="53">
        <v>0</v>
      </c>
      <c r="DW328" s="53">
        <v>0</v>
      </c>
      <c r="DX328" s="53">
        <v>0</v>
      </c>
      <c r="DY328" s="53">
        <v>0</v>
      </c>
      <c r="DZ328" s="53">
        <v>0</v>
      </c>
      <c r="EA328" s="53">
        <v>0</v>
      </c>
      <c r="EB328" s="53">
        <v>0</v>
      </c>
      <c r="EC328" s="53">
        <v>0</v>
      </c>
      <c r="ED328" s="53">
        <v>0</v>
      </c>
      <c r="EE328" s="53">
        <v>0</v>
      </c>
      <c r="EF328" s="53">
        <v>0</v>
      </c>
      <c r="EG328" s="53">
        <v>0</v>
      </c>
      <c r="EH328" s="53">
        <v>0</v>
      </c>
      <c r="EI328" s="53">
        <v>0</v>
      </c>
      <c r="EJ328" s="53">
        <v>0</v>
      </c>
      <c r="EK328" s="53">
        <v>0</v>
      </c>
      <c r="EL328" s="53">
        <v>0</v>
      </c>
      <c r="EM328" s="53">
        <v>0</v>
      </c>
      <c r="EN328" s="53">
        <v>0</v>
      </c>
      <c r="EO328" s="53">
        <v>0</v>
      </c>
      <c r="EP328" s="53">
        <v>0</v>
      </c>
      <c r="EQ328" s="53">
        <v>0</v>
      </c>
      <c r="ER328" s="53">
        <v>0</v>
      </c>
      <c r="ES328" s="53">
        <v>0</v>
      </c>
      <c r="ET328" s="53">
        <v>0</v>
      </c>
      <c r="EU328" s="53">
        <v>0</v>
      </c>
      <c r="EV328" s="53">
        <v>0</v>
      </c>
      <c r="EW328" s="53">
        <v>76.388890000000004</v>
      </c>
      <c r="EX328" s="53">
        <v>74.5</v>
      </c>
      <c r="EY328" s="53">
        <v>73</v>
      </c>
      <c r="EZ328" s="53">
        <v>71.666659999999993</v>
      </c>
      <c r="FA328" s="53">
        <v>70.333340000000007</v>
      </c>
      <c r="FB328" s="53">
        <v>69</v>
      </c>
      <c r="FC328" s="53">
        <v>67.722219999999993</v>
      </c>
      <c r="FD328" s="53">
        <v>68.388890000000004</v>
      </c>
      <c r="FE328" s="53">
        <v>71.611109999999996</v>
      </c>
      <c r="FF328" s="53">
        <v>75.05556</v>
      </c>
      <c r="FG328" s="53">
        <v>78.5</v>
      </c>
      <c r="FH328" s="53">
        <v>82.277780000000007</v>
      </c>
      <c r="FI328" s="53">
        <v>85.777780000000007</v>
      </c>
      <c r="FJ328" s="53">
        <v>88.44444</v>
      </c>
      <c r="FK328" s="53">
        <v>90.5</v>
      </c>
      <c r="FL328" s="53">
        <v>92</v>
      </c>
      <c r="FM328" s="53">
        <v>92.55556</v>
      </c>
      <c r="FN328" s="53">
        <v>92.55556</v>
      </c>
      <c r="FO328" s="53">
        <v>91.222219999999993</v>
      </c>
      <c r="FP328" s="53">
        <v>88.777780000000007</v>
      </c>
      <c r="FQ328" s="53">
        <v>86.166659999999993</v>
      </c>
      <c r="FR328" s="53">
        <v>83.277780000000007</v>
      </c>
      <c r="FS328" s="53">
        <v>80.777780000000007</v>
      </c>
      <c r="FT328" s="53">
        <v>78.277780000000007</v>
      </c>
      <c r="FU328" s="53">
        <v>40</v>
      </c>
      <c r="FV328" s="53">
        <v>476.14120000000003</v>
      </c>
      <c r="FW328" s="53">
        <v>133.50370000000001</v>
      </c>
      <c r="FX328" s="53">
        <v>0</v>
      </c>
    </row>
    <row r="329" spans="1:180" x14ac:dyDescent="0.3">
      <c r="A329" t="s">
        <v>174</v>
      </c>
      <c r="B329" t="s">
        <v>251</v>
      </c>
      <c r="C329" t="s">
        <v>180</v>
      </c>
      <c r="D329" t="s">
        <v>248</v>
      </c>
      <c r="E329" t="s">
        <v>187</v>
      </c>
      <c r="F329" t="s">
        <v>232</v>
      </c>
      <c r="G329" t="s">
        <v>243</v>
      </c>
      <c r="H329" s="53">
        <v>30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>
        <v>0</v>
      </c>
      <c r="AC329" s="53">
        <v>0</v>
      </c>
      <c r="AD329" s="53">
        <v>0</v>
      </c>
      <c r="AE329" s="53">
        <v>0</v>
      </c>
      <c r="AF329" s="53">
        <v>0</v>
      </c>
      <c r="AG329" s="53">
        <v>0</v>
      </c>
      <c r="AH329" s="53">
        <v>0</v>
      </c>
      <c r="AI329" s="53">
        <v>0</v>
      </c>
      <c r="AJ329" s="53">
        <v>0</v>
      </c>
      <c r="AK329" s="53">
        <v>0</v>
      </c>
      <c r="AL329" s="53">
        <v>0</v>
      </c>
      <c r="AM329" s="53">
        <v>0</v>
      </c>
      <c r="AN329" s="53">
        <v>0</v>
      </c>
      <c r="AO329" s="53">
        <v>0</v>
      </c>
      <c r="AP329" s="53">
        <v>0</v>
      </c>
      <c r="AQ329" s="53">
        <v>0</v>
      </c>
      <c r="AR329" s="53">
        <v>0</v>
      </c>
      <c r="AS329" s="53">
        <v>0</v>
      </c>
      <c r="AT329" s="53">
        <v>0</v>
      </c>
      <c r="AU329" s="53">
        <v>0</v>
      </c>
      <c r="AV329" s="53">
        <v>0</v>
      </c>
      <c r="AW329" s="53">
        <v>0</v>
      </c>
      <c r="AX329" s="53">
        <v>0</v>
      </c>
      <c r="AY329" s="53">
        <v>0</v>
      </c>
      <c r="AZ329" s="53">
        <v>0</v>
      </c>
      <c r="BA329" s="53">
        <v>0</v>
      </c>
      <c r="BB329" s="53">
        <v>0</v>
      </c>
      <c r="BC329" s="53">
        <v>0</v>
      </c>
      <c r="BD329" s="53">
        <v>0</v>
      </c>
      <c r="BE329" s="53">
        <v>0</v>
      </c>
      <c r="BF329" s="53">
        <v>0</v>
      </c>
      <c r="BG329" s="53">
        <v>0</v>
      </c>
      <c r="BH329" s="53">
        <v>0</v>
      </c>
      <c r="BI329" s="53">
        <v>0</v>
      </c>
      <c r="BJ329" s="53">
        <v>0</v>
      </c>
      <c r="BK329" s="53">
        <v>0</v>
      </c>
      <c r="BL329" s="53">
        <v>0</v>
      </c>
      <c r="BM329" s="53">
        <v>0</v>
      </c>
      <c r="BN329" s="53">
        <v>0</v>
      </c>
      <c r="BO329" s="53">
        <v>0</v>
      </c>
      <c r="BP329" s="53">
        <v>0</v>
      </c>
      <c r="BQ329" s="53">
        <v>0</v>
      </c>
      <c r="BR329" s="53">
        <v>0</v>
      </c>
      <c r="BS329" s="53">
        <v>0</v>
      </c>
      <c r="BT329" s="53">
        <v>0</v>
      </c>
      <c r="BU329" s="53">
        <v>0</v>
      </c>
      <c r="BV329" s="53">
        <v>0</v>
      </c>
      <c r="BW329" s="53">
        <v>0</v>
      </c>
      <c r="BX329" s="53">
        <v>0</v>
      </c>
      <c r="BY329" s="53">
        <v>0</v>
      </c>
      <c r="BZ329" s="53">
        <v>0</v>
      </c>
      <c r="CA329" s="53">
        <v>0</v>
      </c>
      <c r="CB329" s="53">
        <v>0</v>
      </c>
      <c r="CC329" s="53">
        <v>0</v>
      </c>
      <c r="CD329" s="53">
        <v>0</v>
      </c>
      <c r="CE329" s="53">
        <v>0</v>
      </c>
      <c r="CF329" s="53">
        <v>0</v>
      </c>
      <c r="CG329" s="53">
        <v>0</v>
      </c>
      <c r="CH329" s="53">
        <v>0</v>
      </c>
      <c r="CI329" s="53">
        <v>0</v>
      </c>
      <c r="CJ329" s="53">
        <v>0</v>
      </c>
      <c r="CK329" s="53">
        <v>0</v>
      </c>
      <c r="CL329" s="53">
        <v>0</v>
      </c>
      <c r="CM329" s="53">
        <v>0</v>
      </c>
      <c r="CN329" s="53">
        <v>0</v>
      </c>
      <c r="CO329" s="53">
        <v>0</v>
      </c>
      <c r="CP329" s="53">
        <v>0</v>
      </c>
      <c r="CQ329" s="53">
        <v>0</v>
      </c>
      <c r="CR329" s="53">
        <v>0</v>
      </c>
      <c r="CS329" s="53">
        <v>0</v>
      </c>
      <c r="CT329" s="53">
        <v>0</v>
      </c>
      <c r="CU329" s="53">
        <v>0</v>
      </c>
      <c r="CV329" s="53">
        <v>0</v>
      </c>
      <c r="CW329" s="53">
        <v>0</v>
      </c>
      <c r="CX329" s="53">
        <v>0</v>
      </c>
      <c r="CY329" s="53">
        <v>0</v>
      </c>
      <c r="CZ329" s="53">
        <v>0</v>
      </c>
      <c r="DA329" s="53">
        <v>0</v>
      </c>
      <c r="DB329" s="53">
        <v>0</v>
      </c>
      <c r="DC329" s="53">
        <v>0</v>
      </c>
      <c r="DD329" s="53">
        <v>0</v>
      </c>
      <c r="DE329" s="53">
        <v>0</v>
      </c>
      <c r="DF329" s="53">
        <v>0</v>
      </c>
      <c r="DG329" s="53">
        <v>0</v>
      </c>
      <c r="DH329" s="53">
        <v>0</v>
      </c>
      <c r="DI329" s="53">
        <v>0</v>
      </c>
      <c r="DJ329" s="53">
        <v>0</v>
      </c>
      <c r="DK329" s="53">
        <v>0</v>
      </c>
      <c r="DL329" s="53">
        <v>0</v>
      </c>
      <c r="DM329" s="53">
        <v>0</v>
      </c>
      <c r="DN329" s="53">
        <v>0</v>
      </c>
      <c r="DO329" s="53">
        <v>0</v>
      </c>
      <c r="DP329" s="53">
        <v>0</v>
      </c>
      <c r="DQ329" s="53">
        <v>0</v>
      </c>
      <c r="DR329" s="53">
        <v>0</v>
      </c>
      <c r="DS329" s="53">
        <v>0</v>
      </c>
      <c r="DT329" s="53">
        <v>0</v>
      </c>
      <c r="DU329" s="53">
        <v>0</v>
      </c>
      <c r="DV329" s="53">
        <v>0</v>
      </c>
      <c r="DW329" s="53">
        <v>0</v>
      </c>
      <c r="DX329" s="53">
        <v>0</v>
      </c>
      <c r="DY329" s="53">
        <v>0</v>
      </c>
      <c r="DZ329" s="53">
        <v>0</v>
      </c>
      <c r="EA329" s="53">
        <v>0</v>
      </c>
      <c r="EB329" s="53">
        <v>0</v>
      </c>
      <c r="EC329" s="53">
        <v>0</v>
      </c>
      <c r="ED329" s="53">
        <v>0</v>
      </c>
      <c r="EE329" s="53">
        <v>0</v>
      </c>
      <c r="EF329" s="53">
        <v>0</v>
      </c>
      <c r="EG329" s="53">
        <v>0</v>
      </c>
      <c r="EH329" s="53">
        <v>0</v>
      </c>
      <c r="EI329" s="53">
        <v>0</v>
      </c>
      <c r="EJ329" s="53">
        <v>0</v>
      </c>
      <c r="EK329" s="53">
        <v>0</v>
      </c>
      <c r="EL329" s="53">
        <v>0</v>
      </c>
      <c r="EM329" s="53">
        <v>0</v>
      </c>
      <c r="EN329" s="53">
        <v>0</v>
      </c>
      <c r="EO329" s="53">
        <v>0</v>
      </c>
      <c r="EP329" s="53">
        <v>0</v>
      </c>
      <c r="EQ329" s="53">
        <v>0</v>
      </c>
      <c r="ER329" s="53">
        <v>0</v>
      </c>
      <c r="ES329" s="53">
        <v>0</v>
      </c>
      <c r="ET329" s="53">
        <v>0</v>
      </c>
      <c r="EU329" s="53">
        <v>0</v>
      </c>
      <c r="EV329" s="53">
        <v>0</v>
      </c>
      <c r="EW329" s="53">
        <v>82.625</v>
      </c>
      <c r="EX329" s="53">
        <v>80.875</v>
      </c>
      <c r="EY329" s="53">
        <v>79</v>
      </c>
      <c r="EZ329" s="53">
        <v>77.1875</v>
      </c>
      <c r="FA329" s="53">
        <v>75.5625</v>
      </c>
      <c r="FB329" s="53">
        <v>73.9375</v>
      </c>
      <c r="FC329" s="53">
        <v>73.9375</v>
      </c>
      <c r="FD329" s="53">
        <v>77.375</v>
      </c>
      <c r="FE329" s="53">
        <v>81.25</v>
      </c>
      <c r="FF329" s="53">
        <v>84.25</v>
      </c>
      <c r="FG329" s="53">
        <v>87.5</v>
      </c>
      <c r="FH329" s="53">
        <v>90.625</v>
      </c>
      <c r="FI329" s="53">
        <v>93.5</v>
      </c>
      <c r="FJ329" s="53">
        <v>95.9375</v>
      </c>
      <c r="FK329" s="53">
        <v>97.75</v>
      </c>
      <c r="FL329" s="53">
        <v>99.3125</v>
      </c>
      <c r="FM329" s="53">
        <v>100.1875</v>
      </c>
      <c r="FN329" s="53">
        <v>100.625</v>
      </c>
      <c r="FO329" s="53">
        <v>99.8125</v>
      </c>
      <c r="FP329" s="53">
        <v>98.375</v>
      </c>
      <c r="FQ329" s="53">
        <v>95.3125</v>
      </c>
      <c r="FR329" s="53">
        <v>91.8125</v>
      </c>
      <c r="FS329" s="53">
        <v>88.4375</v>
      </c>
      <c r="FT329" s="53">
        <v>85.4375</v>
      </c>
      <c r="FU329" s="53">
        <v>40</v>
      </c>
      <c r="FV329" s="53">
        <v>1000.5</v>
      </c>
      <c r="FW329" s="53">
        <v>162.13390000000001</v>
      </c>
      <c r="FX329" s="53">
        <v>0</v>
      </c>
    </row>
    <row r="330" spans="1:180" x14ac:dyDescent="0.3">
      <c r="A330" t="s">
        <v>174</v>
      </c>
      <c r="B330" t="s">
        <v>251</v>
      </c>
      <c r="C330" t="s">
        <v>180</v>
      </c>
      <c r="D330" t="s">
        <v>227</v>
      </c>
      <c r="E330" t="s">
        <v>187</v>
      </c>
      <c r="F330" t="s">
        <v>233</v>
      </c>
      <c r="G330" t="s">
        <v>243</v>
      </c>
      <c r="H330" s="53">
        <v>27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0</v>
      </c>
      <c r="AC330" s="53">
        <v>0</v>
      </c>
      <c r="AD330" s="53">
        <v>0</v>
      </c>
      <c r="AE330" s="53">
        <v>0</v>
      </c>
      <c r="AF330" s="53">
        <v>0</v>
      </c>
      <c r="AG330" s="53">
        <v>0</v>
      </c>
      <c r="AH330" s="53">
        <v>0</v>
      </c>
      <c r="AI330" s="53">
        <v>0</v>
      </c>
      <c r="AJ330" s="53">
        <v>0</v>
      </c>
      <c r="AK330" s="53">
        <v>0</v>
      </c>
      <c r="AL330" s="53">
        <v>0</v>
      </c>
      <c r="AM330" s="53">
        <v>0</v>
      </c>
      <c r="AN330" s="53">
        <v>0</v>
      </c>
      <c r="AO330" s="53">
        <v>0</v>
      </c>
      <c r="AP330" s="53">
        <v>0</v>
      </c>
      <c r="AQ330" s="53">
        <v>0</v>
      </c>
      <c r="AR330" s="53">
        <v>0</v>
      </c>
      <c r="AS330" s="53">
        <v>0</v>
      </c>
      <c r="AT330" s="53">
        <v>0</v>
      </c>
      <c r="AU330" s="53">
        <v>0</v>
      </c>
      <c r="AV330" s="53">
        <v>0</v>
      </c>
      <c r="AW330" s="53">
        <v>0</v>
      </c>
      <c r="AX330" s="53">
        <v>0</v>
      </c>
      <c r="AY330" s="53">
        <v>0</v>
      </c>
      <c r="AZ330" s="53">
        <v>0</v>
      </c>
      <c r="BA330" s="53">
        <v>0</v>
      </c>
      <c r="BB330" s="53">
        <v>0</v>
      </c>
      <c r="BC330" s="53">
        <v>0</v>
      </c>
      <c r="BD330" s="53">
        <v>0</v>
      </c>
      <c r="BE330" s="53">
        <v>0</v>
      </c>
      <c r="BF330" s="53">
        <v>0</v>
      </c>
      <c r="BG330" s="53">
        <v>0</v>
      </c>
      <c r="BH330" s="53">
        <v>0</v>
      </c>
      <c r="BI330" s="53">
        <v>0</v>
      </c>
      <c r="BJ330" s="53">
        <v>0</v>
      </c>
      <c r="BK330" s="53">
        <v>0</v>
      </c>
      <c r="BL330" s="53">
        <v>0</v>
      </c>
      <c r="BM330" s="53">
        <v>0</v>
      </c>
      <c r="BN330" s="53">
        <v>0</v>
      </c>
      <c r="BO330" s="53">
        <v>0</v>
      </c>
      <c r="BP330" s="53">
        <v>0</v>
      </c>
      <c r="BQ330" s="53">
        <v>0</v>
      </c>
      <c r="BR330" s="53">
        <v>0</v>
      </c>
      <c r="BS330" s="53">
        <v>0</v>
      </c>
      <c r="BT330" s="53">
        <v>0</v>
      </c>
      <c r="BU330" s="53">
        <v>0</v>
      </c>
      <c r="BV330" s="53">
        <v>0</v>
      </c>
      <c r="BW330" s="53">
        <v>0</v>
      </c>
      <c r="BX330" s="53">
        <v>0</v>
      </c>
      <c r="BY330" s="53">
        <v>0</v>
      </c>
      <c r="BZ330" s="53">
        <v>0</v>
      </c>
      <c r="CA330" s="53">
        <v>0</v>
      </c>
      <c r="CB330" s="53">
        <v>0</v>
      </c>
      <c r="CC330" s="53">
        <v>0</v>
      </c>
      <c r="CD330" s="53">
        <v>0</v>
      </c>
      <c r="CE330" s="53">
        <v>0</v>
      </c>
      <c r="CF330" s="53">
        <v>0</v>
      </c>
      <c r="CG330" s="53">
        <v>0</v>
      </c>
      <c r="CH330" s="53">
        <v>0</v>
      </c>
      <c r="CI330" s="53">
        <v>0</v>
      </c>
      <c r="CJ330" s="53">
        <v>0</v>
      </c>
      <c r="CK330" s="53">
        <v>0</v>
      </c>
      <c r="CL330" s="53">
        <v>0</v>
      </c>
      <c r="CM330" s="53">
        <v>0</v>
      </c>
      <c r="CN330" s="53">
        <v>0</v>
      </c>
      <c r="CO330" s="53">
        <v>0</v>
      </c>
      <c r="CP330" s="53">
        <v>0</v>
      </c>
      <c r="CQ330" s="53">
        <v>0</v>
      </c>
      <c r="CR330" s="53">
        <v>0</v>
      </c>
      <c r="CS330" s="53">
        <v>0</v>
      </c>
      <c r="CT330" s="53">
        <v>0</v>
      </c>
      <c r="CU330" s="53">
        <v>0</v>
      </c>
      <c r="CV330" s="53">
        <v>0</v>
      </c>
      <c r="CW330" s="53">
        <v>0</v>
      </c>
      <c r="CX330" s="53">
        <v>0</v>
      </c>
      <c r="CY330" s="53">
        <v>0</v>
      </c>
      <c r="CZ330" s="53">
        <v>0</v>
      </c>
      <c r="DA330" s="53">
        <v>0</v>
      </c>
      <c r="DB330" s="53">
        <v>0</v>
      </c>
      <c r="DC330" s="53">
        <v>0</v>
      </c>
      <c r="DD330" s="53">
        <v>0</v>
      </c>
      <c r="DE330" s="53">
        <v>0</v>
      </c>
      <c r="DF330" s="53">
        <v>0</v>
      </c>
      <c r="DG330" s="53">
        <v>0</v>
      </c>
      <c r="DH330" s="53">
        <v>0</v>
      </c>
      <c r="DI330" s="53">
        <v>0</v>
      </c>
      <c r="DJ330" s="53">
        <v>0</v>
      </c>
      <c r="DK330" s="53">
        <v>0</v>
      </c>
      <c r="DL330" s="53">
        <v>0</v>
      </c>
      <c r="DM330" s="53">
        <v>0</v>
      </c>
      <c r="DN330" s="53">
        <v>0</v>
      </c>
      <c r="DO330" s="53">
        <v>0</v>
      </c>
      <c r="DP330" s="53">
        <v>0</v>
      </c>
      <c r="DQ330" s="53">
        <v>0</v>
      </c>
      <c r="DR330" s="53">
        <v>0</v>
      </c>
      <c r="DS330" s="53">
        <v>0</v>
      </c>
      <c r="DT330" s="53">
        <v>0</v>
      </c>
      <c r="DU330" s="53">
        <v>0</v>
      </c>
      <c r="DV330" s="53">
        <v>0</v>
      </c>
      <c r="DW330" s="53">
        <v>0</v>
      </c>
      <c r="DX330" s="53">
        <v>0</v>
      </c>
      <c r="DY330" s="53">
        <v>0</v>
      </c>
      <c r="DZ330" s="53">
        <v>0</v>
      </c>
      <c r="EA330" s="53">
        <v>0</v>
      </c>
      <c r="EB330" s="53">
        <v>0</v>
      </c>
      <c r="EC330" s="53">
        <v>0</v>
      </c>
      <c r="ED330" s="53">
        <v>0</v>
      </c>
      <c r="EE330" s="53">
        <v>0</v>
      </c>
      <c r="EF330" s="53">
        <v>0</v>
      </c>
      <c r="EG330" s="53">
        <v>0</v>
      </c>
      <c r="EH330" s="53">
        <v>0</v>
      </c>
      <c r="EI330" s="53">
        <v>0</v>
      </c>
      <c r="EJ330" s="53">
        <v>0</v>
      </c>
      <c r="EK330" s="53">
        <v>0</v>
      </c>
      <c r="EL330" s="53">
        <v>0</v>
      </c>
      <c r="EM330" s="53">
        <v>0</v>
      </c>
      <c r="EN330" s="53">
        <v>0</v>
      </c>
      <c r="EO330" s="53">
        <v>0</v>
      </c>
      <c r="EP330" s="53">
        <v>0</v>
      </c>
      <c r="EQ330" s="53">
        <v>0</v>
      </c>
      <c r="ER330" s="53">
        <v>0</v>
      </c>
      <c r="ES330" s="53">
        <v>0</v>
      </c>
      <c r="ET330" s="53">
        <v>0</v>
      </c>
      <c r="EU330" s="53">
        <v>0</v>
      </c>
      <c r="EV330" s="53">
        <v>0</v>
      </c>
      <c r="EW330" s="53">
        <v>59.984850000000002</v>
      </c>
      <c r="EX330" s="53">
        <v>58.621209999999998</v>
      </c>
      <c r="EY330" s="53">
        <v>57.371209999999998</v>
      </c>
      <c r="EZ330" s="53">
        <v>56.310609999999997</v>
      </c>
      <c r="FA330" s="53">
        <v>55.462119999999999</v>
      </c>
      <c r="FB330" s="53">
        <v>54.69697</v>
      </c>
      <c r="FC330" s="53">
        <v>55.257579999999997</v>
      </c>
      <c r="FD330" s="53">
        <v>58.507579999999997</v>
      </c>
      <c r="FE330" s="53">
        <v>62.083329999999997</v>
      </c>
      <c r="FF330" s="53">
        <v>66.257580000000004</v>
      </c>
      <c r="FG330" s="53">
        <v>70.613640000000004</v>
      </c>
      <c r="FH330" s="53">
        <v>74.939390000000003</v>
      </c>
      <c r="FI330" s="53">
        <v>78.583340000000007</v>
      </c>
      <c r="FJ330" s="53">
        <v>80.984849999999994</v>
      </c>
      <c r="FK330" s="53">
        <v>82</v>
      </c>
      <c r="FL330" s="53">
        <v>81.863640000000004</v>
      </c>
      <c r="FM330" s="53">
        <v>80.530299999999997</v>
      </c>
      <c r="FN330" s="53">
        <v>78.818179999999998</v>
      </c>
      <c r="FO330" s="53">
        <v>76.257580000000004</v>
      </c>
      <c r="FP330" s="53">
        <v>72.727270000000004</v>
      </c>
      <c r="FQ330" s="53">
        <v>68.5</v>
      </c>
      <c r="FR330" s="53">
        <v>65.037880000000001</v>
      </c>
      <c r="FS330" s="53">
        <v>62.909089999999999</v>
      </c>
      <c r="FT330" s="53">
        <v>61.287880000000001</v>
      </c>
      <c r="FU330" s="53">
        <v>30</v>
      </c>
      <c r="FV330" s="53">
        <v>89.468019999999996</v>
      </c>
      <c r="FW330" s="53">
        <v>23.912759999999999</v>
      </c>
      <c r="FX330" s="53">
        <v>0</v>
      </c>
    </row>
    <row r="331" spans="1:180" x14ac:dyDescent="0.3">
      <c r="A331" t="s">
        <v>174</v>
      </c>
      <c r="B331" t="s">
        <v>251</v>
      </c>
      <c r="C331" t="s">
        <v>180</v>
      </c>
      <c r="D331" t="s">
        <v>227</v>
      </c>
      <c r="E331" t="s">
        <v>188</v>
      </c>
      <c r="F331" t="s">
        <v>233</v>
      </c>
      <c r="G331" t="s">
        <v>243</v>
      </c>
      <c r="H331" s="53">
        <v>27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0</v>
      </c>
      <c r="AC331" s="53">
        <v>0</v>
      </c>
      <c r="AD331" s="53">
        <v>0</v>
      </c>
      <c r="AE331" s="53">
        <v>0</v>
      </c>
      <c r="AF331" s="53">
        <v>0</v>
      </c>
      <c r="AG331" s="53">
        <v>0</v>
      </c>
      <c r="AH331" s="53">
        <v>0</v>
      </c>
      <c r="AI331" s="53">
        <v>0</v>
      </c>
      <c r="AJ331" s="53">
        <v>0</v>
      </c>
      <c r="AK331" s="53">
        <v>0</v>
      </c>
      <c r="AL331" s="53">
        <v>0</v>
      </c>
      <c r="AM331" s="53">
        <v>0</v>
      </c>
      <c r="AN331" s="53">
        <v>0</v>
      </c>
      <c r="AO331" s="53">
        <v>0</v>
      </c>
      <c r="AP331" s="53">
        <v>0</v>
      </c>
      <c r="AQ331" s="53">
        <v>0</v>
      </c>
      <c r="AR331" s="53">
        <v>0</v>
      </c>
      <c r="AS331" s="53">
        <v>0</v>
      </c>
      <c r="AT331" s="53">
        <v>0</v>
      </c>
      <c r="AU331" s="53">
        <v>0</v>
      </c>
      <c r="AV331" s="53">
        <v>0</v>
      </c>
      <c r="AW331" s="53">
        <v>0</v>
      </c>
      <c r="AX331" s="53">
        <v>0</v>
      </c>
      <c r="AY331" s="53">
        <v>0</v>
      </c>
      <c r="AZ331" s="53">
        <v>0</v>
      </c>
      <c r="BA331" s="53">
        <v>0</v>
      </c>
      <c r="BB331" s="53">
        <v>0</v>
      </c>
      <c r="BC331" s="53">
        <v>0</v>
      </c>
      <c r="BD331" s="53">
        <v>0</v>
      </c>
      <c r="BE331" s="53">
        <v>0</v>
      </c>
      <c r="BF331" s="53">
        <v>0</v>
      </c>
      <c r="BG331" s="53">
        <v>0</v>
      </c>
      <c r="BH331" s="53">
        <v>0</v>
      </c>
      <c r="BI331" s="53">
        <v>0</v>
      </c>
      <c r="BJ331" s="53">
        <v>0</v>
      </c>
      <c r="BK331" s="53">
        <v>0</v>
      </c>
      <c r="BL331" s="53">
        <v>0</v>
      </c>
      <c r="BM331" s="53">
        <v>0</v>
      </c>
      <c r="BN331" s="53">
        <v>0</v>
      </c>
      <c r="BO331" s="53">
        <v>0</v>
      </c>
      <c r="BP331" s="53">
        <v>0</v>
      </c>
      <c r="BQ331" s="53">
        <v>0</v>
      </c>
      <c r="BR331" s="53">
        <v>0</v>
      </c>
      <c r="BS331" s="53">
        <v>0</v>
      </c>
      <c r="BT331" s="53">
        <v>0</v>
      </c>
      <c r="BU331" s="53">
        <v>0</v>
      </c>
      <c r="BV331" s="53">
        <v>0</v>
      </c>
      <c r="BW331" s="53">
        <v>0</v>
      </c>
      <c r="BX331" s="53">
        <v>0</v>
      </c>
      <c r="BY331" s="53">
        <v>0</v>
      </c>
      <c r="BZ331" s="53">
        <v>0</v>
      </c>
      <c r="CA331" s="53">
        <v>0</v>
      </c>
      <c r="CB331" s="53">
        <v>0</v>
      </c>
      <c r="CC331" s="53">
        <v>0</v>
      </c>
      <c r="CD331" s="53">
        <v>0</v>
      </c>
      <c r="CE331" s="53">
        <v>0</v>
      </c>
      <c r="CF331" s="53">
        <v>0</v>
      </c>
      <c r="CG331" s="53">
        <v>0</v>
      </c>
      <c r="CH331" s="53">
        <v>0</v>
      </c>
      <c r="CI331" s="53">
        <v>0</v>
      </c>
      <c r="CJ331" s="53">
        <v>0</v>
      </c>
      <c r="CK331" s="53">
        <v>0</v>
      </c>
      <c r="CL331" s="53">
        <v>0</v>
      </c>
      <c r="CM331" s="53">
        <v>0</v>
      </c>
      <c r="CN331" s="53">
        <v>0</v>
      </c>
      <c r="CO331" s="53">
        <v>0</v>
      </c>
      <c r="CP331" s="53">
        <v>0</v>
      </c>
      <c r="CQ331" s="53">
        <v>0</v>
      </c>
      <c r="CR331" s="53">
        <v>0</v>
      </c>
      <c r="CS331" s="53">
        <v>0</v>
      </c>
      <c r="CT331" s="53">
        <v>0</v>
      </c>
      <c r="CU331" s="53">
        <v>0</v>
      </c>
      <c r="CV331" s="53">
        <v>0</v>
      </c>
      <c r="CW331" s="53">
        <v>0</v>
      </c>
      <c r="CX331" s="53">
        <v>0</v>
      </c>
      <c r="CY331" s="53">
        <v>0</v>
      </c>
      <c r="CZ331" s="53">
        <v>0</v>
      </c>
      <c r="DA331" s="53">
        <v>0</v>
      </c>
      <c r="DB331" s="53">
        <v>0</v>
      </c>
      <c r="DC331" s="53">
        <v>0</v>
      </c>
      <c r="DD331" s="53">
        <v>0</v>
      </c>
      <c r="DE331" s="53">
        <v>0</v>
      </c>
      <c r="DF331" s="53">
        <v>0</v>
      </c>
      <c r="DG331" s="53">
        <v>0</v>
      </c>
      <c r="DH331" s="53">
        <v>0</v>
      </c>
      <c r="DI331" s="53">
        <v>0</v>
      </c>
      <c r="DJ331" s="53">
        <v>0</v>
      </c>
      <c r="DK331" s="53">
        <v>0</v>
      </c>
      <c r="DL331" s="53">
        <v>0</v>
      </c>
      <c r="DM331" s="53">
        <v>0</v>
      </c>
      <c r="DN331" s="53">
        <v>0</v>
      </c>
      <c r="DO331" s="53">
        <v>0</v>
      </c>
      <c r="DP331" s="53">
        <v>0</v>
      </c>
      <c r="DQ331" s="53">
        <v>0</v>
      </c>
      <c r="DR331" s="53">
        <v>0</v>
      </c>
      <c r="DS331" s="53">
        <v>0</v>
      </c>
      <c r="DT331" s="53">
        <v>0</v>
      </c>
      <c r="DU331" s="53">
        <v>0</v>
      </c>
      <c r="DV331" s="53">
        <v>0</v>
      </c>
      <c r="DW331" s="53">
        <v>0</v>
      </c>
      <c r="DX331" s="53">
        <v>0</v>
      </c>
      <c r="DY331" s="53">
        <v>0</v>
      </c>
      <c r="DZ331" s="53">
        <v>0</v>
      </c>
      <c r="EA331" s="53">
        <v>0</v>
      </c>
      <c r="EB331" s="53">
        <v>0</v>
      </c>
      <c r="EC331" s="53">
        <v>0</v>
      </c>
      <c r="ED331" s="53">
        <v>0</v>
      </c>
      <c r="EE331" s="53">
        <v>0</v>
      </c>
      <c r="EF331" s="53">
        <v>0</v>
      </c>
      <c r="EG331" s="53">
        <v>0</v>
      </c>
      <c r="EH331" s="53">
        <v>0</v>
      </c>
      <c r="EI331" s="53">
        <v>0</v>
      </c>
      <c r="EJ331" s="53">
        <v>0</v>
      </c>
      <c r="EK331" s="53">
        <v>0</v>
      </c>
      <c r="EL331" s="53">
        <v>0</v>
      </c>
      <c r="EM331" s="53">
        <v>0</v>
      </c>
      <c r="EN331" s="53">
        <v>0</v>
      </c>
      <c r="EO331" s="53">
        <v>0</v>
      </c>
      <c r="EP331" s="53">
        <v>0</v>
      </c>
      <c r="EQ331" s="53">
        <v>0</v>
      </c>
      <c r="ER331" s="53">
        <v>0</v>
      </c>
      <c r="ES331" s="53">
        <v>0</v>
      </c>
      <c r="ET331" s="53">
        <v>0</v>
      </c>
      <c r="EU331" s="53">
        <v>0</v>
      </c>
      <c r="EV331" s="53">
        <v>0</v>
      </c>
      <c r="EW331" s="53">
        <v>59.976190000000003</v>
      </c>
      <c r="EX331" s="53">
        <v>58.809519999999999</v>
      </c>
      <c r="EY331" s="53">
        <v>57.833329999999997</v>
      </c>
      <c r="EZ331" s="53">
        <v>56.992060000000002</v>
      </c>
      <c r="FA331" s="53">
        <v>56.269840000000002</v>
      </c>
      <c r="FB331" s="53">
        <v>55.642859999999999</v>
      </c>
      <c r="FC331" s="53">
        <v>55.523809999999997</v>
      </c>
      <c r="FD331" s="53">
        <v>57.785710000000002</v>
      </c>
      <c r="FE331" s="53">
        <v>61.29365</v>
      </c>
      <c r="FF331" s="53">
        <v>65.595240000000004</v>
      </c>
      <c r="FG331" s="53">
        <v>70.873019999999997</v>
      </c>
      <c r="FH331" s="53">
        <v>76.325389999999999</v>
      </c>
      <c r="FI331" s="53">
        <v>81.523809999999997</v>
      </c>
      <c r="FJ331" s="53">
        <v>84.968249999999998</v>
      </c>
      <c r="FK331" s="53">
        <v>86.547619999999995</v>
      </c>
      <c r="FL331" s="53">
        <v>86.841269999999994</v>
      </c>
      <c r="FM331" s="53">
        <v>85.896829999999994</v>
      </c>
      <c r="FN331" s="53">
        <v>83.666659999999993</v>
      </c>
      <c r="FO331" s="53">
        <v>80.198409999999996</v>
      </c>
      <c r="FP331" s="53">
        <v>75.373019999999997</v>
      </c>
      <c r="FQ331" s="53">
        <v>70</v>
      </c>
      <c r="FR331" s="53">
        <v>65.817459999999997</v>
      </c>
      <c r="FS331" s="53">
        <v>63.412700000000001</v>
      </c>
      <c r="FT331" s="53">
        <v>61.682540000000003</v>
      </c>
      <c r="FU331" s="53">
        <v>30</v>
      </c>
      <c r="FV331" s="53">
        <v>84.130080000000007</v>
      </c>
      <c r="FW331" s="53">
        <v>18.968640000000001</v>
      </c>
      <c r="FX331" s="53">
        <v>0</v>
      </c>
    </row>
    <row r="332" spans="1:180" x14ac:dyDescent="0.3">
      <c r="A332" t="s">
        <v>174</v>
      </c>
      <c r="B332" t="s">
        <v>251</v>
      </c>
      <c r="C332" t="s">
        <v>180</v>
      </c>
      <c r="D332" t="s">
        <v>248</v>
      </c>
      <c r="E332" t="s">
        <v>190</v>
      </c>
      <c r="F332" t="s">
        <v>233</v>
      </c>
      <c r="G332" t="s">
        <v>243</v>
      </c>
      <c r="H332" s="53">
        <v>27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0</v>
      </c>
      <c r="AC332" s="53">
        <v>0</v>
      </c>
      <c r="AD332" s="53">
        <v>0</v>
      </c>
      <c r="AE332" s="53">
        <v>0</v>
      </c>
      <c r="AF332" s="53">
        <v>0</v>
      </c>
      <c r="AG332" s="53">
        <v>0</v>
      </c>
      <c r="AH332" s="53">
        <v>0</v>
      </c>
      <c r="AI332" s="53">
        <v>0</v>
      </c>
      <c r="AJ332" s="53">
        <v>0</v>
      </c>
      <c r="AK332" s="53">
        <v>0</v>
      </c>
      <c r="AL332" s="53">
        <v>0</v>
      </c>
      <c r="AM332" s="53">
        <v>0</v>
      </c>
      <c r="AN332" s="53">
        <v>0</v>
      </c>
      <c r="AO332" s="53">
        <v>0</v>
      </c>
      <c r="AP332" s="53">
        <v>0</v>
      </c>
      <c r="AQ332" s="53">
        <v>0</v>
      </c>
      <c r="AR332" s="53">
        <v>0</v>
      </c>
      <c r="AS332" s="53">
        <v>0</v>
      </c>
      <c r="AT332" s="53">
        <v>0</v>
      </c>
      <c r="AU332" s="53">
        <v>0</v>
      </c>
      <c r="AV332" s="53">
        <v>0</v>
      </c>
      <c r="AW332" s="53">
        <v>0</v>
      </c>
      <c r="AX332" s="53">
        <v>0</v>
      </c>
      <c r="AY332" s="53">
        <v>0</v>
      </c>
      <c r="AZ332" s="53">
        <v>0</v>
      </c>
      <c r="BA332" s="53">
        <v>0</v>
      </c>
      <c r="BB332" s="53">
        <v>0</v>
      </c>
      <c r="BC332" s="53">
        <v>0</v>
      </c>
      <c r="BD332" s="53">
        <v>0</v>
      </c>
      <c r="BE332" s="53">
        <v>0</v>
      </c>
      <c r="BF332" s="53">
        <v>0</v>
      </c>
      <c r="BG332" s="53">
        <v>0</v>
      </c>
      <c r="BH332" s="53">
        <v>0</v>
      </c>
      <c r="BI332" s="53">
        <v>0</v>
      </c>
      <c r="BJ332" s="53">
        <v>0</v>
      </c>
      <c r="BK332" s="53">
        <v>0</v>
      </c>
      <c r="BL332" s="53">
        <v>0</v>
      </c>
      <c r="BM332" s="53">
        <v>0</v>
      </c>
      <c r="BN332" s="53">
        <v>0</v>
      </c>
      <c r="BO332" s="53">
        <v>0</v>
      </c>
      <c r="BP332" s="53">
        <v>0</v>
      </c>
      <c r="BQ332" s="53">
        <v>0</v>
      </c>
      <c r="BR332" s="53">
        <v>0</v>
      </c>
      <c r="BS332" s="53">
        <v>0</v>
      </c>
      <c r="BT332" s="53">
        <v>0</v>
      </c>
      <c r="BU332" s="53">
        <v>0</v>
      </c>
      <c r="BV332" s="53">
        <v>0</v>
      </c>
      <c r="BW332" s="53">
        <v>0</v>
      </c>
      <c r="BX332" s="53">
        <v>0</v>
      </c>
      <c r="BY332" s="53">
        <v>0</v>
      </c>
      <c r="BZ332" s="53">
        <v>0</v>
      </c>
      <c r="CA332" s="53">
        <v>0</v>
      </c>
      <c r="CB332" s="53">
        <v>0</v>
      </c>
      <c r="CC332" s="53">
        <v>0</v>
      </c>
      <c r="CD332" s="53">
        <v>0</v>
      </c>
      <c r="CE332" s="53">
        <v>0</v>
      </c>
      <c r="CF332" s="53">
        <v>0</v>
      </c>
      <c r="CG332" s="53">
        <v>0</v>
      </c>
      <c r="CH332" s="53">
        <v>0</v>
      </c>
      <c r="CI332" s="53">
        <v>0</v>
      </c>
      <c r="CJ332" s="53">
        <v>0</v>
      </c>
      <c r="CK332" s="53">
        <v>0</v>
      </c>
      <c r="CL332" s="53">
        <v>0</v>
      </c>
      <c r="CM332" s="53">
        <v>0</v>
      </c>
      <c r="CN332" s="53">
        <v>0</v>
      </c>
      <c r="CO332" s="53">
        <v>0</v>
      </c>
      <c r="CP332" s="53">
        <v>0</v>
      </c>
      <c r="CQ332" s="53">
        <v>0</v>
      </c>
      <c r="CR332" s="53">
        <v>0</v>
      </c>
      <c r="CS332" s="53">
        <v>0</v>
      </c>
      <c r="CT332" s="53">
        <v>0</v>
      </c>
      <c r="CU332" s="53">
        <v>0</v>
      </c>
      <c r="CV332" s="53">
        <v>0</v>
      </c>
      <c r="CW332" s="53">
        <v>0</v>
      </c>
      <c r="CX332" s="53">
        <v>0</v>
      </c>
      <c r="CY332" s="53">
        <v>0</v>
      </c>
      <c r="CZ332" s="53">
        <v>0</v>
      </c>
      <c r="DA332" s="53">
        <v>0</v>
      </c>
      <c r="DB332" s="53">
        <v>0</v>
      </c>
      <c r="DC332" s="53">
        <v>0</v>
      </c>
      <c r="DD332" s="53">
        <v>0</v>
      </c>
      <c r="DE332" s="53">
        <v>0</v>
      </c>
      <c r="DF332" s="53">
        <v>0</v>
      </c>
      <c r="DG332" s="53">
        <v>0</v>
      </c>
      <c r="DH332" s="53">
        <v>0</v>
      </c>
      <c r="DI332" s="53">
        <v>0</v>
      </c>
      <c r="DJ332" s="53">
        <v>0</v>
      </c>
      <c r="DK332" s="53">
        <v>0</v>
      </c>
      <c r="DL332" s="53">
        <v>0</v>
      </c>
      <c r="DM332" s="53">
        <v>0</v>
      </c>
      <c r="DN332" s="53">
        <v>0</v>
      </c>
      <c r="DO332" s="53">
        <v>0</v>
      </c>
      <c r="DP332" s="53">
        <v>0</v>
      </c>
      <c r="DQ332" s="53">
        <v>0</v>
      </c>
      <c r="DR332" s="53">
        <v>0</v>
      </c>
      <c r="DS332" s="53">
        <v>0</v>
      </c>
      <c r="DT332" s="53">
        <v>0</v>
      </c>
      <c r="DU332" s="53">
        <v>0</v>
      </c>
      <c r="DV332" s="53">
        <v>0</v>
      </c>
      <c r="DW332" s="53">
        <v>0</v>
      </c>
      <c r="DX332" s="53">
        <v>0</v>
      </c>
      <c r="DY332" s="53">
        <v>0</v>
      </c>
      <c r="DZ332" s="53">
        <v>0</v>
      </c>
      <c r="EA332" s="53">
        <v>0</v>
      </c>
      <c r="EB332" s="53">
        <v>0</v>
      </c>
      <c r="EC332" s="53">
        <v>0</v>
      </c>
      <c r="ED332" s="53">
        <v>0</v>
      </c>
      <c r="EE332" s="53">
        <v>0</v>
      </c>
      <c r="EF332" s="53">
        <v>0</v>
      </c>
      <c r="EG332" s="53">
        <v>0</v>
      </c>
      <c r="EH332" s="53">
        <v>0</v>
      </c>
      <c r="EI332" s="53">
        <v>0</v>
      </c>
      <c r="EJ332" s="53">
        <v>0</v>
      </c>
      <c r="EK332" s="53">
        <v>0</v>
      </c>
      <c r="EL332" s="53">
        <v>0</v>
      </c>
      <c r="EM332" s="53">
        <v>0</v>
      </c>
      <c r="EN332" s="53">
        <v>0</v>
      </c>
      <c r="EO332" s="53">
        <v>0</v>
      </c>
      <c r="EP332" s="53">
        <v>0</v>
      </c>
      <c r="EQ332" s="53">
        <v>0</v>
      </c>
      <c r="ER332" s="53">
        <v>0</v>
      </c>
      <c r="ES332" s="53">
        <v>0</v>
      </c>
      <c r="ET332" s="53">
        <v>0</v>
      </c>
      <c r="EU332" s="53">
        <v>0</v>
      </c>
      <c r="EV332" s="53">
        <v>0</v>
      </c>
      <c r="EW332" s="53">
        <v>57.537039999999998</v>
      </c>
      <c r="EX332" s="53">
        <v>56.685180000000003</v>
      </c>
      <c r="EY332" s="53">
        <v>55.740740000000002</v>
      </c>
      <c r="EZ332" s="53">
        <v>55.074069999999999</v>
      </c>
      <c r="FA332" s="53">
        <v>54.740740000000002</v>
      </c>
      <c r="FB332" s="53">
        <v>54.166670000000003</v>
      </c>
      <c r="FC332" s="53">
        <v>53.833329999999997</v>
      </c>
      <c r="FD332" s="53">
        <v>54.203699999999998</v>
      </c>
      <c r="FE332" s="53">
        <v>56.925930000000001</v>
      </c>
      <c r="FF332" s="53">
        <v>61.092590000000001</v>
      </c>
      <c r="FG332" s="53">
        <v>66.314809999999994</v>
      </c>
      <c r="FH332" s="53">
        <v>72</v>
      </c>
      <c r="FI332" s="53">
        <v>77.44444</v>
      </c>
      <c r="FJ332" s="53">
        <v>82.129630000000006</v>
      </c>
      <c r="FK332" s="53">
        <v>84.722219999999993</v>
      </c>
      <c r="FL332" s="53">
        <v>84.851849999999999</v>
      </c>
      <c r="FM332" s="53">
        <v>83.55556</v>
      </c>
      <c r="FN332" s="53">
        <v>80.796300000000002</v>
      </c>
      <c r="FO332" s="53">
        <v>76.574070000000006</v>
      </c>
      <c r="FP332" s="53">
        <v>71.833340000000007</v>
      </c>
      <c r="FQ332" s="53">
        <v>67.685190000000006</v>
      </c>
      <c r="FR332" s="53">
        <v>64.129630000000006</v>
      </c>
      <c r="FS332" s="53">
        <v>61.907409999999999</v>
      </c>
      <c r="FT332" s="53">
        <v>60.129629999999999</v>
      </c>
      <c r="FU332" s="53">
        <v>30</v>
      </c>
      <c r="FV332" s="53">
        <v>78.442310000000006</v>
      </c>
      <c r="FW332" s="53">
        <v>18.892610000000001</v>
      </c>
      <c r="FX332" s="53">
        <v>0</v>
      </c>
    </row>
    <row r="333" spans="1:180" x14ac:dyDescent="0.3">
      <c r="A333" t="s">
        <v>174</v>
      </c>
      <c r="B333" t="s">
        <v>251</v>
      </c>
      <c r="C333" t="s">
        <v>180</v>
      </c>
      <c r="D333" t="s">
        <v>248</v>
      </c>
      <c r="E333" t="s">
        <v>189</v>
      </c>
      <c r="F333" t="s">
        <v>233</v>
      </c>
      <c r="G333" t="s">
        <v>243</v>
      </c>
      <c r="H333" s="53">
        <v>27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0</v>
      </c>
      <c r="AC333" s="53">
        <v>0</v>
      </c>
      <c r="AD333" s="53">
        <v>0</v>
      </c>
      <c r="AE333" s="53">
        <v>0</v>
      </c>
      <c r="AF333" s="53">
        <v>0</v>
      </c>
      <c r="AG333" s="53">
        <v>0</v>
      </c>
      <c r="AH333" s="53">
        <v>0</v>
      </c>
      <c r="AI333" s="53">
        <v>0</v>
      </c>
      <c r="AJ333" s="53">
        <v>0</v>
      </c>
      <c r="AK333" s="53">
        <v>0</v>
      </c>
      <c r="AL333" s="53">
        <v>0</v>
      </c>
      <c r="AM333" s="53">
        <v>0</v>
      </c>
      <c r="AN333" s="53">
        <v>0</v>
      </c>
      <c r="AO333" s="53">
        <v>0</v>
      </c>
      <c r="AP333" s="53">
        <v>0</v>
      </c>
      <c r="AQ333" s="53">
        <v>0</v>
      </c>
      <c r="AR333" s="53">
        <v>0</v>
      </c>
      <c r="AS333" s="53">
        <v>0</v>
      </c>
      <c r="AT333" s="53">
        <v>0</v>
      </c>
      <c r="AU333" s="53">
        <v>0</v>
      </c>
      <c r="AV333" s="53">
        <v>0</v>
      </c>
      <c r="AW333" s="53">
        <v>0</v>
      </c>
      <c r="AX333" s="53">
        <v>0</v>
      </c>
      <c r="AY333" s="53">
        <v>0</v>
      </c>
      <c r="AZ333" s="53">
        <v>0</v>
      </c>
      <c r="BA333" s="53">
        <v>0</v>
      </c>
      <c r="BB333" s="53">
        <v>0</v>
      </c>
      <c r="BC333" s="53">
        <v>0</v>
      </c>
      <c r="BD333" s="53">
        <v>0</v>
      </c>
      <c r="BE333" s="53">
        <v>0</v>
      </c>
      <c r="BF333" s="53">
        <v>0</v>
      </c>
      <c r="BG333" s="53">
        <v>0</v>
      </c>
      <c r="BH333" s="53">
        <v>0</v>
      </c>
      <c r="BI333" s="53">
        <v>0</v>
      </c>
      <c r="BJ333" s="53">
        <v>0</v>
      </c>
      <c r="BK333" s="53">
        <v>0</v>
      </c>
      <c r="BL333" s="53">
        <v>0</v>
      </c>
      <c r="BM333" s="53">
        <v>0</v>
      </c>
      <c r="BN333" s="53">
        <v>0</v>
      </c>
      <c r="BO333" s="53">
        <v>0</v>
      </c>
      <c r="BP333" s="53">
        <v>0</v>
      </c>
      <c r="BQ333" s="53">
        <v>0</v>
      </c>
      <c r="BR333" s="53">
        <v>0</v>
      </c>
      <c r="BS333" s="53">
        <v>0</v>
      </c>
      <c r="BT333" s="53">
        <v>0</v>
      </c>
      <c r="BU333" s="53">
        <v>0</v>
      </c>
      <c r="BV333" s="53">
        <v>0</v>
      </c>
      <c r="BW333" s="53">
        <v>0</v>
      </c>
      <c r="BX333" s="53">
        <v>0</v>
      </c>
      <c r="BY333" s="53">
        <v>0</v>
      </c>
      <c r="BZ333" s="53">
        <v>0</v>
      </c>
      <c r="CA333" s="53">
        <v>0</v>
      </c>
      <c r="CB333" s="53">
        <v>0</v>
      </c>
      <c r="CC333" s="53">
        <v>0</v>
      </c>
      <c r="CD333" s="53">
        <v>0</v>
      </c>
      <c r="CE333" s="53">
        <v>0</v>
      </c>
      <c r="CF333" s="53">
        <v>0</v>
      </c>
      <c r="CG333" s="53">
        <v>0</v>
      </c>
      <c r="CH333" s="53">
        <v>0</v>
      </c>
      <c r="CI333" s="53">
        <v>0</v>
      </c>
      <c r="CJ333" s="53">
        <v>0</v>
      </c>
      <c r="CK333" s="53">
        <v>0</v>
      </c>
      <c r="CL333" s="53">
        <v>0</v>
      </c>
      <c r="CM333" s="53">
        <v>0</v>
      </c>
      <c r="CN333" s="53">
        <v>0</v>
      </c>
      <c r="CO333" s="53">
        <v>0</v>
      </c>
      <c r="CP333" s="53">
        <v>0</v>
      </c>
      <c r="CQ333" s="53">
        <v>0</v>
      </c>
      <c r="CR333" s="53">
        <v>0</v>
      </c>
      <c r="CS333" s="53">
        <v>0</v>
      </c>
      <c r="CT333" s="53">
        <v>0</v>
      </c>
      <c r="CU333" s="53">
        <v>0</v>
      </c>
      <c r="CV333" s="53">
        <v>0</v>
      </c>
      <c r="CW333" s="53">
        <v>0</v>
      </c>
      <c r="CX333" s="53">
        <v>0</v>
      </c>
      <c r="CY333" s="53">
        <v>0</v>
      </c>
      <c r="CZ333" s="53">
        <v>0</v>
      </c>
      <c r="DA333" s="53">
        <v>0</v>
      </c>
      <c r="DB333" s="53">
        <v>0</v>
      </c>
      <c r="DC333" s="53">
        <v>0</v>
      </c>
      <c r="DD333" s="53">
        <v>0</v>
      </c>
      <c r="DE333" s="53">
        <v>0</v>
      </c>
      <c r="DF333" s="53">
        <v>0</v>
      </c>
      <c r="DG333" s="53">
        <v>0</v>
      </c>
      <c r="DH333" s="53">
        <v>0</v>
      </c>
      <c r="DI333" s="53">
        <v>0</v>
      </c>
      <c r="DJ333" s="53">
        <v>0</v>
      </c>
      <c r="DK333" s="53">
        <v>0</v>
      </c>
      <c r="DL333" s="53">
        <v>0</v>
      </c>
      <c r="DM333" s="53">
        <v>0</v>
      </c>
      <c r="DN333" s="53">
        <v>0</v>
      </c>
      <c r="DO333" s="53">
        <v>0</v>
      </c>
      <c r="DP333" s="53">
        <v>0</v>
      </c>
      <c r="DQ333" s="53">
        <v>0</v>
      </c>
      <c r="DR333" s="53">
        <v>0</v>
      </c>
      <c r="DS333" s="53">
        <v>0</v>
      </c>
      <c r="DT333" s="53">
        <v>0</v>
      </c>
      <c r="DU333" s="53">
        <v>0</v>
      </c>
      <c r="DV333" s="53">
        <v>0</v>
      </c>
      <c r="DW333" s="53">
        <v>0</v>
      </c>
      <c r="DX333" s="53">
        <v>0</v>
      </c>
      <c r="DY333" s="53">
        <v>0</v>
      </c>
      <c r="DZ333" s="53">
        <v>0</v>
      </c>
      <c r="EA333" s="53">
        <v>0</v>
      </c>
      <c r="EB333" s="53">
        <v>0</v>
      </c>
      <c r="EC333" s="53">
        <v>0</v>
      </c>
      <c r="ED333" s="53">
        <v>0</v>
      </c>
      <c r="EE333" s="53">
        <v>0</v>
      </c>
      <c r="EF333" s="53">
        <v>0</v>
      </c>
      <c r="EG333" s="53">
        <v>0</v>
      </c>
      <c r="EH333" s="53">
        <v>0</v>
      </c>
      <c r="EI333" s="53">
        <v>0</v>
      </c>
      <c r="EJ333" s="53">
        <v>0</v>
      </c>
      <c r="EK333" s="53">
        <v>0</v>
      </c>
      <c r="EL333" s="53">
        <v>0</v>
      </c>
      <c r="EM333" s="53">
        <v>0</v>
      </c>
      <c r="EN333" s="53">
        <v>0</v>
      </c>
      <c r="EO333" s="53">
        <v>0</v>
      </c>
      <c r="EP333" s="53">
        <v>0</v>
      </c>
      <c r="EQ333" s="53">
        <v>0</v>
      </c>
      <c r="ER333" s="53">
        <v>0</v>
      </c>
      <c r="ES333" s="53">
        <v>0</v>
      </c>
      <c r="ET333" s="53">
        <v>0</v>
      </c>
      <c r="EU333" s="53">
        <v>0</v>
      </c>
      <c r="EV333" s="53">
        <v>0</v>
      </c>
      <c r="EW333" s="53">
        <v>62.129629999999999</v>
      </c>
      <c r="EX333" s="53">
        <v>60.888890000000004</v>
      </c>
      <c r="EY333" s="53">
        <v>59.814819999999997</v>
      </c>
      <c r="EZ333" s="53">
        <v>58.814819999999997</v>
      </c>
      <c r="FA333" s="53">
        <v>58.185180000000003</v>
      </c>
      <c r="FB333" s="53">
        <v>57.537039999999998</v>
      </c>
      <c r="FC333" s="53">
        <v>56.925930000000001</v>
      </c>
      <c r="FD333" s="53">
        <v>58.129629999999999</v>
      </c>
      <c r="FE333" s="53">
        <v>61.129629999999999</v>
      </c>
      <c r="FF333" s="53">
        <v>65.277780000000007</v>
      </c>
      <c r="FG333" s="53">
        <v>70.185190000000006</v>
      </c>
      <c r="FH333" s="53">
        <v>75.685190000000006</v>
      </c>
      <c r="FI333" s="53">
        <v>81.240740000000002</v>
      </c>
      <c r="FJ333" s="53">
        <v>85.314809999999994</v>
      </c>
      <c r="FK333" s="53">
        <v>87.018519999999995</v>
      </c>
      <c r="FL333" s="53">
        <v>86.777780000000007</v>
      </c>
      <c r="FM333" s="53">
        <v>85.092590000000001</v>
      </c>
      <c r="FN333" s="53">
        <v>82.333340000000007</v>
      </c>
      <c r="FO333" s="53">
        <v>79.203699999999998</v>
      </c>
      <c r="FP333" s="53">
        <v>74.666659999999993</v>
      </c>
      <c r="FQ333" s="53">
        <v>70.259259999999998</v>
      </c>
      <c r="FR333" s="53">
        <v>66.777780000000007</v>
      </c>
      <c r="FS333" s="53">
        <v>64.074070000000006</v>
      </c>
      <c r="FT333" s="53">
        <v>62.314819999999997</v>
      </c>
      <c r="FU333" s="53">
        <v>30</v>
      </c>
      <c r="FV333" s="53">
        <v>87.578940000000003</v>
      </c>
      <c r="FW333" s="53">
        <v>24.100460000000002</v>
      </c>
      <c r="FX333" s="53">
        <v>0</v>
      </c>
    </row>
    <row r="334" spans="1:180" x14ac:dyDescent="0.3">
      <c r="A334" t="s">
        <v>174</v>
      </c>
      <c r="B334" t="s">
        <v>251</v>
      </c>
      <c r="C334" t="s">
        <v>180</v>
      </c>
      <c r="D334" t="s">
        <v>227</v>
      </c>
      <c r="E334" t="s">
        <v>189</v>
      </c>
      <c r="F334" t="s">
        <v>233</v>
      </c>
      <c r="G334" t="s">
        <v>243</v>
      </c>
      <c r="H334" s="53">
        <v>27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0</v>
      </c>
      <c r="AC334" s="53">
        <v>0</v>
      </c>
      <c r="AD334" s="53">
        <v>0</v>
      </c>
      <c r="AE334" s="53">
        <v>0</v>
      </c>
      <c r="AF334" s="53">
        <v>0</v>
      </c>
      <c r="AG334" s="53">
        <v>0</v>
      </c>
      <c r="AH334" s="53">
        <v>0</v>
      </c>
      <c r="AI334" s="53">
        <v>0</v>
      </c>
      <c r="AJ334" s="53">
        <v>0</v>
      </c>
      <c r="AK334" s="53">
        <v>0</v>
      </c>
      <c r="AL334" s="53">
        <v>0</v>
      </c>
      <c r="AM334" s="53">
        <v>0</v>
      </c>
      <c r="AN334" s="53">
        <v>0</v>
      </c>
      <c r="AO334" s="53">
        <v>0</v>
      </c>
      <c r="AP334" s="53">
        <v>0</v>
      </c>
      <c r="AQ334" s="53">
        <v>0</v>
      </c>
      <c r="AR334" s="53">
        <v>0</v>
      </c>
      <c r="AS334" s="53">
        <v>0</v>
      </c>
      <c r="AT334" s="53">
        <v>0</v>
      </c>
      <c r="AU334" s="53">
        <v>0</v>
      </c>
      <c r="AV334" s="53">
        <v>0</v>
      </c>
      <c r="AW334" s="53">
        <v>0</v>
      </c>
      <c r="AX334" s="53">
        <v>0</v>
      </c>
      <c r="AY334" s="53">
        <v>0</v>
      </c>
      <c r="AZ334" s="53">
        <v>0</v>
      </c>
      <c r="BA334" s="53">
        <v>0</v>
      </c>
      <c r="BB334" s="53">
        <v>0</v>
      </c>
      <c r="BC334" s="53">
        <v>0</v>
      </c>
      <c r="BD334" s="53">
        <v>0</v>
      </c>
      <c r="BE334" s="53">
        <v>0</v>
      </c>
      <c r="BF334" s="53">
        <v>0</v>
      </c>
      <c r="BG334" s="53">
        <v>0</v>
      </c>
      <c r="BH334" s="53">
        <v>0</v>
      </c>
      <c r="BI334" s="53">
        <v>0</v>
      </c>
      <c r="BJ334" s="53">
        <v>0</v>
      </c>
      <c r="BK334" s="53">
        <v>0</v>
      </c>
      <c r="BL334" s="53">
        <v>0</v>
      </c>
      <c r="BM334" s="53">
        <v>0</v>
      </c>
      <c r="BN334" s="53">
        <v>0</v>
      </c>
      <c r="BO334" s="53">
        <v>0</v>
      </c>
      <c r="BP334" s="53">
        <v>0</v>
      </c>
      <c r="BQ334" s="53">
        <v>0</v>
      </c>
      <c r="BR334" s="53">
        <v>0</v>
      </c>
      <c r="BS334" s="53">
        <v>0</v>
      </c>
      <c r="BT334" s="53">
        <v>0</v>
      </c>
      <c r="BU334" s="53">
        <v>0</v>
      </c>
      <c r="BV334" s="53">
        <v>0</v>
      </c>
      <c r="BW334" s="53">
        <v>0</v>
      </c>
      <c r="BX334" s="53">
        <v>0</v>
      </c>
      <c r="BY334" s="53">
        <v>0</v>
      </c>
      <c r="BZ334" s="53">
        <v>0</v>
      </c>
      <c r="CA334" s="53">
        <v>0</v>
      </c>
      <c r="CB334" s="53">
        <v>0</v>
      </c>
      <c r="CC334" s="53">
        <v>0</v>
      </c>
      <c r="CD334" s="53">
        <v>0</v>
      </c>
      <c r="CE334" s="53">
        <v>0</v>
      </c>
      <c r="CF334" s="53">
        <v>0</v>
      </c>
      <c r="CG334" s="53">
        <v>0</v>
      </c>
      <c r="CH334" s="53">
        <v>0</v>
      </c>
      <c r="CI334" s="53">
        <v>0</v>
      </c>
      <c r="CJ334" s="53">
        <v>0</v>
      </c>
      <c r="CK334" s="53">
        <v>0</v>
      </c>
      <c r="CL334" s="53">
        <v>0</v>
      </c>
      <c r="CM334" s="53">
        <v>0</v>
      </c>
      <c r="CN334" s="53">
        <v>0</v>
      </c>
      <c r="CO334" s="53">
        <v>0</v>
      </c>
      <c r="CP334" s="53">
        <v>0</v>
      </c>
      <c r="CQ334" s="53">
        <v>0</v>
      </c>
      <c r="CR334" s="53">
        <v>0</v>
      </c>
      <c r="CS334" s="53">
        <v>0</v>
      </c>
      <c r="CT334" s="53">
        <v>0</v>
      </c>
      <c r="CU334" s="53">
        <v>0</v>
      </c>
      <c r="CV334" s="53">
        <v>0</v>
      </c>
      <c r="CW334" s="53">
        <v>0</v>
      </c>
      <c r="CX334" s="53">
        <v>0</v>
      </c>
      <c r="CY334" s="53">
        <v>0</v>
      </c>
      <c r="CZ334" s="53">
        <v>0</v>
      </c>
      <c r="DA334" s="53">
        <v>0</v>
      </c>
      <c r="DB334" s="53">
        <v>0</v>
      </c>
      <c r="DC334" s="53">
        <v>0</v>
      </c>
      <c r="DD334" s="53">
        <v>0</v>
      </c>
      <c r="DE334" s="53">
        <v>0</v>
      </c>
      <c r="DF334" s="53">
        <v>0</v>
      </c>
      <c r="DG334" s="53">
        <v>0</v>
      </c>
      <c r="DH334" s="53">
        <v>0</v>
      </c>
      <c r="DI334" s="53">
        <v>0</v>
      </c>
      <c r="DJ334" s="53">
        <v>0</v>
      </c>
      <c r="DK334" s="53">
        <v>0</v>
      </c>
      <c r="DL334" s="53">
        <v>0</v>
      </c>
      <c r="DM334" s="53">
        <v>0</v>
      </c>
      <c r="DN334" s="53">
        <v>0</v>
      </c>
      <c r="DO334" s="53">
        <v>0</v>
      </c>
      <c r="DP334" s="53">
        <v>0</v>
      </c>
      <c r="DQ334" s="53">
        <v>0</v>
      </c>
      <c r="DR334" s="53">
        <v>0</v>
      </c>
      <c r="DS334" s="53">
        <v>0</v>
      </c>
      <c r="DT334" s="53">
        <v>0</v>
      </c>
      <c r="DU334" s="53">
        <v>0</v>
      </c>
      <c r="DV334" s="53">
        <v>0</v>
      </c>
      <c r="DW334" s="53">
        <v>0</v>
      </c>
      <c r="DX334" s="53">
        <v>0</v>
      </c>
      <c r="DY334" s="53">
        <v>0</v>
      </c>
      <c r="DZ334" s="53">
        <v>0</v>
      </c>
      <c r="EA334" s="53">
        <v>0</v>
      </c>
      <c r="EB334" s="53">
        <v>0</v>
      </c>
      <c r="EC334" s="53">
        <v>0</v>
      </c>
      <c r="ED334" s="53">
        <v>0</v>
      </c>
      <c r="EE334" s="53">
        <v>0</v>
      </c>
      <c r="EF334" s="53">
        <v>0</v>
      </c>
      <c r="EG334" s="53">
        <v>0</v>
      </c>
      <c r="EH334" s="53">
        <v>0</v>
      </c>
      <c r="EI334" s="53">
        <v>0</v>
      </c>
      <c r="EJ334" s="53">
        <v>0</v>
      </c>
      <c r="EK334" s="53">
        <v>0</v>
      </c>
      <c r="EL334" s="53">
        <v>0</v>
      </c>
      <c r="EM334" s="53">
        <v>0</v>
      </c>
      <c r="EN334" s="53">
        <v>0</v>
      </c>
      <c r="EO334" s="53">
        <v>0</v>
      </c>
      <c r="EP334" s="53">
        <v>0</v>
      </c>
      <c r="EQ334" s="53">
        <v>0</v>
      </c>
      <c r="ER334" s="53">
        <v>0</v>
      </c>
      <c r="ES334" s="53">
        <v>0</v>
      </c>
      <c r="ET334" s="53">
        <v>0</v>
      </c>
      <c r="EU334" s="53">
        <v>0</v>
      </c>
      <c r="EV334" s="53">
        <v>0</v>
      </c>
      <c r="EW334" s="53">
        <v>60.340910000000001</v>
      </c>
      <c r="EX334" s="53">
        <v>59.295459999999999</v>
      </c>
      <c r="EY334" s="53">
        <v>58.371209999999998</v>
      </c>
      <c r="EZ334" s="53">
        <v>57.469700000000003</v>
      </c>
      <c r="FA334" s="53">
        <v>56.666670000000003</v>
      </c>
      <c r="FB334" s="53">
        <v>56.189390000000003</v>
      </c>
      <c r="FC334" s="53">
        <v>55.772730000000003</v>
      </c>
      <c r="FD334" s="53">
        <v>56.878790000000002</v>
      </c>
      <c r="FE334" s="53">
        <v>59.727269999999997</v>
      </c>
      <c r="FF334" s="53">
        <v>63.795459999999999</v>
      </c>
      <c r="FG334" s="53">
        <v>68.689390000000003</v>
      </c>
      <c r="FH334" s="53">
        <v>74.265150000000006</v>
      </c>
      <c r="FI334" s="53">
        <v>79.356059999999999</v>
      </c>
      <c r="FJ334" s="53">
        <v>83.583340000000007</v>
      </c>
      <c r="FK334" s="53">
        <v>85.643940000000001</v>
      </c>
      <c r="FL334" s="53">
        <v>85.704539999999994</v>
      </c>
      <c r="FM334" s="53">
        <v>84.719700000000003</v>
      </c>
      <c r="FN334" s="53">
        <v>82.5</v>
      </c>
      <c r="FO334" s="53">
        <v>79.075760000000002</v>
      </c>
      <c r="FP334" s="53">
        <v>74.25</v>
      </c>
      <c r="FQ334" s="53">
        <v>69.424239999999998</v>
      </c>
      <c r="FR334" s="53">
        <v>66.234849999999994</v>
      </c>
      <c r="FS334" s="53">
        <v>63.984850000000002</v>
      </c>
      <c r="FT334" s="53">
        <v>62.037880000000001</v>
      </c>
      <c r="FU334" s="53">
        <v>30</v>
      </c>
      <c r="FV334" s="53">
        <v>87.578940000000003</v>
      </c>
      <c r="FW334" s="53">
        <v>24.100460000000002</v>
      </c>
      <c r="FX334" s="53">
        <v>0</v>
      </c>
    </row>
    <row r="335" spans="1:180" x14ac:dyDescent="0.3">
      <c r="A335" t="s">
        <v>174</v>
      </c>
      <c r="B335" t="s">
        <v>251</v>
      </c>
      <c r="C335" t="s">
        <v>180</v>
      </c>
      <c r="D335" t="s">
        <v>227</v>
      </c>
      <c r="E335" t="s">
        <v>190</v>
      </c>
      <c r="F335" t="s">
        <v>233</v>
      </c>
      <c r="G335" t="s">
        <v>243</v>
      </c>
      <c r="H335" s="53">
        <v>27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0</v>
      </c>
      <c r="AC335" s="53">
        <v>0</v>
      </c>
      <c r="AD335" s="53">
        <v>0</v>
      </c>
      <c r="AE335" s="53">
        <v>0</v>
      </c>
      <c r="AF335" s="53">
        <v>0</v>
      </c>
      <c r="AG335" s="53">
        <v>0</v>
      </c>
      <c r="AH335" s="53">
        <v>0</v>
      </c>
      <c r="AI335" s="53">
        <v>0</v>
      </c>
      <c r="AJ335" s="53">
        <v>0</v>
      </c>
      <c r="AK335" s="53">
        <v>0</v>
      </c>
      <c r="AL335" s="53">
        <v>0</v>
      </c>
      <c r="AM335" s="53">
        <v>0</v>
      </c>
      <c r="AN335" s="53">
        <v>0</v>
      </c>
      <c r="AO335" s="53">
        <v>0</v>
      </c>
      <c r="AP335" s="53">
        <v>0</v>
      </c>
      <c r="AQ335" s="53">
        <v>0</v>
      </c>
      <c r="AR335" s="53">
        <v>0</v>
      </c>
      <c r="AS335" s="53">
        <v>0</v>
      </c>
      <c r="AT335" s="53">
        <v>0</v>
      </c>
      <c r="AU335" s="53">
        <v>0</v>
      </c>
      <c r="AV335" s="53">
        <v>0</v>
      </c>
      <c r="AW335" s="53">
        <v>0</v>
      </c>
      <c r="AX335" s="53">
        <v>0</v>
      </c>
      <c r="AY335" s="53">
        <v>0</v>
      </c>
      <c r="AZ335" s="53">
        <v>0</v>
      </c>
      <c r="BA335" s="53">
        <v>0</v>
      </c>
      <c r="BB335" s="53">
        <v>0</v>
      </c>
      <c r="BC335" s="53">
        <v>0</v>
      </c>
      <c r="BD335" s="53">
        <v>0</v>
      </c>
      <c r="BE335" s="53">
        <v>0</v>
      </c>
      <c r="BF335" s="53">
        <v>0</v>
      </c>
      <c r="BG335" s="53">
        <v>0</v>
      </c>
      <c r="BH335" s="53">
        <v>0</v>
      </c>
      <c r="BI335" s="53">
        <v>0</v>
      </c>
      <c r="BJ335" s="53">
        <v>0</v>
      </c>
      <c r="BK335" s="53">
        <v>0</v>
      </c>
      <c r="BL335" s="53">
        <v>0</v>
      </c>
      <c r="BM335" s="53">
        <v>0</v>
      </c>
      <c r="BN335" s="53">
        <v>0</v>
      </c>
      <c r="BO335" s="53">
        <v>0</v>
      </c>
      <c r="BP335" s="53">
        <v>0</v>
      </c>
      <c r="BQ335" s="53">
        <v>0</v>
      </c>
      <c r="BR335" s="53">
        <v>0</v>
      </c>
      <c r="BS335" s="53">
        <v>0</v>
      </c>
      <c r="BT335" s="53">
        <v>0</v>
      </c>
      <c r="BU335" s="53">
        <v>0</v>
      </c>
      <c r="BV335" s="53">
        <v>0</v>
      </c>
      <c r="BW335" s="53">
        <v>0</v>
      </c>
      <c r="BX335" s="53">
        <v>0</v>
      </c>
      <c r="BY335" s="53">
        <v>0</v>
      </c>
      <c r="BZ335" s="53">
        <v>0</v>
      </c>
      <c r="CA335" s="53">
        <v>0</v>
      </c>
      <c r="CB335" s="53">
        <v>0</v>
      </c>
      <c r="CC335" s="53">
        <v>0</v>
      </c>
      <c r="CD335" s="53">
        <v>0</v>
      </c>
      <c r="CE335" s="53">
        <v>0</v>
      </c>
      <c r="CF335" s="53">
        <v>0</v>
      </c>
      <c r="CG335" s="53">
        <v>0</v>
      </c>
      <c r="CH335" s="53">
        <v>0</v>
      </c>
      <c r="CI335" s="53">
        <v>0</v>
      </c>
      <c r="CJ335" s="53">
        <v>0</v>
      </c>
      <c r="CK335" s="53">
        <v>0</v>
      </c>
      <c r="CL335" s="53">
        <v>0</v>
      </c>
      <c r="CM335" s="53">
        <v>0</v>
      </c>
      <c r="CN335" s="53">
        <v>0</v>
      </c>
      <c r="CO335" s="53">
        <v>0</v>
      </c>
      <c r="CP335" s="53">
        <v>0</v>
      </c>
      <c r="CQ335" s="53">
        <v>0</v>
      </c>
      <c r="CR335" s="53">
        <v>0</v>
      </c>
      <c r="CS335" s="53">
        <v>0</v>
      </c>
      <c r="CT335" s="53">
        <v>0</v>
      </c>
      <c r="CU335" s="53">
        <v>0</v>
      </c>
      <c r="CV335" s="53">
        <v>0</v>
      </c>
      <c r="CW335" s="53">
        <v>0</v>
      </c>
      <c r="CX335" s="53">
        <v>0</v>
      </c>
      <c r="CY335" s="53">
        <v>0</v>
      </c>
      <c r="CZ335" s="53">
        <v>0</v>
      </c>
      <c r="DA335" s="53">
        <v>0</v>
      </c>
      <c r="DB335" s="53">
        <v>0</v>
      </c>
      <c r="DC335" s="53">
        <v>0</v>
      </c>
      <c r="DD335" s="53">
        <v>0</v>
      </c>
      <c r="DE335" s="53">
        <v>0</v>
      </c>
      <c r="DF335" s="53">
        <v>0</v>
      </c>
      <c r="DG335" s="53">
        <v>0</v>
      </c>
      <c r="DH335" s="53">
        <v>0</v>
      </c>
      <c r="DI335" s="53">
        <v>0</v>
      </c>
      <c r="DJ335" s="53">
        <v>0</v>
      </c>
      <c r="DK335" s="53">
        <v>0</v>
      </c>
      <c r="DL335" s="53">
        <v>0</v>
      </c>
      <c r="DM335" s="53">
        <v>0</v>
      </c>
      <c r="DN335" s="53">
        <v>0</v>
      </c>
      <c r="DO335" s="53">
        <v>0</v>
      </c>
      <c r="DP335" s="53">
        <v>0</v>
      </c>
      <c r="DQ335" s="53">
        <v>0</v>
      </c>
      <c r="DR335" s="53">
        <v>0</v>
      </c>
      <c r="DS335" s="53">
        <v>0</v>
      </c>
      <c r="DT335" s="53">
        <v>0</v>
      </c>
      <c r="DU335" s="53">
        <v>0</v>
      </c>
      <c r="DV335" s="53">
        <v>0</v>
      </c>
      <c r="DW335" s="53">
        <v>0</v>
      </c>
      <c r="DX335" s="53">
        <v>0</v>
      </c>
      <c r="DY335" s="53">
        <v>0</v>
      </c>
      <c r="DZ335" s="53">
        <v>0</v>
      </c>
      <c r="EA335" s="53">
        <v>0</v>
      </c>
      <c r="EB335" s="53">
        <v>0</v>
      </c>
      <c r="EC335" s="53">
        <v>0</v>
      </c>
      <c r="ED335" s="53">
        <v>0</v>
      </c>
      <c r="EE335" s="53">
        <v>0</v>
      </c>
      <c r="EF335" s="53">
        <v>0</v>
      </c>
      <c r="EG335" s="53">
        <v>0</v>
      </c>
      <c r="EH335" s="53">
        <v>0</v>
      </c>
      <c r="EI335" s="53">
        <v>0</v>
      </c>
      <c r="EJ335" s="53">
        <v>0</v>
      </c>
      <c r="EK335" s="53">
        <v>0</v>
      </c>
      <c r="EL335" s="53">
        <v>0</v>
      </c>
      <c r="EM335" s="53">
        <v>0</v>
      </c>
      <c r="EN335" s="53">
        <v>0</v>
      </c>
      <c r="EO335" s="53">
        <v>0</v>
      </c>
      <c r="EP335" s="53">
        <v>0</v>
      </c>
      <c r="EQ335" s="53">
        <v>0</v>
      </c>
      <c r="ER335" s="53">
        <v>0</v>
      </c>
      <c r="ES335" s="53">
        <v>0</v>
      </c>
      <c r="ET335" s="53">
        <v>0</v>
      </c>
      <c r="EU335" s="53">
        <v>0</v>
      </c>
      <c r="EV335" s="53">
        <v>0</v>
      </c>
      <c r="EW335" s="53">
        <v>58.952379999999998</v>
      </c>
      <c r="EX335" s="53">
        <v>57.460320000000003</v>
      </c>
      <c r="EY335" s="53">
        <v>56.285710000000002</v>
      </c>
      <c r="EZ335" s="53">
        <v>55.468249999999998</v>
      </c>
      <c r="FA335" s="53">
        <v>54.769840000000002</v>
      </c>
      <c r="FB335" s="53">
        <v>54.301589999999997</v>
      </c>
      <c r="FC335" s="53">
        <v>53.73809</v>
      </c>
      <c r="FD335" s="53">
        <v>54.404760000000003</v>
      </c>
      <c r="FE335" s="53">
        <v>58.150790000000001</v>
      </c>
      <c r="FF335" s="53">
        <v>62.698410000000003</v>
      </c>
      <c r="FG335" s="53">
        <v>67.492069999999998</v>
      </c>
      <c r="FH335" s="53">
        <v>72.722219999999993</v>
      </c>
      <c r="FI335" s="53">
        <v>77.857140000000001</v>
      </c>
      <c r="FJ335" s="53">
        <v>82.341269999999994</v>
      </c>
      <c r="FK335" s="53">
        <v>84.825389999999999</v>
      </c>
      <c r="FL335" s="53">
        <v>84.658730000000006</v>
      </c>
      <c r="FM335" s="53">
        <v>82.515879999999996</v>
      </c>
      <c r="FN335" s="53">
        <v>79.301590000000004</v>
      </c>
      <c r="FO335" s="53">
        <v>74.968249999999998</v>
      </c>
      <c r="FP335" s="53">
        <v>70.214290000000005</v>
      </c>
      <c r="FQ335" s="53">
        <v>66.619050000000001</v>
      </c>
      <c r="FR335" s="53">
        <v>63.769840000000002</v>
      </c>
      <c r="FS335" s="53">
        <v>61.611109999999996</v>
      </c>
      <c r="FT335" s="53">
        <v>60.007939999999998</v>
      </c>
      <c r="FU335" s="53">
        <v>30</v>
      </c>
      <c r="FV335" s="53">
        <v>78.442310000000006</v>
      </c>
      <c r="FW335" s="53">
        <v>18.892610000000001</v>
      </c>
      <c r="FX335" s="53">
        <v>0</v>
      </c>
    </row>
    <row r="336" spans="1:180" x14ac:dyDescent="0.3">
      <c r="A336" t="s">
        <v>174</v>
      </c>
      <c r="B336" t="s">
        <v>251</v>
      </c>
      <c r="C336" t="s">
        <v>180</v>
      </c>
      <c r="D336" t="s">
        <v>248</v>
      </c>
      <c r="E336" t="s">
        <v>187</v>
      </c>
      <c r="F336" t="s">
        <v>233</v>
      </c>
      <c r="G336" t="s">
        <v>243</v>
      </c>
      <c r="H336" s="53">
        <v>27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0</v>
      </c>
      <c r="AC336" s="53">
        <v>0</v>
      </c>
      <c r="AD336" s="53">
        <v>0</v>
      </c>
      <c r="AE336" s="53">
        <v>0</v>
      </c>
      <c r="AF336" s="53">
        <v>0</v>
      </c>
      <c r="AG336" s="53">
        <v>0</v>
      </c>
      <c r="AH336" s="53">
        <v>0</v>
      </c>
      <c r="AI336" s="53">
        <v>0</v>
      </c>
      <c r="AJ336" s="53">
        <v>0</v>
      </c>
      <c r="AK336" s="53">
        <v>0</v>
      </c>
      <c r="AL336" s="53">
        <v>0</v>
      </c>
      <c r="AM336" s="53">
        <v>0</v>
      </c>
      <c r="AN336" s="53">
        <v>0</v>
      </c>
      <c r="AO336" s="53">
        <v>0</v>
      </c>
      <c r="AP336" s="53">
        <v>0</v>
      </c>
      <c r="AQ336" s="53">
        <v>0</v>
      </c>
      <c r="AR336" s="53">
        <v>0</v>
      </c>
      <c r="AS336" s="53">
        <v>0</v>
      </c>
      <c r="AT336" s="53">
        <v>0</v>
      </c>
      <c r="AU336" s="53">
        <v>0</v>
      </c>
      <c r="AV336" s="53">
        <v>0</v>
      </c>
      <c r="AW336" s="53">
        <v>0</v>
      </c>
      <c r="AX336" s="53">
        <v>0</v>
      </c>
      <c r="AY336" s="53">
        <v>0</v>
      </c>
      <c r="AZ336" s="53">
        <v>0</v>
      </c>
      <c r="BA336" s="53">
        <v>0</v>
      </c>
      <c r="BB336" s="53">
        <v>0</v>
      </c>
      <c r="BC336" s="53">
        <v>0</v>
      </c>
      <c r="BD336" s="53">
        <v>0</v>
      </c>
      <c r="BE336" s="53">
        <v>0</v>
      </c>
      <c r="BF336" s="53">
        <v>0</v>
      </c>
      <c r="BG336" s="53">
        <v>0</v>
      </c>
      <c r="BH336" s="53">
        <v>0</v>
      </c>
      <c r="BI336" s="53">
        <v>0</v>
      </c>
      <c r="BJ336" s="53">
        <v>0</v>
      </c>
      <c r="BK336" s="53">
        <v>0</v>
      </c>
      <c r="BL336" s="53">
        <v>0</v>
      </c>
      <c r="BM336" s="53">
        <v>0</v>
      </c>
      <c r="BN336" s="53">
        <v>0</v>
      </c>
      <c r="BO336" s="53">
        <v>0</v>
      </c>
      <c r="BP336" s="53">
        <v>0</v>
      </c>
      <c r="BQ336" s="53">
        <v>0</v>
      </c>
      <c r="BR336" s="53">
        <v>0</v>
      </c>
      <c r="BS336" s="53">
        <v>0</v>
      </c>
      <c r="BT336" s="53">
        <v>0</v>
      </c>
      <c r="BU336" s="53">
        <v>0</v>
      </c>
      <c r="BV336" s="53">
        <v>0</v>
      </c>
      <c r="BW336" s="53">
        <v>0</v>
      </c>
      <c r="BX336" s="53">
        <v>0</v>
      </c>
      <c r="BY336" s="53">
        <v>0</v>
      </c>
      <c r="BZ336" s="53">
        <v>0</v>
      </c>
      <c r="CA336" s="53">
        <v>0</v>
      </c>
      <c r="CB336" s="53">
        <v>0</v>
      </c>
      <c r="CC336" s="53">
        <v>0</v>
      </c>
      <c r="CD336" s="53">
        <v>0</v>
      </c>
      <c r="CE336" s="53">
        <v>0</v>
      </c>
      <c r="CF336" s="53">
        <v>0</v>
      </c>
      <c r="CG336" s="53">
        <v>0</v>
      </c>
      <c r="CH336" s="53">
        <v>0</v>
      </c>
      <c r="CI336" s="53">
        <v>0</v>
      </c>
      <c r="CJ336" s="53">
        <v>0</v>
      </c>
      <c r="CK336" s="53">
        <v>0</v>
      </c>
      <c r="CL336" s="53">
        <v>0</v>
      </c>
      <c r="CM336" s="53">
        <v>0</v>
      </c>
      <c r="CN336" s="53">
        <v>0</v>
      </c>
      <c r="CO336" s="53">
        <v>0</v>
      </c>
      <c r="CP336" s="53">
        <v>0</v>
      </c>
      <c r="CQ336" s="53">
        <v>0</v>
      </c>
      <c r="CR336" s="53">
        <v>0</v>
      </c>
      <c r="CS336" s="53">
        <v>0</v>
      </c>
      <c r="CT336" s="53">
        <v>0</v>
      </c>
      <c r="CU336" s="53">
        <v>0</v>
      </c>
      <c r="CV336" s="53">
        <v>0</v>
      </c>
      <c r="CW336" s="53">
        <v>0</v>
      </c>
      <c r="CX336" s="53">
        <v>0</v>
      </c>
      <c r="CY336" s="53">
        <v>0</v>
      </c>
      <c r="CZ336" s="53">
        <v>0</v>
      </c>
      <c r="DA336" s="53">
        <v>0</v>
      </c>
      <c r="DB336" s="53">
        <v>0</v>
      </c>
      <c r="DC336" s="53">
        <v>0</v>
      </c>
      <c r="DD336" s="53">
        <v>0</v>
      </c>
      <c r="DE336" s="53">
        <v>0</v>
      </c>
      <c r="DF336" s="53">
        <v>0</v>
      </c>
      <c r="DG336" s="53">
        <v>0</v>
      </c>
      <c r="DH336" s="53">
        <v>0</v>
      </c>
      <c r="DI336" s="53">
        <v>0</v>
      </c>
      <c r="DJ336" s="53">
        <v>0</v>
      </c>
      <c r="DK336" s="53">
        <v>0</v>
      </c>
      <c r="DL336" s="53">
        <v>0</v>
      </c>
      <c r="DM336" s="53">
        <v>0</v>
      </c>
      <c r="DN336" s="53">
        <v>0</v>
      </c>
      <c r="DO336" s="53">
        <v>0</v>
      </c>
      <c r="DP336" s="53">
        <v>0</v>
      </c>
      <c r="DQ336" s="53">
        <v>0</v>
      </c>
      <c r="DR336" s="53">
        <v>0</v>
      </c>
      <c r="DS336" s="53">
        <v>0</v>
      </c>
      <c r="DT336" s="53">
        <v>0</v>
      </c>
      <c r="DU336" s="53">
        <v>0</v>
      </c>
      <c r="DV336" s="53">
        <v>0</v>
      </c>
      <c r="DW336" s="53">
        <v>0</v>
      </c>
      <c r="DX336" s="53">
        <v>0</v>
      </c>
      <c r="DY336" s="53">
        <v>0</v>
      </c>
      <c r="DZ336" s="53">
        <v>0</v>
      </c>
      <c r="EA336" s="53">
        <v>0</v>
      </c>
      <c r="EB336" s="53">
        <v>0</v>
      </c>
      <c r="EC336" s="53">
        <v>0</v>
      </c>
      <c r="ED336" s="53">
        <v>0</v>
      </c>
      <c r="EE336" s="53">
        <v>0</v>
      </c>
      <c r="EF336" s="53">
        <v>0</v>
      </c>
      <c r="EG336" s="53">
        <v>0</v>
      </c>
      <c r="EH336" s="53">
        <v>0</v>
      </c>
      <c r="EI336" s="53">
        <v>0</v>
      </c>
      <c r="EJ336" s="53">
        <v>0</v>
      </c>
      <c r="EK336" s="53">
        <v>0</v>
      </c>
      <c r="EL336" s="53">
        <v>0</v>
      </c>
      <c r="EM336" s="53">
        <v>0</v>
      </c>
      <c r="EN336" s="53">
        <v>0</v>
      </c>
      <c r="EO336" s="53">
        <v>0</v>
      </c>
      <c r="EP336" s="53">
        <v>0</v>
      </c>
      <c r="EQ336" s="53">
        <v>0</v>
      </c>
      <c r="ER336" s="53">
        <v>0</v>
      </c>
      <c r="ES336" s="53">
        <v>0</v>
      </c>
      <c r="ET336" s="53">
        <v>0</v>
      </c>
      <c r="EU336" s="53">
        <v>0</v>
      </c>
      <c r="EV336" s="53">
        <v>0</v>
      </c>
      <c r="EW336" s="53">
        <v>61.1875</v>
      </c>
      <c r="EX336" s="53">
        <v>60.208329999999997</v>
      </c>
      <c r="EY336" s="53">
        <v>59.020829999999997</v>
      </c>
      <c r="EZ336" s="53">
        <v>58.166670000000003</v>
      </c>
      <c r="FA336" s="53">
        <v>57.3125</v>
      </c>
      <c r="FB336" s="53">
        <v>56.979170000000003</v>
      </c>
      <c r="FC336" s="53">
        <v>57.104170000000003</v>
      </c>
      <c r="FD336" s="53">
        <v>60.041670000000003</v>
      </c>
      <c r="FE336" s="53">
        <v>63.916670000000003</v>
      </c>
      <c r="FF336" s="53">
        <v>68.270840000000007</v>
      </c>
      <c r="FG336" s="53">
        <v>72.8125</v>
      </c>
      <c r="FH336" s="53">
        <v>77.604159999999993</v>
      </c>
      <c r="FI336" s="53">
        <v>81.5</v>
      </c>
      <c r="FJ336" s="53">
        <v>84.229159999999993</v>
      </c>
      <c r="FK336" s="53">
        <v>85.354159999999993</v>
      </c>
      <c r="FL336" s="53">
        <v>85.020840000000007</v>
      </c>
      <c r="FM336" s="53">
        <v>83.958340000000007</v>
      </c>
      <c r="FN336" s="53">
        <v>82.125</v>
      </c>
      <c r="FO336" s="53">
        <v>79.291659999999993</v>
      </c>
      <c r="FP336" s="53">
        <v>75.4375</v>
      </c>
      <c r="FQ336" s="53">
        <v>70.791659999999993</v>
      </c>
      <c r="FR336" s="53">
        <v>67.104159999999993</v>
      </c>
      <c r="FS336" s="53">
        <v>64.75</v>
      </c>
      <c r="FT336" s="53">
        <v>63.1875</v>
      </c>
      <c r="FU336" s="53">
        <v>30</v>
      </c>
      <c r="FV336" s="53">
        <v>89.468019999999996</v>
      </c>
      <c r="FW336" s="53">
        <v>23.912759999999999</v>
      </c>
      <c r="FX336" s="53">
        <v>0</v>
      </c>
    </row>
    <row r="337" spans="1:180" x14ac:dyDescent="0.3">
      <c r="A337" t="s">
        <v>174</v>
      </c>
      <c r="B337" t="s">
        <v>251</v>
      </c>
      <c r="C337" t="s">
        <v>180</v>
      </c>
      <c r="D337" t="s">
        <v>248</v>
      </c>
      <c r="E337" t="s">
        <v>188</v>
      </c>
      <c r="F337" t="s">
        <v>233</v>
      </c>
      <c r="G337" t="s">
        <v>243</v>
      </c>
      <c r="H337" s="53">
        <v>27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0</v>
      </c>
      <c r="AC337" s="53">
        <v>0</v>
      </c>
      <c r="AD337" s="53">
        <v>0</v>
      </c>
      <c r="AE337" s="53">
        <v>0</v>
      </c>
      <c r="AF337" s="53">
        <v>0</v>
      </c>
      <c r="AG337" s="53">
        <v>0</v>
      </c>
      <c r="AH337" s="53">
        <v>0</v>
      </c>
      <c r="AI337" s="53">
        <v>0</v>
      </c>
      <c r="AJ337" s="53">
        <v>0</v>
      </c>
      <c r="AK337" s="53">
        <v>0</v>
      </c>
      <c r="AL337" s="53">
        <v>0</v>
      </c>
      <c r="AM337" s="53">
        <v>0</v>
      </c>
      <c r="AN337" s="53">
        <v>0</v>
      </c>
      <c r="AO337" s="53">
        <v>0</v>
      </c>
      <c r="AP337" s="53">
        <v>0</v>
      </c>
      <c r="AQ337" s="53">
        <v>0</v>
      </c>
      <c r="AR337" s="53">
        <v>0</v>
      </c>
      <c r="AS337" s="53">
        <v>0</v>
      </c>
      <c r="AT337" s="53">
        <v>0</v>
      </c>
      <c r="AU337" s="53">
        <v>0</v>
      </c>
      <c r="AV337" s="53">
        <v>0</v>
      </c>
      <c r="AW337" s="53">
        <v>0</v>
      </c>
      <c r="AX337" s="53">
        <v>0</v>
      </c>
      <c r="AY337" s="53">
        <v>0</v>
      </c>
      <c r="AZ337" s="53">
        <v>0</v>
      </c>
      <c r="BA337" s="53">
        <v>0</v>
      </c>
      <c r="BB337" s="53">
        <v>0</v>
      </c>
      <c r="BC337" s="53">
        <v>0</v>
      </c>
      <c r="BD337" s="53">
        <v>0</v>
      </c>
      <c r="BE337" s="53">
        <v>0</v>
      </c>
      <c r="BF337" s="53">
        <v>0</v>
      </c>
      <c r="BG337" s="53">
        <v>0</v>
      </c>
      <c r="BH337" s="53">
        <v>0</v>
      </c>
      <c r="BI337" s="53">
        <v>0</v>
      </c>
      <c r="BJ337" s="53">
        <v>0</v>
      </c>
      <c r="BK337" s="53">
        <v>0</v>
      </c>
      <c r="BL337" s="53">
        <v>0</v>
      </c>
      <c r="BM337" s="53">
        <v>0</v>
      </c>
      <c r="BN337" s="53">
        <v>0</v>
      </c>
      <c r="BO337" s="53">
        <v>0</v>
      </c>
      <c r="BP337" s="53">
        <v>0</v>
      </c>
      <c r="BQ337" s="53">
        <v>0</v>
      </c>
      <c r="BR337" s="53">
        <v>0</v>
      </c>
      <c r="BS337" s="53">
        <v>0</v>
      </c>
      <c r="BT337" s="53">
        <v>0</v>
      </c>
      <c r="BU337" s="53">
        <v>0</v>
      </c>
      <c r="BV337" s="53">
        <v>0</v>
      </c>
      <c r="BW337" s="53">
        <v>0</v>
      </c>
      <c r="BX337" s="53">
        <v>0</v>
      </c>
      <c r="BY337" s="53">
        <v>0</v>
      </c>
      <c r="BZ337" s="53">
        <v>0</v>
      </c>
      <c r="CA337" s="53">
        <v>0</v>
      </c>
      <c r="CB337" s="53">
        <v>0</v>
      </c>
      <c r="CC337" s="53">
        <v>0</v>
      </c>
      <c r="CD337" s="53">
        <v>0</v>
      </c>
      <c r="CE337" s="53">
        <v>0</v>
      </c>
      <c r="CF337" s="53">
        <v>0</v>
      </c>
      <c r="CG337" s="53">
        <v>0</v>
      </c>
      <c r="CH337" s="53">
        <v>0</v>
      </c>
      <c r="CI337" s="53">
        <v>0</v>
      </c>
      <c r="CJ337" s="53">
        <v>0</v>
      </c>
      <c r="CK337" s="53">
        <v>0</v>
      </c>
      <c r="CL337" s="53">
        <v>0</v>
      </c>
      <c r="CM337" s="53">
        <v>0</v>
      </c>
      <c r="CN337" s="53">
        <v>0</v>
      </c>
      <c r="CO337" s="53">
        <v>0</v>
      </c>
      <c r="CP337" s="53">
        <v>0</v>
      </c>
      <c r="CQ337" s="53">
        <v>0</v>
      </c>
      <c r="CR337" s="53">
        <v>0</v>
      </c>
      <c r="CS337" s="53">
        <v>0</v>
      </c>
      <c r="CT337" s="53">
        <v>0</v>
      </c>
      <c r="CU337" s="53">
        <v>0</v>
      </c>
      <c r="CV337" s="53">
        <v>0</v>
      </c>
      <c r="CW337" s="53">
        <v>0</v>
      </c>
      <c r="CX337" s="53">
        <v>0</v>
      </c>
      <c r="CY337" s="53">
        <v>0</v>
      </c>
      <c r="CZ337" s="53">
        <v>0</v>
      </c>
      <c r="DA337" s="53">
        <v>0</v>
      </c>
      <c r="DB337" s="53">
        <v>0</v>
      </c>
      <c r="DC337" s="53">
        <v>0</v>
      </c>
      <c r="DD337" s="53">
        <v>0</v>
      </c>
      <c r="DE337" s="53">
        <v>0</v>
      </c>
      <c r="DF337" s="53">
        <v>0</v>
      </c>
      <c r="DG337" s="53">
        <v>0</v>
      </c>
      <c r="DH337" s="53">
        <v>0</v>
      </c>
      <c r="DI337" s="53">
        <v>0</v>
      </c>
      <c r="DJ337" s="53">
        <v>0</v>
      </c>
      <c r="DK337" s="53">
        <v>0</v>
      </c>
      <c r="DL337" s="53">
        <v>0</v>
      </c>
      <c r="DM337" s="53">
        <v>0</v>
      </c>
      <c r="DN337" s="53">
        <v>0</v>
      </c>
      <c r="DO337" s="53">
        <v>0</v>
      </c>
      <c r="DP337" s="53">
        <v>0</v>
      </c>
      <c r="DQ337" s="53">
        <v>0</v>
      </c>
      <c r="DR337" s="53">
        <v>0</v>
      </c>
      <c r="DS337" s="53">
        <v>0</v>
      </c>
      <c r="DT337" s="53">
        <v>0</v>
      </c>
      <c r="DU337" s="53">
        <v>0</v>
      </c>
      <c r="DV337" s="53">
        <v>0</v>
      </c>
      <c r="DW337" s="53">
        <v>0</v>
      </c>
      <c r="DX337" s="53">
        <v>0</v>
      </c>
      <c r="DY337" s="53">
        <v>0</v>
      </c>
      <c r="DZ337" s="53">
        <v>0</v>
      </c>
      <c r="EA337" s="53">
        <v>0</v>
      </c>
      <c r="EB337" s="53">
        <v>0</v>
      </c>
      <c r="EC337" s="53">
        <v>0</v>
      </c>
      <c r="ED337" s="53">
        <v>0</v>
      </c>
      <c r="EE337" s="53">
        <v>0</v>
      </c>
      <c r="EF337" s="53">
        <v>0</v>
      </c>
      <c r="EG337" s="53">
        <v>0</v>
      </c>
      <c r="EH337" s="53">
        <v>0</v>
      </c>
      <c r="EI337" s="53">
        <v>0</v>
      </c>
      <c r="EJ337" s="53">
        <v>0</v>
      </c>
      <c r="EK337" s="53">
        <v>0</v>
      </c>
      <c r="EL337" s="53">
        <v>0</v>
      </c>
      <c r="EM337" s="53">
        <v>0</v>
      </c>
      <c r="EN337" s="53">
        <v>0</v>
      </c>
      <c r="EO337" s="53">
        <v>0</v>
      </c>
      <c r="EP337" s="53">
        <v>0</v>
      </c>
      <c r="EQ337" s="53">
        <v>0</v>
      </c>
      <c r="ER337" s="53">
        <v>0</v>
      </c>
      <c r="ES337" s="53">
        <v>0</v>
      </c>
      <c r="ET337" s="53">
        <v>0</v>
      </c>
      <c r="EU337" s="53">
        <v>0</v>
      </c>
      <c r="EV337" s="53">
        <v>0</v>
      </c>
      <c r="EW337" s="53">
        <v>60.533329999999999</v>
      </c>
      <c r="EX337" s="53">
        <v>59.216670000000001</v>
      </c>
      <c r="EY337" s="53">
        <v>57.833329999999997</v>
      </c>
      <c r="EZ337" s="53">
        <v>56.933329999999998</v>
      </c>
      <c r="FA337" s="53">
        <v>56.15</v>
      </c>
      <c r="FB337" s="53">
        <v>55.216670000000001</v>
      </c>
      <c r="FC337" s="53">
        <v>55.366660000000003</v>
      </c>
      <c r="FD337" s="53">
        <v>57.383339999999997</v>
      </c>
      <c r="FE337" s="53">
        <v>60.966670000000001</v>
      </c>
      <c r="FF337" s="53">
        <v>65.783330000000007</v>
      </c>
      <c r="FG337" s="53">
        <v>71.066670000000002</v>
      </c>
      <c r="FH337" s="53">
        <v>76.733329999999995</v>
      </c>
      <c r="FI337" s="53">
        <v>82.05</v>
      </c>
      <c r="FJ337" s="53">
        <v>85.766670000000005</v>
      </c>
      <c r="FK337" s="53">
        <v>87.383330000000001</v>
      </c>
      <c r="FL337" s="53">
        <v>86.9</v>
      </c>
      <c r="FM337" s="53">
        <v>85.216669999999993</v>
      </c>
      <c r="FN337" s="53">
        <v>82.9</v>
      </c>
      <c r="FO337" s="53">
        <v>79.633330000000001</v>
      </c>
      <c r="FP337" s="53">
        <v>75.150000000000006</v>
      </c>
      <c r="FQ337" s="53">
        <v>69.8</v>
      </c>
      <c r="FR337" s="53">
        <v>66</v>
      </c>
      <c r="FS337" s="53">
        <v>63.75</v>
      </c>
      <c r="FT337" s="53">
        <v>61.616660000000003</v>
      </c>
      <c r="FU337" s="53">
        <v>30</v>
      </c>
      <c r="FV337" s="53">
        <v>84.130080000000007</v>
      </c>
      <c r="FW337" s="53">
        <v>18.968640000000001</v>
      </c>
      <c r="FX337" s="53">
        <v>0</v>
      </c>
    </row>
    <row r="338" spans="1:180" x14ac:dyDescent="0.3">
      <c r="A338" t="s">
        <v>174</v>
      </c>
      <c r="B338" t="s">
        <v>251</v>
      </c>
      <c r="C338" t="s">
        <v>180</v>
      </c>
      <c r="D338" t="s">
        <v>227</v>
      </c>
      <c r="E338" t="s">
        <v>188</v>
      </c>
      <c r="F338" t="s">
        <v>234</v>
      </c>
      <c r="G338" t="s">
        <v>243</v>
      </c>
      <c r="H338" s="53">
        <v>179</v>
      </c>
      <c r="I338" s="53">
        <v>16.337980000000002</v>
      </c>
      <c r="J338" s="53">
        <v>16.41526</v>
      </c>
      <c r="K338" s="53">
        <v>16.50413</v>
      </c>
      <c r="L338" s="53">
        <v>16.419360000000001</v>
      </c>
      <c r="M338" s="53">
        <v>16.27158</v>
      </c>
      <c r="N338" s="53">
        <v>16.599250000000001</v>
      </c>
      <c r="O338" s="53">
        <v>19.085560000000001</v>
      </c>
      <c r="P338" s="53">
        <v>22.468520000000002</v>
      </c>
      <c r="Q338" s="53">
        <v>23.7822</v>
      </c>
      <c r="R338" s="53">
        <v>22.716609999999999</v>
      </c>
      <c r="S338" s="53">
        <v>22.81127</v>
      </c>
      <c r="T338" s="53">
        <v>21.593640000000001</v>
      </c>
      <c r="U338" s="53">
        <v>19.466069999999998</v>
      </c>
      <c r="V338" s="53">
        <v>20.221340000000001</v>
      </c>
      <c r="W338" s="53">
        <v>20.378889999999998</v>
      </c>
      <c r="X338" s="53">
        <v>19.59937</v>
      </c>
      <c r="Y338" s="53">
        <v>17.54204</v>
      </c>
      <c r="Z338" s="53">
        <v>16.030180000000001</v>
      </c>
      <c r="AA338" s="53">
        <v>17.017589999999998</v>
      </c>
      <c r="AB338" s="53">
        <v>16.596540000000001</v>
      </c>
      <c r="AC338" s="53">
        <v>16.761089999999999</v>
      </c>
      <c r="AD338" s="53">
        <v>17.637319999999999</v>
      </c>
      <c r="AE338" s="53">
        <v>17.628240000000002</v>
      </c>
      <c r="AF338" s="53">
        <v>17.807369999999999</v>
      </c>
      <c r="AG338" s="53">
        <v>-2.7323561000000001</v>
      </c>
      <c r="AH338" s="53">
        <v>-2.3575849999999998</v>
      </c>
      <c r="AI338" s="53">
        <v>-2.2109930000000002</v>
      </c>
      <c r="AJ338" s="53">
        <v>-2.3432179999999998</v>
      </c>
      <c r="AK338" s="53">
        <v>-2.4869340000000002</v>
      </c>
      <c r="AL338" s="53">
        <v>-3.085893</v>
      </c>
      <c r="AM338" s="53">
        <v>-3.8605109999999998</v>
      </c>
      <c r="AN338" s="53">
        <v>-4.0460630000000002</v>
      </c>
      <c r="AO338" s="53">
        <v>-4.385046</v>
      </c>
      <c r="AP338" s="53">
        <v>-5.4279409999999997</v>
      </c>
      <c r="AQ338" s="53">
        <v>-5.3349520000000004</v>
      </c>
      <c r="AR338" s="53">
        <v>-5.9923690000000001</v>
      </c>
      <c r="AS338" s="53">
        <v>-7.5154370000000004</v>
      </c>
      <c r="AT338" s="53">
        <v>-6.1684700000000001</v>
      </c>
      <c r="AU338" s="53">
        <v>-4.4882679999999997</v>
      </c>
      <c r="AV338" s="53">
        <v>-3.9821620000000002</v>
      </c>
      <c r="AW338" s="53">
        <v>-3.7727889999999999</v>
      </c>
      <c r="AX338" s="53">
        <v>-3.570065</v>
      </c>
      <c r="AY338" s="53">
        <v>-2.2658290000000001</v>
      </c>
      <c r="AZ338" s="53">
        <v>-2.0247000000000002</v>
      </c>
      <c r="BA338" s="53">
        <v>-2.8642530000000002</v>
      </c>
      <c r="BB338" s="53">
        <v>-2.8524449999999999</v>
      </c>
      <c r="BC338" s="53">
        <v>-2.9919669999999998</v>
      </c>
      <c r="BD338" s="53">
        <v>-2.6621519999999999</v>
      </c>
      <c r="BE338" s="53">
        <v>-1.3559289999999999</v>
      </c>
      <c r="BF338" s="53">
        <v>-1.0117370000000001</v>
      </c>
      <c r="BG338" s="53">
        <v>-0.86574609999999996</v>
      </c>
      <c r="BH338" s="53">
        <v>-0.98901919999999999</v>
      </c>
      <c r="BI338" s="53">
        <v>-1.118052</v>
      </c>
      <c r="BJ338" s="53">
        <v>-1.6988190000000001</v>
      </c>
      <c r="BK338" s="53">
        <v>-2.4460700000000002</v>
      </c>
      <c r="BL338" s="53">
        <v>-2.0360960000000001</v>
      </c>
      <c r="BM338" s="53">
        <v>-1.874593</v>
      </c>
      <c r="BN338" s="53">
        <v>-2.9019349999999999</v>
      </c>
      <c r="BO338" s="53">
        <v>-2.847486</v>
      </c>
      <c r="BP338" s="53">
        <v>-3.5701839999999998</v>
      </c>
      <c r="BQ338" s="53">
        <v>-5.0771850000000001</v>
      </c>
      <c r="BR338" s="53">
        <v>-3.778918</v>
      </c>
      <c r="BS338" s="53">
        <v>-2.1431369999999998</v>
      </c>
      <c r="BT338" s="53">
        <v>-1.5829219999999999</v>
      </c>
      <c r="BU338" s="53">
        <v>-1.5253559999999999</v>
      </c>
      <c r="BV338" s="53">
        <v>-1.30104</v>
      </c>
      <c r="BW338" s="53">
        <v>5.8741000000000002E-3</v>
      </c>
      <c r="BX338" s="53">
        <v>-4.6011400000000001E-2</v>
      </c>
      <c r="BY338" s="53">
        <v>-1.1877260000000001</v>
      </c>
      <c r="BZ338" s="53">
        <v>-1.228583</v>
      </c>
      <c r="CA338" s="53">
        <v>-1.389726</v>
      </c>
      <c r="CB338" s="53">
        <v>-1.0915919999999999</v>
      </c>
      <c r="CC338" s="53">
        <v>-0.402619</v>
      </c>
      <c r="CD338" s="53">
        <v>-7.9607200000000003E-2</v>
      </c>
      <c r="CE338" s="53">
        <v>6.5967799999999993E-2</v>
      </c>
      <c r="CF338" s="53">
        <v>-5.1104999999999998E-2</v>
      </c>
      <c r="CG338" s="53">
        <v>-0.16996800000000001</v>
      </c>
      <c r="CH338" s="53">
        <v>-0.73813620000000002</v>
      </c>
      <c r="CI338" s="53">
        <v>-1.466432</v>
      </c>
      <c r="CJ338" s="53">
        <v>-0.64399830000000002</v>
      </c>
      <c r="CK338" s="53">
        <v>-0.13586110000000001</v>
      </c>
      <c r="CL338" s="53">
        <v>-1.1524300000000001</v>
      </c>
      <c r="CM338" s="53">
        <v>-1.124674</v>
      </c>
      <c r="CN338" s="53">
        <v>-1.892585</v>
      </c>
      <c r="CO338" s="53">
        <v>-3.3884590000000001</v>
      </c>
      <c r="CP338" s="53">
        <v>-2.1239219999999999</v>
      </c>
      <c r="CQ338" s="53">
        <v>-0.51890639999999999</v>
      </c>
      <c r="CR338" s="53">
        <v>7.8784400000000004E-2</v>
      </c>
      <c r="CS338" s="53">
        <v>3.1209899999999999E-2</v>
      </c>
      <c r="CT338" s="53">
        <v>0.27048080000000002</v>
      </c>
      <c r="CU338" s="53">
        <v>1.5792489999999999</v>
      </c>
      <c r="CV338" s="53">
        <v>1.324422</v>
      </c>
      <c r="CW338" s="53">
        <v>-2.6569599999999999E-2</v>
      </c>
      <c r="CX338" s="53">
        <v>-0.1039014</v>
      </c>
      <c r="CY338" s="53">
        <v>-0.28001900000000002</v>
      </c>
      <c r="CZ338" s="53">
        <v>-3.8278000000000001E-3</v>
      </c>
      <c r="DA338" s="53">
        <v>0.55069058999999998</v>
      </c>
      <c r="DB338" s="53">
        <v>0.85252289999999997</v>
      </c>
      <c r="DC338" s="53">
        <v>0.99768159999999995</v>
      </c>
      <c r="DD338" s="53">
        <v>0.88680919999999996</v>
      </c>
      <c r="DE338" s="53">
        <v>0.77811580000000002</v>
      </c>
      <c r="DF338" s="53">
        <v>0.22254699999999999</v>
      </c>
      <c r="DG338" s="53">
        <v>-0.48679450000000002</v>
      </c>
      <c r="DH338" s="53">
        <v>0.74809890000000001</v>
      </c>
      <c r="DI338" s="53">
        <v>1.6028709999999999</v>
      </c>
      <c r="DJ338" s="53">
        <v>0.59707390000000005</v>
      </c>
      <c r="DK338" s="53">
        <v>0.59813780000000005</v>
      </c>
      <c r="DL338" s="53">
        <v>-0.2149867</v>
      </c>
      <c r="DM338" s="53">
        <v>-1.6997340000000001</v>
      </c>
      <c r="DN338" s="53">
        <v>-0.46892539999999999</v>
      </c>
      <c r="DO338" s="53">
        <v>1.105324</v>
      </c>
      <c r="DP338" s="53">
        <v>1.740491</v>
      </c>
      <c r="DQ338" s="53">
        <v>1.5877749999999999</v>
      </c>
      <c r="DR338" s="53">
        <v>1.842001</v>
      </c>
      <c r="DS338" s="53">
        <v>3.1526230000000002</v>
      </c>
      <c r="DT338" s="53">
        <v>2.694855</v>
      </c>
      <c r="DU338" s="53">
        <v>1.134587</v>
      </c>
      <c r="DV338" s="53">
        <v>1.02078</v>
      </c>
      <c r="DW338" s="53">
        <v>0.82968830000000005</v>
      </c>
      <c r="DX338" s="53">
        <v>1.0839369999999999</v>
      </c>
      <c r="DY338" s="53">
        <v>1.9271179000000001</v>
      </c>
      <c r="DZ338" s="53">
        <v>2.1983709999999999</v>
      </c>
      <c r="EA338" s="53">
        <v>2.3429280000000001</v>
      </c>
      <c r="EB338" s="53">
        <v>2.2410079999999999</v>
      </c>
      <c r="EC338" s="53">
        <v>2.146998</v>
      </c>
      <c r="ED338" s="53">
        <v>1.609621</v>
      </c>
      <c r="EE338" s="53">
        <v>0.92764670000000005</v>
      </c>
      <c r="EF338" s="53">
        <v>2.7580659999999999</v>
      </c>
      <c r="EG338" s="53">
        <v>4.1133240000000004</v>
      </c>
      <c r="EH338" s="53">
        <v>3.1230799999999999</v>
      </c>
      <c r="EI338" s="53">
        <v>3.085604</v>
      </c>
      <c r="EJ338" s="53">
        <v>2.2071990000000001</v>
      </c>
      <c r="EK338" s="53">
        <v>0.7385176</v>
      </c>
      <c r="EL338" s="53">
        <v>1.9206270000000001</v>
      </c>
      <c r="EM338" s="53">
        <v>3.4504549999999998</v>
      </c>
      <c r="EN338" s="53">
        <v>4.1397300000000001</v>
      </c>
      <c r="EO338" s="53">
        <v>3.8352089999999999</v>
      </c>
      <c r="EP338" s="53">
        <v>4.111027</v>
      </c>
      <c r="EQ338" s="53">
        <v>5.4243259999999998</v>
      </c>
      <c r="ER338" s="53">
        <v>4.6735429999999996</v>
      </c>
      <c r="ES338" s="53">
        <v>2.8111130000000002</v>
      </c>
      <c r="ET338" s="53">
        <v>2.6446420000000002</v>
      </c>
      <c r="EU338" s="53">
        <v>2.4319289999999998</v>
      </c>
      <c r="EV338" s="53">
        <v>2.654496</v>
      </c>
      <c r="EW338" s="53">
        <v>73.555109999999999</v>
      </c>
      <c r="EX338" s="53">
        <v>71.803830000000005</v>
      </c>
      <c r="EY338" s="53">
        <v>70.306209999999993</v>
      </c>
      <c r="EZ338" s="53">
        <v>68.946359999999999</v>
      </c>
      <c r="FA338" s="53">
        <v>67.852710000000002</v>
      </c>
      <c r="FB338" s="53">
        <v>66.849220000000003</v>
      </c>
      <c r="FC338" s="53">
        <v>66.615849999999995</v>
      </c>
      <c r="FD338" s="53">
        <v>68.36224</v>
      </c>
      <c r="FE338" s="53">
        <v>71.414050000000003</v>
      </c>
      <c r="FF338" s="53">
        <v>74.823160000000001</v>
      </c>
      <c r="FG338" s="53">
        <v>78.748660000000001</v>
      </c>
      <c r="FH338" s="53">
        <v>82.558850000000007</v>
      </c>
      <c r="FI338" s="53">
        <v>85.816980000000001</v>
      </c>
      <c r="FJ338" s="53">
        <v>88.417599999999993</v>
      </c>
      <c r="FK338" s="53">
        <v>90.410749999999993</v>
      </c>
      <c r="FL338" s="53">
        <v>91.687730000000002</v>
      </c>
      <c r="FM338" s="53">
        <v>92.256</v>
      </c>
      <c r="FN338" s="53">
        <v>91.86591</v>
      </c>
      <c r="FO338" s="53">
        <v>90.214160000000007</v>
      </c>
      <c r="FP338" s="53">
        <v>87.313310000000001</v>
      </c>
      <c r="FQ338" s="53">
        <v>83.405190000000005</v>
      </c>
      <c r="FR338" s="53">
        <v>80.305179999999993</v>
      </c>
      <c r="FS338" s="53">
        <v>77.756180000000001</v>
      </c>
      <c r="FT338" s="53">
        <v>75.648579999999995</v>
      </c>
      <c r="FU338" s="53">
        <v>389.2903</v>
      </c>
      <c r="FV338" s="53">
        <v>5907.7039999999997</v>
      </c>
      <c r="FW338" s="53">
        <v>169.75640000000001</v>
      </c>
      <c r="FX338" s="53">
        <v>1</v>
      </c>
    </row>
    <row r="339" spans="1:180" x14ac:dyDescent="0.3">
      <c r="A339" t="s">
        <v>174</v>
      </c>
      <c r="B339" t="s">
        <v>251</v>
      </c>
      <c r="C339" t="s">
        <v>180</v>
      </c>
      <c r="D339" t="s">
        <v>227</v>
      </c>
      <c r="E339" t="s">
        <v>189</v>
      </c>
      <c r="F339" t="s">
        <v>234</v>
      </c>
      <c r="G339" t="s">
        <v>243</v>
      </c>
      <c r="H339" s="53">
        <v>179</v>
      </c>
      <c r="I339" s="53">
        <v>13.50475</v>
      </c>
      <c r="J339" s="53">
        <v>13.346769999999999</v>
      </c>
      <c r="K339" s="53">
        <v>13.141640000000001</v>
      </c>
      <c r="L339" s="53">
        <v>13.286350000000001</v>
      </c>
      <c r="M339" s="53">
        <v>12.49963</v>
      </c>
      <c r="N339" s="53">
        <v>12.77971</v>
      </c>
      <c r="O339" s="53">
        <v>14.89977</v>
      </c>
      <c r="P339" s="53">
        <v>17.888249999999999</v>
      </c>
      <c r="Q339" s="53">
        <v>18.694299999999998</v>
      </c>
      <c r="R339" s="53">
        <v>18.150839999999999</v>
      </c>
      <c r="S339" s="53">
        <v>17.641729999999999</v>
      </c>
      <c r="T339" s="53">
        <v>17.308129999999998</v>
      </c>
      <c r="U339" s="53">
        <v>15.957879999999999</v>
      </c>
      <c r="V339" s="53">
        <v>15.81189</v>
      </c>
      <c r="W339" s="53">
        <v>15.68651</v>
      </c>
      <c r="X339" s="53">
        <v>14.93812</v>
      </c>
      <c r="Y339" s="53">
        <v>14.695650000000001</v>
      </c>
      <c r="Z339" s="53">
        <v>13.84681</v>
      </c>
      <c r="AA339" s="53">
        <v>14.23639</v>
      </c>
      <c r="AB339" s="53">
        <v>14.74775</v>
      </c>
      <c r="AC339" s="53">
        <v>14.05959</v>
      </c>
      <c r="AD339" s="53">
        <v>13.841939999999999</v>
      </c>
      <c r="AE339" s="53">
        <v>14.43111</v>
      </c>
      <c r="AF339" s="53">
        <v>14.05818</v>
      </c>
      <c r="AG339" s="53">
        <v>-1.0052871000000001</v>
      </c>
      <c r="AH339" s="53">
        <v>-0.98200109999999996</v>
      </c>
      <c r="AI339" s="53">
        <v>-0.99825819999999998</v>
      </c>
      <c r="AJ339" s="53">
        <v>-0.75973590000000002</v>
      </c>
      <c r="AK339" s="53">
        <v>-1.3409789999999999</v>
      </c>
      <c r="AL339" s="53">
        <v>-1.428796</v>
      </c>
      <c r="AM339" s="53">
        <v>-2.2082250000000001</v>
      </c>
      <c r="AN339" s="53">
        <v>-3.1855699999999998</v>
      </c>
      <c r="AO339" s="53">
        <v>-3.4191669999999998</v>
      </c>
      <c r="AP339" s="53">
        <v>-4.1234849999999996</v>
      </c>
      <c r="AQ339" s="53">
        <v>-4.5749209999999998</v>
      </c>
      <c r="AR339" s="53">
        <v>-4.5387639999999996</v>
      </c>
      <c r="AS339" s="53">
        <v>-5.331378</v>
      </c>
      <c r="AT339" s="53">
        <v>-5.157095</v>
      </c>
      <c r="AU339" s="53">
        <v>-4.0413629999999996</v>
      </c>
      <c r="AV339" s="53">
        <v>-3.352131</v>
      </c>
      <c r="AW339" s="53">
        <v>-2.0564909999999998</v>
      </c>
      <c r="AX339" s="53">
        <v>-1.750589</v>
      </c>
      <c r="AY339" s="53">
        <v>-1.077785</v>
      </c>
      <c r="AZ339" s="53">
        <v>-0.73922880000000002</v>
      </c>
      <c r="BA339" s="53">
        <v>-1.626892</v>
      </c>
      <c r="BB339" s="53">
        <v>-1.9442740000000001</v>
      </c>
      <c r="BC339" s="53">
        <v>-1.200831</v>
      </c>
      <c r="BD339" s="53">
        <v>-1.5729839999999999</v>
      </c>
      <c r="BE339" s="53">
        <v>0.38217601000000001</v>
      </c>
      <c r="BF339" s="53">
        <v>0.34103699999999998</v>
      </c>
      <c r="BG339" s="53">
        <v>0.3091255</v>
      </c>
      <c r="BH339" s="53">
        <v>0.59425260000000002</v>
      </c>
      <c r="BI339" s="53">
        <v>-3.3278299999999997E-2</v>
      </c>
      <c r="BJ339" s="53">
        <v>-0.10004390000000001</v>
      </c>
      <c r="BK339" s="53">
        <v>-0.72553769999999995</v>
      </c>
      <c r="BL339" s="53">
        <v>-1.0727370000000001</v>
      </c>
      <c r="BM339" s="53">
        <v>-1.1606259999999999</v>
      </c>
      <c r="BN339" s="53">
        <v>-1.8846849999999999</v>
      </c>
      <c r="BO339" s="53">
        <v>-2.4279760000000001</v>
      </c>
      <c r="BP339" s="53">
        <v>-2.5188329999999999</v>
      </c>
      <c r="BQ339" s="53">
        <v>-3.276859</v>
      </c>
      <c r="BR339" s="53">
        <v>-3.0104540000000002</v>
      </c>
      <c r="BS339" s="53">
        <v>-1.901626</v>
      </c>
      <c r="BT339" s="53">
        <v>-1.2771760000000001</v>
      </c>
      <c r="BU339" s="53">
        <v>-1.1795699999999999E-2</v>
      </c>
      <c r="BV339" s="53">
        <v>0.28645009999999999</v>
      </c>
      <c r="BW339" s="53">
        <v>0.97000830000000005</v>
      </c>
      <c r="BX339" s="53">
        <v>1.529785</v>
      </c>
      <c r="BY339" s="53">
        <v>0.1972698</v>
      </c>
      <c r="BZ339" s="53">
        <v>-0.28677619999999998</v>
      </c>
      <c r="CA339" s="53">
        <v>0.35165920000000001</v>
      </c>
      <c r="CB339" s="53">
        <v>-1.7523E-3</v>
      </c>
      <c r="CC339" s="53">
        <v>1.343129</v>
      </c>
      <c r="CD339" s="53">
        <v>1.257369</v>
      </c>
      <c r="CE339" s="53">
        <v>1.2146159999999999</v>
      </c>
      <c r="CF339" s="53">
        <v>1.5320210000000001</v>
      </c>
      <c r="CG339" s="53">
        <v>0.87243119999999996</v>
      </c>
      <c r="CH339" s="53">
        <v>0.82024540000000001</v>
      </c>
      <c r="CI339" s="53">
        <v>0.301367</v>
      </c>
      <c r="CJ339" s="53">
        <v>0.39060400000000001</v>
      </c>
      <c r="CK339" s="53">
        <v>0.40363300000000002</v>
      </c>
      <c r="CL339" s="53">
        <v>-0.33409939999999999</v>
      </c>
      <c r="CM339" s="53">
        <v>-0.94100899999999998</v>
      </c>
      <c r="CN339" s="53">
        <v>-1.1198349999999999</v>
      </c>
      <c r="CO339" s="53">
        <v>-1.8539060000000001</v>
      </c>
      <c r="CP339" s="53">
        <v>-1.5236970000000001</v>
      </c>
      <c r="CQ339" s="53">
        <v>-0.41965039999999998</v>
      </c>
      <c r="CR339" s="53">
        <v>0.1599313</v>
      </c>
      <c r="CS339" s="53">
        <v>1.4043540000000001</v>
      </c>
      <c r="CT339" s="53">
        <v>1.6972970000000001</v>
      </c>
      <c r="CU339" s="53">
        <v>2.3883040000000002</v>
      </c>
      <c r="CV339" s="53">
        <v>3.1012970000000002</v>
      </c>
      <c r="CW339" s="53">
        <v>1.4606790000000001</v>
      </c>
      <c r="CX339" s="53">
        <v>0.86120149999999995</v>
      </c>
      <c r="CY339" s="53">
        <v>1.4269099999999999</v>
      </c>
      <c r="CZ339" s="53">
        <v>1.0864780000000001</v>
      </c>
      <c r="DA339" s="53">
        <v>2.3040818999999999</v>
      </c>
      <c r="DB339" s="53">
        <v>2.1737009999999999</v>
      </c>
      <c r="DC339" s="53">
        <v>2.1201059999999998</v>
      </c>
      <c r="DD339" s="53">
        <v>2.469789</v>
      </c>
      <c r="DE339" s="53">
        <v>1.778141</v>
      </c>
      <c r="DF339" s="53">
        <v>1.7405349999999999</v>
      </c>
      <c r="DG339" s="53">
        <v>1.3282719999999999</v>
      </c>
      <c r="DH339" s="53">
        <v>1.853945</v>
      </c>
      <c r="DI339" s="53">
        <v>1.967892</v>
      </c>
      <c r="DJ339" s="53">
        <v>1.216486</v>
      </c>
      <c r="DK339" s="53">
        <v>0.54595830000000001</v>
      </c>
      <c r="DL339" s="53">
        <v>0.27916279999999999</v>
      </c>
      <c r="DM339" s="53">
        <v>-0.43095250000000002</v>
      </c>
      <c r="DN339" s="53">
        <v>-3.6939399999999997E-2</v>
      </c>
      <c r="DO339" s="53">
        <v>1.062325</v>
      </c>
      <c r="DP339" s="53">
        <v>1.5970390000000001</v>
      </c>
      <c r="DQ339" s="53">
        <v>2.820503</v>
      </c>
      <c r="DR339" s="53">
        <v>3.1081449999999999</v>
      </c>
      <c r="DS339" s="53">
        <v>3.8066</v>
      </c>
      <c r="DT339" s="53">
        <v>4.6728100000000001</v>
      </c>
      <c r="DU339" s="53">
        <v>2.7240880000000001</v>
      </c>
      <c r="DV339" s="53">
        <v>2.009179</v>
      </c>
      <c r="DW339" s="53">
        <v>2.5021599999999999</v>
      </c>
      <c r="DX339" s="53">
        <v>2.174709</v>
      </c>
      <c r="DY339" s="53">
        <v>3.6915450000000001</v>
      </c>
      <c r="DZ339" s="53">
        <v>3.4967389999999998</v>
      </c>
      <c r="EA339" s="53">
        <v>3.427489</v>
      </c>
      <c r="EB339" s="53">
        <v>3.8237779999999999</v>
      </c>
      <c r="EC339" s="53">
        <v>3.0858409999999998</v>
      </c>
      <c r="ED339" s="53">
        <v>3.069286</v>
      </c>
      <c r="EE339" s="53">
        <v>2.810959</v>
      </c>
      <c r="EF339" s="53">
        <v>3.9667780000000001</v>
      </c>
      <c r="EG339" s="53">
        <v>4.2264330000000001</v>
      </c>
      <c r="EH339" s="53">
        <v>3.4552860000000001</v>
      </c>
      <c r="EI339" s="53">
        <v>2.6929029999999998</v>
      </c>
      <c r="EJ339" s="53">
        <v>2.2990930000000001</v>
      </c>
      <c r="EK339" s="53">
        <v>1.6235660000000001</v>
      </c>
      <c r="EL339" s="53">
        <v>2.109702</v>
      </c>
      <c r="EM339" s="53">
        <v>3.2020629999999999</v>
      </c>
      <c r="EN339" s="53">
        <v>3.6719930000000001</v>
      </c>
      <c r="EO339" s="53">
        <v>4.8651989999999996</v>
      </c>
      <c r="EP339" s="53">
        <v>5.1451840000000004</v>
      </c>
      <c r="EQ339" s="53">
        <v>5.854393</v>
      </c>
      <c r="ER339" s="53">
        <v>6.9418230000000003</v>
      </c>
      <c r="ES339" s="53">
        <v>4.5482500000000003</v>
      </c>
      <c r="ET339" s="53">
        <v>3.666677</v>
      </c>
      <c r="EU339" s="53">
        <v>4.0546509999999998</v>
      </c>
      <c r="EV339" s="53">
        <v>3.7459410000000002</v>
      </c>
      <c r="EW339" s="53">
        <v>71.894159999999999</v>
      </c>
      <c r="EX339" s="53">
        <v>70.360799999999998</v>
      </c>
      <c r="EY339" s="53">
        <v>69.107299999999995</v>
      </c>
      <c r="EZ339" s="53">
        <v>67.817819999999998</v>
      </c>
      <c r="FA339" s="53">
        <v>66.595169999999996</v>
      </c>
      <c r="FB339" s="53">
        <v>65.601230000000001</v>
      </c>
      <c r="FC339" s="53">
        <v>64.904420000000002</v>
      </c>
      <c r="FD339" s="53">
        <v>66.188890000000001</v>
      </c>
      <c r="FE339" s="53">
        <v>69.224109999999996</v>
      </c>
      <c r="FF339" s="53">
        <v>72.849720000000005</v>
      </c>
      <c r="FG339" s="53">
        <v>76.921040000000005</v>
      </c>
      <c r="FH339" s="53">
        <v>80.730350000000001</v>
      </c>
      <c r="FI339" s="53">
        <v>83.943610000000007</v>
      </c>
      <c r="FJ339" s="53">
        <v>86.629289999999997</v>
      </c>
      <c r="FK339" s="53">
        <v>88.598140000000001</v>
      </c>
      <c r="FL339" s="53">
        <v>89.863370000000003</v>
      </c>
      <c r="FM339" s="53">
        <v>90.345290000000006</v>
      </c>
      <c r="FN339" s="53">
        <v>89.677340000000001</v>
      </c>
      <c r="FO339" s="53">
        <v>87.54974</v>
      </c>
      <c r="FP339" s="53">
        <v>84.028980000000004</v>
      </c>
      <c r="FQ339" s="53">
        <v>80.282139999999998</v>
      </c>
      <c r="FR339" s="53">
        <v>77.542280000000005</v>
      </c>
      <c r="FS339" s="53">
        <v>75.426699999999997</v>
      </c>
      <c r="FT339" s="53">
        <v>73.479240000000004</v>
      </c>
      <c r="FU339" s="53">
        <v>389.77420000000001</v>
      </c>
      <c r="FV339" s="53">
        <v>4434.24</v>
      </c>
      <c r="FW339" s="53">
        <v>164.2473</v>
      </c>
      <c r="FX339" s="53">
        <v>1</v>
      </c>
    </row>
    <row r="340" spans="1:180" x14ac:dyDescent="0.3">
      <c r="A340" t="s">
        <v>174</v>
      </c>
      <c r="B340" t="s">
        <v>251</v>
      </c>
      <c r="C340" t="s">
        <v>180</v>
      </c>
      <c r="D340" t="s">
        <v>248</v>
      </c>
      <c r="E340" t="s">
        <v>187</v>
      </c>
      <c r="F340" t="s">
        <v>234</v>
      </c>
      <c r="G340" t="s">
        <v>243</v>
      </c>
      <c r="H340" s="53">
        <v>179</v>
      </c>
      <c r="I340" s="53">
        <v>15.860749999999999</v>
      </c>
      <c r="J340" s="53">
        <v>15.172370000000001</v>
      </c>
      <c r="K340" s="53">
        <v>14.469279999999999</v>
      </c>
      <c r="L340" s="53">
        <v>14.44323</v>
      </c>
      <c r="M340" s="53">
        <v>14.42592</v>
      </c>
      <c r="N340" s="53">
        <v>14.75339</v>
      </c>
      <c r="O340" s="53">
        <v>14.324249999999999</v>
      </c>
      <c r="P340" s="53">
        <v>17.077369999999998</v>
      </c>
      <c r="Q340" s="53">
        <v>17.798829999999999</v>
      </c>
      <c r="R340" s="53">
        <v>17.935099999999998</v>
      </c>
      <c r="S340" s="53">
        <v>17.907920000000001</v>
      </c>
      <c r="T340" s="53">
        <v>17.857990000000001</v>
      </c>
      <c r="U340" s="53">
        <v>17.069030000000001</v>
      </c>
      <c r="V340" s="53">
        <v>16.114619999999999</v>
      </c>
      <c r="W340" s="53">
        <v>15.46045</v>
      </c>
      <c r="X340" s="53">
        <v>14.86253</v>
      </c>
      <c r="Y340" s="53">
        <v>13.77037</v>
      </c>
      <c r="Z340" s="53">
        <v>13.00728</v>
      </c>
      <c r="AA340" s="53">
        <v>13.07738</v>
      </c>
      <c r="AB340" s="53">
        <v>12.777229999999999</v>
      </c>
      <c r="AC340" s="53">
        <v>13.12584</v>
      </c>
      <c r="AD340" s="53">
        <v>13.27561</v>
      </c>
      <c r="AE340" s="53">
        <v>13.406000000000001</v>
      </c>
      <c r="AF340" s="53">
        <v>13.37918</v>
      </c>
      <c r="AG340" s="53">
        <v>-1.3893169999999999</v>
      </c>
      <c r="AH340" s="53">
        <v>-1.7910729999999999</v>
      </c>
      <c r="AI340" s="53">
        <v>-2.3172549999999998</v>
      </c>
      <c r="AJ340" s="53">
        <v>-2.377383</v>
      </c>
      <c r="AK340" s="53">
        <v>-2.4585689999999998</v>
      </c>
      <c r="AL340" s="53">
        <v>-2.3047740000000001</v>
      </c>
      <c r="AM340" s="53">
        <v>-4.2105649999999999</v>
      </c>
      <c r="AN340" s="53">
        <v>-2.3972099999999998</v>
      </c>
      <c r="AO340" s="53">
        <v>-1.686744</v>
      </c>
      <c r="AP340" s="53">
        <v>-1.2039869999999999</v>
      </c>
      <c r="AQ340" s="53">
        <v>-0.46518029999999999</v>
      </c>
      <c r="AR340" s="53">
        <v>0.36843369999999998</v>
      </c>
      <c r="AS340" s="53">
        <v>3.8865499999999997E-2</v>
      </c>
      <c r="AT340" s="53">
        <v>-0.52297749999999998</v>
      </c>
      <c r="AU340" s="53">
        <v>-0.56785509999999995</v>
      </c>
      <c r="AV340" s="53">
        <v>-0.3343332</v>
      </c>
      <c r="AW340" s="53">
        <v>-0.39971859999999998</v>
      </c>
      <c r="AX340" s="53">
        <v>-0.24593290000000001</v>
      </c>
      <c r="AY340" s="53">
        <v>-3.7874499999999998E-2</v>
      </c>
      <c r="AZ340" s="53">
        <v>-9.4698500000000005E-2</v>
      </c>
      <c r="BA340" s="53">
        <v>-9.6895200000000001E-2</v>
      </c>
      <c r="BB340" s="53">
        <v>-0.35885430000000001</v>
      </c>
      <c r="BC340" s="53">
        <v>-0.52467050000000004</v>
      </c>
      <c r="BD340" s="53">
        <v>-0.62984519999999999</v>
      </c>
      <c r="BE340" s="53">
        <v>0.45295769000000002</v>
      </c>
      <c r="BF340" s="53">
        <v>-2.3803999999999999E-2</v>
      </c>
      <c r="BG340" s="53">
        <v>-0.55097700000000005</v>
      </c>
      <c r="BH340" s="53">
        <v>-0.53144780000000003</v>
      </c>
      <c r="BI340" s="53">
        <v>-0.56124779999999996</v>
      </c>
      <c r="BJ340" s="53">
        <v>-0.65672399999999997</v>
      </c>
      <c r="BK340" s="53">
        <v>-2.3802539999999999</v>
      </c>
      <c r="BL340" s="53">
        <v>-0.46897139999999998</v>
      </c>
      <c r="BM340" s="53">
        <v>0.22305729999999999</v>
      </c>
      <c r="BN340" s="53">
        <v>0.69708199999999998</v>
      </c>
      <c r="BO340" s="53">
        <v>1.3024910000000001</v>
      </c>
      <c r="BP340" s="53">
        <v>1.984596</v>
      </c>
      <c r="BQ340" s="53">
        <v>1.6916800000000001</v>
      </c>
      <c r="BR340" s="53">
        <v>1.089062</v>
      </c>
      <c r="BS340" s="53">
        <v>0.9628236</v>
      </c>
      <c r="BT340" s="53">
        <v>1.0651219999999999</v>
      </c>
      <c r="BU340" s="53">
        <v>0.94214330000000002</v>
      </c>
      <c r="BV340" s="53">
        <v>1.0768</v>
      </c>
      <c r="BW340" s="53">
        <v>1.2871349999999999</v>
      </c>
      <c r="BX340" s="53">
        <v>1.2250049999999999</v>
      </c>
      <c r="BY340" s="53">
        <v>1.1704859999999999</v>
      </c>
      <c r="BZ340" s="53">
        <v>0.96390439999999999</v>
      </c>
      <c r="CA340" s="53">
        <v>0.81838200000000005</v>
      </c>
      <c r="CB340" s="53">
        <v>0.70843230000000001</v>
      </c>
      <c r="CC340" s="53">
        <v>1.7289110000000001</v>
      </c>
      <c r="CD340" s="53">
        <v>1.2002010000000001</v>
      </c>
      <c r="CE340" s="53">
        <v>0.67234210000000005</v>
      </c>
      <c r="CF340" s="53">
        <v>0.74704150000000002</v>
      </c>
      <c r="CG340" s="53">
        <v>0.75283069999999996</v>
      </c>
      <c r="CH340" s="53">
        <v>0.48471049999999999</v>
      </c>
      <c r="CI340" s="53">
        <v>-1.112587</v>
      </c>
      <c r="CJ340" s="53">
        <v>0.86652059999999997</v>
      </c>
      <c r="CK340" s="53">
        <v>1.5457799999999999</v>
      </c>
      <c r="CL340" s="53">
        <v>2.013757</v>
      </c>
      <c r="CM340" s="53">
        <v>2.5267750000000002</v>
      </c>
      <c r="CN340" s="53">
        <v>3.103945</v>
      </c>
      <c r="CO340" s="53">
        <v>2.8364150000000001</v>
      </c>
      <c r="CP340" s="53">
        <v>2.2055560000000001</v>
      </c>
      <c r="CQ340" s="53">
        <v>2.022967</v>
      </c>
      <c r="CR340" s="53">
        <v>2.0343800000000001</v>
      </c>
      <c r="CS340" s="53">
        <v>1.871513</v>
      </c>
      <c r="CT340" s="53">
        <v>1.9929209999999999</v>
      </c>
      <c r="CU340" s="53">
        <v>2.2048320000000001</v>
      </c>
      <c r="CV340" s="53">
        <v>2.1390280000000002</v>
      </c>
      <c r="CW340" s="53">
        <v>2.04827</v>
      </c>
      <c r="CX340" s="53">
        <v>1.8800429999999999</v>
      </c>
      <c r="CY340" s="53">
        <v>1.7485759999999999</v>
      </c>
      <c r="CZ340" s="53">
        <v>1.635319</v>
      </c>
      <c r="DA340" s="53">
        <v>3.0048648999999998</v>
      </c>
      <c r="DB340" s="53">
        <v>2.4242059999999999</v>
      </c>
      <c r="DC340" s="53">
        <v>1.895661</v>
      </c>
      <c r="DD340" s="53">
        <v>2.025531</v>
      </c>
      <c r="DE340" s="53">
        <v>2.0669089999999999</v>
      </c>
      <c r="DF340" s="53">
        <v>1.626145</v>
      </c>
      <c r="DG340" s="53">
        <v>0.1550801</v>
      </c>
      <c r="DH340" s="53">
        <v>2.202013</v>
      </c>
      <c r="DI340" s="53">
        <v>2.8685019999999999</v>
      </c>
      <c r="DJ340" s="53">
        <v>3.3304309999999999</v>
      </c>
      <c r="DK340" s="53">
        <v>3.7510590000000001</v>
      </c>
      <c r="DL340" s="53">
        <v>4.2232940000000001</v>
      </c>
      <c r="DM340" s="53">
        <v>3.9811489999999998</v>
      </c>
      <c r="DN340" s="53">
        <v>3.3220489999999998</v>
      </c>
      <c r="DO340" s="53">
        <v>3.0831110000000002</v>
      </c>
      <c r="DP340" s="53">
        <v>3.0036390000000002</v>
      </c>
      <c r="DQ340" s="53">
        <v>2.8008820000000001</v>
      </c>
      <c r="DR340" s="53">
        <v>2.9090419999999999</v>
      </c>
      <c r="DS340" s="53">
        <v>3.1225299999999998</v>
      </c>
      <c r="DT340" s="53">
        <v>3.0530499999999998</v>
      </c>
      <c r="DU340" s="53">
        <v>2.9260549999999999</v>
      </c>
      <c r="DV340" s="53">
        <v>2.7961819999999999</v>
      </c>
      <c r="DW340" s="53">
        <v>2.6787700000000001</v>
      </c>
      <c r="DX340" s="53">
        <v>2.5622060000000002</v>
      </c>
      <c r="DY340" s="53">
        <v>4.8471389</v>
      </c>
      <c r="DZ340" s="53">
        <v>4.1914749999999996</v>
      </c>
      <c r="EA340" s="53">
        <v>3.66194</v>
      </c>
      <c r="EB340" s="53">
        <v>3.8714659999999999</v>
      </c>
      <c r="EC340" s="53">
        <v>3.9642300000000001</v>
      </c>
      <c r="ED340" s="53">
        <v>3.2741950000000002</v>
      </c>
      <c r="EE340" s="53">
        <v>1.98539</v>
      </c>
      <c r="EF340" s="53">
        <v>4.1302510000000003</v>
      </c>
      <c r="EG340" s="53">
        <v>4.7783040000000003</v>
      </c>
      <c r="EH340" s="53">
        <v>5.2315009999999997</v>
      </c>
      <c r="EI340" s="53">
        <v>5.5187309999999998</v>
      </c>
      <c r="EJ340" s="53">
        <v>5.8394560000000002</v>
      </c>
      <c r="EK340" s="53">
        <v>5.6339639999999997</v>
      </c>
      <c r="EL340" s="53">
        <v>4.9340890000000002</v>
      </c>
      <c r="EM340" s="53">
        <v>4.6137899999999998</v>
      </c>
      <c r="EN340" s="53">
        <v>4.4030940000000003</v>
      </c>
      <c r="EO340" s="53">
        <v>4.1427440000000004</v>
      </c>
      <c r="EP340" s="53">
        <v>4.2317749999999998</v>
      </c>
      <c r="EQ340" s="53">
        <v>4.4475389999999999</v>
      </c>
      <c r="ER340" s="53">
        <v>4.3727539999999996</v>
      </c>
      <c r="ES340" s="53">
        <v>4.1934360000000002</v>
      </c>
      <c r="ET340" s="53">
        <v>4.1189410000000004</v>
      </c>
      <c r="EU340" s="53">
        <v>4.0218220000000002</v>
      </c>
      <c r="EV340" s="53">
        <v>3.9004840000000001</v>
      </c>
      <c r="EW340" s="53">
        <v>72.529499999999999</v>
      </c>
      <c r="EX340" s="53">
        <v>70.881050000000002</v>
      </c>
      <c r="EY340" s="53">
        <v>69.344179999999994</v>
      </c>
      <c r="EZ340" s="53">
        <v>67.937960000000004</v>
      </c>
      <c r="FA340" s="53">
        <v>66.56429</v>
      </c>
      <c r="FB340" s="53">
        <v>65.471630000000005</v>
      </c>
      <c r="FC340" s="53">
        <v>65.674899999999994</v>
      </c>
      <c r="FD340" s="53">
        <v>68.144279999999995</v>
      </c>
      <c r="FE340" s="53">
        <v>71.468739999999997</v>
      </c>
      <c r="FF340" s="53">
        <v>75.134020000000007</v>
      </c>
      <c r="FG340" s="53">
        <v>78.687079999999995</v>
      </c>
      <c r="FH340" s="53">
        <v>82.091059999999999</v>
      </c>
      <c r="FI340" s="53">
        <v>85.033659999999998</v>
      </c>
      <c r="FJ340" s="53">
        <v>87.397559999999999</v>
      </c>
      <c r="FK340" s="53">
        <v>89.375119999999995</v>
      </c>
      <c r="FL340" s="53">
        <v>90.518590000000003</v>
      </c>
      <c r="FM340" s="53">
        <v>90.978200000000001</v>
      </c>
      <c r="FN340" s="53">
        <v>90.439080000000004</v>
      </c>
      <c r="FO340" s="53">
        <v>88.754409999999993</v>
      </c>
      <c r="FP340" s="53">
        <v>86.063159999999996</v>
      </c>
      <c r="FQ340" s="53">
        <v>81.993099999999998</v>
      </c>
      <c r="FR340" s="53">
        <v>78.667360000000002</v>
      </c>
      <c r="FS340" s="53">
        <v>76.116389999999996</v>
      </c>
      <c r="FT340" s="53">
        <v>73.941810000000004</v>
      </c>
      <c r="FU340" s="53">
        <v>389.9</v>
      </c>
      <c r="FV340" s="53">
        <v>5337.9989999999998</v>
      </c>
      <c r="FW340" s="53">
        <v>157.43879999999999</v>
      </c>
      <c r="FX340" s="53">
        <v>1</v>
      </c>
    </row>
    <row r="341" spans="1:180" x14ac:dyDescent="0.3">
      <c r="A341" t="s">
        <v>174</v>
      </c>
      <c r="B341" t="s">
        <v>251</v>
      </c>
      <c r="C341" t="s">
        <v>180</v>
      </c>
      <c r="D341" t="s">
        <v>248</v>
      </c>
      <c r="E341" t="s">
        <v>190</v>
      </c>
      <c r="F341" t="s">
        <v>234</v>
      </c>
      <c r="G341" t="s">
        <v>243</v>
      </c>
      <c r="H341" s="53">
        <v>179</v>
      </c>
      <c r="I341" s="53">
        <v>5.8471580000000003</v>
      </c>
      <c r="J341" s="53">
        <v>5.5888799999999996</v>
      </c>
      <c r="K341" s="53">
        <v>5.6856520000000002</v>
      </c>
      <c r="L341" s="53">
        <v>6.7128160000000001</v>
      </c>
      <c r="M341" s="53">
        <v>7.951441</v>
      </c>
      <c r="N341" s="53">
        <v>8.0946540000000002</v>
      </c>
      <c r="O341" s="53">
        <v>8.6804290000000002</v>
      </c>
      <c r="P341" s="53">
        <v>12.12621</v>
      </c>
      <c r="Q341" s="53">
        <v>12.8825</v>
      </c>
      <c r="R341" s="53">
        <v>11.80443</v>
      </c>
      <c r="S341" s="53">
        <v>11.51627</v>
      </c>
      <c r="T341" s="53">
        <v>10.982749999999999</v>
      </c>
      <c r="U341" s="53">
        <v>10.33808</v>
      </c>
      <c r="V341" s="53">
        <v>9.6305150000000008</v>
      </c>
      <c r="W341" s="53">
        <v>9.2352690000000006</v>
      </c>
      <c r="X341" s="53">
        <v>8.6119780000000006</v>
      </c>
      <c r="Y341" s="53">
        <v>7.9990379999999996</v>
      </c>
      <c r="Z341" s="53">
        <v>7.2809929999999996</v>
      </c>
      <c r="AA341" s="53">
        <v>7.2211879999999997</v>
      </c>
      <c r="AB341" s="53">
        <v>6.4456740000000003</v>
      </c>
      <c r="AC341" s="53">
        <v>6.3194970000000001</v>
      </c>
      <c r="AD341" s="53">
        <v>6.4782390000000003</v>
      </c>
      <c r="AE341" s="53">
        <v>6.2874590000000001</v>
      </c>
      <c r="AF341" s="53">
        <v>5.9318749999999998</v>
      </c>
      <c r="AG341" s="53">
        <v>-5.591907</v>
      </c>
      <c r="AH341" s="53">
        <v>-5.7570829999999997</v>
      </c>
      <c r="AI341" s="53">
        <v>-5.2861649999999996</v>
      </c>
      <c r="AJ341" s="53">
        <v>-3.7491310000000002</v>
      </c>
      <c r="AK341" s="53">
        <v>-1.9953620000000001</v>
      </c>
      <c r="AL341" s="53">
        <v>-1.891591</v>
      </c>
      <c r="AM341" s="53">
        <v>-1.8434010000000001</v>
      </c>
      <c r="AN341" s="53">
        <v>-7.2769200000000006E-2</v>
      </c>
      <c r="AO341" s="53">
        <v>-0.38422390000000001</v>
      </c>
      <c r="AP341" s="53">
        <v>-2.3283550000000002</v>
      </c>
      <c r="AQ341" s="53">
        <v>-2.8392499999999998</v>
      </c>
      <c r="AR341" s="53">
        <v>-3.191999</v>
      </c>
      <c r="AS341" s="53">
        <v>-3.3600289999999999</v>
      </c>
      <c r="AT341" s="53">
        <v>-3.6645129999999999</v>
      </c>
      <c r="AU341" s="53">
        <v>-3.0936210000000002</v>
      </c>
      <c r="AV341" s="53">
        <v>-3.0294919999999999</v>
      </c>
      <c r="AW341" s="53">
        <v>-2.89039</v>
      </c>
      <c r="AX341" s="53">
        <v>-2.6537549999999999</v>
      </c>
      <c r="AY341" s="53">
        <v>-2.4709810000000001</v>
      </c>
      <c r="AZ341" s="53">
        <v>-2.9561639999999998</v>
      </c>
      <c r="BA341" s="53">
        <v>-3.3159719999999999</v>
      </c>
      <c r="BB341" s="53">
        <v>-3.1091739999999999</v>
      </c>
      <c r="BC341" s="53">
        <v>-3.2157</v>
      </c>
      <c r="BD341" s="53">
        <v>-3.4581379999999999</v>
      </c>
      <c r="BE341" s="53">
        <v>-3.8293368999999999</v>
      </c>
      <c r="BF341" s="53">
        <v>-3.9464009999999998</v>
      </c>
      <c r="BG341" s="53">
        <v>-3.649095</v>
      </c>
      <c r="BH341" s="53">
        <v>-2.3814660000000001</v>
      </c>
      <c r="BI341" s="53">
        <v>-0.91668649999999996</v>
      </c>
      <c r="BJ341" s="53">
        <v>-0.79451870000000002</v>
      </c>
      <c r="BK341" s="53">
        <v>-0.72002630000000001</v>
      </c>
      <c r="BL341" s="53">
        <v>1.2226030000000001</v>
      </c>
      <c r="BM341" s="53">
        <v>1.2658180000000001</v>
      </c>
      <c r="BN341" s="53">
        <v>-0.41246680000000002</v>
      </c>
      <c r="BO341" s="53">
        <v>-0.77883650000000004</v>
      </c>
      <c r="BP341" s="53">
        <v>-1.1541269999999999</v>
      </c>
      <c r="BQ341" s="53">
        <v>-1.6110930000000001</v>
      </c>
      <c r="BR341" s="53">
        <v>-1.9802569999999999</v>
      </c>
      <c r="BS341" s="53">
        <v>-1.6147720000000001</v>
      </c>
      <c r="BT341" s="53">
        <v>-1.551213</v>
      </c>
      <c r="BU341" s="53">
        <v>-1.4225410000000001</v>
      </c>
      <c r="BV341" s="53">
        <v>-1.1944170000000001</v>
      </c>
      <c r="BW341" s="53">
        <v>-0.99715189999999998</v>
      </c>
      <c r="BX341" s="53">
        <v>-1.4772419999999999</v>
      </c>
      <c r="BY341" s="53">
        <v>-1.8669199999999999</v>
      </c>
      <c r="BZ341" s="53">
        <v>-1.713964</v>
      </c>
      <c r="CA341" s="53">
        <v>-1.8445510000000001</v>
      </c>
      <c r="CB341" s="53">
        <v>-2.1091799999999998</v>
      </c>
      <c r="CC341" s="53">
        <v>-2.6085861000000001</v>
      </c>
      <c r="CD341" s="53">
        <v>-2.6923279999999998</v>
      </c>
      <c r="CE341" s="53">
        <v>-2.515266</v>
      </c>
      <c r="CF341" s="53">
        <v>-1.434226</v>
      </c>
      <c r="CG341" s="53">
        <v>-0.1695989</v>
      </c>
      <c r="CH341" s="53">
        <v>-3.4689900000000003E-2</v>
      </c>
      <c r="CI341" s="53">
        <v>5.8019599999999998E-2</v>
      </c>
      <c r="CJ341" s="53">
        <v>2.119774</v>
      </c>
      <c r="CK341" s="53">
        <v>2.4086319999999999</v>
      </c>
      <c r="CL341" s="53">
        <v>0.91447160000000005</v>
      </c>
      <c r="CM341" s="53">
        <v>0.64819950000000004</v>
      </c>
      <c r="CN341" s="53">
        <v>0.2572972</v>
      </c>
      <c r="CO341" s="53">
        <v>-0.39978530000000001</v>
      </c>
      <c r="CP341" s="53">
        <v>-0.81374650000000004</v>
      </c>
      <c r="CQ341" s="53">
        <v>-0.59052649999999995</v>
      </c>
      <c r="CR341" s="53">
        <v>-0.52736240000000001</v>
      </c>
      <c r="CS341" s="53">
        <v>-0.40591270000000002</v>
      </c>
      <c r="CT341" s="53">
        <v>-0.18368309999999999</v>
      </c>
      <c r="CU341" s="53">
        <v>2.36174E-2</v>
      </c>
      <c r="CV341" s="53">
        <v>-0.4529456</v>
      </c>
      <c r="CW341" s="53">
        <v>-0.86331080000000004</v>
      </c>
      <c r="CX341" s="53">
        <v>-0.74764649999999999</v>
      </c>
      <c r="CY341" s="53">
        <v>-0.89489770000000002</v>
      </c>
      <c r="CZ341" s="53">
        <v>-1.174895</v>
      </c>
      <c r="DA341" s="53">
        <v>-1.3878360000000001</v>
      </c>
      <c r="DB341" s="53">
        <v>-1.4382550000000001</v>
      </c>
      <c r="DC341" s="53">
        <v>-1.381437</v>
      </c>
      <c r="DD341" s="53">
        <v>-0.48698580000000002</v>
      </c>
      <c r="DE341" s="53">
        <v>0.57748869999999997</v>
      </c>
      <c r="DF341" s="53">
        <v>0.72513899999999998</v>
      </c>
      <c r="DG341" s="53">
        <v>0.83606550000000002</v>
      </c>
      <c r="DH341" s="53">
        <v>3.0169450000000002</v>
      </c>
      <c r="DI341" s="53">
        <v>3.5514450000000002</v>
      </c>
      <c r="DJ341" s="53">
        <v>2.2414100000000001</v>
      </c>
      <c r="DK341" s="53">
        <v>2.0752359999999999</v>
      </c>
      <c r="DL341" s="53">
        <v>1.6687209999999999</v>
      </c>
      <c r="DM341" s="53">
        <v>0.81152219999999997</v>
      </c>
      <c r="DN341" s="53">
        <v>0.35276410000000002</v>
      </c>
      <c r="DO341" s="53">
        <v>0.43371949999999998</v>
      </c>
      <c r="DP341" s="53">
        <v>0.4964886</v>
      </c>
      <c r="DQ341" s="53">
        <v>0.61071529999999996</v>
      </c>
      <c r="DR341" s="53">
        <v>0.82705059999999997</v>
      </c>
      <c r="DS341" s="53">
        <v>1.044387</v>
      </c>
      <c r="DT341" s="53">
        <v>0.57135119999999995</v>
      </c>
      <c r="DU341" s="53">
        <v>0.14029829999999999</v>
      </c>
      <c r="DV341" s="53">
        <v>0.21867139999999999</v>
      </c>
      <c r="DW341" s="53">
        <v>5.4755900000000003E-2</v>
      </c>
      <c r="DX341" s="53">
        <v>-0.2406105</v>
      </c>
      <c r="DY341" s="53">
        <v>0.37473440000000002</v>
      </c>
      <c r="DZ341" s="53">
        <v>0.37242710000000001</v>
      </c>
      <c r="EA341" s="53">
        <v>0.255633</v>
      </c>
      <c r="EB341" s="53">
        <v>0.88067870000000004</v>
      </c>
      <c r="EC341" s="53">
        <v>1.6561650000000001</v>
      </c>
      <c r="ED341" s="53">
        <v>1.822211</v>
      </c>
      <c r="EE341" s="53">
        <v>1.9594400000000001</v>
      </c>
      <c r="EF341" s="53">
        <v>4.3123180000000003</v>
      </c>
      <c r="EG341" s="53">
        <v>5.2014870000000002</v>
      </c>
      <c r="EH341" s="53">
        <v>4.1572990000000001</v>
      </c>
      <c r="EI341" s="53">
        <v>4.1356489999999999</v>
      </c>
      <c r="EJ341" s="53">
        <v>3.7065939999999999</v>
      </c>
      <c r="EK341" s="53">
        <v>2.5604580000000001</v>
      </c>
      <c r="EL341" s="53">
        <v>2.0370200000000001</v>
      </c>
      <c r="EM341" s="53">
        <v>1.912568</v>
      </c>
      <c r="EN341" s="53">
        <v>1.9747669999999999</v>
      </c>
      <c r="EO341" s="53">
        <v>2.0785650000000002</v>
      </c>
      <c r="EP341" s="53">
        <v>2.2863889999999998</v>
      </c>
      <c r="EQ341" s="53">
        <v>2.5182150000000001</v>
      </c>
      <c r="ER341" s="53">
        <v>2.0502729999999998</v>
      </c>
      <c r="ES341" s="53">
        <v>1.589351</v>
      </c>
      <c r="ET341" s="53">
        <v>1.6138809999999999</v>
      </c>
      <c r="EU341" s="53">
        <v>1.425905</v>
      </c>
      <c r="EV341" s="53">
        <v>1.1083480000000001</v>
      </c>
      <c r="EW341" s="53">
        <v>68.304339999999996</v>
      </c>
      <c r="EX341" s="53">
        <v>66.944810000000004</v>
      </c>
      <c r="EY341" s="53">
        <v>65.695239999999998</v>
      </c>
      <c r="EZ341" s="53">
        <v>64.547489999999996</v>
      </c>
      <c r="FA341" s="53">
        <v>63.545490000000001</v>
      </c>
      <c r="FB341" s="53">
        <v>62.421990000000001</v>
      </c>
      <c r="FC341" s="53">
        <v>61.563459999999999</v>
      </c>
      <c r="FD341" s="53">
        <v>62.32929</v>
      </c>
      <c r="FE341" s="53">
        <v>65.670850000000002</v>
      </c>
      <c r="FF341" s="53">
        <v>69.457080000000005</v>
      </c>
      <c r="FG341" s="53">
        <v>73.827439999999996</v>
      </c>
      <c r="FH341" s="53">
        <v>77.834569999999999</v>
      </c>
      <c r="FI341" s="53">
        <v>81.450230000000005</v>
      </c>
      <c r="FJ341" s="53">
        <v>84.058899999999994</v>
      </c>
      <c r="FK341" s="53">
        <v>85.749570000000006</v>
      </c>
      <c r="FL341" s="53">
        <v>86.642470000000003</v>
      </c>
      <c r="FM341" s="53">
        <v>86.715059999999994</v>
      </c>
      <c r="FN341" s="53">
        <v>85.636049999999997</v>
      </c>
      <c r="FO341" s="53">
        <v>82.988730000000004</v>
      </c>
      <c r="FP341" s="53">
        <v>79.077010000000001</v>
      </c>
      <c r="FQ341" s="53">
        <v>76.014120000000005</v>
      </c>
      <c r="FR341" s="53">
        <v>73.55762</v>
      </c>
      <c r="FS341" s="53">
        <v>71.697519999999997</v>
      </c>
      <c r="FT341" s="53">
        <v>69.981459999999998</v>
      </c>
      <c r="FU341" s="53">
        <v>389.5</v>
      </c>
      <c r="FV341" s="53">
        <v>3762.4879999999998</v>
      </c>
      <c r="FW341" s="53">
        <v>182.5247</v>
      </c>
      <c r="FX341" s="53">
        <v>1</v>
      </c>
    </row>
    <row r="342" spans="1:180" x14ac:dyDescent="0.3">
      <c r="A342" t="s">
        <v>174</v>
      </c>
      <c r="B342" t="s">
        <v>251</v>
      </c>
      <c r="C342" t="s">
        <v>180</v>
      </c>
      <c r="D342" t="s">
        <v>227</v>
      </c>
      <c r="E342" t="s">
        <v>187</v>
      </c>
      <c r="F342" t="s">
        <v>234</v>
      </c>
      <c r="G342" t="s">
        <v>243</v>
      </c>
      <c r="H342" s="53">
        <v>179</v>
      </c>
      <c r="I342" s="53">
        <v>14.461880000000001</v>
      </c>
      <c r="J342" s="53">
        <v>14.468920000000001</v>
      </c>
      <c r="K342" s="53">
        <v>14.69336</v>
      </c>
      <c r="L342" s="53">
        <v>14.71865</v>
      </c>
      <c r="M342" s="53">
        <v>14.76824</v>
      </c>
      <c r="N342" s="53">
        <v>15.454980000000001</v>
      </c>
      <c r="O342" s="53">
        <v>17.348749999999999</v>
      </c>
      <c r="P342" s="53">
        <v>20.769960000000001</v>
      </c>
      <c r="Q342" s="53">
        <v>22.00648</v>
      </c>
      <c r="R342" s="53">
        <v>22.33755</v>
      </c>
      <c r="S342" s="53">
        <v>22.292390000000001</v>
      </c>
      <c r="T342" s="53">
        <v>21.190329999999999</v>
      </c>
      <c r="U342" s="53">
        <v>18.597110000000001</v>
      </c>
      <c r="V342" s="53">
        <v>17.70636</v>
      </c>
      <c r="W342" s="53">
        <v>17.03295</v>
      </c>
      <c r="X342" s="53">
        <v>16.783719999999999</v>
      </c>
      <c r="Y342" s="53">
        <v>15.97894</v>
      </c>
      <c r="Z342" s="53">
        <v>15.645519999999999</v>
      </c>
      <c r="AA342" s="53">
        <v>16.429649999999999</v>
      </c>
      <c r="AB342" s="53">
        <v>16.55584</v>
      </c>
      <c r="AC342" s="53">
        <v>16.511369999999999</v>
      </c>
      <c r="AD342" s="53">
        <v>16.519459999999999</v>
      </c>
      <c r="AE342" s="53">
        <v>16.275490000000001</v>
      </c>
      <c r="AF342" s="53">
        <v>15.90466</v>
      </c>
      <c r="AG342" s="53">
        <v>-3.1356449</v>
      </c>
      <c r="AH342" s="53">
        <v>-3.0583779999999998</v>
      </c>
      <c r="AI342" s="53">
        <v>-2.8242639999999999</v>
      </c>
      <c r="AJ342" s="53">
        <v>-2.7837589999999999</v>
      </c>
      <c r="AK342" s="53">
        <v>-2.9661650000000002</v>
      </c>
      <c r="AL342" s="53">
        <v>-3.2659739999999999</v>
      </c>
      <c r="AM342" s="53">
        <v>-4.8458439999999996</v>
      </c>
      <c r="AN342" s="53">
        <v>-5.3215789999999998</v>
      </c>
      <c r="AO342" s="53">
        <v>-5.014151</v>
      </c>
      <c r="AP342" s="53">
        <v>-5.0819789999999996</v>
      </c>
      <c r="AQ342" s="53">
        <v>-5.156517</v>
      </c>
      <c r="AR342" s="53">
        <v>-5.8197510000000001</v>
      </c>
      <c r="AS342" s="53">
        <v>-7.1865709999999998</v>
      </c>
      <c r="AT342" s="53">
        <v>-7.3225879999999997</v>
      </c>
      <c r="AU342" s="53">
        <v>-6.6736040000000001</v>
      </c>
      <c r="AV342" s="53">
        <v>-4.831404</v>
      </c>
      <c r="AW342" s="53">
        <v>-3.2534619999999999</v>
      </c>
      <c r="AX342" s="53">
        <v>-1.982866</v>
      </c>
      <c r="AY342" s="53">
        <v>-1.1216930000000001</v>
      </c>
      <c r="AZ342" s="53">
        <v>-0.96390869999999995</v>
      </c>
      <c r="BA342" s="53">
        <v>-2.092368</v>
      </c>
      <c r="BB342" s="53">
        <v>-2.6805819999999998</v>
      </c>
      <c r="BC342" s="53">
        <v>-3.0541510000000001</v>
      </c>
      <c r="BD342" s="53">
        <v>-3.2252869999999998</v>
      </c>
      <c r="BE342" s="53">
        <v>-1.6619759999999999</v>
      </c>
      <c r="BF342" s="53">
        <v>-1.5824659999999999</v>
      </c>
      <c r="BG342" s="53">
        <v>-1.3124640000000001</v>
      </c>
      <c r="BH342" s="53">
        <v>-1.2400450000000001</v>
      </c>
      <c r="BI342" s="53">
        <v>-1.357029</v>
      </c>
      <c r="BJ342" s="53">
        <v>-1.6389089999999999</v>
      </c>
      <c r="BK342" s="53">
        <v>-3.04304</v>
      </c>
      <c r="BL342" s="53">
        <v>-2.9872860000000001</v>
      </c>
      <c r="BM342" s="53">
        <v>-2.6160760000000001</v>
      </c>
      <c r="BN342" s="53">
        <v>-2.5554230000000002</v>
      </c>
      <c r="BO342" s="53">
        <v>-2.671068</v>
      </c>
      <c r="BP342" s="53">
        <v>-3.27691</v>
      </c>
      <c r="BQ342" s="53">
        <v>-4.7227370000000004</v>
      </c>
      <c r="BR342" s="53">
        <v>-4.9834949999999996</v>
      </c>
      <c r="BS342" s="53">
        <v>-4.4086550000000004</v>
      </c>
      <c r="BT342" s="53">
        <v>-2.7330570000000001</v>
      </c>
      <c r="BU342" s="53">
        <v>-1.258624</v>
      </c>
      <c r="BV342" s="53">
        <v>2.6614100000000002E-2</v>
      </c>
      <c r="BW342" s="53">
        <v>0.89148839999999996</v>
      </c>
      <c r="BX342" s="53">
        <v>1.1762539999999999</v>
      </c>
      <c r="BY342" s="53">
        <v>-7.7029000000000004E-3</v>
      </c>
      <c r="BZ342" s="53">
        <v>-0.79131209999999996</v>
      </c>
      <c r="CA342" s="53">
        <v>-1.2212419999999999</v>
      </c>
      <c r="CB342" s="53">
        <v>-1.5167120000000001</v>
      </c>
      <c r="CC342" s="53">
        <v>-0.64131832</v>
      </c>
      <c r="CD342" s="53">
        <v>-0.56025329999999995</v>
      </c>
      <c r="CE342" s="53">
        <v>-0.26539560000000001</v>
      </c>
      <c r="CF342" s="53">
        <v>-0.17087240000000001</v>
      </c>
      <c r="CG342" s="53">
        <v>-0.24254690000000001</v>
      </c>
      <c r="CH342" s="53">
        <v>-0.51200939999999995</v>
      </c>
      <c r="CI342" s="53">
        <v>-1.794424</v>
      </c>
      <c r="CJ342" s="53">
        <v>-1.3705609999999999</v>
      </c>
      <c r="CK342" s="53">
        <v>-0.9551769</v>
      </c>
      <c r="CL342" s="53">
        <v>-0.80553719999999995</v>
      </c>
      <c r="CM342" s="53">
        <v>-0.94965339999999998</v>
      </c>
      <c r="CN342" s="53">
        <v>-1.515746</v>
      </c>
      <c r="CO342" s="53">
        <v>-3.0162939999999998</v>
      </c>
      <c r="CP342" s="53">
        <v>-3.3634460000000002</v>
      </c>
      <c r="CQ342" s="53">
        <v>-2.8399580000000002</v>
      </c>
      <c r="CR342" s="53">
        <v>-1.279749</v>
      </c>
      <c r="CS342" s="53">
        <v>0.1229941</v>
      </c>
      <c r="CT342" s="53">
        <v>1.418374</v>
      </c>
      <c r="CU342" s="53">
        <v>2.2858109999999998</v>
      </c>
      <c r="CV342" s="53">
        <v>2.6585239999999999</v>
      </c>
      <c r="CW342" s="53">
        <v>1.4361299999999999</v>
      </c>
      <c r="CX342" s="53">
        <v>0.51719040000000005</v>
      </c>
      <c r="CY342" s="53">
        <v>4.8224799999999998E-2</v>
      </c>
      <c r="CZ342" s="53">
        <v>-0.33335740000000003</v>
      </c>
      <c r="DA342" s="53">
        <v>0.37933999000000002</v>
      </c>
      <c r="DB342" s="53">
        <v>0.46195920000000001</v>
      </c>
      <c r="DC342" s="53">
        <v>0.78167249999999999</v>
      </c>
      <c r="DD342" s="53">
        <v>0.89829979999999998</v>
      </c>
      <c r="DE342" s="53">
        <v>0.87193549999999997</v>
      </c>
      <c r="DF342" s="53">
        <v>0.61489039999999995</v>
      </c>
      <c r="DG342" s="53">
        <v>-0.54580709999999999</v>
      </c>
      <c r="DH342" s="53">
        <v>0.2461633</v>
      </c>
      <c r="DI342" s="53">
        <v>0.70572219999999997</v>
      </c>
      <c r="DJ342" s="53">
        <v>0.94434819999999997</v>
      </c>
      <c r="DK342" s="53">
        <v>0.77176080000000002</v>
      </c>
      <c r="DL342" s="53">
        <v>0.24541850000000001</v>
      </c>
      <c r="DM342" s="53">
        <v>-1.30985</v>
      </c>
      <c r="DN342" s="53">
        <v>-1.7433970000000001</v>
      </c>
      <c r="DO342" s="53">
        <v>-1.271261</v>
      </c>
      <c r="DP342" s="53">
        <v>0.17355979999999999</v>
      </c>
      <c r="DQ342" s="53">
        <v>1.5046120000000001</v>
      </c>
      <c r="DR342" s="53">
        <v>2.810133</v>
      </c>
      <c r="DS342" s="53">
        <v>3.6801349999999999</v>
      </c>
      <c r="DT342" s="53">
        <v>4.1407930000000004</v>
      </c>
      <c r="DU342" s="53">
        <v>2.8799630000000001</v>
      </c>
      <c r="DV342" s="53">
        <v>1.825693</v>
      </c>
      <c r="DW342" s="53">
        <v>1.3176920000000001</v>
      </c>
      <c r="DX342" s="53">
        <v>0.84999670000000005</v>
      </c>
      <c r="DY342" s="53">
        <v>1.853008</v>
      </c>
      <c r="DZ342" s="53">
        <v>1.937872</v>
      </c>
      <c r="EA342" s="53">
        <v>2.2934730000000001</v>
      </c>
      <c r="EB342" s="53">
        <v>2.4420139999999999</v>
      </c>
      <c r="EC342" s="53">
        <v>2.481071</v>
      </c>
      <c r="ED342" s="53">
        <v>2.2419549999999999</v>
      </c>
      <c r="EE342" s="53">
        <v>1.2569969999999999</v>
      </c>
      <c r="EF342" s="53">
        <v>2.580457</v>
      </c>
      <c r="EG342" s="53">
        <v>3.1037970000000001</v>
      </c>
      <c r="EH342" s="53">
        <v>3.4709050000000001</v>
      </c>
      <c r="EI342" s="53">
        <v>3.2572100000000002</v>
      </c>
      <c r="EJ342" s="53">
        <v>2.7882600000000002</v>
      </c>
      <c r="EK342" s="53">
        <v>1.153983</v>
      </c>
      <c r="EL342" s="53">
        <v>0.59569589999999994</v>
      </c>
      <c r="EM342" s="53">
        <v>0.99368789999999996</v>
      </c>
      <c r="EN342" s="53">
        <v>2.2719070000000001</v>
      </c>
      <c r="EO342" s="53">
        <v>3.4994499999999999</v>
      </c>
      <c r="EP342" s="53">
        <v>4.8196130000000004</v>
      </c>
      <c r="EQ342" s="53">
        <v>5.6933160000000003</v>
      </c>
      <c r="ER342" s="53">
        <v>6.2809559999999998</v>
      </c>
      <c r="ES342" s="53">
        <v>4.9646290000000004</v>
      </c>
      <c r="ET342" s="53">
        <v>3.714963</v>
      </c>
      <c r="EU342" s="53">
        <v>3.1505999999999998</v>
      </c>
      <c r="EV342" s="53">
        <v>2.5585719999999998</v>
      </c>
      <c r="EW342" s="53">
        <v>69.511189999999999</v>
      </c>
      <c r="EX342" s="53">
        <v>67.930930000000004</v>
      </c>
      <c r="EY342" s="53">
        <v>66.469639999999998</v>
      </c>
      <c r="EZ342" s="53">
        <v>65.186869999999999</v>
      </c>
      <c r="FA342" s="53">
        <v>64.083349999999996</v>
      </c>
      <c r="FB342" s="53">
        <v>63.080500000000001</v>
      </c>
      <c r="FC342" s="53">
        <v>63.288699999999999</v>
      </c>
      <c r="FD342" s="53">
        <v>65.639719999999997</v>
      </c>
      <c r="FE342" s="53">
        <v>68.802700000000002</v>
      </c>
      <c r="FF342" s="53">
        <v>72.198710000000005</v>
      </c>
      <c r="FG342" s="53">
        <v>75.650509999999997</v>
      </c>
      <c r="FH342" s="53">
        <v>78.85078</v>
      </c>
      <c r="FI342" s="53">
        <v>81.66583</v>
      </c>
      <c r="FJ342" s="53">
        <v>83.9529</v>
      </c>
      <c r="FK342" s="53">
        <v>85.732919999999993</v>
      </c>
      <c r="FL342" s="53">
        <v>86.855620000000002</v>
      </c>
      <c r="FM342" s="53">
        <v>87.216080000000005</v>
      </c>
      <c r="FN342" s="53">
        <v>86.700860000000006</v>
      </c>
      <c r="FO342" s="53">
        <v>85.123279999999994</v>
      </c>
      <c r="FP342" s="53">
        <v>82.334980000000002</v>
      </c>
      <c r="FQ342" s="53">
        <v>78.470330000000004</v>
      </c>
      <c r="FR342" s="53">
        <v>75.359700000000004</v>
      </c>
      <c r="FS342" s="53">
        <v>73.031300000000002</v>
      </c>
      <c r="FT342" s="53">
        <v>71.191950000000006</v>
      </c>
      <c r="FU342" s="53">
        <v>389.9</v>
      </c>
      <c r="FV342" s="53">
        <v>5337.9989999999998</v>
      </c>
      <c r="FW342" s="53">
        <v>157.43879999999999</v>
      </c>
      <c r="FX342" s="53">
        <v>1</v>
      </c>
    </row>
    <row r="343" spans="1:180" x14ac:dyDescent="0.3">
      <c r="A343" t="s">
        <v>174</v>
      </c>
      <c r="B343" t="s">
        <v>251</v>
      </c>
      <c r="C343" t="s">
        <v>180</v>
      </c>
      <c r="D343" t="s">
        <v>248</v>
      </c>
      <c r="E343" t="s">
        <v>189</v>
      </c>
      <c r="F343" t="s">
        <v>234</v>
      </c>
      <c r="G343" t="s">
        <v>243</v>
      </c>
      <c r="H343" s="53">
        <v>179</v>
      </c>
      <c r="I343" s="53">
        <v>11.382250000000001</v>
      </c>
      <c r="J343" s="53">
        <v>11.913959999999999</v>
      </c>
      <c r="K343" s="53">
        <v>12.43024</v>
      </c>
      <c r="L343" s="53">
        <v>12.462400000000001</v>
      </c>
      <c r="M343" s="53">
        <v>11.68755</v>
      </c>
      <c r="N343" s="53">
        <v>12.70668</v>
      </c>
      <c r="O343" s="53">
        <v>14.017569999999999</v>
      </c>
      <c r="P343" s="53">
        <v>15.186299999999999</v>
      </c>
      <c r="Q343" s="53">
        <v>15.93327</v>
      </c>
      <c r="R343" s="53">
        <v>14.836539999999999</v>
      </c>
      <c r="S343" s="53">
        <v>14.579079999999999</v>
      </c>
      <c r="T343" s="53">
        <v>14.550649999999999</v>
      </c>
      <c r="U343" s="53">
        <v>13.66831</v>
      </c>
      <c r="V343" s="53">
        <v>13.849769999999999</v>
      </c>
      <c r="W343" s="53">
        <v>13.407780000000001</v>
      </c>
      <c r="X343" s="53">
        <v>12.728899999999999</v>
      </c>
      <c r="Y343" s="53">
        <v>11.632339999999999</v>
      </c>
      <c r="Z343" s="53">
        <v>10.6296</v>
      </c>
      <c r="AA343" s="53">
        <v>9.6543259999999993</v>
      </c>
      <c r="AB343" s="53">
        <v>9.6968250000000005</v>
      </c>
      <c r="AC343" s="53">
        <v>9.2175429999999992</v>
      </c>
      <c r="AD343" s="53">
        <v>9.0419280000000004</v>
      </c>
      <c r="AE343" s="53">
        <v>9.3564679999999996</v>
      </c>
      <c r="AF343" s="53">
        <v>9.3245090000000008</v>
      </c>
      <c r="AG343" s="53">
        <v>-3.1091658999999998</v>
      </c>
      <c r="AH343" s="53">
        <v>-2.5190980000000001</v>
      </c>
      <c r="AI343" s="53">
        <v>-1.748178</v>
      </c>
      <c r="AJ343" s="53">
        <v>-1.626927</v>
      </c>
      <c r="AK343" s="53">
        <v>-2.5325769999999999</v>
      </c>
      <c r="AL343" s="53">
        <v>-1.4647289999999999</v>
      </c>
      <c r="AM343" s="53">
        <v>-1.1760120000000001</v>
      </c>
      <c r="AN343" s="53">
        <v>-1.887634</v>
      </c>
      <c r="AO343" s="53">
        <v>-1.515779</v>
      </c>
      <c r="AP343" s="53">
        <v>-2.0881340000000002</v>
      </c>
      <c r="AQ343" s="53">
        <v>-2.069515</v>
      </c>
      <c r="AR343" s="53">
        <v>-1.5299389999999999</v>
      </c>
      <c r="AS343" s="53">
        <v>-1.8580680000000001</v>
      </c>
      <c r="AT343" s="53">
        <v>-0.95331569999999999</v>
      </c>
      <c r="AU343" s="53">
        <v>-0.750475</v>
      </c>
      <c r="AV343" s="53">
        <v>-0.94205159999999999</v>
      </c>
      <c r="AW343" s="53">
        <v>-1.2828820000000001</v>
      </c>
      <c r="AX343" s="53">
        <v>-1.5786150000000001</v>
      </c>
      <c r="AY343" s="53">
        <v>-1.918539</v>
      </c>
      <c r="AZ343" s="53">
        <v>-1.8291770000000001</v>
      </c>
      <c r="BA343" s="53">
        <v>-2.695722</v>
      </c>
      <c r="BB343" s="53">
        <v>-2.9931899999999998</v>
      </c>
      <c r="BC343" s="53">
        <v>-2.5700289999999999</v>
      </c>
      <c r="BD343" s="53">
        <v>-2.4270640000000001</v>
      </c>
      <c r="BE343" s="53">
        <v>-1.2829550999999999</v>
      </c>
      <c r="BF343" s="53">
        <v>-0.74624480000000004</v>
      </c>
      <c r="BG343" s="53">
        <v>-4.7863200000000002E-2</v>
      </c>
      <c r="BH343" s="53">
        <v>7.1440600000000007E-2</v>
      </c>
      <c r="BI343" s="53">
        <v>-0.75651190000000001</v>
      </c>
      <c r="BJ343" s="53">
        <v>0.2333539</v>
      </c>
      <c r="BK343" s="53">
        <v>0.67672690000000002</v>
      </c>
      <c r="BL343" s="53">
        <v>0.61801229999999996</v>
      </c>
      <c r="BM343" s="53">
        <v>1.036745</v>
      </c>
      <c r="BN343" s="53">
        <v>0.31000739999999999</v>
      </c>
      <c r="BO343" s="53">
        <v>0.2543434</v>
      </c>
      <c r="BP343" s="53">
        <v>0.70308619999999999</v>
      </c>
      <c r="BQ343" s="53">
        <v>0.31797379999999997</v>
      </c>
      <c r="BR343" s="53">
        <v>0.95647110000000002</v>
      </c>
      <c r="BS343" s="53">
        <v>1.108395</v>
      </c>
      <c r="BT343" s="53">
        <v>0.93685499999999999</v>
      </c>
      <c r="BU343" s="53">
        <v>0.59176289999999998</v>
      </c>
      <c r="BV343" s="53">
        <v>0.31094699999999997</v>
      </c>
      <c r="BW343" s="53">
        <v>-0.37049959999999998</v>
      </c>
      <c r="BX343" s="53">
        <v>-0.3023882</v>
      </c>
      <c r="BY343" s="53">
        <v>-1.348965</v>
      </c>
      <c r="BZ343" s="53">
        <v>-1.63473</v>
      </c>
      <c r="CA343" s="53">
        <v>-1.21332</v>
      </c>
      <c r="CB343" s="53">
        <v>-1.0637989999999999</v>
      </c>
      <c r="CC343" s="53">
        <v>-1.8127399999999998E-2</v>
      </c>
      <c r="CD343" s="53">
        <v>0.48162769999999999</v>
      </c>
      <c r="CE343" s="53">
        <v>1.1297699999999999</v>
      </c>
      <c r="CF343" s="53">
        <v>1.247725</v>
      </c>
      <c r="CG343" s="53">
        <v>0.4735857</v>
      </c>
      <c r="CH343" s="53">
        <v>1.4094409999999999</v>
      </c>
      <c r="CI343" s="53">
        <v>1.9599279999999999</v>
      </c>
      <c r="CJ343" s="53">
        <v>2.353415</v>
      </c>
      <c r="CK343" s="53">
        <v>2.8046160000000002</v>
      </c>
      <c r="CL343" s="53">
        <v>1.970953</v>
      </c>
      <c r="CM343" s="53">
        <v>1.8638399999999999</v>
      </c>
      <c r="CN343" s="53">
        <v>2.2496719999999999</v>
      </c>
      <c r="CO343" s="53">
        <v>1.825094</v>
      </c>
      <c r="CP343" s="53">
        <v>2.2791839999999999</v>
      </c>
      <c r="CQ343" s="53">
        <v>2.3958430000000002</v>
      </c>
      <c r="CR343" s="53">
        <v>2.2381799999999998</v>
      </c>
      <c r="CS343" s="53">
        <v>1.890136</v>
      </c>
      <c r="CT343" s="53">
        <v>1.6196520000000001</v>
      </c>
      <c r="CU343" s="53">
        <v>0.7016675</v>
      </c>
      <c r="CV343" s="53">
        <v>0.75506099999999998</v>
      </c>
      <c r="CW343" s="53">
        <v>-0.41620590000000002</v>
      </c>
      <c r="CX343" s="53">
        <v>-0.69386460000000005</v>
      </c>
      <c r="CY343" s="53">
        <v>-0.27366770000000001</v>
      </c>
      <c r="CZ343" s="53">
        <v>-0.1196053</v>
      </c>
      <c r="DA343" s="53">
        <v>1.2467010000000001</v>
      </c>
      <c r="DB343" s="53">
        <v>1.7095</v>
      </c>
      <c r="DC343" s="53">
        <v>2.3074029999999999</v>
      </c>
      <c r="DD343" s="53">
        <v>2.4240089999999999</v>
      </c>
      <c r="DE343" s="53">
        <v>1.7036830000000001</v>
      </c>
      <c r="DF343" s="53">
        <v>2.585528</v>
      </c>
      <c r="DG343" s="53">
        <v>3.2431290000000002</v>
      </c>
      <c r="DH343" s="53">
        <v>4.0888179999999998</v>
      </c>
      <c r="DI343" s="53">
        <v>4.5724859999999996</v>
      </c>
      <c r="DJ343" s="53">
        <v>3.6318980000000001</v>
      </c>
      <c r="DK343" s="53">
        <v>3.473338</v>
      </c>
      <c r="DL343" s="53">
        <v>3.7962590000000001</v>
      </c>
      <c r="DM343" s="53">
        <v>3.332214</v>
      </c>
      <c r="DN343" s="53">
        <v>3.601896</v>
      </c>
      <c r="DO343" s="53">
        <v>3.6832910000000001</v>
      </c>
      <c r="DP343" s="53">
        <v>3.5395050000000001</v>
      </c>
      <c r="DQ343" s="53">
        <v>3.18851</v>
      </c>
      <c r="DR343" s="53">
        <v>2.9283570000000001</v>
      </c>
      <c r="DS343" s="53">
        <v>1.7738350000000001</v>
      </c>
      <c r="DT343" s="53">
        <v>1.8125100000000001</v>
      </c>
      <c r="DU343" s="53">
        <v>0.5165535</v>
      </c>
      <c r="DV343" s="53">
        <v>0.24700069999999999</v>
      </c>
      <c r="DW343" s="53">
        <v>0.66598489999999999</v>
      </c>
      <c r="DX343" s="53">
        <v>0.82458830000000005</v>
      </c>
      <c r="DY343" s="53">
        <v>3.0729109999999999</v>
      </c>
      <c r="DZ343" s="53">
        <v>3.4823529999999998</v>
      </c>
      <c r="EA343" s="53">
        <v>4.0077189999999998</v>
      </c>
      <c r="EB343" s="53">
        <v>4.1223770000000002</v>
      </c>
      <c r="EC343" s="53">
        <v>3.479749</v>
      </c>
      <c r="ED343" s="53">
        <v>4.2836109999999996</v>
      </c>
      <c r="EE343" s="53">
        <v>5.0958680000000003</v>
      </c>
      <c r="EF343" s="53">
        <v>6.5944640000000003</v>
      </c>
      <c r="EG343" s="53">
        <v>7.1250099999999996</v>
      </c>
      <c r="EH343" s="53">
        <v>6.0300390000000004</v>
      </c>
      <c r="EI343" s="53">
        <v>5.7971959999999996</v>
      </c>
      <c r="EJ343" s="53">
        <v>6.0292839999999996</v>
      </c>
      <c r="EK343" s="53">
        <v>5.5082560000000003</v>
      </c>
      <c r="EL343" s="53">
        <v>5.5116829999999997</v>
      </c>
      <c r="EM343" s="53">
        <v>5.5421610000000001</v>
      </c>
      <c r="EN343" s="53">
        <v>5.4184109999999999</v>
      </c>
      <c r="EO343" s="53">
        <v>5.0631550000000001</v>
      </c>
      <c r="EP343" s="53">
        <v>4.8179189999999998</v>
      </c>
      <c r="EQ343" s="53">
        <v>3.3218740000000002</v>
      </c>
      <c r="ER343" s="53">
        <v>3.339299</v>
      </c>
      <c r="ES343" s="53">
        <v>1.86331</v>
      </c>
      <c r="ET343" s="53">
        <v>1.605461</v>
      </c>
      <c r="EU343" s="53">
        <v>2.022694</v>
      </c>
      <c r="EV343" s="53">
        <v>2.1878540000000002</v>
      </c>
      <c r="EW343" s="53">
        <v>72.643780000000007</v>
      </c>
      <c r="EX343" s="53">
        <v>71.047309999999996</v>
      </c>
      <c r="EY343" s="53">
        <v>69.6006</v>
      </c>
      <c r="EZ343" s="53">
        <v>68.390990000000002</v>
      </c>
      <c r="FA343" s="53">
        <v>67.335560000000001</v>
      </c>
      <c r="FB343" s="53">
        <v>66.180109999999999</v>
      </c>
      <c r="FC343" s="53">
        <v>65.381450000000001</v>
      </c>
      <c r="FD343" s="53">
        <v>66.594329999999999</v>
      </c>
      <c r="FE343" s="53">
        <v>69.803079999999994</v>
      </c>
      <c r="FF343" s="53">
        <v>73.662859999999995</v>
      </c>
      <c r="FG343" s="53">
        <v>77.98048</v>
      </c>
      <c r="FH343" s="53">
        <v>81.954409999999996</v>
      </c>
      <c r="FI343" s="53">
        <v>85.107290000000006</v>
      </c>
      <c r="FJ343" s="53">
        <v>87.478769999999997</v>
      </c>
      <c r="FK343" s="53">
        <v>89.397409999999994</v>
      </c>
      <c r="FL343" s="53">
        <v>90.673839999999998</v>
      </c>
      <c r="FM343" s="53">
        <v>91.179959999999994</v>
      </c>
      <c r="FN343" s="53">
        <v>90.236109999999996</v>
      </c>
      <c r="FO343" s="53">
        <v>88.035769999999999</v>
      </c>
      <c r="FP343" s="53">
        <v>84.577799999999996</v>
      </c>
      <c r="FQ343" s="53">
        <v>80.843689999999995</v>
      </c>
      <c r="FR343" s="53">
        <v>78.019229999999993</v>
      </c>
      <c r="FS343" s="53">
        <v>75.976910000000004</v>
      </c>
      <c r="FT343" s="53">
        <v>74.134649999999993</v>
      </c>
      <c r="FU343" s="53">
        <v>389.77420000000001</v>
      </c>
      <c r="FV343" s="53">
        <v>4434.24</v>
      </c>
      <c r="FW343" s="53">
        <v>164.2473</v>
      </c>
      <c r="FX343" s="53">
        <v>1</v>
      </c>
    </row>
    <row r="344" spans="1:180" x14ac:dyDescent="0.3">
      <c r="A344" t="s">
        <v>174</v>
      </c>
      <c r="B344" t="s">
        <v>251</v>
      </c>
      <c r="C344" t="s">
        <v>180</v>
      </c>
      <c r="D344" t="s">
        <v>227</v>
      </c>
      <c r="E344" t="s">
        <v>190</v>
      </c>
      <c r="F344" t="s">
        <v>234</v>
      </c>
      <c r="G344" t="s">
        <v>243</v>
      </c>
      <c r="H344" s="53">
        <v>179</v>
      </c>
      <c r="I344" s="53">
        <v>9.0971393999999997</v>
      </c>
      <c r="J344" s="53">
        <v>8.950647</v>
      </c>
      <c r="K344" s="53">
        <v>8.6892940000000003</v>
      </c>
      <c r="L344" s="53">
        <v>8.7993590000000008</v>
      </c>
      <c r="M344" s="53">
        <v>8.9955569999999998</v>
      </c>
      <c r="N344" s="53">
        <v>9.0677649999999996</v>
      </c>
      <c r="O344" s="53">
        <v>9.9057359999999992</v>
      </c>
      <c r="P344" s="53">
        <v>13.06359</v>
      </c>
      <c r="Q344" s="53">
        <v>15.161849999999999</v>
      </c>
      <c r="R344" s="53">
        <v>14.616099999999999</v>
      </c>
      <c r="S344" s="53">
        <v>14.137180000000001</v>
      </c>
      <c r="T344" s="53">
        <v>13.07159</v>
      </c>
      <c r="U344" s="53">
        <v>12.1783</v>
      </c>
      <c r="V344" s="53">
        <v>12.18557</v>
      </c>
      <c r="W344" s="53">
        <v>11.99752</v>
      </c>
      <c r="X344" s="53">
        <v>11.854900000000001</v>
      </c>
      <c r="Y344" s="53">
        <v>11.205080000000001</v>
      </c>
      <c r="Z344" s="53">
        <v>10.55932</v>
      </c>
      <c r="AA344" s="53">
        <v>10.82938</v>
      </c>
      <c r="AB344" s="53">
        <v>10.287710000000001</v>
      </c>
      <c r="AC344" s="53">
        <v>9.7266619999999993</v>
      </c>
      <c r="AD344" s="53">
        <v>9.9124960000000009</v>
      </c>
      <c r="AE344" s="53">
        <v>9.9708430000000003</v>
      </c>
      <c r="AF344" s="53">
        <v>9.7217780000000005</v>
      </c>
      <c r="AG344" s="53">
        <v>-2.2703350000000002</v>
      </c>
      <c r="AH344" s="53">
        <v>-2.2151160000000001</v>
      </c>
      <c r="AI344" s="53">
        <v>-2.2773140000000001</v>
      </c>
      <c r="AJ344" s="53">
        <v>-2.0258310000000002</v>
      </c>
      <c r="AK344" s="53">
        <v>-1.802481</v>
      </c>
      <c r="AL344" s="53">
        <v>-2.06399</v>
      </c>
      <c r="AM344" s="53">
        <v>-2.876182</v>
      </c>
      <c r="AN344" s="53">
        <v>-3.412366</v>
      </c>
      <c r="AO344" s="53">
        <v>-3.3082349999999998</v>
      </c>
      <c r="AP344" s="53">
        <v>-4.2067059999999996</v>
      </c>
      <c r="AQ344" s="53">
        <v>-4.8047639999999996</v>
      </c>
      <c r="AR344" s="53">
        <v>-5.5324179999999998</v>
      </c>
      <c r="AS344" s="53">
        <v>-5.8503639999999999</v>
      </c>
      <c r="AT344" s="53">
        <v>-5.4953289999999999</v>
      </c>
      <c r="AU344" s="53">
        <v>-4.923127</v>
      </c>
      <c r="AV344" s="53">
        <v>-4.0602320000000001</v>
      </c>
      <c r="AW344" s="53">
        <v>-3.300827</v>
      </c>
      <c r="AX344" s="53">
        <v>-2.682331</v>
      </c>
      <c r="AY344" s="53">
        <v>-1.9511970000000001</v>
      </c>
      <c r="AZ344" s="53">
        <v>-2.276818</v>
      </c>
      <c r="BA344" s="53">
        <v>-2.91005</v>
      </c>
      <c r="BB344" s="53">
        <v>-2.573547</v>
      </c>
      <c r="BC344" s="53">
        <v>-2.5101170000000002</v>
      </c>
      <c r="BD344" s="53">
        <v>-2.7364950000000001</v>
      </c>
      <c r="BE344" s="53">
        <v>-1.2692680000000001</v>
      </c>
      <c r="BF344" s="53">
        <v>-1.209873</v>
      </c>
      <c r="BG344" s="53">
        <v>-1.287512</v>
      </c>
      <c r="BH344" s="53">
        <v>-1.0797950000000001</v>
      </c>
      <c r="BI344" s="53">
        <v>-0.90419389999999999</v>
      </c>
      <c r="BJ344" s="53">
        <v>-1.118455</v>
      </c>
      <c r="BK344" s="53">
        <v>-1.8542609999999999</v>
      </c>
      <c r="BL344" s="53">
        <v>-2.06481</v>
      </c>
      <c r="BM344" s="53">
        <v>-1.6690320000000001</v>
      </c>
      <c r="BN344" s="53">
        <v>-2.624628</v>
      </c>
      <c r="BO344" s="53">
        <v>-3.2906949999999999</v>
      </c>
      <c r="BP344" s="53">
        <v>-4.0626179999999996</v>
      </c>
      <c r="BQ344" s="53">
        <v>-4.4068259999999997</v>
      </c>
      <c r="BR344" s="53">
        <v>-4.0961939999999997</v>
      </c>
      <c r="BS344" s="53">
        <v>-3.5377749999999999</v>
      </c>
      <c r="BT344" s="53">
        <v>-2.6542430000000001</v>
      </c>
      <c r="BU344" s="53">
        <v>-1.929638</v>
      </c>
      <c r="BV344" s="53">
        <v>-1.357642</v>
      </c>
      <c r="BW344" s="53">
        <v>-0.73606459999999996</v>
      </c>
      <c r="BX344" s="53">
        <v>-1.0473429999999999</v>
      </c>
      <c r="BY344" s="53">
        <v>-1.7896639999999999</v>
      </c>
      <c r="BZ344" s="53">
        <v>-1.4810239999999999</v>
      </c>
      <c r="CA344" s="53">
        <v>-1.386741</v>
      </c>
      <c r="CB344" s="53">
        <v>-1.6127940000000001</v>
      </c>
      <c r="CC344" s="53">
        <v>-0.57593148999999999</v>
      </c>
      <c r="CD344" s="53">
        <v>-0.51364560000000004</v>
      </c>
      <c r="CE344" s="53">
        <v>-0.60197750000000005</v>
      </c>
      <c r="CF344" s="53">
        <v>-0.42457349999999999</v>
      </c>
      <c r="CG344" s="53">
        <v>-0.28204269999999998</v>
      </c>
      <c r="CH344" s="53">
        <v>-0.46358080000000002</v>
      </c>
      <c r="CI344" s="53">
        <v>-1.146482</v>
      </c>
      <c r="CJ344" s="53">
        <v>-1.131497</v>
      </c>
      <c r="CK344" s="53">
        <v>-0.53372549999999996</v>
      </c>
      <c r="CL344" s="53">
        <v>-1.528886</v>
      </c>
      <c r="CM344" s="53">
        <v>-2.242057</v>
      </c>
      <c r="CN344" s="53">
        <v>-3.0446390000000001</v>
      </c>
      <c r="CO344" s="53">
        <v>-3.407035</v>
      </c>
      <c r="CP344" s="53">
        <v>-3.127157</v>
      </c>
      <c r="CQ344" s="53">
        <v>-2.5782850000000002</v>
      </c>
      <c r="CR344" s="53">
        <v>-1.6804600000000001</v>
      </c>
      <c r="CS344" s="53">
        <v>-0.97995719999999997</v>
      </c>
      <c r="CT344" s="53">
        <v>-0.44016640000000001</v>
      </c>
      <c r="CU344" s="53">
        <v>0.1055324</v>
      </c>
      <c r="CV344" s="53">
        <v>-0.1958126</v>
      </c>
      <c r="CW344" s="53">
        <v>-1.013687</v>
      </c>
      <c r="CX344" s="53">
        <v>-0.72434520000000002</v>
      </c>
      <c r="CY344" s="53">
        <v>-0.60869450000000003</v>
      </c>
      <c r="CZ344" s="53">
        <v>-0.83452219999999999</v>
      </c>
      <c r="DA344" s="53">
        <v>0.1174048</v>
      </c>
      <c r="DB344" s="53">
        <v>0.1825822</v>
      </c>
      <c r="DC344" s="53">
        <v>8.3556599999999995E-2</v>
      </c>
      <c r="DD344" s="53">
        <v>0.23064779999999999</v>
      </c>
      <c r="DE344" s="53">
        <v>0.34010849999999998</v>
      </c>
      <c r="DF344" s="53">
        <v>0.19129389999999999</v>
      </c>
      <c r="DG344" s="53">
        <v>-0.43870229999999999</v>
      </c>
      <c r="DH344" s="53">
        <v>-0.19818359999999999</v>
      </c>
      <c r="DI344" s="53">
        <v>0.60158120000000004</v>
      </c>
      <c r="DJ344" s="53">
        <v>-0.43314399999999997</v>
      </c>
      <c r="DK344" s="53">
        <v>-1.1934180000000001</v>
      </c>
      <c r="DL344" s="53">
        <v>-2.0266600000000001</v>
      </c>
      <c r="DM344" s="53">
        <v>-2.4072439999999999</v>
      </c>
      <c r="DN344" s="53">
        <v>-2.158121</v>
      </c>
      <c r="DO344" s="53">
        <v>-1.6187940000000001</v>
      </c>
      <c r="DP344" s="53">
        <v>-0.70667610000000003</v>
      </c>
      <c r="DQ344" s="53">
        <v>-3.02762E-2</v>
      </c>
      <c r="DR344" s="53">
        <v>0.47730899999999998</v>
      </c>
      <c r="DS344" s="53">
        <v>0.94712940000000001</v>
      </c>
      <c r="DT344" s="53">
        <v>0.65571780000000002</v>
      </c>
      <c r="DU344" s="53">
        <v>-0.23771049999999999</v>
      </c>
      <c r="DV344" s="53">
        <v>3.2333099999999997E-2</v>
      </c>
      <c r="DW344" s="53">
        <v>0.16935220000000001</v>
      </c>
      <c r="DX344" s="53">
        <v>-5.6250300000000003E-2</v>
      </c>
      <c r="DY344" s="53">
        <v>1.1184719999999999</v>
      </c>
      <c r="DZ344" s="53">
        <v>1.1878249999999999</v>
      </c>
      <c r="EA344" s="53">
        <v>1.073359</v>
      </c>
      <c r="EB344" s="53">
        <v>1.1766829999999999</v>
      </c>
      <c r="EC344" s="53">
        <v>1.2383960000000001</v>
      </c>
      <c r="ED344" s="53">
        <v>1.1368290000000001</v>
      </c>
      <c r="EE344" s="53">
        <v>0.58321869999999998</v>
      </c>
      <c r="EF344" s="53">
        <v>1.1493720000000001</v>
      </c>
      <c r="EG344" s="53">
        <v>2.2407840000000001</v>
      </c>
      <c r="EH344" s="53">
        <v>1.1489339999999999</v>
      </c>
      <c r="EI344" s="53">
        <v>0.3206504</v>
      </c>
      <c r="EJ344" s="53">
        <v>-0.55685989999999996</v>
      </c>
      <c r="EK344" s="53">
        <v>-0.96370549999999999</v>
      </c>
      <c r="EL344" s="53">
        <v>-0.75898620000000006</v>
      </c>
      <c r="EM344" s="53">
        <v>-0.23344239999999999</v>
      </c>
      <c r="EN344" s="53">
        <v>0.69931270000000001</v>
      </c>
      <c r="EO344" s="53">
        <v>1.3409120000000001</v>
      </c>
      <c r="EP344" s="53">
        <v>1.801998</v>
      </c>
      <c r="EQ344" s="53">
        <v>2.1622620000000001</v>
      </c>
      <c r="ER344" s="53">
        <v>1.885192</v>
      </c>
      <c r="ES344" s="53">
        <v>0.88267629999999997</v>
      </c>
      <c r="ET344" s="53">
        <v>1.1248560000000001</v>
      </c>
      <c r="EU344" s="53">
        <v>1.2927280000000001</v>
      </c>
      <c r="EV344" s="53">
        <v>1.0674509999999999</v>
      </c>
      <c r="EW344" s="53">
        <v>68.470839999999995</v>
      </c>
      <c r="EX344" s="53">
        <v>67.183149999999998</v>
      </c>
      <c r="EY344" s="53">
        <v>65.832859999999997</v>
      </c>
      <c r="EZ344" s="53">
        <v>64.631739999999994</v>
      </c>
      <c r="FA344" s="53">
        <v>63.521459999999998</v>
      </c>
      <c r="FB344" s="53">
        <v>62.593409999999999</v>
      </c>
      <c r="FC344" s="53">
        <v>61.866860000000003</v>
      </c>
      <c r="FD344" s="53">
        <v>62.740250000000003</v>
      </c>
      <c r="FE344" s="53">
        <v>66.189449999999994</v>
      </c>
      <c r="FF344" s="53">
        <v>70.447980000000001</v>
      </c>
      <c r="FG344" s="53">
        <v>74.726190000000003</v>
      </c>
      <c r="FH344" s="53">
        <v>78.636319999999998</v>
      </c>
      <c r="FI344" s="53">
        <v>81.906220000000005</v>
      </c>
      <c r="FJ344" s="53">
        <v>84.576480000000004</v>
      </c>
      <c r="FK344" s="53">
        <v>86.404020000000003</v>
      </c>
      <c r="FL344" s="53">
        <v>87.350899999999996</v>
      </c>
      <c r="FM344" s="53">
        <v>87.382189999999994</v>
      </c>
      <c r="FN344" s="53">
        <v>86.112110000000001</v>
      </c>
      <c r="FO344" s="53">
        <v>83.275829999999999</v>
      </c>
      <c r="FP344" s="53">
        <v>79.305599999999998</v>
      </c>
      <c r="FQ344" s="53">
        <v>76.038880000000006</v>
      </c>
      <c r="FR344" s="53">
        <v>73.372290000000007</v>
      </c>
      <c r="FS344" s="53">
        <v>71.275090000000006</v>
      </c>
      <c r="FT344" s="53">
        <v>69.553060000000002</v>
      </c>
      <c r="FU344" s="53">
        <v>389.5</v>
      </c>
      <c r="FV344" s="53">
        <v>3762.4879999999998</v>
      </c>
      <c r="FW344" s="53">
        <v>182.5247</v>
      </c>
      <c r="FX344" s="53">
        <v>1</v>
      </c>
    </row>
    <row r="345" spans="1:180" x14ac:dyDescent="0.3">
      <c r="A345" t="s">
        <v>174</v>
      </c>
      <c r="B345" t="s">
        <v>251</v>
      </c>
      <c r="C345" t="s">
        <v>180</v>
      </c>
      <c r="D345" t="s">
        <v>248</v>
      </c>
      <c r="E345" t="s">
        <v>188</v>
      </c>
      <c r="F345" t="s">
        <v>234</v>
      </c>
      <c r="G345" t="s">
        <v>243</v>
      </c>
      <c r="H345" s="53">
        <v>179</v>
      </c>
      <c r="I345" s="53">
        <v>18.051331000000001</v>
      </c>
      <c r="J345" s="53">
        <v>18.405819999999999</v>
      </c>
      <c r="K345" s="53">
        <v>18.483370000000001</v>
      </c>
      <c r="L345" s="53">
        <v>18.23246</v>
      </c>
      <c r="M345" s="53">
        <v>18.503969999999999</v>
      </c>
      <c r="N345" s="53">
        <v>18.659469999999999</v>
      </c>
      <c r="O345" s="53">
        <v>18.66431</v>
      </c>
      <c r="P345" s="53">
        <v>22.242979999999999</v>
      </c>
      <c r="Q345" s="53">
        <v>23.821100000000001</v>
      </c>
      <c r="R345" s="53">
        <v>23.02046</v>
      </c>
      <c r="S345" s="53">
        <v>23.0761</v>
      </c>
      <c r="T345" s="53">
        <v>21.923629999999999</v>
      </c>
      <c r="U345" s="53">
        <v>20.579650000000001</v>
      </c>
      <c r="V345" s="53">
        <v>20.492979999999999</v>
      </c>
      <c r="W345" s="53">
        <v>19.735810000000001</v>
      </c>
      <c r="X345" s="53">
        <v>18.776520000000001</v>
      </c>
      <c r="Y345" s="53">
        <v>17.90476</v>
      </c>
      <c r="Z345" s="53">
        <v>17.067689999999999</v>
      </c>
      <c r="AA345" s="53">
        <v>16.330269999999999</v>
      </c>
      <c r="AB345" s="53">
        <v>16.25498</v>
      </c>
      <c r="AC345" s="53">
        <v>15.585459999999999</v>
      </c>
      <c r="AD345" s="53">
        <v>15.67301</v>
      </c>
      <c r="AE345" s="53">
        <v>15.489929999999999</v>
      </c>
      <c r="AF345" s="53">
        <v>15.25403</v>
      </c>
      <c r="AG345" s="53">
        <v>-1.085305</v>
      </c>
      <c r="AH345" s="53">
        <v>-0.2665208</v>
      </c>
      <c r="AI345" s="53">
        <v>-4.4449900000000001E-2</v>
      </c>
      <c r="AJ345" s="53">
        <v>-0.2712347</v>
      </c>
      <c r="AK345" s="53">
        <v>5.4974200000000001E-2</v>
      </c>
      <c r="AL345" s="53">
        <v>-0.36891249999999998</v>
      </c>
      <c r="AM345" s="53">
        <v>-2.146423</v>
      </c>
      <c r="AN345" s="53">
        <v>-0.82378960000000001</v>
      </c>
      <c r="AO345" s="53">
        <v>0.47405960000000003</v>
      </c>
      <c r="AP345" s="53">
        <v>-0.1737436</v>
      </c>
      <c r="AQ345" s="53">
        <v>0.2232741</v>
      </c>
      <c r="AR345" s="53">
        <v>-0.1686523</v>
      </c>
      <c r="AS345" s="53">
        <v>-0.55481930000000002</v>
      </c>
      <c r="AT345" s="53">
        <v>-0.77523149999999996</v>
      </c>
      <c r="AU345" s="53">
        <v>-0.63840189999999997</v>
      </c>
      <c r="AV345" s="53">
        <v>-0.83675860000000002</v>
      </c>
      <c r="AW345" s="53">
        <v>-0.50305630000000001</v>
      </c>
      <c r="AX345" s="53">
        <v>-0.46609980000000001</v>
      </c>
      <c r="AY345" s="53">
        <v>-0.97750510000000002</v>
      </c>
      <c r="AZ345" s="53">
        <v>-0.77887980000000001</v>
      </c>
      <c r="BA345" s="53">
        <v>-0.83753650000000002</v>
      </c>
      <c r="BB345" s="53">
        <v>-1.368714</v>
      </c>
      <c r="BC345" s="53">
        <v>-1.4985869999999999</v>
      </c>
      <c r="BD345" s="53">
        <v>-1.519028</v>
      </c>
      <c r="BE345" s="53">
        <v>0.80691552</v>
      </c>
      <c r="BF345" s="53">
        <v>1.519871</v>
      </c>
      <c r="BG345" s="53">
        <v>1.7051430000000001</v>
      </c>
      <c r="BH345" s="53">
        <v>1.523801</v>
      </c>
      <c r="BI345" s="53">
        <v>1.799169</v>
      </c>
      <c r="BJ345" s="53">
        <v>1.3634200000000001</v>
      </c>
      <c r="BK345" s="53">
        <v>-0.26997520000000003</v>
      </c>
      <c r="BL345" s="53">
        <v>1.7393419999999999</v>
      </c>
      <c r="BM345" s="53">
        <v>3.0884870000000002</v>
      </c>
      <c r="BN345" s="53">
        <v>2.5417339999999999</v>
      </c>
      <c r="BO345" s="53">
        <v>2.9900259999999999</v>
      </c>
      <c r="BP345" s="53">
        <v>2.5397259999999999</v>
      </c>
      <c r="BQ345" s="53">
        <v>2.0108440000000001</v>
      </c>
      <c r="BR345" s="53">
        <v>2.0938240000000001</v>
      </c>
      <c r="BS345" s="53">
        <v>2.2309450000000002</v>
      </c>
      <c r="BT345" s="53">
        <v>1.968739</v>
      </c>
      <c r="BU345" s="53">
        <v>2.2640039999999999</v>
      </c>
      <c r="BV345" s="53">
        <v>2.3208760000000002</v>
      </c>
      <c r="BW345" s="53">
        <v>1.756723</v>
      </c>
      <c r="BX345" s="53">
        <v>1.8799110000000001</v>
      </c>
      <c r="BY345" s="53">
        <v>1.052187</v>
      </c>
      <c r="BZ345" s="53">
        <v>0.50315889999999996</v>
      </c>
      <c r="CA345" s="53">
        <v>0.31638870000000002</v>
      </c>
      <c r="CB345" s="53">
        <v>0.2249902</v>
      </c>
      <c r="CC345" s="53">
        <v>2.1174618999999999</v>
      </c>
      <c r="CD345" s="53">
        <v>2.7571210000000002</v>
      </c>
      <c r="CE345" s="53">
        <v>2.916906</v>
      </c>
      <c r="CF345" s="53">
        <v>2.7670379999999999</v>
      </c>
      <c r="CG345" s="53">
        <v>3.007193</v>
      </c>
      <c r="CH345" s="53">
        <v>2.5632280000000001</v>
      </c>
      <c r="CI345" s="53">
        <v>1.029647</v>
      </c>
      <c r="CJ345" s="53">
        <v>3.5145590000000002</v>
      </c>
      <c r="CK345" s="53">
        <v>4.8992310000000003</v>
      </c>
      <c r="CL345" s="53">
        <v>4.422466</v>
      </c>
      <c r="CM345" s="53">
        <v>4.9062700000000001</v>
      </c>
      <c r="CN345" s="53">
        <v>4.41554</v>
      </c>
      <c r="CO345" s="53">
        <v>3.7878159999999998</v>
      </c>
      <c r="CP345" s="53">
        <v>4.0809230000000003</v>
      </c>
      <c r="CQ345" s="53">
        <v>4.2182459999999997</v>
      </c>
      <c r="CR345" s="53">
        <v>3.9118189999999999</v>
      </c>
      <c r="CS345" s="53">
        <v>4.1804620000000003</v>
      </c>
      <c r="CT345" s="53">
        <v>4.2511279999999996</v>
      </c>
      <c r="CU345" s="53">
        <v>3.6504409999999998</v>
      </c>
      <c r="CV345" s="53">
        <v>3.721381</v>
      </c>
      <c r="CW345" s="53">
        <v>2.3610039999999999</v>
      </c>
      <c r="CX345" s="53">
        <v>1.7996129999999999</v>
      </c>
      <c r="CY345" s="53">
        <v>1.5734360000000001</v>
      </c>
      <c r="CZ345" s="53">
        <v>1.4328920000000001</v>
      </c>
      <c r="DA345" s="53">
        <v>3.4280081</v>
      </c>
      <c r="DB345" s="53">
        <v>3.9943710000000001</v>
      </c>
      <c r="DC345" s="53">
        <v>4.1286690000000004</v>
      </c>
      <c r="DD345" s="53">
        <v>4.0102739999999999</v>
      </c>
      <c r="DE345" s="53">
        <v>4.215217</v>
      </c>
      <c r="DF345" s="53">
        <v>3.7630370000000002</v>
      </c>
      <c r="DG345" s="53">
        <v>2.329269</v>
      </c>
      <c r="DH345" s="53">
        <v>5.2897759999999998</v>
      </c>
      <c r="DI345" s="53">
        <v>6.709975</v>
      </c>
      <c r="DJ345" s="53">
        <v>6.3031969999999999</v>
      </c>
      <c r="DK345" s="53">
        <v>6.8225129999999998</v>
      </c>
      <c r="DL345" s="53">
        <v>6.2913540000000001</v>
      </c>
      <c r="DM345" s="53">
        <v>5.5647859999999998</v>
      </c>
      <c r="DN345" s="53">
        <v>6.068022</v>
      </c>
      <c r="DO345" s="53">
        <v>6.205546</v>
      </c>
      <c r="DP345" s="53">
        <v>5.8548980000000004</v>
      </c>
      <c r="DQ345" s="53">
        <v>6.0969199999999999</v>
      </c>
      <c r="DR345" s="53">
        <v>6.1813789999999997</v>
      </c>
      <c r="DS345" s="53">
        <v>5.5441589999999996</v>
      </c>
      <c r="DT345" s="53">
        <v>5.5628510000000002</v>
      </c>
      <c r="DU345" s="53">
        <v>3.6698200000000001</v>
      </c>
      <c r="DV345" s="53">
        <v>3.096066</v>
      </c>
      <c r="DW345" s="53">
        <v>2.8304819999999999</v>
      </c>
      <c r="DX345" s="53">
        <v>2.6407929999999999</v>
      </c>
      <c r="DY345" s="53">
        <v>5.3202290999999997</v>
      </c>
      <c r="DZ345" s="53">
        <v>5.7807639999999996</v>
      </c>
      <c r="EA345" s="53">
        <v>5.8782620000000003</v>
      </c>
      <c r="EB345" s="53">
        <v>5.8053100000000004</v>
      </c>
      <c r="EC345" s="53">
        <v>5.9594120000000004</v>
      </c>
      <c r="ED345" s="53">
        <v>5.4953690000000002</v>
      </c>
      <c r="EE345" s="53">
        <v>4.2057169999999999</v>
      </c>
      <c r="EF345" s="53">
        <v>7.8529070000000001</v>
      </c>
      <c r="EG345" s="53">
        <v>9.3244019999999992</v>
      </c>
      <c r="EH345" s="53">
        <v>9.018675</v>
      </c>
      <c r="EI345" s="53">
        <v>9.5892649999999993</v>
      </c>
      <c r="EJ345" s="53">
        <v>8.9997319999999998</v>
      </c>
      <c r="EK345" s="53">
        <v>8.1304499999999997</v>
      </c>
      <c r="EL345" s="53">
        <v>8.9370779999999996</v>
      </c>
      <c r="EM345" s="53">
        <v>9.0748929999999994</v>
      </c>
      <c r="EN345" s="53">
        <v>8.6603960000000004</v>
      </c>
      <c r="EO345" s="53">
        <v>8.8639799999999997</v>
      </c>
      <c r="EP345" s="53">
        <v>8.9683550000000007</v>
      </c>
      <c r="EQ345" s="53">
        <v>8.2783879999999996</v>
      </c>
      <c r="ER345" s="53">
        <v>8.2216419999999992</v>
      </c>
      <c r="ES345" s="53">
        <v>5.5595439999999998</v>
      </c>
      <c r="ET345" s="53">
        <v>4.9679390000000003</v>
      </c>
      <c r="EU345" s="53">
        <v>4.6454579999999996</v>
      </c>
      <c r="EV345" s="53">
        <v>4.384811</v>
      </c>
      <c r="EW345" s="53">
        <v>75.910250000000005</v>
      </c>
      <c r="EX345" s="53">
        <v>73.96687</v>
      </c>
      <c r="EY345" s="53">
        <v>72.156139999999994</v>
      </c>
      <c r="EZ345" s="53">
        <v>70.71687</v>
      </c>
      <c r="FA345" s="53">
        <v>69.390600000000006</v>
      </c>
      <c r="FB345" s="53">
        <v>68.065610000000007</v>
      </c>
      <c r="FC345" s="53">
        <v>67.794430000000006</v>
      </c>
      <c r="FD345" s="53">
        <v>69.569980000000001</v>
      </c>
      <c r="FE345" s="53">
        <v>72.785060000000001</v>
      </c>
      <c r="FF345" s="53">
        <v>76.335130000000007</v>
      </c>
      <c r="FG345" s="53">
        <v>80.2179</v>
      </c>
      <c r="FH345" s="53">
        <v>84.075119999999998</v>
      </c>
      <c r="FI345" s="53">
        <v>87.428089999999997</v>
      </c>
      <c r="FJ345" s="53">
        <v>90.005260000000007</v>
      </c>
      <c r="FK345" s="53">
        <v>92.077420000000004</v>
      </c>
      <c r="FL345" s="53">
        <v>93.510270000000006</v>
      </c>
      <c r="FM345" s="53">
        <v>93.992810000000006</v>
      </c>
      <c r="FN345" s="53">
        <v>93.419749999999993</v>
      </c>
      <c r="FO345" s="53">
        <v>91.610680000000002</v>
      </c>
      <c r="FP345" s="53">
        <v>88.548789999999997</v>
      </c>
      <c r="FQ345" s="53">
        <v>84.715069999999997</v>
      </c>
      <c r="FR345" s="53">
        <v>81.622749999999996</v>
      </c>
      <c r="FS345" s="53">
        <v>79.260400000000004</v>
      </c>
      <c r="FT345" s="53">
        <v>77.216999999999999</v>
      </c>
      <c r="FU345" s="53">
        <v>389.2903</v>
      </c>
      <c r="FV345" s="53">
        <v>5907.7039999999997</v>
      </c>
      <c r="FW345" s="53">
        <v>169.75640000000001</v>
      </c>
      <c r="FX345" s="53">
        <v>1</v>
      </c>
    </row>
    <row r="346" spans="1:180" x14ac:dyDescent="0.3">
      <c r="A346" t="s">
        <v>174</v>
      </c>
      <c r="B346" t="s">
        <v>251</v>
      </c>
      <c r="C346" t="s">
        <v>180</v>
      </c>
      <c r="D346" t="s">
        <v>227</v>
      </c>
      <c r="E346" t="s">
        <v>187</v>
      </c>
      <c r="F346" t="s">
        <v>235</v>
      </c>
      <c r="G346" t="s">
        <v>243</v>
      </c>
      <c r="H346" s="53">
        <v>64</v>
      </c>
      <c r="I346" s="53">
        <v>11.541840000000001</v>
      </c>
      <c r="J346" s="53">
        <v>11.741390000000001</v>
      </c>
      <c r="K346" s="53">
        <v>12.285360000000001</v>
      </c>
      <c r="L346" s="53">
        <v>12.17712</v>
      </c>
      <c r="M346" s="53">
        <v>11.855650000000001</v>
      </c>
      <c r="N346" s="53">
        <v>11.339499999999999</v>
      </c>
      <c r="O346" s="53">
        <v>11.57574</v>
      </c>
      <c r="P346" s="53">
        <v>12.43702</v>
      </c>
      <c r="Q346" s="53">
        <v>11.848509999999999</v>
      </c>
      <c r="R346" s="53">
        <v>12.005839999999999</v>
      </c>
      <c r="S346" s="53">
        <v>12.48312</v>
      </c>
      <c r="T346" s="53">
        <v>14.75278</v>
      </c>
      <c r="U346" s="53">
        <v>15.851509999999999</v>
      </c>
      <c r="V346" s="53">
        <v>15.863379999999999</v>
      </c>
      <c r="W346" s="53">
        <v>15.851179999999999</v>
      </c>
      <c r="X346" s="53">
        <v>14.33774</v>
      </c>
      <c r="Y346" s="53">
        <v>12.0505</v>
      </c>
      <c r="Z346" s="53">
        <v>9.9247920000000001</v>
      </c>
      <c r="AA346" s="53">
        <v>8.3354459999999992</v>
      </c>
      <c r="AB346" s="53">
        <v>5.7526799999999998</v>
      </c>
      <c r="AC346" s="53">
        <v>6.7935489999999996</v>
      </c>
      <c r="AD346" s="53">
        <v>9.3623790000000007</v>
      </c>
      <c r="AE346" s="53">
        <v>10.85314</v>
      </c>
      <c r="AF346" s="53">
        <v>11.96058</v>
      </c>
      <c r="AG346" s="53">
        <v>-2.4221748999999999</v>
      </c>
      <c r="AH346" s="53">
        <v>-2.1781320000000002</v>
      </c>
      <c r="AI346" s="53">
        <v>-1.7495799999999999</v>
      </c>
      <c r="AJ346" s="53">
        <v>-2.1572079999999998</v>
      </c>
      <c r="AK346" s="53">
        <v>-2.2200519999999999</v>
      </c>
      <c r="AL346" s="53">
        <v>-3.563688</v>
      </c>
      <c r="AM346" s="53">
        <v>-5.6700109999999997</v>
      </c>
      <c r="AN346" s="53">
        <v>-6.4729660000000004</v>
      </c>
      <c r="AO346" s="53">
        <v>-8.0884400000000003</v>
      </c>
      <c r="AP346" s="53">
        <v>-8.5816289999999995</v>
      </c>
      <c r="AQ346" s="53">
        <v>-8.655246</v>
      </c>
      <c r="AR346" s="53">
        <v>-5.8971850000000003</v>
      </c>
      <c r="AS346" s="53">
        <v>-4.2208779999999999</v>
      </c>
      <c r="AT346" s="53">
        <v>-3.8499850000000002</v>
      </c>
      <c r="AU346" s="53">
        <v>-3.0821489999999998</v>
      </c>
      <c r="AV346" s="53">
        <v>-3.0109710000000001</v>
      </c>
      <c r="AW346" s="53">
        <v>-3.4793620000000001</v>
      </c>
      <c r="AX346" s="53">
        <v>-4.1432250000000002</v>
      </c>
      <c r="AY346" s="53">
        <v>-5.9284210000000002</v>
      </c>
      <c r="AZ346" s="53">
        <v>-8.1385179999999995</v>
      </c>
      <c r="BA346" s="53">
        <v>-8.2488829999999993</v>
      </c>
      <c r="BB346" s="53">
        <v>-6.1257109999999999</v>
      </c>
      <c r="BC346" s="53">
        <v>-4.3564350000000003</v>
      </c>
      <c r="BD346" s="53">
        <v>-2.8709039999999999</v>
      </c>
      <c r="BE346" s="53">
        <v>-0.85892141</v>
      </c>
      <c r="BF346" s="53">
        <v>-0.44587090000000001</v>
      </c>
      <c r="BG346" s="53">
        <v>-2.5714899999999999E-2</v>
      </c>
      <c r="BH346" s="53">
        <v>-0.43736039999999998</v>
      </c>
      <c r="BI346" s="53">
        <v>-0.58488600000000002</v>
      </c>
      <c r="BJ346" s="53">
        <v>-1.80271</v>
      </c>
      <c r="BK346" s="53">
        <v>-3.860268</v>
      </c>
      <c r="BL346" s="53">
        <v>-4.6371460000000004</v>
      </c>
      <c r="BM346" s="53">
        <v>-6.0208459999999997</v>
      </c>
      <c r="BN346" s="53">
        <v>-6.2887500000000003</v>
      </c>
      <c r="BO346" s="53">
        <v>-6.1499259999999998</v>
      </c>
      <c r="BP346" s="53">
        <v>-3.522405</v>
      </c>
      <c r="BQ346" s="53">
        <v>-1.886652</v>
      </c>
      <c r="BR346" s="53">
        <v>-1.4216819999999999</v>
      </c>
      <c r="BS346" s="53">
        <v>-0.63238530000000004</v>
      </c>
      <c r="BT346" s="53">
        <v>-0.86804150000000002</v>
      </c>
      <c r="BU346" s="53">
        <v>-1.593377</v>
      </c>
      <c r="BV346" s="53">
        <v>-2.1854930000000001</v>
      </c>
      <c r="BW346" s="53">
        <v>-3.7424840000000001</v>
      </c>
      <c r="BX346" s="53">
        <v>-5.8850559999999996</v>
      </c>
      <c r="BY346" s="53">
        <v>-6.0770210000000002</v>
      </c>
      <c r="BZ346" s="53">
        <v>-3.8827790000000002</v>
      </c>
      <c r="CA346" s="53">
        <v>-2.1594790000000001</v>
      </c>
      <c r="CB346" s="53">
        <v>-0.97347570000000005</v>
      </c>
      <c r="CC346" s="53">
        <v>0.22378349</v>
      </c>
      <c r="CD346" s="53">
        <v>0.75388750000000004</v>
      </c>
      <c r="CE346" s="53">
        <v>1.168229</v>
      </c>
      <c r="CF346" s="53">
        <v>0.75380069999999999</v>
      </c>
      <c r="CG346" s="53">
        <v>0.54762489999999997</v>
      </c>
      <c r="CH346" s="53">
        <v>-0.58306250000000004</v>
      </c>
      <c r="CI346" s="53">
        <v>-2.606846</v>
      </c>
      <c r="CJ346" s="53">
        <v>-3.3656619999999999</v>
      </c>
      <c r="CK346" s="53">
        <v>-4.5888369999999998</v>
      </c>
      <c r="CL346" s="53">
        <v>-4.7007089999999998</v>
      </c>
      <c r="CM346" s="53">
        <v>-4.4147499999999997</v>
      </c>
      <c r="CN346" s="53">
        <v>-1.8776390000000001</v>
      </c>
      <c r="CO346" s="53">
        <v>-0.26997490000000002</v>
      </c>
      <c r="CP346" s="53">
        <v>0.26015319999999997</v>
      </c>
      <c r="CQ346" s="53">
        <v>1.064314</v>
      </c>
      <c r="CR346" s="53">
        <v>0.61614500000000005</v>
      </c>
      <c r="CS346" s="53">
        <v>-0.2871493</v>
      </c>
      <c r="CT346" s="53">
        <v>-0.82957360000000002</v>
      </c>
      <c r="CU346" s="53">
        <v>-2.2285110000000001</v>
      </c>
      <c r="CV346" s="53">
        <v>-4.3243140000000002</v>
      </c>
      <c r="CW346" s="53">
        <v>-4.5727960000000003</v>
      </c>
      <c r="CX346" s="53">
        <v>-2.3293309999999998</v>
      </c>
      <c r="CY346" s="53">
        <v>-0.63787389999999999</v>
      </c>
      <c r="CZ346" s="53">
        <v>0.34067760000000002</v>
      </c>
      <c r="DA346" s="53">
        <v>1.3064880000000001</v>
      </c>
      <c r="DB346" s="53">
        <v>1.953646</v>
      </c>
      <c r="DC346" s="53">
        <v>2.3621729999999999</v>
      </c>
      <c r="DD346" s="53">
        <v>1.9449620000000001</v>
      </c>
      <c r="DE346" s="53">
        <v>1.6801360000000001</v>
      </c>
      <c r="DF346" s="53">
        <v>0.63658530000000002</v>
      </c>
      <c r="DG346" s="53">
        <v>-1.353424</v>
      </c>
      <c r="DH346" s="53">
        <v>-2.094179</v>
      </c>
      <c r="DI346" s="53">
        <v>-3.156828</v>
      </c>
      <c r="DJ346" s="53">
        <v>-3.1126680000000002</v>
      </c>
      <c r="DK346" s="53">
        <v>-2.679573</v>
      </c>
      <c r="DL346" s="53">
        <v>-0.23287359999999999</v>
      </c>
      <c r="DM346" s="53">
        <v>1.346703</v>
      </c>
      <c r="DN346" s="53">
        <v>1.941989</v>
      </c>
      <c r="DO346" s="53">
        <v>2.761012</v>
      </c>
      <c r="DP346" s="53">
        <v>2.1003310000000002</v>
      </c>
      <c r="DQ346" s="53">
        <v>1.0190779999999999</v>
      </c>
      <c r="DR346" s="53">
        <v>0.52634559999999997</v>
      </c>
      <c r="DS346" s="53">
        <v>-0.71453739999999999</v>
      </c>
      <c r="DT346" s="53">
        <v>-2.7635719999999999</v>
      </c>
      <c r="DU346" s="53">
        <v>-3.0685709999999999</v>
      </c>
      <c r="DV346" s="53">
        <v>-0.77588270000000004</v>
      </c>
      <c r="DW346" s="53">
        <v>0.88373109999999999</v>
      </c>
      <c r="DX346" s="53">
        <v>1.6548309999999999</v>
      </c>
      <c r="DY346" s="53">
        <v>2.8697419000000002</v>
      </c>
      <c r="DZ346" s="53">
        <v>3.6859069999999998</v>
      </c>
      <c r="EA346" s="53">
        <v>4.0860380000000003</v>
      </c>
      <c r="EB346" s="53">
        <v>3.664809</v>
      </c>
      <c r="EC346" s="53">
        <v>3.315302</v>
      </c>
      <c r="ED346" s="53">
        <v>2.3975629999999999</v>
      </c>
      <c r="EE346" s="53">
        <v>0.45631830000000001</v>
      </c>
      <c r="EF346" s="53">
        <v>-0.25835849999999999</v>
      </c>
      <c r="EG346" s="53">
        <v>-1.089234</v>
      </c>
      <c r="EH346" s="53">
        <v>-0.8197892</v>
      </c>
      <c r="EI346" s="53">
        <v>-0.17425309999999999</v>
      </c>
      <c r="EJ346" s="53">
        <v>2.1419069999999998</v>
      </c>
      <c r="EK346" s="53">
        <v>3.6809280000000002</v>
      </c>
      <c r="EL346" s="53">
        <v>4.3702920000000001</v>
      </c>
      <c r="EM346" s="53">
        <v>5.2107760000000001</v>
      </c>
      <c r="EN346" s="53">
        <v>4.2432610000000004</v>
      </c>
      <c r="EO346" s="53">
        <v>2.9050630000000002</v>
      </c>
      <c r="EP346" s="53">
        <v>2.4840770000000001</v>
      </c>
      <c r="EQ346" s="53">
        <v>1.4713989999999999</v>
      </c>
      <c r="ER346" s="53">
        <v>-0.51010869999999997</v>
      </c>
      <c r="ES346" s="53">
        <v>-0.89670890000000003</v>
      </c>
      <c r="ET346" s="53">
        <v>1.46705</v>
      </c>
      <c r="EU346" s="53">
        <v>3.0806870000000002</v>
      </c>
      <c r="EV346" s="53">
        <v>3.55226</v>
      </c>
      <c r="EW346" s="53">
        <v>68.919359999999998</v>
      </c>
      <c r="EX346" s="53">
        <v>67.178889999999996</v>
      </c>
      <c r="EY346" s="53">
        <v>65.613399999999999</v>
      </c>
      <c r="EZ346" s="53">
        <v>64.270039999999995</v>
      </c>
      <c r="FA346" s="53">
        <v>62.998539999999998</v>
      </c>
      <c r="FB346" s="53">
        <v>61.948189999999997</v>
      </c>
      <c r="FC346" s="53">
        <v>62.380989999999997</v>
      </c>
      <c r="FD346" s="53">
        <v>65.099459999999993</v>
      </c>
      <c r="FE346" s="53">
        <v>68.685239999999993</v>
      </c>
      <c r="FF346" s="53">
        <v>72.248540000000006</v>
      </c>
      <c r="FG346" s="53">
        <v>75.911289999999994</v>
      </c>
      <c r="FH346" s="53">
        <v>79.354839999999996</v>
      </c>
      <c r="FI346" s="53">
        <v>82.551320000000004</v>
      </c>
      <c r="FJ346" s="53">
        <v>85.28837</v>
      </c>
      <c r="FK346" s="53">
        <v>87.607529999999997</v>
      </c>
      <c r="FL346" s="53">
        <v>89.419110000000003</v>
      </c>
      <c r="FM346" s="53">
        <v>90.260509999999996</v>
      </c>
      <c r="FN346" s="53">
        <v>89.98509</v>
      </c>
      <c r="FO346" s="53">
        <v>88.391980000000004</v>
      </c>
      <c r="FP346" s="53">
        <v>85.216279999999998</v>
      </c>
      <c r="FQ346" s="53">
        <v>80.191599999999994</v>
      </c>
      <c r="FR346" s="53">
        <v>76.002440000000007</v>
      </c>
      <c r="FS346" s="53">
        <v>72.771749999999997</v>
      </c>
      <c r="FT346" s="53">
        <v>70.592619999999997</v>
      </c>
      <c r="FU346" s="53">
        <v>93</v>
      </c>
      <c r="FV346" s="53">
        <v>983.5249</v>
      </c>
      <c r="FW346" s="53">
        <v>80.390590000000003</v>
      </c>
      <c r="FX346" s="53">
        <v>1</v>
      </c>
    </row>
    <row r="347" spans="1:180" x14ac:dyDescent="0.3">
      <c r="A347" t="s">
        <v>174</v>
      </c>
      <c r="B347" t="s">
        <v>251</v>
      </c>
      <c r="C347" t="s">
        <v>180</v>
      </c>
      <c r="D347" t="s">
        <v>248</v>
      </c>
      <c r="E347" t="s">
        <v>190</v>
      </c>
      <c r="F347" t="s">
        <v>235</v>
      </c>
      <c r="G347" t="s">
        <v>243</v>
      </c>
      <c r="H347" s="53">
        <v>64</v>
      </c>
      <c r="I347" s="53">
        <v>5.9327439999999996</v>
      </c>
      <c r="J347" s="53">
        <v>6.1995889999999996</v>
      </c>
      <c r="K347" s="53">
        <v>6.9272939999999998</v>
      </c>
      <c r="L347" s="53">
        <v>6.8136039999999998</v>
      </c>
      <c r="M347" s="53">
        <v>6.9110810000000003</v>
      </c>
      <c r="N347" s="53">
        <v>6.3827489999999996</v>
      </c>
      <c r="O347" s="53">
        <v>6.4057269999999997</v>
      </c>
      <c r="P347" s="53">
        <v>6.4757100000000003</v>
      </c>
      <c r="Q347" s="53">
        <v>5.7612949999999996</v>
      </c>
      <c r="R347" s="53">
        <v>5.2277760000000004</v>
      </c>
      <c r="S347" s="53">
        <v>5.9397630000000001</v>
      </c>
      <c r="T347" s="53">
        <v>5.8351790000000001</v>
      </c>
      <c r="U347" s="53">
        <v>6.2821109999999996</v>
      </c>
      <c r="V347" s="53">
        <v>6.3032849999999998</v>
      </c>
      <c r="W347" s="53">
        <v>6.3696659999999996</v>
      </c>
      <c r="X347" s="53">
        <v>6.2385169999999999</v>
      </c>
      <c r="Y347" s="53">
        <v>6.3267069999999999</v>
      </c>
      <c r="Z347" s="53">
        <v>6.4043989999999997</v>
      </c>
      <c r="AA347" s="53">
        <v>5.7701349999999998</v>
      </c>
      <c r="AB347" s="53">
        <v>5.5049089999999996</v>
      </c>
      <c r="AC347" s="53">
        <v>6.001144</v>
      </c>
      <c r="AD347" s="53">
        <v>5.4501530000000002</v>
      </c>
      <c r="AE347" s="53">
        <v>5.799836</v>
      </c>
      <c r="AF347" s="53">
        <v>5.4582309999999996</v>
      </c>
      <c r="AG347" s="53">
        <v>-1.989085</v>
      </c>
      <c r="AH347" s="53">
        <v>-1.7656890000000001</v>
      </c>
      <c r="AI347" s="53">
        <v>-1.465354</v>
      </c>
      <c r="AJ347" s="53">
        <v>-1.7888189999999999</v>
      </c>
      <c r="AK347" s="53">
        <v>-1.670355</v>
      </c>
      <c r="AL347" s="53">
        <v>-1.6164590000000001</v>
      </c>
      <c r="AM347" s="53">
        <v>-1.6160829999999999</v>
      </c>
      <c r="AN347" s="53">
        <v>-1.9142650000000001</v>
      </c>
      <c r="AO347" s="53">
        <v>-2.8495919999999999</v>
      </c>
      <c r="AP347" s="53">
        <v>-3.1779769999999998</v>
      </c>
      <c r="AQ347" s="53">
        <v>-1.8542670000000001</v>
      </c>
      <c r="AR347" s="53">
        <v>-2.0338750000000001</v>
      </c>
      <c r="AS347" s="53">
        <v>-1.8393999999999999</v>
      </c>
      <c r="AT347" s="53">
        <v>-1.8733329999999999</v>
      </c>
      <c r="AU347" s="53">
        <v>-1.7856270000000001</v>
      </c>
      <c r="AV347" s="53">
        <v>-1.6785730000000001</v>
      </c>
      <c r="AW347" s="53">
        <v>-1.74149</v>
      </c>
      <c r="AX347" s="53">
        <v>-1.6844889999999999</v>
      </c>
      <c r="AY347" s="53">
        <v>-1.740958</v>
      </c>
      <c r="AZ347" s="53">
        <v>-1.957613</v>
      </c>
      <c r="BA347" s="53">
        <v>-2.5212029999999999</v>
      </c>
      <c r="BB347" s="53">
        <v>-2.8126150000000001</v>
      </c>
      <c r="BC347" s="53">
        <v>-2.0221429999999998</v>
      </c>
      <c r="BD347" s="53">
        <v>-2.3856959999999998</v>
      </c>
      <c r="BE347" s="53">
        <v>-0.62497360000000002</v>
      </c>
      <c r="BF347" s="53">
        <v>-0.39920359999999999</v>
      </c>
      <c r="BG347" s="53">
        <v>-4.9002799999999999E-2</v>
      </c>
      <c r="BH347" s="53">
        <v>-0.37269079999999999</v>
      </c>
      <c r="BI347" s="53">
        <v>-0.31511600000000001</v>
      </c>
      <c r="BJ347" s="53">
        <v>-0.28348519999999999</v>
      </c>
      <c r="BK347" s="53">
        <v>-0.2721017</v>
      </c>
      <c r="BL347" s="53">
        <v>-0.49774269999999998</v>
      </c>
      <c r="BM347" s="53">
        <v>-1.4313130000000001</v>
      </c>
      <c r="BN347" s="53">
        <v>-1.839048</v>
      </c>
      <c r="BO347" s="53">
        <v>-0.57329609999999998</v>
      </c>
      <c r="BP347" s="53">
        <v>-0.74327399999999999</v>
      </c>
      <c r="BQ347" s="53">
        <v>-0.51469880000000001</v>
      </c>
      <c r="BR347" s="53">
        <v>-0.56752219999999998</v>
      </c>
      <c r="BS347" s="53">
        <v>-0.4638775</v>
      </c>
      <c r="BT347" s="53">
        <v>-0.3615621</v>
      </c>
      <c r="BU347" s="53">
        <v>-0.42411749999999998</v>
      </c>
      <c r="BV347" s="53">
        <v>-0.36904680000000001</v>
      </c>
      <c r="BW347" s="53">
        <v>-0.38872800000000002</v>
      </c>
      <c r="BX347" s="53">
        <v>-0.59038710000000005</v>
      </c>
      <c r="BY347" s="53">
        <v>-1.0901400000000001</v>
      </c>
      <c r="BZ347" s="53">
        <v>-1.4332830000000001</v>
      </c>
      <c r="CA347" s="53">
        <v>-0.74408269999999999</v>
      </c>
      <c r="CB347" s="53">
        <v>-1.0870169999999999</v>
      </c>
      <c r="CC347" s="53">
        <v>0.31980588999999998</v>
      </c>
      <c r="CD347" s="53">
        <v>0.54722029999999999</v>
      </c>
      <c r="CE347" s="53">
        <v>0.93195740000000005</v>
      </c>
      <c r="CF347" s="53">
        <v>0.60811510000000002</v>
      </c>
      <c r="CG347" s="53">
        <v>0.62351829999999997</v>
      </c>
      <c r="CH347" s="53">
        <v>0.63972810000000002</v>
      </c>
      <c r="CI347" s="53">
        <v>0.65873590000000004</v>
      </c>
      <c r="CJ347" s="53">
        <v>0.48333660000000001</v>
      </c>
      <c r="CK347" s="53">
        <v>-0.44901720000000001</v>
      </c>
      <c r="CL347" s="53">
        <v>-0.91171060000000004</v>
      </c>
      <c r="CM347" s="53">
        <v>0.31390059999999997</v>
      </c>
      <c r="CN347" s="53">
        <v>0.15059259999999999</v>
      </c>
      <c r="CO347" s="53">
        <v>0.40278530000000001</v>
      </c>
      <c r="CP347" s="53">
        <v>0.33687850000000003</v>
      </c>
      <c r="CQ347" s="53">
        <v>0.45156230000000003</v>
      </c>
      <c r="CR347" s="53">
        <v>0.55059579999999997</v>
      </c>
      <c r="CS347" s="53">
        <v>0.48829040000000001</v>
      </c>
      <c r="CT347" s="53">
        <v>0.54202439999999996</v>
      </c>
      <c r="CU347" s="53">
        <v>0.54782209999999998</v>
      </c>
      <c r="CV347" s="53">
        <v>0.35654960000000002</v>
      </c>
      <c r="CW347" s="53">
        <v>-9.8990099999999998E-2</v>
      </c>
      <c r="CX347" s="53">
        <v>-0.477962</v>
      </c>
      <c r="CY347" s="53">
        <v>0.141098</v>
      </c>
      <c r="CZ347" s="53">
        <v>-0.18755569999999999</v>
      </c>
      <c r="DA347" s="53">
        <v>1.2645850000000001</v>
      </c>
      <c r="DB347" s="53">
        <v>1.493644</v>
      </c>
      <c r="DC347" s="53">
        <v>1.9129179999999999</v>
      </c>
      <c r="DD347" s="53">
        <v>1.588921</v>
      </c>
      <c r="DE347" s="53">
        <v>1.5621529999999999</v>
      </c>
      <c r="DF347" s="53">
        <v>1.5629409999999999</v>
      </c>
      <c r="DG347" s="53">
        <v>1.5895729999999999</v>
      </c>
      <c r="DH347" s="53">
        <v>1.4644159999999999</v>
      </c>
      <c r="DI347" s="53">
        <v>0.53327849999999999</v>
      </c>
      <c r="DJ347" s="53">
        <v>1.5627200000000001E-2</v>
      </c>
      <c r="DK347" s="53">
        <v>1.2010970000000001</v>
      </c>
      <c r="DL347" s="53">
        <v>1.044459</v>
      </c>
      <c r="DM347" s="53">
        <v>1.3202689999999999</v>
      </c>
      <c r="DN347" s="53">
        <v>1.241279</v>
      </c>
      <c r="DO347" s="53">
        <v>1.3670020000000001</v>
      </c>
      <c r="DP347" s="53">
        <v>1.4627540000000001</v>
      </c>
      <c r="DQ347" s="53">
        <v>1.400698</v>
      </c>
      <c r="DR347" s="53">
        <v>1.4530959999999999</v>
      </c>
      <c r="DS347" s="53">
        <v>1.484372</v>
      </c>
      <c r="DT347" s="53">
        <v>1.3034859999999999</v>
      </c>
      <c r="DU347" s="53">
        <v>0.89215960000000005</v>
      </c>
      <c r="DV347" s="53">
        <v>0.47735929999999999</v>
      </c>
      <c r="DW347" s="53">
        <v>1.0262789999999999</v>
      </c>
      <c r="DX347" s="53">
        <v>0.71190549999999997</v>
      </c>
      <c r="DY347" s="53">
        <v>2.6286969</v>
      </c>
      <c r="DZ347" s="53">
        <v>2.8601299999999998</v>
      </c>
      <c r="EA347" s="53">
        <v>3.3292679999999999</v>
      </c>
      <c r="EB347" s="53">
        <v>3.0050490000000001</v>
      </c>
      <c r="EC347" s="53">
        <v>2.917392</v>
      </c>
      <c r="ED347" s="53">
        <v>2.895915</v>
      </c>
      <c r="EE347" s="53">
        <v>2.9335550000000001</v>
      </c>
      <c r="EF347" s="53">
        <v>2.8809390000000001</v>
      </c>
      <c r="EG347" s="53">
        <v>1.951557</v>
      </c>
      <c r="EH347" s="53">
        <v>1.3545560000000001</v>
      </c>
      <c r="EI347" s="53">
        <v>2.4820679999999999</v>
      </c>
      <c r="EJ347" s="53">
        <v>2.3350610000000001</v>
      </c>
      <c r="EK347" s="53">
        <v>2.644971</v>
      </c>
      <c r="EL347" s="53">
        <v>2.5470899999999999</v>
      </c>
      <c r="EM347" s="53">
        <v>2.688752</v>
      </c>
      <c r="EN347" s="53">
        <v>2.7797649999999998</v>
      </c>
      <c r="EO347" s="53">
        <v>2.7180710000000001</v>
      </c>
      <c r="EP347" s="53">
        <v>2.7685379999999999</v>
      </c>
      <c r="EQ347" s="53">
        <v>2.8366020000000001</v>
      </c>
      <c r="ER347" s="53">
        <v>2.6707130000000001</v>
      </c>
      <c r="ES347" s="53">
        <v>2.3232219999999999</v>
      </c>
      <c r="ET347" s="53">
        <v>1.8566910000000001</v>
      </c>
      <c r="EU347" s="53">
        <v>2.3043390000000001</v>
      </c>
      <c r="EV347" s="53">
        <v>2.0105849999999998</v>
      </c>
      <c r="EW347" s="53">
        <v>67.577659999999995</v>
      </c>
      <c r="EX347" s="53">
        <v>66.116489999999999</v>
      </c>
      <c r="EY347" s="53">
        <v>64.770009999999999</v>
      </c>
      <c r="EZ347" s="53">
        <v>63.399039999999999</v>
      </c>
      <c r="FA347" s="53">
        <v>62.324370000000002</v>
      </c>
      <c r="FB347" s="53">
        <v>60.93967</v>
      </c>
      <c r="FC347" s="53">
        <v>60.019710000000003</v>
      </c>
      <c r="FD347" s="53">
        <v>61.090200000000003</v>
      </c>
      <c r="FE347" s="53">
        <v>65.669060000000002</v>
      </c>
      <c r="FF347" s="53">
        <v>70.404420000000002</v>
      </c>
      <c r="FG347" s="53">
        <v>75.238950000000003</v>
      </c>
      <c r="FH347" s="53">
        <v>79.047790000000006</v>
      </c>
      <c r="FI347" s="53">
        <v>82.619479999999996</v>
      </c>
      <c r="FJ347" s="53">
        <v>85.607529999999997</v>
      </c>
      <c r="FK347" s="53">
        <v>87.886499999999998</v>
      </c>
      <c r="FL347" s="53">
        <v>89.327960000000004</v>
      </c>
      <c r="FM347" s="53">
        <v>89.943250000000006</v>
      </c>
      <c r="FN347" s="53">
        <v>89.049580000000006</v>
      </c>
      <c r="FO347" s="53">
        <v>86.034049999999993</v>
      </c>
      <c r="FP347" s="53">
        <v>80.689369999999997</v>
      </c>
      <c r="FQ347" s="53">
        <v>76.409199999999998</v>
      </c>
      <c r="FR347" s="53">
        <v>73.292109999999994</v>
      </c>
      <c r="FS347" s="53">
        <v>71.214449999999999</v>
      </c>
      <c r="FT347" s="53">
        <v>69.359620000000007</v>
      </c>
      <c r="FU347" s="53">
        <v>93</v>
      </c>
      <c r="FV347" s="53">
        <v>573.82680000000005</v>
      </c>
      <c r="FW347" s="53">
        <v>68.840410000000006</v>
      </c>
      <c r="FX347" s="53">
        <v>1</v>
      </c>
    </row>
    <row r="348" spans="1:180" x14ac:dyDescent="0.3">
      <c r="A348" t="s">
        <v>174</v>
      </c>
      <c r="B348" t="s">
        <v>251</v>
      </c>
      <c r="C348" t="s">
        <v>180</v>
      </c>
      <c r="D348" t="s">
        <v>227</v>
      </c>
      <c r="E348" t="s">
        <v>188</v>
      </c>
      <c r="F348" t="s">
        <v>235</v>
      </c>
      <c r="G348" t="s">
        <v>243</v>
      </c>
      <c r="H348" s="53">
        <v>64</v>
      </c>
      <c r="I348" s="53">
        <v>10.32869</v>
      </c>
      <c r="J348" s="53">
        <v>10.40155</v>
      </c>
      <c r="K348" s="53">
        <v>10.985860000000001</v>
      </c>
      <c r="L348" s="53">
        <v>10.91691</v>
      </c>
      <c r="M348" s="53">
        <v>10.76829</v>
      </c>
      <c r="N348" s="53">
        <v>11.143079999999999</v>
      </c>
      <c r="O348" s="53">
        <v>12.4055</v>
      </c>
      <c r="P348" s="53">
        <v>13.02389</v>
      </c>
      <c r="Q348" s="53">
        <v>13.37621</v>
      </c>
      <c r="R348" s="53">
        <v>13.17808</v>
      </c>
      <c r="S348" s="53">
        <v>13.39753</v>
      </c>
      <c r="T348" s="53">
        <v>14.97687</v>
      </c>
      <c r="U348" s="53">
        <v>16.974969999999999</v>
      </c>
      <c r="V348" s="53">
        <v>16.31728</v>
      </c>
      <c r="W348" s="53">
        <v>15.58414</v>
      </c>
      <c r="X348" s="53">
        <v>13.97006</v>
      </c>
      <c r="Y348" s="53">
        <v>13.084149999999999</v>
      </c>
      <c r="Z348" s="53">
        <v>12.167820000000001</v>
      </c>
      <c r="AA348" s="53">
        <v>10.939590000000001</v>
      </c>
      <c r="AB348" s="53">
        <v>7.2554720000000001</v>
      </c>
      <c r="AC348" s="53">
        <v>7.6367349999999998</v>
      </c>
      <c r="AD348" s="53">
        <v>7.9939929999999997</v>
      </c>
      <c r="AE348" s="53">
        <v>8.7396290000000008</v>
      </c>
      <c r="AF348" s="53">
        <v>8.941732</v>
      </c>
      <c r="AG348" s="53">
        <v>-4.0983080999999997</v>
      </c>
      <c r="AH348" s="53">
        <v>-4.0423349999999996</v>
      </c>
      <c r="AI348" s="53">
        <v>-3.5037560000000001</v>
      </c>
      <c r="AJ348" s="53">
        <v>-3.6479059999999999</v>
      </c>
      <c r="AK348" s="53">
        <v>-3.6707200000000002</v>
      </c>
      <c r="AL348" s="53">
        <v>-3.698912</v>
      </c>
      <c r="AM348" s="53">
        <v>-5.4829540000000003</v>
      </c>
      <c r="AN348" s="53">
        <v>-6.1968199999999998</v>
      </c>
      <c r="AO348" s="53">
        <v>-6.1590930000000004</v>
      </c>
      <c r="AP348" s="53">
        <v>-7.4753569999999998</v>
      </c>
      <c r="AQ348" s="53">
        <v>-8.4612879999999997</v>
      </c>
      <c r="AR348" s="53">
        <v>-5.5528750000000002</v>
      </c>
      <c r="AS348" s="53">
        <v>-2.7263790000000001</v>
      </c>
      <c r="AT348" s="53">
        <v>-2.9854470000000002</v>
      </c>
      <c r="AU348" s="53">
        <v>-3.0430769999999998</v>
      </c>
      <c r="AV348" s="53">
        <v>-3.403759</v>
      </c>
      <c r="AW348" s="53">
        <v>-2.4595180000000001</v>
      </c>
      <c r="AX348" s="53">
        <v>-1.77868</v>
      </c>
      <c r="AY348" s="53">
        <v>-2.931597</v>
      </c>
      <c r="AZ348" s="53">
        <v>-6.4869760000000003</v>
      </c>
      <c r="BA348" s="53">
        <v>-7.4271960000000004</v>
      </c>
      <c r="BB348" s="53">
        <v>-7.6324810000000003</v>
      </c>
      <c r="BC348" s="53">
        <v>-7.2328539999999997</v>
      </c>
      <c r="BD348" s="53">
        <v>-6.9733799999999997</v>
      </c>
      <c r="BE348" s="53">
        <v>-2.4359250000000001</v>
      </c>
      <c r="BF348" s="53">
        <v>-2.1434500000000001</v>
      </c>
      <c r="BG348" s="53">
        <v>-1.6039060000000001</v>
      </c>
      <c r="BH348" s="53">
        <v>-1.7557609999999999</v>
      </c>
      <c r="BI348" s="53">
        <v>-1.7992079999999999</v>
      </c>
      <c r="BJ348" s="53">
        <v>-1.841099</v>
      </c>
      <c r="BK348" s="53">
        <v>-3.459813</v>
      </c>
      <c r="BL348" s="53">
        <v>-4.0684659999999999</v>
      </c>
      <c r="BM348" s="53">
        <v>-4.0226759999999997</v>
      </c>
      <c r="BN348" s="53">
        <v>-4.9523720000000004</v>
      </c>
      <c r="BO348" s="53">
        <v>-5.3945369999999997</v>
      </c>
      <c r="BP348" s="53">
        <v>-2.8743840000000001</v>
      </c>
      <c r="BQ348" s="53">
        <v>-0.2992785</v>
      </c>
      <c r="BR348" s="53">
        <v>-0.55125579999999996</v>
      </c>
      <c r="BS348" s="53">
        <v>-0.63044909999999998</v>
      </c>
      <c r="BT348" s="53">
        <v>-1.132849</v>
      </c>
      <c r="BU348" s="53">
        <v>-0.35701460000000002</v>
      </c>
      <c r="BV348" s="53">
        <v>0.21591759999999999</v>
      </c>
      <c r="BW348" s="53">
        <v>-1.013612</v>
      </c>
      <c r="BX348" s="53">
        <v>-4.2966129999999998</v>
      </c>
      <c r="BY348" s="53">
        <v>-5.3510169999999997</v>
      </c>
      <c r="BZ348" s="53">
        <v>-5.5127920000000001</v>
      </c>
      <c r="CA348" s="53">
        <v>-4.7149929999999998</v>
      </c>
      <c r="CB348" s="53">
        <v>-4.5005670000000002</v>
      </c>
      <c r="CC348" s="53">
        <v>-1.284564</v>
      </c>
      <c r="CD348" s="53">
        <v>-0.82828710000000005</v>
      </c>
      <c r="CE348" s="53">
        <v>-0.28807559999999999</v>
      </c>
      <c r="CF348" s="53">
        <v>-0.44526670000000002</v>
      </c>
      <c r="CG348" s="53">
        <v>-0.50300400000000001</v>
      </c>
      <c r="CH348" s="53">
        <v>-0.55438290000000001</v>
      </c>
      <c r="CI348" s="53">
        <v>-2.0585909999999998</v>
      </c>
      <c r="CJ348" s="53">
        <v>-2.5943740000000002</v>
      </c>
      <c r="CK348" s="53">
        <v>-2.542999</v>
      </c>
      <c r="CL348" s="53">
        <v>-3.2049599999999998</v>
      </c>
      <c r="CM348" s="53">
        <v>-3.2705150000000001</v>
      </c>
      <c r="CN348" s="53">
        <v>-1.019269</v>
      </c>
      <c r="CO348" s="53">
        <v>1.381724</v>
      </c>
      <c r="CP348" s="53">
        <v>1.1346579999999999</v>
      </c>
      <c r="CQ348" s="53">
        <v>1.04053</v>
      </c>
      <c r="CR348" s="53">
        <v>0.4399768</v>
      </c>
      <c r="CS348" s="53">
        <v>1.099173</v>
      </c>
      <c r="CT348" s="53">
        <v>1.59737</v>
      </c>
      <c r="CU348" s="53">
        <v>0.31477759999999999</v>
      </c>
      <c r="CV348" s="53">
        <v>-2.7795740000000002</v>
      </c>
      <c r="CW348" s="53">
        <v>-3.9130609999999999</v>
      </c>
      <c r="CX348" s="53">
        <v>-4.0447009999999999</v>
      </c>
      <c r="CY348" s="53">
        <v>-2.9711289999999999</v>
      </c>
      <c r="CZ348" s="53">
        <v>-2.7879049999999999</v>
      </c>
      <c r="DA348" s="53">
        <v>-0.13320249000000001</v>
      </c>
      <c r="DB348" s="53">
        <v>0.48687530000000001</v>
      </c>
      <c r="DC348" s="53">
        <v>1.027755</v>
      </c>
      <c r="DD348" s="53">
        <v>0.86522750000000004</v>
      </c>
      <c r="DE348" s="53">
        <v>0.79319989999999996</v>
      </c>
      <c r="DF348" s="53">
        <v>0.73233300000000001</v>
      </c>
      <c r="DG348" s="53">
        <v>-0.6573696</v>
      </c>
      <c r="DH348" s="53">
        <v>-1.1202829999999999</v>
      </c>
      <c r="DI348" s="53">
        <v>-1.063323</v>
      </c>
      <c r="DJ348" s="53">
        <v>-1.457549</v>
      </c>
      <c r="DK348" s="53">
        <v>-1.146493</v>
      </c>
      <c r="DL348" s="53">
        <v>0.83584579999999997</v>
      </c>
      <c r="DM348" s="53">
        <v>3.0627260000000001</v>
      </c>
      <c r="DN348" s="53">
        <v>2.8205719999999999</v>
      </c>
      <c r="DO348" s="53">
        <v>2.7115089999999999</v>
      </c>
      <c r="DP348" s="53">
        <v>2.0128020000000002</v>
      </c>
      <c r="DQ348" s="53">
        <v>2.5553599999999999</v>
      </c>
      <c r="DR348" s="53">
        <v>2.9788220000000001</v>
      </c>
      <c r="DS348" s="53">
        <v>1.643168</v>
      </c>
      <c r="DT348" s="53">
        <v>-1.2625360000000001</v>
      </c>
      <c r="DU348" s="53">
        <v>-2.4751050000000001</v>
      </c>
      <c r="DV348" s="53">
        <v>-2.5766110000000002</v>
      </c>
      <c r="DW348" s="53">
        <v>-1.227266</v>
      </c>
      <c r="DX348" s="53">
        <v>-1.075242</v>
      </c>
      <c r="DY348" s="53">
        <v>1.52918</v>
      </c>
      <c r="DZ348" s="53">
        <v>2.385761</v>
      </c>
      <c r="EA348" s="53">
        <v>2.9276040000000001</v>
      </c>
      <c r="EB348" s="53">
        <v>2.7573729999999999</v>
      </c>
      <c r="EC348" s="53">
        <v>2.6647120000000002</v>
      </c>
      <c r="ED348" s="53">
        <v>2.590147</v>
      </c>
      <c r="EE348" s="53">
        <v>1.365772</v>
      </c>
      <c r="EF348" s="53">
        <v>1.0080709999999999</v>
      </c>
      <c r="EG348" s="53">
        <v>1.0730949999999999</v>
      </c>
      <c r="EH348" s="53">
        <v>1.065436</v>
      </c>
      <c r="EI348" s="53">
        <v>1.920258</v>
      </c>
      <c r="EJ348" s="53">
        <v>3.5143369999999998</v>
      </c>
      <c r="EK348" s="53">
        <v>5.4898259999999999</v>
      </c>
      <c r="EL348" s="53">
        <v>5.2547629999999996</v>
      </c>
      <c r="EM348" s="53">
        <v>5.1241370000000002</v>
      </c>
      <c r="EN348" s="53">
        <v>4.2837129999999997</v>
      </c>
      <c r="EO348" s="53">
        <v>4.657864</v>
      </c>
      <c r="EP348" s="53">
        <v>4.97342</v>
      </c>
      <c r="EQ348" s="53">
        <v>3.5611519999999999</v>
      </c>
      <c r="ER348" s="53">
        <v>0.92782739999999997</v>
      </c>
      <c r="ES348" s="53">
        <v>-0.39892549999999999</v>
      </c>
      <c r="ET348" s="53">
        <v>-0.45692110000000002</v>
      </c>
      <c r="EU348" s="53">
        <v>1.2905960000000001</v>
      </c>
      <c r="EV348" s="53">
        <v>1.3975709999999999</v>
      </c>
      <c r="EW348" s="53">
        <v>72.351770000000002</v>
      </c>
      <c r="EX348" s="53">
        <v>70.394260000000003</v>
      </c>
      <c r="EY348" s="53">
        <v>68.786990000000003</v>
      </c>
      <c r="EZ348" s="53">
        <v>67.300049999999999</v>
      </c>
      <c r="FA348" s="53">
        <v>65.962879999999998</v>
      </c>
      <c r="FB348" s="53">
        <v>64.867639999999994</v>
      </c>
      <c r="FC348" s="53">
        <v>64.668719999999993</v>
      </c>
      <c r="FD348" s="53">
        <v>66.947519999999997</v>
      </c>
      <c r="FE348" s="53">
        <v>70.736310000000003</v>
      </c>
      <c r="FF348" s="53">
        <v>74.524060000000006</v>
      </c>
      <c r="FG348" s="53">
        <v>78.539169999999999</v>
      </c>
      <c r="FH348" s="53">
        <v>82.489249999999998</v>
      </c>
      <c r="FI348" s="53">
        <v>86.086529999999996</v>
      </c>
      <c r="FJ348" s="53">
        <v>89.388630000000006</v>
      </c>
      <c r="FK348" s="53">
        <v>92.13261</v>
      </c>
      <c r="FL348" s="53">
        <v>94.345110000000005</v>
      </c>
      <c r="FM348" s="53">
        <v>95.700710000000001</v>
      </c>
      <c r="FN348" s="53">
        <v>95.716329999999999</v>
      </c>
      <c r="FO348" s="53">
        <v>93.959299999999999</v>
      </c>
      <c r="FP348" s="53">
        <v>90.440089999999998</v>
      </c>
      <c r="FQ348" s="53">
        <v>85.174610000000001</v>
      </c>
      <c r="FR348" s="53">
        <v>80.682029999999997</v>
      </c>
      <c r="FS348" s="53">
        <v>77.239369999999994</v>
      </c>
      <c r="FT348" s="53">
        <v>74.828220000000002</v>
      </c>
      <c r="FU348" s="53">
        <v>93</v>
      </c>
      <c r="FV348" s="53">
        <v>1022.761</v>
      </c>
      <c r="FW348" s="53">
        <v>74.855149999999995</v>
      </c>
      <c r="FX348" s="53">
        <v>1</v>
      </c>
    </row>
    <row r="349" spans="1:180" x14ac:dyDescent="0.3">
      <c r="A349" t="s">
        <v>174</v>
      </c>
      <c r="B349" t="s">
        <v>251</v>
      </c>
      <c r="C349" t="s">
        <v>180</v>
      </c>
      <c r="D349" t="s">
        <v>248</v>
      </c>
      <c r="E349" t="s">
        <v>189</v>
      </c>
      <c r="F349" t="s">
        <v>235</v>
      </c>
      <c r="G349" t="s">
        <v>243</v>
      </c>
      <c r="H349" s="53">
        <v>64</v>
      </c>
      <c r="I349" s="53">
        <v>6.7257400000000001</v>
      </c>
      <c r="J349" s="53">
        <v>5.8046870000000004</v>
      </c>
      <c r="K349" s="53">
        <v>5.8738190000000001</v>
      </c>
      <c r="L349" s="53">
        <v>5.9893739999999998</v>
      </c>
      <c r="M349" s="53">
        <v>5.5972400000000002</v>
      </c>
      <c r="N349" s="53">
        <v>5.6266619999999996</v>
      </c>
      <c r="O349" s="53">
        <v>6.8678689999999998</v>
      </c>
      <c r="P349" s="53">
        <v>7.0229799999999996</v>
      </c>
      <c r="Q349" s="53">
        <v>6.8102150000000004</v>
      </c>
      <c r="R349" s="53">
        <v>5.9596590000000003</v>
      </c>
      <c r="S349" s="53">
        <v>5.7476330000000004</v>
      </c>
      <c r="T349" s="53">
        <v>4.7118029999999997</v>
      </c>
      <c r="U349" s="53">
        <v>6.2064380000000003</v>
      </c>
      <c r="V349" s="53">
        <v>6.1692070000000001</v>
      </c>
      <c r="W349" s="53">
        <v>5.5116129999999997</v>
      </c>
      <c r="X349" s="53">
        <v>3.8940459999999999</v>
      </c>
      <c r="Y349" s="53">
        <v>4.0405040000000003</v>
      </c>
      <c r="Z349" s="53">
        <v>3.5826349999999998</v>
      </c>
      <c r="AA349" s="53">
        <v>2.6914980000000002</v>
      </c>
      <c r="AB349" s="53">
        <v>1.700663</v>
      </c>
      <c r="AC349" s="53">
        <v>2.4983369999999998</v>
      </c>
      <c r="AD349" s="53">
        <v>2.790057</v>
      </c>
      <c r="AE349" s="53">
        <v>4.2292639999999997</v>
      </c>
      <c r="AF349" s="53">
        <v>3.6335199999999999</v>
      </c>
      <c r="AG349" s="53">
        <v>-4.8451570999999998</v>
      </c>
      <c r="AH349" s="53">
        <v>-5.7464940000000002</v>
      </c>
      <c r="AI349" s="53">
        <v>-5.6068559999999996</v>
      </c>
      <c r="AJ349" s="53">
        <v>-5.5941510000000001</v>
      </c>
      <c r="AK349" s="53">
        <v>-6.0258940000000001</v>
      </c>
      <c r="AL349" s="53">
        <v>-6.0697669999999997</v>
      </c>
      <c r="AM349" s="53">
        <v>-5.8625499999999997</v>
      </c>
      <c r="AN349" s="53">
        <v>-6.4652859999999999</v>
      </c>
      <c r="AO349" s="53">
        <v>-6.4409640000000001</v>
      </c>
      <c r="AP349" s="53">
        <v>-7.3640720000000002</v>
      </c>
      <c r="AQ349" s="53">
        <v>-7.8395809999999999</v>
      </c>
      <c r="AR349" s="53">
        <v>-8.0603459999999991</v>
      </c>
      <c r="AS349" s="53">
        <v>-5.985042</v>
      </c>
      <c r="AT349" s="53">
        <v>-5.9159920000000001</v>
      </c>
      <c r="AU349" s="53">
        <v>-6.5315880000000002</v>
      </c>
      <c r="AV349" s="53">
        <v>-7.7228260000000004</v>
      </c>
      <c r="AW349" s="53">
        <v>-7.1843769999999996</v>
      </c>
      <c r="AX349" s="53">
        <v>-6.9529730000000001</v>
      </c>
      <c r="AY349" s="53">
        <v>-7.6003100000000003</v>
      </c>
      <c r="AZ349" s="53">
        <v>-8.0434549999999998</v>
      </c>
      <c r="BA349" s="53">
        <v>-8.3130659999999992</v>
      </c>
      <c r="BB349" s="53">
        <v>-8.8273989999999998</v>
      </c>
      <c r="BC349" s="53">
        <v>-7.0150079999999999</v>
      </c>
      <c r="BD349" s="53">
        <v>-7.760186</v>
      </c>
      <c r="BE349" s="53">
        <v>-2.7770641</v>
      </c>
      <c r="BF349" s="53">
        <v>-3.5489850000000001</v>
      </c>
      <c r="BG349" s="53">
        <v>-3.4469539999999999</v>
      </c>
      <c r="BH349" s="53">
        <v>-3.4414570000000002</v>
      </c>
      <c r="BI349" s="53">
        <v>-3.881453</v>
      </c>
      <c r="BJ349" s="53">
        <v>-3.7940830000000001</v>
      </c>
      <c r="BK349" s="53">
        <v>-3.4972089999999998</v>
      </c>
      <c r="BL349" s="53">
        <v>-3.996337</v>
      </c>
      <c r="BM349" s="53">
        <v>-4.036149</v>
      </c>
      <c r="BN349" s="53">
        <v>-4.7897249999999998</v>
      </c>
      <c r="BO349" s="53">
        <v>-5.1234000000000002</v>
      </c>
      <c r="BP349" s="53">
        <v>-5.4525449999999998</v>
      </c>
      <c r="BQ349" s="53">
        <v>-3.581296</v>
      </c>
      <c r="BR349" s="53">
        <v>-3.5290029999999999</v>
      </c>
      <c r="BS349" s="53">
        <v>-4.1541309999999996</v>
      </c>
      <c r="BT349" s="53">
        <v>-5.4534580000000004</v>
      </c>
      <c r="BU349" s="53">
        <v>-4.928363</v>
      </c>
      <c r="BV349" s="53">
        <v>-4.6654530000000003</v>
      </c>
      <c r="BW349" s="53">
        <v>-5.4566080000000001</v>
      </c>
      <c r="BX349" s="53">
        <v>-5.8791659999999997</v>
      </c>
      <c r="BY349" s="53">
        <v>-6.2762560000000001</v>
      </c>
      <c r="BZ349" s="53">
        <v>-6.4563879999999996</v>
      </c>
      <c r="CA349" s="53">
        <v>-4.7719769999999997</v>
      </c>
      <c r="CB349" s="53">
        <v>-5.4759339999999996</v>
      </c>
      <c r="CC349" s="53">
        <v>-1.3447089999999999</v>
      </c>
      <c r="CD349" s="53">
        <v>-2.0269979999999999</v>
      </c>
      <c r="CE349" s="53">
        <v>-1.9510130000000001</v>
      </c>
      <c r="CF349" s="53">
        <v>-1.950507</v>
      </c>
      <c r="CG349" s="53">
        <v>-2.3962189999999999</v>
      </c>
      <c r="CH349" s="53">
        <v>-2.2179509999999998</v>
      </c>
      <c r="CI349" s="53">
        <v>-1.858981</v>
      </c>
      <c r="CJ349" s="53">
        <v>-2.2863509999999998</v>
      </c>
      <c r="CK349" s="53">
        <v>-2.3705820000000002</v>
      </c>
      <c r="CL349" s="53">
        <v>-3.0067400000000002</v>
      </c>
      <c r="CM349" s="53">
        <v>-3.2421820000000001</v>
      </c>
      <c r="CN349" s="53">
        <v>-3.6463890000000001</v>
      </c>
      <c r="CO349" s="53">
        <v>-1.916469</v>
      </c>
      <c r="CP349" s="53">
        <v>-1.8757820000000001</v>
      </c>
      <c r="CQ349" s="53">
        <v>-2.5075120000000002</v>
      </c>
      <c r="CR349" s="53">
        <v>-3.8817010000000001</v>
      </c>
      <c r="CS349" s="53">
        <v>-3.3658549999999998</v>
      </c>
      <c r="CT349" s="53">
        <v>-3.0811229999999998</v>
      </c>
      <c r="CU349" s="53">
        <v>-3.9718870000000002</v>
      </c>
      <c r="CV349" s="53">
        <v>-4.3801860000000001</v>
      </c>
      <c r="CW349" s="53">
        <v>-4.8655670000000004</v>
      </c>
      <c r="CX349" s="53">
        <v>-4.8142319999999996</v>
      </c>
      <c r="CY349" s="53">
        <v>-3.218461</v>
      </c>
      <c r="CZ349" s="53">
        <v>-3.8938670000000002</v>
      </c>
      <c r="DA349" s="53">
        <v>8.7646399999999999E-2</v>
      </c>
      <c r="DB349" s="53">
        <v>-0.50501059999999998</v>
      </c>
      <c r="DC349" s="53">
        <v>-0.45507229999999999</v>
      </c>
      <c r="DD349" s="53">
        <v>-0.45955790000000002</v>
      </c>
      <c r="DE349" s="53">
        <v>-0.91098610000000002</v>
      </c>
      <c r="DF349" s="53">
        <v>-0.64181920000000003</v>
      </c>
      <c r="DG349" s="53">
        <v>-0.22075259999999999</v>
      </c>
      <c r="DH349" s="53">
        <v>-0.5763646</v>
      </c>
      <c r="DI349" s="53">
        <v>-0.70501420000000004</v>
      </c>
      <c r="DJ349" s="53">
        <v>-1.2237549999999999</v>
      </c>
      <c r="DK349" s="53">
        <v>-1.3609629999999999</v>
      </c>
      <c r="DL349" s="53">
        <v>-1.8402339999999999</v>
      </c>
      <c r="DM349" s="53">
        <v>-0.25164170000000002</v>
      </c>
      <c r="DN349" s="53">
        <v>-0.22256049999999999</v>
      </c>
      <c r="DO349" s="53">
        <v>-0.86089210000000005</v>
      </c>
      <c r="DP349" s="53">
        <v>-2.3099440000000002</v>
      </c>
      <c r="DQ349" s="53">
        <v>-1.803347</v>
      </c>
      <c r="DR349" s="53">
        <v>-1.496793</v>
      </c>
      <c r="DS349" s="53">
        <v>-2.4871660000000002</v>
      </c>
      <c r="DT349" s="53">
        <v>-2.881205</v>
      </c>
      <c r="DU349" s="53">
        <v>-3.454879</v>
      </c>
      <c r="DV349" s="53">
        <v>-3.1720769999999998</v>
      </c>
      <c r="DW349" s="53">
        <v>-1.664944</v>
      </c>
      <c r="DX349" s="53">
        <v>-2.311801</v>
      </c>
      <c r="DY349" s="53">
        <v>2.1557400000000002</v>
      </c>
      <c r="DZ349" s="53">
        <v>1.6924969999999999</v>
      </c>
      <c r="EA349" s="53">
        <v>1.7048289999999999</v>
      </c>
      <c r="EB349" s="53">
        <v>1.693136</v>
      </c>
      <c r="EC349" s="53">
        <v>1.233455</v>
      </c>
      <c r="ED349" s="53">
        <v>1.6338649999999999</v>
      </c>
      <c r="EE349" s="53">
        <v>2.1445880000000002</v>
      </c>
      <c r="EF349" s="53">
        <v>1.892584</v>
      </c>
      <c r="EG349" s="53">
        <v>1.6998009999999999</v>
      </c>
      <c r="EH349" s="53">
        <v>1.350592</v>
      </c>
      <c r="EI349" s="53">
        <v>1.355218</v>
      </c>
      <c r="EJ349" s="53">
        <v>0.76756679999999999</v>
      </c>
      <c r="EK349" s="53">
        <v>2.152104</v>
      </c>
      <c r="EL349" s="53">
        <v>2.164428</v>
      </c>
      <c r="EM349" s="53">
        <v>1.5165649999999999</v>
      </c>
      <c r="EN349" s="53">
        <v>-4.0576500000000001E-2</v>
      </c>
      <c r="EO349" s="53">
        <v>0.45266729999999999</v>
      </c>
      <c r="EP349" s="53">
        <v>0.79072730000000002</v>
      </c>
      <c r="EQ349" s="53">
        <v>-0.34346399999999999</v>
      </c>
      <c r="ER349" s="53">
        <v>-0.71691570000000004</v>
      </c>
      <c r="ES349" s="53">
        <v>-1.418069</v>
      </c>
      <c r="ET349" s="53">
        <v>-0.80106549999999999</v>
      </c>
      <c r="EU349" s="53">
        <v>0.57808689999999996</v>
      </c>
      <c r="EV349" s="53">
        <v>-2.7548099999999999E-2</v>
      </c>
      <c r="EW349" s="53">
        <v>72.124849999999995</v>
      </c>
      <c r="EX349" s="53">
        <v>70.265240000000006</v>
      </c>
      <c r="EY349" s="53">
        <v>68.777180000000001</v>
      </c>
      <c r="EZ349" s="53">
        <v>67.675030000000007</v>
      </c>
      <c r="FA349" s="53">
        <v>66.748500000000007</v>
      </c>
      <c r="FB349" s="53">
        <v>65.164869999999993</v>
      </c>
      <c r="FC349" s="53">
        <v>64.158900000000003</v>
      </c>
      <c r="FD349" s="53">
        <v>65.532849999999996</v>
      </c>
      <c r="FE349" s="53">
        <v>69.275989999999993</v>
      </c>
      <c r="FF349" s="53">
        <v>73.617679999999993</v>
      </c>
      <c r="FG349" s="53">
        <v>78.176820000000006</v>
      </c>
      <c r="FH349" s="53">
        <v>82.140379999999993</v>
      </c>
      <c r="FI349" s="53">
        <v>85.546000000000006</v>
      </c>
      <c r="FJ349" s="53">
        <v>88.535839999999993</v>
      </c>
      <c r="FK349" s="53">
        <v>91.194149999999993</v>
      </c>
      <c r="FL349" s="53">
        <v>92.931299999999993</v>
      </c>
      <c r="FM349" s="53">
        <v>93.980879999999999</v>
      </c>
      <c r="FN349" s="53">
        <v>93.207890000000006</v>
      </c>
      <c r="FO349" s="53">
        <v>90.866780000000006</v>
      </c>
      <c r="FP349" s="53">
        <v>86.456990000000005</v>
      </c>
      <c r="FQ349" s="53">
        <v>81.401439999999994</v>
      </c>
      <c r="FR349" s="53">
        <v>77.70729</v>
      </c>
      <c r="FS349" s="53">
        <v>75.191760000000002</v>
      </c>
      <c r="FT349" s="53">
        <v>73.10454</v>
      </c>
      <c r="FU349" s="53">
        <v>93</v>
      </c>
      <c r="FV349" s="53">
        <v>718.2518</v>
      </c>
      <c r="FW349" s="53">
        <v>69.659040000000005</v>
      </c>
      <c r="FX349" s="53">
        <v>1</v>
      </c>
    </row>
    <row r="350" spans="1:180" x14ac:dyDescent="0.3">
      <c r="A350" t="s">
        <v>174</v>
      </c>
      <c r="B350" t="s">
        <v>251</v>
      </c>
      <c r="C350" t="s">
        <v>180</v>
      </c>
      <c r="D350" t="s">
        <v>248</v>
      </c>
      <c r="E350" t="s">
        <v>188</v>
      </c>
      <c r="F350" t="s">
        <v>235</v>
      </c>
      <c r="G350" t="s">
        <v>243</v>
      </c>
      <c r="H350" s="53">
        <v>64</v>
      </c>
      <c r="I350" s="53">
        <v>12.44952</v>
      </c>
      <c r="J350" s="53">
        <v>12.265930000000001</v>
      </c>
      <c r="K350" s="53">
        <v>12.40808</v>
      </c>
      <c r="L350" s="53">
        <v>12.26924</v>
      </c>
      <c r="M350" s="53">
        <v>11.979010000000001</v>
      </c>
      <c r="N350" s="53">
        <v>11.517670000000001</v>
      </c>
      <c r="O350" s="53">
        <v>11.5318</v>
      </c>
      <c r="P350" s="53">
        <v>11.72931</v>
      </c>
      <c r="Q350" s="53">
        <v>11.151540000000001</v>
      </c>
      <c r="R350" s="53">
        <v>9.2432680000000005</v>
      </c>
      <c r="S350" s="53">
        <v>7.9118380000000004</v>
      </c>
      <c r="T350" s="53">
        <v>9.221819</v>
      </c>
      <c r="U350" s="53">
        <v>12.36641</v>
      </c>
      <c r="V350" s="53">
        <v>12.01249</v>
      </c>
      <c r="W350" s="53">
        <v>11.46956</v>
      </c>
      <c r="X350" s="53">
        <v>10.560919999999999</v>
      </c>
      <c r="Y350" s="53">
        <v>10.0579</v>
      </c>
      <c r="Z350" s="53">
        <v>9.1570529999999994</v>
      </c>
      <c r="AA350" s="53">
        <v>8.5141740000000006</v>
      </c>
      <c r="AB350" s="53">
        <v>7.0368250000000003</v>
      </c>
      <c r="AC350" s="53">
        <v>7.1905190000000001</v>
      </c>
      <c r="AD350" s="53">
        <v>7.4298929999999999</v>
      </c>
      <c r="AE350" s="53">
        <v>7.7214159999999996</v>
      </c>
      <c r="AF350" s="53">
        <v>7.865227</v>
      </c>
      <c r="AG350" s="53">
        <v>-3.0432630000000001</v>
      </c>
      <c r="AH350" s="53">
        <v>-3.266432</v>
      </c>
      <c r="AI350" s="53">
        <v>-3.3312569999999999</v>
      </c>
      <c r="AJ350" s="53">
        <v>-3.7228059999999998</v>
      </c>
      <c r="AK350" s="53">
        <v>-4.4362729999999999</v>
      </c>
      <c r="AL350" s="53">
        <v>-4.9845230000000003</v>
      </c>
      <c r="AM350" s="53">
        <v>-7.9049430000000003</v>
      </c>
      <c r="AN350" s="53">
        <v>-8.5326430000000002</v>
      </c>
      <c r="AO350" s="53">
        <v>-8.8088739999999994</v>
      </c>
      <c r="AP350" s="53">
        <v>-11.358689999999999</v>
      </c>
      <c r="AQ350" s="53">
        <v>-12.87828</v>
      </c>
      <c r="AR350" s="53">
        <v>-9.5258730000000007</v>
      </c>
      <c r="AS350" s="53">
        <v>-5.3789709999999999</v>
      </c>
      <c r="AT350" s="53">
        <v>-5.3574159999999997</v>
      </c>
      <c r="AU350" s="53">
        <v>-5.2817439999999998</v>
      </c>
      <c r="AV350" s="53">
        <v>-5.416817</v>
      </c>
      <c r="AW350" s="53">
        <v>-4.693543</v>
      </c>
      <c r="AX350" s="53">
        <v>-4.8761409999999996</v>
      </c>
      <c r="AY350" s="53">
        <v>-5.7928509999999998</v>
      </c>
      <c r="AZ350" s="53">
        <v>-7.0201469999999997</v>
      </c>
      <c r="BA350" s="53">
        <v>-8.2373809999999992</v>
      </c>
      <c r="BB350" s="53">
        <v>-8.5098880000000001</v>
      </c>
      <c r="BC350" s="53">
        <v>-9.0431450000000009</v>
      </c>
      <c r="BD350" s="53">
        <v>-8.8343930000000004</v>
      </c>
      <c r="BE350" s="53">
        <v>-1.347407</v>
      </c>
      <c r="BF350" s="53">
        <v>-1.3937839999999999</v>
      </c>
      <c r="BG350" s="53">
        <v>-1.3696900000000001</v>
      </c>
      <c r="BH350" s="53">
        <v>-1.7487010000000001</v>
      </c>
      <c r="BI350" s="53">
        <v>-2.4318949999999999</v>
      </c>
      <c r="BJ350" s="53">
        <v>-2.9811350000000001</v>
      </c>
      <c r="BK350" s="53">
        <v>-5.6167009999999999</v>
      </c>
      <c r="BL350" s="53">
        <v>-6.0426630000000001</v>
      </c>
      <c r="BM350" s="53">
        <v>-6.2673690000000004</v>
      </c>
      <c r="BN350" s="53">
        <v>-8.6630289999999999</v>
      </c>
      <c r="BO350" s="53">
        <v>-9.7449309999999993</v>
      </c>
      <c r="BP350" s="53">
        <v>-6.9523669999999997</v>
      </c>
      <c r="BQ350" s="53">
        <v>-3.127367</v>
      </c>
      <c r="BR350" s="53">
        <v>-3.118938</v>
      </c>
      <c r="BS350" s="53">
        <v>-2.9918290000000001</v>
      </c>
      <c r="BT350" s="53">
        <v>-3.2430469999999998</v>
      </c>
      <c r="BU350" s="53">
        <v>-2.64697</v>
      </c>
      <c r="BV350" s="53">
        <v>-2.8242539999999998</v>
      </c>
      <c r="BW350" s="53">
        <v>-3.6567539999999998</v>
      </c>
      <c r="BX350" s="53">
        <v>-4.6625920000000001</v>
      </c>
      <c r="BY350" s="53">
        <v>-6.0378489999999996</v>
      </c>
      <c r="BZ350" s="53">
        <v>-6.3697879999999998</v>
      </c>
      <c r="CA350" s="53">
        <v>-6.2082369999999996</v>
      </c>
      <c r="CB350" s="53">
        <v>-5.9925379999999997</v>
      </c>
      <c r="CC350" s="53">
        <v>-0.17286209999999999</v>
      </c>
      <c r="CD350" s="53">
        <v>-9.6792900000000001E-2</v>
      </c>
      <c r="CE350" s="53">
        <v>-1.1114000000000001E-2</v>
      </c>
      <c r="CF350" s="53">
        <v>-0.38144220000000001</v>
      </c>
      <c r="CG350" s="53">
        <v>-1.043669</v>
      </c>
      <c r="CH350" s="53">
        <v>-1.5935950000000001</v>
      </c>
      <c r="CI350" s="53">
        <v>-4.0318719999999999</v>
      </c>
      <c r="CJ350" s="53">
        <v>-4.3181099999999999</v>
      </c>
      <c r="CK350" s="53">
        <v>-4.5071300000000001</v>
      </c>
      <c r="CL350" s="53">
        <v>-6.7960209999999996</v>
      </c>
      <c r="CM350" s="53">
        <v>-7.5747840000000002</v>
      </c>
      <c r="CN350" s="53">
        <v>-5.1699650000000004</v>
      </c>
      <c r="CO350" s="53">
        <v>-1.567912</v>
      </c>
      <c r="CP350" s="53">
        <v>-1.5685750000000001</v>
      </c>
      <c r="CQ350" s="53">
        <v>-1.4058409999999999</v>
      </c>
      <c r="CR350" s="53">
        <v>-1.737501</v>
      </c>
      <c r="CS350" s="53">
        <v>-1.229519</v>
      </c>
      <c r="CT350" s="53">
        <v>-1.4031229999999999</v>
      </c>
      <c r="CU350" s="53">
        <v>-2.1772990000000001</v>
      </c>
      <c r="CV350" s="53">
        <v>-3.029757</v>
      </c>
      <c r="CW350" s="53">
        <v>-4.5144599999999997</v>
      </c>
      <c r="CX350" s="53">
        <v>-4.8875609999999998</v>
      </c>
      <c r="CY350" s="53">
        <v>-4.2447889999999999</v>
      </c>
      <c r="CZ350" s="53">
        <v>-4.0242789999999999</v>
      </c>
      <c r="DA350" s="53">
        <v>1.0016830000000001</v>
      </c>
      <c r="DB350" s="53">
        <v>1.2001980000000001</v>
      </c>
      <c r="DC350" s="53">
        <v>1.3474619999999999</v>
      </c>
      <c r="DD350" s="53">
        <v>0.98581680000000005</v>
      </c>
      <c r="DE350" s="53">
        <v>0.34455730000000001</v>
      </c>
      <c r="DF350" s="53">
        <v>-0.20605409999999999</v>
      </c>
      <c r="DG350" s="53">
        <v>-2.4470420000000002</v>
      </c>
      <c r="DH350" s="53">
        <v>-2.5935570000000001</v>
      </c>
      <c r="DI350" s="53">
        <v>-2.7468910000000002</v>
      </c>
      <c r="DJ350" s="53">
        <v>-4.9290130000000003</v>
      </c>
      <c r="DK350" s="53">
        <v>-5.404636</v>
      </c>
      <c r="DL350" s="53">
        <v>-3.387562</v>
      </c>
      <c r="DM350" s="53">
        <v>-8.4580000000000002E-3</v>
      </c>
      <c r="DN350" s="53">
        <v>-1.82118E-2</v>
      </c>
      <c r="DO350" s="53">
        <v>0.18014720000000001</v>
      </c>
      <c r="DP350" s="53">
        <v>-0.2319541</v>
      </c>
      <c r="DQ350" s="53">
        <v>0.18793099999999999</v>
      </c>
      <c r="DR350" s="53">
        <v>1.80074E-2</v>
      </c>
      <c r="DS350" s="53">
        <v>-0.69784460000000004</v>
      </c>
      <c r="DT350" s="53">
        <v>-1.396922</v>
      </c>
      <c r="DU350" s="53">
        <v>-2.9910709999999998</v>
      </c>
      <c r="DV350" s="53">
        <v>-3.4053339999999999</v>
      </c>
      <c r="DW350" s="53">
        <v>-2.2813400000000001</v>
      </c>
      <c r="DX350" s="53">
        <v>-2.0560200000000002</v>
      </c>
      <c r="DY350" s="53">
        <v>2.6975391000000002</v>
      </c>
      <c r="DZ350" s="53">
        <v>3.0728460000000002</v>
      </c>
      <c r="EA350" s="53">
        <v>3.3090290000000002</v>
      </c>
      <c r="EB350" s="53">
        <v>2.9599220000000002</v>
      </c>
      <c r="EC350" s="53">
        <v>2.3489360000000001</v>
      </c>
      <c r="ED350" s="53">
        <v>1.797334</v>
      </c>
      <c r="EE350" s="53">
        <v>-0.1588001</v>
      </c>
      <c r="EF350" s="53">
        <v>-0.1035769</v>
      </c>
      <c r="EG350" s="53">
        <v>-0.20538609999999999</v>
      </c>
      <c r="EH350" s="53">
        <v>-2.2333500000000002</v>
      </c>
      <c r="EI350" s="53">
        <v>-2.2712880000000002</v>
      </c>
      <c r="EJ350" s="53">
        <v>-0.81405629999999995</v>
      </c>
      <c r="EK350" s="53">
        <v>2.2431459999999999</v>
      </c>
      <c r="EL350" s="53">
        <v>2.2202660000000001</v>
      </c>
      <c r="EM350" s="53">
        <v>2.470062</v>
      </c>
      <c r="EN350" s="53">
        <v>1.941816</v>
      </c>
      <c r="EO350" s="53">
        <v>2.2345039999999998</v>
      </c>
      <c r="EP350" s="53">
        <v>2.0698940000000001</v>
      </c>
      <c r="EQ350" s="53">
        <v>1.438253</v>
      </c>
      <c r="ER350" s="53">
        <v>0.96063319999999996</v>
      </c>
      <c r="ES350" s="53">
        <v>-0.79153879999999999</v>
      </c>
      <c r="ET350" s="53">
        <v>-1.265234</v>
      </c>
      <c r="EU350" s="53">
        <v>0.5535677</v>
      </c>
      <c r="EV350" s="53">
        <v>0.78583429999999999</v>
      </c>
      <c r="EW350" s="53">
        <v>76.048389999999998</v>
      </c>
      <c r="EX350" s="53">
        <v>74.00806</v>
      </c>
      <c r="EY350" s="53">
        <v>72.160219999999995</v>
      </c>
      <c r="EZ350" s="53">
        <v>70.632260000000002</v>
      </c>
      <c r="FA350" s="53">
        <v>69.016130000000004</v>
      </c>
      <c r="FB350" s="53">
        <v>67.258610000000004</v>
      </c>
      <c r="FC350" s="53">
        <v>67.024190000000004</v>
      </c>
      <c r="FD350" s="53">
        <v>69.012370000000004</v>
      </c>
      <c r="FE350" s="53">
        <v>72.833870000000005</v>
      </c>
      <c r="FF350" s="53">
        <v>76.910219999999995</v>
      </c>
      <c r="FG350" s="53">
        <v>81.089780000000005</v>
      </c>
      <c r="FH350" s="53">
        <v>85.043009999999995</v>
      </c>
      <c r="FI350" s="53">
        <v>88.610759999999999</v>
      </c>
      <c r="FJ350" s="53">
        <v>91.913979999999995</v>
      </c>
      <c r="FK350" s="53">
        <v>94.75591</v>
      </c>
      <c r="FL350" s="53">
        <v>97.110209999999995</v>
      </c>
      <c r="FM350" s="53">
        <v>98.363439999999997</v>
      </c>
      <c r="FN350" s="53">
        <v>98.072580000000002</v>
      </c>
      <c r="FO350" s="53">
        <v>96.095699999999994</v>
      </c>
      <c r="FP350" s="53">
        <v>92.219350000000006</v>
      </c>
      <c r="FQ350" s="53">
        <v>87.00591</v>
      </c>
      <c r="FR350" s="53">
        <v>82.606449999999995</v>
      </c>
      <c r="FS350" s="53">
        <v>79.606989999999996</v>
      </c>
      <c r="FT350" s="53">
        <v>77.369900000000001</v>
      </c>
      <c r="FU350" s="53">
        <v>93</v>
      </c>
      <c r="FV350" s="53">
        <v>1022.761</v>
      </c>
      <c r="FW350" s="53">
        <v>74.855149999999995</v>
      </c>
      <c r="FX350" s="53">
        <v>1</v>
      </c>
    </row>
    <row r="351" spans="1:180" x14ac:dyDescent="0.3">
      <c r="A351" t="s">
        <v>174</v>
      </c>
      <c r="B351" t="s">
        <v>251</v>
      </c>
      <c r="C351" t="s">
        <v>180</v>
      </c>
      <c r="D351" t="s">
        <v>227</v>
      </c>
      <c r="E351" t="s">
        <v>189</v>
      </c>
      <c r="F351" t="s">
        <v>235</v>
      </c>
      <c r="G351" t="s">
        <v>243</v>
      </c>
      <c r="H351" s="53">
        <v>64</v>
      </c>
      <c r="I351" s="53">
        <v>8.1636313999999999</v>
      </c>
      <c r="J351" s="53">
        <v>7.8448079999999996</v>
      </c>
      <c r="K351" s="53">
        <v>8.2558249999999997</v>
      </c>
      <c r="L351" s="53">
        <v>8.8346509999999991</v>
      </c>
      <c r="M351" s="53">
        <v>8.763128</v>
      </c>
      <c r="N351" s="53">
        <v>9.5966349999999991</v>
      </c>
      <c r="O351" s="53">
        <v>10.985250000000001</v>
      </c>
      <c r="P351" s="53">
        <v>11.510870000000001</v>
      </c>
      <c r="Q351" s="53">
        <v>11.210979999999999</v>
      </c>
      <c r="R351" s="53">
        <v>10.880649999999999</v>
      </c>
      <c r="S351" s="53">
        <v>10.2936</v>
      </c>
      <c r="T351" s="53">
        <v>10.97921</v>
      </c>
      <c r="U351" s="53">
        <v>12.09629</v>
      </c>
      <c r="V351" s="53">
        <v>11.379099999999999</v>
      </c>
      <c r="W351" s="53">
        <v>11.22381</v>
      </c>
      <c r="X351" s="53">
        <v>9.2938089999999995</v>
      </c>
      <c r="Y351" s="53">
        <v>9.2054410000000004</v>
      </c>
      <c r="Z351" s="53">
        <v>8.6865539999999992</v>
      </c>
      <c r="AA351" s="53">
        <v>7.5786429999999996</v>
      </c>
      <c r="AB351" s="53">
        <v>6.2935829999999999</v>
      </c>
      <c r="AC351" s="53">
        <v>6.9730109999999996</v>
      </c>
      <c r="AD351" s="53">
        <v>6.8278970000000001</v>
      </c>
      <c r="AE351" s="53">
        <v>8.2361160000000009</v>
      </c>
      <c r="AF351" s="53">
        <v>8.4440709999999992</v>
      </c>
      <c r="AG351" s="53">
        <v>-3.4220020999999998</v>
      </c>
      <c r="AH351" s="53">
        <v>-3.8080560000000001</v>
      </c>
      <c r="AI351" s="53">
        <v>-3.4408110000000001</v>
      </c>
      <c r="AJ351" s="53">
        <v>-3.079682</v>
      </c>
      <c r="AK351" s="53">
        <v>-3.1391390000000001</v>
      </c>
      <c r="AL351" s="53">
        <v>-2.1832549999999999</v>
      </c>
      <c r="AM351" s="53">
        <v>-2.4442520000000001</v>
      </c>
      <c r="AN351" s="53">
        <v>-3.3903539999999999</v>
      </c>
      <c r="AO351" s="53">
        <v>-4.2784079999999998</v>
      </c>
      <c r="AP351" s="53">
        <v>-4.9779260000000001</v>
      </c>
      <c r="AQ351" s="53">
        <v>-6.4245939999999999</v>
      </c>
      <c r="AR351" s="53">
        <v>-5.5046780000000002</v>
      </c>
      <c r="AS351" s="53">
        <v>-2.9606210000000002</v>
      </c>
      <c r="AT351" s="53">
        <v>-3.5286789999999999</v>
      </c>
      <c r="AU351" s="53">
        <v>-3.4156689999999998</v>
      </c>
      <c r="AV351" s="53">
        <v>-4.429322</v>
      </c>
      <c r="AW351" s="53">
        <v>-3.3347389999999999</v>
      </c>
      <c r="AX351" s="53">
        <v>-2.595269</v>
      </c>
      <c r="AY351" s="53">
        <v>-3.4855459999999998</v>
      </c>
      <c r="AZ351" s="53">
        <v>-4.3102989999999997</v>
      </c>
      <c r="BA351" s="53">
        <v>-4.8547770000000003</v>
      </c>
      <c r="BB351" s="53">
        <v>-5.8853369999999998</v>
      </c>
      <c r="BC351" s="53">
        <v>-4.2328510000000001</v>
      </c>
      <c r="BD351" s="53">
        <v>-4.1027380000000004</v>
      </c>
      <c r="BE351" s="53">
        <v>-1.6152101000000001</v>
      </c>
      <c r="BF351" s="53">
        <v>-1.8442559999999999</v>
      </c>
      <c r="BG351" s="53">
        <v>-1.489466</v>
      </c>
      <c r="BH351" s="53">
        <v>-1.1164780000000001</v>
      </c>
      <c r="BI351" s="53">
        <v>-1.194197</v>
      </c>
      <c r="BJ351" s="53">
        <v>-0.3341886</v>
      </c>
      <c r="BK351" s="53">
        <v>-0.4412739</v>
      </c>
      <c r="BL351" s="53">
        <v>-1.292349</v>
      </c>
      <c r="BM351" s="53">
        <v>-2.2107160000000001</v>
      </c>
      <c r="BN351" s="53">
        <v>-2.6233710000000001</v>
      </c>
      <c r="BO351" s="53">
        <v>-3.7464219999999999</v>
      </c>
      <c r="BP351" s="53">
        <v>-2.8156029999999999</v>
      </c>
      <c r="BQ351" s="53">
        <v>-0.87821700000000003</v>
      </c>
      <c r="BR351" s="53">
        <v>-1.4159330000000001</v>
      </c>
      <c r="BS351" s="53">
        <v>-1.255468</v>
      </c>
      <c r="BT351" s="53">
        <v>-2.3890600000000002</v>
      </c>
      <c r="BU351" s="53">
        <v>-1.3373699999999999</v>
      </c>
      <c r="BV351" s="53">
        <v>-0.63930989999999999</v>
      </c>
      <c r="BW351" s="53">
        <v>-1.555112</v>
      </c>
      <c r="BX351" s="53">
        <v>-2.305933</v>
      </c>
      <c r="BY351" s="53">
        <v>-2.9460229999999998</v>
      </c>
      <c r="BZ351" s="53">
        <v>-3.5578750000000001</v>
      </c>
      <c r="CA351" s="53">
        <v>-1.9221699999999999</v>
      </c>
      <c r="CB351" s="53">
        <v>-1.729198</v>
      </c>
      <c r="CC351" s="53">
        <v>-0.36383101000000001</v>
      </c>
      <c r="CD351" s="53">
        <v>-0.4841338</v>
      </c>
      <c r="CE351" s="53">
        <v>-0.13797029999999999</v>
      </c>
      <c r="CF351" s="53">
        <v>0.2432309</v>
      </c>
      <c r="CG351" s="53">
        <v>0.15286330000000001</v>
      </c>
      <c r="CH351" s="53">
        <v>0.94646940000000002</v>
      </c>
      <c r="CI351" s="53">
        <v>0.94598260000000001</v>
      </c>
      <c r="CJ351" s="53">
        <v>0.16072320000000001</v>
      </c>
      <c r="CK351" s="53">
        <v>-0.77863959999999999</v>
      </c>
      <c r="CL351" s="53">
        <v>-0.99261339999999998</v>
      </c>
      <c r="CM351" s="53">
        <v>-1.8915280000000001</v>
      </c>
      <c r="CN351" s="53">
        <v>-0.95315749999999999</v>
      </c>
      <c r="CO351" s="53">
        <v>0.56404940000000003</v>
      </c>
      <c r="CP351" s="53">
        <v>4.7348899999999999E-2</v>
      </c>
      <c r="CQ351" s="53">
        <v>0.24068149999999999</v>
      </c>
      <c r="CR351" s="53">
        <v>-0.97598030000000002</v>
      </c>
      <c r="CS351" s="53">
        <v>4.6001500000000001E-2</v>
      </c>
      <c r="CT351" s="53">
        <v>0.71538109999999999</v>
      </c>
      <c r="CU351" s="53">
        <v>-0.21809990000000001</v>
      </c>
      <c r="CV351" s="53">
        <v>-0.91771610000000003</v>
      </c>
      <c r="CW351" s="53">
        <v>-1.6240250000000001</v>
      </c>
      <c r="CX351" s="53">
        <v>-1.9458819999999999</v>
      </c>
      <c r="CY351" s="53">
        <v>-0.32179980000000002</v>
      </c>
      <c r="CZ351" s="53">
        <v>-8.5291099999999995E-2</v>
      </c>
      <c r="DA351" s="53">
        <v>0.88754767000000001</v>
      </c>
      <c r="DB351" s="53">
        <v>0.87598819999999999</v>
      </c>
      <c r="DC351" s="53">
        <v>1.2135260000000001</v>
      </c>
      <c r="DD351" s="53">
        <v>1.60294</v>
      </c>
      <c r="DE351" s="53">
        <v>1.499924</v>
      </c>
      <c r="DF351" s="53">
        <v>2.2271269999999999</v>
      </c>
      <c r="DG351" s="53">
        <v>2.3332389999999998</v>
      </c>
      <c r="DH351" s="53">
        <v>1.6137950000000001</v>
      </c>
      <c r="DI351" s="53">
        <v>0.65343720000000005</v>
      </c>
      <c r="DJ351" s="53">
        <v>0.6381443</v>
      </c>
      <c r="DK351" s="53">
        <v>-3.6633699999999998E-2</v>
      </c>
      <c r="DL351" s="53">
        <v>0.90928759999999997</v>
      </c>
      <c r="DM351" s="53">
        <v>2.006316</v>
      </c>
      <c r="DN351" s="53">
        <v>1.5106299999999999</v>
      </c>
      <c r="DO351" s="53">
        <v>1.736831</v>
      </c>
      <c r="DP351" s="53">
        <v>0.43709910000000002</v>
      </c>
      <c r="DQ351" s="53">
        <v>1.429373</v>
      </c>
      <c r="DR351" s="53">
        <v>2.0700720000000001</v>
      </c>
      <c r="DS351" s="53">
        <v>1.1189119999999999</v>
      </c>
      <c r="DT351" s="53">
        <v>0.47050130000000001</v>
      </c>
      <c r="DU351" s="53">
        <v>-0.30202810000000002</v>
      </c>
      <c r="DV351" s="53">
        <v>-0.33388960000000001</v>
      </c>
      <c r="DW351" s="53">
        <v>1.2785709999999999</v>
      </c>
      <c r="DX351" s="53">
        <v>1.558616</v>
      </c>
      <c r="DY351" s="53">
        <v>2.69434</v>
      </c>
      <c r="DZ351" s="53">
        <v>2.839788</v>
      </c>
      <c r="EA351" s="53">
        <v>3.1648710000000002</v>
      </c>
      <c r="EB351" s="53">
        <v>3.566144</v>
      </c>
      <c r="EC351" s="53">
        <v>3.4448650000000001</v>
      </c>
      <c r="ED351" s="53">
        <v>4.0761940000000001</v>
      </c>
      <c r="EE351" s="53">
        <v>4.3362170000000004</v>
      </c>
      <c r="EF351" s="53">
        <v>3.7118000000000002</v>
      </c>
      <c r="EG351" s="53">
        <v>2.7211289999999999</v>
      </c>
      <c r="EH351" s="53">
        <v>2.9927000000000001</v>
      </c>
      <c r="EI351" s="53">
        <v>2.6415389999999999</v>
      </c>
      <c r="EJ351" s="53">
        <v>3.5983619999999998</v>
      </c>
      <c r="EK351" s="53">
        <v>4.0887190000000002</v>
      </c>
      <c r="EL351" s="53">
        <v>3.6233770000000001</v>
      </c>
      <c r="EM351" s="53">
        <v>3.8970319999999998</v>
      </c>
      <c r="EN351" s="53">
        <v>2.4773610000000001</v>
      </c>
      <c r="EO351" s="53">
        <v>3.4267430000000001</v>
      </c>
      <c r="EP351" s="53">
        <v>4.0260309999999997</v>
      </c>
      <c r="EQ351" s="53">
        <v>3.0493459999999999</v>
      </c>
      <c r="ER351" s="53">
        <v>2.4748670000000002</v>
      </c>
      <c r="ES351" s="53">
        <v>1.6067260000000001</v>
      </c>
      <c r="ET351" s="53">
        <v>1.9935719999999999</v>
      </c>
      <c r="EU351" s="53">
        <v>3.589251</v>
      </c>
      <c r="EV351" s="53">
        <v>3.932156</v>
      </c>
      <c r="EW351" s="53">
        <v>70.560609999999997</v>
      </c>
      <c r="EX351" s="53">
        <v>69.000240000000005</v>
      </c>
      <c r="EY351" s="53">
        <v>67.617549999999994</v>
      </c>
      <c r="EZ351" s="53">
        <v>66.177419999999998</v>
      </c>
      <c r="FA351" s="53">
        <v>64.855080000000001</v>
      </c>
      <c r="FB351" s="53">
        <v>63.727269999999997</v>
      </c>
      <c r="FC351" s="53">
        <v>62.965789999999998</v>
      </c>
      <c r="FD351" s="53">
        <v>64.557429999999997</v>
      </c>
      <c r="FE351" s="53">
        <v>68.278350000000003</v>
      </c>
      <c r="FF351" s="53">
        <v>72.329179999999994</v>
      </c>
      <c r="FG351" s="53">
        <v>76.518569999999997</v>
      </c>
      <c r="FH351" s="53">
        <v>80.581379999999996</v>
      </c>
      <c r="FI351" s="53">
        <v>84.201859999999996</v>
      </c>
      <c r="FJ351" s="53">
        <v>87.496089999999995</v>
      </c>
      <c r="FK351" s="53">
        <v>90.067210000000003</v>
      </c>
      <c r="FL351" s="53">
        <v>91.856309999999993</v>
      </c>
      <c r="FM351" s="53">
        <v>92.858990000000006</v>
      </c>
      <c r="FN351" s="53">
        <v>92.580150000000003</v>
      </c>
      <c r="FO351" s="53">
        <v>90.318430000000006</v>
      </c>
      <c r="FP351" s="53">
        <v>85.94453</v>
      </c>
      <c r="FQ351" s="53">
        <v>80.694040000000001</v>
      </c>
      <c r="FR351" s="53">
        <v>76.894419999999997</v>
      </c>
      <c r="FS351" s="53">
        <v>74.314760000000007</v>
      </c>
      <c r="FT351" s="53">
        <v>72.237780000000001</v>
      </c>
      <c r="FU351" s="53">
        <v>93</v>
      </c>
      <c r="FV351" s="53">
        <v>718.2518</v>
      </c>
      <c r="FW351" s="53">
        <v>69.659040000000005</v>
      </c>
      <c r="FX351" s="53">
        <v>1</v>
      </c>
    </row>
    <row r="352" spans="1:180" x14ac:dyDescent="0.3">
      <c r="A352" t="s">
        <v>174</v>
      </c>
      <c r="B352" t="s">
        <v>251</v>
      </c>
      <c r="C352" t="s">
        <v>180</v>
      </c>
      <c r="D352" t="s">
        <v>227</v>
      </c>
      <c r="E352" t="s">
        <v>190</v>
      </c>
      <c r="F352" t="s">
        <v>235</v>
      </c>
      <c r="G352" t="s">
        <v>243</v>
      </c>
      <c r="H352" s="53">
        <v>64</v>
      </c>
      <c r="I352" s="53">
        <v>3.9068660999999998</v>
      </c>
      <c r="J352" s="53">
        <v>4.1453790000000001</v>
      </c>
      <c r="K352" s="53">
        <v>4.8149319999999998</v>
      </c>
      <c r="L352" s="53">
        <v>4.83535</v>
      </c>
      <c r="M352" s="53">
        <v>5.2175960000000003</v>
      </c>
      <c r="N352" s="53">
        <v>4.8738260000000002</v>
      </c>
      <c r="O352" s="53">
        <v>4.9661369999999998</v>
      </c>
      <c r="P352" s="53">
        <v>5.843235</v>
      </c>
      <c r="Q352" s="53">
        <v>6.7451100000000004</v>
      </c>
      <c r="R352" s="53">
        <v>6.3381249999999998</v>
      </c>
      <c r="S352" s="53">
        <v>6.0264069999999998</v>
      </c>
      <c r="T352" s="53">
        <v>6.3164610000000003</v>
      </c>
      <c r="U352" s="53">
        <v>7.5678580000000002</v>
      </c>
      <c r="V352" s="53">
        <v>7.70852</v>
      </c>
      <c r="W352" s="53">
        <v>7.5374400000000001</v>
      </c>
      <c r="X352" s="53">
        <v>6.7715810000000003</v>
      </c>
      <c r="Y352" s="53">
        <v>6.8422020000000003</v>
      </c>
      <c r="Z352" s="53">
        <v>6.6413529999999996</v>
      </c>
      <c r="AA352" s="53">
        <v>5.0463880000000003</v>
      </c>
      <c r="AB352" s="53">
        <v>4.6412060000000004</v>
      </c>
      <c r="AC352" s="53">
        <v>4.694299</v>
      </c>
      <c r="AD352" s="53">
        <v>4.5098640000000003</v>
      </c>
      <c r="AE352" s="53">
        <v>4.3180509999999996</v>
      </c>
      <c r="AF352" s="53">
        <v>4.1305170000000002</v>
      </c>
      <c r="AG352" s="53">
        <v>-3.8475489999999999</v>
      </c>
      <c r="AH352" s="53">
        <v>-3.6412640000000001</v>
      </c>
      <c r="AI352" s="53">
        <v>-3.3236180000000002</v>
      </c>
      <c r="AJ352" s="53">
        <v>-3.3844310000000002</v>
      </c>
      <c r="AK352" s="53">
        <v>-2.8015850000000002</v>
      </c>
      <c r="AL352" s="53">
        <v>-2.8657349999999999</v>
      </c>
      <c r="AM352" s="53">
        <v>-2.9316710000000001</v>
      </c>
      <c r="AN352" s="53">
        <v>-2.7503890000000002</v>
      </c>
      <c r="AO352" s="53">
        <v>-3.3645580000000002</v>
      </c>
      <c r="AP352" s="53">
        <v>-4.0629540000000004</v>
      </c>
      <c r="AQ352" s="53">
        <v>-4.8178609999999997</v>
      </c>
      <c r="AR352" s="53">
        <v>-4.6912479999999999</v>
      </c>
      <c r="AS352" s="53">
        <v>-3.671748</v>
      </c>
      <c r="AT352" s="53">
        <v>-3.5159609999999999</v>
      </c>
      <c r="AU352" s="53">
        <v>-3.242505</v>
      </c>
      <c r="AV352" s="53">
        <v>-3.0156230000000002</v>
      </c>
      <c r="AW352" s="53">
        <v>-2.481455</v>
      </c>
      <c r="AX352" s="53">
        <v>-2.1457039999999998</v>
      </c>
      <c r="AY352" s="53">
        <v>-3.062573</v>
      </c>
      <c r="AZ352" s="53">
        <v>-3.482173</v>
      </c>
      <c r="BA352" s="53">
        <v>-4.4595289999999999</v>
      </c>
      <c r="BB352" s="53">
        <v>-4.3779719999999998</v>
      </c>
      <c r="BC352" s="53">
        <v>-4.0885959999999999</v>
      </c>
      <c r="BD352" s="53">
        <v>-4.2538320000000001</v>
      </c>
      <c r="BE352" s="53">
        <v>-2.5638589999999999</v>
      </c>
      <c r="BF352" s="53">
        <v>-2.3234509999999999</v>
      </c>
      <c r="BG352" s="53">
        <v>-1.9547730000000001</v>
      </c>
      <c r="BH352" s="53">
        <v>-2.042227</v>
      </c>
      <c r="BI352" s="53">
        <v>-1.522262</v>
      </c>
      <c r="BJ352" s="53">
        <v>-1.602479</v>
      </c>
      <c r="BK352" s="53">
        <v>-1.6689929999999999</v>
      </c>
      <c r="BL352" s="53">
        <v>-1.444083</v>
      </c>
      <c r="BM352" s="53">
        <v>-1.9965139999999999</v>
      </c>
      <c r="BN352" s="53">
        <v>-2.7249819999999998</v>
      </c>
      <c r="BO352" s="53">
        <v>-3.4816340000000001</v>
      </c>
      <c r="BP352" s="53">
        <v>-3.3521740000000002</v>
      </c>
      <c r="BQ352" s="53">
        <v>-2.2812929999999998</v>
      </c>
      <c r="BR352" s="53">
        <v>-2.1628539999999998</v>
      </c>
      <c r="BS352" s="53">
        <v>-1.8980410000000001</v>
      </c>
      <c r="BT352" s="53">
        <v>-1.6707129999999999</v>
      </c>
      <c r="BU352" s="53">
        <v>-1.163079</v>
      </c>
      <c r="BV352" s="53">
        <v>-0.83432640000000002</v>
      </c>
      <c r="BW352" s="53">
        <v>-1.817248</v>
      </c>
      <c r="BX352" s="53">
        <v>-2.1674500000000001</v>
      </c>
      <c r="BY352" s="53">
        <v>-3.1218539999999999</v>
      </c>
      <c r="BZ352" s="53">
        <v>-3.028912</v>
      </c>
      <c r="CA352" s="53">
        <v>-2.8475419999999998</v>
      </c>
      <c r="CB352" s="53">
        <v>-2.9819279999999999</v>
      </c>
      <c r="CC352" s="53">
        <v>-1.6747791000000001</v>
      </c>
      <c r="CD352" s="53">
        <v>-1.410738</v>
      </c>
      <c r="CE352" s="53">
        <v>-1.006715</v>
      </c>
      <c r="CF352" s="53">
        <v>-1.1126199999999999</v>
      </c>
      <c r="CG352" s="53">
        <v>-0.6362063</v>
      </c>
      <c r="CH352" s="53">
        <v>-0.72755239999999999</v>
      </c>
      <c r="CI352" s="53">
        <v>-0.79446620000000001</v>
      </c>
      <c r="CJ352" s="53">
        <v>-0.53933909999999996</v>
      </c>
      <c r="CK352" s="53">
        <v>-1.0490120000000001</v>
      </c>
      <c r="CL352" s="53">
        <v>-1.7983070000000001</v>
      </c>
      <c r="CM352" s="53">
        <v>-2.5561669999999999</v>
      </c>
      <c r="CN352" s="53">
        <v>-2.4247359999999998</v>
      </c>
      <c r="CO352" s="53">
        <v>-1.3182670000000001</v>
      </c>
      <c r="CP352" s="53">
        <v>-1.2256959999999999</v>
      </c>
      <c r="CQ352" s="53">
        <v>-0.96686890000000003</v>
      </c>
      <c r="CR352" s="53">
        <v>-0.73923249999999996</v>
      </c>
      <c r="CS352" s="53">
        <v>-0.24997610000000001</v>
      </c>
      <c r="CT352" s="53">
        <v>7.3929599999999998E-2</v>
      </c>
      <c r="CU352" s="53">
        <v>-0.95473960000000002</v>
      </c>
      <c r="CV352" s="53">
        <v>-1.2568760000000001</v>
      </c>
      <c r="CW352" s="53">
        <v>-2.1953839999999998</v>
      </c>
      <c r="CX352" s="53">
        <v>-2.0945559999999999</v>
      </c>
      <c r="CY352" s="53">
        <v>-1.987992</v>
      </c>
      <c r="CZ352" s="53">
        <v>-2.1010110000000002</v>
      </c>
      <c r="DA352" s="53">
        <v>-0.78569977999999996</v>
      </c>
      <c r="DB352" s="53">
        <v>-0.49802419999999997</v>
      </c>
      <c r="DC352" s="53">
        <v>-5.8657300000000002E-2</v>
      </c>
      <c r="DD352" s="53">
        <v>-0.18301400000000001</v>
      </c>
      <c r="DE352" s="53">
        <v>0.24984919999999999</v>
      </c>
      <c r="DF352" s="53">
        <v>0.14737459999999999</v>
      </c>
      <c r="DG352" s="53">
        <v>8.0060599999999996E-2</v>
      </c>
      <c r="DH352" s="53">
        <v>0.36540450000000002</v>
      </c>
      <c r="DI352" s="53">
        <v>-0.1015095</v>
      </c>
      <c r="DJ352" s="53">
        <v>-0.87163139999999995</v>
      </c>
      <c r="DK352" s="53">
        <v>-1.6307</v>
      </c>
      <c r="DL352" s="53">
        <v>-1.497298</v>
      </c>
      <c r="DM352" s="53">
        <v>-0.35524159999999999</v>
      </c>
      <c r="DN352" s="53">
        <v>-0.28853790000000001</v>
      </c>
      <c r="DO352" s="53">
        <v>-3.5697199999999998E-2</v>
      </c>
      <c r="DP352" s="53">
        <v>0.192248</v>
      </c>
      <c r="DQ352" s="53">
        <v>0.66312680000000002</v>
      </c>
      <c r="DR352" s="53">
        <v>0.98218559999999999</v>
      </c>
      <c r="DS352" s="53">
        <v>-9.2231099999999996E-2</v>
      </c>
      <c r="DT352" s="53">
        <v>-0.34630290000000002</v>
      </c>
      <c r="DU352" s="53">
        <v>-1.2689140000000001</v>
      </c>
      <c r="DV352" s="53">
        <v>-1.160201</v>
      </c>
      <c r="DW352" s="53">
        <v>-1.1284419999999999</v>
      </c>
      <c r="DX352" s="53">
        <v>-1.2200930000000001</v>
      </c>
      <c r="DY352" s="53">
        <v>0.49798979999999998</v>
      </c>
      <c r="DZ352" s="53">
        <v>0.81978890000000004</v>
      </c>
      <c r="EA352" s="53">
        <v>1.3101879999999999</v>
      </c>
      <c r="EB352" s="53">
        <v>1.1591899999999999</v>
      </c>
      <c r="EC352" s="53">
        <v>1.5291729999999999</v>
      </c>
      <c r="ED352" s="53">
        <v>1.4106300000000001</v>
      </c>
      <c r="EE352" s="53">
        <v>1.342738</v>
      </c>
      <c r="EF352" s="53">
        <v>1.6717109999999999</v>
      </c>
      <c r="EG352" s="53">
        <v>1.266534</v>
      </c>
      <c r="EH352" s="53">
        <v>0.46634059999999999</v>
      </c>
      <c r="EI352" s="53">
        <v>-0.29447319999999999</v>
      </c>
      <c r="EJ352" s="53">
        <v>-0.1582248</v>
      </c>
      <c r="EK352" s="53">
        <v>1.0352140000000001</v>
      </c>
      <c r="EL352" s="53">
        <v>1.0645690000000001</v>
      </c>
      <c r="EM352" s="53">
        <v>1.308767</v>
      </c>
      <c r="EN352" s="53">
        <v>1.537158</v>
      </c>
      <c r="EO352" s="53">
        <v>1.981503</v>
      </c>
      <c r="EP352" s="53">
        <v>2.2935629999999998</v>
      </c>
      <c r="EQ352" s="53">
        <v>1.1530940000000001</v>
      </c>
      <c r="ER352" s="53">
        <v>0.96842039999999996</v>
      </c>
      <c r="ES352" s="53">
        <v>6.8761799999999998E-2</v>
      </c>
      <c r="ET352" s="53">
        <v>0.18885940000000001</v>
      </c>
      <c r="EU352" s="53">
        <v>0.11261259999999999</v>
      </c>
      <c r="EV352" s="53">
        <v>5.1811299999999998E-2</v>
      </c>
      <c r="EW352" s="53">
        <v>67.29365</v>
      </c>
      <c r="EX352" s="53">
        <v>66.055300000000003</v>
      </c>
      <c r="EY352" s="53">
        <v>64.550690000000003</v>
      </c>
      <c r="EZ352" s="53">
        <v>63.269579999999998</v>
      </c>
      <c r="FA352" s="53">
        <v>61.924729999999997</v>
      </c>
      <c r="FB352" s="53">
        <v>61.004860000000001</v>
      </c>
      <c r="FC352" s="53">
        <v>60.185870000000001</v>
      </c>
      <c r="FD352" s="53">
        <v>61.328209999999999</v>
      </c>
      <c r="FE352" s="53">
        <v>65.65822</v>
      </c>
      <c r="FF352" s="53">
        <v>70.836659999999995</v>
      </c>
      <c r="FG352" s="53">
        <v>75.402709999999999</v>
      </c>
      <c r="FH352" s="53">
        <v>79.481819999999999</v>
      </c>
      <c r="FI352" s="53">
        <v>82.99718</v>
      </c>
      <c r="FJ352" s="53">
        <v>85.97363</v>
      </c>
      <c r="FK352" s="53">
        <v>88.317719999999994</v>
      </c>
      <c r="FL352" s="53">
        <v>89.919610000000006</v>
      </c>
      <c r="FM352" s="53">
        <v>90.456469999999996</v>
      </c>
      <c r="FN352" s="53">
        <v>89.305430000000001</v>
      </c>
      <c r="FO352" s="53">
        <v>85.786990000000003</v>
      </c>
      <c r="FP352" s="53">
        <v>80.501279999999994</v>
      </c>
      <c r="FQ352" s="53">
        <v>76.20814</v>
      </c>
      <c r="FR352" s="53">
        <v>72.849980000000002</v>
      </c>
      <c r="FS352" s="53">
        <v>70.281360000000006</v>
      </c>
      <c r="FT352" s="53">
        <v>68.423450000000003</v>
      </c>
      <c r="FU352" s="53">
        <v>93</v>
      </c>
      <c r="FV352" s="53">
        <v>573.82680000000005</v>
      </c>
      <c r="FW352" s="53">
        <v>68.840410000000006</v>
      </c>
      <c r="FX352" s="53">
        <v>1</v>
      </c>
    </row>
    <row r="353" spans="1:180" x14ac:dyDescent="0.3">
      <c r="A353" t="s">
        <v>174</v>
      </c>
      <c r="B353" t="s">
        <v>251</v>
      </c>
      <c r="C353" t="s">
        <v>180</v>
      </c>
      <c r="D353" t="s">
        <v>248</v>
      </c>
      <c r="E353" t="s">
        <v>187</v>
      </c>
      <c r="F353" t="s">
        <v>235</v>
      </c>
      <c r="G353" t="s">
        <v>243</v>
      </c>
      <c r="H353" s="53">
        <v>64</v>
      </c>
      <c r="I353" s="53">
        <v>13.507250000000001</v>
      </c>
      <c r="J353" s="53">
        <v>13.874689999999999</v>
      </c>
      <c r="K353" s="53">
        <v>14.636570000000001</v>
      </c>
      <c r="L353" s="53">
        <v>14.509969999999999</v>
      </c>
      <c r="M353" s="53">
        <v>14.132289999999999</v>
      </c>
      <c r="N353" s="53">
        <v>13.31677</v>
      </c>
      <c r="O353" s="53">
        <v>12.49396</v>
      </c>
      <c r="P353" s="53">
        <v>11.93735</v>
      </c>
      <c r="Q353" s="53">
        <v>11.59844</v>
      </c>
      <c r="R353" s="53">
        <v>10.0519</v>
      </c>
      <c r="S353" s="53">
        <v>10.62053</v>
      </c>
      <c r="T353" s="53">
        <v>11.306570000000001</v>
      </c>
      <c r="U353" s="53">
        <v>11.9214</v>
      </c>
      <c r="V353" s="53">
        <v>11.63374</v>
      </c>
      <c r="W353" s="53">
        <v>11.38011</v>
      </c>
      <c r="X353" s="53">
        <v>10.634650000000001</v>
      </c>
      <c r="Y353" s="53">
        <v>10.935169999999999</v>
      </c>
      <c r="Z353" s="53">
        <v>9.0571540000000006</v>
      </c>
      <c r="AA353" s="53">
        <v>8.8211890000000004</v>
      </c>
      <c r="AB353" s="53">
        <v>8.4125569999999996</v>
      </c>
      <c r="AC353" s="53">
        <v>8.1057880000000004</v>
      </c>
      <c r="AD353" s="53">
        <v>9.1927640000000004</v>
      </c>
      <c r="AE353" s="53">
        <v>10.24244</v>
      </c>
      <c r="AF353" s="53">
        <v>10.19293</v>
      </c>
      <c r="AG353" s="53">
        <v>-1.7709809999999999</v>
      </c>
      <c r="AH353" s="53">
        <v>-1.4367620000000001</v>
      </c>
      <c r="AI353" s="53">
        <v>-0.82368379999999997</v>
      </c>
      <c r="AJ353" s="53">
        <v>-1.2021710000000001</v>
      </c>
      <c r="AK353" s="53">
        <v>-1.6069040000000001</v>
      </c>
      <c r="AL353" s="53">
        <v>-2.890552</v>
      </c>
      <c r="AM353" s="53">
        <v>-5.7498529999999999</v>
      </c>
      <c r="AN353" s="53">
        <v>-6.9532160000000003</v>
      </c>
      <c r="AO353" s="53">
        <v>-7.2199710000000001</v>
      </c>
      <c r="AP353" s="53">
        <v>-9.1802709999999994</v>
      </c>
      <c r="AQ353" s="53">
        <v>-8.3747670000000003</v>
      </c>
      <c r="AR353" s="53">
        <v>-6.7424689999999998</v>
      </c>
      <c r="AS353" s="53">
        <v>-5.6075949999999999</v>
      </c>
      <c r="AT353" s="53">
        <v>-5.3902409999999996</v>
      </c>
      <c r="AU353" s="53">
        <v>-4.988111</v>
      </c>
      <c r="AV353" s="53">
        <v>-5.2081140000000001</v>
      </c>
      <c r="AW353" s="53">
        <v>-3.7771970000000001</v>
      </c>
      <c r="AX353" s="53">
        <v>-4.7350370000000002</v>
      </c>
      <c r="AY353" s="53">
        <v>-4.740659</v>
      </c>
      <c r="AZ353" s="53">
        <v>-4.2949799999999998</v>
      </c>
      <c r="BA353" s="53">
        <v>-6.1808300000000003</v>
      </c>
      <c r="BB353" s="53">
        <v>-5.202312</v>
      </c>
      <c r="BC353" s="53">
        <v>-3.9318650000000002</v>
      </c>
      <c r="BD353" s="53">
        <v>-4.0957400000000002</v>
      </c>
      <c r="BE353" s="53">
        <v>0.22981940000000001</v>
      </c>
      <c r="BF353" s="53">
        <v>0.653895</v>
      </c>
      <c r="BG353" s="53">
        <v>1.286449</v>
      </c>
      <c r="BH353" s="53">
        <v>0.96325300000000003</v>
      </c>
      <c r="BI353" s="53">
        <v>0.49872899999999998</v>
      </c>
      <c r="BJ353" s="53">
        <v>-0.83293229999999996</v>
      </c>
      <c r="BK353" s="53">
        <v>-3.5112399999999999</v>
      </c>
      <c r="BL353" s="53">
        <v>-4.5677269999999996</v>
      </c>
      <c r="BM353" s="53">
        <v>-4.7871449999999998</v>
      </c>
      <c r="BN353" s="53">
        <v>-6.6411639999999998</v>
      </c>
      <c r="BO353" s="53">
        <v>-5.7863850000000001</v>
      </c>
      <c r="BP353" s="53">
        <v>-4.2988350000000004</v>
      </c>
      <c r="BQ353" s="53">
        <v>-3.2535569999999998</v>
      </c>
      <c r="BR353" s="53">
        <v>-3.0031880000000002</v>
      </c>
      <c r="BS353" s="53">
        <v>-2.621162</v>
      </c>
      <c r="BT353" s="53">
        <v>-2.7509420000000002</v>
      </c>
      <c r="BU353" s="53">
        <v>-1.416064</v>
      </c>
      <c r="BV353" s="53">
        <v>-2.338679</v>
      </c>
      <c r="BW353" s="53">
        <v>-2.3270979999999999</v>
      </c>
      <c r="BX353" s="53">
        <v>-1.820802</v>
      </c>
      <c r="BY353" s="53">
        <v>-3.767709</v>
      </c>
      <c r="BZ353" s="53">
        <v>-2.9659520000000001</v>
      </c>
      <c r="CA353" s="53">
        <v>-1.7039660000000001</v>
      </c>
      <c r="CB353" s="53">
        <v>-1.92432</v>
      </c>
      <c r="CC353" s="53">
        <v>1.6155679999999999</v>
      </c>
      <c r="CD353" s="53">
        <v>2.1018780000000001</v>
      </c>
      <c r="CE353" s="53">
        <v>2.7479209999999998</v>
      </c>
      <c r="CF353" s="53">
        <v>2.4630190000000001</v>
      </c>
      <c r="CG353" s="53">
        <v>1.957084</v>
      </c>
      <c r="CH353" s="53">
        <v>0.5921689</v>
      </c>
      <c r="CI353" s="53">
        <v>-1.9607840000000001</v>
      </c>
      <c r="CJ353" s="53">
        <v>-2.9155449999999998</v>
      </c>
      <c r="CK353" s="53">
        <v>-3.1021779999999999</v>
      </c>
      <c r="CL353" s="53">
        <v>-4.8825859999999999</v>
      </c>
      <c r="CM353" s="53">
        <v>-3.9936799999999999</v>
      </c>
      <c r="CN353" s="53">
        <v>-2.606382</v>
      </c>
      <c r="CO353" s="53">
        <v>-1.6231580000000001</v>
      </c>
      <c r="CP353" s="53">
        <v>-1.349923</v>
      </c>
      <c r="CQ353" s="53">
        <v>-0.98182040000000004</v>
      </c>
      <c r="CR353" s="53">
        <v>-1.049112</v>
      </c>
      <c r="CS353" s="53">
        <v>0.2192491</v>
      </c>
      <c r="CT353" s="53">
        <v>-0.67896789999999996</v>
      </c>
      <c r="CU353" s="53">
        <v>-0.65547310000000003</v>
      </c>
      <c r="CV353" s="53">
        <v>-0.10719430000000001</v>
      </c>
      <c r="CW353" s="53">
        <v>-2.0963889999999998</v>
      </c>
      <c r="CX353" s="53">
        <v>-1.4170560000000001</v>
      </c>
      <c r="CY353" s="53">
        <v>-0.16092970000000001</v>
      </c>
      <c r="CZ353" s="53">
        <v>-0.42040129999999998</v>
      </c>
      <c r="DA353" s="53">
        <v>3.0013160999999999</v>
      </c>
      <c r="DB353" s="53">
        <v>3.5498599999999998</v>
      </c>
      <c r="DC353" s="53">
        <v>4.2093930000000004</v>
      </c>
      <c r="DD353" s="53">
        <v>3.9627849999999998</v>
      </c>
      <c r="DE353" s="53">
        <v>3.4154399999999998</v>
      </c>
      <c r="DF353" s="53">
        <v>2.0172699999999999</v>
      </c>
      <c r="DG353" s="53">
        <v>-0.41032829999999998</v>
      </c>
      <c r="DH353" s="53">
        <v>-1.2633620000000001</v>
      </c>
      <c r="DI353" s="53">
        <v>-1.4172100000000001</v>
      </c>
      <c r="DJ353" s="53">
        <v>-3.124009</v>
      </c>
      <c r="DK353" s="53">
        <v>-2.200974</v>
      </c>
      <c r="DL353" s="53">
        <v>-0.9139292</v>
      </c>
      <c r="DM353" s="53">
        <v>7.2417000000000002E-3</v>
      </c>
      <c r="DN353" s="53">
        <v>0.30334260000000002</v>
      </c>
      <c r="DO353" s="53">
        <v>0.65752089999999996</v>
      </c>
      <c r="DP353" s="53">
        <v>0.65271840000000003</v>
      </c>
      <c r="DQ353" s="53">
        <v>1.854562</v>
      </c>
      <c r="DR353" s="53">
        <v>0.98074269999999997</v>
      </c>
      <c r="DS353" s="53">
        <v>1.0161519999999999</v>
      </c>
      <c r="DT353" s="53">
        <v>1.606414</v>
      </c>
      <c r="DU353" s="53">
        <v>-0.425068</v>
      </c>
      <c r="DV353" s="53">
        <v>0.13184070000000001</v>
      </c>
      <c r="DW353" s="53">
        <v>1.3821060000000001</v>
      </c>
      <c r="DX353" s="53">
        <v>1.083518</v>
      </c>
      <c r="DY353" s="53">
        <v>5.0021171999999998</v>
      </c>
      <c r="DZ353" s="53">
        <v>5.640517</v>
      </c>
      <c r="EA353" s="53">
        <v>6.3195259999999998</v>
      </c>
      <c r="EB353" s="53">
        <v>6.1282100000000002</v>
      </c>
      <c r="EC353" s="53">
        <v>5.5210730000000003</v>
      </c>
      <c r="ED353" s="53">
        <v>4.0748899999999999</v>
      </c>
      <c r="EE353" s="53">
        <v>1.828284</v>
      </c>
      <c r="EF353" s="53">
        <v>1.122126</v>
      </c>
      <c r="EG353" s="53">
        <v>1.0156149999999999</v>
      </c>
      <c r="EH353" s="53">
        <v>-0.58490160000000002</v>
      </c>
      <c r="EI353" s="53">
        <v>0.38740780000000002</v>
      </c>
      <c r="EJ353" s="53">
        <v>1.529704</v>
      </c>
      <c r="EK353" s="53">
        <v>2.3612790000000001</v>
      </c>
      <c r="EL353" s="53">
        <v>2.6903950000000001</v>
      </c>
      <c r="EM353" s="53">
        <v>3.02447</v>
      </c>
      <c r="EN353" s="53">
        <v>3.1098910000000002</v>
      </c>
      <c r="EO353" s="53">
        <v>4.2156950000000002</v>
      </c>
      <c r="EP353" s="53">
        <v>3.3771010000000001</v>
      </c>
      <c r="EQ353" s="53">
        <v>3.429713</v>
      </c>
      <c r="ER353" s="53">
        <v>4.0805910000000001</v>
      </c>
      <c r="ES353" s="53">
        <v>1.9880530000000001</v>
      </c>
      <c r="ET353" s="53">
        <v>2.368201</v>
      </c>
      <c r="EU353" s="53">
        <v>3.6100050000000001</v>
      </c>
      <c r="EV353" s="53">
        <v>3.2549380000000001</v>
      </c>
      <c r="EW353" s="53">
        <v>72.694220000000001</v>
      </c>
      <c r="EX353" s="53">
        <v>70.791659999999993</v>
      </c>
      <c r="EY353" s="53">
        <v>69.328630000000004</v>
      </c>
      <c r="EZ353" s="53">
        <v>67.714380000000006</v>
      </c>
      <c r="FA353" s="53">
        <v>66.056449999999998</v>
      </c>
      <c r="FB353" s="53">
        <v>64.897850000000005</v>
      </c>
      <c r="FC353" s="53">
        <v>65.350809999999996</v>
      </c>
      <c r="FD353" s="53">
        <v>68.174729999999997</v>
      </c>
      <c r="FE353" s="53">
        <v>71.733199999999997</v>
      </c>
      <c r="FF353" s="53">
        <v>75.524860000000004</v>
      </c>
      <c r="FG353" s="53">
        <v>79.55444</v>
      </c>
      <c r="FH353" s="53">
        <v>83.184139999999999</v>
      </c>
      <c r="FI353" s="53">
        <v>86.610209999999995</v>
      </c>
      <c r="FJ353" s="53">
        <v>89.596770000000006</v>
      </c>
      <c r="FK353" s="53">
        <v>92.245289999999997</v>
      </c>
      <c r="FL353" s="53">
        <v>93.836690000000004</v>
      </c>
      <c r="FM353" s="53">
        <v>94.825270000000003</v>
      </c>
      <c r="FN353" s="53">
        <v>94.618949999999998</v>
      </c>
      <c r="FO353" s="53">
        <v>93.161289999999994</v>
      </c>
      <c r="FP353" s="53">
        <v>89.854839999999996</v>
      </c>
      <c r="FQ353" s="53">
        <v>84.409270000000006</v>
      </c>
      <c r="FR353" s="53">
        <v>79.893810000000002</v>
      </c>
      <c r="FS353" s="53">
        <v>76.921369999999996</v>
      </c>
      <c r="FT353" s="53">
        <v>74.383740000000003</v>
      </c>
      <c r="FU353" s="53">
        <v>93</v>
      </c>
      <c r="FV353" s="53">
        <v>983.5249</v>
      </c>
      <c r="FW353" s="53">
        <v>80.390590000000003</v>
      </c>
      <c r="FX353" s="53">
        <v>1</v>
      </c>
    </row>
    <row r="354" spans="1:180" x14ac:dyDescent="0.3">
      <c r="A354" t="s">
        <v>174</v>
      </c>
      <c r="B354" t="s">
        <v>251</v>
      </c>
      <c r="C354" t="s">
        <v>180</v>
      </c>
      <c r="D354" t="s">
        <v>227</v>
      </c>
      <c r="E354" t="s">
        <v>190</v>
      </c>
      <c r="F354" t="s">
        <v>236</v>
      </c>
      <c r="G354" t="s">
        <v>243</v>
      </c>
      <c r="H354" s="53">
        <v>84</v>
      </c>
      <c r="I354" s="53">
        <v>7.6809611000000002</v>
      </c>
      <c r="J354" s="53">
        <v>7.6377170000000003</v>
      </c>
      <c r="K354" s="53">
        <v>7.8283880000000003</v>
      </c>
      <c r="L354" s="53">
        <v>7.97403</v>
      </c>
      <c r="M354" s="53">
        <v>7.7576799999999997</v>
      </c>
      <c r="N354" s="53">
        <v>7.9229329999999996</v>
      </c>
      <c r="O354" s="53">
        <v>8.1394160000000007</v>
      </c>
      <c r="P354" s="53">
        <v>8.6835470000000008</v>
      </c>
      <c r="Q354" s="53">
        <v>9.3071199999999994</v>
      </c>
      <c r="R354" s="53">
        <v>9.7425029999999992</v>
      </c>
      <c r="S354" s="53">
        <v>10.250170000000001</v>
      </c>
      <c r="T354" s="53">
        <v>10.231780000000001</v>
      </c>
      <c r="U354" s="53">
        <v>9.6135870000000008</v>
      </c>
      <c r="V354" s="53">
        <v>9.359121</v>
      </c>
      <c r="W354" s="53">
        <v>9.1222969999999997</v>
      </c>
      <c r="X354" s="53">
        <v>8.9652460000000005</v>
      </c>
      <c r="Y354" s="53">
        <v>8.6819380000000006</v>
      </c>
      <c r="Z354" s="53">
        <v>8.1949710000000007</v>
      </c>
      <c r="AA354" s="53">
        <v>7.9516920000000004</v>
      </c>
      <c r="AB354" s="53">
        <v>7.8764200000000004</v>
      </c>
      <c r="AC354" s="53">
        <v>8.3411229999999996</v>
      </c>
      <c r="AD354" s="53">
        <v>8.3298059999999996</v>
      </c>
      <c r="AE354" s="53">
        <v>8.3772260000000003</v>
      </c>
      <c r="AF354" s="53">
        <v>8.4981550000000006</v>
      </c>
      <c r="AG354" s="53">
        <v>-0.79167032000000004</v>
      </c>
      <c r="AH354" s="53">
        <v>-0.80000700000000002</v>
      </c>
      <c r="AI354" s="53">
        <v>-0.40749649999999998</v>
      </c>
      <c r="AJ354" s="53">
        <v>-0.11410389999999999</v>
      </c>
      <c r="AK354" s="53">
        <v>-0.26270060000000001</v>
      </c>
      <c r="AL354" s="53">
        <v>-0.19400709999999999</v>
      </c>
      <c r="AM354" s="53">
        <v>-0.46426509999999999</v>
      </c>
      <c r="AN354" s="53">
        <v>-0.92550560000000004</v>
      </c>
      <c r="AO354" s="53">
        <v>-0.6332373</v>
      </c>
      <c r="AP354" s="53">
        <v>-0.50616000000000005</v>
      </c>
      <c r="AQ354" s="53">
        <v>-6.8367499999999998E-2</v>
      </c>
      <c r="AR354" s="53">
        <v>-8.8440000000000005E-2</v>
      </c>
      <c r="AS354" s="53">
        <v>-0.55086139999999995</v>
      </c>
      <c r="AT354" s="53">
        <v>-0.68362400000000001</v>
      </c>
      <c r="AU354" s="53">
        <v>-0.92728969999999999</v>
      </c>
      <c r="AV354" s="53">
        <v>-0.97501059999999995</v>
      </c>
      <c r="AW354" s="53">
        <v>-0.82699310000000004</v>
      </c>
      <c r="AX354" s="53">
        <v>-0.53225210000000001</v>
      </c>
      <c r="AY354" s="53">
        <v>-0.45875129999999997</v>
      </c>
      <c r="AZ354" s="53">
        <v>-0.52054549999999999</v>
      </c>
      <c r="BA354" s="53">
        <v>-0.49894919999999998</v>
      </c>
      <c r="BB354" s="53">
        <v>-0.88210040000000001</v>
      </c>
      <c r="BC354" s="53">
        <v>-0.9496462</v>
      </c>
      <c r="BD354" s="53">
        <v>-0.69738100000000003</v>
      </c>
      <c r="BE354" s="53">
        <v>-9.00286E-2</v>
      </c>
      <c r="BF354" s="53">
        <v>-9.4274200000000002E-2</v>
      </c>
      <c r="BG354" s="53">
        <v>0.25504280000000001</v>
      </c>
      <c r="BH354" s="53">
        <v>0.53524340000000004</v>
      </c>
      <c r="BI354" s="53">
        <v>0.36779709999999999</v>
      </c>
      <c r="BJ354" s="53">
        <v>0.45017269999999998</v>
      </c>
      <c r="BK354" s="53">
        <v>0.21437490000000001</v>
      </c>
      <c r="BL354" s="53">
        <v>-0.18384400000000001</v>
      </c>
      <c r="BM354" s="53">
        <v>0.19478719999999999</v>
      </c>
      <c r="BN354" s="53">
        <v>0.32580940000000003</v>
      </c>
      <c r="BO354" s="53">
        <v>0.74561630000000001</v>
      </c>
      <c r="BP354" s="53">
        <v>0.71519750000000004</v>
      </c>
      <c r="BQ354" s="53">
        <v>0.21408640000000001</v>
      </c>
      <c r="BR354" s="53">
        <v>9.6673499999999996E-2</v>
      </c>
      <c r="BS354" s="53">
        <v>-0.12128</v>
      </c>
      <c r="BT354" s="53">
        <v>-0.17335590000000001</v>
      </c>
      <c r="BU354" s="53">
        <v>-8.0319100000000004E-2</v>
      </c>
      <c r="BV354" s="53">
        <v>0.15856120000000001</v>
      </c>
      <c r="BW354" s="53">
        <v>0.26878439999999998</v>
      </c>
      <c r="BX354" s="53">
        <v>0.24440020000000001</v>
      </c>
      <c r="BY354" s="53">
        <v>0.23925779999999999</v>
      </c>
      <c r="BZ354" s="53">
        <v>-0.15993669999999999</v>
      </c>
      <c r="CA354" s="53">
        <v>-0.22732630000000001</v>
      </c>
      <c r="CB354" s="53">
        <v>-4.5706000000000002E-3</v>
      </c>
      <c r="CC354" s="53">
        <v>0.39592639000000002</v>
      </c>
      <c r="CD354" s="53">
        <v>0.39451419999999998</v>
      </c>
      <c r="CE354" s="53">
        <v>0.71391539999999998</v>
      </c>
      <c r="CF354" s="53">
        <v>0.9849793</v>
      </c>
      <c r="CG354" s="53">
        <v>0.80447789999999997</v>
      </c>
      <c r="CH354" s="53">
        <v>0.89632959999999995</v>
      </c>
      <c r="CI354" s="53">
        <v>0.68439890000000003</v>
      </c>
      <c r="CJ354" s="53">
        <v>0.32982860000000003</v>
      </c>
      <c r="CK354" s="53">
        <v>0.76827440000000002</v>
      </c>
      <c r="CL354" s="53">
        <v>0.90202890000000002</v>
      </c>
      <c r="CM354" s="53">
        <v>1.3093790000000001</v>
      </c>
      <c r="CN354" s="53">
        <v>1.2717940000000001</v>
      </c>
      <c r="CO354" s="53">
        <v>0.74388690000000002</v>
      </c>
      <c r="CP354" s="53">
        <v>0.63710520000000004</v>
      </c>
      <c r="CQ354" s="53">
        <v>0.43695980000000001</v>
      </c>
      <c r="CR354" s="53">
        <v>0.38186769999999998</v>
      </c>
      <c r="CS354" s="53">
        <v>0.43682510000000002</v>
      </c>
      <c r="CT354" s="53">
        <v>0.63701640000000004</v>
      </c>
      <c r="CU354" s="53">
        <v>0.77267350000000001</v>
      </c>
      <c r="CV354" s="53">
        <v>0.77419919999999998</v>
      </c>
      <c r="CW354" s="53">
        <v>0.75053760000000003</v>
      </c>
      <c r="CX354" s="53">
        <v>0.34023170000000003</v>
      </c>
      <c r="CY354" s="53">
        <v>0.27295029999999998</v>
      </c>
      <c r="CZ354" s="53">
        <v>0.47526770000000002</v>
      </c>
      <c r="DA354" s="53">
        <v>0.88188129999999998</v>
      </c>
      <c r="DB354" s="53">
        <v>0.88330260000000005</v>
      </c>
      <c r="DC354" s="53">
        <v>1.1727879999999999</v>
      </c>
      <c r="DD354" s="53">
        <v>1.434715</v>
      </c>
      <c r="DE354" s="53">
        <v>1.2411589999999999</v>
      </c>
      <c r="DF354" s="53">
        <v>1.342487</v>
      </c>
      <c r="DG354" s="53">
        <v>1.154423</v>
      </c>
      <c r="DH354" s="53">
        <v>0.84350119999999995</v>
      </c>
      <c r="DI354" s="53">
        <v>1.3417619999999999</v>
      </c>
      <c r="DJ354" s="53">
        <v>1.478248</v>
      </c>
      <c r="DK354" s="53">
        <v>1.8731420000000001</v>
      </c>
      <c r="DL354" s="53">
        <v>1.8283910000000001</v>
      </c>
      <c r="DM354" s="53">
        <v>1.273687</v>
      </c>
      <c r="DN354" s="53">
        <v>1.1775370000000001</v>
      </c>
      <c r="DO354" s="53">
        <v>0.99519970000000002</v>
      </c>
      <c r="DP354" s="53">
        <v>0.93709140000000002</v>
      </c>
      <c r="DQ354" s="53">
        <v>0.95396919999999996</v>
      </c>
      <c r="DR354" s="53">
        <v>1.115472</v>
      </c>
      <c r="DS354" s="53">
        <v>1.2765629999999999</v>
      </c>
      <c r="DT354" s="53">
        <v>1.303998</v>
      </c>
      <c r="DU354" s="53">
        <v>1.2618180000000001</v>
      </c>
      <c r="DV354" s="53">
        <v>0.84040020000000004</v>
      </c>
      <c r="DW354" s="53">
        <v>0.77322679999999999</v>
      </c>
      <c r="DX354" s="53">
        <v>0.95510600000000001</v>
      </c>
      <c r="DY354" s="53">
        <v>1.583523</v>
      </c>
      <c r="DZ354" s="53">
        <v>1.589035</v>
      </c>
      <c r="EA354" s="53">
        <v>1.8353269999999999</v>
      </c>
      <c r="EB354" s="53">
        <v>2.084063</v>
      </c>
      <c r="EC354" s="53">
        <v>1.8716569999999999</v>
      </c>
      <c r="ED354" s="53">
        <v>1.986666</v>
      </c>
      <c r="EE354" s="53">
        <v>1.8330630000000001</v>
      </c>
      <c r="EF354" s="53">
        <v>1.5851630000000001</v>
      </c>
      <c r="EG354" s="53">
        <v>2.1697860000000002</v>
      </c>
      <c r="EH354" s="53">
        <v>2.3102179999999999</v>
      </c>
      <c r="EI354" s="53">
        <v>2.687125</v>
      </c>
      <c r="EJ354" s="53">
        <v>2.6320290000000002</v>
      </c>
      <c r="EK354" s="53">
        <v>2.0386350000000002</v>
      </c>
      <c r="EL354" s="53">
        <v>1.9578340000000001</v>
      </c>
      <c r="EM354" s="53">
        <v>1.8012090000000001</v>
      </c>
      <c r="EN354" s="53">
        <v>1.7387459999999999</v>
      </c>
      <c r="EO354" s="53">
        <v>1.7006429999999999</v>
      </c>
      <c r="EP354" s="53">
        <v>1.8062849999999999</v>
      </c>
      <c r="EQ354" s="53">
        <v>2.0040979999999999</v>
      </c>
      <c r="ER354" s="53">
        <v>2.0689440000000001</v>
      </c>
      <c r="ES354" s="53">
        <v>2.0000249999999999</v>
      </c>
      <c r="ET354" s="53">
        <v>1.5625640000000001</v>
      </c>
      <c r="EU354" s="53">
        <v>1.495547</v>
      </c>
      <c r="EV354" s="53">
        <v>1.6479159999999999</v>
      </c>
      <c r="EW354" s="53">
        <v>70.140050000000002</v>
      </c>
      <c r="EX354" s="53">
        <v>68.687460000000002</v>
      </c>
      <c r="EY354" s="53">
        <v>67.449359999999999</v>
      </c>
      <c r="EZ354" s="53">
        <v>66.164079999999998</v>
      </c>
      <c r="FA354" s="53">
        <v>65.141779999999997</v>
      </c>
      <c r="FB354" s="53">
        <v>64.379440000000002</v>
      </c>
      <c r="FC354" s="53">
        <v>63.712780000000002</v>
      </c>
      <c r="FD354" s="53">
        <v>63.95626</v>
      </c>
      <c r="FE354" s="53">
        <v>66.842699999999994</v>
      </c>
      <c r="FF354" s="53">
        <v>70.733789999999999</v>
      </c>
      <c r="FG354" s="53">
        <v>74.627449999999996</v>
      </c>
      <c r="FH354" s="53">
        <v>78.206530000000001</v>
      </c>
      <c r="FI354" s="53">
        <v>81.299719999999994</v>
      </c>
      <c r="FJ354" s="53">
        <v>84.146519999999995</v>
      </c>
      <c r="FK354" s="53">
        <v>86.653739999999999</v>
      </c>
      <c r="FL354" s="53">
        <v>88.282259999999994</v>
      </c>
      <c r="FM354" s="53">
        <v>88.724850000000004</v>
      </c>
      <c r="FN354" s="53">
        <v>87.76482</v>
      </c>
      <c r="FO354" s="53">
        <v>85.494399999999999</v>
      </c>
      <c r="FP354" s="53">
        <v>81.166340000000005</v>
      </c>
      <c r="FQ354" s="53">
        <v>76.85154</v>
      </c>
      <c r="FR354" s="53">
        <v>73.838830000000002</v>
      </c>
      <c r="FS354" s="53">
        <v>72.123570000000001</v>
      </c>
      <c r="FT354" s="53">
        <v>70.880949999999999</v>
      </c>
      <c r="FU354" s="53">
        <v>221</v>
      </c>
      <c r="FV354" s="53">
        <v>1521.154</v>
      </c>
      <c r="FW354" s="53">
        <v>95.100909999999999</v>
      </c>
      <c r="FX354" s="53">
        <v>1</v>
      </c>
    </row>
    <row r="355" spans="1:180" x14ac:dyDescent="0.3">
      <c r="A355" t="s">
        <v>174</v>
      </c>
      <c r="B355" t="s">
        <v>251</v>
      </c>
      <c r="C355" t="s">
        <v>180</v>
      </c>
      <c r="D355" t="s">
        <v>248</v>
      </c>
      <c r="E355" t="s">
        <v>190</v>
      </c>
      <c r="F355" t="s">
        <v>236</v>
      </c>
      <c r="G355" t="s">
        <v>243</v>
      </c>
      <c r="H355" s="53">
        <v>84</v>
      </c>
      <c r="I355" s="53">
        <v>6.8393359</v>
      </c>
      <c r="J355" s="53">
        <v>6.6755599999999999</v>
      </c>
      <c r="K355" s="53">
        <v>6.8290470000000001</v>
      </c>
      <c r="L355" s="53">
        <v>6.7660799999999997</v>
      </c>
      <c r="M355" s="53">
        <v>6.5323830000000003</v>
      </c>
      <c r="N355" s="53">
        <v>6.7712209999999997</v>
      </c>
      <c r="O355" s="53">
        <v>6.9461940000000002</v>
      </c>
      <c r="P355" s="53">
        <v>7.1849400000000001</v>
      </c>
      <c r="Q355" s="53">
        <v>6.4567430000000003</v>
      </c>
      <c r="R355" s="53">
        <v>6.0502890000000003</v>
      </c>
      <c r="S355" s="53">
        <v>6.4355019999999996</v>
      </c>
      <c r="T355" s="53">
        <v>6.4452170000000004</v>
      </c>
      <c r="U355" s="53">
        <v>6.5002329999999997</v>
      </c>
      <c r="V355" s="53">
        <v>6.6012209999999998</v>
      </c>
      <c r="W355" s="53">
        <v>6.7156960000000003</v>
      </c>
      <c r="X355" s="53">
        <v>6.6514769999999999</v>
      </c>
      <c r="Y355" s="53">
        <v>6.2145510000000002</v>
      </c>
      <c r="Z355" s="53">
        <v>5.9619600000000004</v>
      </c>
      <c r="AA355" s="53">
        <v>5.6967140000000001</v>
      </c>
      <c r="AB355" s="53">
        <v>5.450113</v>
      </c>
      <c r="AC355" s="53">
        <v>6.2547300000000003</v>
      </c>
      <c r="AD355" s="53">
        <v>6.0089490000000003</v>
      </c>
      <c r="AE355" s="53">
        <v>5.8816629999999996</v>
      </c>
      <c r="AF355" s="53">
        <v>5.9012979999999997</v>
      </c>
      <c r="AG355" s="53">
        <v>-2.8660850999999998</v>
      </c>
      <c r="AH355" s="53">
        <v>-2.9956450000000001</v>
      </c>
      <c r="AI355" s="53">
        <v>-2.7151519999999998</v>
      </c>
      <c r="AJ355" s="53">
        <v>-2.661416</v>
      </c>
      <c r="AK355" s="53">
        <v>-2.897494</v>
      </c>
      <c r="AL355" s="53">
        <v>-2.6661830000000002</v>
      </c>
      <c r="AM355" s="53">
        <v>-3.184059</v>
      </c>
      <c r="AN355" s="53">
        <v>-3.490942</v>
      </c>
      <c r="AO355" s="53">
        <v>-3.8678059999999999</v>
      </c>
      <c r="AP355" s="53">
        <v>-3.7242169999999999</v>
      </c>
      <c r="AQ355" s="53">
        <v>-3.2989419999999998</v>
      </c>
      <c r="AR355" s="53">
        <v>-3.206861</v>
      </c>
      <c r="AS355" s="53">
        <v>-3.0442939999999998</v>
      </c>
      <c r="AT355" s="53">
        <v>-2.8482370000000001</v>
      </c>
      <c r="AU355" s="53">
        <v>-2.6319279999999998</v>
      </c>
      <c r="AV355" s="53">
        <v>-2.4797769999999999</v>
      </c>
      <c r="AW355" s="53">
        <v>-2.3094899999999998</v>
      </c>
      <c r="AX355" s="53">
        <v>-1.7434639999999999</v>
      </c>
      <c r="AY355" s="53">
        <v>-1.6846719999999999</v>
      </c>
      <c r="AZ355" s="53">
        <v>-1.7954270000000001</v>
      </c>
      <c r="BA355" s="53">
        <v>-1.1391990000000001</v>
      </c>
      <c r="BB355" s="53">
        <v>-1.643993</v>
      </c>
      <c r="BC355" s="53">
        <v>-1.828994</v>
      </c>
      <c r="BD355" s="53">
        <v>-1.667961</v>
      </c>
      <c r="BE355" s="53">
        <v>-1.7306429999999999</v>
      </c>
      <c r="BF355" s="53">
        <v>-1.8575790000000001</v>
      </c>
      <c r="BG355" s="53">
        <v>-1.5916459999999999</v>
      </c>
      <c r="BH355" s="53">
        <v>-1.5427550000000001</v>
      </c>
      <c r="BI355" s="53">
        <v>-1.7809729999999999</v>
      </c>
      <c r="BJ355" s="53">
        <v>-1.546894</v>
      </c>
      <c r="BK355" s="53">
        <v>-1.7943830000000001</v>
      </c>
      <c r="BL355" s="53">
        <v>-2.033795</v>
      </c>
      <c r="BM355" s="53">
        <v>-2.5405410000000002</v>
      </c>
      <c r="BN355" s="53">
        <v>-2.5135670000000001</v>
      </c>
      <c r="BO355" s="53">
        <v>-2.1204809999999998</v>
      </c>
      <c r="BP355" s="53">
        <v>-2.019523</v>
      </c>
      <c r="BQ355" s="53">
        <v>-1.866835</v>
      </c>
      <c r="BR355" s="53">
        <v>-1.626898</v>
      </c>
      <c r="BS355" s="53">
        <v>-1.3865989999999999</v>
      </c>
      <c r="BT355" s="53">
        <v>-1.240221</v>
      </c>
      <c r="BU355" s="53">
        <v>-1.0915060000000001</v>
      </c>
      <c r="BV355" s="53">
        <v>-0.54886259999999998</v>
      </c>
      <c r="BW355" s="53">
        <v>-0.50374719999999995</v>
      </c>
      <c r="BX355" s="53">
        <v>-0.62368129999999999</v>
      </c>
      <c r="BY355" s="53">
        <v>4.7618000000000001E-2</v>
      </c>
      <c r="BZ355" s="53">
        <v>-0.48562820000000001</v>
      </c>
      <c r="CA355" s="53">
        <v>-0.67648350000000002</v>
      </c>
      <c r="CB355" s="53">
        <v>-0.5212658</v>
      </c>
      <c r="CC355" s="53">
        <v>-0.94423919999999995</v>
      </c>
      <c r="CD355" s="53">
        <v>-1.0693569999999999</v>
      </c>
      <c r="CE355" s="53">
        <v>-0.81350829999999996</v>
      </c>
      <c r="CF355" s="53">
        <v>-0.76797380000000004</v>
      </c>
      <c r="CG355" s="53">
        <v>-1.007674</v>
      </c>
      <c r="CH355" s="53">
        <v>-0.77167889999999995</v>
      </c>
      <c r="CI355" s="53">
        <v>-0.8318972</v>
      </c>
      <c r="CJ355" s="53">
        <v>-1.0245789999999999</v>
      </c>
      <c r="CK355" s="53">
        <v>-1.6212819999999999</v>
      </c>
      <c r="CL355" s="53">
        <v>-1.6750750000000001</v>
      </c>
      <c r="CM355" s="53">
        <v>-1.3042830000000001</v>
      </c>
      <c r="CN355" s="53">
        <v>-1.197176</v>
      </c>
      <c r="CO355" s="53">
        <v>-1.0513300000000001</v>
      </c>
      <c r="CP355" s="53">
        <v>-0.78100199999999997</v>
      </c>
      <c r="CQ355" s="53">
        <v>-0.52408750000000004</v>
      </c>
      <c r="CR355" s="53">
        <v>-0.38170779999999999</v>
      </c>
      <c r="CS355" s="53">
        <v>-0.24793399999999999</v>
      </c>
      <c r="CT355" s="53">
        <v>0.2785146</v>
      </c>
      <c r="CU355" s="53">
        <v>0.3141581</v>
      </c>
      <c r="CV355" s="53">
        <v>0.18786639999999999</v>
      </c>
      <c r="CW355" s="53">
        <v>0.86960369999999998</v>
      </c>
      <c r="CX355" s="53">
        <v>0.31665149999999997</v>
      </c>
      <c r="CY355" s="53">
        <v>0.121742</v>
      </c>
      <c r="CZ355" s="53">
        <v>0.27293210000000001</v>
      </c>
      <c r="DA355" s="53">
        <v>-0.15783570999999999</v>
      </c>
      <c r="DB355" s="53">
        <v>-0.28113559999999999</v>
      </c>
      <c r="DC355" s="53">
        <v>-3.5370899999999997E-2</v>
      </c>
      <c r="DD355" s="53">
        <v>6.8073999999999999E-3</v>
      </c>
      <c r="DE355" s="53">
        <v>-0.23437559999999999</v>
      </c>
      <c r="DF355" s="53">
        <v>3.5366E-3</v>
      </c>
      <c r="DG355" s="53">
        <v>0.1305885</v>
      </c>
      <c r="DH355" s="53">
        <v>-1.5362799999999999E-2</v>
      </c>
      <c r="DI355" s="53">
        <v>-0.70202209999999998</v>
      </c>
      <c r="DJ355" s="53">
        <v>-0.83658220000000005</v>
      </c>
      <c r="DK355" s="53">
        <v>-0.48808459999999998</v>
      </c>
      <c r="DL355" s="53">
        <v>-0.37482900000000002</v>
      </c>
      <c r="DM355" s="53">
        <v>-0.2358259</v>
      </c>
      <c r="DN355" s="53">
        <v>6.4893800000000001E-2</v>
      </c>
      <c r="DO355" s="53">
        <v>0.3384238</v>
      </c>
      <c r="DP355" s="53">
        <v>0.47680519999999998</v>
      </c>
      <c r="DQ355" s="53">
        <v>0.59563790000000005</v>
      </c>
      <c r="DR355" s="53">
        <v>1.1058920000000001</v>
      </c>
      <c r="DS355" s="53">
        <v>1.132063</v>
      </c>
      <c r="DT355" s="53">
        <v>0.99941420000000003</v>
      </c>
      <c r="DU355" s="53">
        <v>1.691589</v>
      </c>
      <c r="DV355" s="53">
        <v>1.1189309999999999</v>
      </c>
      <c r="DW355" s="53">
        <v>0.91996750000000005</v>
      </c>
      <c r="DX355" s="53">
        <v>1.0671299999999999</v>
      </c>
      <c r="DY355" s="53">
        <v>0.97760617999999999</v>
      </c>
      <c r="DZ355" s="53">
        <v>0.856931</v>
      </c>
      <c r="EA355" s="53">
        <v>1.088136</v>
      </c>
      <c r="EB355" s="53">
        <v>1.1254679999999999</v>
      </c>
      <c r="EC355" s="53">
        <v>0.88214510000000002</v>
      </c>
      <c r="ED355" s="53">
        <v>1.122825</v>
      </c>
      <c r="EE355" s="53">
        <v>1.520265</v>
      </c>
      <c r="EF355" s="53">
        <v>1.4417850000000001</v>
      </c>
      <c r="EG355" s="53">
        <v>0.62524290000000005</v>
      </c>
      <c r="EH355" s="53">
        <v>0.37406790000000001</v>
      </c>
      <c r="EI355" s="53">
        <v>0.69037590000000004</v>
      </c>
      <c r="EJ355" s="53">
        <v>0.81250929999999999</v>
      </c>
      <c r="EK355" s="53">
        <v>0.9416331</v>
      </c>
      <c r="EL355" s="53">
        <v>1.286233</v>
      </c>
      <c r="EM355" s="53">
        <v>1.583753</v>
      </c>
      <c r="EN355" s="53">
        <v>1.7163619999999999</v>
      </c>
      <c r="EO355" s="53">
        <v>1.8136220000000001</v>
      </c>
      <c r="EP355" s="53">
        <v>2.3004929999999999</v>
      </c>
      <c r="EQ355" s="53">
        <v>2.312989</v>
      </c>
      <c r="ER355" s="53">
        <v>2.17116</v>
      </c>
      <c r="ES355" s="53">
        <v>2.878406</v>
      </c>
      <c r="ET355" s="53">
        <v>2.2772960000000002</v>
      </c>
      <c r="EU355" s="53">
        <v>2.0724779999999998</v>
      </c>
      <c r="EV355" s="53">
        <v>2.2138260000000001</v>
      </c>
      <c r="EW355" s="53">
        <v>69.344890000000007</v>
      </c>
      <c r="EX355" s="53">
        <v>68.234290000000001</v>
      </c>
      <c r="EY355" s="53">
        <v>67.066119999999998</v>
      </c>
      <c r="EZ355" s="53">
        <v>66.123180000000005</v>
      </c>
      <c r="FA355" s="53">
        <v>65.235290000000006</v>
      </c>
      <c r="FB355" s="53">
        <v>64.125690000000006</v>
      </c>
      <c r="FC355" s="53">
        <v>63.291350000000001</v>
      </c>
      <c r="FD355" s="53">
        <v>63.902970000000003</v>
      </c>
      <c r="FE355" s="53">
        <v>66.742080000000001</v>
      </c>
      <c r="FF355" s="53">
        <v>70.422579999999996</v>
      </c>
      <c r="FG355" s="53">
        <v>73.828059999999994</v>
      </c>
      <c r="FH355" s="53">
        <v>77.28004</v>
      </c>
      <c r="FI355" s="53">
        <v>80.994969999999995</v>
      </c>
      <c r="FJ355" s="53">
        <v>84.202110000000005</v>
      </c>
      <c r="FK355" s="53">
        <v>86.576920000000001</v>
      </c>
      <c r="FL355" s="53">
        <v>88.005030000000005</v>
      </c>
      <c r="FM355" s="53">
        <v>88.493210000000005</v>
      </c>
      <c r="FN355" s="53">
        <v>87.705129999999997</v>
      </c>
      <c r="FO355" s="53">
        <v>85.58623</v>
      </c>
      <c r="FP355" s="53">
        <v>81.537199999999999</v>
      </c>
      <c r="FQ355" s="53">
        <v>77.662639999999996</v>
      </c>
      <c r="FR355" s="53">
        <v>74.948719999999994</v>
      </c>
      <c r="FS355" s="53">
        <v>73.227500000000006</v>
      </c>
      <c r="FT355" s="53">
        <v>71.56259</v>
      </c>
      <c r="FU355" s="53">
        <v>221</v>
      </c>
      <c r="FV355" s="53">
        <v>1521.154</v>
      </c>
      <c r="FW355" s="53">
        <v>95.100909999999999</v>
      </c>
      <c r="FX355" s="53">
        <v>1</v>
      </c>
    </row>
    <row r="356" spans="1:180" x14ac:dyDescent="0.3">
      <c r="A356" t="s">
        <v>174</v>
      </c>
      <c r="B356" t="s">
        <v>251</v>
      </c>
      <c r="C356" t="s">
        <v>180</v>
      </c>
      <c r="D356" t="s">
        <v>227</v>
      </c>
      <c r="E356" t="s">
        <v>188</v>
      </c>
      <c r="F356" t="s">
        <v>236</v>
      </c>
      <c r="G356" t="s">
        <v>243</v>
      </c>
      <c r="H356" s="53">
        <v>84</v>
      </c>
      <c r="I356" s="53">
        <v>12.847709999999999</v>
      </c>
      <c r="J356" s="53">
        <v>12.703099999999999</v>
      </c>
      <c r="K356" s="53">
        <v>12.63908</v>
      </c>
      <c r="L356" s="53">
        <v>12.827629999999999</v>
      </c>
      <c r="M356" s="53">
        <v>12.61979</v>
      </c>
      <c r="N356" s="53">
        <v>12.0091</v>
      </c>
      <c r="O356" s="53">
        <v>13.19294</v>
      </c>
      <c r="P356" s="53">
        <v>14.253299999999999</v>
      </c>
      <c r="Q356" s="53">
        <v>14.92346</v>
      </c>
      <c r="R356" s="53">
        <v>14.7806</v>
      </c>
      <c r="S356" s="53">
        <v>14.57014</v>
      </c>
      <c r="T356" s="53">
        <v>14.29762</v>
      </c>
      <c r="U356" s="53">
        <v>14.26057</v>
      </c>
      <c r="V356" s="53">
        <v>14.476190000000001</v>
      </c>
      <c r="W356" s="53">
        <v>14.83666</v>
      </c>
      <c r="X356" s="53">
        <v>14.33619</v>
      </c>
      <c r="Y356" s="53">
        <v>14.081200000000001</v>
      </c>
      <c r="Z356" s="53">
        <v>13.83019</v>
      </c>
      <c r="AA356" s="53">
        <v>14.088839999999999</v>
      </c>
      <c r="AB356" s="53">
        <v>14.082979999999999</v>
      </c>
      <c r="AC356" s="53">
        <v>15.0482</v>
      </c>
      <c r="AD356" s="53">
        <v>15.5616</v>
      </c>
      <c r="AE356" s="53">
        <v>15.371320000000001</v>
      </c>
      <c r="AF356" s="53">
        <v>15.03964</v>
      </c>
      <c r="AG356" s="53">
        <v>-1.1220540000000001</v>
      </c>
      <c r="AH356" s="53">
        <v>-1.0367390000000001</v>
      </c>
      <c r="AI356" s="53">
        <v>-1.054422</v>
      </c>
      <c r="AJ356" s="53">
        <v>-0.79316560000000003</v>
      </c>
      <c r="AK356" s="53">
        <v>-1.1031629999999999</v>
      </c>
      <c r="AL356" s="53">
        <v>-2.1731630000000002</v>
      </c>
      <c r="AM356" s="53">
        <v>-1.6821660000000001</v>
      </c>
      <c r="AN356" s="53">
        <v>-1.6346879999999999</v>
      </c>
      <c r="AO356" s="53">
        <v>-1.32117</v>
      </c>
      <c r="AP356" s="53">
        <v>-1.5956189999999999</v>
      </c>
      <c r="AQ356" s="53">
        <v>-1.863318</v>
      </c>
      <c r="AR356" s="53">
        <v>-1.9631110000000001</v>
      </c>
      <c r="AS356" s="53">
        <v>-1.854732</v>
      </c>
      <c r="AT356" s="53">
        <v>-1.7678670000000001</v>
      </c>
      <c r="AU356" s="53">
        <v>-1.2869330000000001</v>
      </c>
      <c r="AV356" s="53">
        <v>-1.5364629999999999</v>
      </c>
      <c r="AW356" s="53">
        <v>-0.84175659999999997</v>
      </c>
      <c r="AX356" s="53">
        <v>-3.21076E-2</v>
      </c>
      <c r="AY356" s="53">
        <v>0.3052377</v>
      </c>
      <c r="AZ356" s="53">
        <v>0.54298559999999996</v>
      </c>
      <c r="BA356" s="53">
        <v>0.44689000000000001</v>
      </c>
      <c r="BB356" s="53">
        <v>0.1435623</v>
      </c>
      <c r="BC356" s="53">
        <v>-0.14675759999999999</v>
      </c>
      <c r="BD356" s="53">
        <v>-0.14676239999999999</v>
      </c>
      <c r="BE356" s="53">
        <v>-0.22752069999999999</v>
      </c>
      <c r="BF356" s="53">
        <v>-0.13552310000000001</v>
      </c>
      <c r="BG356" s="53">
        <v>-0.13522120000000001</v>
      </c>
      <c r="BH356" s="53">
        <v>0.1555687</v>
      </c>
      <c r="BI356" s="53">
        <v>-0.11912540000000001</v>
      </c>
      <c r="BJ356" s="53">
        <v>-1.2065980000000001</v>
      </c>
      <c r="BK356" s="53">
        <v>-0.77644950000000001</v>
      </c>
      <c r="BL356" s="53">
        <v>-0.67576290000000006</v>
      </c>
      <c r="BM356" s="53">
        <v>-0.32891330000000002</v>
      </c>
      <c r="BN356" s="53">
        <v>-0.64839579999999997</v>
      </c>
      <c r="BO356" s="53">
        <v>-1.0057990000000001</v>
      </c>
      <c r="BP356" s="53">
        <v>-1.1066389999999999</v>
      </c>
      <c r="BQ356" s="53">
        <v>-0.98952410000000002</v>
      </c>
      <c r="BR356" s="53">
        <v>-0.82426690000000002</v>
      </c>
      <c r="BS356" s="53">
        <v>-0.28381810000000002</v>
      </c>
      <c r="BT356" s="53">
        <v>-0.53241899999999998</v>
      </c>
      <c r="BU356" s="53">
        <v>0.1196752</v>
      </c>
      <c r="BV356" s="53">
        <v>0.98776589999999997</v>
      </c>
      <c r="BW356" s="53">
        <v>1.3698300000000001</v>
      </c>
      <c r="BX356" s="53">
        <v>1.5924720000000001</v>
      </c>
      <c r="BY356" s="53">
        <v>1.4774240000000001</v>
      </c>
      <c r="BZ356" s="53">
        <v>1.207859</v>
      </c>
      <c r="CA356" s="53">
        <v>0.93286979999999997</v>
      </c>
      <c r="CB356" s="53">
        <v>0.86308499999999999</v>
      </c>
      <c r="CC356" s="53">
        <v>0.39203069000000001</v>
      </c>
      <c r="CD356" s="53">
        <v>0.4886566</v>
      </c>
      <c r="CE356" s="53">
        <v>0.50141420000000003</v>
      </c>
      <c r="CF356" s="53">
        <v>0.81265920000000003</v>
      </c>
      <c r="CG356" s="53">
        <v>0.56241569999999996</v>
      </c>
      <c r="CH356" s="53">
        <v>-0.53715760000000001</v>
      </c>
      <c r="CI356" s="53">
        <v>-0.1491529</v>
      </c>
      <c r="CJ356" s="53">
        <v>-1.16147E-2</v>
      </c>
      <c r="CK356" s="53">
        <v>0.35832059999999999</v>
      </c>
      <c r="CL356" s="53">
        <v>7.6477999999999997E-3</v>
      </c>
      <c r="CM356" s="53">
        <v>-0.41188330000000001</v>
      </c>
      <c r="CN356" s="53">
        <v>-0.51344970000000001</v>
      </c>
      <c r="CO356" s="53">
        <v>-0.39028390000000002</v>
      </c>
      <c r="CP356" s="53">
        <v>-0.1707321</v>
      </c>
      <c r="CQ356" s="53">
        <v>0.41093629999999998</v>
      </c>
      <c r="CR356" s="53">
        <v>0.1629786</v>
      </c>
      <c r="CS356" s="53">
        <v>0.78555980000000003</v>
      </c>
      <c r="CT356" s="53">
        <v>1.6941269999999999</v>
      </c>
      <c r="CU356" s="53">
        <v>2.107164</v>
      </c>
      <c r="CV356" s="53">
        <v>2.3193440000000001</v>
      </c>
      <c r="CW356" s="53">
        <v>2.1911679999999998</v>
      </c>
      <c r="CX356" s="53">
        <v>1.944987</v>
      </c>
      <c r="CY356" s="53">
        <v>1.6806160000000001</v>
      </c>
      <c r="CZ356" s="53">
        <v>1.5625020000000001</v>
      </c>
      <c r="DA356" s="53">
        <v>1.011582</v>
      </c>
      <c r="DB356" s="53">
        <v>1.1128359999999999</v>
      </c>
      <c r="DC356" s="53">
        <v>1.1380490000000001</v>
      </c>
      <c r="DD356" s="53">
        <v>1.4697499999999999</v>
      </c>
      <c r="DE356" s="53">
        <v>1.243957</v>
      </c>
      <c r="DF356" s="53">
        <v>0.1322825</v>
      </c>
      <c r="DG356" s="53">
        <v>0.4781437</v>
      </c>
      <c r="DH356" s="53">
        <v>0.65253360000000005</v>
      </c>
      <c r="DI356" s="53">
        <v>1.0455540000000001</v>
      </c>
      <c r="DJ356" s="53">
        <v>0.66369149999999999</v>
      </c>
      <c r="DK356" s="53">
        <v>0.1820319</v>
      </c>
      <c r="DL356" s="53">
        <v>7.9739900000000002E-2</v>
      </c>
      <c r="DM356" s="53">
        <v>0.20895620000000001</v>
      </c>
      <c r="DN356" s="53">
        <v>0.48280269999999997</v>
      </c>
      <c r="DO356" s="53">
        <v>1.105691</v>
      </c>
      <c r="DP356" s="53">
        <v>0.85837609999999998</v>
      </c>
      <c r="DQ356" s="53">
        <v>1.4514450000000001</v>
      </c>
      <c r="DR356" s="53">
        <v>2.4004889999999999</v>
      </c>
      <c r="DS356" s="53">
        <v>2.8444980000000002</v>
      </c>
      <c r="DT356" s="53">
        <v>3.0462150000000001</v>
      </c>
      <c r="DU356" s="53">
        <v>2.9049119999999999</v>
      </c>
      <c r="DV356" s="53">
        <v>2.682115</v>
      </c>
      <c r="DW356" s="53">
        <v>2.428363</v>
      </c>
      <c r="DX356" s="53">
        <v>2.2619189999999998</v>
      </c>
      <c r="DY356" s="53">
        <v>1.9061159999999999</v>
      </c>
      <c r="DZ356" s="53">
        <v>2.0140530000000001</v>
      </c>
      <c r="EA356" s="53">
        <v>2.0572499999999998</v>
      </c>
      <c r="EB356" s="53">
        <v>2.4184839999999999</v>
      </c>
      <c r="EC356" s="53">
        <v>2.2279939999999998</v>
      </c>
      <c r="ED356" s="53">
        <v>1.098848</v>
      </c>
      <c r="EE356" s="53">
        <v>1.3838600000000001</v>
      </c>
      <c r="EF356" s="53">
        <v>1.6114580000000001</v>
      </c>
      <c r="EG356" s="53">
        <v>2.037811</v>
      </c>
      <c r="EH356" s="53">
        <v>1.610914</v>
      </c>
      <c r="EI356" s="53">
        <v>1.0395509999999999</v>
      </c>
      <c r="EJ356" s="53">
        <v>0.93621129999999997</v>
      </c>
      <c r="EK356" s="53">
        <v>1.0741639999999999</v>
      </c>
      <c r="EL356" s="53">
        <v>1.4264030000000001</v>
      </c>
      <c r="EM356" s="53">
        <v>2.108806</v>
      </c>
      <c r="EN356" s="53">
        <v>1.86242</v>
      </c>
      <c r="EO356" s="53">
        <v>2.4128759999999998</v>
      </c>
      <c r="EP356" s="53">
        <v>3.4203619999999999</v>
      </c>
      <c r="EQ356" s="53">
        <v>3.9090910000000001</v>
      </c>
      <c r="ER356" s="53">
        <v>4.0957020000000002</v>
      </c>
      <c r="ES356" s="53">
        <v>3.9354460000000002</v>
      </c>
      <c r="ET356" s="53">
        <v>3.7464119999999999</v>
      </c>
      <c r="EU356" s="53">
        <v>3.5079910000000001</v>
      </c>
      <c r="EV356" s="53">
        <v>3.2717670000000001</v>
      </c>
      <c r="EW356" s="53">
        <v>71.931049999999999</v>
      </c>
      <c r="EX356" s="53">
        <v>70.267619999999994</v>
      </c>
      <c r="EY356" s="53">
        <v>68.866410000000002</v>
      </c>
      <c r="EZ356" s="53">
        <v>67.653850000000006</v>
      </c>
      <c r="FA356" s="53">
        <v>66.512820000000005</v>
      </c>
      <c r="FB356" s="53">
        <v>65.468860000000006</v>
      </c>
      <c r="FC356" s="53">
        <v>65.1601</v>
      </c>
      <c r="FD356" s="53">
        <v>66.712990000000005</v>
      </c>
      <c r="FE356" s="53">
        <v>69.580370000000002</v>
      </c>
      <c r="FF356" s="53">
        <v>73.022620000000003</v>
      </c>
      <c r="FG356" s="53">
        <v>76.819980000000001</v>
      </c>
      <c r="FH356" s="53">
        <v>80.609889999999993</v>
      </c>
      <c r="FI356" s="53">
        <v>84.197800000000001</v>
      </c>
      <c r="FJ356" s="53">
        <v>87.679919999999996</v>
      </c>
      <c r="FK356" s="53">
        <v>90.212350000000001</v>
      </c>
      <c r="FL356" s="53">
        <v>92.244020000000006</v>
      </c>
      <c r="FM356" s="53">
        <v>93.159450000000007</v>
      </c>
      <c r="FN356" s="53">
        <v>92.956909999999993</v>
      </c>
      <c r="FO356" s="53">
        <v>91.279250000000005</v>
      </c>
      <c r="FP356" s="53">
        <v>87.774730000000005</v>
      </c>
      <c r="FQ356" s="53">
        <v>82.99785</v>
      </c>
      <c r="FR356" s="53">
        <v>79.224850000000004</v>
      </c>
      <c r="FS356" s="53">
        <v>76.329890000000006</v>
      </c>
      <c r="FT356" s="53">
        <v>74.306830000000005</v>
      </c>
      <c r="FU356" s="53">
        <v>221</v>
      </c>
      <c r="FV356" s="53">
        <v>2631.9630000000002</v>
      </c>
      <c r="FW356" s="53">
        <v>116.3488</v>
      </c>
      <c r="FX356" s="53">
        <v>1</v>
      </c>
    </row>
    <row r="357" spans="1:180" x14ac:dyDescent="0.3">
      <c r="A357" t="s">
        <v>174</v>
      </c>
      <c r="B357" t="s">
        <v>251</v>
      </c>
      <c r="C357" t="s">
        <v>180</v>
      </c>
      <c r="D357" t="s">
        <v>248</v>
      </c>
      <c r="E357" t="s">
        <v>189</v>
      </c>
      <c r="F357" t="s">
        <v>236</v>
      </c>
      <c r="G357" t="s">
        <v>243</v>
      </c>
      <c r="H357" s="53">
        <v>84</v>
      </c>
      <c r="I357" s="53">
        <v>10.678940000000001</v>
      </c>
      <c r="J357" s="53">
        <v>10.657999999999999</v>
      </c>
      <c r="K357" s="53">
        <v>10.86777</v>
      </c>
      <c r="L357" s="53">
        <v>10.75714</v>
      </c>
      <c r="M357" s="53">
        <v>10.71002</v>
      </c>
      <c r="N357" s="53">
        <v>10.52309</v>
      </c>
      <c r="O357" s="53">
        <v>12.034750000000001</v>
      </c>
      <c r="P357" s="53">
        <v>13.030139999999999</v>
      </c>
      <c r="Q357" s="53">
        <v>13.637879999999999</v>
      </c>
      <c r="R357" s="53">
        <v>14.01352</v>
      </c>
      <c r="S357" s="53">
        <v>13.372909999999999</v>
      </c>
      <c r="T357" s="53">
        <v>13.166320000000001</v>
      </c>
      <c r="U357" s="53">
        <v>12.6821</v>
      </c>
      <c r="V357" s="53">
        <v>12.606009999999999</v>
      </c>
      <c r="W357" s="53">
        <v>12.365209999999999</v>
      </c>
      <c r="X357" s="53">
        <v>12.32006</v>
      </c>
      <c r="Y357" s="53">
        <v>11.85079</v>
      </c>
      <c r="Z357" s="53">
        <v>11.001150000000001</v>
      </c>
      <c r="AA357" s="53">
        <v>9.2261469999999992</v>
      </c>
      <c r="AB357" s="53">
        <v>9.459657</v>
      </c>
      <c r="AC357" s="53">
        <v>10.395200000000001</v>
      </c>
      <c r="AD357" s="53">
        <v>10.19858</v>
      </c>
      <c r="AE357" s="53">
        <v>10.08314</v>
      </c>
      <c r="AF357" s="53">
        <v>10.144270000000001</v>
      </c>
      <c r="AG357" s="53">
        <v>-1.9883379999999999</v>
      </c>
      <c r="AH357" s="53">
        <v>-1.838401</v>
      </c>
      <c r="AI357" s="53">
        <v>-1.533048</v>
      </c>
      <c r="AJ357" s="53">
        <v>-1.566419</v>
      </c>
      <c r="AK357" s="53">
        <v>-1.8403229999999999</v>
      </c>
      <c r="AL357" s="53">
        <v>-2.185676</v>
      </c>
      <c r="AM357" s="53">
        <v>-1.1286419999999999</v>
      </c>
      <c r="AN357" s="53">
        <v>-0.37608449999999999</v>
      </c>
      <c r="AO357" s="53">
        <v>0.68857539999999995</v>
      </c>
      <c r="AP357" s="53">
        <v>1.427551</v>
      </c>
      <c r="AQ357" s="53">
        <v>1.121837</v>
      </c>
      <c r="AR357" s="53">
        <v>0.95368280000000005</v>
      </c>
      <c r="AS357" s="53">
        <v>0.34320840000000002</v>
      </c>
      <c r="AT357" s="53">
        <v>0.4967821</v>
      </c>
      <c r="AU357" s="53">
        <v>0.34855409999999998</v>
      </c>
      <c r="AV357" s="53">
        <v>0.56785359999999996</v>
      </c>
      <c r="AW357" s="53">
        <v>0.58768860000000001</v>
      </c>
      <c r="AX357" s="53">
        <v>0.76507320000000001</v>
      </c>
      <c r="AY357" s="53">
        <v>-0.83208930000000003</v>
      </c>
      <c r="AZ357" s="53">
        <v>-0.4456367</v>
      </c>
      <c r="BA357" s="53">
        <v>0.1415556</v>
      </c>
      <c r="BB357" s="53">
        <v>-0.59722030000000004</v>
      </c>
      <c r="BC357" s="53">
        <v>-0.78144380000000002</v>
      </c>
      <c r="BD357" s="53">
        <v>-0.59274590000000005</v>
      </c>
      <c r="BE357" s="53">
        <v>-0.83300412000000001</v>
      </c>
      <c r="BF357" s="53">
        <v>-0.67754760000000003</v>
      </c>
      <c r="BG357" s="53">
        <v>-0.35846650000000002</v>
      </c>
      <c r="BH357" s="53">
        <v>-0.40551949999999998</v>
      </c>
      <c r="BI357" s="53">
        <v>-0.65860070000000004</v>
      </c>
      <c r="BJ357" s="53">
        <v>-0.96142179999999999</v>
      </c>
      <c r="BK357" s="53">
        <v>0.37407319999999999</v>
      </c>
      <c r="BL357" s="53">
        <v>1.2208840000000001</v>
      </c>
      <c r="BM357" s="53">
        <v>2.284503</v>
      </c>
      <c r="BN357" s="53">
        <v>3.1324040000000002</v>
      </c>
      <c r="BO357" s="53">
        <v>2.7722020000000001</v>
      </c>
      <c r="BP357" s="53">
        <v>2.6537310000000001</v>
      </c>
      <c r="BQ357" s="53">
        <v>2.0955879999999998</v>
      </c>
      <c r="BR357" s="53">
        <v>2.1884139999999999</v>
      </c>
      <c r="BS357" s="53">
        <v>2.1042740000000002</v>
      </c>
      <c r="BT357" s="53">
        <v>2.3058230000000002</v>
      </c>
      <c r="BU357" s="53">
        <v>2.216961</v>
      </c>
      <c r="BV357" s="53">
        <v>2.2828919999999999</v>
      </c>
      <c r="BW357" s="53">
        <v>0.75012820000000002</v>
      </c>
      <c r="BX357" s="53">
        <v>1.1019600000000001</v>
      </c>
      <c r="BY357" s="53">
        <v>1.615167</v>
      </c>
      <c r="BZ357" s="53">
        <v>0.85881779999999996</v>
      </c>
      <c r="CA357" s="53">
        <v>0.66310999999999998</v>
      </c>
      <c r="CB357" s="53">
        <v>0.85030510000000004</v>
      </c>
      <c r="CC357" s="53">
        <v>-3.28233E-2</v>
      </c>
      <c r="CD357" s="53">
        <v>0.12645590000000001</v>
      </c>
      <c r="CE357" s="53">
        <v>0.45504509999999998</v>
      </c>
      <c r="CF357" s="53">
        <v>0.39851589999999998</v>
      </c>
      <c r="CG357" s="53">
        <v>0.15985650000000001</v>
      </c>
      <c r="CH357" s="53">
        <v>-0.11350739999999999</v>
      </c>
      <c r="CI357" s="53">
        <v>1.414849</v>
      </c>
      <c r="CJ357" s="53">
        <v>2.32694</v>
      </c>
      <c r="CK357" s="53">
        <v>3.3898380000000001</v>
      </c>
      <c r="CL357" s="53">
        <v>4.3131789999999999</v>
      </c>
      <c r="CM357" s="53">
        <v>3.9152399999999998</v>
      </c>
      <c r="CN357" s="53">
        <v>3.8311790000000001</v>
      </c>
      <c r="CO357" s="53">
        <v>3.3092809999999999</v>
      </c>
      <c r="CP357" s="53">
        <v>3.3600340000000002</v>
      </c>
      <c r="CQ357" s="53">
        <v>3.3202799999999999</v>
      </c>
      <c r="CR357" s="53">
        <v>3.5095360000000002</v>
      </c>
      <c r="CS357" s="53">
        <v>3.3453900000000001</v>
      </c>
      <c r="CT357" s="53">
        <v>3.3341280000000002</v>
      </c>
      <c r="CU357" s="53">
        <v>1.8459669999999999</v>
      </c>
      <c r="CV357" s="53">
        <v>2.1738209999999998</v>
      </c>
      <c r="CW357" s="53">
        <v>2.6357849999999998</v>
      </c>
      <c r="CX357" s="53">
        <v>1.867265</v>
      </c>
      <c r="CY357" s="53">
        <v>1.6636040000000001</v>
      </c>
      <c r="CZ357" s="53">
        <v>1.849758</v>
      </c>
      <c r="DA357" s="53">
        <v>0.76735752999999995</v>
      </c>
      <c r="DB357" s="53">
        <v>0.93045949999999999</v>
      </c>
      <c r="DC357" s="53">
        <v>1.2685569999999999</v>
      </c>
      <c r="DD357" s="53">
        <v>1.2025509999999999</v>
      </c>
      <c r="DE357" s="53">
        <v>0.97831369999999995</v>
      </c>
      <c r="DF357" s="53">
        <v>0.73440709999999998</v>
      </c>
      <c r="DG357" s="53">
        <v>2.4556249999999999</v>
      </c>
      <c r="DH357" s="53">
        <v>3.432995</v>
      </c>
      <c r="DI357" s="53">
        <v>4.4951730000000003</v>
      </c>
      <c r="DJ357" s="53">
        <v>5.4939549999999997</v>
      </c>
      <c r="DK357" s="53">
        <v>5.0582779999999996</v>
      </c>
      <c r="DL357" s="53">
        <v>5.0086259999999996</v>
      </c>
      <c r="DM357" s="53">
        <v>4.5229739999999996</v>
      </c>
      <c r="DN357" s="53">
        <v>4.5316530000000004</v>
      </c>
      <c r="DO357" s="53">
        <v>4.5362859999999996</v>
      </c>
      <c r="DP357" s="53">
        <v>4.7132480000000001</v>
      </c>
      <c r="DQ357" s="53">
        <v>4.4738189999999998</v>
      </c>
      <c r="DR357" s="53">
        <v>4.3853650000000002</v>
      </c>
      <c r="DS357" s="53">
        <v>2.9418060000000001</v>
      </c>
      <c r="DT357" s="53">
        <v>3.245682</v>
      </c>
      <c r="DU357" s="53">
        <v>3.6564040000000002</v>
      </c>
      <c r="DV357" s="53">
        <v>2.8757130000000002</v>
      </c>
      <c r="DW357" s="53">
        <v>2.6640969999999999</v>
      </c>
      <c r="DX357" s="53">
        <v>2.8492109999999999</v>
      </c>
      <c r="DY357" s="53">
        <v>1.9226909999999999</v>
      </c>
      <c r="DZ357" s="53">
        <v>2.091313</v>
      </c>
      <c r="EA357" s="53">
        <v>2.4431379999999998</v>
      </c>
      <c r="EB357" s="53">
        <v>2.363451</v>
      </c>
      <c r="EC357" s="53">
        <v>2.1600359999999998</v>
      </c>
      <c r="ED357" s="53">
        <v>1.958661</v>
      </c>
      <c r="EE357" s="53">
        <v>3.9583400000000002</v>
      </c>
      <c r="EF357" s="53">
        <v>5.0299630000000004</v>
      </c>
      <c r="EG357" s="53">
        <v>6.0911</v>
      </c>
      <c r="EH357" s="53">
        <v>7.1988079999999997</v>
      </c>
      <c r="EI357" s="53">
        <v>6.7086430000000004</v>
      </c>
      <c r="EJ357" s="53">
        <v>6.7086740000000002</v>
      </c>
      <c r="EK357" s="53">
        <v>6.2753540000000001</v>
      </c>
      <c r="EL357" s="53">
        <v>6.2232849999999997</v>
      </c>
      <c r="EM357" s="53">
        <v>6.2920059999999998</v>
      </c>
      <c r="EN357" s="53">
        <v>6.4512179999999999</v>
      </c>
      <c r="EO357" s="53">
        <v>6.103091</v>
      </c>
      <c r="EP357" s="53">
        <v>5.9031830000000003</v>
      </c>
      <c r="EQ357" s="53">
        <v>4.5240239999999998</v>
      </c>
      <c r="ER357" s="53">
        <v>4.7932790000000001</v>
      </c>
      <c r="ES357" s="53">
        <v>5.1300140000000001</v>
      </c>
      <c r="ET357" s="53">
        <v>4.3317509999999997</v>
      </c>
      <c r="EU357" s="53">
        <v>4.1086510000000001</v>
      </c>
      <c r="EV357" s="53">
        <v>4.292262</v>
      </c>
      <c r="EW357" s="53">
        <v>73.396180000000001</v>
      </c>
      <c r="EX357" s="53">
        <v>71.735789999999994</v>
      </c>
      <c r="EY357" s="53">
        <v>70.184520000000006</v>
      </c>
      <c r="EZ357" s="53">
        <v>68.743589999999998</v>
      </c>
      <c r="FA357" s="53">
        <v>67.963800000000006</v>
      </c>
      <c r="FB357" s="53">
        <v>67.071889999999996</v>
      </c>
      <c r="FC357" s="53">
        <v>66.350930000000005</v>
      </c>
      <c r="FD357" s="53">
        <v>66.74736</v>
      </c>
      <c r="FE357" s="53">
        <v>69.421570000000003</v>
      </c>
      <c r="FF357" s="53">
        <v>72.822019999999995</v>
      </c>
      <c r="FG357" s="53">
        <v>76.777019999999993</v>
      </c>
      <c r="FH357" s="53">
        <v>80.561340000000001</v>
      </c>
      <c r="FI357" s="53">
        <v>84.168430000000001</v>
      </c>
      <c r="FJ357" s="53">
        <v>87.156360000000006</v>
      </c>
      <c r="FK357" s="53">
        <v>89.644289999999998</v>
      </c>
      <c r="FL357" s="53">
        <v>91.79562</v>
      </c>
      <c r="FM357" s="53">
        <v>92.341629999999995</v>
      </c>
      <c r="FN357" s="53">
        <v>91.169430000000006</v>
      </c>
      <c r="FO357" s="53">
        <v>89.492459999999994</v>
      </c>
      <c r="FP357" s="53">
        <v>85.82629</v>
      </c>
      <c r="FQ357" s="53">
        <v>81.558570000000003</v>
      </c>
      <c r="FR357" s="53">
        <v>78.07114</v>
      </c>
      <c r="FS357" s="53">
        <v>75.687280000000001</v>
      </c>
      <c r="FT357" s="53">
        <v>74.020610000000005</v>
      </c>
      <c r="FU357" s="53">
        <v>221</v>
      </c>
      <c r="FV357" s="53">
        <v>2000.2280000000001</v>
      </c>
      <c r="FW357" s="53">
        <v>104.9401</v>
      </c>
      <c r="FX357" s="53">
        <v>1</v>
      </c>
    </row>
    <row r="358" spans="1:180" x14ac:dyDescent="0.3">
      <c r="A358" t="s">
        <v>174</v>
      </c>
      <c r="B358" t="s">
        <v>251</v>
      </c>
      <c r="C358" t="s">
        <v>180</v>
      </c>
      <c r="D358" t="s">
        <v>227</v>
      </c>
      <c r="E358" t="s">
        <v>189</v>
      </c>
      <c r="F358" t="s">
        <v>236</v>
      </c>
      <c r="G358" t="s">
        <v>243</v>
      </c>
      <c r="H358" s="53">
        <v>84</v>
      </c>
      <c r="I358" s="53">
        <v>10.08657</v>
      </c>
      <c r="J358" s="53">
        <v>9.9058770000000003</v>
      </c>
      <c r="K358" s="53">
        <v>10.001530000000001</v>
      </c>
      <c r="L358" s="53">
        <v>10.074450000000001</v>
      </c>
      <c r="M358" s="53">
        <v>10.16947</v>
      </c>
      <c r="N358" s="53">
        <v>10.11666</v>
      </c>
      <c r="O358" s="53">
        <v>11.35539</v>
      </c>
      <c r="P358" s="53">
        <v>12.85825</v>
      </c>
      <c r="Q358" s="53">
        <v>13.539239999999999</v>
      </c>
      <c r="R358" s="53">
        <v>13.82375</v>
      </c>
      <c r="S358" s="53">
        <v>13.972250000000001</v>
      </c>
      <c r="T358" s="53">
        <v>13.90415</v>
      </c>
      <c r="U358" s="53">
        <v>13.507389999999999</v>
      </c>
      <c r="V358" s="53">
        <v>13.1196</v>
      </c>
      <c r="W358" s="53">
        <v>13.171329999999999</v>
      </c>
      <c r="X358" s="53">
        <v>12.966049999999999</v>
      </c>
      <c r="Y358" s="53">
        <v>12.07188</v>
      </c>
      <c r="Z358" s="53">
        <v>10.83066</v>
      </c>
      <c r="AA358" s="53">
        <v>9.6788799999999995</v>
      </c>
      <c r="AB358" s="53">
        <v>9.4537040000000001</v>
      </c>
      <c r="AC358" s="53">
        <v>9.9888110000000001</v>
      </c>
      <c r="AD358" s="53">
        <v>10.18539</v>
      </c>
      <c r="AE358" s="53">
        <v>10.13987</v>
      </c>
      <c r="AF358" s="53">
        <v>10.0817</v>
      </c>
      <c r="AG358" s="53">
        <v>-0.1521806</v>
      </c>
      <c r="AH358" s="53">
        <v>-0.15036720000000001</v>
      </c>
      <c r="AI358" s="53">
        <v>7.9478400000000005E-2</v>
      </c>
      <c r="AJ358" s="53">
        <v>0.29543439999999999</v>
      </c>
      <c r="AK358" s="53">
        <v>0.29852220000000002</v>
      </c>
      <c r="AL358" s="53">
        <v>3.0182999999999998E-3</v>
      </c>
      <c r="AM358" s="53">
        <v>-3.2472899999999999E-2</v>
      </c>
      <c r="AN358" s="53">
        <v>-0.15929889999999999</v>
      </c>
      <c r="AO358" s="53">
        <v>-2.2852999999999998E-2</v>
      </c>
      <c r="AP358" s="53">
        <v>-0.15565100000000001</v>
      </c>
      <c r="AQ358" s="53">
        <v>-5.5070300000000003E-2</v>
      </c>
      <c r="AR358" s="53">
        <v>0.22192970000000001</v>
      </c>
      <c r="AS358" s="53">
        <v>-0.18176719999999999</v>
      </c>
      <c r="AT358" s="53">
        <v>-0.57377619999999996</v>
      </c>
      <c r="AU358" s="53">
        <v>-0.2952419</v>
      </c>
      <c r="AV358" s="53">
        <v>-4.3966900000000003E-2</v>
      </c>
      <c r="AW358" s="53">
        <v>-5.3278499999999999E-2</v>
      </c>
      <c r="AX358" s="53">
        <v>-2.4258399999999999E-2</v>
      </c>
      <c r="AY358" s="53">
        <v>-0.88971730000000004</v>
      </c>
      <c r="AZ358" s="53">
        <v>-1.0798220000000001</v>
      </c>
      <c r="BA358" s="53">
        <v>-0.99721090000000001</v>
      </c>
      <c r="BB358" s="53">
        <v>-1.3835599999999999</v>
      </c>
      <c r="BC358" s="53">
        <v>-1.411589</v>
      </c>
      <c r="BD358" s="53">
        <v>-1.2221519999999999</v>
      </c>
      <c r="BE358" s="53">
        <v>0.44847679000000001</v>
      </c>
      <c r="BF358" s="53">
        <v>0.44274439999999998</v>
      </c>
      <c r="BG358" s="53">
        <v>0.67984319999999998</v>
      </c>
      <c r="BH358" s="53">
        <v>0.89591580000000004</v>
      </c>
      <c r="BI358" s="53">
        <v>0.91404209999999997</v>
      </c>
      <c r="BJ358" s="53">
        <v>0.67196710000000004</v>
      </c>
      <c r="BK358" s="53">
        <v>0.9608833</v>
      </c>
      <c r="BL358" s="53">
        <v>1.274151</v>
      </c>
      <c r="BM358" s="53">
        <v>1.612636</v>
      </c>
      <c r="BN358" s="53">
        <v>1.6267450000000001</v>
      </c>
      <c r="BO358" s="53">
        <v>1.7602990000000001</v>
      </c>
      <c r="BP358" s="53">
        <v>1.8979820000000001</v>
      </c>
      <c r="BQ358" s="53">
        <v>1.4682170000000001</v>
      </c>
      <c r="BR358" s="53">
        <v>1.0254259999999999</v>
      </c>
      <c r="BS358" s="53">
        <v>1.2040139999999999</v>
      </c>
      <c r="BT358" s="53">
        <v>1.298405</v>
      </c>
      <c r="BU358" s="53">
        <v>1.043415</v>
      </c>
      <c r="BV358" s="53">
        <v>0.72232339999999995</v>
      </c>
      <c r="BW358" s="53">
        <v>-0.13624820000000001</v>
      </c>
      <c r="BX358" s="53">
        <v>-0.2660246</v>
      </c>
      <c r="BY358" s="53">
        <v>-0.22379930000000001</v>
      </c>
      <c r="BZ358" s="53">
        <v>-0.65196779999999999</v>
      </c>
      <c r="CA358" s="53">
        <v>-0.70005879999999998</v>
      </c>
      <c r="CB358" s="53">
        <v>-0.51401699999999995</v>
      </c>
      <c r="CC358" s="53">
        <v>0.86449021000000004</v>
      </c>
      <c r="CD358" s="53">
        <v>0.85353159999999995</v>
      </c>
      <c r="CE358" s="53">
        <v>1.0956539999999999</v>
      </c>
      <c r="CF358" s="53">
        <v>1.3118069999999999</v>
      </c>
      <c r="CG358" s="53">
        <v>1.340349</v>
      </c>
      <c r="CH358" s="53">
        <v>1.1352789999999999</v>
      </c>
      <c r="CI358" s="53">
        <v>1.648879</v>
      </c>
      <c r="CJ358" s="53">
        <v>2.2669540000000001</v>
      </c>
      <c r="CK358" s="53">
        <v>2.745371</v>
      </c>
      <c r="CL358" s="53">
        <v>2.861227</v>
      </c>
      <c r="CM358" s="53">
        <v>3.0176180000000001</v>
      </c>
      <c r="CN358" s="53">
        <v>3.0588099999999998</v>
      </c>
      <c r="CO358" s="53">
        <v>2.6109909999999998</v>
      </c>
      <c r="CP358" s="53">
        <v>2.1330290000000001</v>
      </c>
      <c r="CQ358" s="53">
        <v>2.242394</v>
      </c>
      <c r="CR358" s="53">
        <v>2.2281279999999999</v>
      </c>
      <c r="CS358" s="53">
        <v>1.8029809999999999</v>
      </c>
      <c r="CT358" s="53">
        <v>1.239404</v>
      </c>
      <c r="CU358" s="53">
        <v>0.38560220000000001</v>
      </c>
      <c r="CV358" s="53">
        <v>0.2976087</v>
      </c>
      <c r="CW358" s="53">
        <v>0.31186330000000001</v>
      </c>
      <c r="CX358" s="53">
        <v>-0.14526919999999999</v>
      </c>
      <c r="CY358" s="53">
        <v>-0.2072552</v>
      </c>
      <c r="CZ358" s="53">
        <v>-2.3564999999999999E-2</v>
      </c>
      <c r="DA358" s="53">
        <v>1.2805040000000001</v>
      </c>
      <c r="DB358" s="53">
        <v>1.264319</v>
      </c>
      <c r="DC358" s="53">
        <v>1.5114650000000001</v>
      </c>
      <c r="DD358" s="53">
        <v>1.7276990000000001</v>
      </c>
      <c r="DE358" s="53">
        <v>1.766656</v>
      </c>
      <c r="DF358" s="53">
        <v>1.5985910000000001</v>
      </c>
      <c r="DG358" s="53">
        <v>2.3368739999999999</v>
      </c>
      <c r="DH358" s="53">
        <v>3.2597580000000002</v>
      </c>
      <c r="DI358" s="53">
        <v>3.8781050000000001</v>
      </c>
      <c r="DJ358" s="53">
        <v>4.0957080000000001</v>
      </c>
      <c r="DK358" s="53">
        <v>4.2749370000000004</v>
      </c>
      <c r="DL358" s="53">
        <v>4.2196379999999998</v>
      </c>
      <c r="DM358" s="53">
        <v>3.7537639999999999</v>
      </c>
      <c r="DN358" s="53">
        <v>3.240631</v>
      </c>
      <c r="DO358" s="53">
        <v>3.2807740000000001</v>
      </c>
      <c r="DP358" s="53">
        <v>3.157851</v>
      </c>
      <c r="DQ358" s="53">
        <v>2.562548</v>
      </c>
      <c r="DR358" s="53">
        <v>1.7564839999999999</v>
      </c>
      <c r="DS358" s="53">
        <v>0.90745260000000005</v>
      </c>
      <c r="DT358" s="53">
        <v>0.86124199999999995</v>
      </c>
      <c r="DU358" s="53">
        <v>0.8475258</v>
      </c>
      <c r="DV358" s="53">
        <v>0.36142940000000001</v>
      </c>
      <c r="DW358" s="53">
        <v>0.28554829999999998</v>
      </c>
      <c r="DX358" s="53">
        <v>0.466887</v>
      </c>
      <c r="DY358" s="53">
        <v>1.8811610000000001</v>
      </c>
      <c r="DZ358" s="53">
        <v>1.8574299999999999</v>
      </c>
      <c r="EA358" s="53">
        <v>2.1118299999999999</v>
      </c>
      <c r="EB358" s="53">
        <v>2.3281800000000001</v>
      </c>
      <c r="EC358" s="53">
        <v>2.3821759999999998</v>
      </c>
      <c r="ED358" s="53">
        <v>2.2675399999999999</v>
      </c>
      <c r="EE358" s="53">
        <v>3.3302299999999998</v>
      </c>
      <c r="EF358" s="53">
        <v>4.6932080000000003</v>
      </c>
      <c r="EG358" s="53">
        <v>5.5135940000000003</v>
      </c>
      <c r="EH358" s="53">
        <v>5.8781040000000004</v>
      </c>
      <c r="EI358" s="53">
        <v>6.090306</v>
      </c>
      <c r="EJ358" s="53">
        <v>5.8956900000000001</v>
      </c>
      <c r="EK358" s="53">
        <v>5.4037480000000002</v>
      </c>
      <c r="EL358" s="53">
        <v>4.8398339999999997</v>
      </c>
      <c r="EM358" s="53">
        <v>4.78003</v>
      </c>
      <c r="EN358" s="53">
        <v>4.5002240000000002</v>
      </c>
      <c r="EO358" s="53">
        <v>3.6592410000000002</v>
      </c>
      <c r="EP358" s="53">
        <v>2.503066</v>
      </c>
      <c r="EQ358" s="53">
        <v>1.660922</v>
      </c>
      <c r="ER358" s="53">
        <v>1.6750389999999999</v>
      </c>
      <c r="ES358" s="53">
        <v>1.6209370000000001</v>
      </c>
      <c r="ET358" s="53">
        <v>1.0930219999999999</v>
      </c>
      <c r="EU358" s="53">
        <v>0.99707840000000003</v>
      </c>
      <c r="EV358" s="53">
        <v>1.175022</v>
      </c>
      <c r="EW358" s="53">
        <v>71.137389999999996</v>
      </c>
      <c r="EX358" s="53">
        <v>69.707939999999994</v>
      </c>
      <c r="EY358" s="53">
        <v>68.616209999999995</v>
      </c>
      <c r="EZ358" s="53">
        <v>67.414640000000006</v>
      </c>
      <c r="FA358" s="53">
        <v>66.413510000000002</v>
      </c>
      <c r="FB358" s="53">
        <v>65.346149999999994</v>
      </c>
      <c r="FC358" s="53">
        <v>64.441180000000003</v>
      </c>
      <c r="FD358" s="53">
        <v>65.265429999999995</v>
      </c>
      <c r="FE358" s="53">
        <v>67.885750000000002</v>
      </c>
      <c r="FF358" s="53">
        <v>71.282910000000001</v>
      </c>
      <c r="FG358" s="53">
        <v>75.179150000000007</v>
      </c>
      <c r="FH358" s="53">
        <v>78.730459999999994</v>
      </c>
      <c r="FI358" s="53">
        <v>81.95599</v>
      </c>
      <c r="FJ358" s="53">
        <v>85.170509999999993</v>
      </c>
      <c r="FK358" s="53">
        <v>88.038049999999998</v>
      </c>
      <c r="FL358" s="53">
        <v>90.000510000000006</v>
      </c>
      <c r="FM358" s="53">
        <v>90.760900000000007</v>
      </c>
      <c r="FN358" s="53">
        <v>90.363849999999999</v>
      </c>
      <c r="FO358" s="53">
        <v>88.287540000000007</v>
      </c>
      <c r="FP358" s="53">
        <v>84.536709999999999</v>
      </c>
      <c r="FQ358" s="53">
        <v>80.342250000000007</v>
      </c>
      <c r="FR358" s="53">
        <v>77.2393</v>
      </c>
      <c r="FS358" s="53">
        <v>75.284970000000001</v>
      </c>
      <c r="FT358" s="53">
        <v>73.266139999999993</v>
      </c>
      <c r="FU358" s="53">
        <v>221</v>
      </c>
      <c r="FV358" s="53">
        <v>2000.2280000000001</v>
      </c>
      <c r="FW358" s="53">
        <v>104.9401</v>
      </c>
      <c r="FX358" s="53">
        <v>1</v>
      </c>
    </row>
    <row r="359" spans="1:180" x14ac:dyDescent="0.3">
      <c r="A359" t="s">
        <v>174</v>
      </c>
      <c r="B359" t="s">
        <v>251</v>
      </c>
      <c r="C359" t="s">
        <v>180</v>
      </c>
      <c r="D359" t="s">
        <v>227</v>
      </c>
      <c r="E359" t="s">
        <v>187</v>
      </c>
      <c r="F359" t="s">
        <v>236</v>
      </c>
      <c r="G359" t="s">
        <v>243</v>
      </c>
      <c r="H359" s="53">
        <v>84</v>
      </c>
      <c r="I359" s="53">
        <v>11.55499</v>
      </c>
      <c r="J359" s="53">
        <v>11.61863</v>
      </c>
      <c r="K359" s="53">
        <v>11.609590000000001</v>
      </c>
      <c r="L359" s="53">
        <v>11.966430000000001</v>
      </c>
      <c r="M359" s="53">
        <v>11.71518</v>
      </c>
      <c r="N359" s="53">
        <v>11.592840000000001</v>
      </c>
      <c r="O359" s="53">
        <v>12.672790000000001</v>
      </c>
      <c r="P359" s="53">
        <v>13.367520000000001</v>
      </c>
      <c r="Q359" s="53">
        <v>14.09165</v>
      </c>
      <c r="R359" s="53">
        <v>14.49127</v>
      </c>
      <c r="S359" s="53">
        <v>15.40265</v>
      </c>
      <c r="T359" s="53">
        <v>14.935750000000001</v>
      </c>
      <c r="U359" s="53">
        <v>14.02431</v>
      </c>
      <c r="V359" s="53">
        <v>13.582240000000001</v>
      </c>
      <c r="W359" s="53">
        <v>13.36454</v>
      </c>
      <c r="X359" s="53">
        <v>12.69647</v>
      </c>
      <c r="Y359" s="53">
        <v>12.18491</v>
      </c>
      <c r="Z359" s="53">
        <v>11.61974</v>
      </c>
      <c r="AA359" s="53">
        <v>11.81859</v>
      </c>
      <c r="AB359" s="53">
        <v>11.584379999999999</v>
      </c>
      <c r="AC359" s="53">
        <v>12.641400000000001</v>
      </c>
      <c r="AD359" s="53">
        <v>12.875830000000001</v>
      </c>
      <c r="AE359" s="53">
        <v>12.82024</v>
      </c>
      <c r="AF359" s="53">
        <v>12.856299999999999</v>
      </c>
      <c r="AG359" s="53">
        <v>-2.2564731</v>
      </c>
      <c r="AH359" s="53">
        <v>-1.9850779999999999</v>
      </c>
      <c r="AI359" s="53">
        <v>-1.879737</v>
      </c>
      <c r="AJ359" s="53">
        <v>-1.435322</v>
      </c>
      <c r="AK359" s="53">
        <v>-1.7282649999999999</v>
      </c>
      <c r="AL359" s="53">
        <v>-2.1908059999999998</v>
      </c>
      <c r="AM359" s="53">
        <v>-1.3956649999999999</v>
      </c>
      <c r="AN359" s="53">
        <v>-2.0780539999999998</v>
      </c>
      <c r="AO359" s="53">
        <v>-1.6377619999999999</v>
      </c>
      <c r="AP359" s="53">
        <v>-1.571558</v>
      </c>
      <c r="AQ359" s="53">
        <v>-0.94215159999999998</v>
      </c>
      <c r="AR359" s="53">
        <v>-1.059957</v>
      </c>
      <c r="AS359" s="53">
        <v>-1.7134849999999999</v>
      </c>
      <c r="AT359" s="53">
        <v>-2.1717300000000002</v>
      </c>
      <c r="AU359" s="53">
        <v>-2.403019</v>
      </c>
      <c r="AV359" s="53">
        <v>-2.7958400000000001</v>
      </c>
      <c r="AW359" s="53">
        <v>-2.2758600000000002</v>
      </c>
      <c r="AX359" s="53">
        <v>-1.858862</v>
      </c>
      <c r="AY359" s="53">
        <v>-1.6399570000000001</v>
      </c>
      <c r="AZ359" s="53">
        <v>-1.7468729999999999</v>
      </c>
      <c r="BA359" s="53">
        <v>-1.559555</v>
      </c>
      <c r="BB359" s="53">
        <v>-1.812819</v>
      </c>
      <c r="BC359" s="53">
        <v>-2.1488939999999999</v>
      </c>
      <c r="BD359" s="53">
        <v>-1.9471560000000001</v>
      </c>
      <c r="BE359" s="53">
        <v>-1.086201</v>
      </c>
      <c r="BF359" s="53">
        <v>-0.80770609999999998</v>
      </c>
      <c r="BG359" s="53">
        <v>-0.68908029999999998</v>
      </c>
      <c r="BH359" s="53">
        <v>-0.22934360000000001</v>
      </c>
      <c r="BI359" s="53">
        <v>-0.51680170000000003</v>
      </c>
      <c r="BJ359" s="53">
        <v>-0.97179950000000004</v>
      </c>
      <c r="BK359" s="53">
        <v>-0.40034059999999999</v>
      </c>
      <c r="BL359" s="53">
        <v>-0.93625930000000002</v>
      </c>
      <c r="BM359" s="53">
        <v>-0.50877660000000002</v>
      </c>
      <c r="BN359" s="53">
        <v>-0.39763369999999998</v>
      </c>
      <c r="BO359" s="53">
        <v>0.4183924</v>
      </c>
      <c r="BP359" s="53">
        <v>0.22360969999999999</v>
      </c>
      <c r="BQ359" s="53">
        <v>-0.45001079999999999</v>
      </c>
      <c r="BR359" s="53">
        <v>-0.94289599999999996</v>
      </c>
      <c r="BS359" s="53">
        <v>-1.1370640000000001</v>
      </c>
      <c r="BT359" s="53">
        <v>-1.4686030000000001</v>
      </c>
      <c r="BU359" s="53">
        <v>-1.029269</v>
      </c>
      <c r="BV359" s="53">
        <v>-0.65443649999999998</v>
      </c>
      <c r="BW359" s="53">
        <v>-0.44803080000000001</v>
      </c>
      <c r="BX359" s="53">
        <v>-0.52861080000000005</v>
      </c>
      <c r="BY359" s="53">
        <v>-0.39280910000000002</v>
      </c>
      <c r="BZ359" s="53">
        <v>-0.7089839</v>
      </c>
      <c r="CA359" s="53">
        <v>-1.0072950000000001</v>
      </c>
      <c r="CB359" s="53">
        <v>-0.80159950000000002</v>
      </c>
      <c r="CC359" s="53">
        <v>-0.27567460999999999</v>
      </c>
      <c r="CD359" s="53">
        <v>7.7381999999999998E-3</v>
      </c>
      <c r="CE359" s="53">
        <v>0.13556509999999999</v>
      </c>
      <c r="CF359" s="53">
        <v>0.6059137</v>
      </c>
      <c r="CG359" s="53">
        <v>0.32225389999999998</v>
      </c>
      <c r="CH359" s="53">
        <v>-0.12751950000000001</v>
      </c>
      <c r="CI359" s="53">
        <v>0.2890182</v>
      </c>
      <c r="CJ359" s="53">
        <v>-0.1454558</v>
      </c>
      <c r="CK359" s="53">
        <v>0.27315529999999999</v>
      </c>
      <c r="CL359" s="53">
        <v>0.41542249999999997</v>
      </c>
      <c r="CM359" s="53">
        <v>1.3607009999999999</v>
      </c>
      <c r="CN359" s="53">
        <v>1.1126039999999999</v>
      </c>
      <c r="CO359" s="53">
        <v>0.42506759999999999</v>
      </c>
      <c r="CP359" s="53">
        <v>-9.1809399999999999E-2</v>
      </c>
      <c r="CQ359" s="53">
        <v>-0.26026759999999999</v>
      </c>
      <c r="CR359" s="53">
        <v>-0.54936359999999995</v>
      </c>
      <c r="CS359" s="53">
        <v>-0.165884</v>
      </c>
      <c r="CT359" s="53">
        <v>0.17974480000000001</v>
      </c>
      <c r="CU359" s="53">
        <v>0.37749359999999998</v>
      </c>
      <c r="CV359" s="53">
        <v>0.31515369999999998</v>
      </c>
      <c r="CW359" s="53">
        <v>0.41527550000000002</v>
      </c>
      <c r="CX359" s="53">
        <v>5.5528500000000001E-2</v>
      </c>
      <c r="CY359" s="53">
        <v>-0.21662790000000001</v>
      </c>
      <c r="CZ359" s="53">
        <v>-8.1904999999999999E-3</v>
      </c>
      <c r="DA359" s="53">
        <v>0.53485203000000003</v>
      </c>
      <c r="DB359" s="53">
        <v>0.82318259999999999</v>
      </c>
      <c r="DC359" s="53">
        <v>0.96021040000000002</v>
      </c>
      <c r="DD359" s="53">
        <v>1.441171</v>
      </c>
      <c r="DE359" s="53">
        <v>1.1613100000000001</v>
      </c>
      <c r="DF359" s="53">
        <v>0.71676050000000002</v>
      </c>
      <c r="DG359" s="53">
        <v>0.97837700000000005</v>
      </c>
      <c r="DH359" s="53">
        <v>0.64534780000000003</v>
      </c>
      <c r="DI359" s="53">
        <v>1.0550870000000001</v>
      </c>
      <c r="DJ359" s="53">
        <v>1.2284790000000001</v>
      </c>
      <c r="DK359" s="53">
        <v>2.30301</v>
      </c>
      <c r="DL359" s="53">
        <v>2.0015990000000001</v>
      </c>
      <c r="DM359" s="53">
        <v>1.300146</v>
      </c>
      <c r="DN359" s="53">
        <v>0.75927719999999999</v>
      </c>
      <c r="DO359" s="53">
        <v>0.61652890000000005</v>
      </c>
      <c r="DP359" s="53">
        <v>0.36987639999999999</v>
      </c>
      <c r="DQ359" s="53">
        <v>0.69750100000000004</v>
      </c>
      <c r="DR359" s="53">
        <v>1.0139260000000001</v>
      </c>
      <c r="DS359" s="53">
        <v>1.2030179999999999</v>
      </c>
      <c r="DT359" s="53">
        <v>1.1589179999999999</v>
      </c>
      <c r="DU359" s="53">
        <v>1.22336</v>
      </c>
      <c r="DV359" s="53">
        <v>0.82004100000000002</v>
      </c>
      <c r="DW359" s="53">
        <v>0.57403959999999998</v>
      </c>
      <c r="DX359" s="53">
        <v>0.78521859999999999</v>
      </c>
      <c r="DY359" s="53">
        <v>1.7051240000000001</v>
      </c>
      <c r="DZ359" s="53">
        <v>2.0005549999999999</v>
      </c>
      <c r="EA359" s="53">
        <v>2.1508669999999999</v>
      </c>
      <c r="EB359" s="53">
        <v>2.6471499999999999</v>
      </c>
      <c r="EC359" s="53">
        <v>2.372773</v>
      </c>
      <c r="ED359" s="53">
        <v>1.935767</v>
      </c>
      <c r="EE359" s="53">
        <v>1.9737020000000001</v>
      </c>
      <c r="EF359" s="53">
        <v>1.7871429999999999</v>
      </c>
      <c r="EG359" s="53">
        <v>2.1840730000000002</v>
      </c>
      <c r="EH359" s="53">
        <v>2.4024030000000001</v>
      </c>
      <c r="EI359" s="53">
        <v>3.6635529999999998</v>
      </c>
      <c r="EJ359" s="53">
        <v>3.2851659999999998</v>
      </c>
      <c r="EK359" s="53">
        <v>2.5636199999999998</v>
      </c>
      <c r="EL359" s="53">
        <v>1.988111</v>
      </c>
      <c r="EM359" s="53">
        <v>1.882484</v>
      </c>
      <c r="EN359" s="53">
        <v>1.6971130000000001</v>
      </c>
      <c r="EO359" s="53">
        <v>1.9440919999999999</v>
      </c>
      <c r="EP359" s="53">
        <v>2.2183510000000002</v>
      </c>
      <c r="EQ359" s="53">
        <v>2.3949440000000002</v>
      </c>
      <c r="ER359" s="53">
        <v>2.3771800000000001</v>
      </c>
      <c r="ES359" s="53">
        <v>2.3901059999999998</v>
      </c>
      <c r="ET359" s="53">
        <v>1.9238759999999999</v>
      </c>
      <c r="EU359" s="53">
        <v>1.715638</v>
      </c>
      <c r="EV359" s="53">
        <v>1.9307749999999999</v>
      </c>
      <c r="EW359" s="53">
        <v>67.657749999999993</v>
      </c>
      <c r="EX359" s="53">
        <v>66.497429999999994</v>
      </c>
      <c r="EY359" s="53">
        <v>65.427599999999998</v>
      </c>
      <c r="EZ359" s="53">
        <v>64.427809999999994</v>
      </c>
      <c r="FA359" s="53">
        <v>63.564579999999999</v>
      </c>
      <c r="FB359" s="53">
        <v>62.676780000000001</v>
      </c>
      <c r="FC359" s="53">
        <v>62.678730000000002</v>
      </c>
      <c r="FD359" s="53">
        <v>64.956090000000003</v>
      </c>
      <c r="FE359" s="53">
        <v>68.055629999999994</v>
      </c>
      <c r="FF359" s="53">
        <v>71.364559999999997</v>
      </c>
      <c r="FG359" s="53">
        <v>74.713589999999996</v>
      </c>
      <c r="FH359" s="53">
        <v>77.873720000000006</v>
      </c>
      <c r="FI359" s="53">
        <v>80.912800000000004</v>
      </c>
      <c r="FJ359" s="53">
        <v>83.695800000000006</v>
      </c>
      <c r="FK359" s="53">
        <v>85.573840000000004</v>
      </c>
      <c r="FL359" s="53">
        <v>86.679150000000007</v>
      </c>
      <c r="FM359" s="53">
        <v>86.878240000000005</v>
      </c>
      <c r="FN359" s="53">
        <v>86.100470000000001</v>
      </c>
      <c r="FO359" s="53">
        <v>84.387180000000001</v>
      </c>
      <c r="FP359" s="53">
        <v>81.161559999999994</v>
      </c>
      <c r="FQ359" s="53">
        <v>76.626490000000004</v>
      </c>
      <c r="FR359" s="53">
        <v>73.360039999999998</v>
      </c>
      <c r="FS359" s="53">
        <v>71.134510000000006</v>
      </c>
      <c r="FT359" s="53">
        <v>69.384100000000004</v>
      </c>
      <c r="FU359" s="53">
        <v>221</v>
      </c>
      <c r="FV359" s="53">
        <v>2511.5</v>
      </c>
      <c r="FW359" s="53">
        <v>114.1666</v>
      </c>
      <c r="FX359" s="53">
        <v>1</v>
      </c>
    </row>
    <row r="360" spans="1:180" x14ac:dyDescent="0.3">
      <c r="A360" t="s">
        <v>174</v>
      </c>
      <c r="B360" t="s">
        <v>251</v>
      </c>
      <c r="C360" t="s">
        <v>180</v>
      </c>
      <c r="D360" t="s">
        <v>248</v>
      </c>
      <c r="E360" t="s">
        <v>187</v>
      </c>
      <c r="F360" t="s">
        <v>236</v>
      </c>
      <c r="G360" t="s">
        <v>243</v>
      </c>
      <c r="H360" s="53">
        <v>84</v>
      </c>
      <c r="I360" s="53">
        <v>13.596640000000001</v>
      </c>
      <c r="J360" s="53">
        <v>14.17295</v>
      </c>
      <c r="K360" s="53">
        <v>14.60196</v>
      </c>
      <c r="L360" s="53">
        <v>14.961869999999999</v>
      </c>
      <c r="M360" s="53">
        <v>14.505229999999999</v>
      </c>
      <c r="N360" s="53">
        <v>14.504379999999999</v>
      </c>
      <c r="O360" s="53">
        <v>15.201599999999999</v>
      </c>
      <c r="P360" s="53">
        <v>14.87707</v>
      </c>
      <c r="Q360" s="53">
        <v>15.03154</v>
      </c>
      <c r="R360" s="53">
        <v>15.963430000000001</v>
      </c>
      <c r="S360" s="53">
        <v>15.5593</v>
      </c>
      <c r="T360" s="53">
        <v>13.940799999999999</v>
      </c>
      <c r="U360" s="53">
        <v>13.20693</v>
      </c>
      <c r="V360" s="53">
        <v>13.09709</v>
      </c>
      <c r="W360" s="53">
        <v>12.761799999999999</v>
      </c>
      <c r="X360" s="53">
        <v>12.62323</v>
      </c>
      <c r="Y360" s="53">
        <v>12.15692</v>
      </c>
      <c r="Z360" s="53">
        <v>11.65587</v>
      </c>
      <c r="AA360" s="53">
        <v>11.8384</v>
      </c>
      <c r="AB360" s="53">
        <v>11.958780000000001</v>
      </c>
      <c r="AC360" s="53">
        <v>12.20459</v>
      </c>
      <c r="AD360" s="53">
        <v>12.2311</v>
      </c>
      <c r="AE360" s="53">
        <v>12.17464</v>
      </c>
      <c r="AF360" s="53">
        <v>12.25808</v>
      </c>
      <c r="AG360" s="53">
        <v>-2.2086670000000002</v>
      </c>
      <c r="AH360" s="53">
        <v>-1.7431179999999999</v>
      </c>
      <c r="AI360" s="53">
        <v>-1.1363620000000001</v>
      </c>
      <c r="AJ360" s="53">
        <v>-0.66764239999999997</v>
      </c>
      <c r="AK360" s="53">
        <v>-1.059472</v>
      </c>
      <c r="AL360" s="53">
        <v>-1.3013840000000001</v>
      </c>
      <c r="AM360" s="53">
        <v>-1.0574410000000001</v>
      </c>
      <c r="AN360" s="53">
        <v>-1.508265</v>
      </c>
      <c r="AO360" s="53">
        <v>-1.2398880000000001</v>
      </c>
      <c r="AP360" s="53">
        <v>-0.7077812</v>
      </c>
      <c r="AQ360" s="53">
        <v>-1.0069049999999999</v>
      </c>
      <c r="AR360" s="53">
        <v>-1.989131</v>
      </c>
      <c r="AS360" s="53">
        <v>-1.9638910000000001</v>
      </c>
      <c r="AT360" s="53">
        <v>-2.1159340000000002</v>
      </c>
      <c r="AU360" s="53">
        <v>-2.3233709999999999</v>
      </c>
      <c r="AV360" s="53">
        <v>-2.418587</v>
      </c>
      <c r="AW360" s="53">
        <v>-2.295077</v>
      </c>
      <c r="AX360" s="53">
        <v>-1.8260000000000001</v>
      </c>
      <c r="AY360" s="53">
        <v>-1.8906419999999999</v>
      </c>
      <c r="AZ360" s="53">
        <v>-1.7234879999999999</v>
      </c>
      <c r="BA360" s="53">
        <v>-1.97949</v>
      </c>
      <c r="BB360" s="53">
        <v>-2.4146580000000002</v>
      </c>
      <c r="BC360" s="53">
        <v>-2.579682</v>
      </c>
      <c r="BD360" s="53">
        <v>-2.2741669999999998</v>
      </c>
      <c r="BE360" s="53">
        <v>-0.32910401</v>
      </c>
      <c r="BF360" s="53">
        <v>0.30010049999999999</v>
      </c>
      <c r="BG360" s="53">
        <v>0.90031249999999996</v>
      </c>
      <c r="BH360" s="53">
        <v>1.3693</v>
      </c>
      <c r="BI360" s="53">
        <v>0.96010640000000003</v>
      </c>
      <c r="BJ360" s="53">
        <v>0.75978000000000001</v>
      </c>
      <c r="BK360" s="53">
        <v>1.123151</v>
      </c>
      <c r="BL360" s="53">
        <v>0.52981290000000003</v>
      </c>
      <c r="BM360" s="53">
        <v>0.82202180000000002</v>
      </c>
      <c r="BN360" s="53">
        <v>1.734478</v>
      </c>
      <c r="BO360" s="53">
        <v>1.4224909999999999</v>
      </c>
      <c r="BP360" s="53">
        <v>0.41826099999999999</v>
      </c>
      <c r="BQ360" s="53">
        <v>0.2820665</v>
      </c>
      <c r="BR360" s="53">
        <v>0.20038439999999999</v>
      </c>
      <c r="BS360" s="53">
        <v>-1.86062E-2</v>
      </c>
      <c r="BT360" s="53">
        <v>-2.6253499999999999E-2</v>
      </c>
      <c r="BU360" s="53">
        <v>-2.4130000000000001E-4</v>
      </c>
      <c r="BV360" s="53">
        <v>0.40657080000000001</v>
      </c>
      <c r="BW360" s="53">
        <v>0.4009028</v>
      </c>
      <c r="BX360" s="53">
        <v>0.62507579999999996</v>
      </c>
      <c r="BY360" s="53">
        <v>0.3144749</v>
      </c>
      <c r="BZ360" s="53">
        <v>-9.9388199999999996E-2</v>
      </c>
      <c r="CA360" s="53">
        <v>-0.30573119999999998</v>
      </c>
      <c r="CB360" s="53">
        <v>-4.1000999999999998E-3</v>
      </c>
      <c r="CC360" s="53">
        <v>0.97267579999999998</v>
      </c>
      <c r="CD360" s="53">
        <v>1.715228</v>
      </c>
      <c r="CE360" s="53">
        <v>2.3109069999999998</v>
      </c>
      <c r="CF360" s="53">
        <v>2.7800799999999999</v>
      </c>
      <c r="CG360" s="53">
        <v>2.35886</v>
      </c>
      <c r="CH360" s="53">
        <v>2.1873360000000002</v>
      </c>
      <c r="CI360" s="53">
        <v>2.6334219999999999</v>
      </c>
      <c r="CJ360" s="53">
        <v>1.9413800000000001</v>
      </c>
      <c r="CK360" s="53">
        <v>2.2500939999999998</v>
      </c>
      <c r="CL360" s="53">
        <v>3.42598</v>
      </c>
      <c r="CM360" s="53">
        <v>3.105083</v>
      </c>
      <c r="CN360" s="53">
        <v>2.0856129999999999</v>
      </c>
      <c r="CO360" s="53">
        <v>1.83761</v>
      </c>
      <c r="CP360" s="53">
        <v>1.8046599999999999</v>
      </c>
      <c r="CQ360" s="53">
        <v>1.5776669999999999</v>
      </c>
      <c r="CR360" s="53">
        <v>1.6306689999999999</v>
      </c>
      <c r="CS360" s="53">
        <v>1.5891550000000001</v>
      </c>
      <c r="CT360" s="53">
        <v>1.9528430000000001</v>
      </c>
      <c r="CU360" s="53">
        <v>1.9880199999999999</v>
      </c>
      <c r="CV360" s="53">
        <v>2.251684</v>
      </c>
      <c r="CW360" s="53">
        <v>1.903268</v>
      </c>
      <c r="CX360" s="53">
        <v>1.5041610000000001</v>
      </c>
      <c r="CY360" s="53">
        <v>1.2692000000000001</v>
      </c>
      <c r="CZ360" s="53">
        <v>1.568141</v>
      </c>
      <c r="DA360" s="53">
        <v>2.2744559999999998</v>
      </c>
      <c r="DB360" s="53">
        <v>3.1303550000000002</v>
      </c>
      <c r="DC360" s="53">
        <v>3.7215020000000001</v>
      </c>
      <c r="DD360" s="53">
        <v>4.1908599999999998</v>
      </c>
      <c r="DE360" s="53">
        <v>3.7576139999999998</v>
      </c>
      <c r="DF360" s="53">
        <v>3.6148920000000002</v>
      </c>
      <c r="DG360" s="53">
        <v>4.143694</v>
      </c>
      <c r="DH360" s="53">
        <v>3.3529469999999999</v>
      </c>
      <c r="DI360" s="53">
        <v>3.6781670000000002</v>
      </c>
      <c r="DJ360" s="53">
        <v>5.1174809999999997</v>
      </c>
      <c r="DK360" s="53">
        <v>4.7876750000000001</v>
      </c>
      <c r="DL360" s="53">
        <v>3.7529659999999998</v>
      </c>
      <c r="DM360" s="53">
        <v>3.3931529999999999</v>
      </c>
      <c r="DN360" s="53">
        <v>3.408935</v>
      </c>
      <c r="DO360" s="53">
        <v>3.17394</v>
      </c>
      <c r="DP360" s="53">
        <v>3.2875920000000001</v>
      </c>
      <c r="DQ360" s="53">
        <v>3.1785510000000001</v>
      </c>
      <c r="DR360" s="53">
        <v>3.4991150000000002</v>
      </c>
      <c r="DS360" s="53">
        <v>3.5751369999999998</v>
      </c>
      <c r="DT360" s="53">
        <v>3.8782920000000001</v>
      </c>
      <c r="DU360" s="53">
        <v>3.4920620000000002</v>
      </c>
      <c r="DV360" s="53">
        <v>3.10771</v>
      </c>
      <c r="DW360" s="53">
        <v>2.8441320000000001</v>
      </c>
      <c r="DX360" s="53">
        <v>3.1403829999999999</v>
      </c>
      <c r="DY360" s="53">
        <v>4.1540188999999996</v>
      </c>
      <c r="DZ360" s="53">
        <v>5.1735730000000002</v>
      </c>
      <c r="EA360" s="53">
        <v>5.7581759999999997</v>
      </c>
      <c r="EB360" s="53">
        <v>6.2278019999999996</v>
      </c>
      <c r="EC360" s="53">
        <v>5.7771929999999996</v>
      </c>
      <c r="ED360" s="53">
        <v>5.6760570000000001</v>
      </c>
      <c r="EE360" s="53">
        <v>6.3242859999999999</v>
      </c>
      <c r="EF360" s="53">
        <v>5.391025</v>
      </c>
      <c r="EG360" s="53">
        <v>5.7400770000000003</v>
      </c>
      <c r="EH360" s="53">
        <v>7.5597409999999998</v>
      </c>
      <c r="EI360" s="53">
        <v>7.2170709999999998</v>
      </c>
      <c r="EJ360" s="53">
        <v>6.1603579999999996</v>
      </c>
      <c r="EK360" s="53">
        <v>5.6391109999999998</v>
      </c>
      <c r="EL360" s="53">
        <v>5.7252539999999996</v>
      </c>
      <c r="EM360" s="53">
        <v>5.4787049999999997</v>
      </c>
      <c r="EN360" s="53">
        <v>5.6799249999999999</v>
      </c>
      <c r="EO360" s="53">
        <v>5.4733859999999996</v>
      </c>
      <c r="EP360" s="53">
        <v>5.7316859999999998</v>
      </c>
      <c r="EQ360" s="53">
        <v>5.866682</v>
      </c>
      <c r="ER360" s="53">
        <v>6.2268559999999997</v>
      </c>
      <c r="ES360" s="53">
        <v>5.7860269999999998</v>
      </c>
      <c r="ET360" s="53">
        <v>5.4229799999999999</v>
      </c>
      <c r="EU360" s="53">
        <v>5.1180830000000004</v>
      </c>
      <c r="EV360" s="53">
        <v>5.41045</v>
      </c>
      <c r="EW360" s="53">
        <v>71.337100000000007</v>
      </c>
      <c r="EX360" s="53">
        <v>70.14734</v>
      </c>
      <c r="EY360" s="53">
        <v>68.77234</v>
      </c>
      <c r="EZ360" s="53">
        <v>67.52234</v>
      </c>
      <c r="FA360" s="53">
        <v>66.091059999999999</v>
      </c>
      <c r="FB360" s="53">
        <v>65.030540000000002</v>
      </c>
      <c r="FC360" s="53">
        <v>64.662610000000001</v>
      </c>
      <c r="FD360" s="53">
        <v>66.484160000000003</v>
      </c>
      <c r="FE360" s="53">
        <v>69.678169999999994</v>
      </c>
      <c r="FF360" s="53">
        <v>73.184389999999993</v>
      </c>
      <c r="FG360" s="53">
        <v>76.75085</v>
      </c>
      <c r="FH360" s="53">
        <v>80.555710000000005</v>
      </c>
      <c r="FI360" s="53">
        <v>83.796379999999999</v>
      </c>
      <c r="FJ360" s="53">
        <v>86.722849999999994</v>
      </c>
      <c r="FK360" s="53">
        <v>89.519229999999993</v>
      </c>
      <c r="FL360" s="53">
        <v>91.256789999999995</v>
      </c>
      <c r="FM360" s="53">
        <v>91.438059999999993</v>
      </c>
      <c r="FN360" s="53">
        <v>90.373019999999997</v>
      </c>
      <c r="FO360" s="53">
        <v>88.180149999999998</v>
      </c>
      <c r="FP360" s="53">
        <v>85.057980000000001</v>
      </c>
      <c r="FQ360" s="53">
        <v>80.322680000000005</v>
      </c>
      <c r="FR360" s="53">
        <v>76.45984</v>
      </c>
      <c r="FS360" s="53">
        <v>73.404979999999995</v>
      </c>
      <c r="FT360" s="53">
        <v>71.095309999999998</v>
      </c>
      <c r="FU360" s="53">
        <v>221</v>
      </c>
      <c r="FV360" s="53">
        <v>2511.5</v>
      </c>
      <c r="FW360" s="53">
        <v>114.1666</v>
      </c>
      <c r="FX360" s="53">
        <v>1</v>
      </c>
    </row>
    <row r="361" spans="1:180" x14ac:dyDescent="0.3">
      <c r="A361" t="s">
        <v>174</v>
      </c>
      <c r="B361" t="s">
        <v>251</v>
      </c>
      <c r="C361" t="s">
        <v>180</v>
      </c>
      <c r="D361" t="s">
        <v>248</v>
      </c>
      <c r="E361" t="s">
        <v>188</v>
      </c>
      <c r="F361" t="s">
        <v>236</v>
      </c>
      <c r="G361" t="s">
        <v>243</v>
      </c>
      <c r="H361" s="53">
        <v>84</v>
      </c>
      <c r="I361" s="53">
        <v>15.568820000000001</v>
      </c>
      <c r="J361" s="53">
        <v>14.82516</v>
      </c>
      <c r="K361" s="53">
        <v>15.381589999999999</v>
      </c>
      <c r="L361" s="53">
        <v>15.549950000000001</v>
      </c>
      <c r="M361" s="53">
        <v>15.40202</v>
      </c>
      <c r="N361" s="53">
        <v>14.74624</v>
      </c>
      <c r="O361" s="53">
        <v>14.90943</v>
      </c>
      <c r="P361" s="53">
        <v>14.632110000000001</v>
      </c>
      <c r="Q361" s="53">
        <v>15.49615</v>
      </c>
      <c r="R361" s="53">
        <v>15.58145</v>
      </c>
      <c r="S361" s="53">
        <v>15.25685</v>
      </c>
      <c r="T361" s="53">
        <v>14.850770000000001</v>
      </c>
      <c r="U361" s="53">
        <v>14.24039</v>
      </c>
      <c r="V361" s="53">
        <v>14.384539999999999</v>
      </c>
      <c r="W361" s="53">
        <v>13.93995</v>
      </c>
      <c r="X361" s="53">
        <v>13.82292</v>
      </c>
      <c r="Y361" s="53">
        <v>12.184229999999999</v>
      </c>
      <c r="Z361" s="53">
        <v>10.72015</v>
      </c>
      <c r="AA361" s="53">
        <v>10.46134</v>
      </c>
      <c r="AB361" s="53">
        <v>9.2392070000000004</v>
      </c>
      <c r="AC361" s="53">
        <v>10.66353</v>
      </c>
      <c r="AD361" s="53">
        <v>11.38334</v>
      </c>
      <c r="AE361" s="53">
        <v>11.06574</v>
      </c>
      <c r="AF361" s="53">
        <v>11.0723</v>
      </c>
      <c r="AG361" s="53">
        <v>-2.1122190999999999</v>
      </c>
      <c r="AH361" s="53">
        <v>-2.0955530000000002</v>
      </c>
      <c r="AI361" s="53">
        <v>-1.7783439999999999</v>
      </c>
      <c r="AJ361" s="53">
        <v>-1.5295110000000001</v>
      </c>
      <c r="AK361" s="53">
        <v>-1.866047</v>
      </c>
      <c r="AL361" s="53">
        <v>-2.7748140000000001</v>
      </c>
      <c r="AM361" s="53">
        <v>-1.9586209999999999</v>
      </c>
      <c r="AN361" s="53">
        <v>-2.6976460000000002</v>
      </c>
      <c r="AO361" s="53">
        <v>-1.443568</v>
      </c>
      <c r="AP361" s="53">
        <v>-0.88378619999999997</v>
      </c>
      <c r="AQ361" s="53">
        <v>-1.261738</v>
      </c>
      <c r="AR361" s="53">
        <v>-1.211668</v>
      </c>
      <c r="AS361" s="53">
        <v>-1.577288</v>
      </c>
      <c r="AT361" s="53">
        <v>-1.2273400000000001</v>
      </c>
      <c r="AU361" s="53">
        <v>-1.5466390000000001</v>
      </c>
      <c r="AV361" s="53">
        <v>-1.2318750000000001</v>
      </c>
      <c r="AW361" s="53">
        <v>-2.057747</v>
      </c>
      <c r="AX361" s="53">
        <v>-2.680444</v>
      </c>
      <c r="AY361" s="53">
        <v>-2.947724</v>
      </c>
      <c r="AZ361" s="53">
        <v>-3.9433530000000001</v>
      </c>
      <c r="BA361" s="53">
        <v>-2.9836179999999999</v>
      </c>
      <c r="BB361" s="53">
        <v>-2.5825550000000002</v>
      </c>
      <c r="BC361" s="53">
        <v>-3.0517020000000001</v>
      </c>
      <c r="BD361" s="53">
        <v>-2.7715770000000002</v>
      </c>
      <c r="BE361" s="53">
        <v>0.55718011000000001</v>
      </c>
      <c r="BF361" s="53">
        <v>0.31894040000000001</v>
      </c>
      <c r="BG361" s="53">
        <v>0.87311749999999999</v>
      </c>
      <c r="BH361" s="53">
        <v>1.1333930000000001</v>
      </c>
      <c r="BI361" s="53">
        <v>0.81283680000000003</v>
      </c>
      <c r="BJ361" s="53">
        <v>-0.18712319999999999</v>
      </c>
      <c r="BK361" s="53">
        <v>0.25599820000000001</v>
      </c>
      <c r="BL361" s="53">
        <v>-0.55673269999999997</v>
      </c>
      <c r="BM361" s="53">
        <v>0.63719340000000002</v>
      </c>
      <c r="BN361" s="53">
        <v>1.0015400000000001</v>
      </c>
      <c r="BO361" s="53">
        <v>0.56221189999999999</v>
      </c>
      <c r="BP361" s="53">
        <v>0.55893999999999999</v>
      </c>
      <c r="BQ361" s="53">
        <v>0.20861579999999999</v>
      </c>
      <c r="BR361" s="53">
        <v>0.53065660000000003</v>
      </c>
      <c r="BS361" s="53">
        <v>0.213668</v>
      </c>
      <c r="BT361" s="53">
        <v>0.46290559999999997</v>
      </c>
      <c r="BU361" s="53">
        <v>-0.48662369999999999</v>
      </c>
      <c r="BV361" s="53">
        <v>-1.00275</v>
      </c>
      <c r="BW361" s="53">
        <v>-1.2902530000000001</v>
      </c>
      <c r="BX361" s="53">
        <v>-2.3030409999999999</v>
      </c>
      <c r="BY361" s="53">
        <v>-1.2889600000000001</v>
      </c>
      <c r="BZ361" s="53">
        <v>-1.0072920000000001</v>
      </c>
      <c r="CA361" s="53">
        <v>-1.4829589999999999</v>
      </c>
      <c r="CB361" s="53">
        <v>-1.2571000000000001</v>
      </c>
      <c r="CC361" s="53">
        <v>2.4059979999999999</v>
      </c>
      <c r="CD361" s="53">
        <v>1.9912110000000001</v>
      </c>
      <c r="CE361" s="53">
        <v>2.7095120000000001</v>
      </c>
      <c r="CF361" s="53">
        <v>2.9777119999999999</v>
      </c>
      <c r="CG361" s="53">
        <v>2.6682239999999999</v>
      </c>
      <c r="CH361" s="53">
        <v>1.6051040000000001</v>
      </c>
      <c r="CI361" s="53">
        <v>1.789836</v>
      </c>
      <c r="CJ361" s="53">
        <v>0.92605780000000004</v>
      </c>
      <c r="CK361" s="53">
        <v>2.078322</v>
      </c>
      <c r="CL361" s="53">
        <v>2.307312</v>
      </c>
      <c r="CM361" s="53">
        <v>1.825474</v>
      </c>
      <c r="CN361" s="53">
        <v>1.785258</v>
      </c>
      <c r="CO361" s="53">
        <v>1.445527</v>
      </c>
      <c r="CP361" s="53">
        <v>1.74824</v>
      </c>
      <c r="CQ361" s="53">
        <v>1.4328510000000001</v>
      </c>
      <c r="CR361" s="53">
        <v>1.6367050000000001</v>
      </c>
      <c r="CS361" s="53">
        <v>0.60153160000000006</v>
      </c>
      <c r="CT361" s="53">
        <v>0.15921579999999999</v>
      </c>
      <c r="CU361" s="53">
        <v>-0.1422939</v>
      </c>
      <c r="CV361" s="53">
        <v>-1.1669670000000001</v>
      </c>
      <c r="CW361" s="53">
        <v>-0.115245</v>
      </c>
      <c r="CX361" s="53">
        <v>8.3729999999999999E-2</v>
      </c>
      <c r="CY361" s="53">
        <v>-0.39645279999999999</v>
      </c>
      <c r="CZ361" s="53">
        <v>-0.20817869999999999</v>
      </c>
      <c r="DA361" s="53">
        <v>4.2548161000000002</v>
      </c>
      <c r="DB361" s="53">
        <v>3.6634820000000001</v>
      </c>
      <c r="DC361" s="53">
        <v>4.5459059999999996</v>
      </c>
      <c r="DD361" s="53">
        <v>4.822031</v>
      </c>
      <c r="DE361" s="53">
        <v>4.5236109999999998</v>
      </c>
      <c r="DF361" s="53">
        <v>3.3973300000000002</v>
      </c>
      <c r="DG361" s="53">
        <v>3.3236750000000002</v>
      </c>
      <c r="DH361" s="53">
        <v>2.4088479999999999</v>
      </c>
      <c r="DI361" s="53">
        <v>3.5194510000000001</v>
      </c>
      <c r="DJ361" s="53">
        <v>3.6130840000000002</v>
      </c>
      <c r="DK361" s="53">
        <v>3.0887359999999999</v>
      </c>
      <c r="DL361" s="53">
        <v>3.0115750000000001</v>
      </c>
      <c r="DM361" s="53">
        <v>2.6824379999999999</v>
      </c>
      <c r="DN361" s="53">
        <v>2.9658220000000002</v>
      </c>
      <c r="DO361" s="53">
        <v>2.6520350000000001</v>
      </c>
      <c r="DP361" s="53">
        <v>2.810505</v>
      </c>
      <c r="DQ361" s="53">
        <v>1.6896869999999999</v>
      </c>
      <c r="DR361" s="53">
        <v>1.3211809999999999</v>
      </c>
      <c r="DS361" s="53">
        <v>1.005665</v>
      </c>
      <c r="DT361" s="53">
        <v>-3.0891700000000001E-2</v>
      </c>
      <c r="DU361" s="53">
        <v>1.05847</v>
      </c>
      <c r="DV361" s="53">
        <v>1.174752</v>
      </c>
      <c r="DW361" s="53">
        <v>0.69005349999999999</v>
      </c>
      <c r="DX361" s="53">
        <v>0.84074289999999996</v>
      </c>
      <c r="DY361" s="53">
        <v>6.9242138999999998</v>
      </c>
      <c r="DZ361" s="53">
        <v>6.0779750000000003</v>
      </c>
      <c r="EA361" s="53">
        <v>7.1973669999999998</v>
      </c>
      <c r="EB361" s="53">
        <v>7.4849360000000003</v>
      </c>
      <c r="EC361" s="53">
        <v>7.2024939999999997</v>
      </c>
      <c r="ED361" s="53">
        <v>5.9850209999999997</v>
      </c>
      <c r="EE361" s="53">
        <v>5.5382930000000004</v>
      </c>
      <c r="EF361" s="53">
        <v>4.5497620000000003</v>
      </c>
      <c r="EG361" s="53">
        <v>5.600212</v>
      </c>
      <c r="EH361" s="53">
        <v>5.4984099999999998</v>
      </c>
      <c r="EI361" s="53">
        <v>4.9126859999999999</v>
      </c>
      <c r="EJ361" s="53">
        <v>4.7821829999999999</v>
      </c>
      <c r="EK361" s="53">
        <v>4.4683419999999998</v>
      </c>
      <c r="EL361" s="53">
        <v>4.7238189999999998</v>
      </c>
      <c r="EM361" s="53">
        <v>4.4123409999999996</v>
      </c>
      <c r="EN361" s="53">
        <v>4.5052859999999999</v>
      </c>
      <c r="EO361" s="53">
        <v>3.2608100000000002</v>
      </c>
      <c r="EP361" s="53">
        <v>2.998875</v>
      </c>
      <c r="EQ361" s="53">
        <v>2.6631360000000002</v>
      </c>
      <c r="ER361" s="53">
        <v>1.6094200000000001</v>
      </c>
      <c r="ES361" s="53">
        <v>2.7531279999999998</v>
      </c>
      <c r="ET361" s="53">
        <v>2.7500149999999999</v>
      </c>
      <c r="EU361" s="53">
        <v>2.2587959999999998</v>
      </c>
      <c r="EV361" s="53">
        <v>2.355219</v>
      </c>
      <c r="EW361" s="53">
        <v>75.805890000000005</v>
      </c>
      <c r="EX361" s="53">
        <v>73.61063</v>
      </c>
      <c r="EY361" s="53">
        <v>71.270129999999995</v>
      </c>
      <c r="EZ361" s="53">
        <v>69.228279999999998</v>
      </c>
      <c r="FA361" s="53">
        <v>67.982119999999995</v>
      </c>
      <c r="FB361" s="53">
        <v>66.685969999999998</v>
      </c>
      <c r="FC361" s="53">
        <v>65.942080000000004</v>
      </c>
      <c r="FD361" s="53">
        <v>67.348640000000003</v>
      </c>
      <c r="FE361" s="53">
        <v>70.701580000000007</v>
      </c>
      <c r="FF361" s="53">
        <v>74.358369999999994</v>
      </c>
      <c r="FG361" s="53">
        <v>78.416060000000002</v>
      </c>
      <c r="FH361" s="53">
        <v>82.27149</v>
      </c>
      <c r="FI361" s="53">
        <v>86.162670000000006</v>
      </c>
      <c r="FJ361" s="53">
        <v>89.447059999999993</v>
      </c>
      <c r="FK361" s="53">
        <v>92.277150000000006</v>
      </c>
      <c r="FL361" s="53">
        <v>93.815830000000005</v>
      </c>
      <c r="FM361" s="53">
        <v>94.206109999999995</v>
      </c>
      <c r="FN361" s="53">
        <v>93.745699999999999</v>
      </c>
      <c r="FO361" s="53">
        <v>91.740269999999995</v>
      </c>
      <c r="FP361" s="53">
        <v>88.387780000000006</v>
      </c>
      <c r="FQ361" s="53">
        <v>83.945930000000004</v>
      </c>
      <c r="FR361" s="53">
        <v>80.160179999999997</v>
      </c>
      <c r="FS361" s="53">
        <v>77.612669999999994</v>
      </c>
      <c r="FT361" s="53">
        <v>75.76267</v>
      </c>
      <c r="FU361" s="53">
        <v>221</v>
      </c>
      <c r="FV361" s="53">
        <v>2631.9630000000002</v>
      </c>
      <c r="FW361" s="53">
        <v>116.3488</v>
      </c>
      <c r="FX361" s="53">
        <v>1</v>
      </c>
    </row>
    <row r="362" spans="1:180" x14ac:dyDescent="0.3">
      <c r="A362" t="s">
        <v>174</v>
      </c>
      <c r="B362" t="s">
        <v>252</v>
      </c>
      <c r="C362" t="s">
        <v>180</v>
      </c>
      <c r="D362" t="s">
        <v>227</v>
      </c>
      <c r="E362" t="s">
        <v>187</v>
      </c>
      <c r="F362" t="s">
        <v>241</v>
      </c>
      <c r="G362" t="s">
        <v>242</v>
      </c>
      <c r="H362" s="53">
        <v>283</v>
      </c>
      <c r="I362" s="53">
        <v>2.4520749999999998</v>
      </c>
      <c r="J362" s="53">
        <v>2.4287559999999999</v>
      </c>
      <c r="K362" s="53">
        <v>2.4013849999999999</v>
      </c>
      <c r="L362" s="53">
        <v>2.331915</v>
      </c>
      <c r="M362" s="53">
        <v>2.3875289999999998</v>
      </c>
      <c r="N362" s="53">
        <v>2.3774380000000002</v>
      </c>
      <c r="O362" s="53">
        <v>2.6798820000000001</v>
      </c>
      <c r="P362" s="53">
        <v>2.8281830000000001</v>
      </c>
      <c r="Q362" s="53">
        <v>3.0665149999999999</v>
      </c>
      <c r="R362" s="53">
        <v>3.0138569999999998</v>
      </c>
      <c r="S362" s="53">
        <v>3.028489</v>
      </c>
      <c r="T362" s="53">
        <v>2.9142980000000001</v>
      </c>
      <c r="U362" s="53">
        <v>2.7923040000000001</v>
      </c>
      <c r="V362" s="53">
        <v>2.7500770000000001</v>
      </c>
      <c r="W362" s="53">
        <v>2.7805879999999998</v>
      </c>
      <c r="X362" s="53">
        <v>2.6714980000000002</v>
      </c>
      <c r="Y362" s="53">
        <v>2.5816590000000001</v>
      </c>
      <c r="Z362" s="53">
        <v>2.5120450000000001</v>
      </c>
      <c r="AA362" s="53">
        <v>2.5947200000000001</v>
      </c>
      <c r="AB362" s="53">
        <v>2.599987</v>
      </c>
      <c r="AC362" s="53">
        <v>2.6515089999999999</v>
      </c>
      <c r="AD362" s="53">
        <v>2.6877810000000002</v>
      </c>
      <c r="AE362" s="53">
        <v>2.6983839999999999</v>
      </c>
      <c r="AF362" s="53">
        <v>2.679176</v>
      </c>
      <c r="AG362" s="53">
        <v>-1.0675490000000001</v>
      </c>
      <c r="AH362" s="53">
        <v>-1.0987089999999999</v>
      </c>
      <c r="AI362" s="53">
        <v>-1.117707</v>
      </c>
      <c r="AJ362" s="53">
        <v>-1.1886570000000001</v>
      </c>
      <c r="AK362" s="53">
        <v>-1.1078440000000001</v>
      </c>
      <c r="AL362" s="53">
        <v>-1.1948080000000001</v>
      </c>
      <c r="AM362" s="53">
        <v>-1.074395</v>
      </c>
      <c r="AN362" s="53">
        <v>-1.1901919999999999</v>
      </c>
      <c r="AO362" s="53">
        <v>-1.116295</v>
      </c>
      <c r="AP362" s="53">
        <v>-1.2518990000000001</v>
      </c>
      <c r="AQ362" s="53">
        <v>-1.3061940000000001</v>
      </c>
      <c r="AR362" s="53">
        <v>-1.4135200000000001</v>
      </c>
      <c r="AS362" s="53">
        <v>-1.458156</v>
      </c>
      <c r="AT362" s="53">
        <v>-1.458399</v>
      </c>
      <c r="AU362" s="53">
        <v>-1.332935</v>
      </c>
      <c r="AV362" s="53">
        <v>-1.2867329999999999</v>
      </c>
      <c r="AW362" s="53">
        <v>-1.2004619999999999</v>
      </c>
      <c r="AX362" s="53">
        <v>-1.1127560000000001</v>
      </c>
      <c r="AY362" s="53">
        <v>-0.99715739999999997</v>
      </c>
      <c r="AZ362" s="53">
        <v>-1.0252110000000001</v>
      </c>
      <c r="BA362" s="53">
        <v>-1.160058</v>
      </c>
      <c r="BB362" s="53">
        <v>-1.2248939999999999</v>
      </c>
      <c r="BC362" s="53">
        <v>-1.2008110000000001</v>
      </c>
      <c r="BD362" s="53">
        <v>-1.178836</v>
      </c>
      <c r="BE362" s="53">
        <v>-0.58228301999999998</v>
      </c>
      <c r="BF362" s="53">
        <v>-0.61287190000000002</v>
      </c>
      <c r="BG362" s="53">
        <v>-0.63916200000000001</v>
      </c>
      <c r="BH362" s="53">
        <v>-0.68986890000000001</v>
      </c>
      <c r="BI362" s="53">
        <v>-0.62434330000000005</v>
      </c>
      <c r="BJ362" s="53">
        <v>-0.71688989999999997</v>
      </c>
      <c r="BK362" s="53">
        <v>-0.6070622</v>
      </c>
      <c r="BL362" s="53">
        <v>-0.70856790000000003</v>
      </c>
      <c r="BM362" s="53">
        <v>-0.61629560000000005</v>
      </c>
      <c r="BN362" s="53">
        <v>-0.74829699999999999</v>
      </c>
      <c r="BO362" s="53">
        <v>-0.80165569999999997</v>
      </c>
      <c r="BP362" s="53">
        <v>-0.91294779999999998</v>
      </c>
      <c r="BQ362" s="53">
        <v>-0.97292820000000002</v>
      </c>
      <c r="BR362" s="53">
        <v>-0.98243409999999998</v>
      </c>
      <c r="BS362" s="53">
        <v>-0.85223950000000004</v>
      </c>
      <c r="BT362" s="53">
        <v>-0.80540199999999995</v>
      </c>
      <c r="BU362" s="53">
        <v>-0.71294709999999994</v>
      </c>
      <c r="BV362" s="53">
        <v>-0.62869410000000003</v>
      </c>
      <c r="BW362" s="53">
        <v>-0.5141097</v>
      </c>
      <c r="BX362" s="53">
        <v>-0.52727789999999997</v>
      </c>
      <c r="BY362" s="53">
        <v>-0.64367620000000003</v>
      </c>
      <c r="BZ362" s="53">
        <v>-0.7067793</v>
      </c>
      <c r="CA362" s="53">
        <v>-0.64136219999999999</v>
      </c>
      <c r="CB362" s="53">
        <v>-0.60868849999999997</v>
      </c>
      <c r="CC362" s="53">
        <v>-0.24618899999999999</v>
      </c>
      <c r="CD362" s="53">
        <v>-0.27638269999999998</v>
      </c>
      <c r="CE362" s="53">
        <v>-0.30772319999999997</v>
      </c>
      <c r="CF362" s="53">
        <v>-0.34440999999999999</v>
      </c>
      <c r="CG362" s="53">
        <v>-0.28947250000000002</v>
      </c>
      <c r="CH362" s="53">
        <v>-0.38588539999999999</v>
      </c>
      <c r="CI362" s="53">
        <v>-0.2833888</v>
      </c>
      <c r="CJ362" s="53">
        <v>-0.37499650000000001</v>
      </c>
      <c r="CK362" s="53">
        <v>-0.26999790000000001</v>
      </c>
      <c r="CL362" s="53">
        <v>-0.39950350000000001</v>
      </c>
      <c r="CM362" s="53">
        <v>-0.45221420000000001</v>
      </c>
      <c r="CN362" s="53">
        <v>-0.56625300000000001</v>
      </c>
      <c r="CO362" s="53">
        <v>-0.63686050000000005</v>
      </c>
      <c r="CP362" s="53">
        <v>-0.65278190000000003</v>
      </c>
      <c r="CQ362" s="53">
        <v>-0.51931119999999997</v>
      </c>
      <c r="CR362" s="53">
        <v>-0.4720338</v>
      </c>
      <c r="CS362" s="53">
        <v>-0.37529600000000002</v>
      </c>
      <c r="CT362" s="53">
        <v>-0.29343419999999998</v>
      </c>
      <c r="CU362" s="53">
        <v>-0.1795523</v>
      </c>
      <c r="CV362" s="53">
        <v>-0.18241060000000001</v>
      </c>
      <c r="CW362" s="53">
        <v>-0.2860316</v>
      </c>
      <c r="CX362" s="53">
        <v>-0.34793459999999998</v>
      </c>
      <c r="CY362" s="53">
        <v>-0.25388959999999999</v>
      </c>
      <c r="CZ362" s="53">
        <v>-0.21380640000000001</v>
      </c>
      <c r="DA362" s="53">
        <v>8.9904999999999999E-2</v>
      </c>
      <c r="DB362" s="53">
        <v>6.0106600000000003E-2</v>
      </c>
      <c r="DC362" s="53">
        <v>2.3715799999999999E-2</v>
      </c>
      <c r="DD362" s="53">
        <v>1.0487999999999999E-3</v>
      </c>
      <c r="DE362" s="53">
        <v>4.5398300000000003E-2</v>
      </c>
      <c r="DF362" s="53">
        <v>-5.4880900000000003E-2</v>
      </c>
      <c r="DG362" s="53">
        <v>4.0284500000000001E-2</v>
      </c>
      <c r="DH362" s="53">
        <v>-4.1424999999999997E-2</v>
      </c>
      <c r="DI362" s="53">
        <v>7.6299800000000001E-2</v>
      </c>
      <c r="DJ362" s="53">
        <v>-5.0710100000000001E-2</v>
      </c>
      <c r="DK362" s="53">
        <v>-0.10277260000000001</v>
      </c>
      <c r="DL362" s="53">
        <v>-0.21955820000000001</v>
      </c>
      <c r="DM362" s="53">
        <v>-0.30079289999999997</v>
      </c>
      <c r="DN362" s="53">
        <v>-0.32312980000000002</v>
      </c>
      <c r="DO362" s="53">
        <v>-0.18638289999999999</v>
      </c>
      <c r="DP362" s="53">
        <v>-0.1386655</v>
      </c>
      <c r="DQ362" s="53">
        <v>-3.7644799999999999E-2</v>
      </c>
      <c r="DR362" s="53">
        <v>4.18257E-2</v>
      </c>
      <c r="DS362" s="53">
        <v>0.155005</v>
      </c>
      <c r="DT362" s="53">
        <v>0.16245670000000001</v>
      </c>
      <c r="DU362" s="53">
        <v>7.1613099999999999E-2</v>
      </c>
      <c r="DV362" s="53">
        <v>1.09102E-2</v>
      </c>
      <c r="DW362" s="53">
        <v>0.13358300000000001</v>
      </c>
      <c r="DX362" s="53">
        <v>0.18107580000000001</v>
      </c>
      <c r="DY362" s="53">
        <v>0.57517129</v>
      </c>
      <c r="DZ362" s="53">
        <v>0.54594359999999997</v>
      </c>
      <c r="EA362" s="53">
        <v>0.50226090000000001</v>
      </c>
      <c r="EB362" s="53">
        <v>0.49983650000000002</v>
      </c>
      <c r="EC362" s="53">
        <v>0.52889850000000005</v>
      </c>
      <c r="ED362" s="53">
        <v>0.4230371</v>
      </c>
      <c r="EE362" s="53">
        <v>0.5076174</v>
      </c>
      <c r="EF362" s="53">
        <v>0.44019910000000001</v>
      </c>
      <c r="EG362" s="53">
        <v>0.5762988</v>
      </c>
      <c r="EH362" s="53">
        <v>0.45289220000000002</v>
      </c>
      <c r="EI362" s="53">
        <v>0.4017655</v>
      </c>
      <c r="EJ362" s="53">
        <v>0.28101409999999999</v>
      </c>
      <c r="EK362" s="53">
        <v>0.1844354</v>
      </c>
      <c r="EL362" s="53">
        <v>0.15283559999999999</v>
      </c>
      <c r="EM362" s="53">
        <v>0.29431269999999998</v>
      </c>
      <c r="EN362" s="53">
        <v>0.3426652</v>
      </c>
      <c r="EO362" s="53">
        <v>0.44986989999999999</v>
      </c>
      <c r="EP362" s="53">
        <v>0.52588780000000002</v>
      </c>
      <c r="EQ362" s="53">
        <v>0.63805270000000003</v>
      </c>
      <c r="ER362" s="53">
        <v>0.66039029999999999</v>
      </c>
      <c r="ES362" s="53">
        <v>0.58799509999999999</v>
      </c>
      <c r="ET362" s="53">
        <v>0.52902490000000002</v>
      </c>
      <c r="EU362" s="53">
        <v>0.69303190000000003</v>
      </c>
      <c r="EV362" s="53">
        <v>0.75122299999999997</v>
      </c>
      <c r="EW362" s="53">
        <v>72.838170000000005</v>
      </c>
      <c r="EX362" s="53">
        <v>70.943039999999996</v>
      </c>
      <c r="EY362" s="53">
        <v>69.441580000000002</v>
      </c>
      <c r="EZ362" s="53">
        <v>68.086460000000002</v>
      </c>
      <c r="FA362" s="53">
        <v>67.013580000000005</v>
      </c>
      <c r="FB362" s="53">
        <v>65.523740000000004</v>
      </c>
      <c r="FC362" s="53">
        <v>64.756119999999996</v>
      </c>
      <c r="FD362" s="53">
        <v>67.146469999999994</v>
      </c>
      <c r="FE362" s="53">
        <v>70.516199999999998</v>
      </c>
      <c r="FF362" s="53">
        <v>74.082599999999999</v>
      </c>
      <c r="FG362" s="53">
        <v>77.630809999999997</v>
      </c>
      <c r="FH362" s="53">
        <v>80.845029999999994</v>
      </c>
      <c r="FI362" s="53">
        <v>83.918210000000002</v>
      </c>
      <c r="FJ362" s="53">
        <v>86.314009999999996</v>
      </c>
      <c r="FK362" s="53">
        <v>88.258250000000004</v>
      </c>
      <c r="FL362" s="53">
        <v>89.704849999999993</v>
      </c>
      <c r="FM362" s="53">
        <v>90.570679999999996</v>
      </c>
      <c r="FN362" s="53">
        <v>90.383030000000005</v>
      </c>
      <c r="FO362" s="53">
        <v>88.891329999999996</v>
      </c>
      <c r="FP362" s="53">
        <v>86.686449999999994</v>
      </c>
      <c r="FQ362" s="53">
        <v>83.184100000000001</v>
      </c>
      <c r="FR362" s="53">
        <v>79.921440000000004</v>
      </c>
      <c r="FS362" s="53">
        <v>77.226349999999996</v>
      </c>
      <c r="FT362" s="53">
        <v>74.898200000000003</v>
      </c>
      <c r="FU362" s="53">
        <v>766.93330000000003</v>
      </c>
      <c r="FV362" s="53">
        <v>2127.3539999999998</v>
      </c>
      <c r="FW362" s="53">
        <v>24.59843</v>
      </c>
      <c r="FX362" s="53">
        <v>1</v>
      </c>
    </row>
    <row r="363" spans="1:180" x14ac:dyDescent="0.3">
      <c r="A363" t="s">
        <v>174</v>
      </c>
      <c r="B363" t="s">
        <v>252</v>
      </c>
      <c r="C363" t="s">
        <v>180</v>
      </c>
      <c r="D363" t="s">
        <v>227</v>
      </c>
      <c r="E363" t="s">
        <v>189</v>
      </c>
      <c r="F363" t="s">
        <v>241</v>
      </c>
      <c r="G363" t="s">
        <v>242</v>
      </c>
      <c r="H363" s="53">
        <v>283</v>
      </c>
      <c r="I363" s="53">
        <v>2.2218211000000001</v>
      </c>
      <c r="J363" s="53">
        <v>2.2111049999999999</v>
      </c>
      <c r="K363" s="53">
        <v>2.2311640000000001</v>
      </c>
      <c r="L363" s="53">
        <v>2.2285979999999999</v>
      </c>
      <c r="M363" s="53">
        <v>2.1248610000000001</v>
      </c>
      <c r="N363" s="53">
        <v>2.1494900000000001</v>
      </c>
      <c r="O363" s="53">
        <v>2.0460440000000002</v>
      </c>
      <c r="P363" s="53">
        <v>2.3591989999999998</v>
      </c>
      <c r="Q363" s="53">
        <v>2.611148</v>
      </c>
      <c r="R363" s="53">
        <v>2.762556</v>
      </c>
      <c r="S363" s="53">
        <v>2.8734030000000002</v>
      </c>
      <c r="T363" s="53">
        <v>2.8544040000000002</v>
      </c>
      <c r="U363" s="53">
        <v>2.8416269999999999</v>
      </c>
      <c r="V363" s="53">
        <v>2.8815270000000002</v>
      </c>
      <c r="W363" s="53">
        <v>2.874206</v>
      </c>
      <c r="X363" s="53">
        <v>2.7255609999999999</v>
      </c>
      <c r="Y363" s="53">
        <v>2.5413250000000001</v>
      </c>
      <c r="Z363" s="53">
        <v>2.4359790000000001</v>
      </c>
      <c r="AA363" s="53">
        <v>2.4244029999999999</v>
      </c>
      <c r="AB363" s="53">
        <v>2.5715539999999999</v>
      </c>
      <c r="AC363" s="53">
        <v>2.561887</v>
      </c>
      <c r="AD363" s="53">
        <v>2.5829360000000001</v>
      </c>
      <c r="AE363" s="53">
        <v>2.5469339999999998</v>
      </c>
      <c r="AF363" s="53">
        <v>2.4904329999999999</v>
      </c>
      <c r="AG363" s="53">
        <v>-0.72564298000000005</v>
      </c>
      <c r="AH363" s="53">
        <v>-0.68096570000000001</v>
      </c>
      <c r="AI363" s="53">
        <v>-0.67810219999999999</v>
      </c>
      <c r="AJ363" s="53">
        <v>-0.67041130000000004</v>
      </c>
      <c r="AK363" s="53">
        <v>-0.77600999999999998</v>
      </c>
      <c r="AL363" s="53">
        <v>-0.83244030000000002</v>
      </c>
      <c r="AM363" s="53">
        <v>-1.0806659999999999</v>
      </c>
      <c r="AN363" s="53">
        <v>-0.97539810000000005</v>
      </c>
      <c r="AO363" s="53">
        <v>-0.91605409999999998</v>
      </c>
      <c r="AP363" s="53">
        <v>-0.84279630000000005</v>
      </c>
      <c r="AQ363" s="53">
        <v>-0.76744590000000001</v>
      </c>
      <c r="AR363" s="53">
        <v>-0.81342429999999999</v>
      </c>
      <c r="AS363" s="53">
        <v>-0.80945460000000002</v>
      </c>
      <c r="AT363" s="53">
        <v>-0.76615840000000002</v>
      </c>
      <c r="AU363" s="53">
        <v>-0.73289139999999997</v>
      </c>
      <c r="AV363" s="53">
        <v>-0.77779370000000003</v>
      </c>
      <c r="AW363" s="53">
        <v>-0.790466</v>
      </c>
      <c r="AX363" s="53">
        <v>-0.76115149999999998</v>
      </c>
      <c r="AY363" s="53">
        <v>-0.66284370000000004</v>
      </c>
      <c r="AZ363" s="53">
        <v>-0.48941990000000002</v>
      </c>
      <c r="BA363" s="53">
        <v>-0.68116410000000005</v>
      </c>
      <c r="BB363" s="53">
        <v>-0.67107930000000005</v>
      </c>
      <c r="BC363" s="53">
        <v>-0.65404329999999999</v>
      </c>
      <c r="BD363" s="53">
        <v>-0.66637489999999999</v>
      </c>
      <c r="BE363" s="53">
        <v>-0.39528068999999999</v>
      </c>
      <c r="BF363" s="53">
        <v>-0.37403259999999999</v>
      </c>
      <c r="BG363" s="53">
        <v>-0.35291610000000001</v>
      </c>
      <c r="BH363" s="53">
        <v>-0.33135629999999999</v>
      </c>
      <c r="BI363" s="53">
        <v>-0.43760870000000002</v>
      </c>
      <c r="BJ363" s="53">
        <v>-0.4723175</v>
      </c>
      <c r="BK363" s="53">
        <v>-0.72855289999999995</v>
      </c>
      <c r="BL363" s="53">
        <v>-0.61943309999999996</v>
      </c>
      <c r="BM363" s="53">
        <v>-0.54138470000000005</v>
      </c>
      <c r="BN363" s="53">
        <v>-0.4587425</v>
      </c>
      <c r="BO363" s="53">
        <v>-0.38475480000000001</v>
      </c>
      <c r="BP363" s="53">
        <v>-0.43687680000000001</v>
      </c>
      <c r="BQ363" s="53">
        <v>-0.42485200000000001</v>
      </c>
      <c r="BR363" s="53">
        <v>-0.36180240000000002</v>
      </c>
      <c r="BS363" s="53">
        <v>-0.30782520000000002</v>
      </c>
      <c r="BT363" s="53">
        <v>-0.34237980000000001</v>
      </c>
      <c r="BU363" s="53">
        <v>-0.36082910000000001</v>
      </c>
      <c r="BV363" s="53">
        <v>-0.34809380000000001</v>
      </c>
      <c r="BW363" s="53">
        <v>-0.28421190000000002</v>
      </c>
      <c r="BX363" s="53">
        <v>-0.1047124</v>
      </c>
      <c r="BY363" s="53">
        <v>-0.27156069999999999</v>
      </c>
      <c r="BZ363" s="53">
        <v>-0.27523550000000002</v>
      </c>
      <c r="CA363" s="53">
        <v>-0.28270590000000001</v>
      </c>
      <c r="CB363" s="53">
        <v>-0.29513319999999998</v>
      </c>
      <c r="CC363" s="53">
        <v>-0.1664727</v>
      </c>
      <c r="CD363" s="53">
        <v>-0.1614517</v>
      </c>
      <c r="CE363" s="53">
        <v>-0.12769330000000001</v>
      </c>
      <c r="CF363" s="53">
        <v>-9.6527799999999997E-2</v>
      </c>
      <c r="CG363" s="53">
        <v>-0.20323289999999999</v>
      </c>
      <c r="CH363" s="53">
        <v>-0.2228976</v>
      </c>
      <c r="CI363" s="53">
        <v>-0.4846801</v>
      </c>
      <c r="CJ363" s="53">
        <v>-0.37289280000000002</v>
      </c>
      <c r="CK363" s="53">
        <v>-0.28188980000000002</v>
      </c>
      <c r="CL363" s="53">
        <v>-0.192748</v>
      </c>
      <c r="CM363" s="53">
        <v>-0.11970409999999999</v>
      </c>
      <c r="CN363" s="53">
        <v>-0.17608119999999999</v>
      </c>
      <c r="CO363" s="53">
        <v>-0.15847739999999999</v>
      </c>
      <c r="CP363" s="53">
        <v>-8.1746600000000003E-2</v>
      </c>
      <c r="CQ363" s="53">
        <v>-1.34257E-2</v>
      </c>
      <c r="CR363" s="53">
        <v>-4.0813500000000003E-2</v>
      </c>
      <c r="CS363" s="53">
        <v>-6.3263799999999995E-2</v>
      </c>
      <c r="CT363" s="53">
        <v>-6.2011299999999998E-2</v>
      </c>
      <c r="CU363" s="53">
        <v>-2.1972700000000001E-2</v>
      </c>
      <c r="CV363" s="53">
        <v>0.16173489999999999</v>
      </c>
      <c r="CW363" s="53">
        <v>1.21294E-2</v>
      </c>
      <c r="CX363" s="53">
        <v>-1.0751999999999999E-3</v>
      </c>
      <c r="CY363" s="53">
        <v>-2.5518699999999998E-2</v>
      </c>
      <c r="CZ363" s="53">
        <v>-3.8012400000000002E-2</v>
      </c>
      <c r="DA363" s="53">
        <v>6.2335300000000003E-2</v>
      </c>
      <c r="DB363" s="53">
        <v>5.1129300000000003E-2</v>
      </c>
      <c r="DC363" s="53">
        <v>9.7529599999999994E-2</v>
      </c>
      <c r="DD363" s="53">
        <v>0.1383007</v>
      </c>
      <c r="DE363" s="53">
        <v>3.1142800000000002E-2</v>
      </c>
      <c r="DF363" s="53">
        <v>2.6522400000000002E-2</v>
      </c>
      <c r="DG363" s="53">
        <v>-0.2408073</v>
      </c>
      <c r="DH363" s="53">
        <v>-0.12635260000000001</v>
      </c>
      <c r="DI363" s="53">
        <v>-2.2395000000000002E-2</v>
      </c>
      <c r="DJ363" s="53">
        <v>7.3246500000000006E-2</v>
      </c>
      <c r="DK363" s="53">
        <v>0.14534659999999999</v>
      </c>
      <c r="DL363" s="53">
        <v>8.4714399999999995E-2</v>
      </c>
      <c r="DM363" s="53">
        <v>0.1078972</v>
      </c>
      <c r="DN363" s="53">
        <v>0.19830919999999999</v>
      </c>
      <c r="DO363" s="53">
        <v>0.2809739</v>
      </c>
      <c r="DP363" s="53">
        <v>0.26075280000000001</v>
      </c>
      <c r="DQ363" s="53">
        <v>0.23430139999999999</v>
      </c>
      <c r="DR363" s="53">
        <v>0.2240712</v>
      </c>
      <c r="DS363" s="53">
        <v>0.24026649999999999</v>
      </c>
      <c r="DT363" s="53">
        <v>0.42818210000000001</v>
      </c>
      <c r="DU363" s="53">
        <v>0.29581950000000001</v>
      </c>
      <c r="DV363" s="53">
        <v>0.27308500000000002</v>
      </c>
      <c r="DW363" s="53">
        <v>0.2316685</v>
      </c>
      <c r="DX363" s="53">
        <v>0.21910850000000001</v>
      </c>
      <c r="DY363" s="53">
        <v>0.39269759999999998</v>
      </c>
      <c r="DZ363" s="53">
        <v>0.3580624</v>
      </c>
      <c r="EA363" s="53">
        <v>0.42271560000000002</v>
      </c>
      <c r="EB363" s="53">
        <v>0.47735569999999999</v>
      </c>
      <c r="EC363" s="53">
        <v>0.36954419999999999</v>
      </c>
      <c r="ED363" s="53">
        <v>0.38664510000000002</v>
      </c>
      <c r="EE363" s="53">
        <v>0.1113063</v>
      </c>
      <c r="EF363" s="53">
        <v>0.22961239999999999</v>
      </c>
      <c r="EG363" s="53">
        <v>0.35227439999999999</v>
      </c>
      <c r="EH363" s="53">
        <v>0.45730029999999999</v>
      </c>
      <c r="EI363" s="53">
        <v>0.52803770000000005</v>
      </c>
      <c r="EJ363" s="53">
        <v>0.4612619</v>
      </c>
      <c r="EK363" s="53">
        <v>0.49249979999999999</v>
      </c>
      <c r="EL363" s="53">
        <v>0.60266520000000001</v>
      </c>
      <c r="EM363" s="53">
        <v>0.70604009999999995</v>
      </c>
      <c r="EN363" s="53">
        <v>0.69616670000000003</v>
      </c>
      <c r="EO363" s="53">
        <v>0.66393840000000004</v>
      </c>
      <c r="EP363" s="53">
        <v>0.6371289</v>
      </c>
      <c r="EQ363" s="53">
        <v>0.61889830000000001</v>
      </c>
      <c r="ER363" s="53">
        <v>0.81288959999999999</v>
      </c>
      <c r="ES363" s="53">
        <v>0.70542289999999996</v>
      </c>
      <c r="ET363" s="53">
        <v>0.66892879999999999</v>
      </c>
      <c r="EU363" s="53">
        <v>0.60300589999999998</v>
      </c>
      <c r="EV363" s="53">
        <v>0.59035020000000005</v>
      </c>
      <c r="EW363" s="53">
        <v>74.372559999999993</v>
      </c>
      <c r="EX363" s="53">
        <v>72.565150000000003</v>
      </c>
      <c r="EY363" s="53">
        <v>71.164959999999994</v>
      </c>
      <c r="EZ363" s="53">
        <v>69.469679999999997</v>
      </c>
      <c r="FA363" s="53">
        <v>68.237740000000002</v>
      </c>
      <c r="FB363" s="53">
        <v>67.260959999999997</v>
      </c>
      <c r="FC363" s="53">
        <v>66.277140000000003</v>
      </c>
      <c r="FD363" s="53">
        <v>67.885509999999996</v>
      </c>
      <c r="FE363" s="53">
        <v>71.361559999999997</v>
      </c>
      <c r="FF363" s="53">
        <v>75.160219999999995</v>
      </c>
      <c r="FG363" s="53">
        <v>79.223169999999996</v>
      </c>
      <c r="FH363" s="53">
        <v>82.904560000000004</v>
      </c>
      <c r="FI363" s="53">
        <v>86.49127</v>
      </c>
      <c r="FJ363" s="53">
        <v>89.666399999999996</v>
      </c>
      <c r="FK363" s="53">
        <v>91.624480000000005</v>
      </c>
      <c r="FL363" s="53">
        <v>92.966260000000005</v>
      </c>
      <c r="FM363" s="53">
        <v>93.62</v>
      </c>
      <c r="FN363" s="53">
        <v>92.967600000000004</v>
      </c>
      <c r="FO363" s="53">
        <v>90.613309999999998</v>
      </c>
      <c r="FP363" s="53">
        <v>87.163960000000003</v>
      </c>
      <c r="FQ363" s="53">
        <v>83.570229999999995</v>
      </c>
      <c r="FR363" s="53">
        <v>80.567419999999998</v>
      </c>
      <c r="FS363" s="53">
        <v>78.201440000000005</v>
      </c>
      <c r="FT363" s="53">
        <v>76.127989999999997</v>
      </c>
      <c r="FU363" s="53">
        <v>766.80650000000003</v>
      </c>
      <c r="FV363" s="53">
        <v>1823.2070000000001</v>
      </c>
      <c r="FW363" s="53">
        <v>21.249009999999998</v>
      </c>
      <c r="FX363" s="53">
        <v>1</v>
      </c>
    </row>
    <row r="364" spans="1:180" x14ac:dyDescent="0.3">
      <c r="A364" t="s">
        <v>174</v>
      </c>
      <c r="B364" t="s">
        <v>252</v>
      </c>
      <c r="C364" t="s">
        <v>180</v>
      </c>
      <c r="D364" t="s">
        <v>248</v>
      </c>
      <c r="E364" t="s">
        <v>188</v>
      </c>
      <c r="F364" t="s">
        <v>241</v>
      </c>
      <c r="G364" t="s">
        <v>242</v>
      </c>
      <c r="H364" s="53">
        <v>283</v>
      </c>
      <c r="I364" s="53">
        <v>3.222677</v>
      </c>
      <c r="J364" s="53">
        <v>3.1246179999999999</v>
      </c>
      <c r="K364" s="53">
        <v>3.0298500000000002</v>
      </c>
      <c r="L364" s="53">
        <v>2.9172180000000001</v>
      </c>
      <c r="M364" s="53">
        <v>2.8180299999999998</v>
      </c>
      <c r="N364" s="53">
        <v>2.6057030000000001</v>
      </c>
      <c r="O364" s="53">
        <v>2.6696300000000002</v>
      </c>
      <c r="P364" s="53">
        <v>2.8188119999999999</v>
      </c>
      <c r="Q364" s="53">
        <v>2.9520019999999998</v>
      </c>
      <c r="R364" s="53">
        <v>3.024769</v>
      </c>
      <c r="S364" s="53">
        <v>3.0359349999999998</v>
      </c>
      <c r="T364" s="53">
        <v>2.9714589999999999</v>
      </c>
      <c r="U364" s="53">
        <v>2.9752830000000001</v>
      </c>
      <c r="V364" s="53">
        <v>2.909535</v>
      </c>
      <c r="W364" s="53">
        <v>2.877005</v>
      </c>
      <c r="X364" s="53">
        <v>2.76492</v>
      </c>
      <c r="Y364" s="53">
        <v>2.7715540000000001</v>
      </c>
      <c r="Z364" s="53">
        <v>2.7301000000000002</v>
      </c>
      <c r="AA364" s="53">
        <v>2.7973140000000001</v>
      </c>
      <c r="AB364" s="53">
        <v>2.89011</v>
      </c>
      <c r="AC364" s="53">
        <v>2.915988</v>
      </c>
      <c r="AD364" s="53">
        <v>2.901097</v>
      </c>
      <c r="AE364" s="53">
        <v>2.8991690000000001</v>
      </c>
      <c r="AF364" s="53">
        <v>2.9014389999999999</v>
      </c>
      <c r="AG364" s="53">
        <v>-0.52861362999999995</v>
      </c>
      <c r="AH364" s="53">
        <v>-0.58155409999999996</v>
      </c>
      <c r="AI364" s="53">
        <v>-0.68530670000000005</v>
      </c>
      <c r="AJ364" s="53">
        <v>-0.7443883</v>
      </c>
      <c r="AK364" s="53">
        <v>-0.79364800000000002</v>
      </c>
      <c r="AL364" s="53">
        <v>-1.0461929999999999</v>
      </c>
      <c r="AM364" s="53">
        <v>-1.0524849999999999</v>
      </c>
      <c r="AN364" s="53">
        <v>-0.974383</v>
      </c>
      <c r="AO364" s="53">
        <v>-0.90117040000000004</v>
      </c>
      <c r="AP364" s="53">
        <v>-0.91192839999999997</v>
      </c>
      <c r="AQ364" s="53">
        <v>-0.90979520000000003</v>
      </c>
      <c r="AR364" s="53">
        <v>-0.98715030000000004</v>
      </c>
      <c r="AS364" s="53">
        <v>-0.86322549999999998</v>
      </c>
      <c r="AT364" s="53">
        <v>-0.84495909999999996</v>
      </c>
      <c r="AU364" s="53">
        <v>-0.83424569999999998</v>
      </c>
      <c r="AV364" s="53">
        <v>-0.85490759999999999</v>
      </c>
      <c r="AW364" s="53">
        <v>-0.71710819999999997</v>
      </c>
      <c r="AX364" s="53">
        <v>-0.61021420000000004</v>
      </c>
      <c r="AY364" s="53">
        <v>-0.47690660000000001</v>
      </c>
      <c r="AZ364" s="53">
        <v>-0.33668350000000002</v>
      </c>
      <c r="BA364" s="53">
        <v>-0.41340470000000001</v>
      </c>
      <c r="BB364" s="53">
        <v>-0.5066233</v>
      </c>
      <c r="BC364" s="53">
        <v>-0.53441320000000003</v>
      </c>
      <c r="BD364" s="53">
        <v>-0.44368220000000003</v>
      </c>
      <c r="BE364" s="53">
        <v>-3.1911000000000001E-3</v>
      </c>
      <c r="BF364" s="53">
        <v>-6.8184599999999998E-2</v>
      </c>
      <c r="BG364" s="53">
        <v>-0.16281490000000001</v>
      </c>
      <c r="BH364" s="53">
        <v>-0.2321115</v>
      </c>
      <c r="BI364" s="53">
        <v>-0.3183357</v>
      </c>
      <c r="BJ364" s="53">
        <v>-0.56651870000000004</v>
      </c>
      <c r="BK364" s="53">
        <v>-0.59440839999999995</v>
      </c>
      <c r="BL364" s="53">
        <v>-0.51755359999999995</v>
      </c>
      <c r="BM364" s="53">
        <v>-0.45380409999999999</v>
      </c>
      <c r="BN364" s="53">
        <v>-0.4454745</v>
      </c>
      <c r="BO364" s="53">
        <v>-0.43462200000000001</v>
      </c>
      <c r="BP364" s="53">
        <v>-0.49627700000000002</v>
      </c>
      <c r="BQ364" s="53">
        <v>-0.40906379999999998</v>
      </c>
      <c r="BR364" s="53">
        <v>-0.39999839999999998</v>
      </c>
      <c r="BS364" s="53">
        <v>-0.36472860000000001</v>
      </c>
      <c r="BT364" s="53">
        <v>-0.368954</v>
      </c>
      <c r="BU364" s="53">
        <v>-0.21794179999999999</v>
      </c>
      <c r="BV364" s="53">
        <v>-0.12803310000000001</v>
      </c>
      <c r="BW364" s="53">
        <v>-1.4743E-3</v>
      </c>
      <c r="BX364" s="53">
        <v>0.12144820000000001</v>
      </c>
      <c r="BY364" s="53">
        <v>1.3509699999999999E-2</v>
      </c>
      <c r="BZ364" s="53">
        <v>-8.50712E-2</v>
      </c>
      <c r="CA364" s="53">
        <v>-8.1851800000000002E-2</v>
      </c>
      <c r="CB364" s="53">
        <v>2.1056999999999998E-3</v>
      </c>
      <c r="CC364" s="53">
        <v>0.36071500000000001</v>
      </c>
      <c r="CD364" s="53">
        <v>0.28737360000000001</v>
      </c>
      <c r="CE364" s="53">
        <v>0.1990613</v>
      </c>
      <c r="CF364" s="53">
        <v>0.1226898</v>
      </c>
      <c r="CG364" s="53">
        <v>1.0864199999999999E-2</v>
      </c>
      <c r="CH364" s="53">
        <v>-0.23429810000000001</v>
      </c>
      <c r="CI364" s="53">
        <v>-0.27714630000000001</v>
      </c>
      <c r="CJ364" s="53">
        <v>-0.201155</v>
      </c>
      <c r="CK364" s="53">
        <v>-0.14395959999999999</v>
      </c>
      <c r="CL364" s="53">
        <v>-0.1224099</v>
      </c>
      <c r="CM364" s="53">
        <v>-0.1055185</v>
      </c>
      <c r="CN364" s="53">
        <v>-0.15629950000000001</v>
      </c>
      <c r="CO364" s="53">
        <v>-9.4512700000000005E-2</v>
      </c>
      <c r="CP364" s="53">
        <v>-9.1819899999999996E-2</v>
      </c>
      <c r="CQ364" s="53">
        <v>-3.9542500000000001E-2</v>
      </c>
      <c r="CR364" s="53">
        <v>-3.2384099999999999E-2</v>
      </c>
      <c r="CS364" s="53">
        <v>0.12777939999999999</v>
      </c>
      <c r="CT364" s="53">
        <v>0.2059241</v>
      </c>
      <c r="CU364" s="53">
        <v>0.32780870000000001</v>
      </c>
      <c r="CV364" s="53">
        <v>0.4387489</v>
      </c>
      <c r="CW364" s="53">
        <v>0.3091894</v>
      </c>
      <c r="CX364" s="53">
        <v>0.20689450000000001</v>
      </c>
      <c r="CY364" s="53">
        <v>0.23159089999999999</v>
      </c>
      <c r="CZ364" s="53">
        <v>0.31085689999999999</v>
      </c>
      <c r="DA364" s="53">
        <v>0.72462099999999996</v>
      </c>
      <c r="DB364" s="53">
        <v>0.64293180000000005</v>
      </c>
      <c r="DC364" s="53">
        <v>0.56093760000000004</v>
      </c>
      <c r="DD364" s="53">
        <v>0.4774912</v>
      </c>
      <c r="DE364" s="53">
        <v>0.34006409999999998</v>
      </c>
      <c r="DF364" s="53">
        <v>9.7922599999999999E-2</v>
      </c>
      <c r="DG364" s="53">
        <v>4.01158E-2</v>
      </c>
      <c r="DH364" s="53">
        <v>0.1152437</v>
      </c>
      <c r="DI364" s="53">
        <v>0.1658849</v>
      </c>
      <c r="DJ364" s="53">
        <v>0.20065469999999999</v>
      </c>
      <c r="DK364" s="53">
        <v>0.22358500000000001</v>
      </c>
      <c r="DL364" s="53">
        <v>0.1836778</v>
      </c>
      <c r="DM364" s="53">
        <v>0.22003829999999999</v>
      </c>
      <c r="DN364" s="53">
        <v>0.21635850000000001</v>
      </c>
      <c r="DO364" s="53">
        <v>0.2856436</v>
      </c>
      <c r="DP364" s="53">
        <v>0.30418580000000001</v>
      </c>
      <c r="DQ364" s="53">
        <v>0.47350059999999999</v>
      </c>
      <c r="DR364" s="53">
        <v>0.53988130000000001</v>
      </c>
      <c r="DS364" s="53">
        <v>0.65709169999999995</v>
      </c>
      <c r="DT364" s="53">
        <v>0.75604959999999999</v>
      </c>
      <c r="DU364" s="53">
        <v>0.60486899999999999</v>
      </c>
      <c r="DV364" s="53">
        <v>0.49886019999999998</v>
      </c>
      <c r="DW364" s="53">
        <v>0.54503360000000001</v>
      </c>
      <c r="DX364" s="53">
        <v>0.61960809999999999</v>
      </c>
      <c r="DY364" s="53">
        <v>1.2500439999999999</v>
      </c>
      <c r="DZ364" s="53">
        <v>1.156301</v>
      </c>
      <c r="EA364" s="53">
        <v>1.083429</v>
      </c>
      <c r="EB364" s="53">
        <v>0.98976799999999998</v>
      </c>
      <c r="EC364" s="53">
        <v>0.8153764</v>
      </c>
      <c r="ED364" s="53">
        <v>0.57759640000000001</v>
      </c>
      <c r="EE364" s="53">
        <v>0.49819190000000002</v>
      </c>
      <c r="EF364" s="53">
        <v>0.57207300000000005</v>
      </c>
      <c r="EG364" s="53">
        <v>0.6132512</v>
      </c>
      <c r="EH364" s="53">
        <v>0.66710860000000005</v>
      </c>
      <c r="EI364" s="53">
        <v>0.6987582</v>
      </c>
      <c r="EJ364" s="53">
        <v>0.67455120000000002</v>
      </c>
      <c r="EK364" s="53">
        <v>0.67420000000000002</v>
      </c>
      <c r="EL364" s="53">
        <v>0.6613192</v>
      </c>
      <c r="EM364" s="53">
        <v>0.75516059999999996</v>
      </c>
      <c r="EN364" s="53">
        <v>0.79013929999999999</v>
      </c>
      <c r="EO364" s="53">
        <v>0.97266710000000001</v>
      </c>
      <c r="EP364" s="53">
        <v>1.0220629999999999</v>
      </c>
      <c r="EQ364" s="53">
        <v>1.1325240000000001</v>
      </c>
      <c r="ER364" s="53">
        <v>1.214181</v>
      </c>
      <c r="ES364" s="53">
        <v>1.0317829999999999</v>
      </c>
      <c r="ET364" s="53">
        <v>0.92041229999999996</v>
      </c>
      <c r="EU364" s="53">
        <v>0.99759500000000001</v>
      </c>
      <c r="EV364" s="53">
        <v>1.065396</v>
      </c>
      <c r="EW364" s="53">
        <v>78.054130000000001</v>
      </c>
      <c r="EX364" s="53">
        <v>76.156459999999996</v>
      </c>
      <c r="EY364" s="53">
        <v>74.333370000000002</v>
      </c>
      <c r="EZ364" s="53">
        <v>72.651769999999999</v>
      </c>
      <c r="FA364" s="53">
        <v>71.292289999999994</v>
      </c>
      <c r="FB364" s="53">
        <v>70.062179999999998</v>
      </c>
      <c r="FC364" s="53">
        <v>69.096279999999993</v>
      </c>
      <c r="FD364" s="53">
        <v>71.321039999999996</v>
      </c>
      <c r="FE364" s="53">
        <v>74.653270000000006</v>
      </c>
      <c r="FF364" s="53">
        <v>77.899559999999994</v>
      </c>
      <c r="FG364" s="53">
        <v>81.794240000000002</v>
      </c>
      <c r="FH364" s="53">
        <v>85.607150000000004</v>
      </c>
      <c r="FI364" s="53">
        <v>89.137979999999999</v>
      </c>
      <c r="FJ364" s="53">
        <v>91.960329999999999</v>
      </c>
      <c r="FK364" s="53">
        <v>93.716899999999995</v>
      </c>
      <c r="FL364" s="53">
        <v>95.138180000000006</v>
      </c>
      <c r="FM364" s="53">
        <v>95.126369999999994</v>
      </c>
      <c r="FN364" s="53">
        <v>94.554760000000002</v>
      </c>
      <c r="FO364" s="53">
        <v>93.145070000000004</v>
      </c>
      <c r="FP364" s="53">
        <v>90.359189999999998</v>
      </c>
      <c r="FQ364" s="53">
        <v>86.823509999999999</v>
      </c>
      <c r="FR364" s="53">
        <v>83.887180000000001</v>
      </c>
      <c r="FS364" s="53">
        <v>80.813450000000003</v>
      </c>
      <c r="FT364" s="53">
        <v>79.266630000000006</v>
      </c>
      <c r="FU364" s="53">
        <v>766.83870000000002</v>
      </c>
      <c r="FV364" s="53">
        <v>2202.6640000000002</v>
      </c>
      <c r="FW364" s="53">
        <v>25.447790000000001</v>
      </c>
      <c r="FX364" s="53">
        <v>1</v>
      </c>
    </row>
    <row r="365" spans="1:180" x14ac:dyDescent="0.3">
      <c r="A365" t="s">
        <v>174</v>
      </c>
      <c r="B365" t="s">
        <v>252</v>
      </c>
      <c r="C365" t="s">
        <v>180</v>
      </c>
      <c r="D365" t="s">
        <v>227</v>
      </c>
      <c r="E365" t="s">
        <v>188</v>
      </c>
      <c r="F365" t="s">
        <v>241</v>
      </c>
      <c r="G365" t="s">
        <v>242</v>
      </c>
      <c r="H365" s="53">
        <v>283</v>
      </c>
      <c r="I365" s="53">
        <v>2.9106728999999998</v>
      </c>
      <c r="J365" s="53">
        <v>2.7792500000000002</v>
      </c>
      <c r="K365" s="53">
        <v>2.6404740000000002</v>
      </c>
      <c r="L365" s="53">
        <v>2.5689660000000001</v>
      </c>
      <c r="M365" s="53">
        <v>2.6053670000000002</v>
      </c>
      <c r="N365" s="53">
        <v>2.6374759999999999</v>
      </c>
      <c r="O365" s="53">
        <v>2.764621</v>
      </c>
      <c r="P365" s="53">
        <v>3.0065849999999998</v>
      </c>
      <c r="Q365" s="53">
        <v>3.2700010000000002</v>
      </c>
      <c r="R365" s="53">
        <v>3.3425919999999998</v>
      </c>
      <c r="S365" s="53">
        <v>3.4641600000000001</v>
      </c>
      <c r="T365" s="53">
        <v>3.408623</v>
      </c>
      <c r="U365" s="53">
        <v>3.2327620000000001</v>
      </c>
      <c r="V365" s="53">
        <v>3.1939139999999999</v>
      </c>
      <c r="W365" s="53">
        <v>3.21245</v>
      </c>
      <c r="X365" s="53">
        <v>3.1074760000000001</v>
      </c>
      <c r="Y365" s="53">
        <v>3.0905109999999998</v>
      </c>
      <c r="Z365" s="53">
        <v>3.0705770000000001</v>
      </c>
      <c r="AA365" s="53">
        <v>3.1424590000000001</v>
      </c>
      <c r="AB365" s="53">
        <v>3.2847409999999999</v>
      </c>
      <c r="AC365" s="53">
        <v>3.346238</v>
      </c>
      <c r="AD365" s="53">
        <v>3.2717390000000002</v>
      </c>
      <c r="AE365" s="53">
        <v>3.3402479999999999</v>
      </c>
      <c r="AF365" s="53">
        <v>3.260859</v>
      </c>
      <c r="AG365" s="53">
        <v>-0.67579961</v>
      </c>
      <c r="AH365" s="53">
        <v>-0.76996469999999995</v>
      </c>
      <c r="AI365" s="53">
        <v>-0.89971210000000001</v>
      </c>
      <c r="AJ365" s="53">
        <v>-0.9449919</v>
      </c>
      <c r="AK365" s="53">
        <v>-0.90077700000000005</v>
      </c>
      <c r="AL365" s="53">
        <v>-0.98220399999999997</v>
      </c>
      <c r="AM365" s="53">
        <v>-1.0532459999999999</v>
      </c>
      <c r="AN365" s="53">
        <v>-1.117227</v>
      </c>
      <c r="AO365" s="53">
        <v>-0.99486819999999998</v>
      </c>
      <c r="AP365" s="53">
        <v>-1.02901</v>
      </c>
      <c r="AQ365" s="53">
        <v>-0.95651509999999995</v>
      </c>
      <c r="AR365" s="53">
        <v>-1.026769</v>
      </c>
      <c r="AS365" s="53">
        <v>-1.1874979999999999</v>
      </c>
      <c r="AT365" s="53">
        <v>-1.183743</v>
      </c>
      <c r="AU365" s="53">
        <v>-1.0776859999999999</v>
      </c>
      <c r="AV365" s="53">
        <v>-1.033533</v>
      </c>
      <c r="AW365" s="53">
        <v>-0.83659260000000002</v>
      </c>
      <c r="AX365" s="53">
        <v>-0.71175390000000005</v>
      </c>
      <c r="AY365" s="53">
        <v>-0.55473419999999996</v>
      </c>
      <c r="AZ365" s="53">
        <v>-0.39512979999999998</v>
      </c>
      <c r="BA365" s="53">
        <v>-0.4386679</v>
      </c>
      <c r="BB365" s="53">
        <v>-0.65944329999999995</v>
      </c>
      <c r="BC365" s="53">
        <v>-0.63384569999999996</v>
      </c>
      <c r="BD365" s="53">
        <v>-0.64426680000000003</v>
      </c>
      <c r="BE365" s="53">
        <v>-0.27672550000000001</v>
      </c>
      <c r="BF365" s="53">
        <v>-0.3824707</v>
      </c>
      <c r="BG365" s="53">
        <v>-0.51199269999999997</v>
      </c>
      <c r="BH365" s="53">
        <v>-0.55275459999999998</v>
      </c>
      <c r="BI365" s="53">
        <v>-0.50984399999999996</v>
      </c>
      <c r="BJ365" s="53">
        <v>-0.57290589999999997</v>
      </c>
      <c r="BK365" s="53">
        <v>-0.6589739</v>
      </c>
      <c r="BL365" s="53">
        <v>-0.6872762</v>
      </c>
      <c r="BM365" s="53">
        <v>-0.55726249999999999</v>
      </c>
      <c r="BN365" s="53">
        <v>-0.57007220000000003</v>
      </c>
      <c r="BO365" s="53">
        <v>-0.50129140000000005</v>
      </c>
      <c r="BP365" s="53">
        <v>-0.5773566</v>
      </c>
      <c r="BQ365" s="53">
        <v>-0.72816530000000002</v>
      </c>
      <c r="BR365" s="53">
        <v>-0.72629750000000004</v>
      </c>
      <c r="BS365" s="53">
        <v>-0.61279309999999998</v>
      </c>
      <c r="BT365" s="53">
        <v>-0.56909290000000001</v>
      </c>
      <c r="BU365" s="53">
        <v>-0.37932440000000001</v>
      </c>
      <c r="BV365" s="53">
        <v>-0.26174069999999999</v>
      </c>
      <c r="BW365" s="53">
        <v>-0.1027595</v>
      </c>
      <c r="BX365" s="53">
        <v>5.0933199999999998E-2</v>
      </c>
      <c r="BY365" s="53">
        <v>-1.7308799999999999E-2</v>
      </c>
      <c r="BZ365" s="53">
        <v>-0.21692220000000001</v>
      </c>
      <c r="CA365" s="53">
        <v>-0.14338709999999999</v>
      </c>
      <c r="CB365" s="53">
        <v>-0.15634500000000001</v>
      </c>
      <c r="CC365" s="53">
        <v>-3.28E-4</v>
      </c>
      <c r="CD365" s="53">
        <v>-0.1140935</v>
      </c>
      <c r="CE365" s="53">
        <v>-0.24345939999999999</v>
      </c>
      <c r="CF365" s="53">
        <v>-0.28109230000000002</v>
      </c>
      <c r="CG365" s="53">
        <v>-0.23908499999999999</v>
      </c>
      <c r="CH365" s="53">
        <v>-0.2894273</v>
      </c>
      <c r="CI365" s="53">
        <v>-0.38590239999999998</v>
      </c>
      <c r="CJ365" s="53">
        <v>-0.3894938</v>
      </c>
      <c r="CK365" s="53">
        <v>-0.25417800000000002</v>
      </c>
      <c r="CL365" s="53">
        <v>-0.25221349999999998</v>
      </c>
      <c r="CM365" s="53">
        <v>-0.1860048</v>
      </c>
      <c r="CN365" s="53">
        <v>-0.26609490000000002</v>
      </c>
      <c r="CO365" s="53">
        <v>-0.41003270000000003</v>
      </c>
      <c r="CP365" s="53">
        <v>-0.4094719</v>
      </c>
      <c r="CQ365" s="53">
        <v>-0.2908097</v>
      </c>
      <c r="CR365" s="53">
        <v>-0.24742320000000001</v>
      </c>
      <c r="CS365" s="53">
        <v>-6.2621899999999994E-2</v>
      </c>
      <c r="CT365" s="53">
        <v>4.9937099999999998E-2</v>
      </c>
      <c r="CU365" s="53">
        <v>0.21027680000000001</v>
      </c>
      <c r="CV365" s="53">
        <v>0.3598751</v>
      </c>
      <c r="CW365" s="53">
        <v>0.27452320000000002</v>
      </c>
      <c r="CX365" s="53">
        <v>8.9566599999999996E-2</v>
      </c>
      <c r="CY365" s="53">
        <v>0.19630300000000001</v>
      </c>
      <c r="CZ365" s="53">
        <v>0.18158820000000001</v>
      </c>
      <c r="DA365" s="53">
        <v>0.27606940000000002</v>
      </c>
      <c r="DB365" s="53">
        <v>0.1542837</v>
      </c>
      <c r="DC365" s="53">
        <v>2.50739E-2</v>
      </c>
      <c r="DD365" s="53">
        <v>-9.4299999999999991E-3</v>
      </c>
      <c r="DE365" s="53">
        <v>3.1674000000000001E-2</v>
      </c>
      <c r="DF365" s="53">
        <v>-5.9486000000000001E-3</v>
      </c>
      <c r="DG365" s="53">
        <v>-0.112831</v>
      </c>
      <c r="DH365" s="53">
        <v>-9.1711500000000001E-2</v>
      </c>
      <c r="DI365" s="53">
        <v>4.8906400000000003E-2</v>
      </c>
      <c r="DJ365" s="53">
        <v>6.5645300000000004E-2</v>
      </c>
      <c r="DK365" s="53">
        <v>0.1292817</v>
      </c>
      <c r="DL365" s="53">
        <v>4.5166900000000003E-2</v>
      </c>
      <c r="DM365" s="53">
        <v>-9.1900200000000001E-2</v>
      </c>
      <c r="DN365" s="53">
        <v>-9.2646199999999998E-2</v>
      </c>
      <c r="DO365" s="53">
        <v>3.1173599999999999E-2</v>
      </c>
      <c r="DP365" s="53">
        <v>7.4246599999999996E-2</v>
      </c>
      <c r="DQ365" s="53">
        <v>0.25408069999999999</v>
      </c>
      <c r="DR365" s="53">
        <v>0.36161490000000002</v>
      </c>
      <c r="DS365" s="53">
        <v>0.52331320000000003</v>
      </c>
      <c r="DT365" s="53">
        <v>0.66881710000000005</v>
      </c>
      <c r="DU365" s="53">
        <v>0.56635519999999995</v>
      </c>
      <c r="DV365" s="53">
        <v>0.3960553</v>
      </c>
      <c r="DW365" s="53">
        <v>0.5359931</v>
      </c>
      <c r="DX365" s="53">
        <v>0.51952129999999996</v>
      </c>
      <c r="DY365" s="53">
        <v>0.67514348000000002</v>
      </c>
      <c r="DZ365" s="53">
        <v>0.54177770000000003</v>
      </c>
      <c r="EA365" s="53">
        <v>0.41279339999999998</v>
      </c>
      <c r="EB365" s="53">
        <v>0.38280730000000002</v>
      </c>
      <c r="EC365" s="53">
        <v>0.42260700000000001</v>
      </c>
      <c r="ED365" s="53">
        <v>0.40334950000000003</v>
      </c>
      <c r="EE365" s="53">
        <v>0.28144079999999999</v>
      </c>
      <c r="EF365" s="53">
        <v>0.33823900000000001</v>
      </c>
      <c r="EG365" s="53">
        <v>0.48651220000000001</v>
      </c>
      <c r="EH365" s="53">
        <v>0.52458289999999996</v>
      </c>
      <c r="EI365" s="53">
        <v>0.58450539999999995</v>
      </c>
      <c r="EJ365" s="53">
        <v>0.4945794</v>
      </c>
      <c r="EK365" s="53">
        <v>0.3674327</v>
      </c>
      <c r="EL365" s="53">
        <v>0.3647997</v>
      </c>
      <c r="EM365" s="53">
        <v>0.49606640000000002</v>
      </c>
      <c r="EN365" s="53">
        <v>0.53868660000000002</v>
      </c>
      <c r="EO365" s="53">
        <v>0.7113488</v>
      </c>
      <c r="EP365" s="53">
        <v>0.81162820000000002</v>
      </c>
      <c r="EQ365" s="53">
        <v>0.97528789999999999</v>
      </c>
      <c r="ER365" s="53">
        <v>1.1148800000000001</v>
      </c>
      <c r="ES365" s="53">
        <v>0.98771430000000005</v>
      </c>
      <c r="ET365" s="53">
        <v>0.8385764</v>
      </c>
      <c r="EU365" s="53">
        <v>1.0264519999999999</v>
      </c>
      <c r="EV365" s="53">
        <v>1.0074430000000001</v>
      </c>
      <c r="EW365" s="53">
        <v>76.530789999999996</v>
      </c>
      <c r="EX365" s="53">
        <v>74.51397</v>
      </c>
      <c r="EY365" s="53">
        <v>73.110079999999996</v>
      </c>
      <c r="EZ365" s="53">
        <v>71.597350000000006</v>
      </c>
      <c r="FA365" s="53">
        <v>70.146060000000006</v>
      </c>
      <c r="FB365" s="53">
        <v>69.549589999999995</v>
      </c>
      <c r="FC365" s="53">
        <v>68.729389999999995</v>
      </c>
      <c r="FD365" s="53">
        <v>70.534840000000003</v>
      </c>
      <c r="FE365" s="53">
        <v>73.953149999999994</v>
      </c>
      <c r="FF365" s="53">
        <v>77.551770000000005</v>
      </c>
      <c r="FG365" s="53">
        <v>81.490279999999998</v>
      </c>
      <c r="FH365" s="53">
        <v>85.376589999999993</v>
      </c>
      <c r="FI365" s="53">
        <v>88.704689999999999</v>
      </c>
      <c r="FJ365" s="53">
        <v>91.417760000000001</v>
      </c>
      <c r="FK365" s="53">
        <v>93.279719999999998</v>
      </c>
      <c r="FL365" s="53">
        <v>94.775720000000007</v>
      </c>
      <c r="FM365" s="53">
        <v>95.056640000000002</v>
      </c>
      <c r="FN365" s="53">
        <v>94.898899999999998</v>
      </c>
      <c r="FO365" s="53">
        <v>93.124340000000004</v>
      </c>
      <c r="FP365" s="53">
        <v>90.384029999999996</v>
      </c>
      <c r="FQ365" s="53">
        <v>87.117649999999998</v>
      </c>
      <c r="FR365" s="53">
        <v>84.251080000000002</v>
      </c>
      <c r="FS365" s="53">
        <v>81.346680000000006</v>
      </c>
      <c r="FT365" s="53">
        <v>78.834530000000001</v>
      </c>
      <c r="FU365" s="53">
        <v>766.83870000000002</v>
      </c>
      <c r="FV365" s="53">
        <v>2202.6640000000002</v>
      </c>
      <c r="FW365" s="53">
        <v>25.447790000000001</v>
      </c>
      <c r="FX365" s="53">
        <v>1</v>
      </c>
    </row>
    <row r="366" spans="1:180" x14ac:dyDescent="0.3">
      <c r="A366" t="s">
        <v>174</v>
      </c>
      <c r="B366" t="s">
        <v>252</v>
      </c>
      <c r="C366" t="s">
        <v>180</v>
      </c>
      <c r="D366" t="s">
        <v>248</v>
      </c>
      <c r="E366" t="s">
        <v>190</v>
      </c>
      <c r="F366" t="s">
        <v>241</v>
      </c>
      <c r="G366" t="s">
        <v>242</v>
      </c>
      <c r="H366" s="53">
        <v>283</v>
      </c>
      <c r="I366" s="53">
        <v>2.011816</v>
      </c>
      <c r="J366" s="53">
        <v>1.988637</v>
      </c>
      <c r="K366" s="53">
        <v>1.907823</v>
      </c>
      <c r="L366" s="53">
        <v>1.7642040000000001</v>
      </c>
      <c r="M366" s="53">
        <v>1.6488929999999999</v>
      </c>
      <c r="N366" s="53">
        <v>1.576203</v>
      </c>
      <c r="O366" s="53">
        <v>1.7120740000000001</v>
      </c>
      <c r="P366" s="53">
        <v>1.861839</v>
      </c>
      <c r="Q366" s="53">
        <v>2.036842</v>
      </c>
      <c r="R366" s="53">
        <v>2.0438999999999998</v>
      </c>
      <c r="S366" s="53">
        <v>2.1398410000000001</v>
      </c>
      <c r="T366" s="53">
        <v>2.0463110000000002</v>
      </c>
      <c r="U366" s="53">
        <v>1.896423</v>
      </c>
      <c r="V366" s="53">
        <v>1.7661690000000001</v>
      </c>
      <c r="W366" s="53">
        <v>1.66401</v>
      </c>
      <c r="X366" s="53">
        <v>1.6674899999999999</v>
      </c>
      <c r="Y366" s="53">
        <v>1.660066</v>
      </c>
      <c r="Z366" s="53">
        <v>1.565175</v>
      </c>
      <c r="AA366" s="53">
        <v>1.610749</v>
      </c>
      <c r="AB366" s="53">
        <v>1.6569940000000001</v>
      </c>
      <c r="AC366" s="53">
        <v>1.699228</v>
      </c>
      <c r="AD366" s="53">
        <v>1.6670590000000001</v>
      </c>
      <c r="AE366" s="53">
        <v>1.6610020000000001</v>
      </c>
      <c r="AF366" s="53">
        <v>1.606053</v>
      </c>
      <c r="AG366" s="53">
        <v>-0.46053779</v>
      </c>
      <c r="AH366" s="53">
        <v>-0.44208019999999998</v>
      </c>
      <c r="AI366" s="53">
        <v>-0.51629760000000002</v>
      </c>
      <c r="AJ366" s="53">
        <v>-0.64503840000000001</v>
      </c>
      <c r="AK366" s="53">
        <v>-0.75128360000000005</v>
      </c>
      <c r="AL366" s="53">
        <v>-0.87251730000000005</v>
      </c>
      <c r="AM366" s="53">
        <v>-0.71865140000000005</v>
      </c>
      <c r="AN366" s="53">
        <v>-0.74938990000000005</v>
      </c>
      <c r="AO366" s="53">
        <v>-0.6725894</v>
      </c>
      <c r="AP366" s="53">
        <v>-0.68777770000000005</v>
      </c>
      <c r="AQ366" s="53">
        <v>-0.5084571</v>
      </c>
      <c r="AR366" s="53">
        <v>-0.61167910000000003</v>
      </c>
      <c r="AS366" s="53">
        <v>-0.76472560000000001</v>
      </c>
      <c r="AT366" s="53">
        <v>-0.94295200000000001</v>
      </c>
      <c r="AU366" s="53">
        <v>-0.95948500000000003</v>
      </c>
      <c r="AV366" s="53">
        <v>-0.83577829999999997</v>
      </c>
      <c r="AW366" s="53">
        <v>-0.6800872</v>
      </c>
      <c r="AX366" s="53">
        <v>-0.70232499999999998</v>
      </c>
      <c r="AY366" s="53">
        <v>-0.64388089999999998</v>
      </c>
      <c r="AZ366" s="53">
        <v>-0.52848249999999997</v>
      </c>
      <c r="BA366" s="53">
        <v>-0.51965740000000005</v>
      </c>
      <c r="BB366" s="53">
        <v>-0.54648830000000004</v>
      </c>
      <c r="BC366" s="53">
        <v>-0.55026960000000003</v>
      </c>
      <c r="BD366" s="53">
        <v>-0.5742794</v>
      </c>
      <c r="BE366" s="53">
        <v>-6.1912399999999999E-2</v>
      </c>
      <c r="BF366" s="53">
        <v>-5.67666E-2</v>
      </c>
      <c r="BG366" s="53">
        <v>-0.12718450000000001</v>
      </c>
      <c r="BH366" s="53">
        <v>-0.24144689999999999</v>
      </c>
      <c r="BI366" s="53">
        <v>-0.3528596</v>
      </c>
      <c r="BJ366" s="53">
        <v>-0.47792289999999998</v>
      </c>
      <c r="BK366" s="53">
        <v>-0.36078529999999998</v>
      </c>
      <c r="BL366" s="53">
        <v>-0.34947879999999998</v>
      </c>
      <c r="BM366" s="53">
        <v>-0.25564720000000002</v>
      </c>
      <c r="BN366" s="53">
        <v>-0.28786800000000001</v>
      </c>
      <c r="BO366" s="53">
        <v>-0.15457419999999999</v>
      </c>
      <c r="BP366" s="53">
        <v>-0.24937780000000001</v>
      </c>
      <c r="BQ366" s="53">
        <v>-0.3834591</v>
      </c>
      <c r="BR366" s="53">
        <v>-0.52761919999999995</v>
      </c>
      <c r="BS366" s="53">
        <v>-0.55681820000000004</v>
      </c>
      <c r="BT366" s="53">
        <v>-0.4509513</v>
      </c>
      <c r="BU366" s="53">
        <v>-0.3261676</v>
      </c>
      <c r="BV366" s="53">
        <v>-0.33636959999999999</v>
      </c>
      <c r="BW366" s="53">
        <v>-0.26523259999999999</v>
      </c>
      <c r="BX366" s="53">
        <v>-0.15657509999999999</v>
      </c>
      <c r="BY366" s="53">
        <v>-0.1694089</v>
      </c>
      <c r="BZ366" s="53">
        <v>-0.2076354</v>
      </c>
      <c r="CA366" s="53">
        <v>-0.21336069999999999</v>
      </c>
      <c r="CB366" s="53">
        <v>-0.2350913</v>
      </c>
      <c r="CC366" s="53">
        <v>0.21417439999999999</v>
      </c>
      <c r="CD366" s="53">
        <v>0.21010039999999999</v>
      </c>
      <c r="CE366" s="53">
        <v>0.142314</v>
      </c>
      <c r="CF366" s="53">
        <v>3.8079399999999999E-2</v>
      </c>
      <c r="CG366" s="53">
        <v>-7.6912300000000003E-2</v>
      </c>
      <c r="CH366" s="53">
        <v>-0.2046279</v>
      </c>
      <c r="CI366" s="53">
        <v>-0.1129283</v>
      </c>
      <c r="CJ366" s="53">
        <v>-7.2501700000000002E-2</v>
      </c>
      <c r="CK366" s="53">
        <v>3.3125700000000001E-2</v>
      </c>
      <c r="CL366" s="53">
        <v>-1.0891700000000001E-2</v>
      </c>
      <c r="CM366" s="53">
        <v>9.0523999999999993E-2</v>
      </c>
      <c r="CN366" s="53">
        <v>1.5510000000000001E-3</v>
      </c>
      <c r="CO366" s="53">
        <v>-0.119395</v>
      </c>
      <c r="CP366" s="53">
        <v>-0.23996100000000001</v>
      </c>
      <c r="CQ366" s="53">
        <v>-0.27793240000000002</v>
      </c>
      <c r="CR366" s="53">
        <v>-0.18442130000000001</v>
      </c>
      <c r="CS366" s="53">
        <v>-8.1043900000000002E-2</v>
      </c>
      <c r="CT366" s="53">
        <v>-8.29101E-2</v>
      </c>
      <c r="CU366" s="53">
        <v>-2.9819E-3</v>
      </c>
      <c r="CV366" s="53">
        <v>0.1010069</v>
      </c>
      <c r="CW366" s="53">
        <v>7.3172200000000007E-2</v>
      </c>
      <c r="CX366" s="53">
        <v>2.7053000000000001E-2</v>
      </c>
      <c r="CY366" s="53">
        <v>1.99814E-2</v>
      </c>
      <c r="CZ366" s="53">
        <v>-1.706E-4</v>
      </c>
      <c r="DA366" s="53">
        <v>0.49026111</v>
      </c>
      <c r="DB366" s="53">
        <v>0.47696739999999999</v>
      </c>
      <c r="DC366" s="53">
        <v>0.41181250000000003</v>
      </c>
      <c r="DD366" s="53">
        <v>0.31760569999999999</v>
      </c>
      <c r="DE366" s="53">
        <v>0.19903489999999999</v>
      </c>
      <c r="DF366" s="53">
        <v>6.8667000000000006E-2</v>
      </c>
      <c r="DG366" s="53">
        <v>0.13492870000000001</v>
      </c>
      <c r="DH366" s="53">
        <v>0.2044755</v>
      </c>
      <c r="DI366" s="53">
        <v>0.32189849999999998</v>
      </c>
      <c r="DJ366" s="53">
        <v>0.2660845</v>
      </c>
      <c r="DK366" s="53">
        <v>0.33562219999999998</v>
      </c>
      <c r="DL366" s="53">
        <v>0.25247979999999998</v>
      </c>
      <c r="DM366" s="53">
        <v>0.14466899999999999</v>
      </c>
      <c r="DN366" s="53">
        <v>4.7697200000000002E-2</v>
      </c>
      <c r="DO366" s="53">
        <v>9.5339999999999997E-4</v>
      </c>
      <c r="DP366" s="53">
        <v>8.2108700000000007E-2</v>
      </c>
      <c r="DQ366" s="53">
        <v>0.1640798</v>
      </c>
      <c r="DR366" s="53">
        <v>0.17054949999999999</v>
      </c>
      <c r="DS366" s="53">
        <v>0.25926880000000002</v>
      </c>
      <c r="DT366" s="53">
        <v>0.35858889999999999</v>
      </c>
      <c r="DU366" s="53">
        <v>0.31575330000000001</v>
      </c>
      <c r="DV366" s="53">
        <v>0.26174140000000001</v>
      </c>
      <c r="DW366" s="53">
        <v>0.25332349999999998</v>
      </c>
      <c r="DX366" s="53">
        <v>0.23474999999999999</v>
      </c>
      <c r="DY366" s="53">
        <v>0.88888657000000004</v>
      </c>
      <c r="DZ366" s="53">
        <v>0.86228099999999996</v>
      </c>
      <c r="EA366" s="53">
        <v>0.80092549999999996</v>
      </c>
      <c r="EB366" s="53">
        <v>0.72119730000000004</v>
      </c>
      <c r="EC366" s="53">
        <v>0.59745890000000001</v>
      </c>
      <c r="ED366" s="53">
        <v>0.46326149999999999</v>
      </c>
      <c r="EE366" s="53">
        <v>0.49279479999999998</v>
      </c>
      <c r="EF366" s="53">
        <v>0.60438650000000005</v>
      </c>
      <c r="EG366" s="53">
        <v>0.73884070000000002</v>
      </c>
      <c r="EH366" s="53">
        <v>0.66599430000000004</v>
      </c>
      <c r="EI366" s="53">
        <v>0.68950509999999998</v>
      </c>
      <c r="EJ366" s="53">
        <v>0.61478120000000003</v>
      </c>
      <c r="EK366" s="53">
        <v>0.5259355</v>
      </c>
      <c r="EL366" s="53">
        <v>0.46303</v>
      </c>
      <c r="EM366" s="53">
        <v>0.40362019999999998</v>
      </c>
      <c r="EN366" s="53">
        <v>0.46693570000000001</v>
      </c>
      <c r="EO366" s="53">
        <v>0.5179994</v>
      </c>
      <c r="EP366" s="53">
        <v>0.53650489999999995</v>
      </c>
      <c r="EQ366" s="53">
        <v>0.63791719999999996</v>
      </c>
      <c r="ER366" s="53">
        <v>0.73049629999999999</v>
      </c>
      <c r="ES366" s="53">
        <v>0.66600190000000004</v>
      </c>
      <c r="ET366" s="53">
        <v>0.60059419999999997</v>
      </c>
      <c r="EU366" s="53">
        <v>0.59023239999999999</v>
      </c>
      <c r="EV366" s="53">
        <v>0.57393810000000001</v>
      </c>
      <c r="EW366" s="53">
        <v>70.349379999999996</v>
      </c>
      <c r="EX366" s="53">
        <v>68.606870000000001</v>
      </c>
      <c r="EY366" s="53">
        <v>67.16489</v>
      </c>
      <c r="EZ366" s="53">
        <v>65.757739999999998</v>
      </c>
      <c r="FA366" s="53">
        <v>64.95608</v>
      </c>
      <c r="FB366" s="53">
        <v>63.93188</v>
      </c>
      <c r="FC366" s="53">
        <v>62.65184</v>
      </c>
      <c r="FD366" s="53">
        <v>63.506570000000004</v>
      </c>
      <c r="FE366" s="53">
        <v>66.692580000000007</v>
      </c>
      <c r="FF366" s="53">
        <v>70.901009999999999</v>
      </c>
      <c r="FG366" s="53">
        <v>75.449809999999999</v>
      </c>
      <c r="FH366" s="53">
        <v>79.394199999999998</v>
      </c>
      <c r="FI366" s="53">
        <v>83.016080000000002</v>
      </c>
      <c r="FJ366" s="53">
        <v>85.637680000000003</v>
      </c>
      <c r="FK366" s="53">
        <v>87.5321</v>
      </c>
      <c r="FL366" s="53">
        <v>88.0608</v>
      </c>
      <c r="FM366" s="53">
        <v>88.198149999999998</v>
      </c>
      <c r="FN366" s="53">
        <v>87.232119999999995</v>
      </c>
      <c r="FO366" s="53">
        <v>84.837580000000003</v>
      </c>
      <c r="FP366" s="53">
        <v>81.383009999999999</v>
      </c>
      <c r="FQ366" s="53">
        <v>78.279319999999998</v>
      </c>
      <c r="FR366" s="53">
        <v>76.068650000000005</v>
      </c>
      <c r="FS366" s="53">
        <v>74.307379999999995</v>
      </c>
      <c r="FT366" s="53">
        <v>72.573099999999997</v>
      </c>
      <c r="FU366" s="53">
        <v>766</v>
      </c>
      <c r="FV366" s="53">
        <v>1482.866</v>
      </c>
      <c r="FW366" s="53">
        <v>20.297699999999999</v>
      </c>
      <c r="FX366" s="53">
        <v>1</v>
      </c>
    </row>
    <row r="367" spans="1:180" x14ac:dyDescent="0.3">
      <c r="A367" t="s">
        <v>174</v>
      </c>
      <c r="B367" t="s">
        <v>252</v>
      </c>
      <c r="C367" t="s">
        <v>180</v>
      </c>
      <c r="D367" t="s">
        <v>248</v>
      </c>
      <c r="E367" t="s">
        <v>189</v>
      </c>
      <c r="F367" t="s">
        <v>241</v>
      </c>
      <c r="G367" t="s">
        <v>242</v>
      </c>
      <c r="H367" s="53">
        <v>283</v>
      </c>
      <c r="I367" s="53">
        <v>2.4858579999999999</v>
      </c>
      <c r="J367" s="53">
        <v>2.4328460000000001</v>
      </c>
      <c r="K367" s="53">
        <v>2.450631</v>
      </c>
      <c r="L367" s="53">
        <v>2.3852280000000001</v>
      </c>
      <c r="M367" s="53">
        <v>2.1500270000000001</v>
      </c>
      <c r="N367" s="53">
        <v>2.1182449999999999</v>
      </c>
      <c r="O367" s="53">
        <v>2.02616</v>
      </c>
      <c r="P367" s="53">
        <v>2.1745549999999998</v>
      </c>
      <c r="Q367" s="53">
        <v>2.269231</v>
      </c>
      <c r="R367" s="53">
        <v>2.3394659999999998</v>
      </c>
      <c r="S367" s="53">
        <v>2.310651</v>
      </c>
      <c r="T367" s="53">
        <v>2.2448079999999999</v>
      </c>
      <c r="U367" s="53">
        <v>2.2164950000000001</v>
      </c>
      <c r="V367" s="53">
        <v>2.2985579999999999</v>
      </c>
      <c r="W367" s="53">
        <v>2.2853859999999999</v>
      </c>
      <c r="X367" s="53">
        <v>2.1641650000000001</v>
      </c>
      <c r="Y367" s="53">
        <v>2.0638679999999998</v>
      </c>
      <c r="Z367" s="53">
        <v>2.0249000000000001</v>
      </c>
      <c r="AA367" s="53">
        <v>2.1187019999999999</v>
      </c>
      <c r="AB367" s="53">
        <v>2.2000329999999999</v>
      </c>
      <c r="AC367" s="53">
        <v>2.0527359999999999</v>
      </c>
      <c r="AD367" s="53">
        <v>1.990421</v>
      </c>
      <c r="AE367" s="53">
        <v>1.9790380000000001</v>
      </c>
      <c r="AF367" s="53">
        <v>1.956232</v>
      </c>
      <c r="AG367" s="53">
        <v>-0.48762199000000001</v>
      </c>
      <c r="AH367" s="53">
        <v>-0.51847259999999995</v>
      </c>
      <c r="AI367" s="53">
        <v>-0.49385299999999999</v>
      </c>
      <c r="AJ367" s="53">
        <v>-0.54499850000000005</v>
      </c>
      <c r="AK367" s="53">
        <v>-0.85436889999999999</v>
      </c>
      <c r="AL367" s="53">
        <v>-0.95605019999999996</v>
      </c>
      <c r="AM367" s="53">
        <v>-1.0565880000000001</v>
      </c>
      <c r="AN367" s="53">
        <v>-0.95110790000000001</v>
      </c>
      <c r="AO367" s="53">
        <v>-0.98759070000000004</v>
      </c>
      <c r="AP367" s="53">
        <v>-0.95081729999999998</v>
      </c>
      <c r="AQ367" s="53">
        <v>-0.95499160000000005</v>
      </c>
      <c r="AR367" s="53">
        <v>-0.98393649999999999</v>
      </c>
      <c r="AS367" s="53">
        <v>-0.96035499999999996</v>
      </c>
      <c r="AT367" s="53">
        <v>-0.86401510000000004</v>
      </c>
      <c r="AU367" s="53">
        <v>-0.82867400000000002</v>
      </c>
      <c r="AV367" s="53">
        <v>-0.85431590000000002</v>
      </c>
      <c r="AW367" s="53">
        <v>-0.77802539999999998</v>
      </c>
      <c r="AX367" s="53">
        <v>-0.71513309999999997</v>
      </c>
      <c r="AY367" s="53">
        <v>-0.5562703</v>
      </c>
      <c r="AZ367" s="53">
        <v>-0.45943109999999998</v>
      </c>
      <c r="BA367" s="53">
        <v>-0.73785650000000003</v>
      </c>
      <c r="BB367" s="53">
        <v>-0.8334665</v>
      </c>
      <c r="BC367" s="53">
        <v>-0.8355842</v>
      </c>
      <c r="BD367" s="53">
        <v>-0.79893820000000004</v>
      </c>
      <c r="BE367" s="53">
        <v>-0.13129251</v>
      </c>
      <c r="BF367" s="53">
        <v>-0.1666098</v>
      </c>
      <c r="BG367" s="53">
        <v>-0.13376080000000001</v>
      </c>
      <c r="BH367" s="53">
        <v>-0.17280400000000001</v>
      </c>
      <c r="BI367" s="53">
        <v>-0.44540839999999998</v>
      </c>
      <c r="BJ367" s="53">
        <v>-0.51730920000000002</v>
      </c>
      <c r="BK367" s="53">
        <v>-0.64969659999999996</v>
      </c>
      <c r="BL367" s="53">
        <v>-0.54212970000000005</v>
      </c>
      <c r="BM367" s="53">
        <v>-0.5519849</v>
      </c>
      <c r="BN367" s="53">
        <v>-0.51251170000000001</v>
      </c>
      <c r="BO367" s="53">
        <v>-0.52245719999999995</v>
      </c>
      <c r="BP367" s="53">
        <v>-0.56350060000000002</v>
      </c>
      <c r="BQ367" s="53">
        <v>-0.56234700000000004</v>
      </c>
      <c r="BR367" s="53">
        <v>-0.45718209999999998</v>
      </c>
      <c r="BS367" s="53">
        <v>-0.41261769999999998</v>
      </c>
      <c r="BT367" s="53">
        <v>-0.44390010000000002</v>
      </c>
      <c r="BU367" s="53">
        <v>-0.38280560000000002</v>
      </c>
      <c r="BV367" s="53">
        <v>-0.3240537</v>
      </c>
      <c r="BW367" s="53">
        <v>-0.16886499999999999</v>
      </c>
      <c r="BX367" s="53">
        <v>-7.5004699999999994E-2</v>
      </c>
      <c r="BY367" s="53">
        <v>-0.34765030000000002</v>
      </c>
      <c r="BZ367" s="53">
        <v>-0.45689629999999998</v>
      </c>
      <c r="CA367" s="53">
        <v>-0.47432269999999999</v>
      </c>
      <c r="CB367" s="53">
        <v>-0.44249280000000002</v>
      </c>
      <c r="CC367" s="53">
        <v>0.1155003</v>
      </c>
      <c r="CD367" s="53">
        <v>7.7089299999999999E-2</v>
      </c>
      <c r="CE367" s="53">
        <v>0.115638</v>
      </c>
      <c r="CF367" s="53">
        <v>8.4976800000000005E-2</v>
      </c>
      <c r="CG367" s="53">
        <v>-0.16216359999999999</v>
      </c>
      <c r="CH367" s="53">
        <v>-0.2134385</v>
      </c>
      <c r="CI367" s="53">
        <v>-0.36788520000000002</v>
      </c>
      <c r="CJ367" s="53">
        <v>-0.25887270000000001</v>
      </c>
      <c r="CK367" s="53">
        <v>-0.25028549999999999</v>
      </c>
      <c r="CL367" s="53">
        <v>-0.2089425</v>
      </c>
      <c r="CM367" s="53">
        <v>-0.22288520000000001</v>
      </c>
      <c r="CN367" s="53">
        <v>-0.27230799999999999</v>
      </c>
      <c r="CO367" s="53">
        <v>-0.2866879</v>
      </c>
      <c r="CP367" s="53">
        <v>-0.17541080000000001</v>
      </c>
      <c r="CQ367" s="53">
        <v>-0.12445829999999999</v>
      </c>
      <c r="CR367" s="53">
        <v>-0.15964739999999999</v>
      </c>
      <c r="CS367" s="53">
        <v>-0.10907749999999999</v>
      </c>
      <c r="CT367" s="53">
        <v>-5.3193299999999999E-2</v>
      </c>
      <c r="CU367" s="53">
        <v>9.9450700000000003E-2</v>
      </c>
      <c r="CV367" s="53">
        <v>0.1912478</v>
      </c>
      <c r="CW367" s="53">
        <v>-7.7394699999999997E-2</v>
      </c>
      <c r="CX367" s="53">
        <v>-0.19608490000000001</v>
      </c>
      <c r="CY367" s="53">
        <v>-0.22411410000000001</v>
      </c>
      <c r="CZ367" s="53">
        <v>-0.19561970000000001</v>
      </c>
      <c r="DA367" s="53">
        <v>0.36229308999999998</v>
      </c>
      <c r="DB367" s="53">
        <v>0.32078849999999998</v>
      </c>
      <c r="DC367" s="53">
        <v>0.36503679999999999</v>
      </c>
      <c r="DD367" s="53">
        <v>0.3427576</v>
      </c>
      <c r="DE367" s="53">
        <v>0.1210812</v>
      </c>
      <c r="DF367" s="53">
        <v>9.0432200000000004E-2</v>
      </c>
      <c r="DG367" s="53">
        <v>-8.6073700000000003E-2</v>
      </c>
      <c r="DH367" s="53">
        <v>2.4384400000000001E-2</v>
      </c>
      <c r="DI367" s="53">
        <v>5.1413800000000003E-2</v>
      </c>
      <c r="DJ367" s="53">
        <v>9.4626600000000005E-2</v>
      </c>
      <c r="DK367" s="53">
        <v>7.6686799999999999E-2</v>
      </c>
      <c r="DL367" s="53">
        <v>1.8884700000000001E-2</v>
      </c>
      <c r="DM367" s="53">
        <v>-1.10288E-2</v>
      </c>
      <c r="DN367" s="53">
        <v>0.1063605</v>
      </c>
      <c r="DO367" s="53">
        <v>0.16370100000000001</v>
      </c>
      <c r="DP367" s="53">
        <v>0.1246053</v>
      </c>
      <c r="DQ367" s="53">
        <v>0.16465050000000001</v>
      </c>
      <c r="DR367" s="53">
        <v>0.217667</v>
      </c>
      <c r="DS367" s="53">
        <v>0.3677665</v>
      </c>
      <c r="DT367" s="53">
        <v>0.45750039999999997</v>
      </c>
      <c r="DU367" s="53">
        <v>0.1928609</v>
      </c>
      <c r="DV367" s="53">
        <v>6.4726500000000006E-2</v>
      </c>
      <c r="DW367" s="53">
        <v>2.60945E-2</v>
      </c>
      <c r="DX367" s="53">
        <v>5.1253300000000002E-2</v>
      </c>
      <c r="DY367" s="53">
        <v>0.71862261999999999</v>
      </c>
      <c r="DZ367" s="53">
        <v>0.67265129999999995</v>
      </c>
      <c r="EA367" s="53">
        <v>0.72512909999999997</v>
      </c>
      <c r="EB367" s="53">
        <v>0.71495220000000004</v>
      </c>
      <c r="EC367" s="53">
        <v>0.53004180000000001</v>
      </c>
      <c r="ED367" s="53">
        <v>0.52917320000000001</v>
      </c>
      <c r="EE367" s="53">
        <v>0.32081730000000003</v>
      </c>
      <c r="EF367" s="53">
        <v>0.43336249999999998</v>
      </c>
      <c r="EG367" s="53">
        <v>0.4870196</v>
      </c>
      <c r="EH367" s="53">
        <v>0.53293230000000003</v>
      </c>
      <c r="EI367" s="53">
        <v>0.50922109999999998</v>
      </c>
      <c r="EJ367" s="53">
        <v>0.43932060000000001</v>
      </c>
      <c r="EK367" s="53">
        <v>0.38697910000000002</v>
      </c>
      <c r="EL367" s="53">
        <v>0.51319349999999997</v>
      </c>
      <c r="EM367" s="53">
        <v>0.57975730000000003</v>
      </c>
      <c r="EN367" s="53">
        <v>0.53502099999999997</v>
      </c>
      <c r="EO367" s="53">
        <v>0.55987030000000004</v>
      </c>
      <c r="EP367" s="53">
        <v>0.60874640000000002</v>
      </c>
      <c r="EQ367" s="53">
        <v>0.7551717</v>
      </c>
      <c r="ER367" s="53">
        <v>0.84192670000000003</v>
      </c>
      <c r="ES367" s="53">
        <v>0.58306709999999995</v>
      </c>
      <c r="ET367" s="53">
        <v>0.44129669999999999</v>
      </c>
      <c r="EU367" s="53">
        <v>0.38735599999999998</v>
      </c>
      <c r="EV367" s="53">
        <v>0.40769879999999997</v>
      </c>
      <c r="EW367" s="53">
        <v>74.700580000000002</v>
      </c>
      <c r="EX367" s="53">
        <v>73.466489999999993</v>
      </c>
      <c r="EY367" s="53">
        <v>72.136840000000007</v>
      </c>
      <c r="EZ367" s="53">
        <v>70.699479999999994</v>
      </c>
      <c r="FA367" s="53">
        <v>69.64273</v>
      </c>
      <c r="FB367" s="53">
        <v>68.470550000000003</v>
      </c>
      <c r="FC367" s="53">
        <v>67.112480000000005</v>
      </c>
      <c r="FD367" s="53">
        <v>68.339839999999995</v>
      </c>
      <c r="FE367" s="53">
        <v>71.663830000000004</v>
      </c>
      <c r="FF367" s="53">
        <v>75.601169999999996</v>
      </c>
      <c r="FG367" s="53">
        <v>79.96808</v>
      </c>
      <c r="FH367" s="53">
        <v>83.568200000000004</v>
      </c>
      <c r="FI367" s="53">
        <v>86.771320000000003</v>
      </c>
      <c r="FJ367" s="53">
        <v>89.635130000000004</v>
      </c>
      <c r="FK367" s="53">
        <v>91.931690000000003</v>
      </c>
      <c r="FL367" s="53">
        <v>93.431049999999999</v>
      </c>
      <c r="FM367" s="53">
        <v>94.185199999999995</v>
      </c>
      <c r="FN367" s="53">
        <v>93.075999999999993</v>
      </c>
      <c r="FO367" s="53">
        <v>91.126459999999994</v>
      </c>
      <c r="FP367" s="53">
        <v>87.067019999999999</v>
      </c>
      <c r="FQ367" s="53">
        <v>83.361239999999995</v>
      </c>
      <c r="FR367" s="53">
        <v>80.133030000000005</v>
      </c>
      <c r="FS367" s="53">
        <v>77.762910000000005</v>
      </c>
      <c r="FT367" s="53">
        <v>76.624440000000007</v>
      </c>
      <c r="FU367" s="53">
        <v>766.80650000000003</v>
      </c>
      <c r="FV367" s="53">
        <v>1823.2070000000001</v>
      </c>
      <c r="FW367" s="53">
        <v>21.249009999999998</v>
      </c>
      <c r="FX367" s="53">
        <v>1</v>
      </c>
    </row>
    <row r="368" spans="1:180" x14ac:dyDescent="0.3">
      <c r="A368" t="s">
        <v>174</v>
      </c>
      <c r="B368" t="s">
        <v>252</v>
      </c>
      <c r="C368" t="s">
        <v>180</v>
      </c>
      <c r="D368" t="s">
        <v>227</v>
      </c>
      <c r="E368" t="s">
        <v>190</v>
      </c>
      <c r="F368" t="s">
        <v>241</v>
      </c>
      <c r="G368" t="s">
        <v>242</v>
      </c>
      <c r="H368" s="53">
        <v>283</v>
      </c>
      <c r="I368" s="53">
        <v>1.981479</v>
      </c>
      <c r="J368" s="53">
        <v>1.9163939999999999</v>
      </c>
      <c r="K368" s="53">
        <v>1.8703609999999999</v>
      </c>
      <c r="L368" s="53">
        <v>1.8815679999999999</v>
      </c>
      <c r="M368" s="53">
        <v>1.8550169999999999</v>
      </c>
      <c r="N368" s="53">
        <v>1.8953199999999999</v>
      </c>
      <c r="O368" s="53">
        <v>2.0307430000000002</v>
      </c>
      <c r="P368" s="53">
        <v>2.2963269999999998</v>
      </c>
      <c r="Q368" s="53">
        <v>2.557483</v>
      </c>
      <c r="R368" s="53">
        <v>2.6328330000000002</v>
      </c>
      <c r="S368" s="53">
        <v>2.5810659999999999</v>
      </c>
      <c r="T368" s="53">
        <v>2.506818</v>
      </c>
      <c r="U368" s="53">
        <v>2.4617969999999998</v>
      </c>
      <c r="V368" s="53">
        <v>2.4936449999999999</v>
      </c>
      <c r="W368" s="53">
        <v>2.480699</v>
      </c>
      <c r="X368" s="53">
        <v>2.4463689999999998</v>
      </c>
      <c r="Y368" s="53">
        <v>2.337548</v>
      </c>
      <c r="Z368" s="53">
        <v>2.2534369999999999</v>
      </c>
      <c r="AA368" s="53">
        <v>2.2096019999999998</v>
      </c>
      <c r="AB368" s="53">
        <v>2.2623690000000001</v>
      </c>
      <c r="AC368" s="53">
        <v>2.2782650000000002</v>
      </c>
      <c r="AD368" s="53">
        <v>2.2290369999999999</v>
      </c>
      <c r="AE368" s="53">
        <v>2.2117849999999999</v>
      </c>
      <c r="AF368" s="53">
        <v>2.165289</v>
      </c>
      <c r="AG368" s="53">
        <v>-0.46989509000000002</v>
      </c>
      <c r="AH368" s="53">
        <v>-0.50827800000000001</v>
      </c>
      <c r="AI368" s="53">
        <v>-0.54526059999999998</v>
      </c>
      <c r="AJ368" s="53">
        <v>-0.53432900000000005</v>
      </c>
      <c r="AK368" s="53">
        <v>-0.56587580000000004</v>
      </c>
      <c r="AL368" s="53">
        <v>-0.58510030000000002</v>
      </c>
      <c r="AM368" s="53">
        <v>-0.56469210000000003</v>
      </c>
      <c r="AN368" s="53">
        <v>-0.53985830000000001</v>
      </c>
      <c r="AO368" s="53">
        <v>-0.35973959999999999</v>
      </c>
      <c r="AP368" s="53">
        <v>-0.40032960000000001</v>
      </c>
      <c r="AQ368" s="53">
        <v>-0.4455288</v>
      </c>
      <c r="AR368" s="53">
        <v>-0.53495199999999998</v>
      </c>
      <c r="AS368" s="53">
        <v>-0.58754879999999998</v>
      </c>
      <c r="AT368" s="53">
        <v>-0.60160820000000004</v>
      </c>
      <c r="AU368" s="53">
        <v>-0.55223659999999997</v>
      </c>
      <c r="AV368" s="53">
        <v>-0.50608889999999995</v>
      </c>
      <c r="AW368" s="53">
        <v>-0.45055849999999997</v>
      </c>
      <c r="AX368" s="53">
        <v>-0.46414549999999999</v>
      </c>
      <c r="AY368" s="53">
        <v>-0.47455029999999998</v>
      </c>
      <c r="AZ368" s="53">
        <v>-0.37852390000000002</v>
      </c>
      <c r="BA368" s="53">
        <v>-0.41472629999999999</v>
      </c>
      <c r="BB368" s="53">
        <v>-0.46803909999999999</v>
      </c>
      <c r="BC368" s="53">
        <v>-0.4572118</v>
      </c>
      <c r="BD368" s="53">
        <v>-0.44018170000000001</v>
      </c>
      <c r="BE368" s="53">
        <v>-0.16112280000000001</v>
      </c>
      <c r="BF368" s="53">
        <v>-0.20638020000000001</v>
      </c>
      <c r="BG368" s="53">
        <v>-0.2414557</v>
      </c>
      <c r="BH368" s="53">
        <v>-0.21213770000000001</v>
      </c>
      <c r="BI368" s="53">
        <v>-0.2405323</v>
      </c>
      <c r="BJ368" s="53">
        <v>-0.25838939999999999</v>
      </c>
      <c r="BK368" s="53">
        <v>-0.22797780000000001</v>
      </c>
      <c r="BL368" s="53">
        <v>-0.15900909999999999</v>
      </c>
      <c r="BM368" s="53">
        <v>-1.3085299999999999E-2</v>
      </c>
      <c r="BN368" s="53">
        <v>-3.4126999999999998E-2</v>
      </c>
      <c r="BO368" s="53">
        <v>-0.10670259999999999</v>
      </c>
      <c r="BP368" s="53">
        <v>-0.20214489999999999</v>
      </c>
      <c r="BQ368" s="53">
        <v>-0.23470440000000001</v>
      </c>
      <c r="BR368" s="53">
        <v>-0.23206489999999999</v>
      </c>
      <c r="BS368" s="53">
        <v>-0.18047270000000001</v>
      </c>
      <c r="BT368" s="53">
        <v>-0.1210387</v>
      </c>
      <c r="BU368" s="53">
        <v>-9.4270499999999993E-2</v>
      </c>
      <c r="BV368" s="53">
        <v>-9.8554600000000006E-2</v>
      </c>
      <c r="BW368" s="53">
        <v>-0.1027501</v>
      </c>
      <c r="BX368" s="53">
        <v>-1.4111800000000001E-2</v>
      </c>
      <c r="BY368" s="53">
        <v>-5.6556799999999997E-2</v>
      </c>
      <c r="BZ368" s="53">
        <v>-0.1144833</v>
      </c>
      <c r="CA368" s="53">
        <v>-0.10763730000000001</v>
      </c>
      <c r="CB368" s="53">
        <v>-9.83488E-2</v>
      </c>
      <c r="CC368" s="53">
        <v>5.2731899999999998E-2</v>
      </c>
      <c r="CD368" s="53">
        <v>2.7133000000000001E-3</v>
      </c>
      <c r="CE368" s="53">
        <v>-3.10414E-2</v>
      </c>
      <c r="CF368" s="53">
        <v>1.1011099999999999E-2</v>
      </c>
      <c r="CG368" s="53">
        <v>-1.52003E-2</v>
      </c>
      <c r="CH368" s="53">
        <v>-3.21105E-2</v>
      </c>
      <c r="CI368" s="53">
        <v>5.2294000000000004E-3</v>
      </c>
      <c r="CJ368" s="53">
        <v>0.10476580000000001</v>
      </c>
      <c r="CK368" s="53">
        <v>0.2270065</v>
      </c>
      <c r="CL368" s="53">
        <v>0.2195038</v>
      </c>
      <c r="CM368" s="53">
        <v>0.12796740000000001</v>
      </c>
      <c r="CN368" s="53">
        <v>2.8356200000000002E-2</v>
      </c>
      <c r="CO368" s="53">
        <v>9.6745000000000008E-3</v>
      </c>
      <c r="CP368" s="53">
        <v>2.3879600000000001E-2</v>
      </c>
      <c r="CQ368" s="53">
        <v>7.7009800000000003E-2</v>
      </c>
      <c r="CR368" s="53">
        <v>0.14564579999999999</v>
      </c>
      <c r="CS368" s="53">
        <v>0.1524934</v>
      </c>
      <c r="CT368" s="53">
        <v>0.1546526</v>
      </c>
      <c r="CU368" s="53">
        <v>0.1547576</v>
      </c>
      <c r="CV368" s="53">
        <v>0.23827889999999999</v>
      </c>
      <c r="CW368" s="53">
        <v>0.1915104</v>
      </c>
      <c r="CX368" s="53">
        <v>0.13038849999999999</v>
      </c>
      <c r="CY368" s="53">
        <v>0.13447700000000001</v>
      </c>
      <c r="CZ368" s="53">
        <v>0.13840359999999999</v>
      </c>
      <c r="DA368" s="53">
        <v>0.26658669000000002</v>
      </c>
      <c r="DB368" s="53">
        <v>0.21180689999999999</v>
      </c>
      <c r="DC368" s="53">
        <v>0.1793729</v>
      </c>
      <c r="DD368" s="53">
        <v>0.2341599</v>
      </c>
      <c r="DE368" s="53">
        <v>0.2101317</v>
      </c>
      <c r="DF368" s="53">
        <v>0.19416849999999999</v>
      </c>
      <c r="DG368" s="53">
        <v>0.2384366</v>
      </c>
      <c r="DH368" s="53">
        <v>0.3685408</v>
      </c>
      <c r="DI368" s="53">
        <v>0.46709820000000002</v>
      </c>
      <c r="DJ368" s="53">
        <v>0.47313460000000002</v>
      </c>
      <c r="DK368" s="53">
        <v>0.3626374</v>
      </c>
      <c r="DL368" s="53">
        <v>0.25885730000000001</v>
      </c>
      <c r="DM368" s="53">
        <v>0.25405339999999998</v>
      </c>
      <c r="DN368" s="53">
        <v>0.27982410000000002</v>
      </c>
      <c r="DO368" s="53">
        <v>0.33449230000000002</v>
      </c>
      <c r="DP368" s="53">
        <v>0.41233029999999998</v>
      </c>
      <c r="DQ368" s="53">
        <v>0.39925729999999998</v>
      </c>
      <c r="DR368" s="53">
        <v>0.40785979999999999</v>
      </c>
      <c r="DS368" s="53">
        <v>0.4122653</v>
      </c>
      <c r="DT368" s="53">
        <v>0.49066959999999998</v>
      </c>
      <c r="DU368" s="53">
        <v>0.43957750000000001</v>
      </c>
      <c r="DV368" s="53">
        <v>0.37526019999999999</v>
      </c>
      <c r="DW368" s="53">
        <v>0.37659130000000002</v>
      </c>
      <c r="DX368" s="53">
        <v>0.37515599999999999</v>
      </c>
      <c r="DY368" s="53">
        <v>0.57535899000000001</v>
      </c>
      <c r="DZ368" s="53">
        <v>0.51370470000000001</v>
      </c>
      <c r="EA368" s="53">
        <v>0.48317769999999999</v>
      </c>
      <c r="EB368" s="53">
        <v>0.55635129999999999</v>
      </c>
      <c r="EC368" s="53">
        <v>0.53547529999999999</v>
      </c>
      <c r="ED368" s="53">
        <v>0.52087930000000005</v>
      </c>
      <c r="EE368" s="53">
        <v>0.57515079999999996</v>
      </c>
      <c r="EF368" s="53">
        <v>0.74938990000000005</v>
      </c>
      <c r="EG368" s="53">
        <v>0.81375260000000005</v>
      </c>
      <c r="EH368" s="53">
        <v>0.83933720000000001</v>
      </c>
      <c r="EI368" s="53">
        <v>0.70146359999999996</v>
      </c>
      <c r="EJ368" s="53">
        <v>0.59166430000000003</v>
      </c>
      <c r="EK368" s="53">
        <v>0.60689780000000004</v>
      </c>
      <c r="EL368" s="53">
        <v>0.64936740000000004</v>
      </c>
      <c r="EM368" s="53">
        <v>0.70625610000000005</v>
      </c>
      <c r="EN368" s="53">
        <v>0.79738050000000005</v>
      </c>
      <c r="EO368" s="53">
        <v>0.75554520000000003</v>
      </c>
      <c r="EP368" s="53">
        <v>0.77345070000000005</v>
      </c>
      <c r="EQ368" s="53">
        <v>0.78406560000000003</v>
      </c>
      <c r="ER368" s="53">
        <v>0.85508169999999994</v>
      </c>
      <c r="ES368" s="53">
        <v>0.79774710000000004</v>
      </c>
      <c r="ET368" s="53">
        <v>0.72881600000000002</v>
      </c>
      <c r="EU368" s="53">
        <v>0.72616579999999997</v>
      </c>
      <c r="EV368" s="53">
        <v>0.71698879999999998</v>
      </c>
      <c r="EW368" s="53">
        <v>70.921589999999995</v>
      </c>
      <c r="EX368" s="53">
        <v>69.118799999999993</v>
      </c>
      <c r="EY368" s="53">
        <v>67.404830000000004</v>
      </c>
      <c r="EZ368" s="53">
        <v>65.877690000000001</v>
      </c>
      <c r="FA368" s="53">
        <v>64.764859999999999</v>
      </c>
      <c r="FB368" s="53">
        <v>63.904559999999996</v>
      </c>
      <c r="FC368" s="53">
        <v>62.964829999999999</v>
      </c>
      <c r="FD368" s="53">
        <v>63.69529</v>
      </c>
      <c r="FE368" s="53">
        <v>66.93374</v>
      </c>
      <c r="FF368" s="53">
        <v>71.285139999999998</v>
      </c>
      <c r="FG368" s="53">
        <v>75.672520000000006</v>
      </c>
      <c r="FH368" s="53">
        <v>79.662859999999995</v>
      </c>
      <c r="FI368" s="53">
        <v>83.079329999999999</v>
      </c>
      <c r="FJ368" s="53">
        <v>85.906779999999998</v>
      </c>
      <c r="FK368" s="53">
        <v>87.807180000000002</v>
      </c>
      <c r="FL368" s="53">
        <v>88.623149999999995</v>
      </c>
      <c r="FM368" s="53">
        <v>88.763710000000003</v>
      </c>
      <c r="FN368" s="53">
        <v>87.811000000000007</v>
      </c>
      <c r="FO368" s="53">
        <v>85.470910000000003</v>
      </c>
      <c r="FP368" s="53">
        <v>81.9268</v>
      </c>
      <c r="FQ368" s="53">
        <v>78.882869999999997</v>
      </c>
      <c r="FR368" s="53">
        <v>76.38588</v>
      </c>
      <c r="FS368" s="53">
        <v>74.134749999999997</v>
      </c>
      <c r="FT368" s="53">
        <v>72.252160000000003</v>
      </c>
      <c r="FU368" s="53">
        <v>766</v>
      </c>
      <c r="FV368" s="53">
        <v>1482.866</v>
      </c>
      <c r="FW368" s="53">
        <v>20.297699999999999</v>
      </c>
      <c r="FX368" s="53">
        <v>1</v>
      </c>
    </row>
    <row r="369" spans="1:180" x14ac:dyDescent="0.3">
      <c r="A369" t="s">
        <v>174</v>
      </c>
      <c r="B369" t="s">
        <v>252</v>
      </c>
      <c r="C369" t="s">
        <v>180</v>
      </c>
      <c r="D369" t="s">
        <v>248</v>
      </c>
      <c r="E369" t="s">
        <v>187</v>
      </c>
      <c r="F369" t="s">
        <v>241</v>
      </c>
      <c r="G369" t="s">
        <v>242</v>
      </c>
      <c r="H369" s="53">
        <v>283</v>
      </c>
      <c r="I369" s="53">
        <v>2.5088270000000001</v>
      </c>
      <c r="J369" s="53">
        <v>2.519936</v>
      </c>
      <c r="K369" s="53">
        <v>2.461484</v>
      </c>
      <c r="L369" s="53">
        <v>2.421478</v>
      </c>
      <c r="M369" s="53">
        <v>2.4217749999999998</v>
      </c>
      <c r="N369" s="53">
        <v>2.356163</v>
      </c>
      <c r="O369" s="53">
        <v>2.4493659999999999</v>
      </c>
      <c r="P369" s="53">
        <v>2.6822949999999999</v>
      </c>
      <c r="Q369" s="53">
        <v>2.8198270000000001</v>
      </c>
      <c r="R369" s="53">
        <v>2.9056679999999999</v>
      </c>
      <c r="S369" s="53">
        <v>2.9964710000000001</v>
      </c>
      <c r="T369" s="53">
        <v>2.9355359999999999</v>
      </c>
      <c r="U369" s="53">
        <v>2.7818399999999999</v>
      </c>
      <c r="V369" s="53">
        <v>2.623888</v>
      </c>
      <c r="W369" s="53">
        <v>2.459346</v>
      </c>
      <c r="X369" s="53">
        <v>2.5045359999999999</v>
      </c>
      <c r="Y369" s="53">
        <v>2.491803</v>
      </c>
      <c r="Z369" s="53">
        <v>2.4132530000000001</v>
      </c>
      <c r="AA369" s="53">
        <v>2.4097780000000002</v>
      </c>
      <c r="AB369" s="53">
        <v>2.4442469999999998</v>
      </c>
      <c r="AC369" s="53">
        <v>2.4061379999999999</v>
      </c>
      <c r="AD369" s="53">
        <v>2.4446599999999998</v>
      </c>
      <c r="AE369" s="53">
        <v>2.4994589999999999</v>
      </c>
      <c r="AF369" s="53">
        <v>2.5180039999999999</v>
      </c>
      <c r="AG369" s="53">
        <v>-1.2090540000000001</v>
      </c>
      <c r="AH369" s="53">
        <v>-1.193667</v>
      </c>
      <c r="AI369" s="53">
        <v>-1.1993860000000001</v>
      </c>
      <c r="AJ369" s="53">
        <v>-1.234742</v>
      </c>
      <c r="AK369" s="53">
        <v>-1.208083</v>
      </c>
      <c r="AL369" s="53">
        <v>-1.3226059999999999</v>
      </c>
      <c r="AM369" s="53">
        <v>-1.2653920000000001</v>
      </c>
      <c r="AN369" s="53">
        <v>-1.108031</v>
      </c>
      <c r="AO369" s="53">
        <v>-1.0704260000000001</v>
      </c>
      <c r="AP369" s="53">
        <v>-1.024729</v>
      </c>
      <c r="AQ369" s="53">
        <v>-0.89665530000000004</v>
      </c>
      <c r="AR369" s="53">
        <v>-0.95497089999999996</v>
      </c>
      <c r="AS369" s="53">
        <v>-1.085917</v>
      </c>
      <c r="AT369" s="53">
        <v>-1.1813</v>
      </c>
      <c r="AU369" s="53">
        <v>-1.2783249999999999</v>
      </c>
      <c r="AV369" s="53">
        <v>-1.073828</v>
      </c>
      <c r="AW369" s="53">
        <v>-0.94075109999999995</v>
      </c>
      <c r="AX369" s="53">
        <v>-0.78888670000000005</v>
      </c>
      <c r="AY369" s="53">
        <v>-0.72006599999999998</v>
      </c>
      <c r="AZ369" s="53">
        <v>-0.70624739999999997</v>
      </c>
      <c r="BA369" s="53">
        <v>-0.88480639999999999</v>
      </c>
      <c r="BB369" s="53">
        <v>-0.9024972</v>
      </c>
      <c r="BC369" s="53">
        <v>-0.83669340000000003</v>
      </c>
      <c r="BD369" s="53">
        <v>-0.75470519999999996</v>
      </c>
      <c r="BE369" s="53">
        <v>-0.71256089</v>
      </c>
      <c r="BF369" s="53">
        <v>-0.69726370000000004</v>
      </c>
      <c r="BG369" s="53">
        <v>-0.73831400000000003</v>
      </c>
      <c r="BH369" s="53">
        <v>-0.75507199999999997</v>
      </c>
      <c r="BI369" s="53">
        <v>-0.73792500000000005</v>
      </c>
      <c r="BJ369" s="53">
        <v>-0.85956030000000005</v>
      </c>
      <c r="BK369" s="53">
        <v>-0.80550469999999996</v>
      </c>
      <c r="BL369" s="53">
        <v>-0.65403979999999995</v>
      </c>
      <c r="BM369" s="53">
        <v>-0.60136670000000003</v>
      </c>
      <c r="BN369" s="53">
        <v>-0.55934550000000005</v>
      </c>
      <c r="BO369" s="53">
        <v>-0.44896940000000002</v>
      </c>
      <c r="BP369" s="53">
        <v>-0.49854619999999999</v>
      </c>
      <c r="BQ369" s="53">
        <v>-0.61616910000000003</v>
      </c>
      <c r="BR369" s="53">
        <v>-0.70327470000000003</v>
      </c>
      <c r="BS369" s="53">
        <v>-0.80554210000000004</v>
      </c>
      <c r="BT369" s="53">
        <v>-0.61906070000000002</v>
      </c>
      <c r="BU369" s="53">
        <v>-0.49349169999999998</v>
      </c>
      <c r="BV369" s="53">
        <v>-0.37041809999999997</v>
      </c>
      <c r="BW369" s="53">
        <v>-0.29931279999999999</v>
      </c>
      <c r="BX369" s="53">
        <v>-0.27580860000000001</v>
      </c>
      <c r="BY369" s="53">
        <v>-0.46197199999999999</v>
      </c>
      <c r="BZ369" s="53">
        <v>-0.5073917</v>
      </c>
      <c r="CA369" s="53">
        <v>-0.40009319999999998</v>
      </c>
      <c r="CB369" s="53">
        <v>-0.32580999999999999</v>
      </c>
      <c r="CC369" s="53">
        <v>-0.36869141</v>
      </c>
      <c r="CD369" s="53">
        <v>-0.35345599999999999</v>
      </c>
      <c r="CE369" s="53">
        <v>-0.4189773</v>
      </c>
      <c r="CF369" s="53">
        <v>-0.42285400000000001</v>
      </c>
      <c r="CG369" s="53">
        <v>-0.41229510000000003</v>
      </c>
      <c r="CH369" s="53">
        <v>-0.538856</v>
      </c>
      <c r="CI369" s="53">
        <v>-0.48698839999999999</v>
      </c>
      <c r="CJ369" s="53">
        <v>-0.33960649999999998</v>
      </c>
      <c r="CK369" s="53">
        <v>-0.27649800000000002</v>
      </c>
      <c r="CL369" s="53">
        <v>-0.2370225</v>
      </c>
      <c r="CM369" s="53">
        <v>-0.13890350000000001</v>
      </c>
      <c r="CN369" s="53">
        <v>-0.1824279</v>
      </c>
      <c r="CO369" s="53">
        <v>-0.29082330000000001</v>
      </c>
      <c r="CP369" s="53">
        <v>-0.37219580000000002</v>
      </c>
      <c r="CQ369" s="53">
        <v>-0.47809410000000002</v>
      </c>
      <c r="CR369" s="53">
        <v>-0.30409009999999997</v>
      </c>
      <c r="CS369" s="53">
        <v>-0.1837212</v>
      </c>
      <c r="CT369" s="53">
        <v>-8.0588099999999996E-2</v>
      </c>
      <c r="CU369" s="53">
        <v>-7.9004999999999995E-3</v>
      </c>
      <c r="CV369" s="53">
        <v>2.2311999999999999E-2</v>
      </c>
      <c r="CW369" s="53">
        <v>-0.1691182</v>
      </c>
      <c r="CX369" s="53">
        <v>-0.2337427</v>
      </c>
      <c r="CY369" s="53">
        <v>-9.7705299999999995E-2</v>
      </c>
      <c r="CZ369" s="53">
        <v>-2.8758499999999999E-2</v>
      </c>
      <c r="DA369" s="53">
        <v>-2.4822E-2</v>
      </c>
      <c r="DB369" s="53">
        <v>-9.6483999999999997E-3</v>
      </c>
      <c r="DC369" s="53">
        <v>-9.9640599999999996E-2</v>
      </c>
      <c r="DD369" s="53">
        <v>-9.0635999999999994E-2</v>
      </c>
      <c r="DE369" s="53">
        <v>-8.6665099999999995E-2</v>
      </c>
      <c r="DF369" s="53">
        <v>-0.2181517</v>
      </c>
      <c r="DG369" s="53">
        <v>-0.16847210000000001</v>
      </c>
      <c r="DH369" s="53">
        <v>-2.5173399999999999E-2</v>
      </c>
      <c r="DI369" s="53">
        <v>4.8370799999999999E-2</v>
      </c>
      <c r="DJ369" s="53">
        <v>8.5300600000000004E-2</v>
      </c>
      <c r="DK369" s="53">
        <v>0.17116239999999999</v>
      </c>
      <c r="DL369" s="53">
        <v>0.13369039999999999</v>
      </c>
      <c r="DM369" s="53">
        <v>3.4522499999999998E-2</v>
      </c>
      <c r="DN369" s="53">
        <v>-4.1116899999999998E-2</v>
      </c>
      <c r="DO369" s="53">
        <v>-0.15064610000000001</v>
      </c>
      <c r="DP369" s="53">
        <v>1.08805E-2</v>
      </c>
      <c r="DQ369" s="53">
        <v>0.1260492</v>
      </c>
      <c r="DR369" s="53">
        <v>0.20924200000000001</v>
      </c>
      <c r="DS369" s="53">
        <v>0.28351189999999998</v>
      </c>
      <c r="DT369" s="53">
        <v>0.32043260000000001</v>
      </c>
      <c r="DU369" s="53">
        <v>0.1237355</v>
      </c>
      <c r="DV369" s="53">
        <v>3.9906200000000003E-2</v>
      </c>
      <c r="DW369" s="53">
        <v>0.20468259999999999</v>
      </c>
      <c r="DX369" s="53">
        <v>0.26829310000000001</v>
      </c>
      <c r="DY369" s="53">
        <v>0.47167081</v>
      </c>
      <c r="DZ369" s="53">
        <v>0.4867553</v>
      </c>
      <c r="EA369" s="53">
        <v>0.3614309</v>
      </c>
      <c r="EB369" s="53">
        <v>0.38903409999999999</v>
      </c>
      <c r="EC369" s="53">
        <v>0.38349290000000003</v>
      </c>
      <c r="ED369" s="53">
        <v>0.24489430000000001</v>
      </c>
      <c r="EE369" s="53">
        <v>0.29141479999999997</v>
      </c>
      <c r="EF369" s="53">
        <v>0.42881819999999998</v>
      </c>
      <c r="EG369" s="53">
        <v>0.51742960000000005</v>
      </c>
      <c r="EH369" s="53">
        <v>0.5506839</v>
      </c>
      <c r="EI369" s="53">
        <v>0.61884830000000002</v>
      </c>
      <c r="EJ369" s="53">
        <v>0.59011499999999995</v>
      </c>
      <c r="EK369" s="53">
        <v>0.5042702</v>
      </c>
      <c r="EL369" s="53">
        <v>0.43690830000000003</v>
      </c>
      <c r="EM369" s="53">
        <v>0.3221368</v>
      </c>
      <c r="EN369" s="53">
        <v>0.46564800000000001</v>
      </c>
      <c r="EO369" s="53">
        <v>0.57330859999999995</v>
      </c>
      <c r="EP369" s="53">
        <v>0.62771060000000001</v>
      </c>
      <c r="EQ369" s="53">
        <v>0.70426500000000003</v>
      </c>
      <c r="ER369" s="53">
        <v>0.75087139999999997</v>
      </c>
      <c r="ES369" s="53">
        <v>0.54656990000000005</v>
      </c>
      <c r="ET369" s="53">
        <v>0.4350118</v>
      </c>
      <c r="EU369" s="53">
        <v>0.64128269999999998</v>
      </c>
      <c r="EV369" s="53">
        <v>0.69718829999999998</v>
      </c>
      <c r="EW369" s="53">
        <v>75.362300000000005</v>
      </c>
      <c r="EX369" s="53">
        <v>73.599260000000001</v>
      </c>
      <c r="EY369" s="53">
        <v>72.112589999999997</v>
      </c>
      <c r="EZ369" s="53">
        <v>70.839640000000003</v>
      </c>
      <c r="FA369" s="53">
        <v>69.786829999999995</v>
      </c>
      <c r="FB369" s="53">
        <v>68.397729999999996</v>
      </c>
      <c r="FC369" s="53">
        <v>68.186170000000004</v>
      </c>
      <c r="FD369" s="53">
        <v>70.668760000000006</v>
      </c>
      <c r="FE369" s="53">
        <v>74.362909999999999</v>
      </c>
      <c r="FF369" s="53">
        <v>77.812049999999999</v>
      </c>
      <c r="FG369" s="53">
        <v>81.582939999999994</v>
      </c>
      <c r="FH369" s="53">
        <v>84.918509999999998</v>
      </c>
      <c r="FI369" s="53">
        <v>87.722009999999997</v>
      </c>
      <c r="FJ369" s="53">
        <v>90.107029999999995</v>
      </c>
      <c r="FK369" s="53">
        <v>91.972059999999999</v>
      </c>
      <c r="FL369" s="53">
        <v>93.152640000000005</v>
      </c>
      <c r="FM369" s="53">
        <v>93.497460000000004</v>
      </c>
      <c r="FN369" s="53">
        <v>93.005430000000004</v>
      </c>
      <c r="FO369" s="53">
        <v>91.188270000000003</v>
      </c>
      <c r="FP369" s="53">
        <v>88.738749999999996</v>
      </c>
      <c r="FQ369" s="53">
        <v>85.257509999999996</v>
      </c>
      <c r="FR369" s="53">
        <v>82.264880000000005</v>
      </c>
      <c r="FS369" s="53">
        <v>79.265720000000002</v>
      </c>
      <c r="FT369" s="53">
        <v>76.396100000000004</v>
      </c>
      <c r="FU369" s="53">
        <v>766.93330000000003</v>
      </c>
      <c r="FV369" s="53">
        <v>2127.3539999999998</v>
      </c>
      <c r="FW369" s="53">
        <v>24.59843</v>
      </c>
      <c r="FX369" s="53">
        <v>1</v>
      </c>
    </row>
    <row r="370" spans="1:180" x14ac:dyDescent="0.3">
      <c r="A370" t="s">
        <v>174</v>
      </c>
      <c r="B370" t="s">
        <v>252</v>
      </c>
      <c r="C370" t="s">
        <v>180</v>
      </c>
      <c r="D370" t="s">
        <v>248</v>
      </c>
      <c r="E370" t="s">
        <v>187</v>
      </c>
      <c r="F370" t="s">
        <v>229</v>
      </c>
      <c r="G370" t="s">
        <v>242</v>
      </c>
      <c r="H370" s="53">
        <v>24</v>
      </c>
      <c r="I370" s="53">
        <v>1.545795</v>
      </c>
      <c r="J370" s="53">
        <v>1.6272329999999999</v>
      </c>
      <c r="K370" s="53">
        <v>1.579477</v>
      </c>
      <c r="L370" s="53">
        <v>1.3474219999999999</v>
      </c>
      <c r="M370" s="53">
        <v>1.5114909999999999</v>
      </c>
      <c r="N370" s="53">
        <v>1.828627</v>
      </c>
      <c r="O370" s="53">
        <v>2.6790569999999998</v>
      </c>
      <c r="P370" s="53">
        <v>3.125648</v>
      </c>
      <c r="Q370" s="53">
        <v>4.13903</v>
      </c>
      <c r="R370" s="53">
        <v>3.7231960000000002</v>
      </c>
      <c r="S370" s="53">
        <v>4.0095559999999999</v>
      </c>
      <c r="T370" s="53">
        <v>4.0009319999999997</v>
      </c>
      <c r="U370" s="53">
        <v>3.7041559999999998</v>
      </c>
      <c r="V370" s="53">
        <v>4.0009220000000001</v>
      </c>
      <c r="W370" s="53">
        <v>3.9620410000000001</v>
      </c>
      <c r="X370" s="53">
        <v>3.7699929999999999</v>
      </c>
      <c r="Y370" s="53">
        <v>3.6734849999999999</v>
      </c>
      <c r="Z370" s="53">
        <v>3.4116089999999999</v>
      </c>
      <c r="AA370" s="53">
        <v>2.9605950000000001</v>
      </c>
      <c r="AB370" s="53">
        <v>2.4582899999999999</v>
      </c>
      <c r="AC370" s="53">
        <v>1.8986130000000001</v>
      </c>
      <c r="AD370" s="53">
        <v>2.0207120000000001</v>
      </c>
      <c r="AE370" s="53">
        <v>1.7702830000000001</v>
      </c>
      <c r="AF370" s="53">
        <v>1.741692</v>
      </c>
      <c r="AG370" s="53">
        <v>-1.3848290000000001</v>
      </c>
      <c r="AH370" s="53">
        <v>-1.0903320000000001</v>
      </c>
      <c r="AI370" s="53">
        <v>-0.93379860000000003</v>
      </c>
      <c r="AJ370" s="53">
        <v>-1.073628</v>
      </c>
      <c r="AK370" s="53">
        <v>-0.86025019999999996</v>
      </c>
      <c r="AL370" s="53">
        <v>-0.85907909999999998</v>
      </c>
      <c r="AM370" s="53">
        <v>-0.73994079999999995</v>
      </c>
      <c r="AN370" s="53">
        <v>-0.55575649999999999</v>
      </c>
      <c r="AO370" s="53">
        <v>-8.68004E-2</v>
      </c>
      <c r="AP370" s="53">
        <v>-0.2957613</v>
      </c>
      <c r="AQ370" s="53">
        <v>-0.18123629999999999</v>
      </c>
      <c r="AR370" s="53">
        <v>-0.15971299999999999</v>
      </c>
      <c r="AS370" s="53">
        <v>-0.4618022</v>
      </c>
      <c r="AT370" s="53">
        <v>-8.2099400000000003E-2</v>
      </c>
      <c r="AU370" s="53">
        <v>0.18640380000000001</v>
      </c>
      <c r="AV370" s="53">
        <v>-0.12738530000000001</v>
      </c>
      <c r="AW370" s="53">
        <v>-6.2743599999999997E-2</v>
      </c>
      <c r="AX370" s="53">
        <v>-0.13657030000000001</v>
      </c>
      <c r="AY370" s="53">
        <v>-0.44638440000000001</v>
      </c>
      <c r="AZ370" s="53">
        <v>-0.71862769999999998</v>
      </c>
      <c r="BA370" s="53">
        <v>-1.260913</v>
      </c>
      <c r="BB370" s="53">
        <v>-1.0897859999999999</v>
      </c>
      <c r="BC370" s="53">
        <v>-1.1892389999999999</v>
      </c>
      <c r="BD370" s="53">
        <v>-1.120808</v>
      </c>
      <c r="BE370" s="53">
        <v>-0.83815032</v>
      </c>
      <c r="BF370" s="53">
        <v>-0.65664829999999996</v>
      </c>
      <c r="BG370" s="53">
        <v>-0.55294480000000001</v>
      </c>
      <c r="BH370" s="53">
        <v>-0.6895964</v>
      </c>
      <c r="BI370" s="53">
        <v>-0.52750359999999996</v>
      </c>
      <c r="BJ370" s="53">
        <v>-0.49518380000000001</v>
      </c>
      <c r="BK370" s="53">
        <v>-0.22540769999999999</v>
      </c>
      <c r="BL370" s="53">
        <v>-6.16465E-2</v>
      </c>
      <c r="BM370" s="53">
        <v>0.61266120000000002</v>
      </c>
      <c r="BN370" s="53">
        <v>0.23539170000000001</v>
      </c>
      <c r="BO370" s="53">
        <v>0.4064797</v>
      </c>
      <c r="BP370" s="53">
        <v>0.35809200000000002</v>
      </c>
      <c r="BQ370" s="53">
        <v>1.0630799999999999E-2</v>
      </c>
      <c r="BR370" s="53">
        <v>0.57355100000000003</v>
      </c>
      <c r="BS370" s="53">
        <v>0.71845669999999995</v>
      </c>
      <c r="BT370" s="53">
        <v>0.51028399999999996</v>
      </c>
      <c r="BU370" s="53">
        <v>0.55684</v>
      </c>
      <c r="BV370" s="53">
        <v>0.33181749999999999</v>
      </c>
      <c r="BW370" s="53">
        <v>6.8188200000000004E-2</v>
      </c>
      <c r="BX370" s="53">
        <v>-0.25077189999999999</v>
      </c>
      <c r="BY370" s="53">
        <v>-0.77237809999999996</v>
      </c>
      <c r="BZ370" s="53">
        <v>-0.62366999999999995</v>
      </c>
      <c r="CA370" s="53">
        <v>-0.69726350000000004</v>
      </c>
      <c r="CB370" s="53">
        <v>-0.64568709999999996</v>
      </c>
      <c r="CC370" s="53">
        <v>-0.45952269000000001</v>
      </c>
      <c r="CD370" s="53">
        <v>-0.35628019999999999</v>
      </c>
      <c r="CE370" s="53">
        <v>-0.2891667</v>
      </c>
      <c r="CF370" s="53">
        <v>-0.42361710000000002</v>
      </c>
      <c r="CG370" s="53">
        <v>-0.29704419999999998</v>
      </c>
      <c r="CH370" s="53">
        <v>-0.24315110000000001</v>
      </c>
      <c r="CI370" s="53">
        <v>0.1309564</v>
      </c>
      <c r="CJ370" s="53">
        <v>0.2805725</v>
      </c>
      <c r="CK370" s="53">
        <v>1.0971059999999999</v>
      </c>
      <c r="CL370" s="53">
        <v>0.60326659999999999</v>
      </c>
      <c r="CM370" s="53">
        <v>0.81352999999999998</v>
      </c>
      <c r="CN370" s="53">
        <v>0.71672210000000003</v>
      </c>
      <c r="CO370" s="53">
        <v>0.33783639999999998</v>
      </c>
      <c r="CP370" s="53">
        <v>1.0276529999999999</v>
      </c>
      <c r="CQ370" s="53">
        <v>1.0869549999999999</v>
      </c>
      <c r="CR370" s="53">
        <v>0.95193179999999999</v>
      </c>
      <c r="CS370" s="53">
        <v>0.98596170000000005</v>
      </c>
      <c r="CT370" s="53">
        <v>0.65622139999999995</v>
      </c>
      <c r="CU370" s="53">
        <v>0.4245796</v>
      </c>
      <c r="CV370" s="53">
        <v>7.3263599999999998E-2</v>
      </c>
      <c r="CW370" s="53">
        <v>-0.43402020000000002</v>
      </c>
      <c r="CX370" s="53">
        <v>-0.30083939999999998</v>
      </c>
      <c r="CY370" s="53">
        <v>-0.35652299999999998</v>
      </c>
      <c r="CZ370" s="53">
        <v>-0.31661980000000001</v>
      </c>
      <c r="DA370" s="53">
        <v>-8.0894999999999995E-2</v>
      </c>
      <c r="DB370" s="53">
        <v>-5.5912000000000003E-2</v>
      </c>
      <c r="DC370" s="53">
        <v>-2.5388600000000001E-2</v>
      </c>
      <c r="DD370" s="53">
        <v>-0.15763779999999999</v>
      </c>
      <c r="DE370" s="53">
        <v>-6.6584900000000002E-2</v>
      </c>
      <c r="DF370" s="53">
        <v>8.8816999999999993E-3</v>
      </c>
      <c r="DG370" s="53">
        <v>0.48732049999999999</v>
      </c>
      <c r="DH370" s="53">
        <v>0.62279150000000005</v>
      </c>
      <c r="DI370" s="53">
        <v>1.5815509999999999</v>
      </c>
      <c r="DJ370" s="53">
        <v>0.97114149999999999</v>
      </c>
      <c r="DK370" s="53">
        <v>1.22058</v>
      </c>
      <c r="DL370" s="53">
        <v>1.0753520000000001</v>
      </c>
      <c r="DM370" s="53">
        <v>0.66504209999999997</v>
      </c>
      <c r="DN370" s="53">
        <v>1.481754</v>
      </c>
      <c r="DO370" s="53">
        <v>1.4554530000000001</v>
      </c>
      <c r="DP370" s="53">
        <v>1.39358</v>
      </c>
      <c r="DQ370" s="53">
        <v>1.4150830000000001</v>
      </c>
      <c r="DR370" s="53">
        <v>0.98062539999999998</v>
      </c>
      <c r="DS370" s="53">
        <v>0.78097110000000003</v>
      </c>
      <c r="DT370" s="53">
        <v>0.39729910000000002</v>
      </c>
      <c r="DU370" s="53">
        <v>-9.5662300000000006E-2</v>
      </c>
      <c r="DV370" s="53">
        <v>2.1991199999999999E-2</v>
      </c>
      <c r="DW370" s="53">
        <v>-1.5782399999999999E-2</v>
      </c>
      <c r="DX370" s="53">
        <v>1.24476E-2</v>
      </c>
      <c r="DY370" s="53">
        <v>0.46578321</v>
      </c>
      <c r="DZ370" s="53">
        <v>0.37777179999999999</v>
      </c>
      <c r="EA370" s="53">
        <v>0.35546509999999998</v>
      </c>
      <c r="EB370" s="53">
        <v>0.22639409999999999</v>
      </c>
      <c r="EC370" s="53">
        <v>0.2661617</v>
      </c>
      <c r="ED370" s="53">
        <v>0.37277690000000002</v>
      </c>
      <c r="EE370" s="53">
        <v>1.001854</v>
      </c>
      <c r="EF370" s="53">
        <v>1.1169020000000001</v>
      </c>
      <c r="EG370" s="53">
        <v>2.2810130000000002</v>
      </c>
      <c r="EH370" s="53">
        <v>1.5022949999999999</v>
      </c>
      <c r="EI370" s="53">
        <v>1.8082959999999999</v>
      </c>
      <c r="EJ370" s="53">
        <v>1.5931569999999999</v>
      </c>
      <c r="EK370" s="53">
        <v>1.137475</v>
      </c>
      <c r="EL370" s="53">
        <v>2.1374040000000001</v>
      </c>
      <c r="EM370" s="53">
        <v>1.987506</v>
      </c>
      <c r="EN370" s="53">
        <v>2.0312489999999999</v>
      </c>
      <c r="EO370" s="53">
        <v>2.0346669999999998</v>
      </c>
      <c r="EP370" s="53">
        <v>1.4490130000000001</v>
      </c>
      <c r="EQ370" s="53">
        <v>1.295544</v>
      </c>
      <c r="ER370" s="53">
        <v>0.86515489999999995</v>
      </c>
      <c r="ES370" s="53">
        <v>0.39287270000000002</v>
      </c>
      <c r="ET370" s="53">
        <v>0.48810730000000002</v>
      </c>
      <c r="EU370" s="53">
        <v>0.47619280000000003</v>
      </c>
      <c r="EV370" s="53">
        <v>0.48756860000000002</v>
      </c>
      <c r="EW370" s="53">
        <v>60.146340000000002</v>
      </c>
      <c r="EX370" s="53">
        <v>59.588410000000003</v>
      </c>
      <c r="EY370" s="53">
        <v>59.108229999999999</v>
      </c>
      <c r="EZ370" s="53">
        <v>58.711889999999997</v>
      </c>
      <c r="FA370" s="53">
        <v>58.277439999999999</v>
      </c>
      <c r="FB370" s="53">
        <v>57.917679999999997</v>
      </c>
      <c r="FC370" s="53">
        <v>58.091459999999998</v>
      </c>
      <c r="FD370" s="53">
        <v>59.585369999999998</v>
      </c>
      <c r="FE370" s="53">
        <v>61.935969999999998</v>
      </c>
      <c r="FF370" s="53">
        <v>64.650919999999999</v>
      </c>
      <c r="FG370" s="53">
        <v>67.734759999999994</v>
      </c>
      <c r="FH370" s="53">
        <v>70.303349999999995</v>
      </c>
      <c r="FI370" s="53">
        <v>72.125</v>
      </c>
      <c r="FJ370" s="53">
        <v>73.591459999999998</v>
      </c>
      <c r="FK370" s="53">
        <v>74.393299999999996</v>
      </c>
      <c r="FL370" s="53">
        <v>74.146339999999995</v>
      </c>
      <c r="FM370" s="53">
        <v>73.672259999999994</v>
      </c>
      <c r="FN370" s="53">
        <v>72.254570000000001</v>
      </c>
      <c r="FO370" s="53">
        <v>69.890240000000006</v>
      </c>
      <c r="FP370" s="53">
        <v>67.096040000000002</v>
      </c>
      <c r="FQ370" s="53">
        <v>64.385670000000005</v>
      </c>
      <c r="FR370" s="53">
        <v>62.551830000000002</v>
      </c>
      <c r="FS370" s="53">
        <v>61.275910000000003</v>
      </c>
      <c r="FT370" s="53">
        <v>60.352130000000002</v>
      </c>
      <c r="FU370" s="53">
        <v>41</v>
      </c>
      <c r="FV370" s="53">
        <v>113.15730000000001</v>
      </c>
      <c r="FW370" s="53">
        <v>16.92529</v>
      </c>
      <c r="FX370" s="53">
        <v>1</v>
      </c>
    </row>
    <row r="371" spans="1:180" x14ac:dyDescent="0.3">
      <c r="A371" t="s">
        <v>174</v>
      </c>
      <c r="B371" t="s">
        <v>252</v>
      </c>
      <c r="C371" t="s">
        <v>180</v>
      </c>
      <c r="D371" t="s">
        <v>248</v>
      </c>
      <c r="E371" t="s">
        <v>189</v>
      </c>
      <c r="F371" t="s">
        <v>229</v>
      </c>
      <c r="G371" t="s">
        <v>242</v>
      </c>
      <c r="H371" s="53">
        <v>24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  <c r="AK371" s="53">
        <v>0</v>
      </c>
      <c r="AL371" s="53">
        <v>0</v>
      </c>
      <c r="AM371" s="53">
        <v>0</v>
      </c>
      <c r="AN371" s="53">
        <v>0</v>
      </c>
      <c r="AO371" s="53">
        <v>0</v>
      </c>
      <c r="AP371" s="53">
        <v>0</v>
      </c>
      <c r="AQ371" s="53">
        <v>0</v>
      </c>
      <c r="AR371" s="53">
        <v>0</v>
      </c>
      <c r="AS371" s="53">
        <v>0</v>
      </c>
      <c r="AT371" s="53">
        <v>0</v>
      </c>
      <c r="AU371" s="53">
        <v>0</v>
      </c>
      <c r="AV371" s="53">
        <v>0</v>
      </c>
      <c r="AW371" s="53">
        <v>0</v>
      </c>
      <c r="AX371" s="53">
        <v>0</v>
      </c>
      <c r="AY371" s="53">
        <v>0</v>
      </c>
      <c r="AZ371" s="53">
        <v>0</v>
      </c>
      <c r="BA371" s="53">
        <v>0</v>
      </c>
      <c r="BB371" s="53">
        <v>0</v>
      </c>
      <c r="BC371" s="53">
        <v>0</v>
      </c>
      <c r="BD371" s="53">
        <v>0</v>
      </c>
      <c r="BE371" s="53">
        <v>0</v>
      </c>
      <c r="BF371" s="53">
        <v>0</v>
      </c>
      <c r="BG371" s="53">
        <v>0</v>
      </c>
      <c r="BH371" s="53">
        <v>0</v>
      </c>
      <c r="BI371" s="53">
        <v>0</v>
      </c>
      <c r="BJ371" s="53">
        <v>0</v>
      </c>
      <c r="BK371" s="53">
        <v>0</v>
      </c>
      <c r="BL371" s="53">
        <v>0</v>
      </c>
      <c r="BM371" s="53">
        <v>0</v>
      </c>
      <c r="BN371" s="53">
        <v>0</v>
      </c>
      <c r="BO371" s="53">
        <v>0</v>
      </c>
      <c r="BP371" s="53">
        <v>0</v>
      </c>
      <c r="BQ371" s="53">
        <v>0</v>
      </c>
      <c r="BR371" s="53">
        <v>0</v>
      </c>
      <c r="BS371" s="53">
        <v>0</v>
      </c>
      <c r="BT371" s="53">
        <v>0</v>
      </c>
      <c r="BU371" s="53">
        <v>0</v>
      </c>
      <c r="BV371" s="53">
        <v>0</v>
      </c>
      <c r="BW371" s="53">
        <v>0</v>
      </c>
      <c r="BX371" s="53">
        <v>0</v>
      </c>
      <c r="BY371" s="53">
        <v>0</v>
      </c>
      <c r="BZ371" s="53">
        <v>0</v>
      </c>
      <c r="CA371" s="53">
        <v>0</v>
      </c>
      <c r="CB371" s="53">
        <v>0</v>
      </c>
      <c r="CC371" s="53">
        <v>0</v>
      </c>
      <c r="CD371" s="53">
        <v>0</v>
      </c>
      <c r="CE371" s="53">
        <v>0</v>
      </c>
      <c r="CF371" s="53">
        <v>0</v>
      </c>
      <c r="CG371" s="53">
        <v>0</v>
      </c>
      <c r="CH371" s="53">
        <v>0</v>
      </c>
      <c r="CI371" s="53">
        <v>0</v>
      </c>
      <c r="CJ371" s="53">
        <v>0</v>
      </c>
      <c r="CK371" s="53">
        <v>0</v>
      </c>
      <c r="CL371" s="53">
        <v>0</v>
      </c>
      <c r="CM371" s="53">
        <v>0</v>
      </c>
      <c r="CN371" s="53">
        <v>0</v>
      </c>
      <c r="CO371" s="53">
        <v>0</v>
      </c>
      <c r="CP371" s="53">
        <v>0</v>
      </c>
      <c r="CQ371" s="53">
        <v>0</v>
      </c>
      <c r="CR371" s="53">
        <v>0</v>
      </c>
      <c r="CS371" s="53">
        <v>0</v>
      </c>
      <c r="CT371" s="53">
        <v>0</v>
      </c>
      <c r="CU371" s="53">
        <v>0</v>
      </c>
      <c r="CV371" s="53">
        <v>0</v>
      </c>
      <c r="CW371" s="53">
        <v>0</v>
      </c>
      <c r="CX371" s="53">
        <v>0</v>
      </c>
      <c r="CY371" s="53">
        <v>0</v>
      </c>
      <c r="CZ371" s="53">
        <v>0</v>
      </c>
      <c r="DA371" s="53">
        <v>0</v>
      </c>
      <c r="DB371" s="53">
        <v>0</v>
      </c>
      <c r="DC371" s="53">
        <v>0</v>
      </c>
      <c r="DD371" s="53">
        <v>0</v>
      </c>
      <c r="DE371" s="53">
        <v>0</v>
      </c>
      <c r="DF371" s="53">
        <v>0</v>
      </c>
      <c r="DG371" s="53">
        <v>0</v>
      </c>
      <c r="DH371" s="53">
        <v>0</v>
      </c>
      <c r="DI371" s="53">
        <v>0</v>
      </c>
      <c r="DJ371" s="53">
        <v>0</v>
      </c>
      <c r="DK371" s="53">
        <v>0</v>
      </c>
      <c r="DL371" s="53">
        <v>0</v>
      </c>
      <c r="DM371" s="53">
        <v>0</v>
      </c>
      <c r="DN371" s="53">
        <v>0</v>
      </c>
      <c r="DO371" s="53">
        <v>0</v>
      </c>
      <c r="DP371" s="53">
        <v>0</v>
      </c>
      <c r="DQ371" s="53">
        <v>0</v>
      </c>
      <c r="DR371" s="53">
        <v>0</v>
      </c>
      <c r="DS371" s="53">
        <v>0</v>
      </c>
      <c r="DT371" s="53">
        <v>0</v>
      </c>
      <c r="DU371" s="53">
        <v>0</v>
      </c>
      <c r="DV371" s="53">
        <v>0</v>
      </c>
      <c r="DW371" s="53">
        <v>0</v>
      </c>
      <c r="DX371" s="53">
        <v>0</v>
      </c>
      <c r="DY371" s="53">
        <v>0</v>
      </c>
      <c r="DZ371" s="53">
        <v>0</v>
      </c>
      <c r="EA371" s="53">
        <v>0</v>
      </c>
      <c r="EB371" s="53">
        <v>0</v>
      </c>
      <c r="EC371" s="53">
        <v>0</v>
      </c>
      <c r="ED371" s="53">
        <v>0</v>
      </c>
      <c r="EE371" s="53">
        <v>0</v>
      </c>
      <c r="EF371" s="53">
        <v>0</v>
      </c>
      <c r="EG371" s="53">
        <v>0</v>
      </c>
      <c r="EH371" s="53">
        <v>0</v>
      </c>
      <c r="EI371" s="53">
        <v>0</v>
      </c>
      <c r="EJ371" s="53">
        <v>0</v>
      </c>
      <c r="EK371" s="53">
        <v>0</v>
      </c>
      <c r="EL371" s="53">
        <v>0</v>
      </c>
      <c r="EM371" s="53">
        <v>0</v>
      </c>
      <c r="EN371" s="53">
        <v>0</v>
      </c>
      <c r="EO371" s="53">
        <v>0</v>
      </c>
      <c r="EP371" s="53">
        <v>0</v>
      </c>
      <c r="EQ371" s="53">
        <v>0</v>
      </c>
      <c r="ER371" s="53">
        <v>0</v>
      </c>
      <c r="ES371" s="53">
        <v>0</v>
      </c>
      <c r="ET371" s="53">
        <v>0</v>
      </c>
      <c r="EU371" s="53">
        <v>0</v>
      </c>
      <c r="EV371" s="53">
        <v>0</v>
      </c>
      <c r="EW371" s="53">
        <v>62.77778</v>
      </c>
      <c r="EX371" s="53">
        <v>62.411920000000002</v>
      </c>
      <c r="EY371" s="53">
        <v>61.787260000000003</v>
      </c>
      <c r="EZ371" s="53">
        <v>61.246609999999997</v>
      </c>
      <c r="FA371" s="53">
        <v>60.681570000000001</v>
      </c>
      <c r="FB371" s="53">
        <v>60.341459999999998</v>
      </c>
      <c r="FC371" s="53">
        <v>59.92548</v>
      </c>
      <c r="FD371" s="53">
        <v>60.657179999999997</v>
      </c>
      <c r="FE371" s="53">
        <v>62.661250000000003</v>
      </c>
      <c r="FF371" s="53">
        <v>65.548779999999994</v>
      </c>
      <c r="FG371" s="53">
        <v>68.926829999999995</v>
      </c>
      <c r="FH371" s="53">
        <v>71.964770000000001</v>
      </c>
      <c r="FI371" s="53">
        <v>74.092140000000001</v>
      </c>
      <c r="FJ371" s="53">
        <v>75.872630000000001</v>
      </c>
      <c r="FK371" s="53">
        <v>76.788619999999995</v>
      </c>
      <c r="FL371" s="53">
        <v>77.088070000000002</v>
      </c>
      <c r="FM371" s="53">
        <v>76.449870000000004</v>
      </c>
      <c r="FN371" s="53">
        <v>74.640919999999994</v>
      </c>
      <c r="FO371" s="53">
        <v>72.025739999999999</v>
      </c>
      <c r="FP371" s="53">
        <v>68.571820000000002</v>
      </c>
      <c r="FQ371" s="53">
        <v>66.010840000000002</v>
      </c>
      <c r="FR371" s="53">
        <v>64.425479999999993</v>
      </c>
      <c r="FS371" s="53">
        <v>63.3645</v>
      </c>
      <c r="FT371" s="53">
        <v>62.53387</v>
      </c>
      <c r="FU371" s="53">
        <v>41</v>
      </c>
      <c r="FV371" s="53">
        <v>109.95950000000001</v>
      </c>
      <c r="FW371" s="53">
        <v>17.845870000000001</v>
      </c>
      <c r="FX371" s="53">
        <v>0</v>
      </c>
    </row>
    <row r="372" spans="1:180" x14ac:dyDescent="0.3">
      <c r="A372" t="s">
        <v>174</v>
      </c>
      <c r="B372" t="s">
        <v>252</v>
      </c>
      <c r="C372" t="s">
        <v>180</v>
      </c>
      <c r="D372" t="s">
        <v>227</v>
      </c>
      <c r="E372" t="s">
        <v>189</v>
      </c>
      <c r="F372" t="s">
        <v>229</v>
      </c>
      <c r="G372" t="s">
        <v>242</v>
      </c>
      <c r="H372" s="53">
        <v>24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  <c r="AK372" s="53">
        <v>0</v>
      </c>
      <c r="AL372" s="53">
        <v>0</v>
      </c>
      <c r="AM372" s="53">
        <v>0</v>
      </c>
      <c r="AN372" s="53">
        <v>0</v>
      </c>
      <c r="AO372" s="53">
        <v>0</v>
      </c>
      <c r="AP372" s="53">
        <v>0</v>
      </c>
      <c r="AQ372" s="53">
        <v>0</v>
      </c>
      <c r="AR372" s="53">
        <v>0</v>
      </c>
      <c r="AS372" s="53">
        <v>0</v>
      </c>
      <c r="AT372" s="53">
        <v>0</v>
      </c>
      <c r="AU372" s="53">
        <v>0</v>
      </c>
      <c r="AV372" s="53">
        <v>0</v>
      </c>
      <c r="AW372" s="53">
        <v>0</v>
      </c>
      <c r="AX372" s="53">
        <v>0</v>
      </c>
      <c r="AY372" s="53">
        <v>0</v>
      </c>
      <c r="AZ372" s="53">
        <v>0</v>
      </c>
      <c r="BA372" s="53">
        <v>0</v>
      </c>
      <c r="BB372" s="53">
        <v>0</v>
      </c>
      <c r="BC372" s="53">
        <v>0</v>
      </c>
      <c r="BD372" s="53">
        <v>0</v>
      </c>
      <c r="BE372" s="53">
        <v>0</v>
      </c>
      <c r="BF372" s="53">
        <v>0</v>
      </c>
      <c r="BG372" s="53">
        <v>0</v>
      </c>
      <c r="BH372" s="53">
        <v>0</v>
      </c>
      <c r="BI372" s="53">
        <v>0</v>
      </c>
      <c r="BJ372" s="53">
        <v>0</v>
      </c>
      <c r="BK372" s="53">
        <v>0</v>
      </c>
      <c r="BL372" s="53">
        <v>0</v>
      </c>
      <c r="BM372" s="53">
        <v>0</v>
      </c>
      <c r="BN372" s="53">
        <v>0</v>
      </c>
      <c r="BO372" s="53">
        <v>0</v>
      </c>
      <c r="BP372" s="53">
        <v>0</v>
      </c>
      <c r="BQ372" s="53">
        <v>0</v>
      </c>
      <c r="BR372" s="53">
        <v>0</v>
      </c>
      <c r="BS372" s="53">
        <v>0</v>
      </c>
      <c r="BT372" s="53">
        <v>0</v>
      </c>
      <c r="BU372" s="53">
        <v>0</v>
      </c>
      <c r="BV372" s="53">
        <v>0</v>
      </c>
      <c r="BW372" s="53">
        <v>0</v>
      </c>
      <c r="BX372" s="53">
        <v>0</v>
      </c>
      <c r="BY372" s="53">
        <v>0</v>
      </c>
      <c r="BZ372" s="53">
        <v>0</v>
      </c>
      <c r="CA372" s="53">
        <v>0</v>
      </c>
      <c r="CB372" s="53">
        <v>0</v>
      </c>
      <c r="CC372" s="53">
        <v>0</v>
      </c>
      <c r="CD372" s="53">
        <v>0</v>
      </c>
      <c r="CE372" s="53">
        <v>0</v>
      </c>
      <c r="CF372" s="53">
        <v>0</v>
      </c>
      <c r="CG372" s="53">
        <v>0</v>
      </c>
      <c r="CH372" s="53">
        <v>0</v>
      </c>
      <c r="CI372" s="53">
        <v>0</v>
      </c>
      <c r="CJ372" s="53">
        <v>0</v>
      </c>
      <c r="CK372" s="53">
        <v>0</v>
      </c>
      <c r="CL372" s="53">
        <v>0</v>
      </c>
      <c r="CM372" s="53">
        <v>0</v>
      </c>
      <c r="CN372" s="53">
        <v>0</v>
      </c>
      <c r="CO372" s="53">
        <v>0</v>
      </c>
      <c r="CP372" s="53">
        <v>0</v>
      </c>
      <c r="CQ372" s="53">
        <v>0</v>
      </c>
      <c r="CR372" s="53">
        <v>0</v>
      </c>
      <c r="CS372" s="53">
        <v>0</v>
      </c>
      <c r="CT372" s="53">
        <v>0</v>
      </c>
      <c r="CU372" s="53">
        <v>0</v>
      </c>
      <c r="CV372" s="53">
        <v>0</v>
      </c>
      <c r="CW372" s="53">
        <v>0</v>
      </c>
      <c r="CX372" s="53">
        <v>0</v>
      </c>
      <c r="CY372" s="53">
        <v>0</v>
      </c>
      <c r="CZ372" s="53">
        <v>0</v>
      </c>
      <c r="DA372" s="53">
        <v>0</v>
      </c>
      <c r="DB372" s="53">
        <v>0</v>
      </c>
      <c r="DC372" s="53">
        <v>0</v>
      </c>
      <c r="DD372" s="53">
        <v>0</v>
      </c>
      <c r="DE372" s="53">
        <v>0</v>
      </c>
      <c r="DF372" s="53">
        <v>0</v>
      </c>
      <c r="DG372" s="53">
        <v>0</v>
      </c>
      <c r="DH372" s="53">
        <v>0</v>
      </c>
      <c r="DI372" s="53">
        <v>0</v>
      </c>
      <c r="DJ372" s="53">
        <v>0</v>
      </c>
      <c r="DK372" s="53">
        <v>0</v>
      </c>
      <c r="DL372" s="53">
        <v>0</v>
      </c>
      <c r="DM372" s="53">
        <v>0</v>
      </c>
      <c r="DN372" s="53">
        <v>0</v>
      </c>
      <c r="DO372" s="53">
        <v>0</v>
      </c>
      <c r="DP372" s="53">
        <v>0</v>
      </c>
      <c r="DQ372" s="53">
        <v>0</v>
      </c>
      <c r="DR372" s="53">
        <v>0</v>
      </c>
      <c r="DS372" s="53">
        <v>0</v>
      </c>
      <c r="DT372" s="53">
        <v>0</v>
      </c>
      <c r="DU372" s="53">
        <v>0</v>
      </c>
      <c r="DV372" s="53">
        <v>0</v>
      </c>
      <c r="DW372" s="53">
        <v>0</v>
      </c>
      <c r="DX372" s="53">
        <v>0</v>
      </c>
      <c r="DY372" s="53">
        <v>0</v>
      </c>
      <c r="DZ372" s="53">
        <v>0</v>
      </c>
      <c r="EA372" s="53">
        <v>0</v>
      </c>
      <c r="EB372" s="53">
        <v>0</v>
      </c>
      <c r="EC372" s="53">
        <v>0</v>
      </c>
      <c r="ED372" s="53">
        <v>0</v>
      </c>
      <c r="EE372" s="53">
        <v>0</v>
      </c>
      <c r="EF372" s="53">
        <v>0</v>
      </c>
      <c r="EG372" s="53">
        <v>0</v>
      </c>
      <c r="EH372" s="53">
        <v>0</v>
      </c>
      <c r="EI372" s="53">
        <v>0</v>
      </c>
      <c r="EJ372" s="53">
        <v>0</v>
      </c>
      <c r="EK372" s="53">
        <v>0</v>
      </c>
      <c r="EL372" s="53">
        <v>0</v>
      </c>
      <c r="EM372" s="53">
        <v>0</v>
      </c>
      <c r="EN372" s="53">
        <v>0</v>
      </c>
      <c r="EO372" s="53">
        <v>0</v>
      </c>
      <c r="EP372" s="53">
        <v>0</v>
      </c>
      <c r="EQ372" s="53">
        <v>0</v>
      </c>
      <c r="ER372" s="53">
        <v>0</v>
      </c>
      <c r="ES372" s="53">
        <v>0</v>
      </c>
      <c r="ET372" s="53">
        <v>0</v>
      </c>
      <c r="EU372" s="53">
        <v>0</v>
      </c>
      <c r="EV372" s="53">
        <v>0</v>
      </c>
      <c r="EW372" s="53">
        <v>61.26164</v>
      </c>
      <c r="EX372" s="53">
        <v>60.594230000000003</v>
      </c>
      <c r="EY372" s="53">
        <v>60.116410000000002</v>
      </c>
      <c r="EZ372" s="53">
        <v>59.701770000000003</v>
      </c>
      <c r="FA372" s="53">
        <v>59.259419999999999</v>
      </c>
      <c r="FB372" s="53">
        <v>59.053220000000003</v>
      </c>
      <c r="FC372" s="53">
        <v>58.937919999999998</v>
      </c>
      <c r="FD372" s="53">
        <v>59.698999999999998</v>
      </c>
      <c r="FE372" s="53">
        <v>61.97007</v>
      </c>
      <c r="FF372" s="53">
        <v>64.76164</v>
      </c>
      <c r="FG372" s="53">
        <v>67.967849999999999</v>
      </c>
      <c r="FH372" s="53">
        <v>71.120289999999997</v>
      </c>
      <c r="FI372" s="53">
        <v>73.602549999999994</v>
      </c>
      <c r="FJ372" s="53">
        <v>75.467290000000006</v>
      </c>
      <c r="FK372" s="53">
        <v>76.200670000000002</v>
      </c>
      <c r="FL372" s="53">
        <v>76.264409999999998</v>
      </c>
      <c r="FM372" s="53">
        <v>75.509420000000006</v>
      </c>
      <c r="FN372" s="53">
        <v>74.037700000000001</v>
      </c>
      <c r="FO372" s="53">
        <v>71.757210000000001</v>
      </c>
      <c r="FP372" s="53">
        <v>68.559870000000004</v>
      </c>
      <c r="FQ372" s="53">
        <v>65.821510000000004</v>
      </c>
      <c r="FR372" s="53">
        <v>64.226169999999996</v>
      </c>
      <c r="FS372" s="53">
        <v>63.156320000000001</v>
      </c>
      <c r="FT372" s="53">
        <v>62.255540000000003</v>
      </c>
      <c r="FU372" s="53">
        <v>41</v>
      </c>
      <c r="FV372" s="53">
        <v>109.95950000000001</v>
      </c>
      <c r="FW372" s="53">
        <v>17.845870000000001</v>
      </c>
      <c r="FX372" s="53">
        <v>0</v>
      </c>
    </row>
    <row r="373" spans="1:180" x14ac:dyDescent="0.3">
      <c r="A373" t="s">
        <v>174</v>
      </c>
      <c r="B373" t="s">
        <v>252</v>
      </c>
      <c r="C373" t="s">
        <v>180</v>
      </c>
      <c r="D373" t="s">
        <v>227</v>
      </c>
      <c r="E373" t="s">
        <v>190</v>
      </c>
      <c r="F373" t="s">
        <v>229</v>
      </c>
      <c r="G373" t="s">
        <v>242</v>
      </c>
      <c r="H373" s="53">
        <v>24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0</v>
      </c>
      <c r="AC373" s="53">
        <v>0</v>
      </c>
      <c r="AD373" s="53">
        <v>0</v>
      </c>
      <c r="AE373" s="53">
        <v>0</v>
      </c>
      <c r="AF373" s="53">
        <v>0</v>
      </c>
      <c r="AG373" s="53">
        <v>0</v>
      </c>
      <c r="AH373" s="53">
        <v>0</v>
      </c>
      <c r="AI373" s="53">
        <v>0</v>
      </c>
      <c r="AJ373" s="53">
        <v>0</v>
      </c>
      <c r="AK373" s="53">
        <v>0</v>
      </c>
      <c r="AL373" s="53">
        <v>0</v>
      </c>
      <c r="AM373" s="53">
        <v>0</v>
      </c>
      <c r="AN373" s="53">
        <v>0</v>
      </c>
      <c r="AO373" s="53">
        <v>0</v>
      </c>
      <c r="AP373" s="53">
        <v>0</v>
      </c>
      <c r="AQ373" s="53">
        <v>0</v>
      </c>
      <c r="AR373" s="53">
        <v>0</v>
      </c>
      <c r="AS373" s="53">
        <v>0</v>
      </c>
      <c r="AT373" s="53">
        <v>0</v>
      </c>
      <c r="AU373" s="53">
        <v>0</v>
      </c>
      <c r="AV373" s="53">
        <v>0</v>
      </c>
      <c r="AW373" s="53">
        <v>0</v>
      </c>
      <c r="AX373" s="53">
        <v>0</v>
      </c>
      <c r="AY373" s="53">
        <v>0</v>
      </c>
      <c r="AZ373" s="53">
        <v>0</v>
      </c>
      <c r="BA373" s="53">
        <v>0</v>
      </c>
      <c r="BB373" s="53">
        <v>0</v>
      </c>
      <c r="BC373" s="53">
        <v>0</v>
      </c>
      <c r="BD373" s="53">
        <v>0</v>
      </c>
      <c r="BE373" s="53">
        <v>0</v>
      </c>
      <c r="BF373" s="53">
        <v>0</v>
      </c>
      <c r="BG373" s="53">
        <v>0</v>
      </c>
      <c r="BH373" s="53">
        <v>0</v>
      </c>
      <c r="BI373" s="53">
        <v>0</v>
      </c>
      <c r="BJ373" s="53">
        <v>0</v>
      </c>
      <c r="BK373" s="53">
        <v>0</v>
      </c>
      <c r="BL373" s="53">
        <v>0</v>
      </c>
      <c r="BM373" s="53">
        <v>0</v>
      </c>
      <c r="BN373" s="53">
        <v>0</v>
      </c>
      <c r="BO373" s="53">
        <v>0</v>
      </c>
      <c r="BP373" s="53">
        <v>0</v>
      </c>
      <c r="BQ373" s="53">
        <v>0</v>
      </c>
      <c r="BR373" s="53">
        <v>0</v>
      </c>
      <c r="BS373" s="53">
        <v>0</v>
      </c>
      <c r="BT373" s="53">
        <v>0</v>
      </c>
      <c r="BU373" s="53">
        <v>0</v>
      </c>
      <c r="BV373" s="53">
        <v>0</v>
      </c>
      <c r="BW373" s="53">
        <v>0</v>
      </c>
      <c r="BX373" s="53">
        <v>0</v>
      </c>
      <c r="BY373" s="53">
        <v>0</v>
      </c>
      <c r="BZ373" s="53">
        <v>0</v>
      </c>
      <c r="CA373" s="53">
        <v>0</v>
      </c>
      <c r="CB373" s="53">
        <v>0</v>
      </c>
      <c r="CC373" s="53">
        <v>0</v>
      </c>
      <c r="CD373" s="53">
        <v>0</v>
      </c>
      <c r="CE373" s="53">
        <v>0</v>
      </c>
      <c r="CF373" s="53">
        <v>0</v>
      </c>
      <c r="CG373" s="53">
        <v>0</v>
      </c>
      <c r="CH373" s="53">
        <v>0</v>
      </c>
      <c r="CI373" s="53">
        <v>0</v>
      </c>
      <c r="CJ373" s="53">
        <v>0</v>
      </c>
      <c r="CK373" s="53">
        <v>0</v>
      </c>
      <c r="CL373" s="53">
        <v>0</v>
      </c>
      <c r="CM373" s="53">
        <v>0</v>
      </c>
      <c r="CN373" s="53">
        <v>0</v>
      </c>
      <c r="CO373" s="53">
        <v>0</v>
      </c>
      <c r="CP373" s="53">
        <v>0</v>
      </c>
      <c r="CQ373" s="53">
        <v>0</v>
      </c>
      <c r="CR373" s="53">
        <v>0</v>
      </c>
      <c r="CS373" s="53">
        <v>0</v>
      </c>
      <c r="CT373" s="53">
        <v>0</v>
      </c>
      <c r="CU373" s="53">
        <v>0</v>
      </c>
      <c r="CV373" s="53">
        <v>0</v>
      </c>
      <c r="CW373" s="53">
        <v>0</v>
      </c>
      <c r="CX373" s="53">
        <v>0</v>
      </c>
      <c r="CY373" s="53">
        <v>0</v>
      </c>
      <c r="CZ373" s="53">
        <v>0</v>
      </c>
      <c r="DA373" s="53">
        <v>0</v>
      </c>
      <c r="DB373" s="53">
        <v>0</v>
      </c>
      <c r="DC373" s="53">
        <v>0</v>
      </c>
      <c r="DD373" s="53">
        <v>0</v>
      </c>
      <c r="DE373" s="53">
        <v>0</v>
      </c>
      <c r="DF373" s="53">
        <v>0</v>
      </c>
      <c r="DG373" s="53">
        <v>0</v>
      </c>
      <c r="DH373" s="53">
        <v>0</v>
      </c>
      <c r="DI373" s="53">
        <v>0</v>
      </c>
      <c r="DJ373" s="53">
        <v>0</v>
      </c>
      <c r="DK373" s="53">
        <v>0</v>
      </c>
      <c r="DL373" s="53">
        <v>0</v>
      </c>
      <c r="DM373" s="53">
        <v>0</v>
      </c>
      <c r="DN373" s="53">
        <v>0</v>
      </c>
      <c r="DO373" s="53">
        <v>0</v>
      </c>
      <c r="DP373" s="53">
        <v>0</v>
      </c>
      <c r="DQ373" s="53">
        <v>0</v>
      </c>
      <c r="DR373" s="53">
        <v>0</v>
      </c>
      <c r="DS373" s="53">
        <v>0</v>
      </c>
      <c r="DT373" s="53">
        <v>0</v>
      </c>
      <c r="DU373" s="53">
        <v>0</v>
      </c>
      <c r="DV373" s="53">
        <v>0</v>
      </c>
      <c r="DW373" s="53">
        <v>0</v>
      </c>
      <c r="DX373" s="53">
        <v>0</v>
      </c>
      <c r="DY373" s="53">
        <v>0</v>
      </c>
      <c r="DZ373" s="53">
        <v>0</v>
      </c>
      <c r="EA373" s="53">
        <v>0</v>
      </c>
      <c r="EB373" s="53">
        <v>0</v>
      </c>
      <c r="EC373" s="53">
        <v>0</v>
      </c>
      <c r="ED373" s="53">
        <v>0</v>
      </c>
      <c r="EE373" s="53">
        <v>0</v>
      </c>
      <c r="EF373" s="53">
        <v>0</v>
      </c>
      <c r="EG373" s="53">
        <v>0</v>
      </c>
      <c r="EH373" s="53">
        <v>0</v>
      </c>
      <c r="EI373" s="53">
        <v>0</v>
      </c>
      <c r="EJ373" s="53">
        <v>0</v>
      </c>
      <c r="EK373" s="53">
        <v>0</v>
      </c>
      <c r="EL373" s="53">
        <v>0</v>
      </c>
      <c r="EM373" s="53">
        <v>0</v>
      </c>
      <c r="EN373" s="53">
        <v>0</v>
      </c>
      <c r="EO373" s="53">
        <v>0</v>
      </c>
      <c r="EP373" s="53">
        <v>0</v>
      </c>
      <c r="EQ373" s="53">
        <v>0</v>
      </c>
      <c r="ER373" s="53">
        <v>0</v>
      </c>
      <c r="ES373" s="53">
        <v>0</v>
      </c>
      <c r="ET373" s="53">
        <v>0</v>
      </c>
      <c r="EU373" s="53">
        <v>0</v>
      </c>
      <c r="EV373" s="53">
        <v>0</v>
      </c>
      <c r="EW373" s="53">
        <v>60.503489999999999</v>
      </c>
      <c r="EX373" s="53">
        <v>59.732250000000001</v>
      </c>
      <c r="EY373" s="53">
        <v>58.874270000000003</v>
      </c>
      <c r="EZ373" s="53">
        <v>58.227589999999999</v>
      </c>
      <c r="FA373" s="53">
        <v>57.704889999999999</v>
      </c>
      <c r="FB373" s="53">
        <v>57.423169999999999</v>
      </c>
      <c r="FC373" s="53">
        <v>57.082650000000001</v>
      </c>
      <c r="FD373" s="53">
        <v>57.843420000000002</v>
      </c>
      <c r="FE373" s="53">
        <v>61.121650000000002</v>
      </c>
      <c r="FF373" s="53">
        <v>64.783469999999994</v>
      </c>
      <c r="FG373" s="53">
        <v>68.584980000000002</v>
      </c>
      <c r="FH373" s="53">
        <v>71.873109999999997</v>
      </c>
      <c r="FI373" s="53">
        <v>74.48603</v>
      </c>
      <c r="FJ373" s="53">
        <v>75.999420000000001</v>
      </c>
      <c r="FK373" s="53">
        <v>76.757279999999994</v>
      </c>
      <c r="FL373" s="53">
        <v>76.802090000000007</v>
      </c>
      <c r="FM373" s="53">
        <v>76.107680000000002</v>
      </c>
      <c r="FN373" s="53">
        <v>74.285219999999995</v>
      </c>
      <c r="FO373" s="53">
        <v>71.00582</v>
      </c>
      <c r="FP373" s="53">
        <v>67.232830000000007</v>
      </c>
      <c r="FQ373" s="53">
        <v>64.723519999999994</v>
      </c>
      <c r="FR373" s="53">
        <v>63.222929999999998</v>
      </c>
      <c r="FS373" s="53">
        <v>62.096620000000001</v>
      </c>
      <c r="FT373" s="53">
        <v>61.153669999999998</v>
      </c>
      <c r="FU373" s="53">
        <v>40.933329999999998</v>
      </c>
      <c r="FV373" s="53">
        <v>76.137879999999996</v>
      </c>
      <c r="FW373" s="53">
        <v>14.894500000000001</v>
      </c>
      <c r="FX373" s="53">
        <v>0</v>
      </c>
    </row>
    <row r="374" spans="1:180" x14ac:dyDescent="0.3">
      <c r="A374" t="s">
        <v>174</v>
      </c>
      <c r="B374" t="s">
        <v>252</v>
      </c>
      <c r="C374" t="s">
        <v>180</v>
      </c>
      <c r="D374" t="s">
        <v>227</v>
      </c>
      <c r="E374" t="s">
        <v>187</v>
      </c>
      <c r="F374" t="s">
        <v>229</v>
      </c>
      <c r="G374" t="s">
        <v>242</v>
      </c>
      <c r="H374" s="53">
        <v>24</v>
      </c>
      <c r="I374" s="53">
        <v>1.7255681</v>
      </c>
      <c r="J374" s="53">
        <v>1.887464</v>
      </c>
      <c r="K374" s="53">
        <v>2.0154429999999999</v>
      </c>
      <c r="L374" s="53">
        <v>1.855129</v>
      </c>
      <c r="M374" s="53">
        <v>1.9229339999999999</v>
      </c>
      <c r="N374" s="53">
        <v>2.1393460000000002</v>
      </c>
      <c r="O374" s="53">
        <v>2.616492</v>
      </c>
      <c r="P374" s="53">
        <v>3.5163280000000001</v>
      </c>
      <c r="Q374" s="53">
        <v>4.9389260000000004</v>
      </c>
      <c r="R374" s="53">
        <v>4.8121980000000004</v>
      </c>
      <c r="S374" s="53">
        <v>4.9260060000000001</v>
      </c>
      <c r="T374" s="53">
        <v>4.8165170000000002</v>
      </c>
      <c r="U374" s="53">
        <v>4.6865309999999996</v>
      </c>
      <c r="V374" s="53">
        <v>4.3885230000000002</v>
      </c>
      <c r="W374" s="53">
        <v>4.7923390000000001</v>
      </c>
      <c r="X374" s="53">
        <v>4.1319239999999997</v>
      </c>
      <c r="Y374" s="53">
        <v>3.4874559999999999</v>
      </c>
      <c r="Z374" s="53">
        <v>2.7620439999999999</v>
      </c>
      <c r="AA374" s="53">
        <v>2.3326509999999998</v>
      </c>
      <c r="AB374" s="53">
        <v>1.9274979999999999</v>
      </c>
      <c r="AC374" s="53">
        <v>1.4752400000000001</v>
      </c>
      <c r="AD374" s="53">
        <v>1.2967249999999999</v>
      </c>
      <c r="AE374" s="53">
        <v>1.4434990000000001</v>
      </c>
      <c r="AF374" s="53">
        <v>1.4885969999999999</v>
      </c>
      <c r="AG374" s="53">
        <v>-1.111021</v>
      </c>
      <c r="AH374" s="53">
        <v>-0.74550289999999997</v>
      </c>
      <c r="AI374" s="53">
        <v>-0.4539781</v>
      </c>
      <c r="AJ374" s="53">
        <v>-0.4136611</v>
      </c>
      <c r="AK374" s="53">
        <v>-0.4073735</v>
      </c>
      <c r="AL374" s="53">
        <v>-0.84206139999999996</v>
      </c>
      <c r="AM374" s="53">
        <v>-0.95926480000000003</v>
      </c>
      <c r="AN374" s="53">
        <v>-1.0851519999999999</v>
      </c>
      <c r="AO374" s="53">
        <v>-2.16808E-2</v>
      </c>
      <c r="AP374" s="53">
        <v>-0.1209599</v>
      </c>
      <c r="AQ374" s="53">
        <v>2.0113200000000001E-2</v>
      </c>
      <c r="AR374" s="53">
        <v>-9.1110099999999999E-2</v>
      </c>
      <c r="AS374" s="53">
        <v>-0.15263550000000001</v>
      </c>
      <c r="AT374" s="53">
        <v>-0.26370529999999998</v>
      </c>
      <c r="AU374" s="53">
        <v>0.2058297</v>
      </c>
      <c r="AV374" s="53">
        <v>-0.17196829999999999</v>
      </c>
      <c r="AW374" s="53">
        <v>-0.71420850000000002</v>
      </c>
      <c r="AX374" s="53">
        <v>-1.5824800000000001</v>
      </c>
      <c r="AY374" s="53">
        <v>-1.801461</v>
      </c>
      <c r="AZ374" s="53">
        <v>-1.998864</v>
      </c>
      <c r="BA374" s="53">
        <v>-2.465776</v>
      </c>
      <c r="BB374" s="53">
        <v>-2.4867729999999999</v>
      </c>
      <c r="BC374" s="53">
        <v>-2.0372110000000001</v>
      </c>
      <c r="BD374" s="53">
        <v>-1.8018069999999999</v>
      </c>
      <c r="BE374" s="53">
        <v>-0.70484990000000003</v>
      </c>
      <c r="BF374" s="53">
        <v>-0.3906848</v>
      </c>
      <c r="BG374" s="53">
        <v>-0.12819900000000001</v>
      </c>
      <c r="BH374" s="53">
        <v>-7.4428800000000003E-2</v>
      </c>
      <c r="BI374" s="53">
        <v>-9.0122999999999995E-2</v>
      </c>
      <c r="BJ374" s="53">
        <v>-0.48846319999999999</v>
      </c>
      <c r="BK374" s="53">
        <v>-0.60330430000000002</v>
      </c>
      <c r="BL374" s="53">
        <v>-0.4189079</v>
      </c>
      <c r="BM374" s="53">
        <v>0.77554199999999995</v>
      </c>
      <c r="BN374" s="53">
        <v>0.65817329999999996</v>
      </c>
      <c r="BO374" s="53">
        <v>0.7322514</v>
      </c>
      <c r="BP374" s="53">
        <v>0.56141220000000003</v>
      </c>
      <c r="BQ374" s="53">
        <v>0.46028069999999999</v>
      </c>
      <c r="BR374" s="53">
        <v>0.34432410000000002</v>
      </c>
      <c r="BS374" s="53">
        <v>0.86800820000000001</v>
      </c>
      <c r="BT374" s="53">
        <v>0.3969376</v>
      </c>
      <c r="BU374" s="53">
        <v>-0.1124974</v>
      </c>
      <c r="BV374" s="53">
        <v>-0.94870829999999995</v>
      </c>
      <c r="BW374" s="53">
        <v>-1.145591</v>
      </c>
      <c r="BX374" s="53">
        <v>-1.3028</v>
      </c>
      <c r="BY374" s="53">
        <v>-1.739384</v>
      </c>
      <c r="BZ374" s="53">
        <v>-1.7747569999999999</v>
      </c>
      <c r="CA374" s="53">
        <v>-1.396223</v>
      </c>
      <c r="CB374" s="53">
        <v>-1.210467</v>
      </c>
      <c r="CC374" s="53">
        <v>-0.42353719000000001</v>
      </c>
      <c r="CD374" s="53">
        <v>-0.14493890000000001</v>
      </c>
      <c r="CE374" s="53">
        <v>9.7434699999999999E-2</v>
      </c>
      <c r="CF374" s="53">
        <v>0.16052240000000001</v>
      </c>
      <c r="CG374" s="53">
        <v>0.12960379999999999</v>
      </c>
      <c r="CH374" s="53">
        <v>-0.24356220000000001</v>
      </c>
      <c r="CI374" s="53">
        <v>-0.35676720000000001</v>
      </c>
      <c r="CJ374" s="53">
        <v>4.2530400000000003E-2</v>
      </c>
      <c r="CK374" s="53">
        <v>1.327696</v>
      </c>
      <c r="CL374" s="53">
        <v>1.1977990000000001</v>
      </c>
      <c r="CM374" s="53">
        <v>1.225476</v>
      </c>
      <c r="CN374" s="53">
        <v>1.013347</v>
      </c>
      <c r="CO374" s="53">
        <v>0.88478449999999997</v>
      </c>
      <c r="CP374" s="53">
        <v>0.7654434</v>
      </c>
      <c r="CQ374" s="53">
        <v>1.3266309999999999</v>
      </c>
      <c r="CR374" s="53">
        <v>0.7909602</v>
      </c>
      <c r="CS374" s="53">
        <v>0.30424580000000001</v>
      </c>
      <c r="CT374" s="53">
        <v>-0.50975999999999999</v>
      </c>
      <c r="CU374" s="53">
        <v>-0.69133829999999996</v>
      </c>
      <c r="CV374" s="53">
        <v>-0.82070790000000005</v>
      </c>
      <c r="CW374" s="53">
        <v>-1.236286</v>
      </c>
      <c r="CX374" s="53">
        <v>-1.2816160000000001</v>
      </c>
      <c r="CY374" s="53">
        <v>-0.95227660000000003</v>
      </c>
      <c r="CZ374" s="53">
        <v>-0.80090649999999997</v>
      </c>
      <c r="DA374" s="53">
        <v>-0.14222451</v>
      </c>
      <c r="DB374" s="53">
        <v>0.10080699999999999</v>
      </c>
      <c r="DC374" s="53">
        <v>0.32306829999999997</v>
      </c>
      <c r="DD374" s="53">
        <v>0.39547369999999998</v>
      </c>
      <c r="DE374" s="53">
        <v>0.34933049999999999</v>
      </c>
      <c r="DF374" s="53">
        <v>1.3388E-3</v>
      </c>
      <c r="DG374" s="53">
        <v>-0.11022999999999999</v>
      </c>
      <c r="DH374" s="53">
        <v>0.50396870000000005</v>
      </c>
      <c r="DI374" s="53">
        <v>1.87985</v>
      </c>
      <c r="DJ374" s="53">
        <v>1.7374240000000001</v>
      </c>
      <c r="DK374" s="53">
        <v>1.718701</v>
      </c>
      <c r="DL374" s="53">
        <v>1.465282</v>
      </c>
      <c r="DM374" s="53">
        <v>1.309288</v>
      </c>
      <c r="DN374" s="53">
        <v>1.186563</v>
      </c>
      <c r="DO374" s="53">
        <v>1.7852539999999999</v>
      </c>
      <c r="DP374" s="53">
        <v>1.1849829999999999</v>
      </c>
      <c r="DQ374" s="53">
        <v>0.72098910000000005</v>
      </c>
      <c r="DR374" s="53">
        <v>-7.0811700000000005E-2</v>
      </c>
      <c r="DS374" s="53">
        <v>-0.23708509999999999</v>
      </c>
      <c r="DT374" s="53">
        <v>-0.33861599999999997</v>
      </c>
      <c r="DU374" s="53">
        <v>-0.73318890000000003</v>
      </c>
      <c r="DV374" s="53">
        <v>-0.78847520000000004</v>
      </c>
      <c r="DW374" s="53">
        <v>-0.50833019999999995</v>
      </c>
      <c r="DX374" s="53">
        <v>-0.39134629999999998</v>
      </c>
      <c r="DY374" s="53">
        <v>0.26394641000000002</v>
      </c>
      <c r="DZ374" s="53">
        <v>0.45562510000000001</v>
      </c>
      <c r="EA374" s="53">
        <v>0.64884739999999996</v>
      </c>
      <c r="EB374" s="53">
        <v>0.73470599999999997</v>
      </c>
      <c r="EC374" s="53">
        <v>0.66658110000000004</v>
      </c>
      <c r="ED374" s="53">
        <v>0.354937</v>
      </c>
      <c r="EE374" s="53">
        <v>0.24573039999999999</v>
      </c>
      <c r="EF374" s="53">
        <v>1.170212</v>
      </c>
      <c r="EG374" s="53">
        <v>2.677073</v>
      </c>
      <c r="EH374" s="53">
        <v>2.5165570000000002</v>
      </c>
      <c r="EI374" s="53">
        <v>2.4308390000000002</v>
      </c>
      <c r="EJ374" s="53">
        <v>2.1178050000000002</v>
      </c>
      <c r="EK374" s="53">
        <v>1.922204</v>
      </c>
      <c r="EL374" s="53">
        <v>1.794592</v>
      </c>
      <c r="EM374" s="53">
        <v>2.4474320000000001</v>
      </c>
      <c r="EN374" s="53">
        <v>1.753889</v>
      </c>
      <c r="EO374" s="53">
        <v>1.3227</v>
      </c>
      <c r="EP374" s="53">
        <v>0.56295980000000001</v>
      </c>
      <c r="EQ374" s="53">
        <v>0.4187844</v>
      </c>
      <c r="ER374" s="53">
        <v>0.35744799999999999</v>
      </c>
      <c r="ES374" s="53">
        <v>-6.7962999999999999E-3</v>
      </c>
      <c r="ET374" s="53">
        <v>-7.6458399999999996E-2</v>
      </c>
      <c r="EU374" s="53">
        <v>0.1326581</v>
      </c>
      <c r="EV374" s="53">
        <v>0.19999359999999999</v>
      </c>
      <c r="EW374" s="53">
        <v>59.249450000000003</v>
      </c>
      <c r="EX374" s="53">
        <v>58.618630000000003</v>
      </c>
      <c r="EY374" s="53">
        <v>58.03049</v>
      </c>
      <c r="EZ374" s="53">
        <v>57.467849999999999</v>
      </c>
      <c r="FA374" s="53">
        <v>56.901890000000002</v>
      </c>
      <c r="FB374" s="53">
        <v>56.568739999999998</v>
      </c>
      <c r="FC374" s="53">
        <v>56.942349999999998</v>
      </c>
      <c r="FD374" s="53">
        <v>59.2622</v>
      </c>
      <c r="FE374" s="53">
        <v>61.574829999999999</v>
      </c>
      <c r="FF374" s="53">
        <v>64.202330000000003</v>
      </c>
      <c r="FG374" s="53">
        <v>66.973950000000002</v>
      </c>
      <c r="FH374" s="53">
        <v>69.639690000000002</v>
      </c>
      <c r="FI374" s="53">
        <v>71.611980000000003</v>
      </c>
      <c r="FJ374" s="53">
        <v>72.778819999999996</v>
      </c>
      <c r="FK374" s="53">
        <v>73.558760000000007</v>
      </c>
      <c r="FL374" s="53">
        <v>73.618070000000003</v>
      </c>
      <c r="FM374" s="53">
        <v>72.940129999999996</v>
      </c>
      <c r="FN374" s="53">
        <v>71.573170000000005</v>
      </c>
      <c r="FO374" s="53">
        <v>69.563190000000006</v>
      </c>
      <c r="FP374" s="53">
        <v>66.964519999999993</v>
      </c>
      <c r="FQ374" s="53">
        <v>64.032709999999994</v>
      </c>
      <c r="FR374" s="53">
        <v>62.103659999999998</v>
      </c>
      <c r="FS374" s="53">
        <v>61.02328</v>
      </c>
      <c r="FT374" s="53">
        <v>60.188470000000002</v>
      </c>
      <c r="FU374" s="53">
        <v>41</v>
      </c>
      <c r="FV374" s="53">
        <v>113.15730000000001</v>
      </c>
      <c r="FW374" s="53">
        <v>16.92529</v>
      </c>
      <c r="FX374" s="53">
        <v>1</v>
      </c>
    </row>
    <row r="375" spans="1:180" x14ac:dyDescent="0.3">
      <c r="A375" t="s">
        <v>174</v>
      </c>
      <c r="B375" t="s">
        <v>252</v>
      </c>
      <c r="C375" t="s">
        <v>180</v>
      </c>
      <c r="D375" t="s">
        <v>248</v>
      </c>
      <c r="E375" t="s">
        <v>188</v>
      </c>
      <c r="F375" t="s">
        <v>229</v>
      </c>
      <c r="G375" t="s">
        <v>242</v>
      </c>
      <c r="H375" s="53">
        <v>24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0</v>
      </c>
      <c r="AC375" s="53">
        <v>0</v>
      </c>
      <c r="AD375" s="53">
        <v>0</v>
      </c>
      <c r="AE375" s="53">
        <v>0</v>
      </c>
      <c r="AF375" s="53">
        <v>0</v>
      </c>
      <c r="AG375" s="53">
        <v>0</v>
      </c>
      <c r="AH375" s="53">
        <v>0</v>
      </c>
      <c r="AI375" s="53">
        <v>0</v>
      </c>
      <c r="AJ375" s="53">
        <v>0</v>
      </c>
      <c r="AK375" s="53">
        <v>0</v>
      </c>
      <c r="AL375" s="53">
        <v>0</v>
      </c>
      <c r="AM375" s="53">
        <v>0</v>
      </c>
      <c r="AN375" s="53">
        <v>0</v>
      </c>
      <c r="AO375" s="53">
        <v>0</v>
      </c>
      <c r="AP375" s="53">
        <v>0</v>
      </c>
      <c r="AQ375" s="53">
        <v>0</v>
      </c>
      <c r="AR375" s="53">
        <v>0</v>
      </c>
      <c r="AS375" s="53">
        <v>0</v>
      </c>
      <c r="AT375" s="53">
        <v>0</v>
      </c>
      <c r="AU375" s="53">
        <v>0</v>
      </c>
      <c r="AV375" s="53">
        <v>0</v>
      </c>
      <c r="AW375" s="53">
        <v>0</v>
      </c>
      <c r="AX375" s="53">
        <v>0</v>
      </c>
      <c r="AY375" s="53">
        <v>0</v>
      </c>
      <c r="AZ375" s="53">
        <v>0</v>
      </c>
      <c r="BA375" s="53">
        <v>0</v>
      </c>
      <c r="BB375" s="53">
        <v>0</v>
      </c>
      <c r="BC375" s="53">
        <v>0</v>
      </c>
      <c r="BD375" s="53">
        <v>0</v>
      </c>
      <c r="BE375" s="53">
        <v>0</v>
      </c>
      <c r="BF375" s="53">
        <v>0</v>
      </c>
      <c r="BG375" s="53">
        <v>0</v>
      </c>
      <c r="BH375" s="53">
        <v>0</v>
      </c>
      <c r="BI375" s="53">
        <v>0</v>
      </c>
      <c r="BJ375" s="53">
        <v>0</v>
      </c>
      <c r="BK375" s="53">
        <v>0</v>
      </c>
      <c r="BL375" s="53">
        <v>0</v>
      </c>
      <c r="BM375" s="53">
        <v>0</v>
      </c>
      <c r="BN375" s="53">
        <v>0</v>
      </c>
      <c r="BO375" s="53">
        <v>0</v>
      </c>
      <c r="BP375" s="53">
        <v>0</v>
      </c>
      <c r="BQ375" s="53">
        <v>0</v>
      </c>
      <c r="BR375" s="53">
        <v>0</v>
      </c>
      <c r="BS375" s="53">
        <v>0</v>
      </c>
      <c r="BT375" s="53">
        <v>0</v>
      </c>
      <c r="BU375" s="53">
        <v>0</v>
      </c>
      <c r="BV375" s="53">
        <v>0</v>
      </c>
      <c r="BW375" s="53">
        <v>0</v>
      </c>
      <c r="BX375" s="53">
        <v>0</v>
      </c>
      <c r="BY375" s="53">
        <v>0</v>
      </c>
      <c r="BZ375" s="53">
        <v>0</v>
      </c>
      <c r="CA375" s="53">
        <v>0</v>
      </c>
      <c r="CB375" s="53">
        <v>0</v>
      </c>
      <c r="CC375" s="53">
        <v>0</v>
      </c>
      <c r="CD375" s="53">
        <v>0</v>
      </c>
      <c r="CE375" s="53">
        <v>0</v>
      </c>
      <c r="CF375" s="53">
        <v>0</v>
      </c>
      <c r="CG375" s="53">
        <v>0</v>
      </c>
      <c r="CH375" s="53">
        <v>0</v>
      </c>
      <c r="CI375" s="53">
        <v>0</v>
      </c>
      <c r="CJ375" s="53">
        <v>0</v>
      </c>
      <c r="CK375" s="53">
        <v>0</v>
      </c>
      <c r="CL375" s="53">
        <v>0</v>
      </c>
      <c r="CM375" s="53">
        <v>0</v>
      </c>
      <c r="CN375" s="53">
        <v>0</v>
      </c>
      <c r="CO375" s="53">
        <v>0</v>
      </c>
      <c r="CP375" s="53">
        <v>0</v>
      </c>
      <c r="CQ375" s="53">
        <v>0</v>
      </c>
      <c r="CR375" s="53">
        <v>0</v>
      </c>
      <c r="CS375" s="53">
        <v>0</v>
      </c>
      <c r="CT375" s="53">
        <v>0</v>
      </c>
      <c r="CU375" s="53">
        <v>0</v>
      </c>
      <c r="CV375" s="53">
        <v>0</v>
      </c>
      <c r="CW375" s="53">
        <v>0</v>
      </c>
      <c r="CX375" s="53">
        <v>0</v>
      </c>
      <c r="CY375" s="53">
        <v>0</v>
      </c>
      <c r="CZ375" s="53">
        <v>0</v>
      </c>
      <c r="DA375" s="53">
        <v>0</v>
      </c>
      <c r="DB375" s="53">
        <v>0</v>
      </c>
      <c r="DC375" s="53">
        <v>0</v>
      </c>
      <c r="DD375" s="53">
        <v>0</v>
      </c>
      <c r="DE375" s="53">
        <v>0</v>
      </c>
      <c r="DF375" s="53">
        <v>0</v>
      </c>
      <c r="DG375" s="53">
        <v>0</v>
      </c>
      <c r="DH375" s="53">
        <v>0</v>
      </c>
      <c r="DI375" s="53">
        <v>0</v>
      </c>
      <c r="DJ375" s="53">
        <v>0</v>
      </c>
      <c r="DK375" s="53">
        <v>0</v>
      </c>
      <c r="DL375" s="53">
        <v>0</v>
      </c>
      <c r="DM375" s="53">
        <v>0</v>
      </c>
      <c r="DN375" s="53">
        <v>0</v>
      </c>
      <c r="DO375" s="53">
        <v>0</v>
      </c>
      <c r="DP375" s="53">
        <v>0</v>
      </c>
      <c r="DQ375" s="53">
        <v>0</v>
      </c>
      <c r="DR375" s="53">
        <v>0</v>
      </c>
      <c r="DS375" s="53">
        <v>0</v>
      </c>
      <c r="DT375" s="53">
        <v>0</v>
      </c>
      <c r="DU375" s="53">
        <v>0</v>
      </c>
      <c r="DV375" s="53">
        <v>0</v>
      </c>
      <c r="DW375" s="53">
        <v>0</v>
      </c>
      <c r="DX375" s="53">
        <v>0</v>
      </c>
      <c r="DY375" s="53">
        <v>0</v>
      </c>
      <c r="DZ375" s="53">
        <v>0</v>
      </c>
      <c r="EA375" s="53">
        <v>0</v>
      </c>
      <c r="EB375" s="53">
        <v>0</v>
      </c>
      <c r="EC375" s="53">
        <v>0</v>
      </c>
      <c r="ED375" s="53">
        <v>0</v>
      </c>
      <c r="EE375" s="53">
        <v>0</v>
      </c>
      <c r="EF375" s="53">
        <v>0</v>
      </c>
      <c r="EG375" s="53">
        <v>0</v>
      </c>
      <c r="EH375" s="53">
        <v>0</v>
      </c>
      <c r="EI375" s="53">
        <v>0</v>
      </c>
      <c r="EJ375" s="53">
        <v>0</v>
      </c>
      <c r="EK375" s="53">
        <v>0</v>
      </c>
      <c r="EL375" s="53">
        <v>0</v>
      </c>
      <c r="EM375" s="53">
        <v>0</v>
      </c>
      <c r="EN375" s="53">
        <v>0</v>
      </c>
      <c r="EO375" s="53">
        <v>0</v>
      </c>
      <c r="EP375" s="53">
        <v>0</v>
      </c>
      <c r="EQ375" s="53">
        <v>0</v>
      </c>
      <c r="ER375" s="53">
        <v>0</v>
      </c>
      <c r="ES375" s="53">
        <v>0</v>
      </c>
      <c r="ET375" s="53">
        <v>0</v>
      </c>
      <c r="EU375" s="53">
        <v>0</v>
      </c>
      <c r="EV375" s="53">
        <v>0</v>
      </c>
      <c r="EW375" s="53">
        <v>60.690240000000003</v>
      </c>
      <c r="EX375" s="53">
        <v>60.126829999999998</v>
      </c>
      <c r="EY375" s="53">
        <v>59.586590000000001</v>
      </c>
      <c r="EZ375" s="53">
        <v>59.137810000000002</v>
      </c>
      <c r="FA375" s="53">
        <v>58.839019999999998</v>
      </c>
      <c r="FB375" s="53">
        <v>58.542679999999997</v>
      </c>
      <c r="FC375" s="53">
        <v>58.276829999999997</v>
      </c>
      <c r="FD375" s="53">
        <v>59.468290000000003</v>
      </c>
      <c r="FE375" s="53">
        <v>61.559759999999997</v>
      </c>
      <c r="FF375" s="53">
        <v>64.409760000000006</v>
      </c>
      <c r="FG375" s="53">
        <v>67.402439999999999</v>
      </c>
      <c r="FH375" s="53">
        <v>70.45</v>
      </c>
      <c r="FI375" s="53">
        <v>72.610979999999998</v>
      </c>
      <c r="FJ375" s="53">
        <v>73.937809999999999</v>
      </c>
      <c r="FK375" s="53">
        <v>74.907319999999999</v>
      </c>
      <c r="FL375" s="53">
        <v>75.27073</v>
      </c>
      <c r="FM375" s="53">
        <v>74.473169999999996</v>
      </c>
      <c r="FN375" s="53">
        <v>72.576830000000001</v>
      </c>
      <c r="FO375" s="53">
        <v>70.313419999999994</v>
      </c>
      <c r="FP375" s="53">
        <v>67.668289999999999</v>
      </c>
      <c r="FQ375" s="53">
        <v>65.052440000000004</v>
      </c>
      <c r="FR375" s="53">
        <v>62.960979999999999</v>
      </c>
      <c r="FS375" s="53">
        <v>61.803660000000001</v>
      </c>
      <c r="FT375" s="53">
        <v>61.101219999999998</v>
      </c>
      <c r="FU375" s="53">
        <v>41</v>
      </c>
      <c r="FV375" s="53">
        <v>112.12860000000001</v>
      </c>
      <c r="FW375" s="53">
        <v>17.555160000000001</v>
      </c>
      <c r="FX375" s="53">
        <v>0</v>
      </c>
    </row>
    <row r="376" spans="1:180" x14ac:dyDescent="0.3">
      <c r="A376" t="s">
        <v>174</v>
      </c>
      <c r="B376" t="s">
        <v>252</v>
      </c>
      <c r="C376" t="s">
        <v>180</v>
      </c>
      <c r="D376" t="s">
        <v>248</v>
      </c>
      <c r="E376" t="s">
        <v>190</v>
      </c>
      <c r="F376" t="s">
        <v>229</v>
      </c>
      <c r="G376" t="s">
        <v>242</v>
      </c>
      <c r="H376" s="53">
        <v>24</v>
      </c>
      <c r="I376" s="53">
        <v>0</v>
      </c>
      <c r="J376" s="53">
        <v>0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0</v>
      </c>
      <c r="AC376" s="53">
        <v>0</v>
      </c>
      <c r="AD376" s="53">
        <v>0</v>
      </c>
      <c r="AE376" s="53">
        <v>0</v>
      </c>
      <c r="AF376" s="53">
        <v>0</v>
      </c>
      <c r="AG376" s="53">
        <v>0</v>
      </c>
      <c r="AH376" s="53">
        <v>0</v>
      </c>
      <c r="AI376" s="53">
        <v>0</v>
      </c>
      <c r="AJ376" s="53">
        <v>0</v>
      </c>
      <c r="AK376" s="53">
        <v>0</v>
      </c>
      <c r="AL376" s="53">
        <v>0</v>
      </c>
      <c r="AM376" s="53">
        <v>0</v>
      </c>
      <c r="AN376" s="53">
        <v>0</v>
      </c>
      <c r="AO376" s="53">
        <v>0</v>
      </c>
      <c r="AP376" s="53">
        <v>0</v>
      </c>
      <c r="AQ376" s="53">
        <v>0</v>
      </c>
      <c r="AR376" s="53">
        <v>0</v>
      </c>
      <c r="AS376" s="53">
        <v>0</v>
      </c>
      <c r="AT376" s="53">
        <v>0</v>
      </c>
      <c r="AU376" s="53">
        <v>0</v>
      </c>
      <c r="AV376" s="53">
        <v>0</v>
      </c>
      <c r="AW376" s="53">
        <v>0</v>
      </c>
      <c r="AX376" s="53">
        <v>0</v>
      </c>
      <c r="AY376" s="53">
        <v>0</v>
      </c>
      <c r="AZ376" s="53">
        <v>0</v>
      </c>
      <c r="BA376" s="53">
        <v>0</v>
      </c>
      <c r="BB376" s="53">
        <v>0</v>
      </c>
      <c r="BC376" s="53">
        <v>0</v>
      </c>
      <c r="BD376" s="53">
        <v>0</v>
      </c>
      <c r="BE376" s="53">
        <v>0</v>
      </c>
      <c r="BF376" s="53">
        <v>0</v>
      </c>
      <c r="BG376" s="53">
        <v>0</v>
      </c>
      <c r="BH376" s="53">
        <v>0</v>
      </c>
      <c r="BI376" s="53">
        <v>0</v>
      </c>
      <c r="BJ376" s="53">
        <v>0</v>
      </c>
      <c r="BK376" s="53">
        <v>0</v>
      </c>
      <c r="BL376" s="53">
        <v>0</v>
      </c>
      <c r="BM376" s="53">
        <v>0</v>
      </c>
      <c r="BN376" s="53">
        <v>0</v>
      </c>
      <c r="BO376" s="53">
        <v>0</v>
      </c>
      <c r="BP376" s="53">
        <v>0</v>
      </c>
      <c r="BQ376" s="53">
        <v>0</v>
      </c>
      <c r="BR376" s="53">
        <v>0</v>
      </c>
      <c r="BS376" s="53">
        <v>0</v>
      </c>
      <c r="BT376" s="53">
        <v>0</v>
      </c>
      <c r="BU376" s="53">
        <v>0</v>
      </c>
      <c r="BV376" s="53">
        <v>0</v>
      </c>
      <c r="BW376" s="53">
        <v>0</v>
      </c>
      <c r="BX376" s="53">
        <v>0</v>
      </c>
      <c r="BY376" s="53">
        <v>0</v>
      </c>
      <c r="BZ376" s="53">
        <v>0</v>
      </c>
      <c r="CA376" s="53">
        <v>0</v>
      </c>
      <c r="CB376" s="53">
        <v>0</v>
      </c>
      <c r="CC376" s="53">
        <v>0</v>
      </c>
      <c r="CD376" s="53">
        <v>0</v>
      </c>
      <c r="CE376" s="53">
        <v>0</v>
      </c>
      <c r="CF376" s="53">
        <v>0</v>
      </c>
      <c r="CG376" s="53">
        <v>0</v>
      </c>
      <c r="CH376" s="53">
        <v>0</v>
      </c>
      <c r="CI376" s="53">
        <v>0</v>
      </c>
      <c r="CJ376" s="53">
        <v>0</v>
      </c>
      <c r="CK376" s="53">
        <v>0</v>
      </c>
      <c r="CL376" s="53">
        <v>0</v>
      </c>
      <c r="CM376" s="53">
        <v>0</v>
      </c>
      <c r="CN376" s="53">
        <v>0</v>
      </c>
      <c r="CO376" s="53">
        <v>0</v>
      </c>
      <c r="CP376" s="53">
        <v>0</v>
      </c>
      <c r="CQ376" s="53">
        <v>0</v>
      </c>
      <c r="CR376" s="53">
        <v>0</v>
      </c>
      <c r="CS376" s="53">
        <v>0</v>
      </c>
      <c r="CT376" s="53">
        <v>0</v>
      </c>
      <c r="CU376" s="53">
        <v>0</v>
      </c>
      <c r="CV376" s="53">
        <v>0</v>
      </c>
      <c r="CW376" s="53">
        <v>0</v>
      </c>
      <c r="CX376" s="53">
        <v>0</v>
      </c>
      <c r="CY376" s="53">
        <v>0</v>
      </c>
      <c r="CZ376" s="53">
        <v>0</v>
      </c>
      <c r="DA376" s="53">
        <v>0</v>
      </c>
      <c r="DB376" s="53">
        <v>0</v>
      </c>
      <c r="DC376" s="53">
        <v>0</v>
      </c>
      <c r="DD376" s="53">
        <v>0</v>
      </c>
      <c r="DE376" s="53">
        <v>0</v>
      </c>
      <c r="DF376" s="53">
        <v>0</v>
      </c>
      <c r="DG376" s="53">
        <v>0</v>
      </c>
      <c r="DH376" s="53">
        <v>0</v>
      </c>
      <c r="DI376" s="53">
        <v>0</v>
      </c>
      <c r="DJ376" s="53">
        <v>0</v>
      </c>
      <c r="DK376" s="53">
        <v>0</v>
      </c>
      <c r="DL376" s="53">
        <v>0</v>
      </c>
      <c r="DM376" s="53">
        <v>0</v>
      </c>
      <c r="DN376" s="53">
        <v>0</v>
      </c>
      <c r="DO376" s="53">
        <v>0</v>
      </c>
      <c r="DP376" s="53">
        <v>0</v>
      </c>
      <c r="DQ376" s="53">
        <v>0</v>
      </c>
      <c r="DR376" s="53">
        <v>0</v>
      </c>
      <c r="DS376" s="53">
        <v>0</v>
      </c>
      <c r="DT376" s="53">
        <v>0</v>
      </c>
      <c r="DU376" s="53">
        <v>0</v>
      </c>
      <c r="DV376" s="53">
        <v>0</v>
      </c>
      <c r="DW376" s="53">
        <v>0</v>
      </c>
      <c r="DX376" s="53">
        <v>0</v>
      </c>
      <c r="DY376" s="53">
        <v>0</v>
      </c>
      <c r="DZ376" s="53">
        <v>0</v>
      </c>
      <c r="EA376" s="53">
        <v>0</v>
      </c>
      <c r="EB376" s="53">
        <v>0</v>
      </c>
      <c r="EC376" s="53">
        <v>0</v>
      </c>
      <c r="ED376" s="53">
        <v>0</v>
      </c>
      <c r="EE376" s="53">
        <v>0</v>
      </c>
      <c r="EF376" s="53">
        <v>0</v>
      </c>
      <c r="EG376" s="53">
        <v>0</v>
      </c>
      <c r="EH376" s="53">
        <v>0</v>
      </c>
      <c r="EI376" s="53">
        <v>0</v>
      </c>
      <c r="EJ376" s="53">
        <v>0</v>
      </c>
      <c r="EK376" s="53">
        <v>0</v>
      </c>
      <c r="EL376" s="53">
        <v>0</v>
      </c>
      <c r="EM376" s="53">
        <v>0</v>
      </c>
      <c r="EN376" s="53">
        <v>0</v>
      </c>
      <c r="EO376" s="53">
        <v>0</v>
      </c>
      <c r="EP376" s="53">
        <v>0</v>
      </c>
      <c r="EQ376" s="53">
        <v>0</v>
      </c>
      <c r="ER376" s="53">
        <v>0</v>
      </c>
      <c r="ES376" s="53">
        <v>0</v>
      </c>
      <c r="ET376" s="53">
        <v>0</v>
      </c>
      <c r="EU376" s="53">
        <v>0</v>
      </c>
      <c r="EV376" s="53">
        <v>0</v>
      </c>
      <c r="EW376" s="53">
        <v>60.163960000000003</v>
      </c>
      <c r="EX376" s="53">
        <v>59.5122</v>
      </c>
      <c r="EY376" s="53">
        <v>58.872630000000001</v>
      </c>
      <c r="EZ376" s="53">
        <v>58.269649999999999</v>
      </c>
      <c r="FA376" s="53">
        <v>57.775069999999999</v>
      </c>
      <c r="FB376" s="53">
        <v>57.322490000000002</v>
      </c>
      <c r="FC376" s="53">
        <v>56.936309999999999</v>
      </c>
      <c r="FD376" s="53">
        <v>57.829270000000001</v>
      </c>
      <c r="FE376" s="53">
        <v>60.551490000000001</v>
      </c>
      <c r="FF376" s="53">
        <v>63.989159999999998</v>
      </c>
      <c r="FG376" s="53">
        <v>68.237129999999993</v>
      </c>
      <c r="FH376" s="53">
        <v>71.799459999999996</v>
      </c>
      <c r="FI376" s="53">
        <v>74.173439999999999</v>
      </c>
      <c r="FJ376" s="53">
        <v>75.628720000000001</v>
      </c>
      <c r="FK376" s="53">
        <v>76.525739999999999</v>
      </c>
      <c r="FL376" s="53">
        <v>76.756100000000004</v>
      </c>
      <c r="FM376" s="53">
        <v>76.201899999999995</v>
      </c>
      <c r="FN376" s="53">
        <v>74.665310000000005</v>
      </c>
      <c r="FO376" s="53">
        <v>71.476969999999994</v>
      </c>
      <c r="FP376" s="53">
        <v>67.565039999999996</v>
      </c>
      <c r="FQ376" s="53">
        <v>65.108400000000003</v>
      </c>
      <c r="FR376" s="53">
        <v>63.798099999999998</v>
      </c>
      <c r="FS376" s="53">
        <v>62.739840000000001</v>
      </c>
      <c r="FT376" s="53">
        <v>61.834690000000002</v>
      </c>
      <c r="FU376" s="53">
        <v>40.933329999999998</v>
      </c>
      <c r="FV376" s="53">
        <v>76.137879999999996</v>
      </c>
      <c r="FW376" s="53">
        <v>14.894500000000001</v>
      </c>
      <c r="FX376" s="53">
        <v>0</v>
      </c>
    </row>
    <row r="377" spans="1:180" x14ac:dyDescent="0.3">
      <c r="A377" t="s">
        <v>174</v>
      </c>
      <c r="B377" t="s">
        <v>252</v>
      </c>
      <c r="C377" t="s">
        <v>180</v>
      </c>
      <c r="D377" t="s">
        <v>227</v>
      </c>
      <c r="E377" t="s">
        <v>188</v>
      </c>
      <c r="F377" t="s">
        <v>229</v>
      </c>
      <c r="G377" t="s">
        <v>242</v>
      </c>
      <c r="H377" s="53">
        <v>24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0</v>
      </c>
      <c r="AC377" s="53">
        <v>0</v>
      </c>
      <c r="AD377" s="53">
        <v>0</v>
      </c>
      <c r="AE377" s="53">
        <v>0</v>
      </c>
      <c r="AF377" s="53">
        <v>0</v>
      </c>
      <c r="AG377" s="53">
        <v>0</v>
      </c>
      <c r="AH377" s="53">
        <v>0</v>
      </c>
      <c r="AI377" s="53">
        <v>0</v>
      </c>
      <c r="AJ377" s="53">
        <v>0</v>
      </c>
      <c r="AK377" s="53">
        <v>0</v>
      </c>
      <c r="AL377" s="53">
        <v>0</v>
      </c>
      <c r="AM377" s="53">
        <v>0</v>
      </c>
      <c r="AN377" s="53">
        <v>0</v>
      </c>
      <c r="AO377" s="53">
        <v>0</v>
      </c>
      <c r="AP377" s="53">
        <v>0</v>
      </c>
      <c r="AQ377" s="53">
        <v>0</v>
      </c>
      <c r="AR377" s="53">
        <v>0</v>
      </c>
      <c r="AS377" s="53">
        <v>0</v>
      </c>
      <c r="AT377" s="53">
        <v>0</v>
      </c>
      <c r="AU377" s="53">
        <v>0</v>
      </c>
      <c r="AV377" s="53">
        <v>0</v>
      </c>
      <c r="AW377" s="53">
        <v>0</v>
      </c>
      <c r="AX377" s="53">
        <v>0</v>
      </c>
      <c r="AY377" s="53">
        <v>0</v>
      </c>
      <c r="AZ377" s="53">
        <v>0</v>
      </c>
      <c r="BA377" s="53">
        <v>0</v>
      </c>
      <c r="BB377" s="53">
        <v>0</v>
      </c>
      <c r="BC377" s="53">
        <v>0</v>
      </c>
      <c r="BD377" s="53">
        <v>0</v>
      </c>
      <c r="BE377" s="53">
        <v>0</v>
      </c>
      <c r="BF377" s="53">
        <v>0</v>
      </c>
      <c r="BG377" s="53">
        <v>0</v>
      </c>
      <c r="BH377" s="53">
        <v>0</v>
      </c>
      <c r="BI377" s="53">
        <v>0</v>
      </c>
      <c r="BJ377" s="53">
        <v>0</v>
      </c>
      <c r="BK377" s="53">
        <v>0</v>
      </c>
      <c r="BL377" s="53">
        <v>0</v>
      </c>
      <c r="BM377" s="53">
        <v>0</v>
      </c>
      <c r="BN377" s="53">
        <v>0</v>
      </c>
      <c r="BO377" s="53">
        <v>0</v>
      </c>
      <c r="BP377" s="53">
        <v>0</v>
      </c>
      <c r="BQ377" s="53">
        <v>0</v>
      </c>
      <c r="BR377" s="53">
        <v>0</v>
      </c>
      <c r="BS377" s="53">
        <v>0</v>
      </c>
      <c r="BT377" s="53">
        <v>0</v>
      </c>
      <c r="BU377" s="53">
        <v>0</v>
      </c>
      <c r="BV377" s="53">
        <v>0</v>
      </c>
      <c r="BW377" s="53">
        <v>0</v>
      </c>
      <c r="BX377" s="53">
        <v>0</v>
      </c>
      <c r="BY377" s="53">
        <v>0</v>
      </c>
      <c r="BZ377" s="53">
        <v>0</v>
      </c>
      <c r="CA377" s="53">
        <v>0</v>
      </c>
      <c r="CB377" s="53">
        <v>0</v>
      </c>
      <c r="CC377" s="53">
        <v>0</v>
      </c>
      <c r="CD377" s="53">
        <v>0</v>
      </c>
      <c r="CE377" s="53">
        <v>0</v>
      </c>
      <c r="CF377" s="53">
        <v>0</v>
      </c>
      <c r="CG377" s="53">
        <v>0</v>
      </c>
      <c r="CH377" s="53">
        <v>0</v>
      </c>
      <c r="CI377" s="53">
        <v>0</v>
      </c>
      <c r="CJ377" s="53">
        <v>0</v>
      </c>
      <c r="CK377" s="53">
        <v>0</v>
      </c>
      <c r="CL377" s="53">
        <v>0</v>
      </c>
      <c r="CM377" s="53">
        <v>0</v>
      </c>
      <c r="CN377" s="53">
        <v>0</v>
      </c>
      <c r="CO377" s="53">
        <v>0</v>
      </c>
      <c r="CP377" s="53">
        <v>0</v>
      </c>
      <c r="CQ377" s="53">
        <v>0</v>
      </c>
      <c r="CR377" s="53">
        <v>0</v>
      </c>
      <c r="CS377" s="53">
        <v>0</v>
      </c>
      <c r="CT377" s="53">
        <v>0</v>
      </c>
      <c r="CU377" s="53">
        <v>0</v>
      </c>
      <c r="CV377" s="53">
        <v>0</v>
      </c>
      <c r="CW377" s="53">
        <v>0</v>
      </c>
      <c r="CX377" s="53">
        <v>0</v>
      </c>
      <c r="CY377" s="53">
        <v>0</v>
      </c>
      <c r="CZ377" s="53">
        <v>0</v>
      </c>
      <c r="DA377" s="53">
        <v>0</v>
      </c>
      <c r="DB377" s="53">
        <v>0</v>
      </c>
      <c r="DC377" s="53">
        <v>0</v>
      </c>
      <c r="DD377" s="53">
        <v>0</v>
      </c>
      <c r="DE377" s="53">
        <v>0</v>
      </c>
      <c r="DF377" s="53">
        <v>0</v>
      </c>
      <c r="DG377" s="53">
        <v>0</v>
      </c>
      <c r="DH377" s="53">
        <v>0</v>
      </c>
      <c r="DI377" s="53">
        <v>0</v>
      </c>
      <c r="DJ377" s="53">
        <v>0</v>
      </c>
      <c r="DK377" s="53">
        <v>0</v>
      </c>
      <c r="DL377" s="53">
        <v>0</v>
      </c>
      <c r="DM377" s="53">
        <v>0</v>
      </c>
      <c r="DN377" s="53">
        <v>0</v>
      </c>
      <c r="DO377" s="53">
        <v>0</v>
      </c>
      <c r="DP377" s="53">
        <v>0</v>
      </c>
      <c r="DQ377" s="53">
        <v>0</v>
      </c>
      <c r="DR377" s="53">
        <v>0</v>
      </c>
      <c r="DS377" s="53">
        <v>0</v>
      </c>
      <c r="DT377" s="53">
        <v>0</v>
      </c>
      <c r="DU377" s="53">
        <v>0</v>
      </c>
      <c r="DV377" s="53">
        <v>0</v>
      </c>
      <c r="DW377" s="53">
        <v>0</v>
      </c>
      <c r="DX377" s="53">
        <v>0</v>
      </c>
      <c r="DY377" s="53">
        <v>0</v>
      </c>
      <c r="DZ377" s="53">
        <v>0</v>
      </c>
      <c r="EA377" s="53">
        <v>0</v>
      </c>
      <c r="EB377" s="53">
        <v>0</v>
      </c>
      <c r="EC377" s="53">
        <v>0</v>
      </c>
      <c r="ED377" s="53">
        <v>0</v>
      </c>
      <c r="EE377" s="53">
        <v>0</v>
      </c>
      <c r="EF377" s="53">
        <v>0</v>
      </c>
      <c r="EG377" s="53">
        <v>0</v>
      </c>
      <c r="EH377" s="53">
        <v>0</v>
      </c>
      <c r="EI377" s="53">
        <v>0</v>
      </c>
      <c r="EJ377" s="53">
        <v>0</v>
      </c>
      <c r="EK377" s="53">
        <v>0</v>
      </c>
      <c r="EL377" s="53">
        <v>0</v>
      </c>
      <c r="EM377" s="53">
        <v>0</v>
      </c>
      <c r="EN377" s="53">
        <v>0</v>
      </c>
      <c r="EO377" s="53">
        <v>0</v>
      </c>
      <c r="EP377" s="53">
        <v>0</v>
      </c>
      <c r="EQ377" s="53">
        <v>0</v>
      </c>
      <c r="ER377" s="53">
        <v>0</v>
      </c>
      <c r="ES377" s="53">
        <v>0</v>
      </c>
      <c r="ET377" s="53">
        <v>0</v>
      </c>
      <c r="EU377" s="53">
        <v>0</v>
      </c>
      <c r="EV377" s="53">
        <v>0</v>
      </c>
      <c r="EW377" s="53">
        <v>59.840299999999999</v>
      </c>
      <c r="EX377" s="53">
        <v>59.567360000000001</v>
      </c>
      <c r="EY377" s="53">
        <v>59.149250000000002</v>
      </c>
      <c r="EZ377" s="53">
        <v>58.74971</v>
      </c>
      <c r="FA377" s="53">
        <v>58.489550000000001</v>
      </c>
      <c r="FB377" s="53">
        <v>58.173630000000003</v>
      </c>
      <c r="FC377" s="53">
        <v>58.187570000000001</v>
      </c>
      <c r="FD377" s="53">
        <v>59.261330000000001</v>
      </c>
      <c r="FE377" s="53">
        <v>61.203249999999997</v>
      </c>
      <c r="FF377" s="53">
        <v>63.917540000000002</v>
      </c>
      <c r="FG377" s="53">
        <v>66.867009999999993</v>
      </c>
      <c r="FH377" s="53">
        <v>69.553430000000006</v>
      </c>
      <c r="FI377" s="53">
        <v>71.785129999999995</v>
      </c>
      <c r="FJ377" s="53">
        <v>73.122540000000001</v>
      </c>
      <c r="FK377" s="53">
        <v>74.017420000000001</v>
      </c>
      <c r="FL377" s="53">
        <v>74.117890000000003</v>
      </c>
      <c r="FM377" s="53">
        <v>73.406499999999994</v>
      </c>
      <c r="FN377" s="53">
        <v>72.048779999999994</v>
      </c>
      <c r="FO377" s="53">
        <v>69.675380000000004</v>
      </c>
      <c r="FP377" s="53">
        <v>66.966319999999996</v>
      </c>
      <c r="FQ377" s="53">
        <v>64.109759999999994</v>
      </c>
      <c r="FR377" s="53">
        <v>62.288040000000002</v>
      </c>
      <c r="FS377" s="53">
        <v>61.288620000000002</v>
      </c>
      <c r="FT377" s="53">
        <v>60.515680000000003</v>
      </c>
      <c r="FU377" s="53">
        <v>41</v>
      </c>
      <c r="FV377" s="53">
        <v>112.12860000000001</v>
      </c>
      <c r="FW377" s="53">
        <v>17.555160000000001</v>
      </c>
      <c r="FX377" s="53">
        <v>0</v>
      </c>
    </row>
    <row r="378" spans="1:180" x14ac:dyDescent="0.3">
      <c r="A378" t="s">
        <v>174</v>
      </c>
      <c r="B378" t="s">
        <v>252</v>
      </c>
      <c r="C378" t="s">
        <v>180</v>
      </c>
      <c r="D378" t="s">
        <v>227</v>
      </c>
      <c r="E378" t="s">
        <v>189</v>
      </c>
      <c r="F378" t="s">
        <v>230</v>
      </c>
      <c r="G378" t="s">
        <v>242</v>
      </c>
      <c r="H378" s="53">
        <v>93</v>
      </c>
      <c r="I378" s="53">
        <v>2.0920350999999999</v>
      </c>
      <c r="J378" s="53">
        <v>2.1259860000000002</v>
      </c>
      <c r="K378" s="53">
        <v>2.14628</v>
      </c>
      <c r="L378" s="53">
        <v>2.110789</v>
      </c>
      <c r="M378" s="53">
        <v>1.974167</v>
      </c>
      <c r="N378" s="53">
        <v>2.0139830000000001</v>
      </c>
      <c r="O378" s="53">
        <v>1.93895</v>
      </c>
      <c r="P378" s="53">
        <v>2.3063340000000001</v>
      </c>
      <c r="Q378" s="53">
        <v>2.6522290000000002</v>
      </c>
      <c r="R378" s="53">
        <v>2.9898380000000002</v>
      </c>
      <c r="S378" s="53">
        <v>3.1461250000000001</v>
      </c>
      <c r="T378" s="53">
        <v>3.0418180000000001</v>
      </c>
      <c r="U378" s="53">
        <v>3.0200879999999999</v>
      </c>
      <c r="V378" s="53">
        <v>3.200399</v>
      </c>
      <c r="W378" s="53">
        <v>3.288405</v>
      </c>
      <c r="X378" s="53">
        <v>3.0356999999999998</v>
      </c>
      <c r="Y378" s="53">
        <v>2.7732209999999999</v>
      </c>
      <c r="Z378" s="53">
        <v>2.614528</v>
      </c>
      <c r="AA378" s="53">
        <v>2.4787110000000001</v>
      </c>
      <c r="AB378" s="53">
        <v>2.5084369999999998</v>
      </c>
      <c r="AC378" s="53">
        <v>2.47113</v>
      </c>
      <c r="AD378" s="53">
        <v>2.54461</v>
      </c>
      <c r="AE378" s="53">
        <v>2.451346</v>
      </c>
      <c r="AF378" s="53">
        <v>2.4418760000000002</v>
      </c>
      <c r="AG378" s="53">
        <v>-0.92489021999999999</v>
      </c>
      <c r="AH378" s="53">
        <v>-0.83401320000000001</v>
      </c>
      <c r="AI378" s="53">
        <v>-0.84265889999999999</v>
      </c>
      <c r="AJ378" s="53">
        <v>-0.8845326</v>
      </c>
      <c r="AK378" s="53">
        <v>-1.0688329999999999</v>
      </c>
      <c r="AL378" s="53">
        <v>-1.1135200000000001</v>
      </c>
      <c r="AM378" s="53">
        <v>-1.178693</v>
      </c>
      <c r="AN378" s="53">
        <v>-1.0857399999999999</v>
      </c>
      <c r="AO378" s="53">
        <v>-0.87640940000000001</v>
      </c>
      <c r="AP378" s="53">
        <v>-0.59623199999999998</v>
      </c>
      <c r="AQ378" s="53">
        <v>-0.46867419999999999</v>
      </c>
      <c r="AR378" s="53">
        <v>-0.5805671</v>
      </c>
      <c r="AS378" s="53">
        <v>-0.58213979999999999</v>
      </c>
      <c r="AT378" s="53">
        <v>-0.42405379999999998</v>
      </c>
      <c r="AU378" s="53">
        <v>-0.22892879999999999</v>
      </c>
      <c r="AV378" s="53">
        <v>-0.307336</v>
      </c>
      <c r="AW378" s="53">
        <v>-0.38559009999999999</v>
      </c>
      <c r="AX378" s="53">
        <v>-0.400115</v>
      </c>
      <c r="AY378" s="53">
        <v>-0.38075170000000003</v>
      </c>
      <c r="AZ378" s="53">
        <v>-0.3565989</v>
      </c>
      <c r="BA378" s="53">
        <v>-0.78153620000000001</v>
      </c>
      <c r="BB378" s="53">
        <v>-0.74120900000000001</v>
      </c>
      <c r="BC378" s="53">
        <v>-0.77795650000000005</v>
      </c>
      <c r="BD378" s="53">
        <v>-0.74229140000000005</v>
      </c>
      <c r="BE378" s="53">
        <v>-0.73051739000000004</v>
      </c>
      <c r="BF378" s="53">
        <v>-0.64379359999999997</v>
      </c>
      <c r="BG378" s="53">
        <v>-0.61246239999999996</v>
      </c>
      <c r="BH378" s="53">
        <v>-0.6430884</v>
      </c>
      <c r="BI378" s="53">
        <v>-0.80821520000000002</v>
      </c>
      <c r="BJ378" s="53">
        <v>-0.80064460000000004</v>
      </c>
      <c r="BK378" s="53">
        <v>-0.94735159999999996</v>
      </c>
      <c r="BL378" s="53">
        <v>-0.81511460000000002</v>
      </c>
      <c r="BM378" s="53">
        <v>-0.59219390000000005</v>
      </c>
      <c r="BN378" s="53">
        <v>-0.32083420000000001</v>
      </c>
      <c r="BO378" s="53">
        <v>-0.19757540000000001</v>
      </c>
      <c r="BP378" s="53">
        <v>-0.30997760000000002</v>
      </c>
      <c r="BQ378" s="53">
        <v>-0.28538000000000002</v>
      </c>
      <c r="BR378" s="53">
        <v>-0.11505079999999999</v>
      </c>
      <c r="BS378" s="53">
        <v>7.9164999999999999E-2</v>
      </c>
      <c r="BT378" s="53">
        <v>-4.6793E-3</v>
      </c>
      <c r="BU378" s="53">
        <v>-7.2331800000000002E-2</v>
      </c>
      <c r="BV378" s="53">
        <v>-9.9247799999999997E-2</v>
      </c>
      <c r="BW378" s="53">
        <v>-0.15928619999999999</v>
      </c>
      <c r="BX378" s="53">
        <v>-0.13195119999999999</v>
      </c>
      <c r="BY378" s="53">
        <v>-0.472883</v>
      </c>
      <c r="BZ378" s="53">
        <v>-0.4795217</v>
      </c>
      <c r="CA378" s="53">
        <v>-0.57348339999999998</v>
      </c>
      <c r="CB378" s="53">
        <v>-0.53507000000000005</v>
      </c>
      <c r="CC378" s="53">
        <v>-0.59589541000000001</v>
      </c>
      <c r="CD378" s="53">
        <v>-0.51204810000000001</v>
      </c>
      <c r="CE378" s="53">
        <v>-0.45302900000000002</v>
      </c>
      <c r="CF378" s="53">
        <v>-0.47586489999999998</v>
      </c>
      <c r="CG378" s="53">
        <v>-0.62771200000000005</v>
      </c>
      <c r="CH378" s="53">
        <v>-0.58394809999999997</v>
      </c>
      <c r="CI378" s="53">
        <v>-0.78712550000000003</v>
      </c>
      <c r="CJ378" s="53">
        <v>-0.62768020000000002</v>
      </c>
      <c r="CK378" s="53">
        <v>-0.39534710000000001</v>
      </c>
      <c r="CL378" s="53">
        <v>-0.1300945</v>
      </c>
      <c r="CM378" s="53">
        <v>-9.8131999999999994E-3</v>
      </c>
      <c r="CN378" s="53">
        <v>-0.1225681</v>
      </c>
      <c r="CO378" s="53">
        <v>-7.9845100000000002E-2</v>
      </c>
      <c r="CP378" s="53">
        <v>9.8963700000000002E-2</v>
      </c>
      <c r="CQ378" s="53">
        <v>0.29254980000000003</v>
      </c>
      <c r="CR378" s="53">
        <v>0.2049397</v>
      </c>
      <c r="CS378" s="53">
        <v>0.14463000000000001</v>
      </c>
      <c r="CT378" s="53">
        <v>0.1091319</v>
      </c>
      <c r="CU378" s="53">
        <v>-5.8998999999999996E-3</v>
      </c>
      <c r="CV378" s="53">
        <v>2.3639199999999999E-2</v>
      </c>
      <c r="CW378" s="53">
        <v>-0.25911070000000003</v>
      </c>
      <c r="CX378" s="53">
        <v>-0.29827789999999998</v>
      </c>
      <c r="CY378" s="53">
        <v>-0.43186590000000002</v>
      </c>
      <c r="CZ378" s="53">
        <v>-0.39154909999999998</v>
      </c>
      <c r="DA378" s="53">
        <v>-0.4612734</v>
      </c>
      <c r="DB378" s="53">
        <v>-0.38030259999999999</v>
      </c>
      <c r="DC378" s="53">
        <v>-0.29359570000000001</v>
      </c>
      <c r="DD378" s="53">
        <v>-0.30864140000000001</v>
      </c>
      <c r="DE378" s="53">
        <v>-0.44720870000000001</v>
      </c>
      <c r="DF378" s="53">
        <v>-0.36725160000000001</v>
      </c>
      <c r="DG378" s="53">
        <v>-0.6268994</v>
      </c>
      <c r="DH378" s="53">
        <v>-0.44024590000000002</v>
      </c>
      <c r="DI378" s="53">
        <v>-0.19850039999999999</v>
      </c>
      <c r="DJ378" s="53">
        <v>6.0645200000000003E-2</v>
      </c>
      <c r="DK378" s="53">
        <v>0.177949</v>
      </c>
      <c r="DL378" s="53">
        <v>6.4841399999999993E-2</v>
      </c>
      <c r="DM378" s="53">
        <v>0.12568979999999999</v>
      </c>
      <c r="DN378" s="53">
        <v>0.31297829999999999</v>
      </c>
      <c r="DO378" s="53">
        <v>0.50593469999999996</v>
      </c>
      <c r="DP378" s="53">
        <v>0.41455880000000001</v>
      </c>
      <c r="DQ378" s="53">
        <v>0.36159170000000002</v>
      </c>
      <c r="DR378" s="53">
        <v>0.31751170000000001</v>
      </c>
      <c r="DS378" s="53">
        <v>0.14748629999999999</v>
      </c>
      <c r="DT378" s="53">
        <v>0.17922959999999999</v>
      </c>
      <c r="DU378" s="53">
        <v>-4.5338400000000001E-2</v>
      </c>
      <c r="DV378" s="53">
        <v>-0.1170341</v>
      </c>
      <c r="DW378" s="53">
        <v>-0.29024840000000002</v>
      </c>
      <c r="DX378" s="53">
        <v>-0.2480282</v>
      </c>
      <c r="DY378" s="53">
        <v>-0.26690059999999999</v>
      </c>
      <c r="DZ378" s="53">
        <v>-0.1900831</v>
      </c>
      <c r="EA378" s="53">
        <v>-6.3399200000000003E-2</v>
      </c>
      <c r="EB378" s="53">
        <v>-6.7197199999999999E-2</v>
      </c>
      <c r="EC378" s="53">
        <v>-0.1865907</v>
      </c>
      <c r="ED378" s="53">
        <v>-5.43762E-2</v>
      </c>
      <c r="EE378" s="53">
        <v>-0.39555829999999997</v>
      </c>
      <c r="EF378" s="53">
        <v>-0.1696204</v>
      </c>
      <c r="EG378" s="53">
        <v>8.5715E-2</v>
      </c>
      <c r="EH378" s="53">
        <v>0.33604299999999998</v>
      </c>
      <c r="EI378" s="53">
        <v>0.4490479</v>
      </c>
      <c r="EJ378" s="53">
        <v>0.33543089999999998</v>
      </c>
      <c r="EK378" s="53">
        <v>0.42244969999999998</v>
      </c>
      <c r="EL378" s="53">
        <v>0.62198129999999996</v>
      </c>
      <c r="EM378" s="53">
        <v>0.81402850000000004</v>
      </c>
      <c r="EN378" s="53">
        <v>0.71721550000000001</v>
      </c>
      <c r="EO378" s="53">
        <v>0.67484999999999995</v>
      </c>
      <c r="EP378" s="53">
        <v>0.61837889999999995</v>
      </c>
      <c r="EQ378" s="53">
        <v>0.3689518</v>
      </c>
      <c r="ER378" s="53">
        <v>0.4038774</v>
      </c>
      <c r="ES378" s="53">
        <v>0.26331480000000002</v>
      </c>
      <c r="ET378" s="53">
        <v>0.14465310000000001</v>
      </c>
      <c r="EU378" s="53">
        <v>-8.5775199999999996E-2</v>
      </c>
      <c r="EV378" s="53">
        <v>-4.0806799999999997E-2</v>
      </c>
      <c r="EW378" s="53">
        <v>80.052260000000004</v>
      </c>
      <c r="EX378" s="53">
        <v>77.894099999999995</v>
      </c>
      <c r="EY378" s="53">
        <v>76.248310000000004</v>
      </c>
      <c r="EZ378" s="53">
        <v>74.871979999999994</v>
      </c>
      <c r="FA378" s="53">
        <v>73.118899999999996</v>
      </c>
      <c r="FB378" s="53">
        <v>71.578460000000007</v>
      </c>
      <c r="FC378" s="53">
        <v>70.796210000000002</v>
      </c>
      <c r="FD378" s="53">
        <v>72.258399999999995</v>
      </c>
      <c r="FE378" s="53">
        <v>75.675719999999998</v>
      </c>
      <c r="FF378" s="53">
        <v>79.755219999999994</v>
      </c>
      <c r="FG378" s="53">
        <v>83.938000000000002</v>
      </c>
      <c r="FH378" s="53">
        <v>87.495230000000006</v>
      </c>
      <c r="FI378" s="53">
        <v>90.916499999999999</v>
      </c>
      <c r="FJ378" s="53">
        <v>93.999449999999996</v>
      </c>
      <c r="FK378" s="53">
        <v>96.156090000000006</v>
      </c>
      <c r="FL378" s="53">
        <v>97.826840000000004</v>
      </c>
      <c r="FM378" s="53">
        <v>98.712779999999995</v>
      </c>
      <c r="FN378" s="53">
        <v>98.304789999999997</v>
      </c>
      <c r="FO378" s="53">
        <v>96.516450000000006</v>
      </c>
      <c r="FP378" s="53">
        <v>93.733029999999999</v>
      </c>
      <c r="FQ378" s="53">
        <v>90.418149999999997</v>
      </c>
      <c r="FR378" s="53">
        <v>87.583089999999999</v>
      </c>
      <c r="FS378" s="53">
        <v>84.641090000000005</v>
      </c>
      <c r="FT378" s="53">
        <v>82.034080000000003</v>
      </c>
      <c r="FU378" s="53">
        <v>328.80650000000003</v>
      </c>
      <c r="FV378" s="53">
        <v>816.49609999999996</v>
      </c>
      <c r="FW378" s="53">
        <v>20.069269999999999</v>
      </c>
      <c r="FX378" s="53">
        <v>1</v>
      </c>
    </row>
    <row r="379" spans="1:180" x14ac:dyDescent="0.3">
      <c r="A379" t="s">
        <v>174</v>
      </c>
      <c r="B379" t="s">
        <v>252</v>
      </c>
      <c r="C379" t="s">
        <v>180</v>
      </c>
      <c r="D379" t="s">
        <v>248</v>
      </c>
      <c r="E379" t="s">
        <v>187</v>
      </c>
      <c r="F379" t="s">
        <v>230</v>
      </c>
      <c r="G379" t="s">
        <v>242</v>
      </c>
      <c r="H379" s="53">
        <v>93</v>
      </c>
      <c r="I379" s="53">
        <v>2.367029</v>
      </c>
      <c r="J379" s="53">
        <v>2.3300890000000001</v>
      </c>
      <c r="K379" s="53">
        <v>2.2781090000000002</v>
      </c>
      <c r="L379" s="53">
        <v>2.2926350000000002</v>
      </c>
      <c r="M379" s="53">
        <v>2.3904589999999999</v>
      </c>
      <c r="N379" s="53">
        <v>2.4830610000000002</v>
      </c>
      <c r="O379" s="53">
        <v>2.6848070000000002</v>
      </c>
      <c r="P379" s="53">
        <v>2.977452</v>
      </c>
      <c r="Q379" s="53">
        <v>3.076257</v>
      </c>
      <c r="R379" s="53">
        <v>3.1836549999999999</v>
      </c>
      <c r="S379" s="53">
        <v>3.2360319999999998</v>
      </c>
      <c r="T379" s="53">
        <v>3.2707709999999999</v>
      </c>
      <c r="U379" s="53">
        <v>3.063205</v>
      </c>
      <c r="V379" s="53">
        <v>2.8414519999999999</v>
      </c>
      <c r="W379" s="53">
        <v>2.528343</v>
      </c>
      <c r="X379" s="53">
        <v>2.4600789999999999</v>
      </c>
      <c r="Y379" s="53">
        <v>2.4133300000000002</v>
      </c>
      <c r="Z379" s="53">
        <v>2.2792759999999999</v>
      </c>
      <c r="AA379" s="53">
        <v>2.2709540000000001</v>
      </c>
      <c r="AB379" s="53">
        <v>2.2879830000000001</v>
      </c>
      <c r="AC379" s="53">
        <v>2.3564959999999999</v>
      </c>
      <c r="AD379" s="53">
        <v>2.4618039999999999</v>
      </c>
      <c r="AE379" s="53">
        <v>2.5611899999999999</v>
      </c>
      <c r="AF379" s="53">
        <v>2.6124960000000002</v>
      </c>
      <c r="AG379" s="53">
        <v>-1.517668</v>
      </c>
      <c r="AH379" s="53">
        <v>-1.5576080000000001</v>
      </c>
      <c r="AI379" s="53">
        <v>-1.631111</v>
      </c>
      <c r="AJ379" s="53">
        <v>-1.650725</v>
      </c>
      <c r="AK379" s="53">
        <v>-1.5670010000000001</v>
      </c>
      <c r="AL379" s="53">
        <v>-1.511147</v>
      </c>
      <c r="AM379" s="53">
        <v>-1.3268340000000001</v>
      </c>
      <c r="AN379" s="53">
        <v>-1.0760149999999999</v>
      </c>
      <c r="AO379" s="53">
        <v>-1.000407</v>
      </c>
      <c r="AP379" s="53">
        <v>-0.92551340000000004</v>
      </c>
      <c r="AQ379" s="53">
        <v>-0.83625050000000001</v>
      </c>
      <c r="AR379" s="53">
        <v>-0.81339779999999995</v>
      </c>
      <c r="AS379" s="53">
        <v>-1.066441</v>
      </c>
      <c r="AT379" s="53">
        <v>-1.253579</v>
      </c>
      <c r="AU379" s="53">
        <v>-1.4256500000000001</v>
      </c>
      <c r="AV379" s="53">
        <v>-1.2204520000000001</v>
      </c>
      <c r="AW379" s="53">
        <v>-1.066926</v>
      </c>
      <c r="AX379" s="53">
        <v>-0.89293489999999998</v>
      </c>
      <c r="AY379" s="53">
        <v>-0.78413080000000002</v>
      </c>
      <c r="AZ379" s="53">
        <v>-0.79055180000000003</v>
      </c>
      <c r="BA379" s="53">
        <v>-0.97153040000000002</v>
      </c>
      <c r="BB379" s="53">
        <v>-0.95261830000000003</v>
      </c>
      <c r="BC379" s="53">
        <v>-0.81380149999999996</v>
      </c>
      <c r="BD379" s="53">
        <v>-0.70842850000000002</v>
      </c>
      <c r="BE379" s="53">
        <v>-1.2354689999999999</v>
      </c>
      <c r="BF379" s="53">
        <v>-1.2746649999999999</v>
      </c>
      <c r="BG379" s="53">
        <v>-1.3395820000000001</v>
      </c>
      <c r="BH379" s="53">
        <v>-1.342074</v>
      </c>
      <c r="BI379" s="53">
        <v>-1.2488349999999999</v>
      </c>
      <c r="BJ379" s="53">
        <v>-1.2029529999999999</v>
      </c>
      <c r="BK379" s="53">
        <v>-1.026297</v>
      </c>
      <c r="BL379" s="53">
        <v>-0.78125679999999997</v>
      </c>
      <c r="BM379" s="53">
        <v>-0.71749589999999996</v>
      </c>
      <c r="BN379" s="53">
        <v>-0.64019800000000004</v>
      </c>
      <c r="BO379" s="53">
        <v>-0.54887580000000002</v>
      </c>
      <c r="BP379" s="53">
        <v>-0.47682180000000002</v>
      </c>
      <c r="BQ379" s="53">
        <v>-0.65928229999999999</v>
      </c>
      <c r="BR379" s="53">
        <v>-0.8412811</v>
      </c>
      <c r="BS379" s="53">
        <v>-1.0256350000000001</v>
      </c>
      <c r="BT379" s="53">
        <v>-0.8493404</v>
      </c>
      <c r="BU379" s="53">
        <v>-0.70871700000000004</v>
      </c>
      <c r="BV379" s="53">
        <v>-0.54310320000000001</v>
      </c>
      <c r="BW379" s="53">
        <v>-0.439556</v>
      </c>
      <c r="BX379" s="53">
        <v>-0.43838909999999998</v>
      </c>
      <c r="BY379" s="53">
        <v>-0.64698480000000003</v>
      </c>
      <c r="BZ379" s="53">
        <v>-0.70388309999999998</v>
      </c>
      <c r="CA379" s="53">
        <v>-0.5692931</v>
      </c>
      <c r="CB379" s="53">
        <v>-0.47868240000000001</v>
      </c>
      <c r="CC379" s="53">
        <v>-1.040019</v>
      </c>
      <c r="CD379" s="53">
        <v>-1.0786990000000001</v>
      </c>
      <c r="CE379" s="53">
        <v>-1.137669</v>
      </c>
      <c r="CF379" s="53">
        <v>-1.1283030000000001</v>
      </c>
      <c r="CG379" s="53">
        <v>-1.028475</v>
      </c>
      <c r="CH379" s="53">
        <v>-0.98949900000000002</v>
      </c>
      <c r="CI379" s="53">
        <v>-0.81814609999999999</v>
      </c>
      <c r="CJ379" s="53">
        <v>-0.57710779999999995</v>
      </c>
      <c r="CK379" s="53">
        <v>-0.52155220000000002</v>
      </c>
      <c r="CL379" s="53">
        <v>-0.44258940000000002</v>
      </c>
      <c r="CM379" s="53">
        <v>-0.34984090000000001</v>
      </c>
      <c r="CN379" s="53">
        <v>-0.24371029999999999</v>
      </c>
      <c r="CO379" s="53">
        <v>-0.37728529999999999</v>
      </c>
      <c r="CP379" s="53">
        <v>-0.55572489999999997</v>
      </c>
      <c r="CQ379" s="53">
        <v>-0.74858579999999997</v>
      </c>
      <c r="CR379" s="53">
        <v>-0.59230970000000005</v>
      </c>
      <c r="CS379" s="53">
        <v>-0.46062229999999998</v>
      </c>
      <c r="CT379" s="53">
        <v>-0.30081089999999999</v>
      </c>
      <c r="CU379" s="53">
        <v>-0.20090459999999999</v>
      </c>
      <c r="CV379" s="53">
        <v>-0.1944823</v>
      </c>
      <c r="CW379" s="53">
        <v>-0.42220550000000001</v>
      </c>
      <c r="CX379" s="53">
        <v>-0.53160980000000002</v>
      </c>
      <c r="CY379" s="53">
        <v>-0.39994730000000001</v>
      </c>
      <c r="CZ379" s="53">
        <v>-0.31956099999999998</v>
      </c>
      <c r="DA379" s="53">
        <v>-0.84456830999999999</v>
      </c>
      <c r="DB379" s="53">
        <v>-0.88273380000000001</v>
      </c>
      <c r="DC379" s="53">
        <v>-0.93575710000000001</v>
      </c>
      <c r="DD379" s="53">
        <v>-0.91453249999999997</v>
      </c>
      <c r="DE379" s="53">
        <v>-0.80811460000000002</v>
      </c>
      <c r="DF379" s="53">
        <v>-0.77604479999999998</v>
      </c>
      <c r="DG379" s="53">
        <v>-0.60999510000000001</v>
      </c>
      <c r="DH379" s="53">
        <v>-0.37295879999999998</v>
      </c>
      <c r="DI379" s="53">
        <v>-0.32560850000000002</v>
      </c>
      <c r="DJ379" s="53">
        <v>-0.2449808</v>
      </c>
      <c r="DK379" s="53">
        <v>-0.1508061</v>
      </c>
      <c r="DL379" s="53">
        <v>-1.05988E-2</v>
      </c>
      <c r="DM379" s="53">
        <v>-9.5288300000000006E-2</v>
      </c>
      <c r="DN379" s="53">
        <v>-0.27016869999999998</v>
      </c>
      <c r="DO379" s="53">
        <v>-0.47153679999999998</v>
      </c>
      <c r="DP379" s="53">
        <v>-0.3352791</v>
      </c>
      <c r="DQ379" s="53">
        <v>-0.21252770000000001</v>
      </c>
      <c r="DR379" s="53">
        <v>-5.8518500000000001E-2</v>
      </c>
      <c r="DS379" s="53">
        <v>3.77469E-2</v>
      </c>
      <c r="DT379" s="53">
        <v>4.9424500000000003E-2</v>
      </c>
      <c r="DU379" s="53">
        <v>-0.1974262</v>
      </c>
      <c r="DV379" s="53">
        <v>-0.35933660000000001</v>
      </c>
      <c r="DW379" s="53">
        <v>-0.23060159999999999</v>
      </c>
      <c r="DX379" s="53">
        <v>-0.16043959999999999</v>
      </c>
      <c r="DY379" s="53">
        <v>-0.56236911000000001</v>
      </c>
      <c r="DZ379" s="53">
        <v>-0.59979079999999996</v>
      </c>
      <c r="EA379" s="53">
        <v>-0.64422780000000002</v>
      </c>
      <c r="EB379" s="53">
        <v>-0.60588149999999996</v>
      </c>
      <c r="EC379" s="53">
        <v>-0.48994919999999997</v>
      </c>
      <c r="ED379" s="53">
        <v>-0.46785090000000001</v>
      </c>
      <c r="EE379" s="53">
        <v>-0.30945800000000001</v>
      </c>
      <c r="EF379" s="53">
        <v>-7.8200099999999995E-2</v>
      </c>
      <c r="EG379" s="53">
        <v>-4.2696900000000003E-2</v>
      </c>
      <c r="EH379" s="53">
        <v>4.0334700000000001E-2</v>
      </c>
      <c r="EI379" s="53">
        <v>0.13656869999999999</v>
      </c>
      <c r="EJ379" s="53">
        <v>0.32597710000000002</v>
      </c>
      <c r="EK379" s="53">
        <v>0.31187049999999999</v>
      </c>
      <c r="EL379" s="53">
        <v>0.14212920000000001</v>
      </c>
      <c r="EM379" s="53">
        <v>-7.1522100000000005E-2</v>
      </c>
      <c r="EN379" s="53">
        <v>3.58324E-2</v>
      </c>
      <c r="EO379" s="53">
        <v>0.14568149999999999</v>
      </c>
      <c r="EP379" s="53">
        <v>0.29131309999999999</v>
      </c>
      <c r="EQ379" s="53">
        <v>0.38232169999999999</v>
      </c>
      <c r="ER379" s="53">
        <v>0.40158719999999998</v>
      </c>
      <c r="ES379" s="53">
        <v>0.12711939999999999</v>
      </c>
      <c r="ET379" s="53">
        <v>-0.1106014</v>
      </c>
      <c r="EU379" s="53">
        <v>1.39068E-2</v>
      </c>
      <c r="EV379" s="53">
        <v>6.9306499999999993E-2</v>
      </c>
      <c r="EW379" s="53">
        <v>80.757130000000004</v>
      </c>
      <c r="EX379" s="53">
        <v>78.6965</v>
      </c>
      <c r="EY379" s="53">
        <v>76.615549999999999</v>
      </c>
      <c r="EZ379" s="53">
        <v>74.713419999999999</v>
      </c>
      <c r="FA379" s="53">
        <v>73.397379999999998</v>
      </c>
      <c r="FB379" s="53">
        <v>72.230519999999999</v>
      </c>
      <c r="FC379" s="53">
        <v>72.141199999999998</v>
      </c>
      <c r="FD379" s="53">
        <v>74.569370000000006</v>
      </c>
      <c r="FE379" s="53">
        <v>78.150890000000004</v>
      </c>
      <c r="FF379" s="53">
        <v>81.880459999999999</v>
      </c>
      <c r="FG379" s="53">
        <v>85.504559999999998</v>
      </c>
      <c r="FH379" s="53">
        <v>88.70429</v>
      </c>
      <c r="FI379" s="53">
        <v>91.77252</v>
      </c>
      <c r="FJ379" s="53">
        <v>94.687569999999994</v>
      </c>
      <c r="FK379" s="53">
        <v>96.97833</v>
      </c>
      <c r="FL379" s="53">
        <v>98.594260000000006</v>
      </c>
      <c r="FM379" s="53">
        <v>99.312619999999995</v>
      </c>
      <c r="FN379" s="53">
        <v>98.842640000000003</v>
      </c>
      <c r="FO379" s="53">
        <v>96.698589999999996</v>
      </c>
      <c r="FP379" s="53">
        <v>94.774609999999996</v>
      </c>
      <c r="FQ379" s="53">
        <v>91.956100000000006</v>
      </c>
      <c r="FR379" s="53">
        <v>88.322879999999998</v>
      </c>
      <c r="FS379" s="53">
        <v>84.786959999999993</v>
      </c>
      <c r="FT379" s="53">
        <v>81.557209999999998</v>
      </c>
      <c r="FU379" s="53">
        <v>328.93329999999997</v>
      </c>
      <c r="FV379" s="53">
        <v>947.75509999999997</v>
      </c>
      <c r="FW379" s="53">
        <v>22.307860000000002</v>
      </c>
      <c r="FX379" s="53">
        <v>1</v>
      </c>
    </row>
    <row r="380" spans="1:180" x14ac:dyDescent="0.3">
      <c r="A380" t="s">
        <v>174</v>
      </c>
      <c r="B380" t="s">
        <v>252</v>
      </c>
      <c r="C380" t="s">
        <v>180</v>
      </c>
      <c r="D380" t="s">
        <v>248</v>
      </c>
      <c r="E380" t="s">
        <v>190</v>
      </c>
      <c r="F380" t="s">
        <v>230</v>
      </c>
      <c r="G380" t="s">
        <v>242</v>
      </c>
      <c r="H380" s="53">
        <v>93</v>
      </c>
      <c r="I380" s="53">
        <v>1.8989290000000001</v>
      </c>
      <c r="J380" s="53">
        <v>1.842713</v>
      </c>
      <c r="K380" s="53">
        <v>1.722067</v>
      </c>
      <c r="L380" s="53">
        <v>1.5502279999999999</v>
      </c>
      <c r="M380" s="53">
        <v>1.3674850000000001</v>
      </c>
      <c r="N380" s="53">
        <v>1.371747</v>
      </c>
      <c r="O380" s="53">
        <v>1.6116900000000001</v>
      </c>
      <c r="P380" s="53">
        <v>1.6803220000000001</v>
      </c>
      <c r="Q380" s="53">
        <v>2.0405769999999999</v>
      </c>
      <c r="R380" s="53">
        <v>2.1300110000000001</v>
      </c>
      <c r="S380" s="53">
        <v>2.2782110000000002</v>
      </c>
      <c r="T380" s="53">
        <v>2.1172059999999999</v>
      </c>
      <c r="U380" s="53">
        <v>1.9429909999999999</v>
      </c>
      <c r="V380" s="53">
        <v>1.7837080000000001</v>
      </c>
      <c r="W380" s="53">
        <v>1.641572</v>
      </c>
      <c r="X380" s="53">
        <v>1.555725</v>
      </c>
      <c r="Y380" s="53">
        <v>1.345631</v>
      </c>
      <c r="Z380" s="53">
        <v>1.280761</v>
      </c>
      <c r="AA380" s="53">
        <v>1.3214729999999999</v>
      </c>
      <c r="AB380" s="53">
        <v>1.273055</v>
      </c>
      <c r="AC380" s="53">
        <v>1.393132</v>
      </c>
      <c r="AD380" s="53">
        <v>1.3197680000000001</v>
      </c>
      <c r="AE380" s="53">
        <v>1.372493</v>
      </c>
      <c r="AF380" s="53">
        <v>1.4048259999999999</v>
      </c>
      <c r="AG380" s="53">
        <v>-0.71896439999999995</v>
      </c>
      <c r="AH380" s="53">
        <v>-0.71803410000000001</v>
      </c>
      <c r="AI380" s="53">
        <v>-0.81767970000000001</v>
      </c>
      <c r="AJ380" s="53">
        <v>-1.0044329999999999</v>
      </c>
      <c r="AK380" s="53">
        <v>-1.2528919999999999</v>
      </c>
      <c r="AL380" s="53">
        <v>-1.258883</v>
      </c>
      <c r="AM380" s="53">
        <v>-0.98553679999999999</v>
      </c>
      <c r="AN380" s="53">
        <v>-1.0848009999999999</v>
      </c>
      <c r="AO380" s="53">
        <v>-0.80425979999999997</v>
      </c>
      <c r="AP380" s="53">
        <v>-0.65929839999999995</v>
      </c>
      <c r="AQ380" s="53">
        <v>-0.37781619999999999</v>
      </c>
      <c r="AR380" s="53">
        <v>-0.53938660000000005</v>
      </c>
      <c r="AS380" s="53">
        <v>-0.70516710000000005</v>
      </c>
      <c r="AT380" s="53">
        <v>-0.87534120000000004</v>
      </c>
      <c r="AU380" s="53">
        <v>-0.9171009</v>
      </c>
      <c r="AV380" s="53">
        <v>-0.82137090000000001</v>
      </c>
      <c r="AW380" s="53">
        <v>-0.8542111</v>
      </c>
      <c r="AX380" s="53">
        <v>-0.8370109</v>
      </c>
      <c r="AY380" s="53">
        <v>-0.81796959999999996</v>
      </c>
      <c r="AZ380" s="53">
        <v>-0.79555960000000003</v>
      </c>
      <c r="BA380" s="53">
        <v>-0.83222620000000003</v>
      </c>
      <c r="BB380" s="53">
        <v>-0.92766539999999997</v>
      </c>
      <c r="BC380" s="53">
        <v>-0.89158000000000004</v>
      </c>
      <c r="BD380" s="53">
        <v>-0.84625439999999996</v>
      </c>
      <c r="BE380" s="53">
        <v>-0.40216069999999998</v>
      </c>
      <c r="BF380" s="53">
        <v>-0.41947469999999998</v>
      </c>
      <c r="BG380" s="53">
        <v>-0.5116927</v>
      </c>
      <c r="BH380" s="53">
        <v>-0.68661179999999999</v>
      </c>
      <c r="BI380" s="53">
        <v>-0.89991730000000003</v>
      </c>
      <c r="BJ380" s="53">
        <v>-0.90644130000000001</v>
      </c>
      <c r="BK380" s="53">
        <v>-0.67344470000000001</v>
      </c>
      <c r="BL380" s="53">
        <v>-0.74492320000000001</v>
      </c>
      <c r="BM380" s="53">
        <v>-0.46947470000000002</v>
      </c>
      <c r="BN380" s="53">
        <v>-0.37875320000000001</v>
      </c>
      <c r="BO380" s="53">
        <v>-0.16833519999999999</v>
      </c>
      <c r="BP380" s="53">
        <v>-0.31330239999999998</v>
      </c>
      <c r="BQ380" s="53">
        <v>-0.4404479</v>
      </c>
      <c r="BR380" s="53">
        <v>-0.57819350000000003</v>
      </c>
      <c r="BS380" s="53">
        <v>-0.61319869999999999</v>
      </c>
      <c r="BT380" s="53">
        <v>-0.53811469999999995</v>
      </c>
      <c r="BU380" s="53">
        <v>-0.58731730000000004</v>
      </c>
      <c r="BV380" s="53">
        <v>-0.56292690000000001</v>
      </c>
      <c r="BW380" s="53">
        <v>-0.5209608</v>
      </c>
      <c r="BX380" s="53">
        <v>-0.50953389999999998</v>
      </c>
      <c r="BY380" s="53">
        <v>-0.54856400000000005</v>
      </c>
      <c r="BZ380" s="53">
        <v>-0.67436110000000005</v>
      </c>
      <c r="CA380" s="53">
        <v>-0.65675399999999995</v>
      </c>
      <c r="CB380" s="53">
        <v>-0.61089680000000002</v>
      </c>
      <c r="CC380" s="53">
        <v>-0.1827435</v>
      </c>
      <c r="CD380" s="53">
        <v>-0.2126933</v>
      </c>
      <c r="CE380" s="53">
        <v>-0.29976700000000001</v>
      </c>
      <c r="CF380" s="53">
        <v>-0.46649000000000002</v>
      </c>
      <c r="CG380" s="53">
        <v>-0.65544809999999998</v>
      </c>
      <c r="CH380" s="53">
        <v>-0.66234150000000003</v>
      </c>
      <c r="CI380" s="53">
        <v>-0.4572908</v>
      </c>
      <c r="CJ380" s="53">
        <v>-0.50952459999999999</v>
      </c>
      <c r="CK380" s="53">
        <v>-0.2376036</v>
      </c>
      <c r="CL380" s="53">
        <v>-0.18444840000000001</v>
      </c>
      <c r="CM380" s="53">
        <v>-2.3249300000000001E-2</v>
      </c>
      <c r="CN380" s="53">
        <v>-0.1567172</v>
      </c>
      <c r="CO380" s="53">
        <v>-0.2571042</v>
      </c>
      <c r="CP380" s="53">
        <v>-0.3723899</v>
      </c>
      <c r="CQ380" s="53">
        <v>-0.40271689999999999</v>
      </c>
      <c r="CR380" s="53">
        <v>-0.34193220000000002</v>
      </c>
      <c r="CS380" s="53">
        <v>-0.40246749999999998</v>
      </c>
      <c r="CT380" s="53">
        <v>-0.37309720000000002</v>
      </c>
      <c r="CU380" s="53">
        <v>-0.31525330000000001</v>
      </c>
      <c r="CV380" s="53">
        <v>-0.31143330000000002</v>
      </c>
      <c r="CW380" s="53">
        <v>-0.35210039999999998</v>
      </c>
      <c r="CX380" s="53">
        <v>-0.49892320000000001</v>
      </c>
      <c r="CY380" s="53">
        <v>-0.4941142</v>
      </c>
      <c r="CZ380" s="53">
        <v>-0.44788889999999998</v>
      </c>
      <c r="DA380" s="53">
        <v>3.6673799999999999E-2</v>
      </c>
      <c r="DB380" s="53">
        <v>-5.9119000000000003E-3</v>
      </c>
      <c r="DC380" s="53">
        <v>-8.78414E-2</v>
      </c>
      <c r="DD380" s="53">
        <v>-0.24636810000000001</v>
      </c>
      <c r="DE380" s="53">
        <v>-0.41097889999999998</v>
      </c>
      <c r="DF380" s="53">
        <v>-0.41824159999999999</v>
      </c>
      <c r="DG380" s="53">
        <v>-0.24113680000000001</v>
      </c>
      <c r="DH380" s="53">
        <v>-0.27412609999999998</v>
      </c>
      <c r="DI380" s="53">
        <v>-5.7324000000000003E-3</v>
      </c>
      <c r="DJ380" s="53">
        <v>9.8563999999999995E-3</v>
      </c>
      <c r="DK380" s="53">
        <v>0.1218366</v>
      </c>
      <c r="DL380" s="53">
        <v>-1.3190000000000001E-4</v>
      </c>
      <c r="DM380" s="53">
        <v>-7.3760500000000007E-2</v>
      </c>
      <c r="DN380" s="53">
        <v>-0.16658629999999999</v>
      </c>
      <c r="DO380" s="53">
        <v>-0.19223519999999999</v>
      </c>
      <c r="DP380" s="53">
        <v>-0.14574980000000001</v>
      </c>
      <c r="DQ380" s="53">
        <v>-0.2176178</v>
      </c>
      <c r="DR380" s="53">
        <v>-0.1832675</v>
      </c>
      <c r="DS380" s="53">
        <v>-0.1095459</v>
      </c>
      <c r="DT380" s="53">
        <v>-0.11333269999999999</v>
      </c>
      <c r="DU380" s="53">
        <v>-0.15563679999999999</v>
      </c>
      <c r="DV380" s="53">
        <v>-0.32348539999999998</v>
      </c>
      <c r="DW380" s="53">
        <v>-0.3314744</v>
      </c>
      <c r="DX380" s="53">
        <v>-0.28488089999999999</v>
      </c>
      <c r="DY380" s="53">
        <v>0.35347750999999999</v>
      </c>
      <c r="DZ380" s="53">
        <v>0.2926475</v>
      </c>
      <c r="EA380" s="53">
        <v>0.2181456</v>
      </c>
      <c r="EB380" s="53">
        <v>7.1453000000000003E-2</v>
      </c>
      <c r="EC380" s="53">
        <v>-5.8004199999999999E-2</v>
      </c>
      <c r="ED380" s="53">
        <v>-6.5800300000000006E-2</v>
      </c>
      <c r="EE380" s="53">
        <v>7.0955199999999996E-2</v>
      </c>
      <c r="EF380" s="53">
        <v>6.5752000000000005E-2</v>
      </c>
      <c r="EG380" s="53">
        <v>0.32905269999999998</v>
      </c>
      <c r="EH380" s="53">
        <v>0.29040159999999998</v>
      </c>
      <c r="EI380" s="53">
        <v>0.33131769999999999</v>
      </c>
      <c r="EJ380" s="53">
        <v>0.22595229999999999</v>
      </c>
      <c r="EK380" s="53">
        <v>0.19095880000000001</v>
      </c>
      <c r="EL380" s="53">
        <v>0.1305615</v>
      </c>
      <c r="EM380" s="53">
        <v>0.111667</v>
      </c>
      <c r="EN380" s="53">
        <v>0.1375065</v>
      </c>
      <c r="EO380" s="53">
        <v>4.9276E-2</v>
      </c>
      <c r="EP380" s="53">
        <v>9.0816400000000005E-2</v>
      </c>
      <c r="EQ380" s="53">
        <v>0.18746289999999999</v>
      </c>
      <c r="ER380" s="53">
        <v>0.17269309999999999</v>
      </c>
      <c r="ES380" s="53">
        <v>0.12802540000000001</v>
      </c>
      <c r="ET380" s="53">
        <v>-7.0181099999999996E-2</v>
      </c>
      <c r="EU380" s="53">
        <v>-9.6648399999999995E-2</v>
      </c>
      <c r="EV380" s="53">
        <v>-4.9523400000000002E-2</v>
      </c>
      <c r="EW380" s="53">
        <v>75.593639999999994</v>
      </c>
      <c r="EX380" s="53">
        <v>73.517099999999999</v>
      </c>
      <c r="EY380" s="53">
        <v>71.718760000000003</v>
      </c>
      <c r="EZ380" s="53">
        <v>70.584149999999994</v>
      </c>
      <c r="FA380" s="53">
        <v>69.551640000000006</v>
      </c>
      <c r="FB380" s="53">
        <v>68.056889999999996</v>
      </c>
      <c r="FC380" s="53">
        <v>66.593119999999999</v>
      </c>
      <c r="FD380" s="53">
        <v>66.869290000000007</v>
      </c>
      <c r="FE380" s="53">
        <v>69.958349999999996</v>
      </c>
      <c r="FF380" s="53">
        <v>74.716390000000004</v>
      </c>
      <c r="FG380" s="53">
        <v>79.202510000000004</v>
      </c>
      <c r="FH380" s="53">
        <v>82.952259999999995</v>
      </c>
      <c r="FI380" s="53">
        <v>86.516760000000005</v>
      </c>
      <c r="FJ380" s="53">
        <v>89.419569999999993</v>
      </c>
      <c r="FK380" s="53">
        <v>91.684219999999996</v>
      </c>
      <c r="FL380" s="53">
        <v>92.614630000000005</v>
      </c>
      <c r="FM380" s="53">
        <v>92.898750000000007</v>
      </c>
      <c r="FN380" s="53">
        <v>92.149850000000001</v>
      </c>
      <c r="FO380" s="53">
        <v>90.554689999999994</v>
      </c>
      <c r="FP380" s="53">
        <v>87.863699999999994</v>
      </c>
      <c r="FQ380" s="53">
        <v>84.967830000000006</v>
      </c>
      <c r="FR380" s="53">
        <v>82.454790000000003</v>
      </c>
      <c r="FS380" s="53">
        <v>80.203689999999995</v>
      </c>
      <c r="FT380" s="53">
        <v>77.960040000000006</v>
      </c>
      <c r="FU380" s="53">
        <v>328.06670000000003</v>
      </c>
      <c r="FV380" s="53">
        <v>689.86580000000004</v>
      </c>
      <c r="FW380" s="53">
        <v>19.56325</v>
      </c>
      <c r="FX380" s="53">
        <v>1</v>
      </c>
    </row>
    <row r="381" spans="1:180" x14ac:dyDescent="0.3">
      <c r="A381" t="s">
        <v>174</v>
      </c>
      <c r="B381" t="s">
        <v>252</v>
      </c>
      <c r="C381" t="s">
        <v>180</v>
      </c>
      <c r="D381" t="s">
        <v>227</v>
      </c>
      <c r="E381" t="s">
        <v>188</v>
      </c>
      <c r="F381" t="s">
        <v>230</v>
      </c>
      <c r="G381" t="s">
        <v>242</v>
      </c>
      <c r="H381" s="53">
        <v>93</v>
      </c>
      <c r="I381" s="53">
        <v>2.9587569</v>
      </c>
      <c r="J381" s="53">
        <v>2.783471</v>
      </c>
      <c r="K381" s="53">
        <v>2.5219119999999999</v>
      </c>
      <c r="L381" s="53">
        <v>2.5003669999999998</v>
      </c>
      <c r="M381" s="53">
        <v>2.4251450000000001</v>
      </c>
      <c r="N381" s="53">
        <v>2.4543889999999999</v>
      </c>
      <c r="O381" s="53">
        <v>2.8064580000000001</v>
      </c>
      <c r="P381" s="53">
        <v>2.9908229999999998</v>
      </c>
      <c r="Q381" s="53">
        <v>3.2745769999999998</v>
      </c>
      <c r="R381" s="53">
        <v>3.3176649999999999</v>
      </c>
      <c r="S381" s="53">
        <v>3.4887410000000001</v>
      </c>
      <c r="T381" s="53">
        <v>3.470844</v>
      </c>
      <c r="U381" s="53">
        <v>3.339429</v>
      </c>
      <c r="V381" s="53">
        <v>3.3106040000000001</v>
      </c>
      <c r="W381" s="53">
        <v>3.3363649999999998</v>
      </c>
      <c r="X381" s="53">
        <v>3.1251090000000001</v>
      </c>
      <c r="Y381" s="53">
        <v>3.0910579999999999</v>
      </c>
      <c r="Z381" s="53">
        <v>2.9909620000000001</v>
      </c>
      <c r="AA381" s="53">
        <v>3.1245430000000001</v>
      </c>
      <c r="AB381" s="53">
        <v>3.1700629999999999</v>
      </c>
      <c r="AC381" s="53">
        <v>3.35833</v>
      </c>
      <c r="AD381" s="53">
        <v>3.45302</v>
      </c>
      <c r="AE381" s="53">
        <v>3.5646949999999999</v>
      </c>
      <c r="AF381" s="53">
        <v>3.41635</v>
      </c>
      <c r="AG381" s="53">
        <v>-0.90579032999999998</v>
      </c>
      <c r="AH381" s="53">
        <v>-0.97880610000000001</v>
      </c>
      <c r="AI381" s="53">
        <v>-1.2207790000000001</v>
      </c>
      <c r="AJ381" s="53">
        <v>-1.247906</v>
      </c>
      <c r="AK381" s="53">
        <v>-1.3542609999999999</v>
      </c>
      <c r="AL381" s="53">
        <v>-1.3860349999999999</v>
      </c>
      <c r="AM381" s="53">
        <v>-1.0881970000000001</v>
      </c>
      <c r="AN381" s="53">
        <v>-1.1434979999999999</v>
      </c>
      <c r="AO381" s="53">
        <v>-0.93912169999999995</v>
      </c>
      <c r="AP381" s="53">
        <v>-0.97526060000000003</v>
      </c>
      <c r="AQ381" s="53">
        <v>-0.87248239999999999</v>
      </c>
      <c r="AR381" s="53">
        <v>-0.96350590000000003</v>
      </c>
      <c r="AS381" s="53">
        <v>-1.0512859999999999</v>
      </c>
      <c r="AT381" s="53">
        <v>-1.0605370000000001</v>
      </c>
      <c r="AU381" s="53">
        <v>-0.8363836</v>
      </c>
      <c r="AV381" s="53">
        <v>-0.76458859999999995</v>
      </c>
      <c r="AW381" s="53">
        <v>-0.57197290000000001</v>
      </c>
      <c r="AX381" s="53">
        <v>-0.5328908</v>
      </c>
      <c r="AY381" s="53">
        <v>-0.34767399999999998</v>
      </c>
      <c r="AZ381" s="53">
        <v>-0.31751600000000002</v>
      </c>
      <c r="BA381" s="53">
        <v>-0.44337969999999999</v>
      </c>
      <c r="BB381" s="53">
        <v>-0.65155819999999998</v>
      </c>
      <c r="BC381" s="53">
        <v>-0.68671179999999998</v>
      </c>
      <c r="BD381" s="53">
        <v>-0.73985500000000004</v>
      </c>
      <c r="BE381" s="53">
        <v>-0.64945828999999999</v>
      </c>
      <c r="BF381" s="53">
        <v>-0.75384189999999995</v>
      </c>
      <c r="BG381" s="53">
        <v>-0.98344039999999999</v>
      </c>
      <c r="BH381" s="53">
        <v>-0.99952189999999996</v>
      </c>
      <c r="BI381" s="53">
        <v>-1.0998490000000001</v>
      </c>
      <c r="BJ381" s="53">
        <v>-1.124018</v>
      </c>
      <c r="BK381" s="53">
        <v>-0.87912170000000001</v>
      </c>
      <c r="BL381" s="53">
        <v>-0.9264829</v>
      </c>
      <c r="BM381" s="53">
        <v>-0.72262769999999998</v>
      </c>
      <c r="BN381" s="53">
        <v>-0.74415529999999996</v>
      </c>
      <c r="BO381" s="53">
        <v>-0.62177610000000005</v>
      </c>
      <c r="BP381" s="53">
        <v>-0.69175240000000005</v>
      </c>
      <c r="BQ381" s="53">
        <v>-0.76792349999999998</v>
      </c>
      <c r="BR381" s="53">
        <v>-0.77481219999999995</v>
      </c>
      <c r="BS381" s="53">
        <v>-0.55929260000000003</v>
      </c>
      <c r="BT381" s="53">
        <v>-0.50643159999999998</v>
      </c>
      <c r="BU381" s="53">
        <v>-0.31682640000000001</v>
      </c>
      <c r="BV381" s="53">
        <v>-0.28106449999999999</v>
      </c>
      <c r="BW381" s="53">
        <v>-9.4314099999999998E-2</v>
      </c>
      <c r="BX381" s="53">
        <v>-6.5211199999999997E-2</v>
      </c>
      <c r="BY381" s="53">
        <v>-0.18744440000000001</v>
      </c>
      <c r="BZ381" s="53">
        <v>-0.35740070000000002</v>
      </c>
      <c r="CA381" s="53">
        <v>-0.32960499999999998</v>
      </c>
      <c r="CB381" s="53">
        <v>-0.41472569999999997</v>
      </c>
      <c r="CC381" s="53">
        <v>-0.47192359</v>
      </c>
      <c r="CD381" s="53">
        <v>-0.59803249999999997</v>
      </c>
      <c r="CE381" s="53">
        <v>-0.81906029999999996</v>
      </c>
      <c r="CF381" s="53">
        <v>-0.82749150000000005</v>
      </c>
      <c r="CG381" s="53">
        <v>-0.9236432</v>
      </c>
      <c r="CH381" s="53">
        <v>-0.94254599999999999</v>
      </c>
      <c r="CI381" s="53">
        <v>-0.73431690000000005</v>
      </c>
      <c r="CJ381" s="53">
        <v>-0.77617930000000002</v>
      </c>
      <c r="CK381" s="53">
        <v>-0.57268459999999999</v>
      </c>
      <c r="CL381" s="53">
        <v>-0.58409239999999996</v>
      </c>
      <c r="CM381" s="53">
        <v>-0.44813770000000003</v>
      </c>
      <c r="CN381" s="53">
        <v>-0.50353680000000001</v>
      </c>
      <c r="CO381" s="53">
        <v>-0.57166740000000005</v>
      </c>
      <c r="CP381" s="53">
        <v>-0.5769204</v>
      </c>
      <c r="CQ381" s="53">
        <v>-0.36738029999999999</v>
      </c>
      <c r="CR381" s="53">
        <v>-0.32763300000000001</v>
      </c>
      <c r="CS381" s="53">
        <v>-0.14011270000000001</v>
      </c>
      <c r="CT381" s="53">
        <v>-0.10665040000000001</v>
      </c>
      <c r="CU381" s="53">
        <v>8.1162200000000004E-2</v>
      </c>
      <c r="CV381" s="53">
        <v>0.1095344</v>
      </c>
      <c r="CW381" s="53">
        <v>-1.01843E-2</v>
      </c>
      <c r="CX381" s="53">
        <v>-0.1536681</v>
      </c>
      <c r="CY381" s="53">
        <v>-8.2273899999999997E-2</v>
      </c>
      <c r="CZ381" s="53">
        <v>-0.18954209999999999</v>
      </c>
      <c r="DA381" s="53">
        <v>-0.29438889000000001</v>
      </c>
      <c r="DB381" s="53">
        <v>-0.44222299999999998</v>
      </c>
      <c r="DC381" s="53">
        <v>-0.65468029999999999</v>
      </c>
      <c r="DD381" s="53">
        <v>-0.65546110000000002</v>
      </c>
      <c r="DE381" s="53">
        <v>-0.74743800000000005</v>
      </c>
      <c r="DF381" s="53">
        <v>-0.76107389999999997</v>
      </c>
      <c r="DG381" s="53">
        <v>-0.58951220000000004</v>
      </c>
      <c r="DH381" s="53">
        <v>-0.62587559999999998</v>
      </c>
      <c r="DI381" s="53">
        <v>-0.4227416</v>
      </c>
      <c r="DJ381" s="53">
        <v>-0.42402960000000001</v>
      </c>
      <c r="DK381" s="53">
        <v>-0.2744993</v>
      </c>
      <c r="DL381" s="53">
        <v>-0.31532110000000002</v>
      </c>
      <c r="DM381" s="53">
        <v>-0.3754113</v>
      </c>
      <c r="DN381" s="53">
        <v>-0.37902859999999999</v>
      </c>
      <c r="DO381" s="53">
        <v>-0.17546790000000001</v>
      </c>
      <c r="DP381" s="53">
        <v>-0.1488343</v>
      </c>
      <c r="DQ381" s="53">
        <v>3.6601000000000002E-2</v>
      </c>
      <c r="DR381" s="53">
        <v>6.7763699999999996E-2</v>
      </c>
      <c r="DS381" s="53">
        <v>0.25663849999999999</v>
      </c>
      <c r="DT381" s="53">
        <v>0.28427989999999997</v>
      </c>
      <c r="DU381" s="53">
        <v>0.1670758</v>
      </c>
      <c r="DV381" s="53">
        <v>5.0064499999999998E-2</v>
      </c>
      <c r="DW381" s="53">
        <v>0.16505719999999999</v>
      </c>
      <c r="DX381" s="53">
        <v>3.56415E-2</v>
      </c>
      <c r="DY381" s="53">
        <v>-3.8056899999999998E-2</v>
      </c>
      <c r="DZ381" s="53">
        <v>-0.2172589</v>
      </c>
      <c r="EA381" s="53">
        <v>-0.41734149999999998</v>
      </c>
      <c r="EB381" s="53">
        <v>-0.40707650000000001</v>
      </c>
      <c r="EC381" s="53">
        <v>-0.49302550000000001</v>
      </c>
      <c r="ED381" s="53">
        <v>-0.49905709999999998</v>
      </c>
      <c r="EE381" s="53">
        <v>-0.38043700000000003</v>
      </c>
      <c r="EF381" s="53">
        <v>-0.40886099999999997</v>
      </c>
      <c r="EG381" s="53">
        <v>-0.20624770000000001</v>
      </c>
      <c r="EH381" s="53">
        <v>-0.19292419999999999</v>
      </c>
      <c r="EI381" s="53">
        <v>-2.3793100000000001E-2</v>
      </c>
      <c r="EJ381" s="53">
        <v>-4.3567599999999998E-2</v>
      </c>
      <c r="EK381" s="53">
        <v>-9.2048699999999997E-2</v>
      </c>
      <c r="EL381" s="53">
        <v>-9.3304399999999996E-2</v>
      </c>
      <c r="EM381" s="53">
        <v>0.10162309999999999</v>
      </c>
      <c r="EN381" s="53">
        <v>0.10932260000000001</v>
      </c>
      <c r="EO381" s="53">
        <v>0.2917476</v>
      </c>
      <c r="EP381" s="53">
        <v>0.31958989999999998</v>
      </c>
      <c r="EQ381" s="53">
        <v>0.50999839999999996</v>
      </c>
      <c r="ER381" s="53">
        <v>0.53658470000000003</v>
      </c>
      <c r="ES381" s="53">
        <v>0.42301119999999998</v>
      </c>
      <c r="ET381" s="53">
        <v>0.34422199999999997</v>
      </c>
      <c r="EU381" s="53">
        <v>0.52216399999999996</v>
      </c>
      <c r="EV381" s="53">
        <v>0.3607708</v>
      </c>
      <c r="EW381" s="53">
        <v>82.511219999999994</v>
      </c>
      <c r="EX381" s="53">
        <v>80.395229999999998</v>
      </c>
      <c r="EY381" s="53">
        <v>78.707930000000005</v>
      </c>
      <c r="EZ381" s="53">
        <v>77.310599999999994</v>
      </c>
      <c r="FA381" s="53">
        <v>75.798649999999995</v>
      </c>
      <c r="FB381" s="53">
        <v>74.63409</v>
      </c>
      <c r="FC381" s="53">
        <v>74.098820000000003</v>
      </c>
      <c r="FD381" s="53">
        <v>75.884879999999995</v>
      </c>
      <c r="FE381" s="53">
        <v>79.507679999999993</v>
      </c>
      <c r="FF381" s="53">
        <v>83.502679999999998</v>
      </c>
      <c r="FG381" s="53">
        <v>87.187740000000005</v>
      </c>
      <c r="FH381" s="53">
        <v>90.754270000000005</v>
      </c>
      <c r="FI381" s="53">
        <v>93.962350000000001</v>
      </c>
      <c r="FJ381" s="53">
        <v>96.619029999999995</v>
      </c>
      <c r="FK381" s="53">
        <v>98.846149999999994</v>
      </c>
      <c r="FL381" s="53">
        <v>100.572</v>
      </c>
      <c r="FM381" s="53">
        <v>101.59820000000001</v>
      </c>
      <c r="FN381" s="53">
        <v>101.5694</v>
      </c>
      <c r="FO381" s="53">
        <v>100.1497</v>
      </c>
      <c r="FP381" s="53">
        <v>97.737549999999999</v>
      </c>
      <c r="FQ381" s="53">
        <v>94.252610000000004</v>
      </c>
      <c r="FR381" s="53">
        <v>91.299959999999999</v>
      </c>
      <c r="FS381" s="53">
        <v>88.415289999999999</v>
      </c>
      <c r="FT381" s="53">
        <v>85.441140000000004</v>
      </c>
      <c r="FU381" s="53">
        <v>328.87099999999998</v>
      </c>
      <c r="FV381" s="53">
        <v>1021.441</v>
      </c>
      <c r="FW381" s="53">
        <v>21.219919999999998</v>
      </c>
      <c r="FX381" s="53">
        <v>1</v>
      </c>
    </row>
    <row r="382" spans="1:180" x14ac:dyDescent="0.3">
      <c r="A382" t="s">
        <v>174</v>
      </c>
      <c r="B382" t="s">
        <v>252</v>
      </c>
      <c r="C382" t="s">
        <v>180</v>
      </c>
      <c r="D382" t="s">
        <v>248</v>
      </c>
      <c r="E382" t="s">
        <v>189</v>
      </c>
      <c r="F382" t="s">
        <v>230</v>
      </c>
      <c r="G382" t="s">
        <v>242</v>
      </c>
      <c r="H382" s="53">
        <v>93</v>
      </c>
      <c r="I382" s="53">
        <v>2.3923991</v>
      </c>
      <c r="J382" s="53">
        <v>2.388395</v>
      </c>
      <c r="K382" s="53">
        <v>2.4954399999999999</v>
      </c>
      <c r="L382" s="53">
        <v>2.4206029999999998</v>
      </c>
      <c r="M382" s="53">
        <v>2.2176650000000002</v>
      </c>
      <c r="N382" s="53">
        <v>2.2952330000000001</v>
      </c>
      <c r="O382" s="53">
        <v>2.2305619999999999</v>
      </c>
      <c r="P382" s="53">
        <v>2.2569409999999999</v>
      </c>
      <c r="Q382" s="53">
        <v>2.3251050000000002</v>
      </c>
      <c r="R382" s="53">
        <v>2.320649</v>
      </c>
      <c r="S382" s="53">
        <v>2.228497</v>
      </c>
      <c r="T382" s="53">
        <v>2.1574650000000002</v>
      </c>
      <c r="U382" s="53">
        <v>2.0194960000000002</v>
      </c>
      <c r="V382" s="53">
        <v>2.1705809999999999</v>
      </c>
      <c r="W382" s="53">
        <v>2.2197589999999998</v>
      </c>
      <c r="X382" s="53">
        <v>2.087526</v>
      </c>
      <c r="Y382" s="53">
        <v>1.896995</v>
      </c>
      <c r="Z382" s="53">
        <v>1.8403620000000001</v>
      </c>
      <c r="AA382" s="53">
        <v>1.8695820000000001</v>
      </c>
      <c r="AB382" s="53">
        <v>1.8643540000000001</v>
      </c>
      <c r="AC382" s="53">
        <v>1.5550660000000001</v>
      </c>
      <c r="AD382" s="53">
        <v>1.4934419999999999</v>
      </c>
      <c r="AE382" s="53">
        <v>1.447343</v>
      </c>
      <c r="AF382" s="53">
        <v>1.4675769999999999</v>
      </c>
      <c r="AG382" s="53">
        <v>-0.71094447000000005</v>
      </c>
      <c r="AH382" s="53">
        <v>-0.67246790000000001</v>
      </c>
      <c r="AI382" s="53">
        <v>-0.53923180000000004</v>
      </c>
      <c r="AJ382" s="53">
        <v>-0.60207279999999996</v>
      </c>
      <c r="AK382" s="53">
        <v>-0.89961329999999995</v>
      </c>
      <c r="AL382" s="53">
        <v>-0.88023980000000002</v>
      </c>
      <c r="AM382" s="53">
        <v>-0.92932440000000005</v>
      </c>
      <c r="AN382" s="53">
        <v>-0.99401150000000005</v>
      </c>
      <c r="AO382" s="53">
        <v>-1.0342210000000001</v>
      </c>
      <c r="AP382" s="53">
        <v>-1.0708770000000001</v>
      </c>
      <c r="AQ382" s="53">
        <v>-1.120514</v>
      </c>
      <c r="AR382" s="53">
        <v>-1.1244529999999999</v>
      </c>
      <c r="AS382" s="53">
        <v>-1.2895300000000001</v>
      </c>
      <c r="AT382" s="53">
        <v>-1.1327</v>
      </c>
      <c r="AU382" s="53">
        <v>-0.95639680000000005</v>
      </c>
      <c r="AV382" s="53">
        <v>-0.93455109999999997</v>
      </c>
      <c r="AW382" s="53">
        <v>-0.92128339999999997</v>
      </c>
      <c r="AX382" s="53">
        <v>-0.80530139999999995</v>
      </c>
      <c r="AY382" s="53">
        <v>-0.72231610000000002</v>
      </c>
      <c r="AZ382" s="53">
        <v>-0.74764540000000002</v>
      </c>
      <c r="BA382" s="53">
        <v>-1.371086</v>
      </c>
      <c r="BB382" s="53">
        <v>-1.5360640000000001</v>
      </c>
      <c r="BC382" s="53">
        <v>-1.5809280000000001</v>
      </c>
      <c r="BD382" s="53">
        <v>-1.4869190000000001</v>
      </c>
      <c r="BE382" s="53">
        <v>-0.48229348999999999</v>
      </c>
      <c r="BF382" s="53">
        <v>-0.44703080000000001</v>
      </c>
      <c r="BG382" s="53">
        <v>-0.30232779999999998</v>
      </c>
      <c r="BH382" s="53">
        <v>-0.36657099999999998</v>
      </c>
      <c r="BI382" s="53">
        <v>-0.63505089999999997</v>
      </c>
      <c r="BJ382" s="53">
        <v>-0.58127850000000003</v>
      </c>
      <c r="BK382" s="53">
        <v>-0.67064000000000001</v>
      </c>
      <c r="BL382" s="53">
        <v>-0.71945630000000005</v>
      </c>
      <c r="BM382" s="53">
        <v>-0.70616789999999996</v>
      </c>
      <c r="BN382" s="53">
        <v>-0.70192299999999996</v>
      </c>
      <c r="BO382" s="53">
        <v>-0.76813600000000004</v>
      </c>
      <c r="BP382" s="53">
        <v>-0.79208529999999999</v>
      </c>
      <c r="BQ382" s="53">
        <v>-0.92330559999999995</v>
      </c>
      <c r="BR382" s="53">
        <v>-0.75942149999999997</v>
      </c>
      <c r="BS382" s="53">
        <v>-0.59217759999999997</v>
      </c>
      <c r="BT382" s="53">
        <v>-0.59197060000000001</v>
      </c>
      <c r="BU382" s="53">
        <v>-0.58673370000000002</v>
      </c>
      <c r="BV382" s="53">
        <v>-0.48067339999999997</v>
      </c>
      <c r="BW382" s="53">
        <v>-0.40911229999999998</v>
      </c>
      <c r="BX382" s="53">
        <v>-0.41546300000000003</v>
      </c>
      <c r="BY382" s="53">
        <v>-0.9809483</v>
      </c>
      <c r="BZ382" s="53">
        <v>-1.1632579999999999</v>
      </c>
      <c r="CA382" s="53">
        <v>-1.2261960000000001</v>
      </c>
      <c r="CB382" s="53">
        <v>-1.1482239999999999</v>
      </c>
      <c r="CC382" s="53">
        <v>-0.32393041</v>
      </c>
      <c r="CD382" s="53">
        <v>-0.29089379999999998</v>
      </c>
      <c r="CE382" s="53">
        <v>-0.13824880000000001</v>
      </c>
      <c r="CF382" s="53">
        <v>-0.20346320000000001</v>
      </c>
      <c r="CG382" s="53">
        <v>-0.45181579999999999</v>
      </c>
      <c r="CH382" s="53">
        <v>-0.37421880000000002</v>
      </c>
      <c r="CI382" s="53">
        <v>-0.49147590000000002</v>
      </c>
      <c r="CJ382" s="53">
        <v>-0.5293002</v>
      </c>
      <c r="CK382" s="53">
        <v>-0.47895910000000003</v>
      </c>
      <c r="CL382" s="53">
        <v>-0.44638650000000002</v>
      </c>
      <c r="CM382" s="53">
        <v>-0.5240802</v>
      </c>
      <c r="CN382" s="53">
        <v>-0.56188839999999995</v>
      </c>
      <c r="CO382" s="53">
        <v>-0.66965969999999997</v>
      </c>
      <c r="CP382" s="53">
        <v>-0.50089019999999995</v>
      </c>
      <c r="CQ382" s="53">
        <v>-0.33992060000000002</v>
      </c>
      <c r="CR382" s="53">
        <v>-0.35470049999999997</v>
      </c>
      <c r="CS382" s="53">
        <v>-0.3550256</v>
      </c>
      <c r="CT382" s="53">
        <v>-0.25583709999999998</v>
      </c>
      <c r="CU382" s="53">
        <v>-0.19218830000000001</v>
      </c>
      <c r="CV382" s="53">
        <v>-0.18539449999999999</v>
      </c>
      <c r="CW382" s="53">
        <v>-0.71074040000000005</v>
      </c>
      <c r="CX382" s="53">
        <v>-0.90505460000000004</v>
      </c>
      <c r="CY382" s="53">
        <v>-0.98050899999999996</v>
      </c>
      <c r="CZ382" s="53">
        <v>-0.91364489999999998</v>
      </c>
      <c r="DA382" s="53">
        <v>-0.1655674</v>
      </c>
      <c r="DB382" s="53">
        <v>-0.13475680000000001</v>
      </c>
      <c r="DC382" s="53">
        <v>2.5830100000000002E-2</v>
      </c>
      <c r="DD382" s="53">
        <v>-4.03554E-2</v>
      </c>
      <c r="DE382" s="53">
        <v>-0.26858070000000001</v>
      </c>
      <c r="DF382" s="53">
        <v>-0.1671591</v>
      </c>
      <c r="DG382" s="53">
        <v>-0.31231179999999997</v>
      </c>
      <c r="DH382" s="53">
        <v>-0.3391441</v>
      </c>
      <c r="DI382" s="53">
        <v>-0.25175039999999999</v>
      </c>
      <c r="DJ382" s="53">
        <v>-0.19084999999999999</v>
      </c>
      <c r="DK382" s="53">
        <v>-0.2800243</v>
      </c>
      <c r="DL382" s="53">
        <v>-0.33169149999999997</v>
      </c>
      <c r="DM382" s="53">
        <v>-0.41601379999999999</v>
      </c>
      <c r="DN382" s="53">
        <v>-0.24235880000000001</v>
      </c>
      <c r="DO382" s="53">
        <v>-8.7663500000000005E-2</v>
      </c>
      <c r="DP382" s="53">
        <v>-0.1174303</v>
      </c>
      <c r="DQ382" s="53">
        <v>-0.1233175</v>
      </c>
      <c r="DR382" s="53">
        <v>-3.1000799999999998E-2</v>
      </c>
      <c r="DS382" s="53">
        <v>2.4735699999999999E-2</v>
      </c>
      <c r="DT382" s="53">
        <v>4.4673999999999998E-2</v>
      </c>
      <c r="DU382" s="53">
        <v>-0.4405326</v>
      </c>
      <c r="DV382" s="53">
        <v>-0.6468507</v>
      </c>
      <c r="DW382" s="53">
        <v>-0.73482230000000004</v>
      </c>
      <c r="DX382" s="53">
        <v>-0.67906580000000005</v>
      </c>
      <c r="DY382" s="53">
        <v>6.3083600000000004E-2</v>
      </c>
      <c r="DZ382" s="53">
        <v>9.0680300000000005E-2</v>
      </c>
      <c r="EA382" s="53">
        <v>0.26273410000000003</v>
      </c>
      <c r="EB382" s="53">
        <v>0.19514629999999999</v>
      </c>
      <c r="EC382" s="53">
        <v>-4.0184000000000001E-3</v>
      </c>
      <c r="ED382" s="53">
        <v>0.13180220000000001</v>
      </c>
      <c r="EE382" s="53">
        <v>-5.3627300000000003E-2</v>
      </c>
      <c r="EF382" s="53">
        <v>-6.4588800000000002E-2</v>
      </c>
      <c r="EG382" s="53">
        <v>7.6302999999999996E-2</v>
      </c>
      <c r="EH382" s="53">
        <v>0.17810409999999999</v>
      </c>
      <c r="EI382" s="53">
        <v>7.2353600000000004E-2</v>
      </c>
      <c r="EJ382" s="53">
        <v>6.7619999999999996E-4</v>
      </c>
      <c r="EK382" s="53">
        <v>-4.9789399999999998E-2</v>
      </c>
      <c r="EL382" s="53">
        <v>0.13091939999999999</v>
      </c>
      <c r="EM382" s="53">
        <v>0.27655570000000002</v>
      </c>
      <c r="EN382" s="53">
        <v>0.22515009999999999</v>
      </c>
      <c r="EO382" s="53">
        <v>0.21123220000000001</v>
      </c>
      <c r="EP382" s="53">
        <v>0.29362709999999997</v>
      </c>
      <c r="EQ382" s="53">
        <v>0.3379395</v>
      </c>
      <c r="ER382" s="53">
        <v>0.37685639999999998</v>
      </c>
      <c r="ES382" s="53">
        <v>-5.03954E-2</v>
      </c>
      <c r="ET382" s="53">
        <v>-0.27404539999999999</v>
      </c>
      <c r="EU382" s="53">
        <v>-0.38008960000000003</v>
      </c>
      <c r="EV382" s="53">
        <v>-0.34037070000000003</v>
      </c>
      <c r="EW382" s="53">
        <v>79.536829999999995</v>
      </c>
      <c r="EX382" s="53">
        <v>78.172460000000001</v>
      </c>
      <c r="EY382" s="53">
        <v>76.528549999999996</v>
      </c>
      <c r="EZ382" s="53">
        <v>74.752870000000001</v>
      </c>
      <c r="FA382" s="53">
        <v>73.150509999999997</v>
      </c>
      <c r="FB382" s="53">
        <v>71.434629999999999</v>
      </c>
      <c r="FC382" s="53">
        <v>70.329059999999998</v>
      </c>
      <c r="FD382" s="53">
        <v>71.264359999999996</v>
      </c>
      <c r="FE382" s="53">
        <v>74.719430000000003</v>
      </c>
      <c r="FF382" s="53">
        <v>79.048990000000003</v>
      </c>
      <c r="FG382" s="53">
        <v>83.25591</v>
      </c>
      <c r="FH382" s="53">
        <v>87.191890000000001</v>
      </c>
      <c r="FI382" s="53">
        <v>90.794929999999994</v>
      </c>
      <c r="FJ382" s="53">
        <v>93.625680000000003</v>
      </c>
      <c r="FK382" s="53">
        <v>96.342569999999995</v>
      </c>
      <c r="FL382" s="53">
        <v>98.38158</v>
      </c>
      <c r="FM382" s="53">
        <v>99.352530000000002</v>
      </c>
      <c r="FN382" s="53">
        <v>98.802369999999996</v>
      </c>
      <c r="FO382" s="53">
        <v>97.211320000000001</v>
      </c>
      <c r="FP382" s="53">
        <v>94.897970000000001</v>
      </c>
      <c r="FQ382" s="53">
        <v>91.60642</v>
      </c>
      <c r="FR382" s="53">
        <v>88.469759999999994</v>
      </c>
      <c r="FS382" s="53">
        <v>85.704560000000001</v>
      </c>
      <c r="FT382" s="53">
        <v>82.975849999999994</v>
      </c>
      <c r="FU382" s="53">
        <v>328.80650000000003</v>
      </c>
      <c r="FV382" s="53">
        <v>816.49609999999996</v>
      </c>
      <c r="FW382" s="53">
        <v>20.069269999999999</v>
      </c>
      <c r="FX382" s="53">
        <v>1</v>
      </c>
    </row>
    <row r="383" spans="1:180" x14ac:dyDescent="0.3">
      <c r="A383" t="s">
        <v>174</v>
      </c>
      <c r="B383" t="s">
        <v>252</v>
      </c>
      <c r="C383" t="s">
        <v>180</v>
      </c>
      <c r="D383" t="s">
        <v>227</v>
      </c>
      <c r="E383" t="s">
        <v>190</v>
      </c>
      <c r="F383" t="s">
        <v>230</v>
      </c>
      <c r="G383" t="s">
        <v>242</v>
      </c>
      <c r="H383" s="53">
        <v>93</v>
      </c>
      <c r="I383" s="53">
        <v>2.2106330000000001</v>
      </c>
      <c r="J383" s="53">
        <v>2.105518</v>
      </c>
      <c r="K383" s="53">
        <v>1.992364</v>
      </c>
      <c r="L383" s="53">
        <v>1.9408019999999999</v>
      </c>
      <c r="M383" s="53">
        <v>1.915478</v>
      </c>
      <c r="N383" s="53">
        <v>1.9857180000000001</v>
      </c>
      <c r="O383" s="53">
        <v>2.280459</v>
      </c>
      <c r="P383" s="53">
        <v>2.6878340000000001</v>
      </c>
      <c r="Q383" s="53">
        <v>2.9593729999999998</v>
      </c>
      <c r="R383" s="53">
        <v>3.035129</v>
      </c>
      <c r="S383" s="53">
        <v>3.0356019999999999</v>
      </c>
      <c r="T383" s="53">
        <v>2.905103</v>
      </c>
      <c r="U383" s="53">
        <v>2.8535900000000001</v>
      </c>
      <c r="V383" s="53">
        <v>2.9475479999999998</v>
      </c>
      <c r="W383" s="53">
        <v>2.9140890000000002</v>
      </c>
      <c r="X383" s="53">
        <v>2.8435290000000002</v>
      </c>
      <c r="Y383" s="53">
        <v>2.5612629999999998</v>
      </c>
      <c r="Z383" s="53">
        <v>2.373799</v>
      </c>
      <c r="AA383" s="53">
        <v>2.3535750000000002</v>
      </c>
      <c r="AB383" s="53">
        <v>2.300338</v>
      </c>
      <c r="AC383" s="53">
        <v>2.4524149999999998</v>
      </c>
      <c r="AD383" s="53">
        <v>2.4378000000000002</v>
      </c>
      <c r="AE383" s="53">
        <v>2.4192130000000001</v>
      </c>
      <c r="AF383" s="53">
        <v>2.3768069999999999</v>
      </c>
      <c r="AG383" s="53">
        <v>-0.51225816999999996</v>
      </c>
      <c r="AH383" s="53">
        <v>-0.58360789999999996</v>
      </c>
      <c r="AI383" s="53">
        <v>-0.64580029999999999</v>
      </c>
      <c r="AJ383" s="53">
        <v>-0.6822627</v>
      </c>
      <c r="AK383" s="53">
        <v>-0.71444490000000005</v>
      </c>
      <c r="AL383" s="53">
        <v>-0.68309770000000003</v>
      </c>
      <c r="AM383" s="53">
        <v>-0.50961789999999996</v>
      </c>
      <c r="AN383" s="53">
        <v>-0.25688440000000001</v>
      </c>
      <c r="AO383" s="53">
        <v>-8.1988099999999994E-2</v>
      </c>
      <c r="AP383" s="53">
        <v>-0.12269480000000001</v>
      </c>
      <c r="AQ383" s="53">
        <v>-0.1454828</v>
      </c>
      <c r="AR383" s="53">
        <v>-0.28029779999999999</v>
      </c>
      <c r="AS383" s="53">
        <v>-0.32047160000000002</v>
      </c>
      <c r="AT383" s="53">
        <v>-0.2449365</v>
      </c>
      <c r="AU383" s="53">
        <v>-0.19559409999999999</v>
      </c>
      <c r="AV383" s="53">
        <v>-0.128196</v>
      </c>
      <c r="AW383" s="53">
        <v>-0.23244049999999999</v>
      </c>
      <c r="AX383" s="53">
        <v>-0.32283709999999999</v>
      </c>
      <c r="AY383" s="53">
        <v>-0.32810479999999997</v>
      </c>
      <c r="AZ383" s="53">
        <v>-0.40801690000000002</v>
      </c>
      <c r="BA383" s="53">
        <v>-0.4132131</v>
      </c>
      <c r="BB383" s="53">
        <v>-0.4945233</v>
      </c>
      <c r="BC383" s="53">
        <v>-0.51182309999999998</v>
      </c>
      <c r="BD383" s="53">
        <v>-0.50574629999999998</v>
      </c>
      <c r="BE383" s="53">
        <v>-0.242456</v>
      </c>
      <c r="BF383" s="53">
        <v>-0.30987029999999999</v>
      </c>
      <c r="BG383" s="53">
        <v>-0.36678339999999998</v>
      </c>
      <c r="BH383" s="53">
        <v>-0.40342539999999999</v>
      </c>
      <c r="BI383" s="53">
        <v>-0.437975</v>
      </c>
      <c r="BJ383" s="53">
        <v>-0.40348109999999998</v>
      </c>
      <c r="BK383" s="53">
        <v>-0.22091859999999999</v>
      </c>
      <c r="BL383" s="53">
        <v>7.8062000000000001E-3</v>
      </c>
      <c r="BM383" s="53">
        <v>0.1475313</v>
      </c>
      <c r="BN383" s="53">
        <v>0.12914410000000001</v>
      </c>
      <c r="BO383" s="53">
        <v>9.0154799999999993E-2</v>
      </c>
      <c r="BP383" s="53">
        <v>-5.8271000000000003E-2</v>
      </c>
      <c r="BQ383" s="53">
        <v>-7.1999800000000003E-2</v>
      </c>
      <c r="BR383" s="53">
        <v>1.82907E-2</v>
      </c>
      <c r="BS383" s="53">
        <v>8.8516700000000004E-2</v>
      </c>
      <c r="BT383" s="53">
        <v>0.15027789999999999</v>
      </c>
      <c r="BU383" s="53">
        <v>4.06568E-2</v>
      </c>
      <c r="BV383" s="53">
        <v>-4.24777E-2</v>
      </c>
      <c r="BW383" s="53">
        <v>-3.8322200000000001E-2</v>
      </c>
      <c r="BX383" s="53">
        <v>-0.10633430000000001</v>
      </c>
      <c r="BY383" s="53">
        <v>-0.1134139</v>
      </c>
      <c r="BZ383" s="53">
        <v>-0.200349</v>
      </c>
      <c r="CA383" s="53">
        <v>-0.22258169999999999</v>
      </c>
      <c r="CB383" s="53">
        <v>-0.21554280000000001</v>
      </c>
      <c r="CC383" s="53">
        <v>-5.5591799999999997E-2</v>
      </c>
      <c r="CD383" s="53">
        <v>-0.1202804</v>
      </c>
      <c r="CE383" s="53">
        <v>-0.1735371</v>
      </c>
      <c r="CF383" s="53">
        <v>-0.2103035</v>
      </c>
      <c r="CG383" s="53">
        <v>-0.24649280000000001</v>
      </c>
      <c r="CH383" s="53">
        <v>-0.20981939999999999</v>
      </c>
      <c r="CI383" s="53">
        <v>-2.09664E-2</v>
      </c>
      <c r="CJ383" s="53">
        <v>0.1911301</v>
      </c>
      <c r="CK383" s="53">
        <v>0.30649579999999998</v>
      </c>
      <c r="CL383" s="53">
        <v>0.30356689999999997</v>
      </c>
      <c r="CM383" s="53">
        <v>0.25335669999999999</v>
      </c>
      <c r="CN383" s="53">
        <v>9.5504099999999995E-2</v>
      </c>
      <c r="CO383" s="53">
        <v>0.100091</v>
      </c>
      <c r="CP383" s="53">
        <v>0.2006011</v>
      </c>
      <c r="CQ383" s="53">
        <v>0.28529100000000002</v>
      </c>
      <c r="CR383" s="53">
        <v>0.34314810000000001</v>
      </c>
      <c r="CS383" s="53">
        <v>0.22980320000000001</v>
      </c>
      <c r="CT383" s="53">
        <v>0.15169830000000001</v>
      </c>
      <c r="CU383" s="53">
        <v>0.16238040000000001</v>
      </c>
      <c r="CV383" s="53">
        <v>0.1026101</v>
      </c>
      <c r="CW383" s="53">
        <v>9.4226099999999993E-2</v>
      </c>
      <c r="CX383" s="53">
        <v>3.3952000000000001E-3</v>
      </c>
      <c r="CY383" s="53">
        <v>-2.22539E-2</v>
      </c>
      <c r="CZ383" s="53">
        <v>-1.4548699999999999E-2</v>
      </c>
      <c r="DA383" s="53">
        <v>0.13127241000000001</v>
      </c>
      <c r="DB383" s="53">
        <v>6.9309399999999993E-2</v>
      </c>
      <c r="DC383" s="53">
        <v>1.97092E-2</v>
      </c>
      <c r="DD383" s="53">
        <v>-1.7181600000000002E-2</v>
      </c>
      <c r="DE383" s="53">
        <v>-5.50106E-2</v>
      </c>
      <c r="DF383" s="53">
        <v>-1.61578E-2</v>
      </c>
      <c r="DG383" s="53">
        <v>0.1789858</v>
      </c>
      <c r="DH383" s="53">
        <v>0.37445400000000001</v>
      </c>
      <c r="DI383" s="53">
        <v>0.46546029999999999</v>
      </c>
      <c r="DJ383" s="53">
        <v>0.47798970000000002</v>
      </c>
      <c r="DK383" s="53">
        <v>0.4165586</v>
      </c>
      <c r="DL383" s="53">
        <v>0.24927920000000001</v>
      </c>
      <c r="DM383" s="53">
        <v>0.27218179999999997</v>
      </c>
      <c r="DN383" s="53">
        <v>0.38291150000000002</v>
      </c>
      <c r="DO383" s="53">
        <v>0.48206529999999997</v>
      </c>
      <c r="DP383" s="53">
        <v>0.5360182</v>
      </c>
      <c r="DQ383" s="53">
        <v>0.41894949999999997</v>
      </c>
      <c r="DR383" s="53">
        <v>0.34587440000000003</v>
      </c>
      <c r="DS383" s="53">
        <v>0.36308299999999999</v>
      </c>
      <c r="DT383" s="53">
        <v>0.31155450000000001</v>
      </c>
      <c r="DU383" s="53">
        <v>0.30186610000000003</v>
      </c>
      <c r="DV383" s="53">
        <v>0.2071394</v>
      </c>
      <c r="DW383" s="53">
        <v>0.17807390000000001</v>
      </c>
      <c r="DX383" s="53">
        <v>0.18644530000000001</v>
      </c>
      <c r="DY383" s="53">
        <v>0.40107459000000001</v>
      </c>
      <c r="DZ383" s="53">
        <v>0.34304699999999999</v>
      </c>
      <c r="EA383" s="53">
        <v>0.29872609999999999</v>
      </c>
      <c r="EB383" s="53">
        <v>0.26165569999999999</v>
      </c>
      <c r="EC383" s="53">
        <v>0.22145919999999999</v>
      </c>
      <c r="ED383" s="53">
        <v>0.26345879999999999</v>
      </c>
      <c r="EE383" s="53">
        <v>0.46768510000000002</v>
      </c>
      <c r="EF383" s="53">
        <v>0.6391445</v>
      </c>
      <c r="EG383" s="53">
        <v>0.69497980000000004</v>
      </c>
      <c r="EH383" s="53">
        <v>0.72982849999999999</v>
      </c>
      <c r="EI383" s="53">
        <v>0.6521962</v>
      </c>
      <c r="EJ383" s="53">
        <v>0.47130610000000001</v>
      </c>
      <c r="EK383" s="53">
        <v>0.52065360000000005</v>
      </c>
      <c r="EL383" s="53">
        <v>0.64613869999999995</v>
      </c>
      <c r="EM383" s="53">
        <v>0.76617610000000003</v>
      </c>
      <c r="EN383" s="53">
        <v>0.81449199999999999</v>
      </c>
      <c r="EO383" s="53">
        <v>0.69204679999999996</v>
      </c>
      <c r="EP383" s="53">
        <v>0.62623379999999995</v>
      </c>
      <c r="EQ383" s="53">
        <v>0.65286560000000005</v>
      </c>
      <c r="ER383" s="53">
        <v>0.61323700000000003</v>
      </c>
      <c r="ES383" s="53">
        <v>0.60166520000000001</v>
      </c>
      <c r="ET383" s="53">
        <v>0.50131369999999997</v>
      </c>
      <c r="EU383" s="53">
        <v>0.46731529999999999</v>
      </c>
      <c r="EV383" s="53">
        <v>0.47664879999999998</v>
      </c>
      <c r="EW383" s="53">
        <v>75.096379999999996</v>
      </c>
      <c r="EX383" s="53">
        <v>73.145380000000003</v>
      </c>
      <c r="EY383" s="53">
        <v>71.182689999999994</v>
      </c>
      <c r="EZ383" s="53">
        <v>69.359489999999994</v>
      </c>
      <c r="FA383" s="53">
        <v>68.006529999999998</v>
      </c>
      <c r="FB383" s="53">
        <v>66.932500000000005</v>
      </c>
      <c r="FC383" s="53">
        <v>65.954999999999998</v>
      </c>
      <c r="FD383" s="53">
        <v>66.453040000000001</v>
      </c>
      <c r="FE383" s="53">
        <v>69.491799999999998</v>
      </c>
      <c r="FF383" s="53">
        <v>73.931849999999997</v>
      </c>
      <c r="FG383" s="53">
        <v>78.334590000000006</v>
      </c>
      <c r="FH383" s="53">
        <v>82.211429999999993</v>
      </c>
      <c r="FI383" s="53">
        <v>85.59254</v>
      </c>
      <c r="FJ383" s="53">
        <v>88.719260000000006</v>
      </c>
      <c r="FK383" s="53">
        <v>90.920310000000001</v>
      </c>
      <c r="FL383" s="53">
        <v>92.472200000000001</v>
      </c>
      <c r="FM383" s="53">
        <v>93.215130000000002</v>
      </c>
      <c r="FN383" s="53">
        <v>92.599140000000006</v>
      </c>
      <c r="FO383" s="53">
        <v>90.714110000000005</v>
      </c>
      <c r="FP383" s="53">
        <v>87.404849999999996</v>
      </c>
      <c r="FQ383" s="53">
        <v>84.535780000000003</v>
      </c>
      <c r="FR383" s="53">
        <v>81.967339999999993</v>
      </c>
      <c r="FS383" s="53">
        <v>79.339449999999999</v>
      </c>
      <c r="FT383" s="53">
        <v>76.831109999999995</v>
      </c>
      <c r="FU383" s="53">
        <v>328.06670000000003</v>
      </c>
      <c r="FV383" s="53">
        <v>689.86580000000004</v>
      </c>
      <c r="FW383" s="53">
        <v>19.56325</v>
      </c>
      <c r="FX383" s="53">
        <v>1</v>
      </c>
    </row>
    <row r="384" spans="1:180" x14ac:dyDescent="0.3">
      <c r="A384" t="s">
        <v>174</v>
      </c>
      <c r="B384" t="s">
        <v>252</v>
      </c>
      <c r="C384" t="s">
        <v>180</v>
      </c>
      <c r="D384" t="s">
        <v>227</v>
      </c>
      <c r="E384" t="s">
        <v>187</v>
      </c>
      <c r="F384" t="s">
        <v>230</v>
      </c>
      <c r="G384" t="s">
        <v>242</v>
      </c>
      <c r="H384" s="53">
        <v>93</v>
      </c>
      <c r="I384" s="53">
        <v>3.0650670999999998</v>
      </c>
      <c r="J384" s="53">
        <v>3.058306</v>
      </c>
      <c r="K384" s="53">
        <v>2.9703979999999999</v>
      </c>
      <c r="L384" s="53">
        <v>2.9112870000000002</v>
      </c>
      <c r="M384" s="53">
        <v>2.9732959999999999</v>
      </c>
      <c r="N384" s="53">
        <v>2.9809049999999999</v>
      </c>
      <c r="O384" s="53">
        <v>3.192974</v>
      </c>
      <c r="P384" s="53">
        <v>3.036645</v>
      </c>
      <c r="Q384" s="53">
        <v>3.2511999999999999</v>
      </c>
      <c r="R384" s="53">
        <v>3.207077</v>
      </c>
      <c r="S384" s="53">
        <v>3.2648100000000002</v>
      </c>
      <c r="T384" s="53">
        <v>3.2028690000000002</v>
      </c>
      <c r="U384" s="53">
        <v>3.0476109999999998</v>
      </c>
      <c r="V384" s="53">
        <v>3.1155369999999998</v>
      </c>
      <c r="W384" s="53">
        <v>3.1852100000000001</v>
      </c>
      <c r="X384" s="53">
        <v>3.0212279999999998</v>
      </c>
      <c r="Y384" s="53">
        <v>2.9952679999999998</v>
      </c>
      <c r="Z384" s="53">
        <v>2.9601449999999998</v>
      </c>
      <c r="AA384" s="53">
        <v>3.1475330000000001</v>
      </c>
      <c r="AB384" s="53">
        <v>3.0905130000000001</v>
      </c>
      <c r="AC384" s="53">
        <v>3.3051159999999999</v>
      </c>
      <c r="AD384" s="53">
        <v>3.3489789999999999</v>
      </c>
      <c r="AE384" s="53">
        <v>3.2722760000000002</v>
      </c>
      <c r="AF384" s="53">
        <v>3.2325759999999999</v>
      </c>
      <c r="AG384" s="53">
        <v>-0.27786809000000001</v>
      </c>
      <c r="AH384" s="53">
        <v>-0.32143569999999999</v>
      </c>
      <c r="AI384" s="53">
        <v>-0.4120219</v>
      </c>
      <c r="AJ384" s="53">
        <v>-0.48691410000000002</v>
      </c>
      <c r="AK384" s="53">
        <v>-0.44541140000000001</v>
      </c>
      <c r="AL384" s="53">
        <v>-0.47245890000000001</v>
      </c>
      <c r="AM384" s="53">
        <v>-0.33758919999999998</v>
      </c>
      <c r="AN384" s="53">
        <v>-0.71109750000000005</v>
      </c>
      <c r="AO384" s="53">
        <v>-0.6146414</v>
      </c>
      <c r="AP384" s="53">
        <v>-0.80905050000000001</v>
      </c>
      <c r="AQ384" s="53">
        <v>-0.83368730000000002</v>
      </c>
      <c r="AR384" s="53">
        <v>-0.85598989999999997</v>
      </c>
      <c r="AS384" s="53">
        <v>-0.95236940000000003</v>
      </c>
      <c r="AT384" s="53">
        <v>-0.89719720000000003</v>
      </c>
      <c r="AU384" s="53">
        <v>-0.68180739999999995</v>
      </c>
      <c r="AV384" s="53">
        <v>-0.57233149999999999</v>
      </c>
      <c r="AW384" s="53">
        <v>-0.34284559999999997</v>
      </c>
      <c r="AX384" s="53">
        <v>-0.1858349</v>
      </c>
      <c r="AY384" s="53">
        <v>1.6803999999999999E-2</v>
      </c>
      <c r="AZ384" s="53">
        <v>-0.13358429999999999</v>
      </c>
      <c r="BA384" s="53">
        <v>-0.26551079999999999</v>
      </c>
      <c r="BB384" s="53">
        <v>-0.43633080000000002</v>
      </c>
      <c r="BC384" s="53">
        <v>-0.4602946</v>
      </c>
      <c r="BD384" s="53">
        <v>-0.4777322</v>
      </c>
      <c r="BE384" s="53">
        <v>-8.2453399999999996E-2</v>
      </c>
      <c r="BF384" s="53">
        <v>-0.1196004</v>
      </c>
      <c r="BG384" s="53">
        <v>-0.20594689999999999</v>
      </c>
      <c r="BH384" s="53">
        <v>-0.26572190000000001</v>
      </c>
      <c r="BI384" s="53">
        <v>-0.22109010000000001</v>
      </c>
      <c r="BJ384" s="53">
        <v>-0.26070539999999998</v>
      </c>
      <c r="BK384" s="53">
        <v>-0.1699243</v>
      </c>
      <c r="BL384" s="53">
        <v>-0.55210389999999998</v>
      </c>
      <c r="BM384" s="53">
        <v>-0.44975949999999998</v>
      </c>
      <c r="BN384" s="53">
        <v>-0.63123450000000003</v>
      </c>
      <c r="BO384" s="53">
        <v>-0.63414899999999996</v>
      </c>
      <c r="BP384" s="53">
        <v>-0.64521859999999998</v>
      </c>
      <c r="BQ384" s="53">
        <v>-0.73818569999999994</v>
      </c>
      <c r="BR384" s="53">
        <v>-0.67694279999999996</v>
      </c>
      <c r="BS384" s="53">
        <v>-0.45571420000000001</v>
      </c>
      <c r="BT384" s="53">
        <v>-0.3547556</v>
      </c>
      <c r="BU384" s="53">
        <v>-0.13042809999999999</v>
      </c>
      <c r="BV384" s="53">
        <v>2.4769200000000002E-2</v>
      </c>
      <c r="BW384" s="53">
        <v>0.23994190000000001</v>
      </c>
      <c r="BX384" s="53">
        <v>0.1110574</v>
      </c>
      <c r="BY384" s="53">
        <v>2.3395999999999998E-3</v>
      </c>
      <c r="BZ384" s="53">
        <v>-0.17119619999999999</v>
      </c>
      <c r="CA384" s="53">
        <v>-0.20575889999999999</v>
      </c>
      <c r="CB384" s="53">
        <v>-0.21613850000000001</v>
      </c>
      <c r="CC384" s="53">
        <v>5.2890199999999998E-2</v>
      </c>
      <c r="CD384" s="53">
        <v>2.0190199999999998E-2</v>
      </c>
      <c r="CE384" s="53">
        <v>-6.3219899999999996E-2</v>
      </c>
      <c r="CF384" s="53">
        <v>-0.11252479999999999</v>
      </c>
      <c r="CG384" s="53">
        <v>-6.5725800000000001E-2</v>
      </c>
      <c r="CH384" s="53">
        <v>-0.1140456</v>
      </c>
      <c r="CI384" s="53">
        <v>-5.3800099999999997E-2</v>
      </c>
      <c r="CJ384" s="53">
        <v>-0.44198549999999998</v>
      </c>
      <c r="CK384" s="53">
        <v>-0.3355629</v>
      </c>
      <c r="CL384" s="53">
        <v>-0.50807959999999996</v>
      </c>
      <c r="CM384" s="53">
        <v>-0.49594939999999998</v>
      </c>
      <c r="CN384" s="53">
        <v>-0.49923909999999999</v>
      </c>
      <c r="CO384" s="53">
        <v>-0.58984270000000005</v>
      </c>
      <c r="CP384" s="53">
        <v>-0.52439519999999995</v>
      </c>
      <c r="CQ384" s="53">
        <v>-0.29912270000000002</v>
      </c>
      <c r="CR384" s="53">
        <v>-0.2040632</v>
      </c>
      <c r="CS384" s="53">
        <v>1.66917E-2</v>
      </c>
      <c r="CT384" s="53">
        <v>0.17063300000000001</v>
      </c>
      <c r="CU384" s="53">
        <v>0.39448650000000002</v>
      </c>
      <c r="CV384" s="53">
        <v>0.28049550000000001</v>
      </c>
      <c r="CW384" s="53">
        <v>0.18785199999999999</v>
      </c>
      <c r="CX384" s="53">
        <v>1.24352E-2</v>
      </c>
      <c r="CY384" s="53">
        <v>-2.94682E-2</v>
      </c>
      <c r="CZ384" s="53">
        <v>-3.49596E-2</v>
      </c>
      <c r="DA384" s="53">
        <v>0.18823390000000001</v>
      </c>
      <c r="DB384" s="53">
        <v>0.15998080000000001</v>
      </c>
      <c r="DC384" s="53">
        <v>7.9506999999999994E-2</v>
      </c>
      <c r="DD384" s="53">
        <v>4.0672199999999999E-2</v>
      </c>
      <c r="DE384" s="53">
        <v>8.9638399999999993E-2</v>
      </c>
      <c r="DF384" s="53">
        <v>3.26141E-2</v>
      </c>
      <c r="DG384" s="53">
        <v>6.23241E-2</v>
      </c>
      <c r="DH384" s="53">
        <v>-0.33186700000000002</v>
      </c>
      <c r="DI384" s="53">
        <v>-0.22136629999999999</v>
      </c>
      <c r="DJ384" s="53">
        <v>-0.38492480000000001</v>
      </c>
      <c r="DK384" s="53">
        <v>-0.35774980000000001</v>
      </c>
      <c r="DL384" s="53">
        <v>-0.35325960000000001</v>
      </c>
      <c r="DM384" s="53">
        <v>-0.4414998</v>
      </c>
      <c r="DN384" s="53">
        <v>-0.3718477</v>
      </c>
      <c r="DO384" s="53">
        <v>-0.1425312</v>
      </c>
      <c r="DP384" s="53">
        <v>-5.3370800000000003E-2</v>
      </c>
      <c r="DQ384" s="53">
        <v>0.1638115</v>
      </c>
      <c r="DR384" s="53">
        <v>0.31649680000000002</v>
      </c>
      <c r="DS384" s="53">
        <v>0.54903109999999999</v>
      </c>
      <c r="DT384" s="53">
        <v>0.44993359999999999</v>
      </c>
      <c r="DU384" s="53">
        <v>0.37336439999999999</v>
      </c>
      <c r="DV384" s="53">
        <v>0.19606660000000001</v>
      </c>
      <c r="DW384" s="53">
        <v>0.14682239999999999</v>
      </c>
      <c r="DX384" s="53">
        <v>0.1462193</v>
      </c>
      <c r="DY384" s="53">
        <v>0.38364860000000001</v>
      </c>
      <c r="DZ384" s="53">
        <v>0.36181609999999997</v>
      </c>
      <c r="EA384" s="53">
        <v>0.285582</v>
      </c>
      <c r="EB384" s="53">
        <v>0.2618644</v>
      </c>
      <c r="EC384" s="53">
        <v>0.31395970000000001</v>
      </c>
      <c r="ED384" s="53">
        <v>0.24436759999999999</v>
      </c>
      <c r="EE384" s="53">
        <v>0.2299891</v>
      </c>
      <c r="EF384" s="53">
        <v>-0.17287340000000001</v>
      </c>
      <c r="EG384" s="53">
        <v>-5.64845E-2</v>
      </c>
      <c r="EH384" s="53">
        <v>-0.20710880000000001</v>
      </c>
      <c r="EI384" s="53">
        <v>-0.15821160000000001</v>
      </c>
      <c r="EJ384" s="53">
        <v>-0.14248839999999999</v>
      </c>
      <c r="EK384" s="53">
        <v>-0.22731609999999999</v>
      </c>
      <c r="EL384" s="53">
        <v>-0.15159320000000001</v>
      </c>
      <c r="EM384" s="53">
        <v>8.35621E-2</v>
      </c>
      <c r="EN384" s="53">
        <v>0.16420509999999999</v>
      </c>
      <c r="EO384" s="53">
        <v>0.37622899999999998</v>
      </c>
      <c r="EP384" s="53">
        <v>0.52710100000000004</v>
      </c>
      <c r="EQ384" s="53">
        <v>0.77216890000000005</v>
      </c>
      <c r="ER384" s="53">
        <v>0.69457530000000001</v>
      </c>
      <c r="ES384" s="53">
        <v>0.64121479999999997</v>
      </c>
      <c r="ET384" s="53">
        <v>0.46120109999999997</v>
      </c>
      <c r="EU384" s="53">
        <v>0.4013581</v>
      </c>
      <c r="EV384" s="53">
        <v>0.40781299999999998</v>
      </c>
      <c r="EW384" s="53">
        <v>75.898709999999994</v>
      </c>
      <c r="EX384" s="53">
        <v>73.966489999999993</v>
      </c>
      <c r="EY384" s="53">
        <v>72.124290000000002</v>
      </c>
      <c r="EZ384" s="53">
        <v>70.749279999999999</v>
      </c>
      <c r="FA384" s="53">
        <v>69.471599999999995</v>
      </c>
      <c r="FB384" s="53">
        <v>68.009330000000006</v>
      </c>
      <c r="FC384" s="53">
        <v>67.460139999999996</v>
      </c>
      <c r="FD384" s="53">
        <v>69.762119999999996</v>
      </c>
      <c r="FE384" s="53">
        <v>73.245750000000001</v>
      </c>
      <c r="FF384" s="53">
        <v>77.299160000000001</v>
      </c>
      <c r="FG384" s="53">
        <v>80.893529999999998</v>
      </c>
      <c r="FH384" s="53">
        <v>84.173140000000004</v>
      </c>
      <c r="FI384" s="53">
        <v>87.244990000000001</v>
      </c>
      <c r="FJ384" s="53">
        <v>89.817880000000002</v>
      </c>
      <c r="FK384" s="53">
        <v>91.806139999999999</v>
      </c>
      <c r="FL384" s="53">
        <v>93.238979999999998</v>
      </c>
      <c r="FM384" s="53">
        <v>94.20299</v>
      </c>
      <c r="FN384" s="53">
        <v>94.091819999999998</v>
      </c>
      <c r="FO384" s="53">
        <v>92.586910000000003</v>
      </c>
      <c r="FP384" s="53">
        <v>90.647019999999998</v>
      </c>
      <c r="FQ384" s="53">
        <v>87.584429999999998</v>
      </c>
      <c r="FR384" s="53">
        <v>84.185919999999996</v>
      </c>
      <c r="FS384" s="53">
        <v>81.152140000000003</v>
      </c>
      <c r="FT384" s="53">
        <v>78.334320000000005</v>
      </c>
      <c r="FU384" s="53">
        <v>328.93329999999997</v>
      </c>
      <c r="FV384" s="53">
        <v>947.75509999999997</v>
      </c>
      <c r="FW384" s="53">
        <v>22.307860000000002</v>
      </c>
      <c r="FX384" s="53">
        <v>1</v>
      </c>
    </row>
    <row r="385" spans="1:180" x14ac:dyDescent="0.3">
      <c r="A385" t="s">
        <v>174</v>
      </c>
      <c r="B385" t="s">
        <v>252</v>
      </c>
      <c r="C385" t="s">
        <v>180</v>
      </c>
      <c r="D385" t="s">
        <v>248</v>
      </c>
      <c r="E385" t="s">
        <v>188</v>
      </c>
      <c r="F385" t="s">
        <v>230</v>
      </c>
      <c r="G385" t="s">
        <v>242</v>
      </c>
      <c r="H385" s="53">
        <v>93</v>
      </c>
      <c r="I385" s="53">
        <v>3.0549189999999999</v>
      </c>
      <c r="J385" s="53">
        <v>2.88191</v>
      </c>
      <c r="K385" s="53">
        <v>2.803296</v>
      </c>
      <c r="L385" s="53">
        <v>2.7072470000000002</v>
      </c>
      <c r="M385" s="53">
        <v>2.513026</v>
      </c>
      <c r="N385" s="53">
        <v>2.357615</v>
      </c>
      <c r="O385" s="53">
        <v>2.4804940000000002</v>
      </c>
      <c r="P385" s="53">
        <v>2.457859</v>
      </c>
      <c r="Q385" s="53">
        <v>2.5530650000000001</v>
      </c>
      <c r="R385" s="53">
        <v>2.5624709999999999</v>
      </c>
      <c r="S385" s="53">
        <v>2.4774210000000001</v>
      </c>
      <c r="T385" s="53">
        <v>2.3069519999999999</v>
      </c>
      <c r="U385" s="53">
        <v>2.2824360000000001</v>
      </c>
      <c r="V385" s="53">
        <v>2.283566</v>
      </c>
      <c r="W385" s="53">
        <v>2.4040080000000001</v>
      </c>
      <c r="X385" s="53">
        <v>2.0928399999999998</v>
      </c>
      <c r="Y385" s="53">
        <v>2.0734119999999998</v>
      </c>
      <c r="Z385" s="53">
        <v>1.970237</v>
      </c>
      <c r="AA385" s="53">
        <v>2.1500620000000001</v>
      </c>
      <c r="AB385" s="53">
        <v>2.2047099999999999</v>
      </c>
      <c r="AC385" s="53">
        <v>2.4302039999999998</v>
      </c>
      <c r="AD385" s="53">
        <v>2.5370360000000001</v>
      </c>
      <c r="AE385" s="53">
        <v>2.649483</v>
      </c>
      <c r="AF385" s="53">
        <v>2.486596</v>
      </c>
      <c r="AG385" s="53">
        <v>-1.1507259999999999</v>
      </c>
      <c r="AH385" s="53">
        <v>-1.279288</v>
      </c>
      <c r="AI385" s="53">
        <v>-1.3665700000000001</v>
      </c>
      <c r="AJ385" s="53">
        <v>-1.437997</v>
      </c>
      <c r="AK385" s="53">
        <v>-1.513112</v>
      </c>
      <c r="AL385" s="53">
        <v>-1.543949</v>
      </c>
      <c r="AM385" s="53">
        <v>-1.470799</v>
      </c>
      <c r="AN385" s="53">
        <v>-1.6736070000000001</v>
      </c>
      <c r="AO385" s="53">
        <v>-1.568311</v>
      </c>
      <c r="AP385" s="53">
        <v>-1.569626</v>
      </c>
      <c r="AQ385" s="53">
        <v>-1.7125109999999999</v>
      </c>
      <c r="AR385" s="53">
        <v>-1.9481310000000001</v>
      </c>
      <c r="AS385" s="53">
        <v>-1.867156</v>
      </c>
      <c r="AT385" s="53">
        <v>-1.8052710000000001</v>
      </c>
      <c r="AU385" s="53">
        <v>-1.5448660000000001</v>
      </c>
      <c r="AV385" s="53">
        <v>-1.6839850000000001</v>
      </c>
      <c r="AW385" s="53">
        <v>-1.5604800000000001</v>
      </c>
      <c r="AX385" s="53">
        <v>-1.5010060000000001</v>
      </c>
      <c r="AY385" s="53">
        <v>-1.283102</v>
      </c>
      <c r="AZ385" s="53">
        <v>-1.2650049999999999</v>
      </c>
      <c r="BA385" s="53">
        <v>-1.252928</v>
      </c>
      <c r="BB385" s="53">
        <v>-1.3193919999999999</v>
      </c>
      <c r="BC385" s="53">
        <v>-1.277458</v>
      </c>
      <c r="BD385" s="53">
        <v>-1.3517699999999999</v>
      </c>
      <c r="BE385" s="53">
        <v>-0.71769238000000002</v>
      </c>
      <c r="BF385" s="53">
        <v>-0.85916170000000003</v>
      </c>
      <c r="BG385" s="53">
        <v>-0.92674250000000002</v>
      </c>
      <c r="BH385" s="53">
        <v>-0.9948574</v>
      </c>
      <c r="BI385" s="53">
        <v>-1.162738</v>
      </c>
      <c r="BJ385" s="53">
        <v>-1.258167</v>
      </c>
      <c r="BK385" s="53">
        <v>-1.184118</v>
      </c>
      <c r="BL385" s="53">
        <v>-1.3611690000000001</v>
      </c>
      <c r="BM385" s="53">
        <v>-1.251104</v>
      </c>
      <c r="BN385" s="53">
        <v>-1.2480469999999999</v>
      </c>
      <c r="BO385" s="53">
        <v>-1.343256</v>
      </c>
      <c r="BP385" s="53">
        <v>-1.516791</v>
      </c>
      <c r="BQ385" s="53">
        <v>-1.4476850000000001</v>
      </c>
      <c r="BR385" s="53">
        <v>-1.383348</v>
      </c>
      <c r="BS385" s="53">
        <v>-1.1206449999999999</v>
      </c>
      <c r="BT385" s="53">
        <v>-1.253268</v>
      </c>
      <c r="BU385" s="53">
        <v>-1.102651</v>
      </c>
      <c r="BV385" s="53">
        <v>-1.0433650000000001</v>
      </c>
      <c r="BW385" s="53">
        <v>-0.81458249999999999</v>
      </c>
      <c r="BX385" s="53">
        <v>-0.79398049999999998</v>
      </c>
      <c r="BY385" s="53">
        <v>-0.83561549999999996</v>
      </c>
      <c r="BZ385" s="53">
        <v>-0.92240080000000002</v>
      </c>
      <c r="CA385" s="53">
        <v>-0.85998799999999997</v>
      </c>
      <c r="CB385" s="53">
        <v>-0.94603619999999999</v>
      </c>
      <c r="CC385" s="53">
        <v>-0.41777501</v>
      </c>
      <c r="CD385" s="53">
        <v>-0.56818340000000001</v>
      </c>
      <c r="CE385" s="53">
        <v>-0.62211930000000004</v>
      </c>
      <c r="CF385" s="53">
        <v>-0.68794010000000005</v>
      </c>
      <c r="CG385" s="53">
        <v>-0.92006929999999998</v>
      </c>
      <c r="CH385" s="53">
        <v>-1.060235</v>
      </c>
      <c r="CI385" s="53">
        <v>-0.98556319999999997</v>
      </c>
      <c r="CJ385" s="53">
        <v>-1.144776</v>
      </c>
      <c r="CK385" s="53">
        <v>-1.0314080000000001</v>
      </c>
      <c r="CL385" s="53">
        <v>-1.0253220000000001</v>
      </c>
      <c r="CM385" s="53">
        <v>-1.0875109999999999</v>
      </c>
      <c r="CN385" s="53">
        <v>-1.218046</v>
      </c>
      <c r="CO385" s="53">
        <v>-1.1571610000000001</v>
      </c>
      <c r="CP385" s="53">
        <v>-1.0911249999999999</v>
      </c>
      <c r="CQ385" s="53">
        <v>-0.82683010000000001</v>
      </c>
      <c r="CR385" s="53">
        <v>-0.95495529999999995</v>
      </c>
      <c r="CS385" s="53">
        <v>-0.78555980000000003</v>
      </c>
      <c r="CT385" s="53">
        <v>-0.72640470000000001</v>
      </c>
      <c r="CU385" s="53">
        <v>-0.4900873</v>
      </c>
      <c r="CV385" s="53">
        <v>-0.46775050000000001</v>
      </c>
      <c r="CW385" s="53">
        <v>-0.54658589999999996</v>
      </c>
      <c r="CX385" s="53">
        <v>-0.64744619999999997</v>
      </c>
      <c r="CY385" s="53">
        <v>-0.57084979999999996</v>
      </c>
      <c r="CZ385" s="53">
        <v>-0.66502609999999995</v>
      </c>
      <c r="DA385" s="53">
        <v>-0.1178575</v>
      </c>
      <c r="DB385" s="53">
        <v>-0.27720519999999998</v>
      </c>
      <c r="DC385" s="53">
        <v>-0.3174961</v>
      </c>
      <c r="DD385" s="53">
        <v>-0.38102279999999999</v>
      </c>
      <c r="DE385" s="53">
        <v>-0.67740109999999998</v>
      </c>
      <c r="DF385" s="53">
        <v>-0.86230329999999999</v>
      </c>
      <c r="DG385" s="53">
        <v>-0.78700870000000001</v>
      </c>
      <c r="DH385" s="53">
        <v>-0.92838209999999999</v>
      </c>
      <c r="DI385" s="53">
        <v>-0.81171179999999998</v>
      </c>
      <c r="DJ385" s="53">
        <v>-0.80259670000000005</v>
      </c>
      <c r="DK385" s="53">
        <v>-0.83176609999999995</v>
      </c>
      <c r="DL385" s="53">
        <v>-0.91930149999999999</v>
      </c>
      <c r="DM385" s="53">
        <v>-0.8666372</v>
      </c>
      <c r="DN385" s="53">
        <v>-0.79890280000000002</v>
      </c>
      <c r="DO385" s="53">
        <v>-0.53301549999999998</v>
      </c>
      <c r="DP385" s="53">
        <v>-0.65664219999999995</v>
      </c>
      <c r="DQ385" s="53">
        <v>-0.46846890000000002</v>
      </c>
      <c r="DR385" s="53">
        <v>-0.40944429999999998</v>
      </c>
      <c r="DS385" s="53">
        <v>-0.16559209999999999</v>
      </c>
      <c r="DT385" s="53">
        <v>-0.1415206</v>
      </c>
      <c r="DU385" s="53">
        <v>-0.25755630000000002</v>
      </c>
      <c r="DV385" s="53">
        <v>-0.37249159999999998</v>
      </c>
      <c r="DW385" s="53">
        <v>-0.2817115</v>
      </c>
      <c r="DX385" s="53">
        <v>-0.38401600000000002</v>
      </c>
      <c r="DY385" s="53">
        <v>0.31517559000000001</v>
      </c>
      <c r="DZ385" s="53">
        <v>0.1429212</v>
      </c>
      <c r="EA385" s="53">
        <v>0.12233140000000001</v>
      </c>
      <c r="EB385" s="53">
        <v>6.2117100000000001E-2</v>
      </c>
      <c r="EC385" s="53">
        <v>-0.3270267</v>
      </c>
      <c r="ED385" s="53">
        <v>-0.57652119999999996</v>
      </c>
      <c r="EE385" s="53">
        <v>-0.50032759999999998</v>
      </c>
      <c r="EF385" s="53">
        <v>-0.61594420000000005</v>
      </c>
      <c r="EG385" s="53">
        <v>-0.49450529999999998</v>
      </c>
      <c r="EH385" s="53">
        <v>-0.48101709999999998</v>
      </c>
      <c r="EI385" s="53">
        <v>-0.46251120000000001</v>
      </c>
      <c r="EJ385" s="53">
        <v>-0.48796149999999999</v>
      </c>
      <c r="EK385" s="53">
        <v>-0.44716660000000003</v>
      </c>
      <c r="EL385" s="53">
        <v>-0.37697989999999998</v>
      </c>
      <c r="EM385" s="53">
        <v>-0.108794</v>
      </c>
      <c r="EN385" s="53">
        <v>-0.2259254</v>
      </c>
      <c r="EO385" s="53">
        <v>-1.0639900000000001E-2</v>
      </c>
      <c r="EP385" s="53">
        <v>4.8196299999999997E-2</v>
      </c>
      <c r="EQ385" s="53">
        <v>0.30292740000000001</v>
      </c>
      <c r="ER385" s="53">
        <v>0.32950370000000001</v>
      </c>
      <c r="ES385" s="53">
        <v>0.1597565</v>
      </c>
      <c r="ET385" s="53">
        <v>2.4499199999999999E-2</v>
      </c>
      <c r="EU385" s="53">
        <v>0.13575809999999999</v>
      </c>
      <c r="EV385" s="53">
        <v>2.1718000000000001E-2</v>
      </c>
      <c r="EW385" s="53">
        <v>84.503950000000003</v>
      </c>
      <c r="EX385" s="53">
        <v>82.139560000000003</v>
      </c>
      <c r="EY385" s="53">
        <v>79.982219999999998</v>
      </c>
      <c r="EZ385" s="53">
        <v>78.339920000000006</v>
      </c>
      <c r="FA385" s="53">
        <v>76.837040000000002</v>
      </c>
      <c r="FB385" s="53">
        <v>75.457890000000006</v>
      </c>
      <c r="FC385" s="53">
        <v>75.067959999999999</v>
      </c>
      <c r="FD385" s="53">
        <v>76.959559999999996</v>
      </c>
      <c r="FE385" s="53">
        <v>80.141990000000007</v>
      </c>
      <c r="FF385" s="53">
        <v>83.50121</v>
      </c>
      <c r="FG385" s="53">
        <v>87.175740000000005</v>
      </c>
      <c r="FH385" s="53">
        <v>91.123750000000001</v>
      </c>
      <c r="FI385" s="53">
        <v>94.875649999999993</v>
      </c>
      <c r="FJ385" s="53">
        <v>97.492099999999994</v>
      </c>
      <c r="FK385" s="53">
        <v>99.476290000000006</v>
      </c>
      <c r="FL385" s="53">
        <v>101.26390000000001</v>
      </c>
      <c r="FM385" s="53">
        <v>101.818</v>
      </c>
      <c r="FN385" s="53">
        <v>101.43389999999999</v>
      </c>
      <c r="FO385" s="53">
        <v>100.1618</v>
      </c>
      <c r="FP385" s="53">
        <v>98.197630000000004</v>
      </c>
      <c r="FQ385" s="53">
        <v>95.067800000000005</v>
      </c>
      <c r="FR385" s="53">
        <v>92.252970000000005</v>
      </c>
      <c r="FS385" s="53">
        <v>88.795529999999999</v>
      </c>
      <c r="FT385" s="53">
        <v>85.816209999999998</v>
      </c>
      <c r="FU385" s="53">
        <v>328.87099999999998</v>
      </c>
      <c r="FV385" s="53">
        <v>1021.441</v>
      </c>
      <c r="FW385" s="53">
        <v>21.219919999999998</v>
      </c>
      <c r="FX385" s="53">
        <v>1</v>
      </c>
    </row>
    <row r="386" spans="1:180" x14ac:dyDescent="0.3">
      <c r="A386" t="s">
        <v>174</v>
      </c>
      <c r="B386" t="s">
        <v>252</v>
      </c>
      <c r="C386" t="s">
        <v>180</v>
      </c>
      <c r="D386" t="s">
        <v>248</v>
      </c>
      <c r="E386" t="s">
        <v>187</v>
      </c>
      <c r="F386" t="s">
        <v>231</v>
      </c>
      <c r="G386" t="s">
        <v>242</v>
      </c>
      <c r="H386" s="53">
        <v>5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0</v>
      </c>
      <c r="AC386" s="53">
        <v>0</v>
      </c>
      <c r="AD386" s="53">
        <v>0</v>
      </c>
      <c r="AE386" s="53">
        <v>0</v>
      </c>
      <c r="AF386" s="53">
        <v>0</v>
      </c>
      <c r="AG386" s="53">
        <v>0</v>
      </c>
      <c r="AH386" s="53">
        <v>0</v>
      </c>
      <c r="AI386" s="53">
        <v>0</v>
      </c>
      <c r="AJ386" s="53">
        <v>0</v>
      </c>
      <c r="AK386" s="53">
        <v>0</v>
      </c>
      <c r="AL386" s="53">
        <v>0</v>
      </c>
      <c r="AM386" s="53">
        <v>0</v>
      </c>
      <c r="AN386" s="53">
        <v>0</v>
      </c>
      <c r="AO386" s="53">
        <v>0</v>
      </c>
      <c r="AP386" s="53">
        <v>0</v>
      </c>
      <c r="AQ386" s="53">
        <v>0</v>
      </c>
      <c r="AR386" s="53">
        <v>0</v>
      </c>
      <c r="AS386" s="53">
        <v>0</v>
      </c>
      <c r="AT386" s="53">
        <v>0</v>
      </c>
      <c r="AU386" s="53">
        <v>0</v>
      </c>
      <c r="AV386" s="53">
        <v>0</v>
      </c>
      <c r="AW386" s="53">
        <v>0</v>
      </c>
      <c r="AX386" s="53">
        <v>0</v>
      </c>
      <c r="AY386" s="53">
        <v>0</v>
      </c>
      <c r="AZ386" s="53">
        <v>0</v>
      </c>
      <c r="BA386" s="53">
        <v>0</v>
      </c>
      <c r="BB386" s="53">
        <v>0</v>
      </c>
      <c r="BC386" s="53">
        <v>0</v>
      </c>
      <c r="BD386" s="53">
        <v>0</v>
      </c>
      <c r="BE386" s="53">
        <v>0</v>
      </c>
      <c r="BF386" s="53">
        <v>0</v>
      </c>
      <c r="BG386" s="53">
        <v>0</v>
      </c>
      <c r="BH386" s="53">
        <v>0</v>
      </c>
      <c r="BI386" s="53">
        <v>0</v>
      </c>
      <c r="BJ386" s="53">
        <v>0</v>
      </c>
      <c r="BK386" s="53">
        <v>0</v>
      </c>
      <c r="BL386" s="53">
        <v>0</v>
      </c>
      <c r="BM386" s="53">
        <v>0</v>
      </c>
      <c r="BN386" s="53">
        <v>0</v>
      </c>
      <c r="BO386" s="53">
        <v>0</v>
      </c>
      <c r="BP386" s="53">
        <v>0</v>
      </c>
      <c r="BQ386" s="53">
        <v>0</v>
      </c>
      <c r="BR386" s="53">
        <v>0</v>
      </c>
      <c r="BS386" s="53">
        <v>0</v>
      </c>
      <c r="BT386" s="53">
        <v>0</v>
      </c>
      <c r="BU386" s="53">
        <v>0</v>
      </c>
      <c r="BV386" s="53">
        <v>0</v>
      </c>
      <c r="BW386" s="53">
        <v>0</v>
      </c>
      <c r="BX386" s="53">
        <v>0</v>
      </c>
      <c r="BY386" s="53">
        <v>0</v>
      </c>
      <c r="BZ386" s="53">
        <v>0</v>
      </c>
      <c r="CA386" s="53">
        <v>0</v>
      </c>
      <c r="CB386" s="53">
        <v>0</v>
      </c>
      <c r="CC386" s="53">
        <v>0</v>
      </c>
      <c r="CD386" s="53">
        <v>0</v>
      </c>
      <c r="CE386" s="53">
        <v>0</v>
      </c>
      <c r="CF386" s="53">
        <v>0</v>
      </c>
      <c r="CG386" s="53">
        <v>0</v>
      </c>
      <c r="CH386" s="53">
        <v>0</v>
      </c>
      <c r="CI386" s="53">
        <v>0</v>
      </c>
      <c r="CJ386" s="53">
        <v>0</v>
      </c>
      <c r="CK386" s="53">
        <v>0</v>
      </c>
      <c r="CL386" s="53">
        <v>0</v>
      </c>
      <c r="CM386" s="53">
        <v>0</v>
      </c>
      <c r="CN386" s="53">
        <v>0</v>
      </c>
      <c r="CO386" s="53">
        <v>0</v>
      </c>
      <c r="CP386" s="53">
        <v>0</v>
      </c>
      <c r="CQ386" s="53">
        <v>0</v>
      </c>
      <c r="CR386" s="53">
        <v>0</v>
      </c>
      <c r="CS386" s="53">
        <v>0</v>
      </c>
      <c r="CT386" s="53">
        <v>0</v>
      </c>
      <c r="CU386" s="53">
        <v>0</v>
      </c>
      <c r="CV386" s="53">
        <v>0</v>
      </c>
      <c r="CW386" s="53">
        <v>0</v>
      </c>
      <c r="CX386" s="53">
        <v>0</v>
      </c>
      <c r="CY386" s="53">
        <v>0</v>
      </c>
      <c r="CZ386" s="53">
        <v>0</v>
      </c>
      <c r="DA386" s="53">
        <v>0</v>
      </c>
      <c r="DB386" s="53">
        <v>0</v>
      </c>
      <c r="DC386" s="53">
        <v>0</v>
      </c>
      <c r="DD386" s="53">
        <v>0</v>
      </c>
      <c r="DE386" s="53">
        <v>0</v>
      </c>
      <c r="DF386" s="53">
        <v>0</v>
      </c>
      <c r="DG386" s="53">
        <v>0</v>
      </c>
      <c r="DH386" s="53">
        <v>0</v>
      </c>
      <c r="DI386" s="53">
        <v>0</v>
      </c>
      <c r="DJ386" s="53">
        <v>0</v>
      </c>
      <c r="DK386" s="53">
        <v>0</v>
      </c>
      <c r="DL386" s="53">
        <v>0</v>
      </c>
      <c r="DM386" s="53">
        <v>0</v>
      </c>
      <c r="DN386" s="53">
        <v>0</v>
      </c>
      <c r="DO386" s="53">
        <v>0</v>
      </c>
      <c r="DP386" s="53">
        <v>0</v>
      </c>
      <c r="DQ386" s="53">
        <v>0</v>
      </c>
      <c r="DR386" s="53">
        <v>0</v>
      </c>
      <c r="DS386" s="53">
        <v>0</v>
      </c>
      <c r="DT386" s="53">
        <v>0</v>
      </c>
      <c r="DU386" s="53">
        <v>0</v>
      </c>
      <c r="DV386" s="53">
        <v>0</v>
      </c>
      <c r="DW386" s="53">
        <v>0</v>
      </c>
      <c r="DX386" s="53">
        <v>0</v>
      </c>
      <c r="DY386" s="53">
        <v>0</v>
      </c>
      <c r="DZ386" s="53">
        <v>0</v>
      </c>
      <c r="EA386" s="53">
        <v>0</v>
      </c>
      <c r="EB386" s="53">
        <v>0</v>
      </c>
      <c r="EC386" s="53">
        <v>0</v>
      </c>
      <c r="ED386" s="53">
        <v>0</v>
      </c>
      <c r="EE386" s="53">
        <v>0</v>
      </c>
      <c r="EF386" s="53">
        <v>0</v>
      </c>
      <c r="EG386" s="53">
        <v>0</v>
      </c>
      <c r="EH386" s="53">
        <v>0</v>
      </c>
      <c r="EI386" s="53">
        <v>0</v>
      </c>
      <c r="EJ386" s="53">
        <v>0</v>
      </c>
      <c r="EK386" s="53">
        <v>0</v>
      </c>
      <c r="EL386" s="53">
        <v>0</v>
      </c>
      <c r="EM386" s="53">
        <v>0</v>
      </c>
      <c r="EN386" s="53">
        <v>0</v>
      </c>
      <c r="EO386" s="53">
        <v>0</v>
      </c>
      <c r="EP386" s="53">
        <v>0</v>
      </c>
      <c r="EQ386" s="53">
        <v>0</v>
      </c>
      <c r="ER386" s="53">
        <v>0</v>
      </c>
      <c r="ES386" s="53">
        <v>0</v>
      </c>
      <c r="ET386" s="53">
        <v>0</v>
      </c>
      <c r="EU386" s="53">
        <v>0</v>
      </c>
      <c r="EV386" s="53">
        <v>0</v>
      </c>
      <c r="EW386" s="53">
        <v>55.8125</v>
      </c>
      <c r="EX386" s="53">
        <v>55.4375</v>
      </c>
      <c r="EY386" s="53">
        <v>54.875</v>
      </c>
      <c r="EZ386" s="53">
        <v>54.5625</v>
      </c>
      <c r="FA386" s="53">
        <v>53.9375</v>
      </c>
      <c r="FB386" s="53">
        <v>53.5625</v>
      </c>
      <c r="FC386" s="53">
        <v>53.5625</v>
      </c>
      <c r="FD386" s="53">
        <v>54.9375</v>
      </c>
      <c r="FE386" s="53">
        <v>57.5</v>
      </c>
      <c r="FF386" s="53">
        <v>60.25</v>
      </c>
      <c r="FG386" s="53">
        <v>62.5</v>
      </c>
      <c r="FH386" s="53">
        <v>63.9375</v>
      </c>
      <c r="FI386" s="53">
        <v>63.5625</v>
      </c>
      <c r="FJ386" s="53">
        <v>64.125</v>
      </c>
      <c r="FK386" s="53">
        <v>65.75</v>
      </c>
      <c r="FL386" s="53">
        <v>65.9375</v>
      </c>
      <c r="FM386" s="53">
        <v>65.3125</v>
      </c>
      <c r="FN386" s="53">
        <v>64.3125</v>
      </c>
      <c r="FO386" s="53">
        <v>63</v>
      </c>
      <c r="FP386" s="53">
        <v>60.875</v>
      </c>
      <c r="FQ386" s="53">
        <v>59</v>
      </c>
      <c r="FR386" s="53">
        <v>57.625</v>
      </c>
      <c r="FS386" s="53">
        <v>57.125</v>
      </c>
      <c r="FT386" s="53">
        <v>56.6875</v>
      </c>
      <c r="FU386" s="53">
        <v>2</v>
      </c>
      <c r="FV386" s="53">
        <v>5.1318999999999999</v>
      </c>
      <c r="FW386" s="53">
        <v>4.9025730000000003</v>
      </c>
      <c r="FX386" s="53">
        <v>0</v>
      </c>
    </row>
    <row r="387" spans="1:180" x14ac:dyDescent="0.3">
      <c r="A387" t="s">
        <v>174</v>
      </c>
      <c r="B387" t="s">
        <v>252</v>
      </c>
      <c r="C387" t="s">
        <v>180</v>
      </c>
      <c r="D387" t="s">
        <v>227</v>
      </c>
      <c r="E387" t="s">
        <v>187</v>
      </c>
      <c r="F387" t="s">
        <v>231</v>
      </c>
      <c r="G387" t="s">
        <v>242</v>
      </c>
      <c r="H387" s="53">
        <v>5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0</v>
      </c>
      <c r="AC387" s="53">
        <v>0</v>
      </c>
      <c r="AD387" s="53">
        <v>0</v>
      </c>
      <c r="AE387" s="53">
        <v>0</v>
      </c>
      <c r="AF387" s="53">
        <v>0</v>
      </c>
      <c r="AG387" s="53">
        <v>0</v>
      </c>
      <c r="AH387" s="53">
        <v>0</v>
      </c>
      <c r="AI387" s="53">
        <v>0</v>
      </c>
      <c r="AJ387" s="53">
        <v>0</v>
      </c>
      <c r="AK387" s="53">
        <v>0</v>
      </c>
      <c r="AL387" s="53">
        <v>0</v>
      </c>
      <c r="AM387" s="53">
        <v>0</v>
      </c>
      <c r="AN387" s="53">
        <v>0</v>
      </c>
      <c r="AO387" s="53">
        <v>0</v>
      </c>
      <c r="AP387" s="53">
        <v>0</v>
      </c>
      <c r="AQ387" s="53">
        <v>0</v>
      </c>
      <c r="AR387" s="53">
        <v>0</v>
      </c>
      <c r="AS387" s="53">
        <v>0</v>
      </c>
      <c r="AT387" s="53">
        <v>0</v>
      </c>
      <c r="AU387" s="53">
        <v>0</v>
      </c>
      <c r="AV387" s="53">
        <v>0</v>
      </c>
      <c r="AW387" s="53">
        <v>0</v>
      </c>
      <c r="AX387" s="53">
        <v>0</v>
      </c>
      <c r="AY387" s="53">
        <v>0</v>
      </c>
      <c r="AZ387" s="53">
        <v>0</v>
      </c>
      <c r="BA387" s="53">
        <v>0</v>
      </c>
      <c r="BB387" s="53">
        <v>0</v>
      </c>
      <c r="BC387" s="53">
        <v>0</v>
      </c>
      <c r="BD387" s="53">
        <v>0</v>
      </c>
      <c r="BE387" s="53">
        <v>0</v>
      </c>
      <c r="BF387" s="53">
        <v>0</v>
      </c>
      <c r="BG387" s="53">
        <v>0</v>
      </c>
      <c r="BH387" s="53">
        <v>0</v>
      </c>
      <c r="BI387" s="53">
        <v>0</v>
      </c>
      <c r="BJ387" s="53">
        <v>0</v>
      </c>
      <c r="BK387" s="53">
        <v>0</v>
      </c>
      <c r="BL387" s="53">
        <v>0</v>
      </c>
      <c r="BM387" s="53">
        <v>0</v>
      </c>
      <c r="BN387" s="53">
        <v>0</v>
      </c>
      <c r="BO387" s="53">
        <v>0</v>
      </c>
      <c r="BP387" s="53">
        <v>0</v>
      </c>
      <c r="BQ387" s="53">
        <v>0</v>
      </c>
      <c r="BR387" s="53">
        <v>0</v>
      </c>
      <c r="BS387" s="53">
        <v>0</v>
      </c>
      <c r="BT387" s="53">
        <v>0</v>
      </c>
      <c r="BU387" s="53">
        <v>0</v>
      </c>
      <c r="BV387" s="53">
        <v>0</v>
      </c>
      <c r="BW387" s="53">
        <v>0</v>
      </c>
      <c r="BX387" s="53">
        <v>0</v>
      </c>
      <c r="BY387" s="53">
        <v>0</v>
      </c>
      <c r="BZ387" s="53">
        <v>0</v>
      </c>
      <c r="CA387" s="53">
        <v>0</v>
      </c>
      <c r="CB387" s="53">
        <v>0</v>
      </c>
      <c r="CC387" s="53">
        <v>0</v>
      </c>
      <c r="CD387" s="53">
        <v>0</v>
      </c>
      <c r="CE387" s="53">
        <v>0</v>
      </c>
      <c r="CF387" s="53">
        <v>0</v>
      </c>
      <c r="CG387" s="53">
        <v>0</v>
      </c>
      <c r="CH387" s="53">
        <v>0</v>
      </c>
      <c r="CI387" s="53">
        <v>0</v>
      </c>
      <c r="CJ387" s="53">
        <v>0</v>
      </c>
      <c r="CK387" s="53">
        <v>0</v>
      </c>
      <c r="CL387" s="53">
        <v>0</v>
      </c>
      <c r="CM387" s="53">
        <v>0</v>
      </c>
      <c r="CN387" s="53">
        <v>0</v>
      </c>
      <c r="CO387" s="53">
        <v>0</v>
      </c>
      <c r="CP387" s="53">
        <v>0</v>
      </c>
      <c r="CQ387" s="53">
        <v>0</v>
      </c>
      <c r="CR387" s="53">
        <v>0</v>
      </c>
      <c r="CS387" s="53">
        <v>0</v>
      </c>
      <c r="CT387" s="53">
        <v>0</v>
      </c>
      <c r="CU387" s="53">
        <v>0</v>
      </c>
      <c r="CV387" s="53">
        <v>0</v>
      </c>
      <c r="CW387" s="53">
        <v>0</v>
      </c>
      <c r="CX387" s="53">
        <v>0</v>
      </c>
      <c r="CY387" s="53">
        <v>0</v>
      </c>
      <c r="CZ387" s="53">
        <v>0</v>
      </c>
      <c r="DA387" s="53">
        <v>0</v>
      </c>
      <c r="DB387" s="53">
        <v>0</v>
      </c>
      <c r="DC387" s="53">
        <v>0</v>
      </c>
      <c r="DD387" s="53">
        <v>0</v>
      </c>
      <c r="DE387" s="53">
        <v>0</v>
      </c>
      <c r="DF387" s="53">
        <v>0</v>
      </c>
      <c r="DG387" s="53">
        <v>0</v>
      </c>
      <c r="DH387" s="53">
        <v>0</v>
      </c>
      <c r="DI387" s="53">
        <v>0</v>
      </c>
      <c r="DJ387" s="53">
        <v>0</v>
      </c>
      <c r="DK387" s="53">
        <v>0</v>
      </c>
      <c r="DL387" s="53">
        <v>0</v>
      </c>
      <c r="DM387" s="53">
        <v>0</v>
      </c>
      <c r="DN387" s="53">
        <v>0</v>
      </c>
      <c r="DO387" s="53">
        <v>0</v>
      </c>
      <c r="DP387" s="53">
        <v>0</v>
      </c>
      <c r="DQ387" s="53">
        <v>0</v>
      </c>
      <c r="DR387" s="53">
        <v>0</v>
      </c>
      <c r="DS387" s="53">
        <v>0</v>
      </c>
      <c r="DT387" s="53">
        <v>0</v>
      </c>
      <c r="DU387" s="53">
        <v>0</v>
      </c>
      <c r="DV387" s="53">
        <v>0</v>
      </c>
      <c r="DW387" s="53">
        <v>0</v>
      </c>
      <c r="DX387" s="53">
        <v>0</v>
      </c>
      <c r="DY387" s="53">
        <v>0</v>
      </c>
      <c r="DZ387" s="53">
        <v>0</v>
      </c>
      <c r="EA387" s="53">
        <v>0</v>
      </c>
      <c r="EB387" s="53">
        <v>0</v>
      </c>
      <c r="EC387" s="53">
        <v>0</v>
      </c>
      <c r="ED387" s="53">
        <v>0</v>
      </c>
      <c r="EE387" s="53">
        <v>0</v>
      </c>
      <c r="EF387" s="53">
        <v>0</v>
      </c>
      <c r="EG387" s="53">
        <v>0</v>
      </c>
      <c r="EH387" s="53">
        <v>0</v>
      </c>
      <c r="EI387" s="53">
        <v>0</v>
      </c>
      <c r="EJ387" s="53">
        <v>0</v>
      </c>
      <c r="EK387" s="53">
        <v>0</v>
      </c>
      <c r="EL387" s="53">
        <v>0</v>
      </c>
      <c r="EM387" s="53">
        <v>0</v>
      </c>
      <c r="EN387" s="53">
        <v>0</v>
      </c>
      <c r="EO387" s="53">
        <v>0</v>
      </c>
      <c r="EP387" s="53">
        <v>0</v>
      </c>
      <c r="EQ387" s="53">
        <v>0</v>
      </c>
      <c r="ER387" s="53">
        <v>0</v>
      </c>
      <c r="ES387" s="53">
        <v>0</v>
      </c>
      <c r="ET387" s="53">
        <v>0</v>
      </c>
      <c r="EU387" s="53">
        <v>0</v>
      </c>
      <c r="EV387" s="53">
        <v>0</v>
      </c>
      <c r="EW387" s="53">
        <v>54.204540000000001</v>
      </c>
      <c r="EX387" s="53">
        <v>53.954540000000001</v>
      </c>
      <c r="EY387" s="53">
        <v>53.613639999999997</v>
      </c>
      <c r="EZ387" s="53">
        <v>53.431820000000002</v>
      </c>
      <c r="FA387" s="53">
        <v>53.136360000000003</v>
      </c>
      <c r="FB387" s="53">
        <v>52.75</v>
      </c>
      <c r="FC387" s="53">
        <v>52.795459999999999</v>
      </c>
      <c r="FD387" s="53">
        <v>54.022730000000003</v>
      </c>
      <c r="FE387" s="53">
        <v>55.954540000000001</v>
      </c>
      <c r="FF387" s="53">
        <v>58.045459999999999</v>
      </c>
      <c r="FG387" s="53">
        <v>59.931820000000002</v>
      </c>
      <c r="FH387" s="53">
        <v>61.909089999999999</v>
      </c>
      <c r="FI387" s="53">
        <v>63.409089999999999</v>
      </c>
      <c r="FJ387" s="53">
        <v>64.204539999999994</v>
      </c>
      <c r="FK387" s="53">
        <v>64.068179999999998</v>
      </c>
      <c r="FL387" s="53">
        <v>63.477269999999997</v>
      </c>
      <c r="FM387" s="53">
        <v>62.886360000000003</v>
      </c>
      <c r="FN387" s="53">
        <v>61.772730000000003</v>
      </c>
      <c r="FO387" s="53">
        <v>60.5</v>
      </c>
      <c r="FP387" s="53">
        <v>59.5</v>
      </c>
      <c r="FQ387" s="53">
        <v>57.886360000000003</v>
      </c>
      <c r="FR387" s="53">
        <v>56.681820000000002</v>
      </c>
      <c r="FS387" s="53">
        <v>55.795459999999999</v>
      </c>
      <c r="FT387" s="53">
        <v>55.068179999999998</v>
      </c>
      <c r="FU387" s="53">
        <v>2</v>
      </c>
      <c r="FV387" s="53">
        <v>5.1318999999999999</v>
      </c>
      <c r="FW387" s="53">
        <v>4.9025730000000003</v>
      </c>
      <c r="FX387" s="53">
        <v>0</v>
      </c>
    </row>
    <row r="388" spans="1:180" x14ac:dyDescent="0.3">
      <c r="A388" t="s">
        <v>174</v>
      </c>
      <c r="B388" t="s">
        <v>252</v>
      </c>
      <c r="C388" t="s">
        <v>180</v>
      </c>
      <c r="D388" t="s">
        <v>227</v>
      </c>
      <c r="E388" t="s">
        <v>189</v>
      </c>
      <c r="F388" t="s">
        <v>231</v>
      </c>
      <c r="G388" t="s">
        <v>242</v>
      </c>
      <c r="H388" s="53">
        <v>5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0</v>
      </c>
      <c r="AC388" s="53">
        <v>0</v>
      </c>
      <c r="AD388" s="53">
        <v>0</v>
      </c>
      <c r="AE388" s="53">
        <v>0</v>
      </c>
      <c r="AF388" s="53">
        <v>0</v>
      </c>
      <c r="AG388" s="53">
        <v>0</v>
      </c>
      <c r="AH388" s="53">
        <v>0</v>
      </c>
      <c r="AI388" s="53">
        <v>0</v>
      </c>
      <c r="AJ388" s="53">
        <v>0</v>
      </c>
      <c r="AK388" s="53">
        <v>0</v>
      </c>
      <c r="AL388" s="53">
        <v>0</v>
      </c>
      <c r="AM388" s="53">
        <v>0</v>
      </c>
      <c r="AN388" s="53">
        <v>0</v>
      </c>
      <c r="AO388" s="53">
        <v>0</v>
      </c>
      <c r="AP388" s="53">
        <v>0</v>
      </c>
      <c r="AQ388" s="53">
        <v>0</v>
      </c>
      <c r="AR388" s="53">
        <v>0</v>
      </c>
      <c r="AS388" s="53">
        <v>0</v>
      </c>
      <c r="AT388" s="53">
        <v>0</v>
      </c>
      <c r="AU388" s="53">
        <v>0</v>
      </c>
      <c r="AV388" s="53">
        <v>0</v>
      </c>
      <c r="AW388" s="53">
        <v>0</v>
      </c>
      <c r="AX388" s="53">
        <v>0</v>
      </c>
      <c r="AY388" s="53">
        <v>0</v>
      </c>
      <c r="AZ388" s="53">
        <v>0</v>
      </c>
      <c r="BA388" s="53">
        <v>0</v>
      </c>
      <c r="BB388" s="53">
        <v>0</v>
      </c>
      <c r="BC388" s="53">
        <v>0</v>
      </c>
      <c r="BD388" s="53">
        <v>0</v>
      </c>
      <c r="BE388" s="53">
        <v>0</v>
      </c>
      <c r="BF388" s="53">
        <v>0</v>
      </c>
      <c r="BG388" s="53">
        <v>0</v>
      </c>
      <c r="BH388" s="53">
        <v>0</v>
      </c>
      <c r="BI388" s="53">
        <v>0</v>
      </c>
      <c r="BJ388" s="53">
        <v>0</v>
      </c>
      <c r="BK388" s="53">
        <v>0</v>
      </c>
      <c r="BL388" s="53">
        <v>0</v>
      </c>
      <c r="BM388" s="53">
        <v>0</v>
      </c>
      <c r="BN388" s="53">
        <v>0</v>
      </c>
      <c r="BO388" s="53">
        <v>0</v>
      </c>
      <c r="BP388" s="53">
        <v>0</v>
      </c>
      <c r="BQ388" s="53">
        <v>0</v>
      </c>
      <c r="BR388" s="53">
        <v>0</v>
      </c>
      <c r="BS388" s="53">
        <v>0</v>
      </c>
      <c r="BT388" s="53">
        <v>0</v>
      </c>
      <c r="BU388" s="53">
        <v>0</v>
      </c>
      <c r="BV388" s="53">
        <v>0</v>
      </c>
      <c r="BW388" s="53">
        <v>0</v>
      </c>
      <c r="BX388" s="53">
        <v>0</v>
      </c>
      <c r="BY388" s="53">
        <v>0</v>
      </c>
      <c r="BZ388" s="53">
        <v>0</v>
      </c>
      <c r="CA388" s="53">
        <v>0</v>
      </c>
      <c r="CB388" s="53">
        <v>0</v>
      </c>
      <c r="CC388" s="53">
        <v>0</v>
      </c>
      <c r="CD388" s="53">
        <v>0</v>
      </c>
      <c r="CE388" s="53">
        <v>0</v>
      </c>
      <c r="CF388" s="53">
        <v>0</v>
      </c>
      <c r="CG388" s="53">
        <v>0</v>
      </c>
      <c r="CH388" s="53">
        <v>0</v>
      </c>
      <c r="CI388" s="53">
        <v>0</v>
      </c>
      <c r="CJ388" s="53">
        <v>0</v>
      </c>
      <c r="CK388" s="53">
        <v>0</v>
      </c>
      <c r="CL388" s="53">
        <v>0</v>
      </c>
      <c r="CM388" s="53">
        <v>0</v>
      </c>
      <c r="CN388" s="53">
        <v>0</v>
      </c>
      <c r="CO388" s="53">
        <v>0</v>
      </c>
      <c r="CP388" s="53">
        <v>0</v>
      </c>
      <c r="CQ388" s="53">
        <v>0</v>
      </c>
      <c r="CR388" s="53">
        <v>0</v>
      </c>
      <c r="CS388" s="53">
        <v>0</v>
      </c>
      <c r="CT388" s="53">
        <v>0</v>
      </c>
      <c r="CU388" s="53">
        <v>0</v>
      </c>
      <c r="CV388" s="53">
        <v>0</v>
      </c>
      <c r="CW388" s="53">
        <v>0</v>
      </c>
      <c r="CX388" s="53">
        <v>0</v>
      </c>
      <c r="CY388" s="53">
        <v>0</v>
      </c>
      <c r="CZ388" s="53">
        <v>0</v>
      </c>
      <c r="DA388" s="53">
        <v>0</v>
      </c>
      <c r="DB388" s="53">
        <v>0</v>
      </c>
      <c r="DC388" s="53">
        <v>0</v>
      </c>
      <c r="DD388" s="53">
        <v>0</v>
      </c>
      <c r="DE388" s="53">
        <v>0</v>
      </c>
      <c r="DF388" s="53">
        <v>0</v>
      </c>
      <c r="DG388" s="53">
        <v>0</v>
      </c>
      <c r="DH388" s="53">
        <v>0</v>
      </c>
      <c r="DI388" s="53">
        <v>0</v>
      </c>
      <c r="DJ388" s="53">
        <v>0</v>
      </c>
      <c r="DK388" s="53">
        <v>0</v>
      </c>
      <c r="DL388" s="53">
        <v>0</v>
      </c>
      <c r="DM388" s="53">
        <v>0</v>
      </c>
      <c r="DN388" s="53">
        <v>0</v>
      </c>
      <c r="DO388" s="53">
        <v>0</v>
      </c>
      <c r="DP388" s="53">
        <v>0</v>
      </c>
      <c r="DQ388" s="53">
        <v>0</v>
      </c>
      <c r="DR388" s="53">
        <v>0</v>
      </c>
      <c r="DS388" s="53">
        <v>0</v>
      </c>
      <c r="DT388" s="53">
        <v>0</v>
      </c>
      <c r="DU388" s="53">
        <v>0</v>
      </c>
      <c r="DV388" s="53">
        <v>0</v>
      </c>
      <c r="DW388" s="53">
        <v>0</v>
      </c>
      <c r="DX388" s="53">
        <v>0</v>
      </c>
      <c r="DY388" s="53">
        <v>0</v>
      </c>
      <c r="DZ388" s="53">
        <v>0</v>
      </c>
      <c r="EA388" s="53">
        <v>0</v>
      </c>
      <c r="EB388" s="53">
        <v>0</v>
      </c>
      <c r="EC388" s="53">
        <v>0</v>
      </c>
      <c r="ED388" s="53">
        <v>0</v>
      </c>
      <c r="EE388" s="53">
        <v>0</v>
      </c>
      <c r="EF388" s="53">
        <v>0</v>
      </c>
      <c r="EG388" s="53">
        <v>0</v>
      </c>
      <c r="EH388" s="53">
        <v>0</v>
      </c>
      <c r="EI388" s="53">
        <v>0</v>
      </c>
      <c r="EJ388" s="53">
        <v>0</v>
      </c>
      <c r="EK388" s="53">
        <v>0</v>
      </c>
      <c r="EL388" s="53">
        <v>0</v>
      </c>
      <c r="EM388" s="53">
        <v>0</v>
      </c>
      <c r="EN388" s="53">
        <v>0</v>
      </c>
      <c r="EO388" s="53">
        <v>0</v>
      </c>
      <c r="EP388" s="53">
        <v>0</v>
      </c>
      <c r="EQ388" s="53">
        <v>0</v>
      </c>
      <c r="ER388" s="53">
        <v>0</v>
      </c>
      <c r="ES388" s="53">
        <v>0</v>
      </c>
      <c r="ET388" s="53">
        <v>0</v>
      </c>
      <c r="EU388" s="53">
        <v>0</v>
      </c>
      <c r="EV388" s="53">
        <v>0</v>
      </c>
      <c r="EW388" s="53">
        <v>55.045459999999999</v>
      </c>
      <c r="EX388" s="53">
        <v>54.863639999999997</v>
      </c>
      <c r="EY388" s="53">
        <v>54.477269999999997</v>
      </c>
      <c r="EZ388" s="53">
        <v>54.295459999999999</v>
      </c>
      <c r="FA388" s="53">
        <v>53.909089999999999</v>
      </c>
      <c r="FB388" s="53">
        <v>53.545459999999999</v>
      </c>
      <c r="FC388" s="53">
        <v>53.431820000000002</v>
      </c>
      <c r="FD388" s="53">
        <v>53.659089999999999</v>
      </c>
      <c r="FE388" s="53">
        <v>55.045459999999999</v>
      </c>
      <c r="FF388" s="53">
        <v>57.227269999999997</v>
      </c>
      <c r="FG388" s="53">
        <v>60.022730000000003</v>
      </c>
      <c r="FH388" s="53">
        <v>62.704540000000001</v>
      </c>
      <c r="FI388" s="53">
        <v>64.363640000000004</v>
      </c>
      <c r="FJ388" s="53">
        <v>64.772729999999996</v>
      </c>
      <c r="FK388" s="53">
        <v>65.454539999999994</v>
      </c>
      <c r="FL388" s="53">
        <v>65.659090000000006</v>
      </c>
      <c r="FM388" s="53">
        <v>65</v>
      </c>
      <c r="FN388" s="53">
        <v>63.863639999999997</v>
      </c>
      <c r="FO388" s="53">
        <v>62.227269999999997</v>
      </c>
      <c r="FP388" s="53">
        <v>59.75</v>
      </c>
      <c r="FQ388" s="53">
        <v>57.886360000000003</v>
      </c>
      <c r="FR388" s="53">
        <v>56.954540000000001</v>
      </c>
      <c r="FS388" s="53">
        <v>56.318179999999998</v>
      </c>
      <c r="FT388" s="53">
        <v>55.818179999999998</v>
      </c>
      <c r="FU388" s="53">
        <v>2</v>
      </c>
      <c r="FV388" s="53">
        <v>5.6305680000000002</v>
      </c>
      <c r="FW388" s="53">
        <v>5.3566900000000004</v>
      </c>
      <c r="FX388" s="53">
        <v>0</v>
      </c>
    </row>
    <row r="389" spans="1:180" x14ac:dyDescent="0.3">
      <c r="A389" t="s">
        <v>174</v>
      </c>
      <c r="B389" t="s">
        <v>252</v>
      </c>
      <c r="C389" t="s">
        <v>180</v>
      </c>
      <c r="D389" t="s">
        <v>248</v>
      </c>
      <c r="E389" t="s">
        <v>188</v>
      </c>
      <c r="F389" t="s">
        <v>231</v>
      </c>
      <c r="G389" t="s">
        <v>242</v>
      </c>
      <c r="H389" s="53">
        <v>5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0</v>
      </c>
      <c r="AD389" s="53">
        <v>0</v>
      </c>
      <c r="AE389" s="53">
        <v>0</v>
      </c>
      <c r="AF389" s="53">
        <v>0</v>
      </c>
      <c r="AG389" s="53">
        <v>0</v>
      </c>
      <c r="AH389" s="53">
        <v>0</v>
      </c>
      <c r="AI389" s="53">
        <v>0</v>
      </c>
      <c r="AJ389" s="53">
        <v>0</v>
      </c>
      <c r="AK389" s="53">
        <v>0</v>
      </c>
      <c r="AL389" s="53">
        <v>0</v>
      </c>
      <c r="AM389" s="53">
        <v>0</v>
      </c>
      <c r="AN389" s="53">
        <v>0</v>
      </c>
      <c r="AO389" s="53">
        <v>0</v>
      </c>
      <c r="AP389" s="53">
        <v>0</v>
      </c>
      <c r="AQ389" s="53">
        <v>0</v>
      </c>
      <c r="AR389" s="53">
        <v>0</v>
      </c>
      <c r="AS389" s="53">
        <v>0</v>
      </c>
      <c r="AT389" s="53">
        <v>0</v>
      </c>
      <c r="AU389" s="53">
        <v>0</v>
      </c>
      <c r="AV389" s="53">
        <v>0</v>
      </c>
      <c r="AW389" s="53">
        <v>0</v>
      </c>
      <c r="AX389" s="53">
        <v>0</v>
      </c>
      <c r="AY389" s="53">
        <v>0</v>
      </c>
      <c r="AZ389" s="53">
        <v>0</v>
      </c>
      <c r="BA389" s="53">
        <v>0</v>
      </c>
      <c r="BB389" s="53">
        <v>0</v>
      </c>
      <c r="BC389" s="53">
        <v>0</v>
      </c>
      <c r="BD389" s="53">
        <v>0</v>
      </c>
      <c r="BE389" s="53">
        <v>0</v>
      </c>
      <c r="BF389" s="53">
        <v>0</v>
      </c>
      <c r="BG389" s="53">
        <v>0</v>
      </c>
      <c r="BH389" s="53">
        <v>0</v>
      </c>
      <c r="BI389" s="53">
        <v>0</v>
      </c>
      <c r="BJ389" s="53">
        <v>0</v>
      </c>
      <c r="BK389" s="53">
        <v>0</v>
      </c>
      <c r="BL389" s="53">
        <v>0</v>
      </c>
      <c r="BM389" s="53">
        <v>0</v>
      </c>
      <c r="BN389" s="53">
        <v>0</v>
      </c>
      <c r="BO389" s="53">
        <v>0</v>
      </c>
      <c r="BP389" s="53">
        <v>0</v>
      </c>
      <c r="BQ389" s="53">
        <v>0</v>
      </c>
      <c r="BR389" s="53">
        <v>0</v>
      </c>
      <c r="BS389" s="53">
        <v>0</v>
      </c>
      <c r="BT389" s="53">
        <v>0</v>
      </c>
      <c r="BU389" s="53">
        <v>0</v>
      </c>
      <c r="BV389" s="53">
        <v>0</v>
      </c>
      <c r="BW389" s="53">
        <v>0</v>
      </c>
      <c r="BX389" s="53">
        <v>0</v>
      </c>
      <c r="BY389" s="53">
        <v>0</v>
      </c>
      <c r="BZ389" s="53">
        <v>0</v>
      </c>
      <c r="CA389" s="53">
        <v>0</v>
      </c>
      <c r="CB389" s="53">
        <v>0</v>
      </c>
      <c r="CC389" s="53">
        <v>0</v>
      </c>
      <c r="CD389" s="53">
        <v>0</v>
      </c>
      <c r="CE389" s="53">
        <v>0</v>
      </c>
      <c r="CF389" s="53">
        <v>0</v>
      </c>
      <c r="CG389" s="53">
        <v>0</v>
      </c>
      <c r="CH389" s="53">
        <v>0</v>
      </c>
      <c r="CI389" s="53">
        <v>0</v>
      </c>
      <c r="CJ389" s="53">
        <v>0</v>
      </c>
      <c r="CK389" s="53">
        <v>0</v>
      </c>
      <c r="CL389" s="53">
        <v>0</v>
      </c>
      <c r="CM389" s="53">
        <v>0</v>
      </c>
      <c r="CN389" s="53">
        <v>0</v>
      </c>
      <c r="CO389" s="53">
        <v>0</v>
      </c>
      <c r="CP389" s="53">
        <v>0</v>
      </c>
      <c r="CQ389" s="53">
        <v>0</v>
      </c>
      <c r="CR389" s="53">
        <v>0</v>
      </c>
      <c r="CS389" s="53">
        <v>0</v>
      </c>
      <c r="CT389" s="53">
        <v>0</v>
      </c>
      <c r="CU389" s="53">
        <v>0</v>
      </c>
      <c r="CV389" s="53">
        <v>0</v>
      </c>
      <c r="CW389" s="53">
        <v>0</v>
      </c>
      <c r="CX389" s="53">
        <v>0</v>
      </c>
      <c r="CY389" s="53">
        <v>0</v>
      </c>
      <c r="CZ389" s="53">
        <v>0</v>
      </c>
      <c r="DA389" s="53">
        <v>0</v>
      </c>
      <c r="DB389" s="53">
        <v>0</v>
      </c>
      <c r="DC389" s="53">
        <v>0</v>
      </c>
      <c r="DD389" s="53">
        <v>0</v>
      </c>
      <c r="DE389" s="53">
        <v>0</v>
      </c>
      <c r="DF389" s="53">
        <v>0</v>
      </c>
      <c r="DG389" s="53">
        <v>0</v>
      </c>
      <c r="DH389" s="53">
        <v>0</v>
      </c>
      <c r="DI389" s="53">
        <v>0</v>
      </c>
      <c r="DJ389" s="53">
        <v>0</v>
      </c>
      <c r="DK389" s="53">
        <v>0</v>
      </c>
      <c r="DL389" s="53">
        <v>0</v>
      </c>
      <c r="DM389" s="53">
        <v>0</v>
      </c>
      <c r="DN389" s="53">
        <v>0</v>
      </c>
      <c r="DO389" s="53">
        <v>0</v>
      </c>
      <c r="DP389" s="53">
        <v>0</v>
      </c>
      <c r="DQ389" s="53">
        <v>0</v>
      </c>
      <c r="DR389" s="53">
        <v>0</v>
      </c>
      <c r="DS389" s="53">
        <v>0</v>
      </c>
      <c r="DT389" s="53">
        <v>0</v>
      </c>
      <c r="DU389" s="53">
        <v>0</v>
      </c>
      <c r="DV389" s="53">
        <v>0</v>
      </c>
      <c r="DW389" s="53">
        <v>0</v>
      </c>
      <c r="DX389" s="53">
        <v>0</v>
      </c>
      <c r="DY389" s="53">
        <v>0</v>
      </c>
      <c r="DZ389" s="53">
        <v>0</v>
      </c>
      <c r="EA389" s="53">
        <v>0</v>
      </c>
      <c r="EB389" s="53">
        <v>0</v>
      </c>
      <c r="EC389" s="53">
        <v>0</v>
      </c>
      <c r="ED389" s="53">
        <v>0</v>
      </c>
      <c r="EE389" s="53">
        <v>0</v>
      </c>
      <c r="EF389" s="53">
        <v>0</v>
      </c>
      <c r="EG389" s="53">
        <v>0</v>
      </c>
      <c r="EH389" s="53">
        <v>0</v>
      </c>
      <c r="EI389" s="53">
        <v>0</v>
      </c>
      <c r="EJ389" s="53">
        <v>0</v>
      </c>
      <c r="EK389" s="53">
        <v>0</v>
      </c>
      <c r="EL389" s="53">
        <v>0</v>
      </c>
      <c r="EM389" s="53">
        <v>0</v>
      </c>
      <c r="EN389" s="53">
        <v>0</v>
      </c>
      <c r="EO389" s="53">
        <v>0</v>
      </c>
      <c r="EP389" s="53">
        <v>0</v>
      </c>
      <c r="EQ389" s="53">
        <v>0</v>
      </c>
      <c r="ER389" s="53">
        <v>0</v>
      </c>
      <c r="ES389" s="53">
        <v>0</v>
      </c>
      <c r="ET389" s="53">
        <v>0</v>
      </c>
      <c r="EU389" s="53">
        <v>0</v>
      </c>
      <c r="EV389" s="53">
        <v>0</v>
      </c>
      <c r="EW389" s="53">
        <v>55</v>
      </c>
      <c r="EX389" s="53">
        <v>54.8</v>
      </c>
      <c r="EY389" s="53">
        <v>54.5</v>
      </c>
      <c r="EZ389" s="53">
        <v>54.35</v>
      </c>
      <c r="FA389" s="53">
        <v>54.1</v>
      </c>
      <c r="FB389" s="53">
        <v>53.85</v>
      </c>
      <c r="FC389" s="53">
        <v>53.6</v>
      </c>
      <c r="FD389" s="53">
        <v>53.75</v>
      </c>
      <c r="FE389" s="53">
        <v>54.85</v>
      </c>
      <c r="FF389" s="53">
        <v>56.85</v>
      </c>
      <c r="FG389" s="53">
        <v>59.3</v>
      </c>
      <c r="FH389" s="53">
        <v>61.95</v>
      </c>
      <c r="FI389" s="53">
        <v>63.5</v>
      </c>
      <c r="FJ389" s="53">
        <v>65.400000000000006</v>
      </c>
      <c r="FK389" s="53">
        <v>65.25</v>
      </c>
      <c r="FL389" s="53">
        <v>64.25</v>
      </c>
      <c r="FM389" s="53">
        <v>62.8</v>
      </c>
      <c r="FN389" s="53">
        <v>60.95</v>
      </c>
      <c r="FO389" s="53">
        <v>58.6</v>
      </c>
      <c r="FP389" s="53">
        <v>57.2</v>
      </c>
      <c r="FQ389" s="53">
        <v>56.05</v>
      </c>
      <c r="FR389" s="53">
        <v>55.65</v>
      </c>
      <c r="FS389" s="53">
        <v>55.45</v>
      </c>
      <c r="FT389" s="53">
        <v>55.3</v>
      </c>
      <c r="FU389" s="53">
        <v>2</v>
      </c>
      <c r="FV389" s="53">
        <v>4.6650130000000001</v>
      </c>
      <c r="FW389" s="53">
        <v>4.4178319999999998</v>
      </c>
      <c r="FX389" s="53">
        <v>0</v>
      </c>
    </row>
    <row r="390" spans="1:180" x14ac:dyDescent="0.3">
      <c r="A390" t="s">
        <v>174</v>
      </c>
      <c r="B390" t="s">
        <v>252</v>
      </c>
      <c r="C390" t="s">
        <v>180</v>
      </c>
      <c r="D390" t="s">
        <v>248</v>
      </c>
      <c r="E390" t="s">
        <v>190</v>
      </c>
      <c r="F390" t="s">
        <v>231</v>
      </c>
      <c r="G390" t="s">
        <v>242</v>
      </c>
      <c r="H390" s="53">
        <v>5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0</v>
      </c>
      <c r="AD390" s="53">
        <v>0</v>
      </c>
      <c r="AE390" s="53">
        <v>0</v>
      </c>
      <c r="AF390" s="53">
        <v>0</v>
      </c>
      <c r="AG390" s="53">
        <v>0</v>
      </c>
      <c r="AH390" s="53">
        <v>0</v>
      </c>
      <c r="AI390" s="53">
        <v>0</v>
      </c>
      <c r="AJ390" s="53">
        <v>0</v>
      </c>
      <c r="AK390" s="53">
        <v>0</v>
      </c>
      <c r="AL390" s="53">
        <v>0</v>
      </c>
      <c r="AM390" s="53">
        <v>0</v>
      </c>
      <c r="AN390" s="53">
        <v>0</v>
      </c>
      <c r="AO390" s="53">
        <v>0</v>
      </c>
      <c r="AP390" s="53">
        <v>0</v>
      </c>
      <c r="AQ390" s="53">
        <v>0</v>
      </c>
      <c r="AR390" s="53">
        <v>0</v>
      </c>
      <c r="AS390" s="53">
        <v>0</v>
      </c>
      <c r="AT390" s="53">
        <v>0</v>
      </c>
      <c r="AU390" s="53">
        <v>0</v>
      </c>
      <c r="AV390" s="53">
        <v>0</v>
      </c>
      <c r="AW390" s="53">
        <v>0</v>
      </c>
      <c r="AX390" s="53">
        <v>0</v>
      </c>
      <c r="AY390" s="53">
        <v>0</v>
      </c>
      <c r="AZ390" s="53">
        <v>0</v>
      </c>
      <c r="BA390" s="53">
        <v>0</v>
      </c>
      <c r="BB390" s="53">
        <v>0</v>
      </c>
      <c r="BC390" s="53">
        <v>0</v>
      </c>
      <c r="BD390" s="53">
        <v>0</v>
      </c>
      <c r="BE390" s="53">
        <v>0</v>
      </c>
      <c r="BF390" s="53">
        <v>0</v>
      </c>
      <c r="BG390" s="53">
        <v>0</v>
      </c>
      <c r="BH390" s="53">
        <v>0</v>
      </c>
      <c r="BI390" s="53">
        <v>0</v>
      </c>
      <c r="BJ390" s="53">
        <v>0</v>
      </c>
      <c r="BK390" s="53">
        <v>0</v>
      </c>
      <c r="BL390" s="53">
        <v>0</v>
      </c>
      <c r="BM390" s="53">
        <v>0</v>
      </c>
      <c r="BN390" s="53">
        <v>0</v>
      </c>
      <c r="BO390" s="53">
        <v>0</v>
      </c>
      <c r="BP390" s="53">
        <v>0</v>
      </c>
      <c r="BQ390" s="53">
        <v>0</v>
      </c>
      <c r="BR390" s="53">
        <v>0</v>
      </c>
      <c r="BS390" s="53">
        <v>0</v>
      </c>
      <c r="BT390" s="53">
        <v>0</v>
      </c>
      <c r="BU390" s="53">
        <v>0</v>
      </c>
      <c r="BV390" s="53">
        <v>0</v>
      </c>
      <c r="BW390" s="53">
        <v>0</v>
      </c>
      <c r="BX390" s="53">
        <v>0</v>
      </c>
      <c r="BY390" s="53">
        <v>0</v>
      </c>
      <c r="BZ390" s="53">
        <v>0</v>
      </c>
      <c r="CA390" s="53">
        <v>0</v>
      </c>
      <c r="CB390" s="53">
        <v>0</v>
      </c>
      <c r="CC390" s="53">
        <v>0</v>
      </c>
      <c r="CD390" s="53">
        <v>0</v>
      </c>
      <c r="CE390" s="53">
        <v>0</v>
      </c>
      <c r="CF390" s="53">
        <v>0</v>
      </c>
      <c r="CG390" s="53">
        <v>0</v>
      </c>
      <c r="CH390" s="53">
        <v>0</v>
      </c>
      <c r="CI390" s="53">
        <v>0</v>
      </c>
      <c r="CJ390" s="53">
        <v>0</v>
      </c>
      <c r="CK390" s="53">
        <v>0</v>
      </c>
      <c r="CL390" s="53">
        <v>0</v>
      </c>
      <c r="CM390" s="53">
        <v>0</v>
      </c>
      <c r="CN390" s="53">
        <v>0</v>
      </c>
      <c r="CO390" s="53">
        <v>0</v>
      </c>
      <c r="CP390" s="53">
        <v>0</v>
      </c>
      <c r="CQ390" s="53">
        <v>0</v>
      </c>
      <c r="CR390" s="53">
        <v>0</v>
      </c>
      <c r="CS390" s="53">
        <v>0</v>
      </c>
      <c r="CT390" s="53">
        <v>0</v>
      </c>
      <c r="CU390" s="53">
        <v>0</v>
      </c>
      <c r="CV390" s="53">
        <v>0</v>
      </c>
      <c r="CW390" s="53">
        <v>0</v>
      </c>
      <c r="CX390" s="53">
        <v>0</v>
      </c>
      <c r="CY390" s="53">
        <v>0</v>
      </c>
      <c r="CZ390" s="53">
        <v>0</v>
      </c>
      <c r="DA390" s="53">
        <v>0</v>
      </c>
      <c r="DB390" s="53">
        <v>0</v>
      </c>
      <c r="DC390" s="53">
        <v>0</v>
      </c>
      <c r="DD390" s="53">
        <v>0</v>
      </c>
      <c r="DE390" s="53">
        <v>0</v>
      </c>
      <c r="DF390" s="53">
        <v>0</v>
      </c>
      <c r="DG390" s="53">
        <v>0</v>
      </c>
      <c r="DH390" s="53">
        <v>0</v>
      </c>
      <c r="DI390" s="53">
        <v>0</v>
      </c>
      <c r="DJ390" s="53">
        <v>0</v>
      </c>
      <c r="DK390" s="53">
        <v>0</v>
      </c>
      <c r="DL390" s="53">
        <v>0</v>
      </c>
      <c r="DM390" s="53">
        <v>0</v>
      </c>
      <c r="DN390" s="53">
        <v>0</v>
      </c>
      <c r="DO390" s="53">
        <v>0</v>
      </c>
      <c r="DP390" s="53">
        <v>0</v>
      </c>
      <c r="DQ390" s="53">
        <v>0</v>
      </c>
      <c r="DR390" s="53">
        <v>0</v>
      </c>
      <c r="DS390" s="53">
        <v>0</v>
      </c>
      <c r="DT390" s="53">
        <v>0</v>
      </c>
      <c r="DU390" s="53">
        <v>0</v>
      </c>
      <c r="DV390" s="53">
        <v>0</v>
      </c>
      <c r="DW390" s="53">
        <v>0</v>
      </c>
      <c r="DX390" s="53">
        <v>0</v>
      </c>
      <c r="DY390" s="53">
        <v>0</v>
      </c>
      <c r="DZ390" s="53">
        <v>0</v>
      </c>
      <c r="EA390" s="53">
        <v>0</v>
      </c>
      <c r="EB390" s="53">
        <v>0</v>
      </c>
      <c r="EC390" s="53">
        <v>0</v>
      </c>
      <c r="ED390" s="53">
        <v>0</v>
      </c>
      <c r="EE390" s="53">
        <v>0</v>
      </c>
      <c r="EF390" s="53">
        <v>0</v>
      </c>
      <c r="EG390" s="53">
        <v>0</v>
      </c>
      <c r="EH390" s="53">
        <v>0</v>
      </c>
      <c r="EI390" s="53">
        <v>0</v>
      </c>
      <c r="EJ390" s="53">
        <v>0</v>
      </c>
      <c r="EK390" s="53">
        <v>0</v>
      </c>
      <c r="EL390" s="53">
        <v>0</v>
      </c>
      <c r="EM390" s="53">
        <v>0</v>
      </c>
      <c r="EN390" s="53">
        <v>0</v>
      </c>
      <c r="EO390" s="53">
        <v>0</v>
      </c>
      <c r="EP390" s="53">
        <v>0</v>
      </c>
      <c r="EQ390" s="53">
        <v>0</v>
      </c>
      <c r="ER390" s="53">
        <v>0</v>
      </c>
      <c r="ES390" s="53">
        <v>0</v>
      </c>
      <c r="ET390" s="53">
        <v>0</v>
      </c>
      <c r="EU390" s="53">
        <v>0</v>
      </c>
      <c r="EV390" s="53">
        <v>0</v>
      </c>
      <c r="EW390" s="53">
        <v>54.5</v>
      </c>
      <c r="EX390" s="53">
        <v>54.388890000000004</v>
      </c>
      <c r="EY390" s="53">
        <v>54.5</v>
      </c>
      <c r="EZ390" s="53">
        <v>54.44444</v>
      </c>
      <c r="FA390" s="53">
        <v>54.44444</v>
      </c>
      <c r="FB390" s="53">
        <v>54.833329999999997</v>
      </c>
      <c r="FC390" s="53">
        <v>54.72222</v>
      </c>
      <c r="FD390" s="53">
        <v>54.833329999999997</v>
      </c>
      <c r="FE390" s="53">
        <v>55.27778</v>
      </c>
      <c r="FF390" s="53">
        <v>56.5</v>
      </c>
      <c r="FG390" s="53">
        <v>58.333329999999997</v>
      </c>
      <c r="FH390" s="53">
        <v>60.77778</v>
      </c>
      <c r="FI390" s="53">
        <v>62.333329999999997</v>
      </c>
      <c r="FJ390" s="53">
        <v>63.27778</v>
      </c>
      <c r="FK390" s="53">
        <v>64.111109999999996</v>
      </c>
      <c r="FL390" s="53">
        <v>64.277780000000007</v>
      </c>
      <c r="FM390" s="53">
        <v>63.666670000000003</v>
      </c>
      <c r="FN390" s="53">
        <v>62.111109999999996</v>
      </c>
      <c r="FO390" s="53">
        <v>60.666670000000003</v>
      </c>
      <c r="FP390" s="53">
        <v>58.833329999999997</v>
      </c>
      <c r="FQ390" s="53">
        <v>57.666670000000003</v>
      </c>
      <c r="FR390" s="53">
        <v>56.55556</v>
      </c>
      <c r="FS390" s="53">
        <v>55.888890000000004</v>
      </c>
      <c r="FT390" s="53">
        <v>55.333329999999997</v>
      </c>
      <c r="FU390" s="53">
        <v>2</v>
      </c>
      <c r="FV390" s="53">
        <v>0.98712670000000002</v>
      </c>
      <c r="FW390" s="53">
        <v>0.96391329999999997</v>
      </c>
      <c r="FX390" s="53">
        <v>0</v>
      </c>
    </row>
    <row r="391" spans="1:180" x14ac:dyDescent="0.3">
      <c r="A391" t="s">
        <v>174</v>
      </c>
      <c r="B391" t="s">
        <v>252</v>
      </c>
      <c r="C391" t="s">
        <v>180</v>
      </c>
      <c r="D391" t="s">
        <v>227</v>
      </c>
      <c r="E391" t="s">
        <v>188</v>
      </c>
      <c r="F391" t="s">
        <v>231</v>
      </c>
      <c r="G391" t="s">
        <v>242</v>
      </c>
      <c r="H391" s="53">
        <v>5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0</v>
      </c>
      <c r="AC391" s="53">
        <v>0</v>
      </c>
      <c r="AD391" s="53">
        <v>0</v>
      </c>
      <c r="AE391" s="53">
        <v>0</v>
      </c>
      <c r="AF391" s="53">
        <v>0</v>
      </c>
      <c r="AG391" s="53">
        <v>0</v>
      </c>
      <c r="AH391" s="53">
        <v>0</v>
      </c>
      <c r="AI391" s="53">
        <v>0</v>
      </c>
      <c r="AJ391" s="53">
        <v>0</v>
      </c>
      <c r="AK391" s="53">
        <v>0</v>
      </c>
      <c r="AL391" s="53">
        <v>0</v>
      </c>
      <c r="AM391" s="53">
        <v>0</v>
      </c>
      <c r="AN391" s="53">
        <v>0</v>
      </c>
      <c r="AO391" s="53">
        <v>0</v>
      </c>
      <c r="AP391" s="53">
        <v>0</v>
      </c>
      <c r="AQ391" s="53">
        <v>0</v>
      </c>
      <c r="AR391" s="53">
        <v>0</v>
      </c>
      <c r="AS391" s="53">
        <v>0</v>
      </c>
      <c r="AT391" s="53">
        <v>0</v>
      </c>
      <c r="AU391" s="53">
        <v>0</v>
      </c>
      <c r="AV391" s="53">
        <v>0</v>
      </c>
      <c r="AW391" s="53">
        <v>0</v>
      </c>
      <c r="AX391" s="53">
        <v>0</v>
      </c>
      <c r="AY391" s="53">
        <v>0</v>
      </c>
      <c r="AZ391" s="53">
        <v>0</v>
      </c>
      <c r="BA391" s="53">
        <v>0</v>
      </c>
      <c r="BB391" s="53">
        <v>0</v>
      </c>
      <c r="BC391" s="53">
        <v>0</v>
      </c>
      <c r="BD391" s="53">
        <v>0</v>
      </c>
      <c r="BE391" s="53">
        <v>0</v>
      </c>
      <c r="BF391" s="53">
        <v>0</v>
      </c>
      <c r="BG391" s="53">
        <v>0</v>
      </c>
      <c r="BH391" s="53">
        <v>0</v>
      </c>
      <c r="BI391" s="53">
        <v>0</v>
      </c>
      <c r="BJ391" s="53">
        <v>0</v>
      </c>
      <c r="BK391" s="53">
        <v>0</v>
      </c>
      <c r="BL391" s="53">
        <v>0</v>
      </c>
      <c r="BM391" s="53">
        <v>0</v>
      </c>
      <c r="BN391" s="53">
        <v>0</v>
      </c>
      <c r="BO391" s="53">
        <v>0</v>
      </c>
      <c r="BP391" s="53">
        <v>0</v>
      </c>
      <c r="BQ391" s="53">
        <v>0</v>
      </c>
      <c r="BR391" s="53">
        <v>0</v>
      </c>
      <c r="BS391" s="53">
        <v>0</v>
      </c>
      <c r="BT391" s="53">
        <v>0</v>
      </c>
      <c r="BU391" s="53">
        <v>0</v>
      </c>
      <c r="BV391" s="53">
        <v>0</v>
      </c>
      <c r="BW391" s="53">
        <v>0</v>
      </c>
      <c r="BX391" s="53">
        <v>0</v>
      </c>
      <c r="BY391" s="53">
        <v>0</v>
      </c>
      <c r="BZ391" s="53">
        <v>0</v>
      </c>
      <c r="CA391" s="53">
        <v>0</v>
      </c>
      <c r="CB391" s="53">
        <v>0</v>
      </c>
      <c r="CC391" s="53">
        <v>0</v>
      </c>
      <c r="CD391" s="53">
        <v>0</v>
      </c>
      <c r="CE391" s="53">
        <v>0</v>
      </c>
      <c r="CF391" s="53">
        <v>0</v>
      </c>
      <c r="CG391" s="53">
        <v>0</v>
      </c>
      <c r="CH391" s="53">
        <v>0</v>
      </c>
      <c r="CI391" s="53">
        <v>0</v>
      </c>
      <c r="CJ391" s="53">
        <v>0</v>
      </c>
      <c r="CK391" s="53">
        <v>0</v>
      </c>
      <c r="CL391" s="53">
        <v>0</v>
      </c>
      <c r="CM391" s="53">
        <v>0</v>
      </c>
      <c r="CN391" s="53">
        <v>0</v>
      </c>
      <c r="CO391" s="53">
        <v>0</v>
      </c>
      <c r="CP391" s="53">
        <v>0</v>
      </c>
      <c r="CQ391" s="53">
        <v>0</v>
      </c>
      <c r="CR391" s="53">
        <v>0</v>
      </c>
      <c r="CS391" s="53">
        <v>0</v>
      </c>
      <c r="CT391" s="53">
        <v>0</v>
      </c>
      <c r="CU391" s="53">
        <v>0</v>
      </c>
      <c r="CV391" s="53">
        <v>0</v>
      </c>
      <c r="CW391" s="53">
        <v>0</v>
      </c>
      <c r="CX391" s="53">
        <v>0</v>
      </c>
      <c r="CY391" s="53">
        <v>0</v>
      </c>
      <c r="CZ391" s="53">
        <v>0</v>
      </c>
      <c r="DA391" s="53">
        <v>0</v>
      </c>
      <c r="DB391" s="53">
        <v>0</v>
      </c>
      <c r="DC391" s="53">
        <v>0</v>
      </c>
      <c r="DD391" s="53">
        <v>0</v>
      </c>
      <c r="DE391" s="53">
        <v>0</v>
      </c>
      <c r="DF391" s="53">
        <v>0</v>
      </c>
      <c r="DG391" s="53">
        <v>0</v>
      </c>
      <c r="DH391" s="53">
        <v>0</v>
      </c>
      <c r="DI391" s="53">
        <v>0</v>
      </c>
      <c r="DJ391" s="53">
        <v>0</v>
      </c>
      <c r="DK391" s="53">
        <v>0</v>
      </c>
      <c r="DL391" s="53">
        <v>0</v>
      </c>
      <c r="DM391" s="53">
        <v>0</v>
      </c>
      <c r="DN391" s="53">
        <v>0</v>
      </c>
      <c r="DO391" s="53">
        <v>0</v>
      </c>
      <c r="DP391" s="53">
        <v>0</v>
      </c>
      <c r="DQ391" s="53">
        <v>0</v>
      </c>
      <c r="DR391" s="53">
        <v>0</v>
      </c>
      <c r="DS391" s="53">
        <v>0</v>
      </c>
      <c r="DT391" s="53">
        <v>0</v>
      </c>
      <c r="DU391" s="53">
        <v>0</v>
      </c>
      <c r="DV391" s="53">
        <v>0</v>
      </c>
      <c r="DW391" s="53">
        <v>0</v>
      </c>
      <c r="DX391" s="53">
        <v>0</v>
      </c>
      <c r="DY391" s="53">
        <v>0</v>
      </c>
      <c r="DZ391" s="53">
        <v>0</v>
      </c>
      <c r="EA391" s="53">
        <v>0</v>
      </c>
      <c r="EB391" s="53">
        <v>0</v>
      </c>
      <c r="EC391" s="53">
        <v>0</v>
      </c>
      <c r="ED391" s="53">
        <v>0</v>
      </c>
      <c r="EE391" s="53">
        <v>0</v>
      </c>
      <c r="EF391" s="53">
        <v>0</v>
      </c>
      <c r="EG391" s="53">
        <v>0</v>
      </c>
      <c r="EH391" s="53">
        <v>0</v>
      </c>
      <c r="EI391" s="53">
        <v>0</v>
      </c>
      <c r="EJ391" s="53">
        <v>0</v>
      </c>
      <c r="EK391" s="53">
        <v>0</v>
      </c>
      <c r="EL391" s="53">
        <v>0</v>
      </c>
      <c r="EM391" s="53">
        <v>0</v>
      </c>
      <c r="EN391" s="53">
        <v>0</v>
      </c>
      <c r="EO391" s="53">
        <v>0</v>
      </c>
      <c r="EP391" s="53">
        <v>0</v>
      </c>
      <c r="EQ391" s="53">
        <v>0</v>
      </c>
      <c r="ER391" s="53">
        <v>0</v>
      </c>
      <c r="ES391" s="53">
        <v>0</v>
      </c>
      <c r="ET391" s="53">
        <v>0</v>
      </c>
      <c r="EU391" s="53">
        <v>0</v>
      </c>
      <c r="EV391" s="53">
        <v>0</v>
      </c>
      <c r="EW391" s="53">
        <v>54.976190000000003</v>
      </c>
      <c r="EX391" s="53">
        <v>54.833329999999997</v>
      </c>
      <c r="EY391" s="53">
        <v>54.690480000000001</v>
      </c>
      <c r="EZ391" s="53">
        <v>54.595239999999997</v>
      </c>
      <c r="FA391" s="53">
        <v>54.214289999999998</v>
      </c>
      <c r="FB391" s="53">
        <v>54</v>
      </c>
      <c r="FC391" s="53">
        <v>54</v>
      </c>
      <c r="FD391" s="53">
        <v>54.428570000000001</v>
      </c>
      <c r="FE391" s="53">
        <v>55.285710000000002</v>
      </c>
      <c r="FF391" s="53">
        <v>56.595239999999997</v>
      </c>
      <c r="FG391" s="53">
        <v>58.523809999999997</v>
      </c>
      <c r="FH391" s="53">
        <v>60.5</v>
      </c>
      <c r="FI391" s="53">
        <v>61.976190000000003</v>
      </c>
      <c r="FJ391" s="53">
        <v>63.357140000000001</v>
      </c>
      <c r="FK391" s="53">
        <v>63.785710000000002</v>
      </c>
      <c r="FL391" s="53">
        <v>63.214289999999998</v>
      </c>
      <c r="FM391" s="53">
        <v>62.190480000000001</v>
      </c>
      <c r="FN391" s="53">
        <v>60.809519999999999</v>
      </c>
      <c r="FO391" s="53">
        <v>59.428570000000001</v>
      </c>
      <c r="FP391" s="53">
        <v>58.23809</v>
      </c>
      <c r="FQ391" s="53">
        <v>56.928570000000001</v>
      </c>
      <c r="FR391" s="53">
        <v>55.833329999999997</v>
      </c>
      <c r="FS391" s="53">
        <v>55.523809999999997</v>
      </c>
      <c r="FT391" s="53">
        <v>55.095239999999997</v>
      </c>
      <c r="FU391" s="53">
        <v>2</v>
      </c>
      <c r="FV391" s="53">
        <v>4.6650130000000001</v>
      </c>
      <c r="FW391" s="53">
        <v>4.4178319999999998</v>
      </c>
      <c r="FX391" s="53">
        <v>0</v>
      </c>
    </row>
    <row r="392" spans="1:180" x14ac:dyDescent="0.3">
      <c r="A392" t="s">
        <v>174</v>
      </c>
      <c r="B392" t="s">
        <v>252</v>
      </c>
      <c r="C392" t="s">
        <v>180</v>
      </c>
      <c r="D392" t="s">
        <v>248</v>
      </c>
      <c r="E392" t="s">
        <v>189</v>
      </c>
      <c r="F392" t="s">
        <v>231</v>
      </c>
      <c r="G392" t="s">
        <v>242</v>
      </c>
      <c r="H392" s="53">
        <v>5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0</v>
      </c>
      <c r="AC392" s="53">
        <v>0</v>
      </c>
      <c r="AD392" s="53">
        <v>0</v>
      </c>
      <c r="AE392" s="53">
        <v>0</v>
      </c>
      <c r="AF392" s="53">
        <v>0</v>
      </c>
      <c r="AG392" s="53">
        <v>0</v>
      </c>
      <c r="AH392" s="53">
        <v>0</v>
      </c>
      <c r="AI392" s="53">
        <v>0</v>
      </c>
      <c r="AJ392" s="53">
        <v>0</v>
      </c>
      <c r="AK392" s="53">
        <v>0</v>
      </c>
      <c r="AL392" s="53">
        <v>0</v>
      </c>
      <c r="AM392" s="53">
        <v>0</v>
      </c>
      <c r="AN392" s="53">
        <v>0</v>
      </c>
      <c r="AO392" s="53">
        <v>0</v>
      </c>
      <c r="AP392" s="53">
        <v>0</v>
      </c>
      <c r="AQ392" s="53">
        <v>0</v>
      </c>
      <c r="AR392" s="53">
        <v>0</v>
      </c>
      <c r="AS392" s="53">
        <v>0</v>
      </c>
      <c r="AT392" s="53">
        <v>0</v>
      </c>
      <c r="AU392" s="53">
        <v>0</v>
      </c>
      <c r="AV392" s="53">
        <v>0</v>
      </c>
      <c r="AW392" s="53">
        <v>0</v>
      </c>
      <c r="AX392" s="53">
        <v>0</v>
      </c>
      <c r="AY392" s="53">
        <v>0</v>
      </c>
      <c r="AZ392" s="53">
        <v>0</v>
      </c>
      <c r="BA392" s="53">
        <v>0</v>
      </c>
      <c r="BB392" s="53">
        <v>0</v>
      </c>
      <c r="BC392" s="53">
        <v>0</v>
      </c>
      <c r="BD392" s="53">
        <v>0</v>
      </c>
      <c r="BE392" s="53">
        <v>0</v>
      </c>
      <c r="BF392" s="53">
        <v>0</v>
      </c>
      <c r="BG392" s="53">
        <v>0</v>
      </c>
      <c r="BH392" s="53">
        <v>0</v>
      </c>
      <c r="BI392" s="53">
        <v>0</v>
      </c>
      <c r="BJ392" s="53">
        <v>0</v>
      </c>
      <c r="BK392" s="53">
        <v>0</v>
      </c>
      <c r="BL392" s="53">
        <v>0</v>
      </c>
      <c r="BM392" s="53">
        <v>0</v>
      </c>
      <c r="BN392" s="53">
        <v>0</v>
      </c>
      <c r="BO392" s="53">
        <v>0</v>
      </c>
      <c r="BP392" s="53">
        <v>0</v>
      </c>
      <c r="BQ392" s="53">
        <v>0</v>
      </c>
      <c r="BR392" s="53">
        <v>0</v>
      </c>
      <c r="BS392" s="53">
        <v>0</v>
      </c>
      <c r="BT392" s="53">
        <v>0</v>
      </c>
      <c r="BU392" s="53">
        <v>0</v>
      </c>
      <c r="BV392" s="53">
        <v>0</v>
      </c>
      <c r="BW392" s="53">
        <v>0</v>
      </c>
      <c r="BX392" s="53">
        <v>0</v>
      </c>
      <c r="BY392" s="53">
        <v>0</v>
      </c>
      <c r="BZ392" s="53">
        <v>0</v>
      </c>
      <c r="CA392" s="53">
        <v>0</v>
      </c>
      <c r="CB392" s="53">
        <v>0</v>
      </c>
      <c r="CC392" s="53">
        <v>0</v>
      </c>
      <c r="CD392" s="53">
        <v>0</v>
      </c>
      <c r="CE392" s="53">
        <v>0</v>
      </c>
      <c r="CF392" s="53">
        <v>0</v>
      </c>
      <c r="CG392" s="53">
        <v>0</v>
      </c>
      <c r="CH392" s="53">
        <v>0</v>
      </c>
      <c r="CI392" s="53">
        <v>0</v>
      </c>
      <c r="CJ392" s="53">
        <v>0</v>
      </c>
      <c r="CK392" s="53">
        <v>0</v>
      </c>
      <c r="CL392" s="53">
        <v>0</v>
      </c>
      <c r="CM392" s="53">
        <v>0</v>
      </c>
      <c r="CN392" s="53">
        <v>0</v>
      </c>
      <c r="CO392" s="53">
        <v>0</v>
      </c>
      <c r="CP392" s="53">
        <v>0</v>
      </c>
      <c r="CQ392" s="53">
        <v>0</v>
      </c>
      <c r="CR392" s="53">
        <v>0</v>
      </c>
      <c r="CS392" s="53">
        <v>0</v>
      </c>
      <c r="CT392" s="53">
        <v>0</v>
      </c>
      <c r="CU392" s="53">
        <v>0</v>
      </c>
      <c r="CV392" s="53">
        <v>0</v>
      </c>
      <c r="CW392" s="53">
        <v>0</v>
      </c>
      <c r="CX392" s="53">
        <v>0</v>
      </c>
      <c r="CY392" s="53">
        <v>0</v>
      </c>
      <c r="CZ392" s="53">
        <v>0</v>
      </c>
      <c r="DA392" s="53">
        <v>0</v>
      </c>
      <c r="DB392" s="53">
        <v>0</v>
      </c>
      <c r="DC392" s="53">
        <v>0</v>
      </c>
      <c r="DD392" s="53">
        <v>0</v>
      </c>
      <c r="DE392" s="53">
        <v>0</v>
      </c>
      <c r="DF392" s="53">
        <v>0</v>
      </c>
      <c r="DG392" s="53">
        <v>0</v>
      </c>
      <c r="DH392" s="53">
        <v>0</v>
      </c>
      <c r="DI392" s="53">
        <v>0</v>
      </c>
      <c r="DJ392" s="53">
        <v>0</v>
      </c>
      <c r="DK392" s="53">
        <v>0</v>
      </c>
      <c r="DL392" s="53">
        <v>0</v>
      </c>
      <c r="DM392" s="53">
        <v>0</v>
      </c>
      <c r="DN392" s="53">
        <v>0</v>
      </c>
      <c r="DO392" s="53">
        <v>0</v>
      </c>
      <c r="DP392" s="53">
        <v>0</v>
      </c>
      <c r="DQ392" s="53">
        <v>0</v>
      </c>
      <c r="DR392" s="53">
        <v>0</v>
      </c>
      <c r="DS392" s="53">
        <v>0</v>
      </c>
      <c r="DT392" s="53">
        <v>0</v>
      </c>
      <c r="DU392" s="53">
        <v>0</v>
      </c>
      <c r="DV392" s="53">
        <v>0</v>
      </c>
      <c r="DW392" s="53">
        <v>0</v>
      </c>
      <c r="DX392" s="53">
        <v>0</v>
      </c>
      <c r="DY392" s="53">
        <v>0</v>
      </c>
      <c r="DZ392" s="53">
        <v>0</v>
      </c>
      <c r="EA392" s="53">
        <v>0</v>
      </c>
      <c r="EB392" s="53">
        <v>0</v>
      </c>
      <c r="EC392" s="53">
        <v>0</v>
      </c>
      <c r="ED392" s="53">
        <v>0</v>
      </c>
      <c r="EE392" s="53">
        <v>0</v>
      </c>
      <c r="EF392" s="53">
        <v>0</v>
      </c>
      <c r="EG392" s="53">
        <v>0</v>
      </c>
      <c r="EH392" s="53">
        <v>0</v>
      </c>
      <c r="EI392" s="53">
        <v>0</v>
      </c>
      <c r="EJ392" s="53">
        <v>0</v>
      </c>
      <c r="EK392" s="53">
        <v>0</v>
      </c>
      <c r="EL392" s="53">
        <v>0</v>
      </c>
      <c r="EM392" s="53">
        <v>0</v>
      </c>
      <c r="EN392" s="53">
        <v>0</v>
      </c>
      <c r="EO392" s="53">
        <v>0</v>
      </c>
      <c r="EP392" s="53">
        <v>0</v>
      </c>
      <c r="EQ392" s="53">
        <v>0</v>
      </c>
      <c r="ER392" s="53">
        <v>0</v>
      </c>
      <c r="ES392" s="53">
        <v>0</v>
      </c>
      <c r="ET392" s="53">
        <v>0</v>
      </c>
      <c r="EU392" s="53">
        <v>0</v>
      </c>
      <c r="EV392" s="53">
        <v>0</v>
      </c>
      <c r="EW392" s="53">
        <v>57.27778</v>
      </c>
      <c r="EX392" s="53">
        <v>56.666670000000003</v>
      </c>
      <c r="EY392" s="53">
        <v>56.111109999999996</v>
      </c>
      <c r="EZ392" s="53">
        <v>55.666670000000003</v>
      </c>
      <c r="FA392" s="53">
        <v>55.111109999999996</v>
      </c>
      <c r="FB392" s="53">
        <v>55</v>
      </c>
      <c r="FC392" s="53">
        <v>54.72222</v>
      </c>
      <c r="FD392" s="53">
        <v>55</v>
      </c>
      <c r="FE392" s="53">
        <v>56.333329999999997</v>
      </c>
      <c r="FF392" s="53">
        <v>58</v>
      </c>
      <c r="FG392" s="53">
        <v>60.5</v>
      </c>
      <c r="FH392" s="53">
        <v>62.94444</v>
      </c>
      <c r="FI392" s="53">
        <v>64.166659999999993</v>
      </c>
      <c r="FJ392" s="53">
        <v>64.55556</v>
      </c>
      <c r="FK392" s="53">
        <v>65.166659999999993</v>
      </c>
      <c r="FL392" s="53">
        <v>64.833340000000007</v>
      </c>
      <c r="FM392" s="53">
        <v>63.55556</v>
      </c>
      <c r="FN392" s="53">
        <v>62.77778</v>
      </c>
      <c r="FO392" s="53">
        <v>61.833329999999997</v>
      </c>
      <c r="FP392" s="53">
        <v>59.833329999999997</v>
      </c>
      <c r="FQ392" s="53">
        <v>58.22222</v>
      </c>
      <c r="FR392" s="53">
        <v>57.166670000000003</v>
      </c>
      <c r="FS392" s="53">
        <v>56.77778</v>
      </c>
      <c r="FT392" s="53">
        <v>56.333329999999997</v>
      </c>
      <c r="FU392" s="53">
        <v>2</v>
      </c>
      <c r="FV392" s="53">
        <v>5.6305680000000002</v>
      </c>
      <c r="FW392" s="53">
        <v>5.3566900000000004</v>
      </c>
      <c r="FX392" s="53">
        <v>0</v>
      </c>
    </row>
    <row r="393" spans="1:180" x14ac:dyDescent="0.3">
      <c r="A393" t="s">
        <v>174</v>
      </c>
      <c r="B393" t="s">
        <v>252</v>
      </c>
      <c r="C393" t="s">
        <v>180</v>
      </c>
      <c r="D393" t="s">
        <v>227</v>
      </c>
      <c r="E393" t="s">
        <v>190</v>
      </c>
      <c r="F393" t="s">
        <v>231</v>
      </c>
      <c r="G393" t="s">
        <v>242</v>
      </c>
      <c r="H393" s="53">
        <v>5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0</v>
      </c>
      <c r="AD393" s="53">
        <v>0</v>
      </c>
      <c r="AE393" s="53">
        <v>0</v>
      </c>
      <c r="AF393" s="53">
        <v>0</v>
      </c>
      <c r="AG393" s="53">
        <v>0</v>
      </c>
      <c r="AH393" s="53">
        <v>0</v>
      </c>
      <c r="AI393" s="53">
        <v>0</v>
      </c>
      <c r="AJ393" s="53">
        <v>0</v>
      </c>
      <c r="AK393" s="53">
        <v>0</v>
      </c>
      <c r="AL393" s="53">
        <v>0</v>
      </c>
      <c r="AM393" s="53">
        <v>0</v>
      </c>
      <c r="AN393" s="53">
        <v>0</v>
      </c>
      <c r="AO393" s="53">
        <v>0</v>
      </c>
      <c r="AP393" s="53">
        <v>0</v>
      </c>
      <c r="AQ393" s="53">
        <v>0</v>
      </c>
      <c r="AR393" s="53">
        <v>0</v>
      </c>
      <c r="AS393" s="53">
        <v>0</v>
      </c>
      <c r="AT393" s="53">
        <v>0</v>
      </c>
      <c r="AU393" s="53">
        <v>0</v>
      </c>
      <c r="AV393" s="53">
        <v>0</v>
      </c>
      <c r="AW393" s="53">
        <v>0</v>
      </c>
      <c r="AX393" s="53">
        <v>0</v>
      </c>
      <c r="AY393" s="53">
        <v>0</v>
      </c>
      <c r="AZ393" s="53">
        <v>0</v>
      </c>
      <c r="BA393" s="53">
        <v>0</v>
      </c>
      <c r="BB393" s="53">
        <v>0</v>
      </c>
      <c r="BC393" s="53">
        <v>0</v>
      </c>
      <c r="BD393" s="53">
        <v>0</v>
      </c>
      <c r="BE393" s="53">
        <v>0</v>
      </c>
      <c r="BF393" s="53">
        <v>0</v>
      </c>
      <c r="BG393" s="53">
        <v>0</v>
      </c>
      <c r="BH393" s="53">
        <v>0</v>
      </c>
      <c r="BI393" s="53">
        <v>0</v>
      </c>
      <c r="BJ393" s="53">
        <v>0</v>
      </c>
      <c r="BK393" s="53">
        <v>0</v>
      </c>
      <c r="BL393" s="53">
        <v>0</v>
      </c>
      <c r="BM393" s="53">
        <v>0</v>
      </c>
      <c r="BN393" s="53">
        <v>0</v>
      </c>
      <c r="BO393" s="53">
        <v>0</v>
      </c>
      <c r="BP393" s="53">
        <v>0</v>
      </c>
      <c r="BQ393" s="53">
        <v>0</v>
      </c>
      <c r="BR393" s="53">
        <v>0</v>
      </c>
      <c r="BS393" s="53">
        <v>0</v>
      </c>
      <c r="BT393" s="53">
        <v>0</v>
      </c>
      <c r="BU393" s="53">
        <v>0</v>
      </c>
      <c r="BV393" s="53">
        <v>0</v>
      </c>
      <c r="BW393" s="53">
        <v>0</v>
      </c>
      <c r="BX393" s="53">
        <v>0</v>
      </c>
      <c r="BY393" s="53">
        <v>0</v>
      </c>
      <c r="BZ393" s="53">
        <v>0</v>
      </c>
      <c r="CA393" s="53">
        <v>0</v>
      </c>
      <c r="CB393" s="53">
        <v>0</v>
      </c>
      <c r="CC393" s="53">
        <v>0</v>
      </c>
      <c r="CD393" s="53">
        <v>0</v>
      </c>
      <c r="CE393" s="53">
        <v>0</v>
      </c>
      <c r="CF393" s="53">
        <v>0</v>
      </c>
      <c r="CG393" s="53">
        <v>0</v>
      </c>
      <c r="CH393" s="53">
        <v>0</v>
      </c>
      <c r="CI393" s="53">
        <v>0</v>
      </c>
      <c r="CJ393" s="53">
        <v>0</v>
      </c>
      <c r="CK393" s="53">
        <v>0</v>
      </c>
      <c r="CL393" s="53">
        <v>0</v>
      </c>
      <c r="CM393" s="53">
        <v>0</v>
      </c>
      <c r="CN393" s="53">
        <v>0</v>
      </c>
      <c r="CO393" s="53">
        <v>0</v>
      </c>
      <c r="CP393" s="53">
        <v>0</v>
      </c>
      <c r="CQ393" s="53">
        <v>0</v>
      </c>
      <c r="CR393" s="53">
        <v>0</v>
      </c>
      <c r="CS393" s="53">
        <v>0</v>
      </c>
      <c r="CT393" s="53">
        <v>0</v>
      </c>
      <c r="CU393" s="53">
        <v>0</v>
      </c>
      <c r="CV393" s="53">
        <v>0</v>
      </c>
      <c r="CW393" s="53">
        <v>0</v>
      </c>
      <c r="CX393" s="53">
        <v>0</v>
      </c>
      <c r="CY393" s="53">
        <v>0</v>
      </c>
      <c r="CZ393" s="53">
        <v>0</v>
      </c>
      <c r="DA393" s="53">
        <v>0</v>
      </c>
      <c r="DB393" s="53">
        <v>0</v>
      </c>
      <c r="DC393" s="53">
        <v>0</v>
      </c>
      <c r="DD393" s="53">
        <v>0</v>
      </c>
      <c r="DE393" s="53">
        <v>0</v>
      </c>
      <c r="DF393" s="53">
        <v>0</v>
      </c>
      <c r="DG393" s="53">
        <v>0</v>
      </c>
      <c r="DH393" s="53">
        <v>0</v>
      </c>
      <c r="DI393" s="53">
        <v>0</v>
      </c>
      <c r="DJ393" s="53">
        <v>0</v>
      </c>
      <c r="DK393" s="53">
        <v>0</v>
      </c>
      <c r="DL393" s="53">
        <v>0</v>
      </c>
      <c r="DM393" s="53">
        <v>0</v>
      </c>
      <c r="DN393" s="53">
        <v>0</v>
      </c>
      <c r="DO393" s="53">
        <v>0</v>
      </c>
      <c r="DP393" s="53">
        <v>0</v>
      </c>
      <c r="DQ393" s="53">
        <v>0</v>
      </c>
      <c r="DR393" s="53">
        <v>0</v>
      </c>
      <c r="DS393" s="53">
        <v>0</v>
      </c>
      <c r="DT393" s="53">
        <v>0</v>
      </c>
      <c r="DU393" s="53">
        <v>0</v>
      </c>
      <c r="DV393" s="53">
        <v>0</v>
      </c>
      <c r="DW393" s="53">
        <v>0</v>
      </c>
      <c r="DX393" s="53">
        <v>0</v>
      </c>
      <c r="DY393" s="53">
        <v>0</v>
      </c>
      <c r="DZ393" s="53">
        <v>0</v>
      </c>
      <c r="EA393" s="53">
        <v>0</v>
      </c>
      <c r="EB393" s="53">
        <v>0</v>
      </c>
      <c r="EC393" s="53">
        <v>0</v>
      </c>
      <c r="ED393" s="53">
        <v>0</v>
      </c>
      <c r="EE393" s="53">
        <v>0</v>
      </c>
      <c r="EF393" s="53">
        <v>0</v>
      </c>
      <c r="EG393" s="53">
        <v>0</v>
      </c>
      <c r="EH393" s="53">
        <v>0</v>
      </c>
      <c r="EI393" s="53">
        <v>0</v>
      </c>
      <c r="EJ393" s="53">
        <v>0</v>
      </c>
      <c r="EK393" s="53">
        <v>0</v>
      </c>
      <c r="EL393" s="53">
        <v>0</v>
      </c>
      <c r="EM393" s="53">
        <v>0</v>
      </c>
      <c r="EN393" s="53">
        <v>0</v>
      </c>
      <c r="EO393" s="53">
        <v>0</v>
      </c>
      <c r="EP393" s="53">
        <v>0</v>
      </c>
      <c r="EQ393" s="53">
        <v>0</v>
      </c>
      <c r="ER393" s="53">
        <v>0</v>
      </c>
      <c r="ES393" s="53">
        <v>0</v>
      </c>
      <c r="ET393" s="53">
        <v>0</v>
      </c>
      <c r="EU393" s="53">
        <v>0</v>
      </c>
      <c r="EV393" s="53">
        <v>0</v>
      </c>
      <c r="EW393" s="53">
        <v>53.285710000000002</v>
      </c>
      <c r="EX393" s="53">
        <v>52.904760000000003</v>
      </c>
      <c r="EY393" s="53">
        <v>52.523809999999997</v>
      </c>
      <c r="EZ393" s="53">
        <v>52.071429999999999</v>
      </c>
      <c r="FA393" s="53">
        <v>51.976190000000003</v>
      </c>
      <c r="FB393" s="53">
        <v>51.595239999999997</v>
      </c>
      <c r="FC393" s="53">
        <v>51.428570000000001</v>
      </c>
      <c r="FD393" s="53">
        <v>51.73809</v>
      </c>
      <c r="FE393" s="53">
        <v>53.428570000000001</v>
      </c>
      <c r="FF393" s="53">
        <v>56.047620000000002</v>
      </c>
      <c r="FG393" s="53">
        <v>59.119050000000001</v>
      </c>
      <c r="FH393" s="53">
        <v>62.095239999999997</v>
      </c>
      <c r="FI393" s="53">
        <v>63.619050000000001</v>
      </c>
      <c r="FJ393" s="53">
        <v>63.619050000000001</v>
      </c>
      <c r="FK393" s="53">
        <v>63.73809</v>
      </c>
      <c r="FL393" s="53">
        <v>63.714289999999998</v>
      </c>
      <c r="FM393" s="53">
        <v>63.285710000000002</v>
      </c>
      <c r="FN393" s="53">
        <v>62</v>
      </c>
      <c r="FO393" s="53">
        <v>60.26191</v>
      </c>
      <c r="FP393" s="53">
        <v>58.095239999999997</v>
      </c>
      <c r="FQ393" s="53">
        <v>56.476190000000003</v>
      </c>
      <c r="FR393" s="53">
        <v>55.23809</v>
      </c>
      <c r="FS393" s="53">
        <v>54.452379999999998</v>
      </c>
      <c r="FT393" s="53">
        <v>53.666670000000003</v>
      </c>
      <c r="FU393" s="53">
        <v>2</v>
      </c>
      <c r="FV393" s="53">
        <v>0.98712670000000002</v>
      </c>
      <c r="FW393" s="53">
        <v>0.96391329999999997</v>
      </c>
      <c r="FX393" s="53">
        <v>0</v>
      </c>
    </row>
    <row r="394" spans="1:180" x14ac:dyDescent="0.3">
      <c r="A394" t="s">
        <v>174</v>
      </c>
      <c r="B394" t="s">
        <v>252</v>
      </c>
      <c r="C394" t="s">
        <v>180</v>
      </c>
      <c r="D394" t="s">
        <v>248</v>
      </c>
      <c r="E394" t="s">
        <v>190</v>
      </c>
      <c r="F394" t="s">
        <v>232</v>
      </c>
      <c r="G394" t="s">
        <v>242</v>
      </c>
      <c r="H394" s="53">
        <v>9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0</v>
      </c>
      <c r="AC394" s="53">
        <v>0</v>
      </c>
      <c r="AD394" s="53">
        <v>0</v>
      </c>
      <c r="AE394" s="53">
        <v>0</v>
      </c>
      <c r="AF394" s="53">
        <v>0</v>
      </c>
      <c r="AG394" s="53">
        <v>0</v>
      </c>
      <c r="AH394" s="53">
        <v>0</v>
      </c>
      <c r="AI394" s="53">
        <v>0</v>
      </c>
      <c r="AJ394" s="53">
        <v>0</v>
      </c>
      <c r="AK394" s="53">
        <v>0</v>
      </c>
      <c r="AL394" s="53">
        <v>0</v>
      </c>
      <c r="AM394" s="53">
        <v>0</v>
      </c>
      <c r="AN394" s="53">
        <v>0</v>
      </c>
      <c r="AO394" s="53">
        <v>0</v>
      </c>
      <c r="AP394" s="53">
        <v>0</v>
      </c>
      <c r="AQ394" s="53">
        <v>0</v>
      </c>
      <c r="AR394" s="53">
        <v>0</v>
      </c>
      <c r="AS394" s="53">
        <v>0</v>
      </c>
      <c r="AT394" s="53">
        <v>0</v>
      </c>
      <c r="AU394" s="53">
        <v>0</v>
      </c>
      <c r="AV394" s="53">
        <v>0</v>
      </c>
      <c r="AW394" s="53">
        <v>0</v>
      </c>
      <c r="AX394" s="53">
        <v>0</v>
      </c>
      <c r="AY394" s="53">
        <v>0</v>
      </c>
      <c r="AZ394" s="53">
        <v>0</v>
      </c>
      <c r="BA394" s="53">
        <v>0</v>
      </c>
      <c r="BB394" s="53">
        <v>0</v>
      </c>
      <c r="BC394" s="53">
        <v>0</v>
      </c>
      <c r="BD394" s="53">
        <v>0</v>
      </c>
      <c r="BE394" s="53">
        <v>0</v>
      </c>
      <c r="BF394" s="53">
        <v>0</v>
      </c>
      <c r="BG394" s="53">
        <v>0</v>
      </c>
      <c r="BH394" s="53">
        <v>0</v>
      </c>
      <c r="BI394" s="53">
        <v>0</v>
      </c>
      <c r="BJ394" s="53">
        <v>0</v>
      </c>
      <c r="BK394" s="53">
        <v>0</v>
      </c>
      <c r="BL394" s="53">
        <v>0</v>
      </c>
      <c r="BM394" s="53">
        <v>0</v>
      </c>
      <c r="BN394" s="53">
        <v>0</v>
      </c>
      <c r="BO394" s="53">
        <v>0</v>
      </c>
      <c r="BP394" s="53">
        <v>0</v>
      </c>
      <c r="BQ394" s="53">
        <v>0</v>
      </c>
      <c r="BR394" s="53">
        <v>0</v>
      </c>
      <c r="BS394" s="53">
        <v>0</v>
      </c>
      <c r="BT394" s="53">
        <v>0</v>
      </c>
      <c r="BU394" s="53">
        <v>0</v>
      </c>
      <c r="BV394" s="53">
        <v>0</v>
      </c>
      <c r="BW394" s="53">
        <v>0</v>
      </c>
      <c r="BX394" s="53">
        <v>0</v>
      </c>
      <c r="BY394" s="53">
        <v>0</v>
      </c>
      <c r="BZ394" s="53">
        <v>0</v>
      </c>
      <c r="CA394" s="53">
        <v>0</v>
      </c>
      <c r="CB394" s="53">
        <v>0</v>
      </c>
      <c r="CC394" s="53">
        <v>0</v>
      </c>
      <c r="CD394" s="53">
        <v>0</v>
      </c>
      <c r="CE394" s="53">
        <v>0</v>
      </c>
      <c r="CF394" s="53">
        <v>0</v>
      </c>
      <c r="CG394" s="53">
        <v>0</v>
      </c>
      <c r="CH394" s="53">
        <v>0</v>
      </c>
      <c r="CI394" s="53">
        <v>0</v>
      </c>
      <c r="CJ394" s="53">
        <v>0</v>
      </c>
      <c r="CK394" s="53">
        <v>0</v>
      </c>
      <c r="CL394" s="53">
        <v>0</v>
      </c>
      <c r="CM394" s="53">
        <v>0</v>
      </c>
      <c r="CN394" s="53">
        <v>0</v>
      </c>
      <c r="CO394" s="53">
        <v>0</v>
      </c>
      <c r="CP394" s="53">
        <v>0</v>
      </c>
      <c r="CQ394" s="53">
        <v>0</v>
      </c>
      <c r="CR394" s="53">
        <v>0</v>
      </c>
      <c r="CS394" s="53">
        <v>0</v>
      </c>
      <c r="CT394" s="53">
        <v>0</v>
      </c>
      <c r="CU394" s="53">
        <v>0</v>
      </c>
      <c r="CV394" s="53">
        <v>0</v>
      </c>
      <c r="CW394" s="53">
        <v>0</v>
      </c>
      <c r="CX394" s="53">
        <v>0</v>
      </c>
      <c r="CY394" s="53">
        <v>0</v>
      </c>
      <c r="CZ394" s="53">
        <v>0</v>
      </c>
      <c r="DA394" s="53">
        <v>0</v>
      </c>
      <c r="DB394" s="53">
        <v>0</v>
      </c>
      <c r="DC394" s="53">
        <v>0</v>
      </c>
      <c r="DD394" s="53">
        <v>0</v>
      </c>
      <c r="DE394" s="53">
        <v>0</v>
      </c>
      <c r="DF394" s="53">
        <v>0</v>
      </c>
      <c r="DG394" s="53">
        <v>0</v>
      </c>
      <c r="DH394" s="53">
        <v>0</v>
      </c>
      <c r="DI394" s="53">
        <v>0</v>
      </c>
      <c r="DJ394" s="53">
        <v>0</v>
      </c>
      <c r="DK394" s="53">
        <v>0</v>
      </c>
      <c r="DL394" s="53">
        <v>0</v>
      </c>
      <c r="DM394" s="53">
        <v>0</v>
      </c>
      <c r="DN394" s="53">
        <v>0</v>
      </c>
      <c r="DO394" s="53">
        <v>0</v>
      </c>
      <c r="DP394" s="53">
        <v>0</v>
      </c>
      <c r="DQ394" s="53">
        <v>0</v>
      </c>
      <c r="DR394" s="53">
        <v>0</v>
      </c>
      <c r="DS394" s="53">
        <v>0</v>
      </c>
      <c r="DT394" s="53">
        <v>0</v>
      </c>
      <c r="DU394" s="53">
        <v>0</v>
      </c>
      <c r="DV394" s="53">
        <v>0</v>
      </c>
      <c r="DW394" s="53">
        <v>0</v>
      </c>
      <c r="DX394" s="53">
        <v>0</v>
      </c>
      <c r="DY394" s="53">
        <v>0</v>
      </c>
      <c r="DZ394" s="53">
        <v>0</v>
      </c>
      <c r="EA394" s="53">
        <v>0</v>
      </c>
      <c r="EB394" s="53">
        <v>0</v>
      </c>
      <c r="EC394" s="53">
        <v>0</v>
      </c>
      <c r="ED394" s="53">
        <v>0</v>
      </c>
      <c r="EE394" s="53">
        <v>0</v>
      </c>
      <c r="EF394" s="53">
        <v>0</v>
      </c>
      <c r="EG394" s="53">
        <v>0</v>
      </c>
      <c r="EH394" s="53">
        <v>0</v>
      </c>
      <c r="EI394" s="53">
        <v>0</v>
      </c>
      <c r="EJ394" s="53">
        <v>0</v>
      </c>
      <c r="EK394" s="53">
        <v>0</v>
      </c>
      <c r="EL394" s="53">
        <v>0</v>
      </c>
      <c r="EM394" s="53">
        <v>0</v>
      </c>
      <c r="EN394" s="53">
        <v>0</v>
      </c>
      <c r="EO394" s="53">
        <v>0</v>
      </c>
      <c r="EP394" s="53">
        <v>0</v>
      </c>
      <c r="EQ394" s="53">
        <v>0</v>
      </c>
      <c r="ER394" s="53">
        <v>0</v>
      </c>
      <c r="ES394" s="53">
        <v>0</v>
      </c>
      <c r="ET394" s="53">
        <v>0</v>
      </c>
      <c r="EU394" s="53">
        <v>0</v>
      </c>
      <c r="EV394" s="53">
        <v>0</v>
      </c>
      <c r="EW394" s="53">
        <v>76.388890000000004</v>
      </c>
      <c r="EX394" s="53">
        <v>74.5</v>
      </c>
      <c r="EY394" s="53">
        <v>73</v>
      </c>
      <c r="EZ394" s="53">
        <v>71.666659999999993</v>
      </c>
      <c r="FA394" s="53">
        <v>70.333340000000007</v>
      </c>
      <c r="FB394" s="53">
        <v>69</v>
      </c>
      <c r="FC394" s="53">
        <v>67.722219999999993</v>
      </c>
      <c r="FD394" s="53">
        <v>68.388890000000004</v>
      </c>
      <c r="FE394" s="53">
        <v>71.611109999999996</v>
      </c>
      <c r="FF394" s="53">
        <v>75.05556</v>
      </c>
      <c r="FG394" s="53">
        <v>78.5</v>
      </c>
      <c r="FH394" s="53">
        <v>82.277780000000007</v>
      </c>
      <c r="FI394" s="53">
        <v>85.777780000000007</v>
      </c>
      <c r="FJ394" s="53">
        <v>88.44444</v>
      </c>
      <c r="FK394" s="53">
        <v>90.5</v>
      </c>
      <c r="FL394" s="53">
        <v>92</v>
      </c>
      <c r="FM394" s="53">
        <v>92.55556</v>
      </c>
      <c r="FN394" s="53">
        <v>92.55556</v>
      </c>
      <c r="FO394" s="53">
        <v>91.222219999999993</v>
      </c>
      <c r="FP394" s="53">
        <v>88.777780000000007</v>
      </c>
      <c r="FQ394" s="53">
        <v>86.166659999999993</v>
      </c>
      <c r="FR394" s="53">
        <v>83.277780000000007</v>
      </c>
      <c r="FS394" s="53">
        <v>80.777780000000007</v>
      </c>
      <c r="FT394" s="53">
        <v>78.277780000000007</v>
      </c>
      <c r="FU394" s="53">
        <v>24</v>
      </c>
      <c r="FV394" s="53">
        <v>51.283999999999999</v>
      </c>
      <c r="FW394" s="53">
        <v>15.628450000000001</v>
      </c>
      <c r="FX394" s="53">
        <v>0</v>
      </c>
    </row>
    <row r="395" spans="1:180" x14ac:dyDescent="0.3">
      <c r="A395" t="s">
        <v>174</v>
      </c>
      <c r="B395" t="s">
        <v>252</v>
      </c>
      <c r="C395" t="s">
        <v>180</v>
      </c>
      <c r="D395" t="s">
        <v>248</v>
      </c>
      <c r="E395" t="s">
        <v>189</v>
      </c>
      <c r="F395" t="s">
        <v>232</v>
      </c>
      <c r="G395" t="s">
        <v>242</v>
      </c>
      <c r="H395" s="53">
        <v>9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0</v>
      </c>
      <c r="AC395" s="53">
        <v>0</v>
      </c>
      <c r="AD395" s="53">
        <v>0</v>
      </c>
      <c r="AE395" s="53">
        <v>0</v>
      </c>
      <c r="AF395" s="53">
        <v>0</v>
      </c>
      <c r="AG395" s="53">
        <v>0</v>
      </c>
      <c r="AH395" s="53">
        <v>0</v>
      </c>
      <c r="AI395" s="53">
        <v>0</v>
      </c>
      <c r="AJ395" s="53">
        <v>0</v>
      </c>
      <c r="AK395" s="53">
        <v>0</v>
      </c>
      <c r="AL395" s="53">
        <v>0</v>
      </c>
      <c r="AM395" s="53">
        <v>0</v>
      </c>
      <c r="AN395" s="53">
        <v>0</v>
      </c>
      <c r="AO395" s="53">
        <v>0</v>
      </c>
      <c r="AP395" s="53">
        <v>0</v>
      </c>
      <c r="AQ395" s="53">
        <v>0</v>
      </c>
      <c r="AR395" s="53">
        <v>0</v>
      </c>
      <c r="AS395" s="53">
        <v>0</v>
      </c>
      <c r="AT395" s="53">
        <v>0</v>
      </c>
      <c r="AU395" s="53">
        <v>0</v>
      </c>
      <c r="AV395" s="53">
        <v>0</v>
      </c>
      <c r="AW395" s="53">
        <v>0</v>
      </c>
      <c r="AX395" s="53">
        <v>0</v>
      </c>
      <c r="AY395" s="53">
        <v>0</v>
      </c>
      <c r="AZ395" s="53">
        <v>0</v>
      </c>
      <c r="BA395" s="53">
        <v>0</v>
      </c>
      <c r="BB395" s="53">
        <v>0</v>
      </c>
      <c r="BC395" s="53">
        <v>0</v>
      </c>
      <c r="BD395" s="53">
        <v>0</v>
      </c>
      <c r="BE395" s="53">
        <v>0</v>
      </c>
      <c r="BF395" s="53">
        <v>0</v>
      </c>
      <c r="BG395" s="53">
        <v>0</v>
      </c>
      <c r="BH395" s="53">
        <v>0</v>
      </c>
      <c r="BI395" s="53">
        <v>0</v>
      </c>
      <c r="BJ395" s="53">
        <v>0</v>
      </c>
      <c r="BK395" s="53">
        <v>0</v>
      </c>
      <c r="BL395" s="53">
        <v>0</v>
      </c>
      <c r="BM395" s="53">
        <v>0</v>
      </c>
      <c r="BN395" s="53">
        <v>0</v>
      </c>
      <c r="BO395" s="53">
        <v>0</v>
      </c>
      <c r="BP395" s="53">
        <v>0</v>
      </c>
      <c r="BQ395" s="53">
        <v>0</v>
      </c>
      <c r="BR395" s="53">
        <v>0</v>
      </c>
      <c r="BS395" s="53">
        <v>0</v>
      </c>
      <c r="BT395" s="53">
        <v>0</v>
      </c>
      <c r="BU395" s="53">
        <v>0</v>
      </c>
      <c r="BV395" s="53">
        <v>0</v>
      </c>
      <c r="BW395" s="53">
        <v>0</v>
      </c>
      <c r="BX395" s="53">
        <v>0</v>
      </c>
      <c r="BY395" s="53">
        <v>0</v>
      </c>
      <c r="BZ395" s="53">
        <v>0</v>
      </c>
      <c r="CA395" s="53">
        <v>0</v>
      </c>
      <c r="CB395" s="53">
        <v>0</v>
      </c>
      <c r="CC395" s="53">
        <v>0</v>
      </c>
      <c r="CD395" s="53">
        <v>0</v>
      </c>
      <c r="CE395" s="53">
        <v>0</v>
      </c>
      <c r="CF395" s="53">
        <v>0</v>
      </c>
      <c r="CG395" s="53">
        <v>0</v>
      </c>
      <c r="CH395" s="53">
        <v>0</v>
      </c>
      <c r="CI395" s="53">
        <v>0</v>
      </c>
      <c r="CJ395" s="53">
        <v>0</v>
      </c>
      <c r="CK395" s="53">
        <v>0</v>
      </c>
      <c r="CL395" s="53">
        <v>0</v>
      </c>
      <c r="CM395" s="53">
        <v>0</v>
      </c>
      <c r="CN395" s="53">
        <v>0</v>
      </c>
      <c r="CO395" s="53">
        <v>0</v>
      </c>
      <c r="CP395" s="53">
        <v>0</v>
      </c>
      <c r="CQ395" s="53">
        <v>0</v>
      </c>
      <c r="CR395" s="53">
        <v>0</v>
      </c>
      <c r="CS395" s="53">
        <v>0</v>
      </c>
      <c r="CT395" s="53">
        <v>0</v>
      </c>
      <c r="CU395" s="53">
        <v>0</v>
      </c>
      <c r="CV395" s="53">
        <v>0</v>
      </c>
      <c r="CW395" s="53">
        <v>0</v>
      </c>
      <c r="CX395" s="53">
        <v>0</v>
      </c>
      <c r="CY395" s="53">
        <v>0</v>
      </c>
      <c r="CZ395" s="53">
        <v>0</v>
      </c>
      <c r="DA395" s="53">
        <v>0</v>
      </c>
      <c r="DB395" s="53">
        <v>0</v>
      </c>
      <c r="DC395" s="53">
        <v>0</v>
      </c>
      <c r="DD395" s="53">
        <v>0</v>
      </c>
      <c r="DE395" s="53">
        <v>0</v>
      </c>
      <c r="DF395" s="53">
        <v>0</v>
      </c>
      <c r="DG395" s="53">
        <v>0</v>
      </c>
      <c r="DH395" s="53">
        <v>0</v>
      </c>
      <c r="DI395" s="53">
        <v>0</v>
      </c>
      <c r="DJ395" s="53">
        <v>0</v>
      </c>
      <c r="DK395" s="53">
        <v>0</v>
      </c>
      <c r="DL395" s="53">
        <v>0</v>
      </c>
      <c r="DM395" s="53">
        <v>0</v>
      </c>
      <c r="DN395" s="53">
        <v>0</v>
      </c>
      <c r="DO395" s="53">
        <v>0</v>
      </c>
      <c r="DP395" s="53">
        <v>0</v>
      </c>
      <c r="DQ395" s="53">
        <v>0</v>
      </c>
      <c r="DR395" s="53">
        <v>0</v>
      </c>
      <c r="DS395" s="53">
        <v>0</v>
      </c>
      <c r="DT395" s="53">
        <v>0</v>
      </c>
      <c r="DU395" s="53">
        <v>0</v>
      </c>
      <c r="DV395" s="53">
        <v>0</v>
      </c>
      <c r="DW395" s="53">
        <v>0</v>
      </c>
      <c r="DX395" s="53">
        <v>0</v>
      </c>
      <c r="DY395" s="53">
        <v>0</v>
      </c>
      <c r="DZ395" s="53">
        <v>0</v>
      </c>
      <c r="EA395" s="53">
        <v>0</v>
      </c>
      <c r="EB395" s="53">
        <v>0</v>
      </c>
      <c r="EC395" s="53">
        <v>0</v>
      </c>
      <c r="ED395" s="53">
        <v>0</v>
      </c>
      <c r="EE395" s="53">
        <v>0</v>
      </c>
      <c r="EF395" s="53">
        <v>0</v>
      </c>
      <c r="EG395" s="53">
        <v>0</v>
      </c>
      <c r="EH395" s="53">
        <v>0</v>
      </c>
      <c r="EI395" s="53">
        <v>0</v>
      </c>
      <c r="EJ395" s="53">
        <v>0</v>
      </c>
      <c r="EK395" s="53">
        <v>0</v>
      </c>
      <c r="EL395" s="53">
        <v>0</v>
      </c>
      <c r="EM395" s="53">
        <v>0</v>
      </c>
      <c r="EN395" s="53">
        <v>0</v>
      </c>
      <c r="EO395" s="53">
        <v>0</v>
      </c>
      <c r="EP395" s="53">
        <v>0</v>
      </c>
      <c r="EQ395" s="53">
        <v>0</v>
      </c>
      <c r="ER395" s="53">
        <v>0</v>
      </c>
      <c r="ES395" s="53">
        <v>0</v>
      </c>
      <c r="ET395" s="53">
        <v>0</v>
      </c>
      <c r="EU395" s="53">
        <v>0</v>
      </c>
      <c r="EV395" s="53">
        <v>0</v>
      </c>
      <c r="EW395" s="53">
        <v>83.111109999999996</v>
      </c>
      <c r="EX395" s="53">
        <v>81.333340000000007</v>
      </c>
      <c r="EY395" s="53">
        <v>79.55556</v>
      </c>
      <c r="EZ395" s="53">
        <v>77.611109999999996</v>
      </c>
      <c r="FA395" s="53">
        <v>75.833340000000007</v>
      </c>
      <c r="FB395" s="53">
        <v>74.55556</v>
      </c>
      <c r="FC395" s="53">
        <v>73.666659999999993</v>
      </c>
      <c r="FD395" s="53">
        <v>75.44444</v>
      </c>
      <c r="FE395" s="53">
        <v>79.388890000000004</v>
      </c>
      <c r="FF395" s="53">
        <v>83.277780000000007</v>
      </c>
      <c r="FG395" s="53">
        <v>86.94444</v>
      </c>
      <c r="FH395" s="53">
        <v>90.44444</v>
      </c>
      <c r="FI395" s="53">
        <v>93.611109999999996</v>
      </c>
      <c r="FJ395" s="53">
        <v>96.05556</v>
      </c>
      <c r="FK395" s="53">
        <v>98.277780000000007</v>
      </c>
      <c r="FL395" s="53">
        <v>99.888890000000004</v>
      </c>
      <c r="FM395" s="53">
        <v>100.66670000000001</v>
      </c>
      <c r="FN395" s="53">
        <v>100.66670000000001</v>
      </c>
      <c r="FO395" s="53">
        <v>99.666659999999993</v>
      </c>
      <c r="FP395" s="53">
        <v>97.44444</v>
      </c>
      <c r="FQ395" s="53">
        <v>94.277780000000007</v>
      </c>
      <c r="FR395" s="53">
        <v>91</v>
      </c>
      <c r="FS395" s="53">
        <v>88.5</v>
      </c>
      <c r="FT395" s="53">
        <v>86.111109999999996</v>
      </c>
      <c r="FU395" s="53">
        <v>24</v>
      </c>
      <c r="FV395" s="53">
        <v>75.028490000000005</v>
      </c>
      <c r="FW395" s="53">
        <v>16.496639999999999</v>
      </c>
      <c r="FX395" s="53">
        <v>0</v>
      </c>
    </row>
    <row r="396" spans="1:180" x14ac:dyDescent="0.3">
      <c r="A396" t="s">
        <v>174</v>
      </c>
      <c r="B396" t="s">
        <v>252</v>
      </c>
      <c r="C396" t="s">
        <v>180</v>
      </c>
      <c r="D396" t="s">
        <v>248</v>
      </c>
      <c r="E396" t="s">
        <v>188</v>
      </c>
      <c r="F396" t="s">
        <v>232</v>
      </c>
      <c r="G396" t="s">
        <v>242</v>
      </c>
      <c r="H396" s="53">
        <v>9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0</v>
      </c>
      <c r="AD396" s="53">
        <v>0</v>
      </c>
      <c r="AE396" s="53">
        <v>0</v>
      </c>
      <c r="AF396" s="53">
        <v>0</v>
      </c>
      <c r="AG396" s="53">
        <v>0</v>
      </c>
      <c r="AH396" s="53">
        <v>0</v>
      </c>
      <c r="AI396" s="53">
        <v>0</v>
      </c>
      <c r="AJ396" s="53">
        <v>0</v>
      </c>
      <c r="AK396" s="53">
        <v>0</v>
      </c>
      <c r="AL396" s="53">
        <v>0</v>
      </c>
      <c r="AM396" s="53">
        <v>0</v>
      </c>
      <c r="AN396" s="53">
        <v>0</v>
      </c>
      <c r="AO396" s="53">
        <v>0</v>
      </c>
      <c r="AP396" s="53">
        <v>0</v>
      </c>
      <c r="AQ396" s="53">
        <v>0</v>
      </c>
      <c r="AR396" s="53">
        <v>0</v>
      </c>
      <c r="AS396" s="53">
        <v>0</v>
      </c>
      <c r="AT396" s="53">
        <v>0</v>
      </c>
      <c r="AU396" s="53">
        <v>0</v>
      </c>
      <c r="AV396" s="53">
        <v>0</v>
      </c>
      <c r="AW396" s="53">
        <v>0</v>
      </c>
      <c r="AX396" s="53">
        <v>0</v>
      </c>
      <c r="AY396" s="53">
        <v>0</v>
      </c>
      <c r="AZ396" s="53">
        <v>0</v>
      </c>
      <c r="BA396" s="53">
        <v>0</v>
      </c>
      <c r="BB396" s="53">
        <v>0</v>
      </c>
      <c r="BC396" s="53">
        <v>0</v>
      </c>
      <c r="BD396" s="53">
        <v>0</v>
      </c>
      <c r="BE396" s="53">
        <v>0</v>
      </c>
      <c r="BF396" s="53">
        <v>0</v>
      </c>
      <c r="BG396" s="53">
        <v>0</v>
      </c>
      <c r="BH396" s="53">
        <v>0</v>
      </c>
      <c r="BI396" s="53">
        <v>0</v>
      </c>
      <c r="BJ396" s="53">
        <v>0</v>
      </c>
      <c r="BK396" s="53">
        <v>0</v>
      </c>
      <c r="BL396" s="53">
        <v>0</v>
      </c>
      <c r="BM396" s="53">
        <v>0</v>
      </c>
      <c r="BN396" s="53">
        <v>0</v>
      </c>
      <c r="BO396" s="53">
        <v>0</v>
      </c>
      <c r="BP396" s="53">
        <v>0</v>
      </c>
      <c r="BQ396" s="53">
        <v>0</v>
      </c>
      <c r="BR396" s="53">
        <v>0</v>
      </c>
      <c r="BS396" s="53">
        <v>0</v>
      </c>
      <c r="BT396" s="53">
        <v>0</v>
      </c>
      <c r="BU396" s="53">
        <v>0</v>
      </c>
      <c r="BV396" s="53">
        <v>0</v>
      </c>
      <c r="BW396" s="53">
        <v>0</v>
      </c>
      <c r="BX396" s="53">
        <v>0</v>
      </c>
      <c r="BY396" s="53">
        <v>0</v>
      </c>
      <c r="BZ396" s="53">
        <v>0</v>
      </c>
      <c r="CA396" s="53">
        <v>0</v>
      </c>
      <c r="CB396" s="53">
        <v>0</v>
      </c>
      <c r="CC396" s="53">
        <v>0</v>
      </c>
      <c r="CD396" s="53">
        <v>0</v>
      </c>
      <c r="CE396" s="53">
        <v>0</v>
      </c>
      <c r="CF396" s="53">
        <v>0</v>
      </c>
      <c r="CG396" s="53">
        <v>0</v>
      </c>
      <c r="CH396" s="53">
        <v>0</v>
      </c>
      <c r="CI396" s="53">
        <v>0</v>
      </c>
      <c r="CJ396" s="53">
        <v>0</v>
      </c>
      <c r="CK396" s="53">
        <v>0</v>
      </c>
      <c r="CL396" s="53">
        <v>0</v>
      </c>
      <c r="CM396" s="53">
        <v>0</v>
      </c>
      <c r="CN396" s="53">
        <v>0</v>
      </c>
      <c r="CO396" s="53">
        <v>0</v>
      </c>
      <c r="CP396" s="53">
        <v>0</v>
      </c>
      <c r="CQ396" s="53">
        <v>0</v>
      </c>
      <c r="CR396" s="53">
        <v>0</v>
      </c>
      <c r="CS396" s="53">
        <v>0</v>
      </c>
      <c r="CT396" s="53">
        <v>0</v>
      </c>
      <c r="CU396" s="53">
        <v>0</v>
      </c>
      <c r="CV396" s="53">
        <v>0</v>
      </c>
      <c r="CW396" s="53">
        <v>0</v>
      </c>
      <c r="CX396" s="53">
        <v>0</v>
      </c>
      <c r="CY396" s="53">
        <v>0</v>
      </c>
      <c r="CZ396" s="53">
        <v>0</v>
      </c>
      <c r="DA396" s="53">
        <v>0</v>
      </c>
      <c r="DB396" s="53">
        <v>0</v>
      </c>
      <c r="DC396" s="53">
        <v>0</v>
      </c>
      <c r="DD396" s="53">
        <v>0</v>
      </c>
      <c r="DE396" s="53">
        <v>0</v>
      </c>
      <c r="DF396" s="53">
        <v>0</v>
      </c>
      <c r="DG396" s="53">
        <v>0</v>
      </c>
      <c r="DH396" s="53">
        <v>0</v>
      </c>
      <c r="DI396" s="53">
        <v>0</v>
      </c>
      <c r="DJ396" s="53">
        <v>0</v>
      </c>
      <c r="DK396" s="53">
        <v>0</v>
      </c>
      <c r="DL396" s="53">
        <v>0</v>
      </c>
      <c r="DM396" s="53">
        <v>0</v>
      </c>
      <c r="DN396" s="53">
        <v>0</v>
      </c>
      <c r="DO396" s="53">
        <v>0</v>
      </c>
      <c r="DP396" s="53">
        <v>0</v>
      </c>
      <c r="DQ396" s="53">
        <v>0</v>
      </c>
      <c r="DR396" s="53">
        <v>0</v>
      </c>
      <c r="DS396" s="53">
        <v>0</v>
      </c>
      <c r="DT396" s="53">
        <v>0</v>
      </c>
      <c r="DU396" s="53">
        <v>0</v>
      </c>
      <c r="DV396" s="53">
        <v>0</v>
      </c>
      <c r="DW396" s="53">
        <v>0</v>
      </c>
      <c r="DX396" s="53">
        <v>0</v>
      </c>
      <c r="DY396" s="53">
        <v>0</v>
      </c>
      <c r="DZ396" s="53">
        <v>0</v>
      </c>
      <c r="EA396" s="53">
        <v>0</v>
      </c>
      <c r="EB396" s="53">
        <v>0</v>
      </c>
      <c r="EC396" s="53">
        <v>0</v>
      </c>
      <c r="ED396" s="53">
        <v>0</v>
      </c>
      <c r="EE396" s="53">
        <v>0</v>
      </c>
      <c r="EF396" s="53">
        <v>0</v>
      </c>
      <c r="EG396" s="53">
        <v>0</v>
      </c>
      <c r="EH396" s="53">
        <v>0</v>
      </c>
      <c r="EI396" s="53">
        <v>0</v>
      </c>
      <c r="EJ396" s="53">
        <v>0</v>
      </c>
      <c r="EK396" s="53">
        <v>0</v>
      </c>
      <c r="EL396" s="53">
        <v>0</v>
      </c>
      <c r="EM396" s="53">
        <v>0</v>
      </c>
      <c r="EN396" s="53">
        <v>0</v>
      </c>
      <c r="EO396" s="53">
        <v>0</v>
      </c>
      <c r="EP396" s="53">
        <v>0</v>
      </c>
      <c r="EQ396" s="53">
        <v>0</v>
      </c>
      <c r="ER396" s="53">
        <v>0</v>
      </c>
      <c r="ES396" s="53">
        <v>0</v>
      </c>
      <c r="ET396" s="53">
        <v>0</v>
      </c>
      <c r="EU396" s="53">
        <v>0</v>
      </c>
      <c r="EV396" s="53">
        <v>0</v>
      </c>
      <c r="EW396" s="53">
        <v>87.3</v>
      </c>
      <c r="EX396" s="53">
        <v>85.3</v>
      </c>
      <c r="EY396" s="53">
        <v>83.75</v>
      </c>
      <c r="EZ396" s="53">
        <v>82</v>
      </c>
      <c r="FA396" s="53">
        <v>80.400000000000006</v>
      </c>
      <c r="FB396" s="53">
        <v>79</v>
      </c>
      <c r="FC396" s="53">
        <v>78.7</v>
      </c>
      <c r="FD396" s="53">
        <v>81.05</v>
      </c>
      <c r="FE396" s="53">
        <v>84.5</v>
      </c>
      <c r="FF396" s="53">
        <v>87.7</v>
      </c>
      <c r="FG396" s="53">
        <v>90.85</v>
      </c>
      <c r="FH396" s="53">
        <v>93.65</v>
      </c>
      <c r="FI396" s="53">
        <v>96.5</v>
      </c>
      <c r="FJ396" s="53">
        <v>98.8</v>
      </c>
      <c r="FK396" s="53">
        <v>101.15</v>
      </c>
      <c r="FL396" s="53">
        <v>102.85</v>
      </c>
      <c r="FM396" s="53">
        <v>103.85</v>
      </c>
      <c r="FN396" s="53">
        <v>103.9</v>
      </c>
      <c r="FO396" s="53">
        <v>103.6</v>
      </c>
      <c r="FP396" s="53">
        <v>102.05</v>
      </c>
      <c r="FQ396" s="53">
        <v>98.9</v>
      </c>
      <c r="FR396" s="53">
        <v>95.7</v>
      </c>
      <c r="FS396" s="53">
        <v>92.4</v>
      </c>
      <c r="FT396" s="53">
        <v>89.8</v>
      </c>
      <c r="FU396" s="53">
        <v>24</v>
      </c>
      <c r="FV396" s="53">
        <v>83.055040000000005</v>
      </c>
      <c r="FW396" s="53">
        <v>16.934280000000001</v>
      </c>
      <c r="FX396" s="53">
        <v>0</v>
      </c>
    </row>
    <row r="397" spans="1:180" x14ac:dyDescent="0.3">
      <c r="A397" t="s">
        <v>174</v>
      </c>
      <c r="B397" t="s">
        <v>252</v>
      </c>
      <c r="C397" t="s">
        <v>180</v>
      </c>
      <c r="D397" t="s">
        <v>227</v>
      </c>
      <c r="E397" t="s">
        <v>190</v>
      </c>
      <c r="F397" t="s">
        <v>232</v>
      </c>
      <c r="G397" t="s">
        <v>242</v>
      </c>
      <c r="H397" s="53">
        <v>9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0</v>
      </c>
      <c r="AC397" s="53">
        <v>0</v>
      </c>
      <c r="AD397" s="53">
        <v>0</v>
      </c>
      <c r="AE397" s="53">
        <v>0</v>
      </c>
      <c r="AF397" s="53">
        <v>0</v>
      </c>
      <c r="AG397" s="53">
        <v>0</v>
      </c>
      <c r="AH397" s="53">
        <v>0</v>
      </c>
      <c r="AI397" s="53">
        <v>0</v>
      </c>
      <c r="AJ397" s="53">
        <v>0</v>
      </c>
      <c r="AK397" s="53">
        <v>0</v>
      </c>
      <c r="AL397" s="53">
        <v>0</v>
      </c>
      <c r="AM397" s="53">
        <v>0</v>
      </c>
      <c r="AN397" s="53">
        <v>0</v>
      </c>
      <c r="AO397" s="53">
        <v>0</v>
      </c>
      <c r="AP397" s="53">
        <v>0</v>
      </c>
      <c r="AQ397" s="53">
        <v>0</v>
      </c>
      <c r="AR397" s="53">
        <v>0</v>
      </c>
      <c r="AS397" s="53">
        <v>0</v>
      </c>
      <c r="AT397" s="53">
        <v>0</v>
      </c>
      <c r="AU397" s="53">
        <v>0</v>
      </c>
      <c r="AV397" s="53">
        <v>0</v>
      </c>
      <c r="AW397" s="53">
        <v>0</v>
      </c>
      <c r="AX397" s="53">
        <v>0</v>
      </c>
      <c r="AY397" s="53">
        <v>0</v>
      </c>
      <c r="AZ397" s="53">
        <v>0</v>
      </c>
      <c r="BA397" s="53">
        <v>0</v>
      </c>
      <c r="BB397" s="53">
        <v>0</v>
      </c>
      <c r="BC397" s="53">
        <v>0</v>
      </c>
      <c r="BD397" s="53">
        <v>0</v>
      </c>
      <c r="BE397" s="53">
        <v>0</v>
      </c>
      <c r="BF397" s="53">
        <v>0</v>
      </c>
      <c r="BG397" s="53">
        <v>0</v>
      </c>
      <c r="BH397" s="53">
        <v>0</v>
      </c>
      <c r="BI397" s="53">
        <v>0</v>
      </c>
      <c r="BJ397" s="53">
        <v>0</v>
      </c>
      <c r="BK397" s="53">
        <v>0</v>
      </c>
      <c r="BL397" s="53">
        <v>0</v>
      </c>
      <c r="BM397" s="53">
        <v>0</v>
      </c>
      <c r="BN397" s="53">
        <v>0</v>
      </c>
      <c r="BO397" s="53">
        <v>0</v>
      </c>
      <c r="BP397" s="53">
        <v>0</v>
      </c>
      <c r="BQ397" s="53">
        <v>0</v>
      </c>
      <c r="BR397" s="53">
        <v>0</v>
      </c>
      <c r="BS397" s="53">
        <v>0</v>
      </c>
      <c r="BT397" s="53">
        <v>0</v>
      </c>
      <c r="BU397" s="53">
        <v>0</v>
      </c>
      <c r="BV397" s="53">
        <v>0</v>
      </c>
      <c r="BW397" s="53">
        <v>0</v>
      </c>
      <c r="BX397" s="53">
        <v>0</v>
      </c>
      <c r="BY397" s="53">
        <v>0</v>
      </c>
      <c r="BZ397" s="53">
        <v>0</v>
      </c>
      <c r="CA397" s="53">
        <v>0</v>
      </c>
      <c r="CB397" s="53">
        <v>0</v>
      </c>
      <c r="CC397" s="53">
        <v>0</v>
      </c>
      <c r="CD397" s="53">
        <v>0</v>
      </c>
      <c r="CE397" s="53">
        <v>0</v>
      </c>
      <c r="CF397" s="53">
        <v>0</v>
      </c>
      <c r="CG397" s="53">
        <v>0</v>
      </c>
      <c r="CH397" s="53">
        <v>0</v>
      </c>
      <c r="CI397" s="53">
        <v>0</v>
      </c>
      <c r="CJ397" s="53">
        <v>0</v>
      </c>
      <c r="CK397" s="53">
        <v>0</v>
      </c>
      <c r="CL397" s="53">
        <v>0</v>
      </c>
      <c r="CM397" s="53">
        <v>0</v>
      </c>
      <c r="CN397" s="53">
        <v>0</v>
      </c>
      <c r="CO397" s="53">
        <v>0</v>
      </c>
      <c r="CP397" s="53">
        <v>0</v>
      </c>
      <c r="CQ397" s="53">
        <v>0</v>
      </c>
      <c r="CR397" s="53">
        <v>0</v>
      </c>
      <c r="CS397" s="53">
        <v>0</v>
      </c>
      <c r="CT397" s="53">
        <v>0</v>
      </c>
      <c r="CU397" s="53">
        <v>0</v>
      </c>
      <c r="CV397" s="53">
        <v>0</v>
      </c>
      <c r="CW397" s="53">
        <v>0</v>
      </c>
      <c r="CX397" s="53">
        <v>0</v>
      </c>
      <c r="CY397" s="53">
        <v>0</v>
      </c>
      <c r="CZ397" s="53">
        <v>0</v>
      </c>
      <c r="DA397" s="53">
        <v>0</v>
      </c>
      <c r="DB397" s="53">
        <v>0</v>
      </c>
      <c r="DC397" s="53">
        <v>0</v>
      </c>
      <c r="DD397" s="53">
        <v>0</v>
      </c>
      <c r="DE397" s="53">
        <v>0</v>
      </c>
      <c r="DF397" s="53">
        <v>0</v>
      </c>
      <c r="DG397" s="53">
        <v>0</v>
      </c>
      <c r="DH397" s="53">
        <v>0</v>
      </c>
      <c r="DI397" s="53">
        <v>0</v>
      </c>
      <c r="DJ397" s="53">
        <v>0</v>
      </c>
      <c r="DK397" s="53">
        <v>0</v>
      </c>
      <c r="DL397" s="53">
        <v>0</v>
      </c>
      <c r="DM397" s="53">
        <v>0</v>
      </c>
      <c r="DN397" s="53">
        <v>0</v>
      </c>
      <c r="DO397" s="53">
        <v>0</v>
      </c>
      <c r="DP397" s="53">
        <v>0</v>
      </c>
      <c r="DQ397" s="53">
        <v>0</v>
      </c>
      <c r="DR397" s="53">
        <v>0</v>
      </c>
      <c r="DS397" s="53">
        <v>0</v>
      </c>
      <c r="DT397" s="53">
        <v>0</v>
      </c>
      <c r="DU397" s="53">
        <v>0</v>
      </c>
      <c r="DV397" s="53">
        <v>0</v>
      </c>
      <c r="DW397" s="53">
        <v>0</v>
      </c>
      <c r="DX397" s="53">
        <v>0</v>
      </c>
      <c r="DY397" s="53">
        <v>0</v>
      </c>
      <c r="DZ397" s="53">
        <v>0</v>
      </c>
      <c r="EA397" s="53">
        <v>0</v>
      </c>
      <c r="EB397" s="53">
        <v>0</v>
      </c>
      <c r="EC397" s="53">
        <v>0</v>
      </c>
      <c r="ED397" s="53">
        <v>0</v>
      </c>
      <c r="EE397" s="53">
        <v>0</v>
      </c>
      <c r="EF397" s="53">
        <v>0</v>
      </c>
      <c r="EG397" s="53">
        <v>0</v>
      </c>
      <c r="EH397" s="53">
        <v>0</v>
      </c>
      <c r="EI397" s="53">
        <v>0</v>
      </c>
      <c r="EJ397" s="53">
        <v>0</v>
      </c>
      <c r="EK397" s="53">
        <v>0</v>
      </c>
      <c r="EL397" s="53">
        <v>0</v>
      </c>
      <c r="EM397" s="53">
        <v>0</v>
      </c>
      <c r="EN397" s="53">
        <v>0</v>
      </c>
      <c r="EO397" s="53">
        <v>0</v>
      </c>
      <c r="EP397" s="53">
        <v>0</v>
      </c>
      <c r="EQ397" s="53">
        <v>0</v>
      </c>
      <c r="ER397" s="53">
        <v>0</v>
      </c>
      <c r="ES397" s="53">
        <v>0</v>
      </c>
      <c r="ET397" s="53">
        <v>0</v>
      </c>
      <c r="EU397" s="53">
        <v>0</v>
      </c>
      <c r="EV397" s="53">
        <v>0</v>
      </c>
      <c r="EW397" s="53">
        <v>76.333340000000007</v>
      </c>
      <c r="EX397" s="53">
        <v>74.785709999999995</v>
      </c>
      <c r="EY397" s="53">
        <v>73.238100000000003</v>
      </c>
      <c r="EZ397" s="53">
        <v>71.738100000000003</v>
      </c>
      <c r="FA397" s="53">
        <v>70.047619999999995</v>
      </c>
      <c r="FB397" s="53">
        <v>68.809520000000006</v>
      </c>
      <c r="FC397" s="53">
        <v>68.023809999999997</v>
      </c>
      <c r="FD397" s="53">
        <v>69.261899999999997</v>
      </c>
      <c r="FE397" s="53">
        <v>72.761899999999997</v>
      </c>
      <c r="FF397" s="53">
        <v>76.690479999999994</v>
      </c>
      <c r="FG397" s="53">
        <v>80.380949999999999</v>
      </c>
      <c r="FH397" s="53">
        <v>83.738100000000003</v>
      </c>
      <c r="FI397" s="53">
        <v>86.690479999999994</v>
      </c>
      <c r="FJ397" s="53">
        <v>89.333340000000007</v>
      </c>
      <c r="FK397" s="53">
        <v>91.404759999999996</v>
      </c>
      <c r="FL397" s="53">
        <v>92.833340000000007</v>
      </c>
      <c r="FM397" s="53">
        <v>93.238100000000003</v>
      </c>
      <c r="FN397" s="53">
        <v>92.833340000000007</v>
      </c>
      <c r="FO397" s="53">
        <v>91.119050000000001</v>
      </c>
      <c r="FP397" s="53">
        <v>88.357140000000001</v>
      </c>
      <c r="FQ397" s="53">
        <v>85.309520000000006</v>
      </c>
      <c r="FR397" s="53">
        <v>82.357140000000001</v>
      </c>
      <c r="FS397" s="53">
        <v>79.857140000000001</v>
      </c>
      <c r="FT397" s="53">
        <v>77.476190000000003</v>
      </c>
      <c r="FU397" s="53">
        <v>24</v>
      </c>
      <c r="FV397" s="53">
        <v>51.283999999999999</v>
      </c>
      <c r="FW397" s="53">
        <v>15.628450000000001</v>
      </c>
      <c r="FX397" s="53">
        <v>0</v>
      </c>
    </row>
    <row r="398" spans="1:180" x14ac:dyDescent="0.3">
      <c r="A398" t="s">
        <v>174</v>
      </c>
      <c r="B398" t="s">
        <v>252</v>
      </c>
      <c r="C398" t="s">
        <v>180</v>
      </c>
      <c r="D398" t="s">
        <v>227</v>
      </c>
      <c r="E398" t="s">
        <v>188</v>
      </c>
      <c r="F398" t="s">
        <v>232</v>
      </c>
      <c r="G398" t="s">
        <v>242</v>
      </c>
      <c r="H398" s="53">
        <v>9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  <c r="AA398" s="53">
        <v>0</v>
      </c>
      <c r="AB398" s="53">
        <v>0</v>
      </c>
      <c r="AC398" s="53">
        <v>0</v>
      </c>
      <c r="AD398" s="53">
        <v>0</v>
      </c>
      <c r="AE398" s="53">
        <v>0</v>
      </c>
      <c r="AF398" s="53">
        <v>0</v>
      </c>
      <c r="AG398" s="53">
        <v>0</v>
      </c>
      <c r="AH398" s="53">
        <v>0</v>
      </c>
      <c r="AI398" s="53">
        <v>0</v>
      </c>
      <c r="AJ398" s="53">
        <v>0</v>
      </c>
      <c r="AK398" s="53">
        <v>0</v>
      </c>
      <c r="AL398" s="53">
        <v>0</v>
      </c>
      <c r="AM398" s="53">
        <v>0</v>
      </c>
      <c r="AN398" s="53">
        <v>0</v>
      </c>
      <c r="AO398" s="53">
        <v>0</v>
      </c>
      <c r="AP398" s="53">
        <v>0</v>
      </c>
      <c r="AQ398" s="53">
        <v>0</v>
      </c>
      <c r="AR398" s="53">
        <v>0</v>
      </c>
      <c r="AS398" s="53">
        <v>0</v>
      </c>
      <c r="AT398" s="53">
        <v>0</v>
      </c>
      <c r="AU398" s="53">
        <v>0</v>
      </c>
      <c r="AV398" s="53">
        <v>0</v>
      </c>
      <c r="AW398" s="53">
        <v>0</v>
      </c>
      <c r="AX398" s="53">
        <v>0</v>
      </c>
      <c r="AY398" s="53">
        <v>0</v>
      </c>
      <c r="AZ398" s="53">
        <v>0</v>
      </c>
      <c r="BA398" s="53">
        <v>0</v>
      </c>
      <c r="BB398" s="53">
        <v>0</v>
      </c>
      <c r="BC398" s="53">
        <v>0</v>
      </c>
      <c r="BD398" s="53">
        <v>0</v>
      </c>
      <c r="BE398" s="53">
        <v>0</v>
      </c>
      <c r="BF398" s="53">
        <v>0</v>
      </c>
      <c r="BG398" s="53">
        <v>0</v>
      </c>
      <c r="BH398" s="53">
        <v>0</v>
      </c>
      <c r="BI398" s="53">
        <v>0</v>
      </c>
      <c r="BJ398" s="53">
        <v>0</v>
      </c>
      <c r="BK398" s="53">
        <v>0</v>
      </c>
      <c r="BL398" s="53">
        <v>0</v>
      </c>
      <c r="BM398" s="53">
        <v>0</v>
      </c>
      <c r="BN398" s="53">
        <v>0</v>
      </c>
      <c r="BO398" s="53">
        <v>0</v>
      </c>
      <c r="BP398" s="53">
        <v>0</v>
      </c>
      <c r="BQ398" s="53">
        <v>0</v>
      </c>
      <c r="BR398" s="53">
        <v>0</v>
      </c>
      <c r="BS398" s="53">
        <v>0</v>
      </c>
      <c r="BT398" s="53">
        <v>0</v>
      </c>
      <c r="BU398" s="53">
        <v>0</v>
      </c>
      <c r="BV398" s="53">
        <v>0</v>
      </c>
      <c r="BW398" s="53">
        <v>0</v>
      </c>
      <c r="BX398" s="53">
        <v>0</v>
      </c>
      <c r="BY398" s="53">
        <v>0</v>
      </c>
      <c r="BZ398" s="53">
        <v>0</v>
      </c>
      <c r="CA398" s="53">
        <v>0</v>
      </c>
      <c r="CB398" s="53">
        <v>0</v>
      </c>
      <c r="CC398" s="53">
        <v>0</v>
      </c>
      <c r="CD398" s="53">
        <v>0</v>
      </c>
      <c r="CE398" s="53">
        <v>0</v>
      </c>
      <c r="CF398" s="53">
        <v>0</v>
      </c>
      <c r="CG398" s="53">
        <v>0</v>
      </c>
      <c r="CH398" s="53">
        <v>0</v>
      </c>
      <c r="CI398" s="53">
        <v>0</v>
      </c>
      <c r="CJ398" s="53">
        <v>0</v>
      </c>
      <c r="CK398" s="53">
        <v>0</v>
      </c>
      <c r="CL398" s="53">
        <v>0</v>
      </c>
      <c r="CM398" s="53">
        <v>0</v>
      </c>
      <c r="CN398" s="53">
        <v>0</v>
      </c>
      <c r="CO398" s="53">
        <v>0</v>
      </c>
      <c r="CP398" s="53">
        <v>0</v>
      </c>
      <c r="CQ398" s="53">
        <v>0</v>
      </c>
      <c r="CR398" s="53">
        <v>0</v>
      </c>
      <c r="CS398" s="53">
        <v>0</v>
      </c>
      <c r="CT398" s="53">
        <v>0</v>
      </c>
      <c r="CU398" s="53">
        <v>0</v>
      </c>
      <c r="CV398" s="53">
        <v>0</v>
      </c>
      <c r="CW398" s="53">
        <v>0</v>
      </c>
      <c r="CX398" s="53">
        <v>0</v>
      </c>
      <c r="CY398" s="53">
        <v>0</v>
      </c>
      <c r="CZ398" s="53">
        <v>0</v>
      </c>
      <c r="DA398" s="53">
        <v>0</v>
      </c>
      <c r="DB398" s="53">
        <v>0</v>
      </c>
      <c r="DC398" s="53">
        <v>0</v>
      </c>
      <c r="DD398" s="53">
        <v>0</v>
      </c>
      <c r="DE398" s="53">
        <v>0</v>
      </c>
      <c r="DF398" s="53">
        <v>0</v>
      </c>
      <c r="DG398" s="53">
        <v>0</v>
      </c>
      <c r="DH398" s="53">
        <v>0</v>
      </c>
      <c r="DI398" s="53">
        <v>0</v>
      </c>
      <c r="DJ398" s="53">
        <v>0</v>
      </c>
      <c r="DK398" s="53">
        <v>0</v>
      </c>
      <c r="DL398" s="53">
        <v>0</v>
      </c>
      <c r="DM398" s="53">
        <v>0</v>
      </c>
      <c r="DN398" s="53">
        <v>0</v>
      </c>
      <c r="DO398" s="53">
        <v>0</v>
      </c>
      <c r="DP398" s="53">
        <v>0</v>
      </c>
      <c r="DQ398" s="53">
        <v>0</v>
      </c>
      <c r="DR398" s="53">
        <v>0</v>
      </c>
      <c r="DS398" s="53">
        <v>0</v>
      </c>
      <c r="DT398" s="53">
        <v>0</v>
      </c>
      <c r="DU398" s="53">
        <v>0</v>
      </c>
      <c r="DV398" s="53">
        <v>0</v>
      </c>
      <c r="DW398" s="53">
        <v>0</v>
      </c>
      <c r="DX398" s="53">
        <v>0</v>
      </c>
      <c r="DY398" s="53">
        <v>0</v>
      </c>
      <c r="DZ398" s="53">
        <v>0</v>
      </c>
      <c r="EA398" s="53">
        <v>0</v>
      </c>
      <c r="EB398" s="53">
        <v>0</v>
      </c>
      <c r="EC398" s="53">
        <v>0</v>
      </c>
      <c r="ED398" s="53">
        <v>0</v>
      </c>
      <c r="EE398" s="53">
        <v>0</v>
      </c>
      <c r="EF398" s="53">
        <v>0</v>
      </c>
      <c r="EG398" s="53">
        <v>0</v>
      </c>
      <c r="EH398" s="53">
        <v>0</v>
      </c>
      <c r="EI398" s="53">
        <v>0</v>
      </c>
      <c r="EJ398" s="53">
        <v>0</v>
      </c>
      <c r="EK398" s="53">
        <v>0</v>
      </c>
      <c r="EL398" s="53">
        <v>0</v>
      </c>
      <c r="EM398" s="53">
        <v>0</v>
      </c>
      <c r="EN398" s="53">
        <v>0</v>
      </c>
      <c r="EO398" s="53">
        <v>0</v>
      </c>
      <c r="EP398" s="53">
        <v>0</v>
      </c>
      <c r="EQ398" s="53">
        <v>0</v>
      </c>
      <c r="ER398" s="53">
        <v>0</v>
      </c>
      <c r="ES398" s="53">
        <v>0</v>
      </c>
      <c r="ET398" s="53">
        <v>0</v>
      </c>
      <c r="EU398" s="53">
        <v>0</v>
      </c>
      <c r="EV398" s="53">
        <v>0</v>
      </c>
      <c r="EW398" s="53">
        <v>86.333340000000007</v>
      </c>
      <c r="EX398" s="53">
        <v>84.523809999999997</v>
      </c>
      <c r="EY398" s="53">
        <v>82.880949999999999</v>
      </c>
      <c r="EZ398" s="53">
        <v>81.357140000000001</v>
      </c>
      <c r="FA398" s="53">
        <v>80.119050000000001</v>
      </c>
      <c r="FB398" s="53">
        <v>78.857140000000001</v>
      </c>
      <c r="FC398" s="53">
        <v>78.309520000000006</v>
      </c>
      <c r="FD398" s="53">
        <v>79.928569999999993</v>
      </c>
      <c r="FE398" s="53">
        <v>83.166659999999993</v>
      </c>
      <c r="FF398" s="53">
        <v>86.428569999999993</v>
      </c>
      <c r="FG398" s="53">
        <v>89.690479999999994</v>
      </c>
      <c r="FH398" s="53">
        <v>92.714290000000005</v>
      </c>
      <c r="FI398" s="53">
        <v>95.690479999999994</v>
      </c>
      <c r="FJ398" s="53">
        <v>97.880949999999999</v>
      </c>
      <c r="FK398" s="53">
        <v>99.976190000000003</v>
      </c>
      <c r="FL398" s="53">
        <v>101.2381</v>
      </c>
      <c r="FM398" s="53">
        <v>102.0714</v>
      </c>
      <c r="FN398" s="53">
        <v>102.28570000000001</v>
      </c>
      <c r="FO398" s="53">
        <v>101.90479999999999</v>
      </c>
      <c r="FP398" s="53">
        <v>100.21429999999999</v>
      </c>
      <c r="FQ398" s="53">
        <v>97.357140000000001</v>
      </c>
      <c r="FR398" s="53">
        <v>94.666659999999993</v>
      </c>
      <c r="FS398" s="53">
        <v>91.547619999999995</v>
      </c>
      <c r="FT398" s="53">
        <v>88.714290000000005</v>
      </c>
      <c r="FU398" s="53">
        <v>24</v>
      </c>
      <c r="FV398" s="53">
        <v>83.055040000000005</v>
      </c>
      <c r="FW398" s="53">
        <v>16.934280000000001</v>
      </c>
      <c r="FX398" s="53">
        <v>0</v>
      </c>
    </row>
    <row r="399" spans="1:180" x14ac:dyDescent="0.3">
      <c r="A399" t="s">
        <v>174</v>
      </c>
      <c r="B399" t="s">
        <v>252</v>
      </c>
      <c r="C399" t="s">
        <v>180</v>
      </c>
      <c r="D399" t="s">
        <v>248</v>
      </c>
      <c r="E399" t="s">
        <v>187</v>
      </c>
      <c r="F399" t="s">
        <v>232</v>
      </c>
      <c r="G399" t="s">
        <v>242</v>
      </c>
      <c r="H399" s="53">
        <v>9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0</v>
      </c>
      <c r="AD399" s="53">
        <v>0</v>
      </c>
      <c r="AE399" s="53">
        <v>0</v>
      </c>
      <c r="AF399" s="53">
        <v>0</v>
      </c>
      <c r="AG399" s="53">
        <v>0</v>
      </c>
      <c r="AH399" s="53">
        <v>0</v>
      </c>
      <c r="AI399" s="53">
        <v>0</v>
      </c>
      <c r="AJ399" s="53">
        <v>0</v>
      </c>
      <c r="AK399" s="53">
        <v>0</v>
      </c>
      <c r="AL399" s="53">
        <v>0</v>
      </c>
      <c r="AM399" s="53">
        <v>0</v>
      </c>
      <c r="AN399" s="53">
        <v>0</v>
      </c>
      <c r="AO399" s="53">
        <v>0</v>
      </c>
      <c r="AP399" s="53">
        <v>0</v>
      </c>
      <c r="AQ399" s="53">
        <v>0</v>
      </c>
      <c r="AR399" s="53">
        <v>0</v>
      </c>
      <c r="AS399" s="53">
        <v>0</v>
      </c>
      <c r="AT399" s="53">
        <v>0</v>
      </c>
      <c r="AU399" s="53">
        <v>0</v>
      </c>
      <c r="AV399" s="53">
        <v>0</v>
      </c>
      <c r="AW399" s="53">
        <v>0</v>
      </c>
      <c r="AX399" s="53">
        <v>0</v>
      </c>
      <c r="AY399" s="53">
        <v>0</v>
      </c>
      <c r="AZ399" s="53">
        <v>0</v>
      </c>
      <c r="BA399" s="53">
        <v>0</v>
      </c>
      <c r="BB399" s="53">
        <v>0</v>
      </c>
      <c r="BC399" s="53">
        <v>0</v>
      </c>
      <c r="BD399" s="53">
        <v>0</v>
      </c>
      <c r="BE399" s="53">
        <v>0</v>
      </c>
      <c r="BF399" s="53">
        <v>0</v>
      </c>
      <c r="BG399" s="53">
        <v>0</v>
      </c>
      <c r="BH399" s="53">
        <v>0</v>
      </c>
      <c r="BI399" s="53">
        <v>0</v>
      </c>
      <c r="BJ399" s="53">
        <v>0</v>
      </c>
      <c r="BK399" s="53">
        <v>0</v>
      </c>
      <c r="BL399" s="53">
        <v>0</v>
      </c>
      <c r="BM399" s="53">
        <v>0</v>
      </c>
      <c r="BN399" s="53">
        <v>0</v>
      </c>
      <c r="BO399" s="53">
        <v>0</v>
      </c>
      <c r="BP399" s="53">
        <v>0</v>
      </c>
      <c r="BQ399" s="53">
        <v>0</v>
      </c>
      <c r="BR399" s="53">
        <v>0</v>
      </c>
      <c r="BS399" s="53">
        <v>0</v>
      </c>
      <c r="BT399" s="53">
        <v>0</v>
      </c>
      <c r="BU399" s="53">
        <v>0</v>
      </c>
      <c r="BV399" s="53">
        <v>0</v>
      </c>
      <c r="BW399" s="53">
        <v>0</v>
      </c>
      <c r="BX399" s="53">
        <v>0</v>
      </c>
      <c r="BY399" s="53">
        <v>0</v>
      </c>
      <c r="BZ399" s="53">
        <v>0</v>
      </c>
      <c r="CA399" s="53">
        <v>0</v>
      </c>
      <c r="CB399" s="53">
        <v>0</v>
      </c>
      <c r="CC399" s="53">
        <v>0</v>
      </c>
      <c r="CD399" s="53">
        <v>0</v>
      </c>
      <c r="CE399" s="53">
        <v>0</v>
      </c>
      <c r="CF399" s="53">
        <v>0</v>
      </c>
      <c r="CG399" s="53">
        <v>0</v>
      </c>
      <c r="CH399" s="53">
        <v>0</v>
      </c>
      <c r="CI399" s="53">
        <v>0</v>
      </c>
      <c r="CJ399" s="53">
        <v>0</v>
      </c>
      <c r="CK399" s="53">
        <v>0</v>
      </c>
      <c r="CL399" s="53">
        <v>0</v>
      </c>
      <c r="CM399" s="53">
        <v>0</v>
      </c>
      <c r="CN399" s="53">
        <v>0</v>
      </c>
      <c r="CO399" s="53">
        <v>0</v>
      </c>
      <c r="CP399" s="53">
        <v>0</v>
      </c>
      <c r="CQ399" s="53">
        <v>0</v>
      </c>
      <c r="CR399" s="53">
        <v>0</v>
      </c>
      <c r="CS399" s="53">
        <v>0</v>
      </c>
      <c r="CT399" s="53">
        <v>0</v>
      </c>
      <c r="CU399" s="53">
        <v>0</v>
      </c>
      <c r="CV399" s="53">
        <v>0</v>
      </c>
      <c r="CW399" s="53">
        <v>0</v>
      </c>
      <c r="CX399" s="53">
        <v>0</v>
      </c>
      <c r="CY399" s="53">
        <v>0</v>
      </c>
      <c r="CZ399" s="53">
        <v>0</v>
      </c>
      <c r="DA399" s="53">
        <v>0</v>
      </c>
      <c r="DB399" s="53">
        <v>0</v>
      </c>
      <c r="DC399" s="53">
        <v>0</v>
      </c>
      <c r="DD399" s="53">
        <v>0</v>
      </c>
      <c r="DE399" s="53">
        <v>0</v>
      </c>
      <c r="DF399" s="53">
        <v>0</v>
      </c>
      <c r="DG399" s="53">
        <v>0</v>
      </c>
      <c r="DH399" s="53">
        <v>0</v>
      </c>
      <c r="DI399" s="53">
        <v>0</v>
      </c>
      <c r="DJ399" s="53">
        <v>0</v>
      </c>
      <c r="DK399" s="53">
        <v>0</v>
      </c>
      <c r="DL399" s="53">
        <v>0</v>
      </c>
      <c r="DM399" s="53">
        <v>0</v>
      </c>
      <c r="DN399" s="53">
        <v>0</v>
      </c>
      <c r="DO399" s="53">
        <v>0</v>
      </c>
      <c r="DP399" s="53">
        <v>0</v>
      </c>
      <c r="DQ399" s="53">
        <v>0</v>
      </c>
      <c r="DR399" s="53">
        <v>0</v>
      </c>
      <c r="DS399" s="53">
        <v>0</v>
      </c>
      <c r="DT399" s="53">
        <v>0</v>
      </c>
      <c r="DU399" s="53">
        <v>0</v>
      </c>
      <c r="DV399" s="53">
        <v>0</v>
      </c>
      <c r="DW399" s="53">
        <v>0</v>
      </c>
      <c r="DX399" s="53">
        <v>0</v>
      </c>
      <c r="DY399" s="53">
        <v>0</v>
      </c>
      <c r="DZ399" s="53">
        <v>0</v>
      </c>
      <c r="EA399" s="53">
        <v>0</v>
      </c>
      <c r="EB399" s="53">
        <v>0</v>
      </c>
      <c r="EC399" s="53">
        <v>0</v>
      </c>
      <c r="ED399" s="53">
        <v>0</v>
      </c>
      <c r="EE399" s="53">
        <v>0</v>
      </c>
      <c r="EF399" s="53">
        <v>0</v>
      </c>
      <c r="EG399" s="53">
        <v>0</v>
      </c>
      <c r="EH399" s="53">
        <v>0</v>
      </c>
      <c r="EI399" s="53">
        <v>0</v>
      </c>
      <c r="EJ399" s="53">
        <v>0</v>
      </c>
      <c r="EK399" s="53">
        <v>0</v>
      </c>
      <c r="EL399" s="53">
        <v>0</v>
      </c>
      <c r="EM399" s="53">
        <v>0</v>
      </c>
      <c r="EN399" s="53">
        <v>0</v>
      </c>
      <c r="EO399" s="53">
        <v>0</v>
      </c>
      <c r="EP399" s="53">
        <v>0</v>
      </c>
      <c r="EQ399" s="53">
        <v>0</v>
      </c>
      <c r="ER399" s="53">
        <v>0</v>
      </c>
      <c r="ES399" s="53">
        <v>0</v>
      </c>
      <c r="ET399" s="53">
        <v>0</v>
      </c>
      <c r="EU399" s="53">
        <v>0</v>
      </c>
      <c r="EV399" s="53">
        <v>0</v>
      </c>
      <c r="EW399" s="53">
        <v>82.625</v>
      </c>
      <c r="EX399" s="53">
        <v>80.875</v>
      </c>
      <c r="EY399" s="53">
        <v>79</v>
      </c>
      <c r="EZ399" s="53">
        <v>77.1875</v>
      </c>
      <c r="FA399" s="53">
        <v>75.5625</v>
      </c>
      <c r="FB399" s="53">
        <v>73.9375</v>
      </c>
      <c r="FC399" s="53">
        <v>73.9375</v>
      </c>
      <c r="FD399" s="53">
        <v>77.375</v>
      </c>
      <c r="FE399" s="53">
        <v>81.25</v>
      </c>
      <c r="FF399" s="53">
        <v>84.25</v>
      </c>
      <c r="FG399" s="53">
        <v>87.5</v>
      </c>
      <c r="FH399" s="53">
        <v>90.625</v>
      </c>
      <c r="FI399" s="53">
        <v>93.5</v>
      </c>
      <c r="FJ399" s="53">
        <v>95.9375</v>
      </c>
      <c r="FK399" s="53">
        <v>97.75</v>
      </c>
      <c r="FL399" s="53">
        <v>99.3125</v>
      </c>
      <c r="FM399" s="53">
        <v>100.1875</v>
      </c>
      <c r="FN399" s="53">
        <v>100.625</v>
      </c>
      <c r="FO399" s="53">
        <v>99.8125</v>
      </c>
      <c r="FP399" s="53">
        <v>98.375</v>
      </c>
      <c r="FQ399" s="53">
        <v>95.3125</v>
      </c>
      <c r="FR399" s="53">
        <v>91.8125</v>
      </c>
      <c r="FS399" s="53">
        <v>88.4375</v>
      </c>
      <c r="FT399" s="53">
        <v>85.4375</v>
      </c>
      <c r="FU399" s="53">
        <v>24</v>
      </c>
      <c r="FV399" s="53">
        <v>82.875709999999998</v>
      </c>
      <c r="FW399" s="53">
        <v>16.54561</v>
      </c>
      <c r="FX399" s="53">
        <v>0</v>
      </c>
    </row>
    <row r="400" spans="1:180" x14ac:dyDescent="0.3">
      <c r="A400" t="s">
        <v>174</v>
      </c>
      <c r="B400" t="s">
        <v>252</v>
      </c>
      <c r="C400" t="s">
        <v>180</v>
      </c>
      <c r="D400" t="s">
        <v>227</v>
      </c>
      <c r="E400" t="s">
        <v>189</v>
      </c>
      <c r="F400" t="s">
        <v>232</v>
      </c>
      <c r="G400" t="s">
        <v>242</v>
      </c>
      <c r="H400" s="53">
        <v>9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0</v>
      </c>
      <c r="AC400" s="53">
        <v>0</v>
      </c>
      <c r="AD400" s="53">
        <v>0</v>
      </c>
      <c r="AE400" s="53">
        <v>0</v>
      </c>
      <c r="AF400" s="53">
        <v>0</v>
      </c>
      <c r="AG400" s="53">
        <v>0</v>
      </c>
      <c r="AH400" s="53">
        <v>0</v>
      </c>
      <c r="AI400" s="53">
        <v>0</v>
      </c>
      <c r="AJ400" s="53">
        <v>0</v>
      </c>
      <c r="AK400" s="53">
        <v>0</v>
      </c>
      <c r="AL400" s="53">
        <v>0</v>
      </c>
      <c r="AM400" s="53">
        <v>0</v>
      </c>
      <c r="AN400" s="53">
        <v>0</v>
      </c>
      <c r="AO400" s="53">
        <v>0</v>
      </c>
      <c r="AP400" s="53">
        <v>0</v>
      </c>
      <c r="AQ400" s="53">
        <v>0</v>
      </c>
      <c r="AR400" s="53">
        <v>0</v>
      </c>
      <c r="AS400" s="53">
        <v>0</v>
      </c>
      <c r="AT400" s="53">
        <v>0</v>
      </c>
      <c r="AU400" s="53">
        <v>0</v>
      </c>
      <c r="AV400" s="53">
        <v>0</v>
      </c>
      <c r="AW400" s="53">
        <v>0</v>
      </c>
      <c r="AX400" s="53">
        <v>0</v>
      </c>
      <c r="AY400" s="53">
        <v>0</v>
      </c>
      <c r="AZ400" s="53">
        <v>0</v>
      </c>
      <c r="BA400" s="53">
        <v>0</v>
      </c>
      <c r="BB400" s="53">
        <v>0</v>
      </c>
      <c r="BC400" s="53">
        <v>0</v>
      </c>
      <c r="BD400" s="53">
        <v>0</v>
      </c>
      <c r="BE400" s="53">
        <v>0</v>
      </c>
      <c r="BF400" s="53">
        <v>0</v>
      </c>
      <c r="BG400" s="53">
        <v>0</v>
      </c>
      <c r="BH400" s="53">
        <v>0</v>
      </c>
      <c r="BI400" s="53">
        <v>0</v>
      </c>
      <c r="BJ400" s="53">
        <v>0</v>
      </c>
      <c r="BK400" s="53">
        <v>0</v>
      </c>
      <c r="BL400" s="53">
        <v>0</v>
      </c>
      <c r="BM400" s="53">
        <v>0</v>
      </c>
      <c r="BN400" s="53">
        <v>0</v>
      </c>
      <c r="BO400" s="53">
        <v>0</v>
      </c>
      <c r="BP400" s="53">
        <v>0</v>
      </c>
      <c r="BQ400" s="53">
        <v>0</v>
      </c>
      <c r="BR400" s="53">
        <v>0</v>
      </c>
      <c r="BS400" s="53">
        <v>0</v>
      </c>
      <c r="BT400" s="53">
        <v>0</v>
      </c>
      <c r="BU400" s="53">
        <v>0</v>
      </c>
      <c r="BV400" s="53">
        <v>0</v>
      </c>
      <c r="BW400" s="53">
        <v>0</v>
      </c>
      <c r="BX400" s="53">
        <v>0</v>
      </c>
      <c r="BY400" s="53">
        <v>0</v>
      </c>
      <c r="BZ400" s="53">
        <v>0</v>
      </c>
      <c r="CA400" s="53">
        <v>0</v>
      </c>
      <c r="CB400" s="53">
        <v>0</v>
      </c>
      <c r="CC400" s="53">
        <v>0</v>
      </c>
      <c r="CD400" s="53">
        <v>0</v>
      </c>
      <c r="CE400" s="53">
        <v>0</v>
      </c>
      <c r="CF400" s="53">
        <v>0</v>
      </c>
      <c r="CG400" s="53">
        <v>0</v>
      </c>
      <c r="CH400" s="53">
        <v>0</v>
      </c>
      <c r="CI400" s="53">
        <v>0</v>
      </c>
      <c r="CJ400" s="53">
        <v>0</v>
      </c>
      <c r="CK400" s="53">
        <v>0</v>
      </c>
      <c r="CL400" s="53">
        <v>0</v>
      </c>
      <c r="CM400" s="53">
        <v>0</v>
      </c>
      <c r="CN400" s="53">
        <v>0</v>
      </c>
      <c r="CO400" s="53">
        <v>0</v>
      </c>
      <c r="CP400" s="53">
        <v>0</v>
      </c>
      <c r="CQ400" s="53">
        <v>0</v>
      </c>
      <c r="CR400" s="53">
        <v>0</v>
      </c>
      <c r="CS400" s="53">
        <v>0</v>
      </c>
      <c r="CT400" s="53">
        <v>0</v>
      </c>
      <c r="CU400" s="53">
        <v>0</v>
      </c>
      <c r="CV400" s="53">
        <v>0</v>
      </c>
      <c r="CW400" s="53">
        <v>0</v>
      </c>
      <c r="CX400" s="53">
        <v>0</v>
      </c>
      <c r="CY400" s="53">
        <v>0</v>
      </c>
      <c r="CZ400" s="53">
        <v>0</v>
      </c>
      <c r="DA400" s="53">
        <v>0</v>
      </c>
      <c r="DB400" s="53">
        <v>0</v>
      </c>
      <c r="DC400" s="53">
        <v>0</v>
      </c>
      <c r="DD400" s="53">
        <v>0</v>
      </c>
      <c r="DE400" s="53">
        <v>0</v>
      </c>
      <c r="DF400" s="53">
        <v>0</v>
      </c>
      <c r="DG400" s="53">
        <v>0</v>
      </c>
      <c r="DH400" s="53">
        <v>0</v>
      </c>
      <c r="DI400" s="53">
        <v>0</v>
      </c>
      <c r="DJ400" s="53">
        <v>0</v>
      </c>
      <c r="DK400" s="53">
        <v>0</v>
      </c>
      <c r="DL400" s="53">
        <v>0</v>
      </c>
      <c r="DM400" s="53">
        <v>0</v>
      </c>
      <c r="DN400" s="53">
        <v>0</v>
      </c>
      <c r="DO400" s="53">
        <v>0</v>
      </c>
      <c r="DP400" s="53">
        <v>0</v>
      </c>
      <c r="DQ400" s="53">
        <v>0</v>
      </c>
      <c r="DR400" s="53">
        <v>0</v>
      </c>
      <c r="DS400" s="53">
        <v>0</v>
      </c>
      <c r="DT400" s="53">
        <v>0</v>
      </c>
      <c r="DU400" s="53">
        <v>0</v>
      </c>
      <c r="DV400" s="53">
        <v>0</v>
      </c>
      <c r="DW400" s="53">
        <v>0</v>
      </c>
      <c r="DX400" s="53">
        <v>0</v>
      </c>
      <c r="DY400" s="53">
        <v>0</v>
      </c>
      <c r="DZ400" s="53">
        <v>0</v>
      </c>
      <c r="EA400" s="53">
        <v>0</v>
      </c>
      <c r="EB400" s="53">
        <v>0</v>
      </c>
      <c r="EC400" s="53">
        <v>0</v>
      </c>
      <c r="ED400" s="53">
        <v>0</v>
      </c>
      <c r="EE400" s="53">
        <v>0</v>
      </c>
      <c r="EF400" s="53">
        <v>0</v>
      </c>
      <c r="EG400" s="53">
        <v>0</v>
      </c>
      <c r="EH400" s="53">
        <v>0</v>
      </c>
      <c r="EI400" s="53">
        <v>0</v>
      </c>
      <c r="EJ400" s="53">
        <v>0</v>
      </c>
      <c r="EK400" s="53">
        <v>0</v>
      </c>
      <c r="EL400" s="53">
        <v>0</v>
      </c>
      <c r="EM400" s="53">
        <v>0</v>
      </c>
      <c r="EN400" s="53">
        <v>0</v>
      </c>
      <c r="EO400" s="53">
        <v>0</v>
      </c>
      <c r="EP400" s="53">
        <v>0</v>
      </c>
      <c r="EQ400" s="53">
        <v>0</v>
      </c>
      <c r="ER400" s="53">
        <v>0</v>
      </c>
      <c r="ES400" s="53">
        <v>0</v>
      </c>
      <c r="ET400" s="53">
        <v>0</v>
      </c>
      <c r="EU400" s="53">
        <v>0</v>
      </c>
      <c r="EV400" s="53">
        <v>0</v>
      </c>
      <c r="EW400" s="53">
        <v>83.340909999999994</v>
      </c>
      <c r="EX400" s="53">
        <v>81.477270000000004</v>
      </c>
      <c r="EY400" s="53">
        <v>79.727270000000004</v>
      </c>
      <c r="EZ400" s="53">
        <v>78.113640000000004</v>
      </c>
      <c r="FA400" s="53">
        <v>76.454539999999994</v>
      </c>
      <c r="FB400" s="53">
        <v>75.204539999999994</v>
      </c>
      <c r="FC400" s="53">
        <v>74.136359999999996</v>
      </c>
      <c r="FD400" s="53">
        <v>75.568179999999998</v>
      </c>
      <c r="FE400" s="53">
        <v>79.181820000000002</v>
      </c>
      <c r="FF400" s="53">
        <v>82.727270000000004</v>
      </c>
      <c r="FG400" s="53">
        <v>86.181820000000002</v>
      </c>
      <c r="FH400" s="53">
        <v>89.295460000000006</v>
      </c>
      <c r="FI400" s="53">
        <v>92.204539999999994</v>
      </c>
      <c r="FJ400" s="53">
        <v>94.681820000000002</v>
      </c>
      <c r="FK400" s="53">
        <v>96.613640000000004</v>
      </c>
      <c r="FL400" s="53">
        <v>98.272729999999996</v>
      </c>
      <c r="FM400" s="53">
        <v>99.318179999999998</v>
      </c>
      <c r="FN400" s="53">
        <v>99.340909999999994</v>
      </c>
      <c r="FO400" s="53">
        <v>98.454539999999994</v>
      </c>
      <c r="FP400" s="53">
        <v>96.272729999999996</v>
      </c>
      <c r="FQ400" s="53">
        <v>93.363640000000004</v>
      </c>
      <c r="FR400" s="53">
        <v>90.681820000000002</v>
      </c>
      <c r="FS400" s="53">
        <v>87.818179999999998</v>
      </c>
      <c r="FT400" s="53">
        <v>85</v>
      </c>
      <c r="FU400" s="53">
        <v>24</v>
      </c>
      <c r="FV400" s="53">
        <v>75.028490000000005</v>
      </c>
      <c r="FW400" s="53">
        <v>16.496639999999999</v>
      </c>
      <c r="FX400" s="53">
        <v>0</v>
      </c>
    </row>
    <row r="401" spans="1:180" x14ac:dyDescent="0.3">
      <c r="A401" t="s">
        <v>174</v>
      </c>
      <c r="B401" t="s">
        <v>252</v>
      </c>
      <c r="C401" t="s">
        <v>180</v>
      </c>
      <c r="D401" t="s">
        <v>227</v>
      </c>
      <c r="E401" t="s">
        <v>187</v>
      </c>
      <c r="F401" t="s">
        <v>232</v>
      </c>
      <c r="G401" t="s">
        <v>242</v>
      </c>
      <c r="H401" s="53">
        <v>9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0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0</v>
      </c>
      <c r="AC401" s="53">
        <v>0</v>
      </c>
      <c r="AD401" s="53">
        <v>0</v>
      </c>
      <c r="AE401" s="53">
        <v>0</v>
      </c>
      <c r="AF401" s="53">
        <v>0</v>
      </c>
      <c r="AG401" s="53">
        <v>0</v>
      </c>
      <c r="AH401" s="53">
        <v>0</v>
      </c>
      <c r="AI401" s="53">
        <v>0</v>
      </c>
      <c r="AJ401" s="53">
        <v>0</v>
      </c>
      <c r="AK401" s="53">
        <v>0</v>
      </c>
      <c r="AL401" s="53">
        <v>0</v>
      </c>
      <c r="AM401" s="53">
        <v>0</v>
      </c>
      <c r="AN401" s="53">
        <v>0</v>
      </c>
      <c r="AO401" s="53">
        <v>0</v>
      </c>
      <c r="AP401" s="53">
        <v>0</v>
      </c>
      <c r="AQ401" s="53">
        <v>0</v>
      </c>
      <c r="AR401" s="53">
        <v>0</v>
      </c>
      <c r="AS401" s="53">
        <v>0</v>
      </c>
      <c r="AT401" s="53">
        <v>0</v>
      </c>
      <c r="AU401" s="53">
        <v>0</v>
      </c>
      <c r="AV401" s="53">
        <v>0</v>
      </c>
      <c r="AW401" s="53">
        <v>0</v>
      </c>
      <c r="AX401" s="53">
        <v>0</v>
      </c>
      <c r="AY401" s="53">
        <v>0</v>
      </c>
      <c r="AZ401" s="53">
        <v>0</v>
      </c>
      <c r="BA401" s="53">
        <v>0</v>
      </c>
      <c r="BB401" s="53">
        <v>0</v>
      </c>
      <c r="BC401" s="53">
        <v>0</v>
      </c>
      <c r="BD401" s="53">
        <v>0</v>
      </c>
      <c r="BE401" s="53">
        <v>0</v>
      </c>
      <c r="BF401" s="53">
        <v>0</v>
      </c>
      <c r="BG401" s="53">
        <v>0</v>
      </c>
      <c r="BH401" s="53">
        <v>0</v>
      </c>
      <c r="BI401" s="53">
        <v>0</v>
      </c>
      <c r="BJ401" s="53">
        <v>0</v>
      </c>
      <c r="BK401" s="53">
        <v>0</v>
      </c>
      <c r="BL401" s="53">
        <v>0</v>
      </c>
      <c r="BM401" s="53">
        <v>0</v>
      </c>
      <c r="BN401" s="53">
        <v>0</v>
      </c>
      <c r="BO401" s="53">
        <v>0</v>
      </c>
      <c r="BP401" s="53">
        <v>0</v>
      </c>
      <c r="BQ401" s="53">
        <v>0</v>
      </c>
      <c r="BR401" s="53">
        <v>0</v>
      </c>
      <c r="BS401" s="53">
        <v>0</v>
      </c>
      <c r="BT401" s="53">
        <v>0</v>
      </c>
      <c r="BU401" s="53">
        <v>0</v>
      </c>
      <c r="BV401" s="53">
        <v>0</v>
      </c>
      <c r="BW401" s="53">
        <v>0</v>
      </c>
      <c r="BX401" s="53">
        <v>0</v>
      </c>
      <c r="BY401" s="53">
        <v>0</v>
      </c>
      <c r="BZ401" s="53">
        <v>0</v>
      </c>
      <c r="CA401" s="53">
        <v>0</v>
      </c>
      <c r="CB401" s="53">
        <v>0</v>
      </c>
      <c r="CC401" s="53">
        <v>0</v>
      </c>
      <c r="CD401" s="53">
        <v>0</v>
      </c>
      <c r="CE401" s="53">
        <v>0</v>
      </c>
      <c r="CF401" s="53">
        <v>0</v>
      </c>
      <c r="CG401" s="53">
        <v>0</v>
      </c>
      <c r="CH401" s="53">
        <v>0</v>
      </c>
      <c r="CI401" s="53">
        <v>0</v>
      </c>
      <c r="CJ401" s="53">
        <v>0</v>
      </c>
      <c r="CK401" s="53">
        <v>0</v>
      </c>
      <c r="CL401" s="53">
        <v>0</v>
      </c>
      <c r="CM401" s="53">
        <v>0</v>
      </c>
      <c r="CN401" s="53">
        <v>0</v>
      </c>
      <c r="CO401" s="53">
        <v>0</v>
      </c>
      <c r="CP401" s="53">
        <v>0</v>
      </c>
      <c r="CQ401" s="53">
        <v>0</v>
      </c>
      <c r="CR401" s="53">
        <v>0</v>
      </c>
      <c r="CS401" s="53">
        <v>0</v>
      </c>
      <c r="CT401" s="53">
        <v>0</v>
      </c>
      <c r="CU401" s="53">
        <v>0</v>
      </c>
      <c r="CV401" s="53">
        <v>0</v>
      </c>
      <c r="CW401" s="53">
        <v>0</v>
      </c>
      <c r="CX401" s="53">
        <v>0</v>
      </c>
      <c r="CY401" s="53">
        <v>0</v>
      </c>
      <c r="CZ401" s="53">
        <v>0</v>
      </c>
      <c r="DA401" s="53">
        <v>0</v>
      </c>
      <c r="DB401" s="53">
        <v>0</v>
      </c>
      <c r="DC401" s="53">
        <v>0</v>
      </c>
      <c r="DD401" s="53">
        <v>0</v>
      </c>
      <c r="DE401" s="53">
        <v>0</v>
      </c>
      <c r="DF401" s="53">
        <v>0</v>
      </c>
      <c r="DG401" s="53">
        <v>0</v>
      </c>
      <c r="DH401" s="53">
        <v>0</v>
      </c>
      <c r="DI401" s="53">
        <v>0</v>
      </c>
      <c r="DJ401" s="53">
        <v>0</v>
      </c>
      <c r="DK401" s="53">
        <v>0</v>
      </c>
      <c r="DL401" s="53">
        <v>0</v>
      </c>
      <c r="DM401" s="53">
        <v>0</v>
      </c>
      <c r="DN401" s="53">
        <v>0</v>
      </c>
      <c r="DO401" s="53">
        <v>0</v>
      </c>
      <c r="DP401" s="53">
        <v>0</v>
      </c>
      <c r="DQ401" s="53">
        <v>0</v>
      </c>
      <c r="DR401" s="53">
        <v>0</v>
      </c>
      <c r="DS401" s="53">
        <v>0</v>
      </c>
      <c r="DT401" s="53">
        <v>0</v>
      </c>
      <c r="DU401" s="53">
        <v>0</v>
      </c>
      <c r="DV401" s="53">
        <v>0</v>
      </c>
      <c r="DW401" s="53">
        <v>0</v>
      </c>
      <c r="DX401" s="53">
        <v>0</v>
      </c>
      <c r="DY401" s="53">
        <v>0</v>
      </c>
      <c r="DZ401" s="53">
        <v>0</v>
      </c>
      <c r="EA401" s="53">
        <v>0</v>
      </c>
      <c r="EB401" s="53">
        <v>0</v>
      </c>
      <c r="EC401" s="53">
        <v>0</v>
      </c>
      <c r="ED401" s="53">
        <v>0</v>
      </c>
      <c r="EE401" s="53">
        <v>0</v>
      </c>
      <c r="EF401" s="53">
        <v>0</v>
      </c>
      <c r="EG401" s="53">
        <v>0</v>
      </c>
      <c r="EH401" s="53">
        <v>0</v>
      </c>
      <c r="EI401" s="53">
        <v>0</v>
      </c>
      <c r="EJ401" s="53">
        <v>0</v>
      </c>
      <c r="EK401" s="53">
        <v>0</v>
      </c>
      <c r="EL401" s="53">
        <v>0</v>
      </c>
      <c r="EM401" s="53">
        <v>0</v>
      </c>
      <c r="EN401" s="53">
        <v>0</v>
      </c>
      <c r="EO401" s="53">
        <v>0</v>
      </c>
      <c r="EP401" s="53">
        <v>0</v>
      </c>
      <c r="EQ401" s="53">
        <v>0</v>
      </c>
      <c r="ER401" s="53">
        <v>0</v>
      </c>
      <c r="ES401" s="53">
        <v>0</v>
      </c>
      <c r="ET401" s="53">
        <v>0</v>
      </c>
      <c r="EU401" s="53">
        <v>0</v>
      </c>
      <c r="EV401" s="53">
        <v>0</v>
      </c>
      <c r="EW401" s="53">
        <v>79.977270000000004</v>
      </c>
      <c r="EX401" s="53">
        <v>77.909090000000006</v>
      </c>
      <c r="EY401" s="53">
        <v>76.022729999999996</v>
      </c>
      <c r="EZ401" s="53">
        <v>74.204539999999994</v>
      </c>
      <c r="FA401" s="53">
        <v>72.659090000000006</v>
      </c>
      <c r="FB401" s="53">
        <v>71.272729999999996</v>
      </c>
      <c r="FC401" s="53">
        <v>71.181820000000002</v>
      </c>
      <c r="FD401" s="53">
        <v>73.545460000000006</v>
      </c>
      <c r="FE401" s="53">
        <v>76.340909999999994</v>
      </c>
      <c r="FF401" s="53">
        <v>78.931820000000002</v>
      </c>
      <c r="FG401" s="53">
        <v>81.75</v>
      </c>
      <c r="FH401" s="53">
        <v>84.590909999999994</v>
      </c>
      <c r="FI401" s="53">
        <v>87.204539999999994</v>
      </c>
      <c r="FJ401" s="53">
        <v>89.659090000000006</v>
      </c>
      <c r="FK401" s="53">
        <v>91.931820000000002</v>
      </c>
      <c r="FL401" s="53">
        <v>93.659090000000006</v>
      </c>
      <c r="FM401" s="53">
        <v>94.659090000000006</v>
      </c>
      <c r="FN401" s="53">
        <v>95.136359999999996</v>
      </c>
      <c r="FO401" s="53">
        <v>94.75</v>
      </c>
      <c r="FP401" s="53">
        <v>93.204539999999994</v>
      </c>
      <c r="FQ401" s="53">
        <v>90.295460000000006</v>
      </c>
      <c r="FR401" s="53">
        <v>87.25</v>
      </c>
      <c r="FS401" s="53">
        <v>84.590909999999994</v>
      </c>
      <c r="FT401" s="53">
        <v>82.136359999999996</v>
      </c>
      <c r="FU401" s="53">
        <v>24</v>
      </c>
      <c r="FV401" s="53">
        <v>82.875709999999998</v>
      </c>
      <c r="FW401" s="53">
        <v>16.54561</v>
      </c>
      <c r="FX401" s="53">
        <v>0</v>
      </c>
    </row>
    <row r="402" spans="1:180" x14ac:dyDescent="0.3">
      <c r="A402" t="s">
        <v>174</v>
      </c>
      <c r="B402" t="s">
        <v>252</v>
      </c>
      <c r="C402" t="s">
        <v>180</v>
      </c>
      <c r="D402" t="s">
        <v>227</v>
      </c>
      <c r="E402" t="s">
        <v>190</v>
      </c>
      <c r="F402" t="s">
        <v>233</v>
      </c>
      <c r="G402" t="s">
        <v>242</v>
      </c>
      <c r="H402" s="53">
        <v>27</v>
      </c>
      <c r="I402" s="53">
        <v>1.1227590000000001</v>
      </c>
      <c r="J402" s="53">
        <v>1.025172</v>
      </c>
      <c r="K402" s="53">
        <v>1.275496</v>
      </c>
      <c r="L402" s="53">
        <v>1.2939849999999999</v>
      </c>
      <c r="M402" s="53">
        <v>1.4997910000000001</v>
      </c>
      <c r="N402" s="53">
        <v>1.3942730000000001</v>
      </c>
      <c r="O402" s="53">
        <v>1.406971</v>
      </c>
      <c r="P402" s="53">
        <v>2.1332390000000001</v>
      </c>
      <c r="Q402" s="53">
        <v>2.2735919999999998</v>
      </c>
      <c r="R402" s="53">
        <v>2.4811390000000002</v>
      </c>
      <c r="S402" s="53">
        <v>2.460216</v>
      </c>
      <c r="T402" s="53">
        <v>2.0682109999999998</v>
      </c>
      <c r="U402" s="53">
        <v>1.747431</v>
      </c>
      <c r="V402" s="53">
        <v>1.6269469999999999</v>
      </c>
      <c r="W402" s="53">
        <v>1.56443</v>
      </c>
      <c r="X402" s="53">
        <v>1.364868</v>
      </c>
      <c r="Y402" s="53">
        <v>1.4023300000000001</v>
      </c>
      <c r="Z402" s="53">
        <v>1.1064499999999999</v>
      </c>
      <c r="AA402" s="53">
        <v>1.043779</v>
      </c>
      <c r="AB402" s="53">
        <v>1.074476</v>
      </c>
      <c r="AC402" s="53">
        <v>0.95975480000000002</v>
      </c>
      <c r="AD402" s="53">
        <v>0.98131040000000003</v>
      </c>
      <c r="AE402" s="53">
        <v>1.0058670000000001</v>
      </c>
      <c r="AF402" s="53">
        <v>1.0946290000000001</v>
      </c>
      <c r="AG402" s="53">
        <v>-1.126104</v>
      </c>
      <c r="AH402" s="53">
        <v>-1.2326859999999999</v>
      </c>
      <c r="AI402" s="53">
        <v>-1.0164899999999999</v>
      </c>
      <c r="AJ402" s="53">
        <v>-1.0458909999999999</v>
      </c>
      <c r="AK402" s="53">
        <v>-0.90759350000000005</v>
      </c>
      <c r="AL402" s="53">
        <v>-1.0527219999999999</v>
      </c>
      <c r="AM402" s="53">
        <v>-0.97159879999999998</v>
      </c>
      <c r="AN402" s="53">
        <v>-0.1146524</v>
      </c>
      <c r="AO402" s="53">
        <v>-7.5522500000000006E-2</v>
      </c>
      <c r="AP402" s="53">
        <v>-4.22207E-2</v>
      </c>
      <c r="AQ402" s="53">
        <v>-5.6835200000000002E-2</v>
      </c>
      <c r="AR402" s="53">
        <v>-0.66698279999999999</v>
      </c>
      <c r="AS402" s="53">
        <v>-1.195282</v>
      </c>
      <c r="AT402" s="53">
        <v>-1.333809</v>
      </c>
      <c r="AU402" s="53">
        <v>-1.1667179999999999</v>
      </c>
      <c r="AV402" s="53">
        <v>-1.3331999999999999</v>
      </c>
      <c r="AW402" s="53">
        <v>-1.101648</v>
      </c>
      <c r="AX402" s="53">
        <v>-1.4591430000000001</v>
      </c>
      <c r="AY402" s="53">
        <v>-1.4842979999999999</v>
      </c>
      <c r="AZ402" s="53">
        <v>-1.3162609999999999</v>
      </c>
      <c r="BA402" s="53">
        <v>-1.4813190000000001</v>
      </c>
      <c r="BB402" s="53">
        <v>-1.6373530000000001</v>
      </c>
      <c r="BC402" s="53">
        <v>-1.5367630000000001</v>
      </c>
      <c r="BD402" s="53">
        <v>-1.2490669999999999</v>
      </c>
      <c r="BE402" s="53">
        <v>-0.75356727999999995</v>
      </c>
      <c r="BF402" s="53">
        <v>-0.87917849999999997</v>
      </c>
      <c r="BG402" s="53">
        <v>-0.65226289999999998</v>
      </c>
      <c r="BH402" s="53">
        <v>-0.64843510000000004</v>
      </c>
      <c r="BI402" s="53">
        <v>-0.46727829999999998</v>
      </c>
      <c r="BJ402" s="53">
        <v>-0.62812469999999998</v>
      </c>
      <c r="BK402" s="53">
        <v>-0.66332020000000003</v>
      </c>
      <c r="BL402" s="53">
        <v>7.0622599999999994E-2</v>
      </c>
      <c r="BM402" s="53">
        <v>0.1188009</v>
      </c>
      <c r="BN402" s="53">
        <v>0.1733557</v>
      </c>
      <c r="BO402" s="53">
        <v>0.1327932</v>
      </c>
      <c r="BP402" s="53">
        <v>-0.36338599999999999</v>
      </c>
      <c r="BQ402" s="53">
        <v>-0.75903140000000002</v>
      </c>
      <c r="BR402" s="53">
        <v>-0.87533399999999995</v>
      </c>
      <c r="BS402" s="53">
        <v>-0.76550790000000002</v>
      </c>
      <c r="BT402" s="53">
        <v>-0.8391073</v>
      </c>
      <c r="BU402" s="53">
        <v>-0.66876230000000003</v>
      </c>
      <c r="BV402" s="53">
        <v>-0.95092209999999999</v>
      </c>
      <c r="BW402" s="53">
        <v>-0.99948139999999996</v>
      </c>
      <c r="BX402" s="53">
        <v>-0.8725427</v>
      </c>
      <c r="BY402" s="53">
        <v>-1.0585599999999999</v>
      </c>
      <c r="BZ402" s="53">
        <v>-1.1231230000000001</v>
      </c>
      <c r="CA402" s="53">
        <v>-1.0399</v>
      </c>
      <c r="CB402" s="53">
        <v>-0.83543970000000001</v>
      </c>
      <c r="CC402" s="53">
        <v>-0.49554958999999998</v>
      </c>
      <c r="CD402" s="53">
        <v>-0.63434009999999996</v>
      </c>
      <c r="CE402" s="53">
        <v>-0.40000019999999997</v>
      </c>
      <c r="CF402" s="53">
        <v>-0.3731585</v>
      </c>
      <c r="CG402" s="53">
        <v>-0.1623173</v>
      </c>
      <c r="CH402" s="53">
        <v>-0.33404990000000001</v>
      </c>
      <c r="CI402" s="53">
        <v>-0.44980740000000002</v>
      </c>
      <c r="CJ402" s="53">
        <v>0.1989435</v>
      </c>
      <c r="CK402" s="53">
        <v>0.25338870000000002</v>
      </c>
      <c r="CL402" s="53">
        <v>0.32266319999999998</v>
      </c>
      <c r="CM402" s="53">
        <v>0.26412930000000001</v>
      </c>
      <c r="CN402" s="53">
        <v>-0.15311569999999999</v>
      </c>
      <c r="CO402" s="53">
        <v>-0.45688529999999999</v>
      </c>
      <c r="CP402" s="53">
        <v>-0.55779590000000001</v>
      </c>
      <c r="CQ402" s="53">
        <v>-0.48763069999999997</v>
      </c>
      <c r="CR402" s="53">
        <v>-0.49690020000000001</v>
      </c>
      <c r="CS402" s="53">
        <v>-0.36894680000000002</v>
      </c>
      <c r="CT402" s="53">
        <v>-0.59892979999999996</v>
      </c>
      <c r="CU402" s="53">
        <v>-0.66369889999999998</v>
      </c>
      <c r="CV402" s="53">
        <v>-0.56522490000000003</v>
      </c>
      <c r="CW402" s="53">
        <v>-0.76575879999999996</v>
      </c>
      <c r="CX402" s="53">
        <v>-0.76696889999999995</v>
      </c>
      <c r="CY402" s="53">
        <v>-0.695774</v>
      </c>
      <c r="CZ402" s="53">
        <v>-0.54896250000000002</v>
      </c>
      <c r="DA402" s="53">
        <v>-0.23753189999999999</v>
      </c>
      <c r="DB402" s="53">
        <v>-0.38950170000000001</v>
      </c>
      <c r="DC402" s="53">
        <v>-0.1477376</v>
      </c>
      <c r="DD402" s="53">
        <v>-9.7881999999999997E-2</v>
      </c>
      <c r="DE402" s="53">
        <v>0.14264370000000001</v>
      </c>
      <c r="DF402" s="53">
        <v>-3.99751E-2</v>
      </c>
      <c r="DG402" s="53">
        <v>-0.23629459999999999</v>
      </c>
      <c r="DH402" s="53">
        <v>0.32726440000000001</v>
      </c>
      <c r="DI402" s="53">
        <v>0.3879765</v>
      </c>
      <c r="DJ402" s="53">
        <v>0.47197060000000002</v>
      </c>
      <c r="DK402" s="53">
        <v>0.39546540000000002</v>
      </c>
      <c r="DL402" s="53">
        <v>5.7154499999999997E-2</v>
      </c>
      <c r="DM402" s="53">
        <v>-0.1547393</v>
      </c>
      <c r="DN402" s="53">
        <v>-0.24025779999999999</v>
      </c>
      <c r="DO402" s="53">
        <v>-0.20975350000000001</v>
      </c>
      <c r="DP402" s="53">
        <v>-0.1546931</v>
      </c>
      <c r="DQ402" s="53">
        <v>-6.9131200000000004E-2</v>
      </c>
      <c r="DR402" s="53">
        <v>-0.2469375</v>
      </c>
      <c r="DS402" s="53">
        <v>-0.32791629999999999</v>
      </c>
      <c r="DT402" s="53">
        <v>-0.2579072</v>
      </c>
      <c r="DU402" s="53">
        <v>-0.47295749999999998</v>
      </c>
      <c r="DV402" s="53">
        <v>-0.41081479999999998</v>
      </c>
      <c r="DW402" s="53">
        <v>-0.35164790000000001</v>
      </c>
      <c r="DX402" s="53">
        <v>-0.26248519999999997</v>
      </c>
      <c r="DY402" s="53">
        <v>0.13500470000000001</v>
      </c>
      <c r="DZ402" s="53">
        <v>-3.5993999999999998E-2</v>
      </c>
      <c r="EA402" s="53">
        <v>0.2164895</v>
      </c>
      <c r="EB402" s="53">
        <v>0.2995737</v>
      </c>
      <c r="EC402" s="53">
        <v>0.58295889999999995</v>
      </c>
      <c r="ED402" s="53">
        <v>0.38462220000000003</v>
      </c>
      <c r="EE402" s="53">
        <v>7.1983900000000003E-2</v>
      </c>
      <c r="EF402" s="53">
        <v>0.51253930000000003</v>
      </c>
      <c r="EG402" s="53">
        <v>0.58229989999999998</v>
      </c>
      <c r="EH402" s="53">
        <v>0.68754700000000002</v>
      </c>
      <c r="EI402" s="53">
        <v>0.58509389999999994</v>
      </c>
      <c r="EJ402" s="53">
        <v>0.3607514</v>
      </c>
      <c r="EK402" s="53">
        <v>0.28151159999999997</v>
      </c>
      <c r="EL402" s="53">
        <v>0.21821670000000001</v>
      </c>
      <c r="EM402" s="53">
        <v>0.19145699999999999</v>
      </c>
      <c r="EN402" s="53">
        <v>0.33939960000000002</v>
      </c>
      <c r="EO402" s="53">
        <v>0.36375479999999999</v>
      </c>
      <c r="EP402" s="53">
        <v>0.2612835</v>
      </c>
      <c r="EQ402" s="53">
        <v>0.1569004</v>
      </c>
      <c r="ER402" s="53">
        <v>0.1858107</v>
      </c>
      <c r="ES402" s="53">
        <v>-5.0198899999999998E-2</v>
      </c>
      <c r="ET402" s="53">
        <v>0.1034151</v>
      </c>
      <c r="EU402" s="53">
        <v>0.1452155</v>
      </c>
      <c r="EV402" s="53">
        <v>0.15114240000000001</v>
      </c>
      <c r="EW402" s="53">
        <v>58.774560000000001</v>
      </c>
      <c r="EX402" s="53">
        <v>57.524929999999998</v>
      </c>
      <c r="EY402" s="53">
        <v>56.558039999999998</v>
      </c>
      <c r="EZ402" s="53">
        <v>55.881320000000002</v>
      </c>
      <c r="FA402" s="53">
        <v>55.295760000000001</v>
      </c>
      <c r="FB402" s="53">
        <v>54.972099999999998</v>
      </c>
      <c r="FC402" s="53">
        <v>54.556919999999998</v>
      </c>
      <c r="FD402" s="53">
        <v>54.950519999999997</v>
      </c>
      <c r="FE402" s="53">
        <v>58.088169999999998</v>
      </c>
      <c r="FF402" s="53">
        <v>62.16592</v>
      </c>
      <c r="FG402" s="53">
        <v>66.549480000000003</v>
      </c>
      <c r="FH402" s="53">
        <v>71.375370000000004</v>
      </c>
      <c r="FI402" s="53">
        <v>76.085560000000001</v>
      </c>
      <c r="FJ402" s="53">
        <v>80.328130000000002</v>
      </c>
      <c r="FK402" s="53">
        <v>82.737350000000006</v>
      </c>
      <c r="FL402" s="53">
        <v>82.462429999999998</v>
      </c>
      <c r="FM402" s="53">
        <v>80.100070000000002</v>
      </c>
      <c r="FN402" s="53">
        <v>76.617559999999997</v>
      </c>
      <c r="FO402" s="53">
        <v>72.217259999999996</v>
      </c>
      <c r="FP402" s="53">
        <v>67.657359999999997</v>
      </c>
      <c r="FQ402" s="53">
        <v>64.542789999999997</v>
      </c>
      <c r="FR402" s="53">
        <v>62.411090000000002</v>
      </c>
      <c r="FS402" s="53">
        <v>60.729170000000003</v>
      </c>
      <c r="FT402" s="53">
        <v>59.433779999999999</v>
      </c>
      <c r="FU402" s="53">
        <v>64</v>
      </c>
      <c r="FV402" s="53">
        <v>108.3242</v>
      </c>
      <c r="FW402" s="53">
        <v>11.36022</v>
      </c>
      <c r="FX402" s="53">
        <v>1</v>
      </c>
    </row>
    <row r="403" spans="1:180" x14ac:dyDescent="0.3">
      <c r="A403" t="s">
        <v>174</v>
      </c>
      <c r="B403" t="s">
        <v>252</v>
      </c>
      <c r="C403" t="s">
        <v>180</v>
      </c>
      <c r="D403" t="s">
        <v>227</v>
      </c>
      <c r="E403" t="s">
        <v>189</v>
      </c>
      <c r="F403" t="s">
        <v>233</v>
      </c>
      <c r="G403" t="s">
        <v>242</v>
      </c>
      <c r="H403" s="53">
        <v>27</v>
      </c>
      <c r="I403" s="53">
        <v>1.0640210000000001</v>
      </c>
      <c r="J403" s="53">
        <v>1.206277</v>
      </c>
      <c r="K403" s="53">
        <v>1.5224340000000001</v>
      </c>
      <c r="L403" s="53">
        <v>1.36521</v>
      </c>
      <c r="M403" s="53">
        <v>1.712575</v>
      </c>
      <c r="N403" s="53">
        <v>1.477417</v>
      </c>
      <c r="O403" s="53">
        <v>1.503077</v>
      </c>
      <c r="P403" s="53">
        <v>2.4359350000000002</v>
      </c>
      <c r="Q403" s="53">
        <v>2.2436660000000002</v>
      </c>
      <c r="R403" s="53">
        <v>2.2479429999999998</v>
      </c>
      <c r="S403" s="53">
        <v>2.4920559999999998</v>
      </c>
      <c r="T403" s="53">
        <v>2.229835</v>
      </c>
      <c r="U403" s="53">
        <v>2.3497680000000001</v>
      </c>
      <c r="V403" s="53">
        <v>2.0734110000000001</v>
      </c>
      <c r="W403" s="53">
        <v>1.6473770000000001</v>
      </c>
      <c r="X403" s="53">
        <v>1.407208</v>
      </c>
      <c r="Y403" s="53">
        <v>1.168957</v>
      </c>
      <c r="Z403" s="53">
        <v>1.0558689999999999</v>
      </c>
      <c r="AA403" s="53">
        <v>0.94801590000000002</v>
      </c>
      <c r="AB403" s="53">
        <v>0.81939479999999998</v>
      </c>
      <c r="AC403" s="53">
        <v>1.0061469999999999</v>
      </c>
      <c r="AD403" s="53">
        <v>1.0325759999999999</v>
      </c>
      <c r="AE403" s="53">
        <v>1.3769929999999999</v>
      </c>
      <c r="AF403" s="53">
        <v>1.5397909999999999</v>
      </c>
      <c r="AG403" s="53">
        <v>-1.882817</v>
      </c>
      <c r="AH403" s="53">
        <v>-1.4992970000000001</v>
      </c>
      <c r="AI403" s="53">
        <v>-1.2765249999999999</v>
      </c>
      <c r="AJ403" s="53">
        <v>-1.508259</v>
      </c>
      <c r="AK403" s="53">
        <v>-0.99558690000000005</v>
      </c>
      <c r="AL403" s="53">
        <v>-1.3987849999999999</v>
      </c>
      <c r="AM403" s="53">
        <v>-1.3907989999999999</v>
      </c>
      <c r="AN403" s="53">
        <v>-0.30328670000000002</v>
      </c>
      <c r="AO403" s="53">
        <v>-0.70328829999999998</v>
      </c>
      <c r="AP403" s="53">
        <v>-0.82366569999999995</v>
      </c>
      <c r="AQ403" s="53">
        <v>-0.68483640000000001</v>
      </c>
      <c r="AR403" s="53">
        <v>-1.0047870000000001</v>
      </c>
      <c r="AS403" s="53">
        <v>-0.77809779999999995</v>
      </c>
      <c r="AT403" s="53">
        <v>-1.277701</v>
      </c>
      <c r="AU403" s="53">
        <v>-1.879551</v>
      </c>
      <c r="AV403" s="53">
        <v>-2.104079</v>
      </c>
      <c r="AW403" s="53">
        <v>-2.375604</v>
      </c>
      <c r="AX403" s="53">
        <v>-2.4395690000000001</v>
      </c>
      <c r="AY403" s="53">
        <v>-2.4264809999999999</v>
      </c>
      <c r="AZ403" s="53">
        <v>-2.344738</v>
      </c>
      <c r="BA403" s="53">
        <v>-2.2239529999999998</v>
      </c>
      <c r="BB403" s="53">
        <v>-2.158064</v>
      </c>
      <c r="BC403" s="53">
        <v>-1.813903</v>
      </c>
      <c r="BD403" s="53">
        <v>-1.634066</v>
      </c>
      <c r="BE403" s="53">
        <v>-1.2057100999999999</v>
      </c>
      <c r="BF403" s="53">
        <v>-0.99664520000000001</v>
      </c>
      <c r="BG403" s="53">
        <v>-0.74902829999999998</v>
      </c>
      <c r="BH403" s="53">
        <v>-0.93104900000000002</v>
      </c>
      <c r="BI403" s="53">
        <v>-0.48419869999999998</v>
      </c>
      <c r="BJ403" s="53">
        <v>-0.84458319999999998</v>
      </c>
      <c r="BK403" s="53">
        <v>-0.91031309999999999</v>
      </c>
      <c r="BL403" s="53">
        <v>9.0282000000000001E-3</v>
      </c>
      <c r="BM403" s="53">
        <v>-0.3843549</v>
      </c>
      <c r="BN403" s="53">
        <v>-0.52601419999999999</v>
      </c>
      <c r="BO403" s="53">
        <v>-0.36262929999999999</v>
      </c>
      <c r="BP403" s="53">
        <v>-0.64465220000000001</v>
      </c>
      <c r="BQ403" s="53">
        <v>-0.47088140000000001</v>
      </c>
      <c r="BR403" s="53">
        <v>-0.77872819999999998</v>
      </c>
      <c r="BS403" s="53">
        <v>-1.204388</v>
      </c>
      <c r="BT403" s="53">
        <v>-1.3317559999999999</v>
      </c>
      <c r="BU403" s="53">
        <v>-1.5431140000000001</v>
      </c>
      <c r="BV403" s="53">
        <v>-1.579421</v>
      </c>
      <c r="BW403" s="53">
        <v>-1.599216</v>
      </c>
      <c r="BX403" s="53">
        <v>-1.5734109999999999</v>
      </c>
      <c r="BY403" s="53">
        <v>-1.4865930000000001</v>
      </c>
      <c r="BZ403" s="53">
        <v>-1.458215</v>
      </c>
      <c r="CA403" s="53">
        <v>-1.075774</v>
      </c>
      <c r="CB403" s="53">
        <v>-0.87945799999999996</v>
      </c>
      <c r="CC403" s="53">
        <v>-0.7367475</v>
      </c>
      <c r="CD403" s="53">
        <v>-0.64851029999999998</v>
      </c>
      <c r="CE403" s="53">
        <v>-0.38368590000000002</v>
      </c>
      <c r="CF403" s="53">
        <v>-0.53127500000000005</v>
      </c>
      <c r="CG403" s="53">
        <v>-0.13001270000000001</v>
      </c>
      <c r="CH403" s="53">
        <v>-0.46074500000000002</v>
      </c>
      <c r="CI403" s="53">
        <v>-0.5775304</v>
      </c>
      <c r="CJ403" s="53">
        <v>0.2253366</v>
      </c>
      <c r="CK403" s="53">
        <v>-0.16346250000000001</v>
      </c>
      <c r="CL403" s="53">
        <v>-0.31986170000000003</v>
      </c>
      <c r="CM403" s="53">
        <v>-0.1394697</v>
      </c>
      <c r="CN403" s="53">
        <v>-0.39522400000000002</v>
      </c>
      <c r="CO403" s="53">
        <v>-0.25810420000000001</v>
      </c>
      <c r="CP403" s="53">
        <v>-0.4331412</v>
      </c>
      <c r="CQ403" s="53">
        <v>-0.73677130000000002</v>
      </c>
      <c r="CR403" s="53">
        <v>-0.79684730000000004</v>
      </c>
      <c r="CS403" s="53">
        <v>-0.96653310000000003</v>
      </c>
      <c r="CT403" s="53">
        <v>-0.98368509999999998</v>
      </c>
      <c r="CU403" s="53">
        <v>-1.0262549999999999</v>
      </c>
      <c r="CV403" s="53">
        <v>-1.0391919999999999</v>
      </c>
      <c r="CW403" s="53">
        <v>-0.97590069999999995</v>
      </c>
      <c r="CX403" s="53">
        <v>-0.9735026</v>
      </c>
      <c r="CY403" s="53">
        <v>-0.56454839999999995</v>
      </c>
      <c r="CZ403" s="53">
        <v>-0.3568191</v>
      </c>
      <c r="DA403" s="53">
        <v>-0.26778500999999999</v>
      </c>
      <c r="DB403" s="53">
        <v>-0.30037550000000002</v>
      </c>
      <c r="DC403" s="53">
        <v>-1.8343399999999999E-2</v>
      </c>
      <c r="DD403" s="53">
        <v>-0.1315009</v>
      </c>
      <c r="DE403" s="53">
        <v>0.22417319999999999</v>
      </c>
      <c r="DF403" s="53">
        <v>-7.6906799999999997E-2</v>
      </c>
      <c r="DG403" s="53">
        <v>-0.24474760000000001</v>
      </c>
      <c r="DH403" s="53">
        <v>0.44164490000000001</v>
      </c>
      <c r="DI403" s="53">
        <v>5.7429800000000003E-2</v>
      </c>
      <c r="DJ403" s="53">
        <v>-0.11370909999999999</v>
      </c>
      <c r="DK403" s="53">
        <v>8.3690000000000001E-2</v>
      </c>
      <c r="DL403" s="53">
        <v>-0.1457958</v>
      </c>
      <c r="DM403" s="53">
        <v>-4.5327100000000002E-2</v>
      </c>
      <c r="DN403" s="53">
        <v>-8.7554099999999996E-2</v>
      </c>
      <c r="DO403" s="53">
        <v>-0.26915509999999998</v>
      </c>
      <c r="DP403" s="53">
        <v>-0.26193860000000002</v>
      </c>
      <c r="DQ403" s="53">
        <v>-0.38995259999999998</v>
      </c>
      <c r="DR403" s="53">
        <v>-0.38794899999999999</v>
      </c>
      <c r="DS403" s="53">
        <v>-0.45329429999999998</v>
      </c>
      <c r="DT403" s="53">
        <v>-0.50497369999999997</v>
      </c>
      <c r="DU403" s="53">
        <v>-0.46520800000000001</v>
      </c>
      <c r="DV403" s="53">
        <v>-0.48878969999999999</v>
      </c>
      <c r="DW403" s="53">
        <v>-5.3322399999999999E-2</v>
      </c>
      <c r="DX403" s="53">
        <v>0.16581989999999999</v>
      </c>
      <c r="DY403" s="53">
        <v>0.40932241000000003</v>
      </c>
      <c r="DZ403" s="53">
        <v>0.20227590000000001</v>
      </c>
      <c r="EA403" s="53">
        <v>0.50915299999999997</v>
      </c>
      <c r="EB403" s="53">
        <v>0.44570929999999997</v>
      </c>
      <c r="EC403" s="53">
        <v>0.73556149999999998</v>
      </c>
      <c r="ED403" s="53">
        <v>0.47729450000000001</v>
      </c>
      <c r="EE403" s="53">
        <v>0.2357378</v>
      </c>
      <c r="EF403" s="53">
        <v>0.75395979999999996</v>
      </c>
      <c r="EG403" s="53">
        <v>0.37636320000000001</v>
      </c>
      <c r="EH403" s="53">
        <v>0.18394240000000001</v>
      </c>
      <c r="EI403" s="53">
        <v>0.40589710000000001</v>
      </c>
      <c r="EJ403" s="53">
        <v>0.2143389</v>
      </c>
      <c r="EK403" s="53">
        <v>0.26188929999999999</v>
      </c>
      <c r="EL403" s="53">
        <v>0.41141860000000002</v>
      </c>
      <c r="EM403" s="53">
        <v>0.40600849999999999</v>
      </c>
      <c r="EN403" s="53">
        <v>0.51038450000000002</v>
      </c>
      <c r="EO403" s="53">
        <v>0.44253809999999999</v>
      </c>
      <c r="EP403" s="53">
        <v>0.47219929999999999</v>
      </c>
      <c r="EQ403" s="53">
        <v>0.37397029999999998</v>
      </c>
      <c r="ER403" s="53">
        <v>0.26635330000000002</v>
      </c>
      <c r="ES403" s="53">
        <v>0.27215119999999998</v>
      </c>
      <c r="ET403" s="53">
        <v>0.21105860000000001</v>
      </c>
      <c r="EU403" s="53">
        <v>0.68480669999999999</v>
      </c>
      <c r="EV403" s="53">
        <v>0.92042740000000001</v>
      </c>
      <c r="EW403" s="53">
        <v>58.769889999999997</v>
      </c>
      <c r="EX403" s="53">
        <v>58.127839999999999</v>
      </c>
      <c r="EY403" s="53">
        <v>57.528410000000001</v>
      </c>
      <c r="EZ403" s="53">
        <v>56.891330000000004</v>
      </c>
      <c r="FA403" s="53">
        <v>56.324930000000002</v>
      </c>
      <c r="FB403" s="53">
        <v>56.021659999999997</v>
      </c>
      <c r="FC403" s="53">
        <v>55.732599999999998</v>
      </c>
      <c r="FD403" s="53">
        <v>56.457389999999997</v>
      </c>
      <c r="FE403" s="53">
        <v>58.605110000000003</v>
      </c>
      <c r="FF403" s="53">
        <v>62.01811</v>
      </c>
      <c r="FG403" s="53">
        <v>66.456670000000003</v>
      </c>
      <c r="FH403" s="53">
        <v>71.659090000000006</v>
      </c>
      <c r="FI403" s="53">
        <v>76.349080000000001</v>
      </c>
      <c r="FJ403" s="53">
        <v>80.387789999999995</v>
      </c>
      <c r="FK403" s="53">
        <v>82.345879999999994</v>
      </c>
      <c r="FL403" s="53">
        <v>82.348010000000002</v>
      </c>
      <c r="FM403" s="53">
        <v>81.354050000000001</v>
      </c>
      <c r="FN403" s="53">
        <v>79.169390000000007</v>
      </c>
      <c r="FO403" s="53">
        <v>75.775220000000004</v>
      </c>
      <c r="FP403" s="53">
        <v>70.814629999999994</v>
      </c>
      <c r="FQ403" s="53">
        <v>66.029120000000006</v>
      </c>
      <c r="FR403" s="53">
        <v>63.259590000000003</v>
      </c>
      <c r="FS403" s="53">
        <v>61.663350000000001</v>
      </c>
      <c r="FT403" s="53">
        <v>60.334519999999998</v>
      </c>
      <c r="FU403" s="53">
        <v>64</v>
      </c>
      <c r="FV403" s="53">
        <v>120.9366</v>
      </c>
      <c r="FW403" s="53">
        <v>12.63922</v>
      </c>
      <c r="FX403" s="53">
        <v>1</v>
      </c>
    </row>
    <row r="404" spans="1:180" x14ac:dyDescent="0.3">
      <c r="A404" t="s">
        <v>174</v>
      </c>
      <c r="B404" t="s">
        <v>252</v>
      </c>
      <c r="C404" t="s">
        <v>180</v>
      </c>
      <c r="D404" t="s">
        <v>248</v>
      </c>
      <c r="E404" t="s">
        <v>189</v>
      </c>
      <c r="F404" t="s">
        <v>233</v>
      </c>
      <c r="G404" t="s">
        <v>242</v>
      </c>
      <c r="H404" s="53">
        <v>27</v>
      </c>
      <c r="I404" s="53">
        <v>1.7517240000000001</v>
      </c>
      <c r="J404" s="53">
        <v>1.531625</v>
      </c>
      <c r="K404" s="53">
        <v>1.5198240000000001</v>
      </c>
      <c r="L404" s="53">
        <v>1.050136</v>
      </c>
      <c r="M404" s="53">
        <v>0.60126539999999995</v>
      </c>
      <c r="N404" s="53">
        <v>0.36476920000000002</v>
      </c>
      <c r="O404" s="53">
        <v>0.50012809999999996</v>
      </c>
      <c r="P404" s="53">
        <v>0.94710150000000004</v>
      </c>
      <c r="Q404" s="53">
        <v>0.36769839999999998</v>
      </c>
      <c r="R404" s="53">
        <v>0.1142968</v>
      </c>
      <c r="S404" s="53">
        <v>0.44016640000000001</v>
      </c>
      <c r="T404" s="53">
        <v>0.26277329999999999</v>
      </c>
      <c r="U404" s="53">
        <v>0.79379860000000002</v>
      </c>
      <c r="V404" s="53">
        <v>1.0946389999999999</v>
      </c>
      <c r="W404" s="53">
        <v>0.66686020000000001</v>
      </c>
      <c r="X404" s="53">
        <v>0.56078320000000004</v>
      </c>
      <c r="Y404" s="53">
        <v>0.44004290000000001</v>
      </c>
      <c r="Z404" s="53">
        <v>0.3206734</v>
      </c>
      <c r="AA404" s="53">
        <v>0.58922549999999996</v>
      </c>
      <c r="AB404" s="53">
        <v>0.38331710000000002</v>
      </c>
      <c r="AC404" s="53">
        <v>0.81900410000000001</v>
      </c>
      <c r="AD404" s="53">
        <v>0.83577250000000003</v>
      </c>
      <c r="AE404" s="53">
        <v>1.11694</v>
      </c>
      <c r="AF404" s="53">
        <v>1.21075</v>
      </c>
      <c r="AG404" s="53">
        <v>-0.82692038999999995</v>
      </c>
      <c r="AH404" s="53">
        <v>-1.144674</v>
      </c>
      <c r="AI404" s="53">
        <v>-1.217182</v>
      </c>
      <c r="AJ404" s="53">
        <v>-1.741598</v>
      </c>
      <c r="AK404" s="53">
        <v>-2.8474349999999999</v>
      </c>
      <c r="AL404" s="53">
        <v>-3.4711720000000001</v>
      </c>
      <c r="AM404" s="53">
        <v>-2.8332489999999999</v>
      </c>
      <c r="AN404" s="53">
        <v>-2.484632</v>
      </c>
      <c r="AO404" s="53">
        <v>-3.1279020000000002</v>
      </c>
      <c r="AP404" s="53">
        <v>-3.3475199999999998</v>
      </c>
      <c r="AQ404" s="53">
        <v>-3.1092379999999999</v>
      </c>
      <c r="AR404" s="53">
        <v>-3.347118</v>
      </c>
      <c r="AS404" s="53">
        <v>-2.2350099999999999</v>
      </c>
      <c r="AT404" s="53">
        <v>-1.8405899999999999</v>
      </c>
      <c r="AU404" s="53">
        <v>-2.2546059999999999</v>
      </c>
      <c r="AV404" s="53">
        <v>-2.340357</v>
      </c>
      <c r="AW404" s="53">
        <v>-2.5100929999999999</v>
      </c>
      <c r="AX404" s="53">
        <v>-2.5098910000000001</v>
      </c>
      <c r="AY404" s="53">
        <v>-2.3189090000000001</v>
      </c>
      <c r="AZ404" s="53">
        <v>-2.4357850000000001</v>
      </c>
      <c r="BA404" s="53">
        <v>-2.020899</v>
      </c>
      <c r="BB404" s="53">
        <v>-1.893624</v>
      </c>
      <c r="BC404" s="53">
        <v>-1.4692229999999999</v>
      </c>
      <c r="BD404" s="53">
        <v>-1.323339</v>
      </c>
      <c r="BE404" s="53">
        <v>-0.26003999</v>
      </c>
      <c r="BF404" s="53">
        <v>-0.52693979999999996</v>
      </c>
      <c r="BG404" s="53">
        <v>-0.60970590000000002</v>
      </c>
      <c r="BH404" s="53">
        <v>-1.094705</v>
      </c>
      <c r="BI404" s="53">
        <v>-1.7882910000000001</v>
      </c>
      <c r="BJ404" s="53">
        <v>-2.2284069999999998</v>
      </c>
      <c r="BK404" s="53">
        <v>-1.877461</v>
      </c>
      <c r="BL404" s="53">
        <v>-1.3921939999999999</v>
      </c>
      <c r="BM404" s="53">
        <v>-2.0361229999999999</v>
      </c>
      <c r="BN404" s="53">
        <v>-2.337866</v>
      </c>
      <c r="BO404" s="53">
        <v>-2.0359660000000002</v>
      </c>
      <c r="BP404" s="53">
        <v>-2.204386</v>
      </c>
      <c r="BQ404" s="53">
        <v>-1.438455</v>
      </c>
      <c r="BR404" s="53">
        <v>-1.1053120000000001</v>
      </c>
      <c r="BS404" s="53">
        <v>-1.5002340000000001</v>
      </c>
      <c r="BT404" s="53">
        <v>-1.5984579999999999</v>
      </c>
      <c r="BU404" s="53">
        <v>-1.7321230000000001</v>
      </c>
      <c r="BV404" s="53">
        <v>-1.809013</v>
      </c>
      <c r="BW404" s="53">
        <v>-1.57403</v>
      </c>
      <c r="BX404" s="53">
        <v>-1.7150190000000001</v>
      </c>
      <c r="BY404" s="53">
        <v>-1.3894869999999999</v>
      </c>
      <c r="BZ404" s="53">
        <v>-1.3316669999999999</v>
      </c>
      <c r="CA404" s="53">
        <v>-0.96350800000000003</v>
      </c>
      <c r="CB404" s="53">
        <v>-0.8189594</v>
      </c>
      <c r="CC404" s="53">
        <v>0.13257969999999999</v>
      </c>
      <c r="CD404" s="53">
        <v>-9.9099300000000001E-2</v>
      </c>
      <c r="CE404" s="53">
        <v>-0.1889701</v>
      </c>
      <c r="CF404" s="53">
        <v>-0.64666889999999999</v>
      </c>
      <c r="CG404" s="53">
        <v>-1.0547299999999999</v>
      </c>
      <c r="CH404" s="53">
        <v>-1.3676710000000001</v>
      </c>
      <c r="CI404" s="53">
        <v>-1.2154860000000001</v>
      </c>
      <c r="CJ404" s="53">
        <v>-0.63557470000000005</v>
      </c>
      <c r="CK404" s="53">
        <v>-1.27996</v>
      </c>
      <c r="CL404" s="53">
        <v>-1.6385829999999999</v>
      </c>
      <c r="CM404" s="53">
        <v>-1.292621</v>
      </c>
      <c r="CN404" s="53">
        <v>-1.4129339999999999</v>
      </c>
      <c r="CO404" s="53">
        <v>-0.88676299999999997</v>
      </c>
      <c r="CP404" s="53">
        <v>-0.59606020000000004</v>
      </c>
      <c r="CQ404" s="53">
        <v>-0.97775820000000002</v>
      </c>
      <c r="CR404" s="53">
        <v>-1.0846199999999999</v>
      </c>
      <c r="CS404" s="53">
        <v>-1.193303</v>
      </c>
      <c r="CT404" s="53">
        <v>-1.3235859999999999</v>
      </c>
      <c r="CU404" s="53">
        <v>-1.0581290000000001</v>
      </c>
      <c r="CV404" s="53">
        <v>-1.215819</v>
      </c>
      <c r="CW404" s="53">
        <v>-0.95217379999999996</v>
      </c>
      <c r="CX404" s="53">
        <v>-0.94245749999999995</v>
      </c>
      <c r="CY404" s="53">
        <v>-0.61325130000000005</v>
      </c>
      <c r="CZ404" s="53">
        <v>-0.46962730000000003</v>
      </c>
      <c r="DA404" s="53">
        <v>0.52519941000000003</v>
      </c>
      <c r="DB404" s="53">
        <v>0.32874120000000001</v>
      </c>
      <c r="DC404" s="53">
        <v>0.23176569999999999</v>
      </c>
      <c r="DD404" s="53">
        <v>-0.19863249999999999</v>
      </c>
      <c r="DE404" s="53">
        <v>-0.32117010000000001</v>
      </c>
      <c r="DF404" s="53">
        <v>-0.50693600000000005</v>
      </c>
      <c r="DG404" s="53">
        <v>-0.55351090000000003</v>
      </c>
      <c r="DH404" s="53">
        <v>0.1210445</v>
      </c>
      <c r="DI404" s="53">
        <v>-0.52379770000000003</v>
      </c>
      <c r="DJ404" s="53">
        <v>-0.93929949999999995</v>
      </c>
      <c r="DK404" s="53">
        <v>-0.54927579999999998</v>
      </c>
      <c r="DL404" s="53">
        <v>-0.62148130000000001</v>
      </c>
      <c r="DM404" s="53">
        <v>-0.33507130000000002</v>
      </c>
      <c r="DN404" s="53">
        <v>-8.6808499999999997E-2</v>
      </c>
      <c r="DO404" s="53">
        <v>-0.45528259999999998</v>
      </c>
      <c r="DP404" s="53">
        <v>-0.57078329999999999</v>
      </c>
      <c r="DQ404" s="53">
        <v>-0.65448390000000001</v>
      </c>
      <c r="DR404" s="53">
        <v>-0.83816029999999997</v>
      </c>
      <c r="DS404" s="53">
        <v>-0.54222760000000003</v>
      </c>
      <c r="DT404" s="53">
        <v>-0.71661909999999995</v>
      </c>
      <c r="DU404" s="53">
        <v>-0.51486019999999999</v>
      </c>
      <c r="DV404" s="53">
        <v>-0.55324799999999996</v>
      </c>
      <c r="DW404" s="53">
        <v>-0.26299470000000003</v>
      </c>
      <c r="DX404" s="53">
        <v>-0.1202952</v>
      </c>
      <c r="DY404" s="53">
        <v>1.0920799999999999</v>
      </c>
      <c r="DZ404" s="53">
        <v>0.94647499999999996</v>
      </c>
      <c r="EA404" s="53">
        <v>0.83924140000000003</v>
      </c>
      <c r="EB404" s="53">
        <v>0.44826080000000001</v>
      </c>
      <c r="EC404" s="53">
        <v>0.73797449999999998</v>
      </c>
      <c r="ED404" s="53">
        <v>0.73582939999999997</v>
      </c>
      <c r="EE404" s="53">
        <v>0.40227629999999998</v>
      </c>
      <c r="EF404" s="53">
        <v>1.2134819999999999</v>
      </c>
      <c r="EG404" s="53">
        <v>0.56798110000000002</v>
      </c>
      <c r="EH404" s="53">
        <v>7.0354600000000003E-2</v>
      </c>
      <c r="EI404" s="53">
        <v>0.52399649999999998</v>
      </c>
      <c r="EJ404" s="53">
        <v>0.5212504</v>
      </c>
      <c r="EK404" s="53">
        <v>0.4614839</v>
      </c>
      <c r="EL404" s="53">
        <v>0.64846999999999999</v>
      </c>
      <c r="EM404" s="53">
        <v>0.2990893</v>
      </c>
      <c r="EN404" s="53">
        <v>0.17111609999999999</v>
      </c>
      <c r="EO404" s="53">
        <v>0.1234859</v>
      </c>
      <c r="EP404" s="53">
        <v>-0.13728199999999999</v>
      </c>
      <c r="EQ404" s="53">
        <v>0.20265140000000001</v>
      </c>
      <c r="ER404" s="53">
        <v>4.1465E-3</v>
      </c>
      <c r="ES404" s="53">
        <v>0.11655119999999999</v>
      </c>
      <c r="ET404" s="53">
        <v>8.7086999999999998E-3</v>
      </c>
      <c r="EU404" s="53">
        <v>0.2427203</v>
      </c>
      <c r="EV404" s="53">
        <v>0.3840847</v>
      </c>
      <c r="EW404" s="53">
        <v>60.958329999999997</v>
      </c>
      <c r="EX404" s="53">
        <v>59.948779999999999</v>
      </c>
      <c r="EY404" s="53">
        <v>59.141489999999997</v>
      </c>
      <c r="EZ404" s="53">
        <v>58.364579999999997</v>
      </c>
      <c r="FA404" s="53">
        <v>57.953989999999997</v>
      </c>
      <c r="FB404" s="53">
        <v>57.394970000000001</v>
      </c>
      <c r="FC404" s="53">
        <v>56.841140000000003</v>
      </c>
      <c r="FD404" s="53">
        <v>57.678820000000002</v>
      </c>
      <c r="FE404" s="53">
        <v>59.994790000000002</v>
      </c>
      <c r="FF404" s="53">
        <v>63.513019999999997</v>
      </c>
      <c r="FG404" s="53">
        <v>67.815969999999993</v>
      </c>
      <c r="FH404" s="53">
        <v>72.894099999999995</v>
      </c>
      <c r="FI404" s="53">
        <v>78.078990000000005</v>
      </c>
      <c r="FJ404" s="53">
        <v>81.683160000000001</v>
      </c>
      <c r="FK404" s="53">
        <v>83.092879999999994</v>
      </c>
      <c r="FL404" s="53">
        <v>82.729159999999993</v>
      </c>
      <c r="FM404" s="53">
        <v>80.84375</v>
      </c>
      <c r="FN404" s="53">
        <v>77.945310000000006</v>
      </c>
      <c r="FO404" s="53">
        <v>74.762150000000005</v>
      </c>
      <c r="FP404" s="53">
        <v>70.066839999999999</v>
      </c>
      <c r="FQ404" s="53">
        <v>66.019970000000001</v>
      </c>
      <c r="FR404" s="53">
        <v>63.210070000000002</v>
      </c>
      <c r="FS404" s="53">
        <v>61.414059999999999</v>
      </c>
      <c r="FT404" s="53">
        <v>60.203130000000002</v>
      </c>
      <c r="FU404" s="53">
        <v>64</v>
      </c>
      <c r="FV404" s="53">
        <v>120.9366</v>
      </c>
      <c r="FW404" s="53">
        <v>12.63922</v>
      </c>
      <c r="FX404" s="53">
        <v>1</v>
      </c>
    </row>
    <row r="405" spans="1:180" x14ac:dyDescent="0.3">
      <c r="A405" t="s">
        <v>174</v>
      </c>
      <c r="B405" t="s">
        <v>252</v>
      </c>
      <c r="C405" t="s">
        <v>180</v>
      </c>
      <c r="D405" t="s">
        <v>227</v>
      </c>
      <c r="E405" t="s">
        <v>187</v>
      </c>
      <c r="F405" t="s">
        <v>233</v>
      </c>
      <c r="G405" t="s">
        <v>242</v>
      </c>
      <c r="H405" s="53">
        <v>27</v>
      </c>
      <c r="I405" s="53">
        <v>-2.38202E-2</v>
      </c>
      <c r="J405" s="53">
        <v>-0.1116518</v>
      </c>
      <c r="K405" s="53">
        <v>8.9620000000000005E-2</v>
      </c>
      <c r="L405" s="53">
        <v>-0.1795388</v>
      </c>
      <c r="M405" s="53">
        <v>0.17773449999999999</v>
      </c>
      <c r="N405" s="53">
        <v>-0.14462349999999999</v>
      </c>
      <c r="O405" s="53">
        <v>0.1384445</v>
      </c>
      <c r="P405" s="53">
        <v>1.3963030000000001</v>
      </c>
      <c r="Q405" s="53">
        <v>0.90154769999999995</v>
      </c>
      <c r="R405" s="53">
        <v>0.67958629999999998</v>
      </c>
      <c r="S405" s="53">
        <v>1.2024239999999999</v>
      </c>
      <c r="T405" s="53">
        <v>0.97388430000000004</v>
      </c>
      <c r="U405" s="53">
        <v>0.97305240000000004</v>
      </c>
      <c r="V405" s="53">
        <v>0.65422230000000003</v>
      </c>
      <c r="W405" s="53">
        <v>0.21837670000000001</v>
      </c>
      <c r="X405" s="53">
        <v>5.1538199999999999E-2</v>
      </c>
      <c r="Y405" s="53">
        <v>3.0281700000000002E-2</v>
      </c>
      <c r="Z405" s="53">
        <v>-0.25090489999999999</v>
      </c>
      <c r="AA405" s="53">
        <v>-0.14622550000000001</v>
      </c>
      <c r="AB405" s="53">
        <v>-0.12746969999999999</v>
      </c>
      <c r="AC405" s="53">
        <v>3.6469099999999997E-2</v>
      </c>
      <c r="AD405" s="53">
        <v>0.37251849999999997</v>
      </c>
      <c r="AE405" s="53">
        <v>0.4702827</v>
      </c>
      <c r="AF405" s="53">
        <v>0.18130979999999999</v>
      </c>
      <c r="AG405" s="53">
        <v>-3.7208408999999998</v>
      </c>
      <c r="AH405" s="53">
        <v>-3.8744909999999999</v>
      </c>
      <c r="AI405" s="53">
        <v>-3.6620529999999998</v>
      </c>
      <c r="AJ405" s="53">
        <v>-3.831718</v>
      </c>
      <c r="AK405" s="53">
        <v>-3.4038379999999999</v>
      </c>
      <c r="AL405" s="53">
        <v>-3.9306429999999999</v>
      </c>
      <c r="AM405" s="53">
        <v>-3.8517169999999998</v>
      </c>
      <c r="AN405" s="53">
        <v>-2.8796529999999998</v>
      </c>
      <c r="AO405" s="53">
        <v>-3.4053439999999999</v>
      </c>
      <c r="AP405" s="53">
        <v>-3.52807</v>
      </c>
      <c r="AQ405" s="53">
        <v>-3.045506</v>
      </c>
      <c r="AR405" s="53">
        <v>-3.3327260000000001</v>
      </c>
      <c r="AS405" s="53">
        <v>-3.2658619999999998</v>
      </c>
      <c r="AT405" s="53">
        <v>-3.5343290000000001</v>
      </c>
      <c r="AU405" s="53">
        <v>-3.8699759999999999</v>
      </c>
      <c r="AV405" s="53">
        <v>-3.9979740000000001</v>
      </c>
      <c r="AW405" s="53">
        <v>-3.7683249999999999</v>
      </c>
      <c r="AX405" s="53">
        <v>-4.0254050000000001</v>
      </c>
      <c r="AY405" s="53">
        <v>-3.6856119999999999</v>
      </c>
      <c r="AZ405" s="53">
        <v>-3.5266570000000002</v>
      </c>
      <c r="BA405" s="53">
        <v>-3.6037089999999998</v>
      </c>
      <c r="BB405" s="53">
        <v>-3.1055959999999998</v>
      </c>
      <c r="BC405" s="53">
        <v>-3.4509880000000002</v>
      </c>
      <c r="BD405" s="53">
        <v>-3.78931</v>
      </c>
      <c r="BE405" s="53">
        <v>-2.5385430000000002</v>
      </c>
      <c r="BF405" s="53">
        <v>-2.6714440000000002</v>
      </c>
      <c r="BG405" s="53">
        <v>-2.463552</v>
      </c>
      <c r="BH405" s="53">
        <v>-2.6519219999999999</v>
      </c>
      <c r="BI405" s="53">
        <v>-2.3100209999999999</v>
      </c>
      <c r="BJ405" s="53">
        <v>-2.7714810000000001</v>
      </c>
      <c r="BK405" s="53">
        <v>-2.750791</v>
      </c>
      <c r="BL405" s="53">
        <v>-1.753733</v>
      </c>
      <c r="BM405" s="53">
        <v>-2.348805</v>
      </c>
      <c r="BN405" s="53">
        <v>-2.5860029999999998</v>
      </c>
      <c r="BO405" s="53">
        <v>-2.1113529999999998</v>
      </c>
      <c r="BP405" s="53">
        <v>-2.3747639999999999</v>
      </c>
      <c r="BQ405" s="53">
        <v>-2.2872759999999999</v>
      </c>
      <c r="BR405" s="53">
        <v>-2.5324819999999999</v>
      </c>
      <c r="BS405" s="53">
        <v>-2.8406389999999999</v>
      </c>
      <c r="BT405" s="53">
        <v>-2.8889969999999998</v>
      </c>
      <c r="BU405" s="53">
        <v>-2.7011050000000001</v>
      </c>
      <c r="BV405" s="53">
        <v>-2.9341599999999999</v>
      </c>
      <c r="BW405" s="53">
        <v>-2.67909</v>
      </c>
      <c r="BX405" s="53">
        <v>-2.5637660000000002</v>
      </c>
      <c r="BY405" s="53">
        <v>-2.5825290000000001</v>
      </c>
      <c r="BZ405" s="53">
        <v>-2.236332</v>
      </c>
      <c r="CA405" s="53">
        <v>-2.2326419999999998</v>
      </c>
      <c r="CB405" s="53">
        <v>-2.4761479999999998</v>
      </c>
      <c r="CC405" s="53">
        <v>-1.719686</v>
      </c>
      <c r="CD405" s="53">
        <v>-1.838217</v>
      </c>
      <c r="CE405" s="53">
        <v>-1.633473</v>
      </c>
      <c r="CF405" s="53">
        <v>-1.8347990000000001</v>
      </c>
      <c r="CG405" s="53">
        <v>-1.552446</v>
      </c>
      <c r="CH405" s="53">
        <v>-1.968648</v>
      </c>
      <c r="CI405" s="53">
        <v>-1.9882930000000001</v>
      </c>
      <c r="CJ405" s="53">
        <v>-0.97392400000000001</v>
      </c>
      <c r="CK405" s="53">
        <v>-1.6170500000000001</v>
      </c>
      <c r="CL405" s="53">
        <v>-1.93353</v>
      </c>
      <c r="CM405" s="53">
        <v>-1.4643619999999999</v>
      </c>
      <c r="CN405" s="53">
        <v>-1.7112830000000001</v>
      </c>
      <c r="CO405" s="53">
        <v>-1.6095109999999999</v>
      </c>
      <c r="CP405" s="53">
        <v>-1.838606</v>
      </c>
      <c r="CQ405" s="53">
        <v>-2.127723</v>
      </c>
      <c r="CR405" s="53">
        <v>-2.1209220000000002</v>
      </c>
      <c r="CS405" s="53">
        <v>-1.9619519999999999</v>
      </c>
      <c r="CT405" s="53">
        <v>-2.1783670000000002</v>
      </c>
      <c r="CU405" s="53">
        <v>-1.981976</v>
      </c>
      <c r="CV405" s="53">
        <v>-1.896871</v>
      </c>
      <c r="CW405" s="53">
        <v>-1.8752629999999999</v>
      </c>
      <c r="CX405" s="53">
        <v>-1.634282</v>
      </c>
      <c r="CY405" s="53">
        <v>-1.388819</v>
      </c>
      <c r="CZ405" s="53">
        <v>-1.566656</v>
      </c>
      <c r="DA405" s="53">
        <v>-0.90083009000000003</v>
      </c>
      <c r="DB405" s="53">
        <v>-1.00499</v>
      </c>
      <c r="DC405" s="53">
        <v>-0.80339490000000002</v>
      </c>
      <c r="DD405" s="53">
        <v>-1.017676</v>
      </c>
      <c r="DE405" s="53">
        <v>-0.7948712</v>
      </c>
      <c r="DF405" s="53">
        <v>-1.165816</v>
      </c>
      <c r="DG405" s="53">
        <v>-1.225795</v>
      </c>
      <c r="DH405" s="53">
        <v>-0.19411500000000001</v>
      </c>
      <c r="DI405" s="53">
        <v>-0.88529409999999997</v>
      </c>
      <c r="DJ405" s="53">
        <v>-1.2810569999999999</v>
      </c>
      <c r="DK405" s="53">
        <v>-0.81737009999999999</v>
      </c>
      <c r="DL405" s="53">
        <v>-1.0478019999999999</v>
      </c>
      <c r="DM405" s="53">
        <v>-0.93174610000000002</v>
      </c>
      <c r="DN405" s="53">
        <v>-1.14473</v>
      </c>
      <c r="DO405" s="53">
        <v>-1.4148069999999999</v>
      </c>
      <c r="DP405" s="53">
        <v>-1.3528480000000001</v>
      </c>
      <c r="DQ405" s="53">
        <v>-1.2227980000000001</v>
      </c>
      <c r="DR405" s="53">
        <v>-1.4225730000000001</v>
      </c>
      <c r="DS405" s="53">
        <v>-1.284861</v>
      </c>
      <c r="DT405" s="53">
        <v>-1.229976</v>
      </c>
      <c r="DU405" s="53">
        <v>-1.1679980000000001</v>
      </c>
      <c r="DV405" s="53">
        <v>-1.032233</v>
      </c>
      <c r="DW405" s="53">
        <v>-0.54499690000000001</v>
      </c>
      <c r="DX405" s="53">
        <v>-0.65716399999999997</v>
      </c>
      <c r="DY405" s="53">
        <v>0.28146821</v>
      </c>
      <c r="DZ405" s="53">
        <v>0.19805690000000001</v>
      </c>
      <c r="EA405" s="53">
        <v>0.39510630000000002</v>
      </c>
      <c r="EB405" s="53">
        <v>0.16212029999999999</v>
      </c>
      <c r="EC405" s="53">
        <v>0.2989464</v>
      </c>
      <c r="ED405" s="53">
        <v>-6.6536E-3</v>
      </c>
      <c r="EE405" s="53">
        <v>-0.1248692</v>
      </c>
      <c r="EF405" s="53">
        <v>0.93180540000000001</v>
      </c>
      <c r="EG405" s="53">
        <v>0.17124449999999999</v>
      </c>
      <c r="EH405" s="53">
        <v>-0.33898919999999999</v>
      </c>
      <c r="EI405" s="53">
        <v>0.1167831</v>
      </c>
      <c r="EJ405" s="53">
        <v>-8.9841000000000004E-2</v>
      </c>
      <c r="EK405" s="53">
        <v>4.6838999999999999E-2</v>
      </c>
      <c r="EL405" s="53">
        <v>-0.14288300000000001</v>
      </c>
      <c r="EM405" s="53">
        <v>-0.38547039999999999</v>
      </c>
      <c r="EN405" s="53">
        <v>-0.24387059999999999</v>
      </c>
      <c r="EO405" s="53">
        <v>-0.15557869999999999</v>
      </c>
      <c r="EP405" s="53">
        <v>-0.33132790000000001</v>
      </c>
      <c r="EQ405" s="53">
        <v>-0.2783388</v>
      </c>
      <c r="ER405" s="53">
        <v>-0.26708569999999998</v>
      </c>
      <c r="ES405" s="53">
        <v>-0.14681810000000001</v>
      </c>
      <c r="ET405" s="53">
        <v>-0.162969</v>
      </c>
      <c r="EU405" s="53">
        <v>0.67334899999999998</v>
      </c>
      <c r="EV405" s="53">
        <v>0.65599790000000002</v>
      </c>
      <c r="EW405" s="53">
        <v>59.125349999999997</v>
      </c>
      <c r="EX405" s="53">
        <v>57.933590000000002</v>
      </c>
      <c r="EY405" s="53">
        <v>56.918680000000002</v>
      </c>
      <c r="EZ405" s="53">
        <v>56.163710000000002</v>
      </c>
      <c r="FA405" s="53">
        <v>55.535510000000002</v>
      </c>
      <c r="FB405" s="53">
        <v>54.928980000000003</v>
      </c>
      <c r="FC405" s="53">
        <v>55.274859999999997</v>
      </c>
      <c r="FD405" s="53">
        <v>58.229399999999998</v>
      </c>
      <c r="FE405" s="53">
        <v>61.415129999999998</v>
      </c>
      <c r="FF405" s="53">
        <v>65.324579999999997</v>
      </c>
      <c r="FG405" s="53">
        <v>69.465909999999994</v>
      </c>
      <c r="FH405" s="53">
        <v>73.767399999999995</v>
      </c>
      <c r="FI405" s="53">
        <v>77.158739999999995</v>
      </c>
      <c r="FJ405" s="53">
        <v>79.302199999999999</v>
      </c>
      <c r="FK405" s="53">
        <v>80.161929999999998</v>
      </c>
      <c r="FL405" s="53">
        <v>80.035870000000003</v>
      </c>
      <c r="FM405" s="53">
        <v>78.820310000000006</v>
      </c>
      <c r="FN405" s="53">
        <v>77.130679999999998</v>
      </c>
      <c r="FO405" s="53">
        <v>74.569239999999994</v>
      </c>
      <c r="FP405" s="53">
        <v>70.834159999999997</v>
      </c>
      <c r="FQ405" s="53">
        <v>66.488990000000001</v>
      </c>
      <c r="FR405" s="53">
        <v>63.28445</v>
      </c>
      <c r="FS405" s="53">
        <v>61.37997</v>
      </c>
      <c r="FT405" s="53">
        <v>60.094459999999998</v>
      </c>
      <c r="FU405" s="53">
        <v>64</v>
      </c>
      <c r="FV405" s="53">
        <v>113.673</v>
      </c>
      <c r="FW405" s="53">
        <v>12.264849999999999</v>
      </c>
      <c r="FX405" s="53">
        <v>1</v>
      </c>
    </row>
    <row r="406" spans="1:180" x14ac:dyDescent="0.3">
      <c r="A406" t="s">
        <v>174</v>
      </c>
      <c r="B406" t="s">
        <v>252</v>
      </c>
      <c r="C406" t="s">
        <v>180</v>
      </c>
      <c r="D406" t="s">
        <v>248</v>
      </c>
      <c r="E406" t="s">
        <v>188</v>
      </c>
      <c r="F406" t="s">
        <v>233</v>
      </c>
      <c r="G406" t="s">
        <v>242</v>
      </c>
      <c r="H406" s="53">
        <v>27</v>
      </c>
      <c r="I406" s="53">
        <v>1.3997279</v>
      </c>
      <c r="J406" s="53">
        <v>1.4678100000000001</v>
      </c>
      <c r="K406" s="53">
        <v>1.372444</v>
      </c>
      <c r="L406" s="53">
        <v>1.1965479999999999</v>
      </c>
      <c r="M406" s="53">
        <v>1.2505120000000001</v>
      </c>
      <c r="N406" s="53">
        <v>0.83836109999999997</v>
      </c>
      <c r="O406" s="53">
        <v>1.2474590000000001</v>
      </c>
      <c r="P406" s="53">
        <v>2.2535919999999998</v>
      </c>
      <c r="Q406" s="53">
        <v>0.98878029999999995</v>
      </c>
      <c r="R406" s="53">
        <v>0.78257980000000005</v>
      </c>
      <c r="S406" s="53">
        <v>1.1634800000000001</v>
      </c>
      <c r="T406" s="53">
        <v>0.9630436</v>
      </c>
      <c r="U406" s="53">
        <v>1.2233229999999999</v>
      </c>
      <c r="V406" s="53">
        <v>1.453427</v>
      </c>
      <c r="W406" s="53">
        <v>1.280564</v>
      </c>
      <c r="X406" s="53">
        <v>1.381793</v>
      </c>
      <c r="Y406" s="53">
        <v>1.205576</v>
      </c>
      <c r="Z406" s="53">
        <v>1.473832</v>
      </c>
      <c r="AA406" s="53">
        <v>1.8375570000000001</v>
      </c>
      <c r="AB406" s="53">
        <v>1.676517</v>
      </c>
      <c r="AC406" s="53">
        <v>1.851539</v>
      </c>
      <c r="AD406" s="53">
        <v>1.7783409999999999</v>
      </c>
      <c r="AE406" s="53">
        <v>1.9215150000000001</v>
      </c>
      <c r="AF406" s="53">
        <v>1.9969129999999999</v>
      </c>
      <c r="AG406" s="53">
        <v>-1.0599780000000001</v>
      </c>
      <c r="AH406" s="53">
        <v>-1.0211749999999999</v>
      </c>
      <c r="AI406" s="53">
        <v>-1.264958</v>
      </c>
      <c r="AJ406" s="53">
        <v>-1.318729</v>
      </c>
      <c r="AK406" s="53">
        <v>-1.4093519999999999</v>
      </c>
      <c r="AL406" s="53">
        <v>-2.1716389999999999</v>
      </c>
      <c r="AM406" s="53">
        <v>-1.1381490000000001</v>
      </c>
      <c r="AN406" s="53">
        <v>-0.21316830000000001</v>
      </c>
      <c r="AO406" s="53">
        <v>-1.3713340000000001</v>
      </c>
      <c r="AP406" s="53">
        <v>-1.8317749999999999</v>
      </c>
      <c r="AQ406" s="53">
        <v>-1.4687269999999999</v>
      </c>
      <c r="AR406" s="53">
        <v>-1.5947119999999999</v>
      </c>
      <c r="AS406" s="53">
        <v>-1.0419890000000001</v>
      </c>
      <c r="AT406" s="53">
        <v>-0.72879210000000005</v>
      </c>
      <c r="AU406" s="53">
        <v>-0.9944674</v>
      </c>
      <c r="AV406" s="53">
        <v>-0.95319160000000003</v>
      </c>
      <c r="AW406" s="53">
        <v>-1.275431</v>
      </c>
      <c r="AX406" s="53">
        <v>-0.85092020000000002</v>
      </c>
      <c r="AY406" s="53">
        <v>-0.28829490000000002</v>
      </c>
      <c r="AZ406" s="53">
        <v>-0.31344569999999999</v>
      </c>
      <c r="BA406" s="53">
        <v>-0.36706820000000001</v>
      </c>
      <c r="BB406" s="53">
        <v>-0.45839530000000001</v>
      </c>
      <c r="BC406" s="53">
        <v>-0.32170559999999998</v>
      </c>
      <c r="BD406" s="53">
        <v>-8.5735099999999995E-2</v>
      </c>
      <c r="BE406" s="53">
        <v>-0.58018528999999996</v>
      </c>
      <c r="BF406" s="53">
        <v>-0.5369623</v>
      </c>
      <c r="BG406" s="53">
        <v>-0.67782929999999997</v>
      </c>
      <c r="BH406" s="53">
        <v>-0.79521120000000001</v>
      </c>
      <c r="BI406" s="53">
        <v>-0.83124180000000003</v>
      </c>
      <c r="BJ406" s="53">
        <v>-1.4278470000000001</v>
      </c>
      <c r="BK406" s="53">
        <v>-0.75901730000000001</v>
      </c>
      <c r="BL406" s="53">
        <v>0.27361990000000003</v>
      </c>
      <c r="BM406" s="53">
        <v>-1.010448</v>
      </c>
      <c r="BN406" s="53">
        <v>-1.4589829999999999</v>
      </c>
      <c r="BO406" s="53">
        <v>-1.0646789999999999</v>
      </c>
      <c r="BP406" s="53">
        <v>-1.2138359999999999</v>
      </c>
      <c r="BQ406" s="53">
        <v>-0.77264630000000001</v>
      </c>
      <c r="BR406" s="53">
        <v>-0.4950175</v>
      </c>
      <c r="BS406" s="53">
        <v>-0.66022630000000004</v>
      </c>
      <c r="BT406" s="53">
        <v>-0.54493049999999998</v>
      </c>
      <c r="BU406" s="53">
        <v>-0.76823229999999998</v>
      </c>
      <c r="BV406" s="53">
        <v>-0.47792220000000002</v>
      </c>
      <c r="BW406" s="53">
        <v>-5.6094999999999999E-3</v>
      </c>
      <c r="BX406" s="53">
        <v>-7.4327699999999997E-2</v>
      </c>
      <c r="BY406" s="53">
        <v>-9.0509999999999993E-2</v>
      </c>
      <c r="BZ406" s="53">
        <v>-0.18987519999999999</v>
      </c>
      <c r="CA406" s="53">
        <v>-3.9893999999999997E-3</v>
      </c>
      <c r="CB406" s="53">
        <v>0.1757406</v>
      </c>
      <c r="CC406" s="53">
        <v>-0.24788268999999999</v>
      </c>
      <c r="CD406" s="53">
        <v>-0.2015979</v>
      </c>
      <c r="CE406" s="53">
        <v>-0.27118579999999998</v>
      </c>
      <c r="CF406" s="53">
        <v>-0.43262420000000001</v>
      </c>
      <c r="CG406" s="53">
        <v>-0.43084450000000002</v>
      </c>
      <c r="CH406" s="53">
        <v>-0.9126995</v>
      </c>
      <c r="CI406" s="53">
        <v>-0.49643199999999998</v>
      </c>
      <c r="CJ406" s="53">
        <v>0.61076799999999998</v>
      </c>
      <c r="CK406" s="53">
        <v>-0.76050010000000001</v>
      </c>
      <c r="CL406" s="53">
        <v>-1.2007890000000001</v>
      </c>
      <c r="CM406" s="53">
        <v>-0.78483720000000001</v>
      </c>
      <c r="CN406" s="53">
        <v>-0.95004299999999997</v>
      </c>
      <c r="CO406" s="53">
        <v>-0.58610059999999997</v>
      </c>
      <c r="CP406" s="53">
        <v>-0.33310590000000001</v>
      </c>
      <c r="CQ406" s="53">
        <v>-0.4287319</v>
      </c>
      <c r="CR406" s="53">
        <v>-0.26217010000000002</v>
      </c>
      <c r="CS406" s="53">
        <v>-0.41694809999999999</v>
      </c>
      <c r="CT406" s="53">
        <v>-0.219585</v>
      </c>
      <c r="CU406" s="53">
        <v>0.1901775</v>
      </c>
      <c r="CV406" s="53">
        <v>9.1284799999999999E-2</v>
      </c>
      <c r="CW406" s="53">
        <v>0.1010335</v>
      </c>
      <c r="CX406" s="53">
        <v>-3.8990000000000001E-3</v>
      </c>
      <c r="CY406" s="53">
        <v>0.2160599</v>
      </c>
      <c r="CZ406" s="53">
        <v>0.35683779999999998</v>
      </c>
      <c r="DA406" s="53">
        <v>8.4419999999999995E-2</v>
      </c>
      <c r="DB406" s="53">
        <v>0.13376650000000001</v>
      </c>
      <c r="DC406" s="53">
        <v>0.13545760000000001</v>
      </c>
      <c r="DD406" s="53">
        <v>-7.0037100000000005E-2</v>
      </c>
      <c r="DE406" s="53">
        <v>-3.0447100000000001E-2</v>
      </c>
      <c r="DF406" s="53">
        <v>-0.3975516</v>
      </c>
      <c r="DG406" s="53">
        <v>-0.23384659999999999</v>
      </c>
      <c r="DH406" s="53">
        <v>0.94791599999999998</v>
      </c>
      <c r="DI406" s="53">
        <v>-0.51055170000000005</v>
      </c>
      <c r="DJ406" s="53">
        <v>-0.94259409999999999</v>
      </c>
      <c r="DK406" s="53">
        <v>-0.50499519999999998</v>
      </c>
      <c r="DL406" s="53">
        <v>-0.68624960000000002</v>
      </c>
      <c r="DM406" s="53">
        <v>-0.39955499999999999</v>
      </c>
      <c r="DN406" s="53">
        <v>-0.17119429999999999</v>
      </c>
      <c r="DO406" s="53">
        <v>-0.19723750000000001</v>
      </c>
      <c r="DP406" s="53">
        <v>2.0590299999999999E-2</v>
      </c>
      <c r="DQ406" s="53">
        <v>-6.5664E-2</v>
      </c>
      <c r="DR406" s="53">
        <v>3.8752300000000003E-2</v>
      </c>
      <c r="DS406" s="53">
        <v>0.38596449999999999</v>
      </c>
      <c r="DT406" s="53">
        <v>0.25689719999999999</v>
      </c>
      <c r="DU406" s="53">
        <v>0.29257689999999997</v>
      </c>
      <c r="DV406" s="53">
        <v>0.1820773</v>
      </c>
      <c r="DW406" s="53">
        <v>0.43610919999999997</v>
      </c>
      <c r="DX406" s="53">
        <v>0.53793500000000005</v>
      </c>
      <c r="DY406" s="53">
        <v>0.56421220000000005</v>
      </c>
      <c r="DZ406" s="53">
        <v>0.61797950000000001</v>
      </c>
      <c r="EA406" s="53">
        <v>0.72258610000000001</v>
      </c>
      <c r="EB406" s="53">
        <v>0.45348090000000002</v>
      </c>
      <c r="EC406" s="53">
        <v>0.54766320000000002</v>
      </c>
      <c r="ED406" s="53">
        <v>0.3462402</v>
      </c>
      <c r="EE406" s="53">
        <v>0.14528489999999999</v>
      </c>
      <c r="EF406" s="53">
        <v>1.434704</v>
      </c>
      <c r="EG406" s="53">
        <v>-0.14966589999999999</v>
      </c>
      <c r="EH406" s="53">
        <v>-0.56980220000000004</v>
      </c>
      <c r="EI406" s="53">
        <v>-0.1009477</v>
      </c>
      <c r="EJ406" s="53">
        <v>-0.30537379999999997</v>
      </c>
      <c r="EK406" s="53">
        <v>-0.13021269999999999</v>
      </c>
      <c r="EL406" s="53">
        <v>6.2580300000000005E-2</v>
      </c>
      <c r="EM406" s="53">
        <v>0.1370036</v>
      </c>
      <c r="EN406" s="53">
        <v>0.4288515</v>
      </c>
      <c r="EO406" s="53">
        <v>0.4415346</v>
      </c>
      <c r="EP406" s="53">
        <v>0.41175030000000001</v>
      </c>
      <c r="EQ406" s="53">
        <v>0.66864990000000002</v>
      </c>
      <c r="ER406" s="53">
        <v>0.49601529999999999</v>
      </c>
      <c r="ES406" s="53">
        <v>0.56913519999999995</v>
      </c>
      <c r="ET406" s="53">
        <v>0.45059739999999998</v>
      </c>
      <c r="EU406" s="53">
        <v>0.75382539999999998</v>
      </c>
      <c r="EV406" s="53">
        <v>0.79941059999999997</v>
      </c>
      <c r="EW406" s="53">
        <v>57.541400000000003</v>
      </c>
      <c r="EX406" s="53">
        <v>56.775779999999997</v>
      </c>
      <c r="EY406" s="53">
        <v>56.073439999999998</v>
      </c>
      <c r="EZ406" s="53">
        <v>55.596089999999997</v>
      </c>
      <c r="FA406" s="53">
        <v>55.217970000000001</v>
      </c>
      <c r="FB406" s="53">
        <v>54.44688</v>
      </c>
      <c r="FC406" s="53">
        <v>54.589060000000003</v>
      </c>
      <c r="FD406" s="53">
        <v>55.964060000000003</v>
      </c>
      <c r="FE406" s="53">
        <v>58.809379999999997</v>
      </c>
      <c r="FF406" s="53">
        <v>63.060940000000002</v>
      </c>
      <c r="FG406" s="53">
        <v>67.866410000000002</v>
      </c>
      <c r="FH406" s="53">
        <v>73.160929999999993</v>
      </c>
      <c r="FI406" s="53">
        <v>78.059370000000001</v>
      </c>
      <c r="FJ406" s="53">
        <v>81.364850000000004</v>
      </c>
      <c r="FK406" s="53">
        <v>82.703900000000004</v>
      </c>
      <c r="FL406" s="53">
        <v>81.794529999999995</v>
      </c>
      <c r="FM406" s="53">
        <v>79.917190000000005</v>
      </c>
      <c r="FN406" s="53">
        <v>77.460160000000002</v>
      </c>
      <c r="FO406" s="53">
        <v>74.157809999999998</v>
      </c>
      <c r="FP406" s="53">
        <v>69.599220000000003</v>
      </c>
      <c r="FQ406" s="53">
        <v>64.213279999999997</v>
      </c>
      <c r="FR406" s="53">
        <v>60.907029999999999</v>
      </c>
      <c r="FS406" s="53">
        <v>59.357030000000002</v>
      </c>
      <c r="FT406" s="53">
        <v>58.072650000000003</v>
      </c>
      <c r="FU406" s="53">
        <v>64</v>
      </c>
      <c r="FV406" s="53">
        <v>123.0583</v>
      </c>
      <c r="FW406" s="53">
        <v>12.77333</v>
      </c>
      <c r="FX406" s="53">
        <v>1</v>
      </c>
    </row>
    <row r="407" spans="1:180" x14ac:dyDescent="0.3">
      <c r="A407" t="s">
        <v>174</v>
      </c>
      <c r="B407" t="s">
        <v>252</v>
      </c>
      <c r="C407" t="s">
        <v>180</v>
      </c>
      <c r="D407" t="s">
        <v>227</v>
      </c>
      <c r="E407" t="s">
        <v>188</v>
      </c>
      <c r="F407" t="s">
        <v>233</v>
      </c>
      <c r="G407" t="s">
        <v>242</v>
      </c>
      <c r="H407" s="53">
        <v>27</v>
      </c>
      <c r="I407" s="53">
        <v>1.4618139999999999</v>
      </c>
      <c r="J407" s="53">
        <v>1.256847</v>
      </c>
      <c r="K407" s="53">
        <v>1.353345</v>
      </c>
      <c r="L407" s="53">
        <v>1.2097789999999999</v>
      </c>
      <c r="M407" s="53">
        <v>1.5171600000000001</v>
      </c>
      <c r="N407" s="53">
        <v>1.545704</v>
      </c>
      <c r="O407" s="53">
        <v>1.8624130000000001</v>
      </c>
      <c r="P407" s="53">
        <v>2.9715509999999998</v>
      </c>
      <c r="Q407" s="53">
        <v>2.783636</v>
      </c>
      <c r="R407" s="53">
        <v>2.16859</v>
      </c>
      <c r="S407" s="53">
        <v>2.8119860000000001</v>
      </c>
      <c r="T407" s="53">
        <v>2.5419499999999999</v>
      </c>
      <c r="U407" s="53">
        <v>2.5931479999999998</v>
      </c>
      <c r="V407" s="53">
        <v>2.365469</v>
      </c>
      <c r="W407" s="53">
        <v>1.7946029999999999</v>
      </c>
      <c r="X407" s="53">
        <v>1.690952</v>
      </c>
      <c r="Y407" s="53">
        <v>1.4004749999999999</v>
      </c>
      <c r="Z407" s="53">
        <v>1.5140260000000001</v>
      </c>
      <c r="AA407" s="53">
        <v>1.3995979999999999</v>
      </c>
      <c r="AB407" s="53">
        <v>1.503919</v>
      </c>
      <c r="AC407" s="53">
        <v>1.7049810000000001</v>
      </c>
      <c r="AD407" s="53">
        <v>1.1748259999999999</v>
      </c>
      <c r="AE407" s="53">
        <v>1.4839720000000001</v>
      </c>
      <c r="AF407" s="53">
        <v>1.5206789999999999</v>
      </c>
      <c r="AG407" s="53">
        <v>-1.372314</v>
      </c>
      <c r="AH407" s="53">
        <v>-1.7371049999999999</v>
      </c>
      <c r="AI407" s="53">
        <v>-1.6954849999999999</v>
      </c>
      <c r="AJ407" s="53">
        <v>-1.593755</v>
      </c>
      <c r="AK407" s="53">
        <v>-1.2273559999999999</v>
      </c>
      <c r="AL407" s="53">
        <v>-1.312201</v>
      </c>
      <c r="AM407" s="53">
        <v>-0.93889089999999997</v>
      </c>
      <c r="AN407" s="53">
        <v>-0.13029360000000001</v>
      </c>
      <c r="AO407" s="53">
        <v>-0.46562819999999999</v>
      </c>
      <c r="AP407" s="53">
        <v>-1.400396</v>
      </c>
      <c r="AQ407" s="53">
        <v>-0.81594739999999999</v>
      </c>
      <c r="AR407" s="53">
        <v>-0.98698580000000002</v>
      </c>
      <c r="AS407" s="53">
        <v>-0.80559959999999997</v>
      </c>
      <c r="AT407" s="53">
        <v>-0.85047530000000005</v>
      </c>
      <c r="AU407" s="53">
        <v>-1.4462550000000001</v>
      </c>
      <c r="AV407" s="53">
        <v>-1.6814020000000001</v>
      </c>
      <c r="AW407" s="53">
        <v>-1.8589100000000001</v>
      </c>
      <c r="AX407" s="53">
        <v>-1.404965</v>
      </c>
      <c r="AY407" s="53">
        <v>-1.3221039999999999</v>
      </c>
      <c r="AZ407" s="53">
        <v>-1.1568419999999999</v>
      </c>
      <c r="BA407" s="53">
        <v>-0.9317048</v>
      </c>
      <c r="BB407" s="53">
        <v>-1.865567</v>
      </c>
      <c r="BC407" s="53">
        <v>-1.574524</v>
      </c>
      <c r="BD407" s="53">
        <v>-1.739336</v>
      </c>
      <c r="BE407" s="53">
        <v>-0.78155160000000001</v>
      </c>
      <c r="BF407" s="53">
        <v>-1.105999</v>
      </c>
      <c r="BG407" s="53">
        <v>-1.041636</v>
      </c>
      <c r="BH407" s="53">
        <v>-1.0436840000000001</v>
      </c>
      <c r="BI407" s="53">
        <v>-0.70726160000000005</v>
      </c>
      <c r="BJ407" s="53">
        <v>-0.79640270000000002</v>
      </c>
      <c r="BK407" s="53">
        <v>-0.64411609999999997</v>
      </c>
      <c r="BL407" s="53">
        <v>0.21625359999999999</v>
      </c>
      <c r="BM407" s="53">
        <v>-0.1247108</v>
      </c>
      <c r="BN407" s="53">
        <v>-0.96915410000000002</v>
      </c>
      <c r="BO407" s="53">
        <v>-0.35869230000000002</v>
      </c>
      <c r="BP407" s="53">
        <v>-0.57055630000000002</v>
      </c>
      <c r="BQ407" s="53">
        <v>-0.4530846</v>
      </c>
      <c r="BR407" s="53">
        <v>-0.52367600000000003</v>
      </c>
      <c r="BS407" s="53">
        <v>-1.002373</v>
      </c>
      <c r="BT407" s="53">
        <v>-1.042268</v>
      </c>
      <c r="BU407" s="53">
        <v>-1.2133039999999999</v>
      </c>
      <c r="BV407" s="53">
        <v>-0.89448019999999995</v>
      </c>
      <c r="BW407" s="53">
        <v>-0.89601719999999996</v>
      </c>
      <c r="BX407" s="53">
        <v>-0.74983319999999998</v>
      </c>
      <c r="BY407" s="53">
        <v>-0.57420559999999998</v>
      </c>
      <c r="BZ407" s="53">
        <v>-1.312994</v>
      </c>
      <c r="CA407" s="53">
        <v>-0.93898340000000002</v>
      </c>
      <c r="CB407" s="53">
        <v>-0.96125360000000004</v>
      </c>
      <c r="CC407" s="53">
        <v>-0.37239118999999998</v>
      </c>
      <c r="CD407" s="53">
        <v>-0.66889620000000005</v>
      </c>
      <c r="CE407" s="53">
        <v>-0.58878249999999999</v>
      </c>
      <c r="CF407" s="53">
        <v>-0.66270629999999997</v>
      </c>
      <c r="CG407" s="53">
        <v>-0.34704570000000001</v>
      </c>
      <c r="CH407" s="53">
        <v>-0.43916260000000001</v>
      </c>
      <c r="CI407" s="53">
        <v>-0.43995600000000001</v>
      </c>
      <c r="CJ407" s="53">
        <v>0.45627119999999999</v>
      </c>
      <c r="CK407" s="53">
        <v>0.1114076</v>
      </c>
      <c r="CL407" s="53">
        <v>-0.67047749999999995</v>
      </c>
      <c r="CM407" s="53">
        <v>-4.1998800000000003E-2</v>
      </c>
      <c r="CN407" s="53">
        <v>-0.28213860000000002</v>
      </c>
      <c r="CO407" s="53">
        <v>-0.20893390000000001</v>
      </c>
      <c r="CP407" s="53">
        <v>-0.29733579999999998</v>
      </c>
      <c r="CQ407" s="53">
        <v>-0.69494089999999997</v>
      </c>
      <c r="CR407" s="53">
        <v>-0.59960539999999996</v>
      </c>
      <c r="CS407" s="53">
        <v>-0.76615889999999998</v>
      </c>
      <c r="CT407" s="53">
        <v>-0.54091999999999996</v>
      </c>
      <c r="CU407" s="53">
        <v>-0.60091079999999997</v>
      </c>
      <c r="CV407" s="53">
        <v>-0.46793990000000002</v>
      </c>
      <c r="CW407" s="53">
        <v>-0.32660270000000002</v>
      </c>
      <c r="CX407" s="53">
        <v>-0.93028299999999997</v>
      </c>
      <c r="CY407" s="53">
        <v>-0.49880999999999998</v>
      </c>
      <c r="CZ407" s="53">
        <v>-0.4223557</v>
      </c>
      <c r="DA407" s="53">
        <v>3.6769200000000002E-2</v>
      </c>
      <c r="DB407" s="53">
        <v>-0.23179359999999999</v>
      </c>
      <c r="DC407" s="53">
        <v>-0.13592889999999999</v>
      </c>
      <c r="DD407" s="53">
        <v>-0.2817288</v>
      </c>
      <c r="DE407" s="53">
        <v>1.3170299999999999E-2</v>
      </c>
      <c r="DF407" s="53">
        <v>-8.1922499999999995E-2</v>
      </c>
      <c r="DG407" s="53">
        <v>-0.2357959</v>
      </c>
      <c r="DH407" s="53">
        <v>0.69628880000000004</v>
      </c>
      <c r="DI407" s="53">
        <v>0.347526</v>
      </c>
      <c r="DJ407" s="53">
        <v>-0.37180089999999999</v>
      </c>
      <c r="DK407" s="53">
        <v>0.27469460000000001</v>
      </c>
      <c r="DL407" s="53">
        <v>6.2792000000000004E-3</v>
      </c>
      <c r="DM407" s="53">
        <v>3.5216900000000002E-2</v>
      </c>
      <c r="DN407" s="53">
        <v>-7.0995600000000006E-2</v>
      </c>
      <c r="DO407" s="53">
        <v>-0.38750899999999999</v>
      </c>
      <c r="DP407" s="53">
        <v>-0.1569432</v>
      </c>
      <c r="DQ407" s="53">
        <v>-0.31901400000000002</v>
      </c>
      <c r="DR407" s="53">
        <v>-0.18735979999999999</v>
      </c>
      <c r="DS407" s="53">
        <v>-0.30580439999999998</v>
      </c>
      <c r="DT407" s="53">
        <v>-0.18604660000000001</v>
      </c>
      <c r="DU407" s="53">
        <v>-7.8999799999999995E-2</v>
      </c>
      <c r="DV407" s="53">
        <v>-0.54757239999999996</v>
      </c>
      <c r="DW407" s="53">
        <v>-5.8636599999999997E-2</v>
      </c>
      <c r="DX407" s="53">
        <v>0.1165422</v>
      </c>
      <c r="DY407" s="53">
        <v>0.62753183000000001</v>
      </c>
      <c r="DZ407" s="53">
        <v>0.39931309999999998</v>
      </c>
      <c r="EA407" s="53">
        <v>0.51791980000000004</v>
      </c>
      <c r="EB407" s="53">
        <v>0.26834219999999998</v>
      </c>
      <c r="EC407" s="53">
        <v>0.53326479999999998</v>
      </c>
      <c r="ED407" s="53">
        <v>0.43387540000000002</v>
      </c>
      <c r="EE407" s="53">
        <v>5.8978900000000001E-2</v>
      </c>
      <c r="EF407" s="53">
        <v>1.0428360000000001</v>
      </c>
      <c r="EG407" s="53">
        <v>0.68844340000000004</v>
      </c>
      <c r="EH407" s="53">
        <v>5.9440699999999999E-2</v>
      </c>
      <c r="EI407" s="53">
        <v>0.73194970000000004</v>
      </c>
      <c r="EJ407" s="53">
        <v>0.42270869999999999</v>
      </c>
      <c r="EK407" s="53">
        <v>0.38773180000000002</v>
      </c>
      <c r="EL407" s="53">
        <v>0.25580370000000002</v>
      </c>
      <c r="EM407" s="53">
        <v>5.6373600000000003E-2</v>
      </c>
      <c r="EN407" s="53">
        <v>0.48219079999999997</v>
      </c>
      <c r="EO407" s="53">
        <v>0.3265923</v>
      </c>
      <c r="EP407" s="53">
        <v>0.323125</v>
      </c>
      <c r="EQ407" s="53">
        <v>0.1202824</v>
      </c>
      <c r="ER407" s="53">
        <v>0.22096250000000001</v>
      </c>
      <c r="ES407" s="53">
        <v>0.27849940000000001</v>
      </c>
      <c r="ET407" s="53">
        <v>5.0007999999999997E-3</v>
      </c>
      <c r="EU407" s="53">
        <v>0.57690379999999997</v>
      </c>
      <c r="EV407" s="53">
        <v>0.89462509999999995</v>
      </c>
      <c r="EW407" s="53">
        <v>57.5625</v>
      </c>
      <c r="EX407" s="53">
        <v>56.880209999999998</v>
      </c>
      <c r="EY407" s="53">
        <v>56.29316</v>
      </c>
      <c r="EZ407" s="53">
        <v>55.911459999999998</v>
      </c>
      <c r="FA407" s="53">
        <v>55.435270000000003</v>
      </c>
      <c r="FB407" s="53">
        <v>55.056550000000001</v>
      </c>
      <c r="FC407" s="53">
        <v>54.900300000000001</v>
      </c>
      <c r="FD407" s="53">
        <v>56.491810000000001</v>
      </c>
      <c r="FE407" s="53">
        <v>59.316589999999998</v>
      </c>
      <c r="FF407" s="53">
        <v>63.064729999999997</v>
      </c>
      <c r="FG407" s="53">
        <v>67.90401</v>
      </c>
      <c r="FH407" s="53">
        <v>73.002979999999994</v>
      </c>
      <c r="FI407" s="53">
        <v>77.930440000000004</v>
      </c>
      <c r="FJ407" s="53">
        <v>81.130949999999999</v>
      </c>
      <c r="FK407" s="53">
        <v>82.648439999999994</v>
      </c>
      <c r="FL407" s="53">
        <v>82.925600000000003</v>
      </c>
      <c r="FM407" s="53">
        <v>82.008930000000007</v>
      </c>
      <c r="FN407" s="53">
        <v>79.624629999999996</v>
      </c>
      <c r="FO407" s="53">
        <v>75.902900000000002</v>
      </c>
      <c r="FP407" s="53">
        <v>70.695310000000006</v>
      </c>
      <c r="FQ407" s="53">
        <v>65.181179999999998</v>
      </c>
      <c r="FR407" s="53">
        <v>61.557290000000002</v>
      </c>
      <c r="FS407" s="53">
        <v>59.850439999999999</v>
      </c>
      <c r="FT407" s="53">
        <v>58.653640000000003</v>
      </c>
      <c r="FU407" s="53">
        <v>64</v>
      </c>
      <c r="FV407" s="53">
        <v>123.0583</v>
      </c>
      <c r="FW407" s="53">
        <v>12.77333</v>
      </c>
      <c r="FX407" s="53">
        <v>1</v>
      </c>
    </row>
    <row r="408" spans="1:180" x14ac:dyDescent="0.3">
      <c r="A408" t="s">
        <v>174</v>
      </c>
      <c r="B408" t="s">
        <v>252</v>
      </c>
      <c r="C408" t="s">
        <v>180</v>
      </c>
      <c r="D408" t="s">
        <v>248</v>
      </c>
      <c r="E408" t="s">
        <v>190</v>
      </c>
      <c r="F408" t="s">
        <v>233</v>
      </c>
      <c r="G408" t="s">
        <v>242</v>
      </c>
      <c r="H408" s="53">
        <v>27</v>
      </c>
      <c r="I408" s="53">
        <v>0.84048933000000003</v>
      </c>
      <c r="J408" s="53">
        <v>0.81317260000000002</v>
      </c>
      <c r="K408" s="53">
        <v>0.99331789999999998</v>
      </c>
      <c r="L408" s="53">
        <v>0.65872609999999998</v>
      </c>
      <c r="M408" s="53">
        <v>1.0139370000000001</v>
      </c>
      <c r="N408" s="53">
        <v>0.86415600000000004</v>
      </c>
      <c r="O408" s="53">
        <v>1.2283649999999999</v>
      </c>
      <c r="P408" s="53">
        <v>1.6308320000000001</v>
      </c>
      <c r="Q408" s="53">
        <v>1.6715949999999999</v>
      </c>
      <c r="R408" s="53">
        <v>1.6061589999999999</v>
      </c>
      <c r="S408" s="53">
        <v>1.75946</v>
      </c>
      <c r="T408" s="53">
        <v>1.2471620000000001</v>
      </c>
      <c r="U408" s="53">
        <v>1.1112200000000001</v>
      </c>
      <c r="V408" s="53">
        <v>0.71914469999999997</v>
      </c>
      <c r="W408" s="53">
        <v>0.98598770000000002</v>
      </c>
      <c r="X408" s="53">
        <v>0.3955555</v>
      </c>
      <c r="Y408" s="53">
        <v>0.52637120000000004</v>
      </c>
      <c r="Z408" s="53">
        <v>0.4154024</v>
      </c>
      <c r="AA408" s="53">
        <v>0.65217290000000006</v>
      </c>
      <c r="AB408" s="53">
        <v>0.82645880000000005</v>
      </c>
      <c r="AC408" s="53">
        <v>1.0117119999999999</v>
      </c>
      <c r="AD408" s="53">
        <v>1.165489</v>
      </c>
      <c r="AE408" s="53">
        <v>0.98992749999999996</v>
      </c>
      <c r="AF408" s="53">
        <v>0.78961769999999998</v>
      </c>
      <c r="AG408" s="53">
        <v>-1.5469029999999999</v>
      </c>
      <c r="AH408" s="53">
        <v>-1.508923</v>
      </c>
      <c r="AI408" s="53">
        <v>-1.4157390000000001</v>
      </c>
      <c r="AJ408" s="53">
        <v>-1.778295</v>
      </c>
      <c r="AK408" s="53">
        <v>-1.2244539999999999</v>
      </c>
      <c r="AL408" s="53">
        <v>-1.682523</v>
      </c>
      <c r="AM408" s="53">
        <v>-0.89148859999999996</v>
      </c>
      <c r="AN408" s="53">
        <v>-0.55982980000000004</v>
      </c>
      <c r="AO408" s="53">
        <v>-0.38141219999999998</v>
      </c>
      <c r="AP408" s="53">
        <v>-0.7288306</v>
      </c>
      <c r="AQ408" s="53">
        <v>-0.6149715</v>
      </c>
      <c r="AR408" s="53">
        <v>-1.189765</v>
      </c>
      <c r="AS408" s="53">
        <v>-1.313914</v>
      </c>
      <c r="AT408" s="53">
        <v>-1.942841</v>
      </c>
      <c r="AU408" s="53">
        <v>-1.668893</v>
      </c>
      <c r="AV408" s="53">
        <v>-2.5772840000000001</v>
      </c>
      <c r="AW408" s="53">
        <v>-2.1772300000000002</v>
      </c>
      <c r="AX408" s="53">
        <v>-2.3494009999999999</v>
      </c>
      <c r="AY408" s="53">
        <v>-2.0093320000000001</v>
      </c>
      <c r="AZ408" s="53">
        <v>-1.6864950000000001</v>
      </c>
      <c r="BA408" s="53">
        <v>-1.709802</v>
      </c>
      <c r="BB408" s="53">
        <v>-1.632919</v>
      </c>
      <c r="BC408" s="53">
        <v>-1.7322109999999999</v>
      </c>
      <c r="BD408" s="53">
        <v>-1.8941410000000001</v>
      </c>
      <c r="BE408" s="53">
        <v>-1.0599259999999999</v>
      </c>
      <c r="BF408" s="53">
        <v>-1.0671820000000001</v>
      </c>
      <c r="BG408" s="53">
        <v>-0.93214669999999999</v>
      </c>
      <c r="BH408" s="53">
        <v>-1.2686040000000001</v>
      </c>
      <c r="BI408" s="53">
        <v>-0.78513829999999996</v>
      </c>
      <c r="BJ408" s="53">
        <v>-1.1169519999999999</v>
      </c>
      <c r="BK408" s="53">
        <v>-0.57325749999999998</v>
      </c>
      <c r="BL408" s="53">
        <v>-0.17831640000000001</v>
      </c>
      <c r="BM408" s="53">
        <v>-0.1000564</v>
      </c>
      <c r="BN408" s="53">
        <v>-0.33088590000000001</v>
      </c>
      <c r="BO408" s="53">
        <v>-0.2311909</v>
      </c>
      <c r="BP408" s="53">
        <v>-0.76154339999999998</v>
      </c>
      <c r="BQ408" s="53">
        <v>-0.86626879999999995</v>
      </c>
      <c r="BR408" s="53">
        <v>-1.3642160000000001</v>
      </c>
      <c r="BS408" s="53">
        <v>-1.1034820000000001</v>
      </c>
      <c r="BT408" s="53">
        <v>-1.8078689999999999</v>
      </c>
      <c r="BU408" s="53">
        <v>-1.5587880000000001</v>
      </c>
      <c r="BV408" s="53">
        <v>-1.6672180000000001</v>
      </c>
      <c r="BW408" s="53">
        <v>-1.393904</v>
      </c>
      <c r="BX408" s="53">
        <v>-1.145834</v>
      </c>
      <c r="BY408" s="53">
        <v>-1.126563</v>
      </c>
      <c r="BZ408" s="53">
        <v>-1.0149760000000001</v>
      </c>
      <c r="CA408" s="53">
        <v>-1.133113</v>
      </c>
      <c r="CB408" s="53">
        <v>-1.2709710000000001</v>
      </c>
      <c r="CC408" s="53">
        <v>-0.72264671000000003</v>
      </c>
      <c r="CD408" s="53">
        <v>-0.76123280000000004</v>
      </c>
      <c r="CE408" s="53">
        <v>-0.59721239999999998</v>
      </c>
      <c r="CF408" s="53">
        <v>-0.91559360000000001</v>
      </c>
      <c r="CG408" s="53">
        <v>-0.4808693</v>
      </c>
      <c r="CH408" s="53">
        <v>-0.72523859999999996</v>
      </c>
      <c r="CI408" s="53">
        <v>-0.35285159999999999</v>
      </c>
      <c r="CJ408" s="53">
        <v>8.5918599999999998E-2</v>
      </c>
      <c r="CK408" s="53">
        <v>9.48098E-2</v>
      </c>
      <c r="CL408" s="53">
        <v>-5.5270699999999999E-2</v>
      </c>
      <c r="CM408" s="53">
        <v>3.4614399999999997E-2</v>
      </c>
      <c r="CN408" s="53">
        <v>-0.4649585</v>
      </c>
      <c r="CO408" s="53">
        <v>-0.55623100000000003</v>
      </c>
      <c r="CP408" s="53">
        <v>-0.96346270000000001</v>
      </c>
      <c r="CQ408" s="53">
        <v>-0.71188050000000003</v>
      </c>
      <c r="CR408" s="53">
        <v>-1.2749760000000001</v>
      </c>
      <c r="CS408" s="53">
        <v>-1.130457</v>
      </c>
      <c r="CT408" s="53">
        <v>-1.1947399999999999</v>
      </c>
      <c r="CU408" s="53">
        <v>-0.96765990000000002</v>
      </c>
      <c r="CV408" s="53">
        <v>-0.77137319999999998</v>
      </c>
      <c r="CW408" s="53">
        <v>-0.72261430000000004</v>
      </c>
      <c r="CX408" s="53">
        <v>-0.58699109999999999</v>
      </c>
      <c r="CY408" s="53">
        <v>-0.71818040000000005</v>
      </c>
      <c r="CZ408" s="53">
        <v>-0.83936569999999999</v>
      </c>
      <c r="DA408" s="53">
        <v>-0.38536780999999998</v>
      </c>
      <c r="DB408" s="53">
        <v>-0.45528390000000002</v>
      </c>
      <c r="DC408" s="53">
        <v>-0.26227810000000001</v>
      </c>
      <c r="DD408" s="53">
        <v>-0.56258330000000001</v>
      </c>
      <c r="DE408" s="53">
        <v>-0.17660039999999999</v>
      </c>
      <c r="DF408" s="53">
        <v>-0.33352569999999998</v>
      </c>
      <c r="DG408" s="53">
        <v>-0.1324458</v>
      </c>
      <c r="DH408" s="53">
        <v>0.35015370000000001</v>
      </c>
      <c r="DI408" s="53">
        <v>0.28967599999999999</v>
      </c>
      <c r="DJ408" s="53">
        <v>0.2203446</v>
      </c>
      <c r="DK408" s="53">
        <v>0.30041960000000001</v>
      </c>
      <c r="DL408" s="53">
        <v>-0.16837360000000001</v>
      </c>
      <c r="DM408" s="53">
        <v>-0.2461932</v>
      </c>
      <c r="DN408" s="53">
        <v>-0.56270900000000001</v>
      </c>
      <c r="DO408" s="53">
        <v>-0.32027879999999997</v>
      </c>
      <c r="DP408" s="53">
        <v>-0.74208160000000001</v>
      </c>
      <c r="DQ408" s="53">
        <v>-0.70212569999999996</v>
      </c>
      <c r="DR408" s="53">
        <v>-0.72226270000000004</v>
      </c>
      <c r="DS408" s="53">
        <v>-0.54141620000000001</v>
      </c>
      <c r="DT408" s="53">
        <v>-0.39691270000000001</v>
      </c>
      <c r="DU408" s="53">
        <v>-0.31866529999999998</v>
      </c>
      <c r="DV408" s="53">
        <v>-0.15900610000000001</v>
      </c>
      <c r="DW408" s="53">
        <v>-0.3032474</v>
      </c>
      <c r="DX408" s="53">
        <v>-0.40776000000000001</v>
      </c>
      <c r="DY408" s="53">
        <v>0.1016094</v>
      </c>
      <c r="DZ408" s="53">
        <v>-1.35421E-2</v>
      </c>
      <c r="EA408" s="53">
        <v>0.2213138</v>
      </c>
      <c r="EB408" s="53">
        <v>-5.2892599999999998E-2</v>
      </c>
      <c r="EC408" s="53">
        <v>0.2627157</v>
      </c>
      <c r="ED408" s="53">
        <v>0.23204559999999999</v>
      </c>
      <c r="EE408" s="53">
        <v>0.18578529999999999</v>
      </c>
      <c r="EF408" s="53">
        <v>0.73166710000000001</v>
      </c>
      <c r="EG408" s="53">
        <v>0.57103190000000004</v>
      </c>
      <c r="EH408" s="53">
        <v>0.61828919999999998</v>
      </c>
      <c r="EI408" s="53">
        <v>0.68420020000000004</v>
      </c>
      <c r="EJ408" s="53">
        <v>0.25984780000000002</v>
      </c>
      <c r="EK408" s="53">
        <v>0.2014521</v>
      </c>
      <c r="EL408" s="53">
        <v>1.5915499999999999E-2</v>
      </c>
      <c r="EM408" s="53">
        <v>0.24513180000000001</v>
      </c>
      <c r="EN408" s="53">
        <v>2.7332499999999999E-2</v>
      </c>
      <c r="EO408" s="53">
        <v>-8.3683499999999994E-2</v>
      </c>
      <c r="EP408" s="53">
        <v>-4.00801E-2</v>
      </c>
      <c r="EQ408" s="53">
        <v>7.4011900000000005E-2</v>
      </c>
      <c r="ER408" s="53">
        <v>0.14374880000000001</v>
      </c>
      <c r="ES408" s="53">
        <v>0.2645729</v>
      </c>
      <c r="ET408" s="53">
        <v>0.45893630000000002</v>
      </c>
      <c r="EU408" s="53">
        <v>0.2958498</v>
      </c>
      <c r="EV408" s="53">
        <v>0.21540999999999999</v>
      </c>
      <c r="EW408" s="53">
        <v>57.547739999999997</v>
      </c>
      <c r="EX408" s="53">
        <v>56.921880000000002</v>
      </c>
      <c r="EY408" s="53">
        <v>56.328989999999997</v>
      </c>
      <c r="EZ408" s="53">
        <v>55.644970000000001</v>
      </c>
      <c r="FA408" s="53">
        <v>55.31597</v>
      </c>
      <c r="FB408" s="53">
        <v>54.714410000000001</v>
      </c>
      <c r="FC408" s="53">
        <v>54.668399999999998</v>
      </c>
      <c r="FD408" s="53">
        <v>54.578989999999997</v>
      </c>
      <c r="FE408" s="53">
        <v>56.566839999999999</v>
      </c>
      <c r="FF408" s="53">
        <v>60.204859999999996</v>
      </c>
      <c r="FG408" s="53">
        <v>65.168400000000005</v>
      </c>
      <c r="FH408" s="53">
        <v>70.605900000000005</v>
      </c>
      <c r="FI408" s="53">
        <v>75.750870000000006</v>
      </c>
      <c r="FJ408" s="53">
        <v>80.318569999999994</v>
      </c>
      <c r="FK408" s="53">
        <v>83.184899999999999</v>
      </c>
      <c r="FL408" s="53">
        <v>83.301220000000001</v>
      </c>
      <c r="FM408" s="53">
        <v>81.927090000000007</v>
      </c>
      <c r="FN408" s="53">
        <v>79.005210000000005</v>
      </c>
      <c r="FO408" s="53">
        <v>74.703130000000002</v>
      </c>
      <c r="FP408" s="53">
        <v>69.9375</v>
      </c>
      <c r="FQ408" s="53">
        <v>66.148439999999994</v>
      </c>
      <c r="FR408" s="53">
        <v>63.401040000000002</v>
      </c>
      <c r="FS408" s="53">
        <v>61.796880000000002</v>
      </c>
      <c r="FT408" s="53">
        <v>60.223959999999998</v>
      </c>
      <c r="FU408" s="53">
        <v>64</v>
      </c>
      <c r="FV408" s="53">
        <v>108.3242</v>
      </c>
      <c r="FW408" s="53">
        <v>11.36022</v>
      </c>
      <c r="FX408" s="53">
        <v>1</v>
      </c>
    </row>
    <row r="409" spans="1:180" x14ac:dyDescent="0.3">
      <c r="A409" t="s">
        <v>174</v>
      </c>
      <c r="B409" t="s">
        <v>252</v>
      </c>
      <c r="C409" t="s">
        <v>180</v>
      </c>
      <c r="D409" t="s">
        <v>248</v>
      </c>
      <c r="E409" t="s">
        <v>187</v>
      </c>
      <c r="F409" t="s">
        <v>233</v>
      </c>
      <c r="G409" t="s">
        <v>242</v>
      </c>
      <c r="H409" s="53">
        <v>27</v>
      </c>
      <c r="I409" s="53">
        <v>0.39425539999999998</v>
      </c>
      <c r="J409" s="53">
        <v>0.3308567</v>
      </c>
      <c r="K409" s="53">
        <v>0.58527359999999995</v>
      </c>
      <c r="L409" s="53">
        <v>0.25115389999999999</v>
      </c>
      <c r="M409" s="53">
        <v>8.3219500000000002E-2</v>
      </c>
      <c r="N409" s="53">
        <v>-0.1709089</v>
      </c>
      <c r="O409" s="53">
        <v>0.31426389999999998</v>
      </c>
      <c r="P409" s="53">
        <v>0.92368950000000005</v>
      </c>
      <c r="Q409" s="53">
        <v>0.36860199999999999</v>
      </c>
      <c r="R409" s="53">
        <v>-7.21638E-2</v>
      </c>
      <c r="S409" s="53">
        <v>0.29269129999999999</v>
      </c>
      <c r="T409" s="53">
        <v>9.6102999999999994E-2</v>
      </c>
      <c r="U409" s="53">
        <v>0.2787983</v>
      </c>
      <c r="V409" s="53">
        <v>0.27219510000000002</v>
      </c>
      <c r="W409" s="53">
        <v>0.19282050000000001</v>
      </c>
      <c r="X409" s="53">
        <v>0.66428640000000005</v>
      </c>
      <c r="Y409" s="53">
        <v>0.69224669999999999</v>
      </c>
      <c r="Z409" s="53">
        <v>0.47340650000000001</v>
      </c>
      <c r="AA409" s="53">
        <v>0.39527240000000002</v>
      </c>
      <c r="AB409" s="53">
        <v>0.38818760000000002</v>
      </c>
      <c r="AC409" s="53">
        <v>0.5824011</v>
      </c>
      <c r="AD409" s="53">
        <v>0.56757120000000005</v>
      </c>
      <c r="AE409" s="53">
        <v>0.71190889999999996</v>
      </c>
      <c r="AF409" s="53">
        <v>0.81399140000000003</v>
      </c>
      <c r="AG409" s="53">
        <v>-2.9620600000000001</v>
      </c>
      <c r="AH409" s="53">
        <v>-3.0775730000000001</v>
      </c>
      <c r="AI409" s="53">
        <v>-2.8561580000000002</v>
      </c>
      <c r="AJ409" s="53">
        <v>-3.1511119999999999</v>
      </c>
      <c r="AK409" s="53">
        <v>-3.2506789999999999</v>
      </c>
      <c r="AL409" s="53">
        <v>-3.6634199999999999</v>
      </c>
      <c r="AM409" s="53">
        <v>-3.2686419999999998</v>
      </c>
      <c r="AN409" s="53">
        <v>-2.9115009999999999</v>
      </c>
      <c r="AO409" s="53">
        <v>-3.279185</v>
      </c>
      <c r="AP409" s="53">
        <v>-3.7277909999999999</v>
      </c>
      <c r="AQ409" s="53">
        <v>-3.0799289999999999</v>
      </c>
      <c r="AR409" s="53">
        <v>-3.3944839999999998</v>
      </c>
      <c r="AS409" s="53">
        <v>-3.0328430000000002</v>
      </c>
      <c r="AT409" s="53">
        <v>-2.8059370000000001</v>
      </c>
      <c r="AU409" s="53">
        <v>-2.8962639999999999</v>
      </c>
      <c r="AV409" s="53">
        <v>-2.4054139999999999</v>
      </c>
      <c r="AW409" s="53">
        <v>-2.298311</v>
      </c>
      <c r="AX409" s="53">
        <v>-2.5089169999999998</v>
      </c>
      <c r="AY409" s="53">
        <v>-2.4057810000000002</v>
      </c>
      <c r="AZ409" s="53">
        <v>-2.4529719999999999</v>
      </c>
      <c r="BA409" s="53">
        <v>-2.4128219999999998</v>
      </c>
      <c r="BB409" s="53">
        <v>-2.4023349999999999</v>
      </c>
      <c r="BC409" s="53">
        <v>-2.672132</v>
      </c>
      <c r="BD409" s="53">
        <v>-2.4774099999999999</v>
      </c>
      <c r="BE409" s="53">
        <v>-1.8409131000000001</v>
      </c>
      <c r="BF409" s="53">
        <v>-1.9434640000000001</v>
      </c>
      <c r="BG409" s="53">
        <v>-1.7142539999999999</v>
      </c>
      <c r="BH409" s="53">
        <v>-2.0201099999999999</v>
      </c>
      <c r="BI409" s="53">
        <v>-2.190531</v>
      </c>
      <c r="BJ409" s="53">
        <v>-2.5986910000000001</v>
      </c>
      <c r="BK409" s="53">
        <v>-2.1798679999999999</v>
      </c>
      <c r="BL409" s="53">
        <v>-1.7062489999999999</v>
      </c>
      <c r="BM409" s="53">
        <v>-2.18377</v>
      </c>
      <c r="BN409" s="53">
        <v>-2.715684</v>
      </c>
      <c r="BO409" s="53">
        <v>-2.2098460000000002</v>
      </c>
      <c r="BP409" s="53">
        <v>-2.4532020000000001</v>
      </c>
      <c r="BQ409" s="53">
        <v>-2.1531760000000002</v>
      </c>
      <c r="BR409" s="53">
        <v>-1.9325669999999999</v>
      </c>
      <c r="BS409" s="53">
        <v>-1.9773149999999999</v>
      </c>
      <c r="BT409" s="53">
        <v>-1.4665299999999999</v>
      </c>
      <c r="BU409" s="53">
        <v>-1.3948339999999999</v>
      </c>
      <c r="BV409" s="53">
        <v>-1.6006720000000001</v>
      </c>
      <c r="BW409" s="53">
        <v>-1.5573239999999999</v>
      </c>
      <c r="BX409" s="53">
        <v>-1.5693600000000001</v>
      </c>
      <c r="BY409" s="53">
        <v>-1.553817</v>
      </c>
      <c r="BZ409" s="53">
        <v>-1.6019330000000001</v>
      </c>
      <c r="CA409" s="53">
        <v>-1.5308809999999999</v>
      </c>
      <c r="CB409" s="53">
        <v>-1.342913</v>
      </c>
      <c r="CC409" s="53">
        <v>-1.0644100000000001</v>
      </c>
      <c r="CD409" s="53">
        <v>-1.157983</v>
      </c>
      <c r="CE409" s="53">
        <v>-0.92337469999999999</v>
      </c>
      <c r="CF409" s="53">
        <v>-1.2367809999999999</v>
      </c>
      <c r="CG409" s="53">
        <v>-1.456275</v>
      </c>
      <c r="CH409" s="53">
        <v>-1.861264</v>
      </c>
      <c r="CI409" s="53">
        <v>-1.4257869999999999</v>
      </c>
      <c r="CJ409" s="53">
        <v>-0.87149549999999998</v>
      </c>
      <c r="CK409" s="53">
        <v>-1.4250890000000001</v>
      </c>
      <c r="CL409" s="53">
        <v>-2.0147020000000002</v>
      </c>
      <c r="CM409" s="53">
        <v>-1.6072299999999999</v>
      </c>
      <c r="CN409" s="53">
        <v>-1.8012729999999999</v>
      </c>
      <c r="CO409" s="53">
        <v>-1.5439210000000001</v>
      </c>
      <c r="CP409" s="53">
        <v>-1.327674</v>
      </c>
      <c r="CQ409" s="53">
        <v>-1.3408549999999999</v>
      </c>
      <c r="CR409" s="53">
        <v>-0.81626140000000003</v>
      </c>
      <c r="CS409" s="53">
        <v>-0.76908889999999996</v>
      </c>
      <c r="CT409" s="53">
        <v>-0.97162530000000003</v>
      </c>
      <c r="CU409" s="53">
        <v>-0.96968529999999997</v>
      </c>
      <c r="CV409" s="53">
        <v>-0.95737340000000004</v>
      </c>
      <c r="CW409" s="53">
        <v>-0.9588719</v>
      </c>
      <c r="CX409" s="53">
        <v>-1.0475760000000001</v>
      </c>
      <c r="CY409" s="53">
        <v>-0.74045459999999996</v>
      </c>
      <c r="CZ409" s="53">
        <v>-0.55716410000000005</v>
      </c>
      <c r="DA409" s="53">
        <v>-0.28790689000000003</v>
      </c>
      <c r="DB409" s="53">
        <v>-0.37250299999999997</v>
      </c>
      <c r="DC409" s="53">
        <v>-0.13249559999999999</v>
      </c>
      <c r="DD409" s="53">
        <v>-0.45345210000000002</v>
      </c>
      <c r="DE409" s="53">
        <v>-0.72201939999999998</v>
      </c>
      <c r="DF409" s="53">
        <v>-1.1238360000000001</v>
      </c>
      <c r="DG409" s="53">
        <v>-0.67170510000000005</v>
      </c>
      <c r="DH409" s="53">
        <v>-3.6741599999999999E-2</v>
      </c>
      <c r="DI409" s="53">
        <v>-0.66640809999999995</v>
      </c>
      <c r="DJ409" s="53">
        <v>-1.31372</v>
      </c>
      <c r="DK409" s="53">
        <v>-1.0046139999999999</v>
      </c>
      <c r="DL409" s="53">
        <v>-1.1493439999999999</v>
      </c>
      <c r="DM409" s="53">
        <v>-0.93466629999999995</v>
      </c>
      <c r="DN409" s="53">
        <v>-0.72278019999999998</v>
      </c>
      <c r="DO409" s="53">
        <v>-0.70439359999999995</v>
      </c>
      <c r="DP409" s="53">
        <v>-0.1659929</v>
      </c>
      <c r="DQ409" s="53">
        <v>-0.14334340000000001</v>
      </c>
      <c r="DR409" s="53">
        <v>-0.3425781</v>
      </c>
      <c r="DS409" s="53">
        <v>-0.38204660000000001</v>
      </c>
      <c r="DT409" s="53">
        <v>-0.34538639999999998</v>
      </c>
      <c r="DU409" s="53">
        <v>-0.36392720000000001</v>
      </c>
      <c r="DV409" s="53">
        <v>-0.49322009999999999</v>
      </c>
      <c r="DW409" s="53">
        <v>4.9972200000000001E-2</v>
      </c>
      <c r="DX409" s="53">
        <v>0.22858510000000001</v>
      </c>
      <c r="DY409" s="53">
        <v>0.83324027000000001</v>
      </c>
      <c r="DZ409" s="53">
        <v>0.76160609999999995</v>
      </c>
      <c r="EA409" s="53">
        <v>1.0094080000000001</v>
      </c>
      <c r="EB409" s="53">
        <v>0.67755019999999999</v>
      </c>
      <c r="EC409" s="53">
        <v>0.33812890000000001</v>
      </c>
      <c r="ED409" s="53">
        <v>-5.9106899999999997E-2</v>
      </c>
      <c r="EE409" s="53">
        <v>0.41706890000000002</v>
      </c>
      <c r="EF409" s="53">
        <v>1.1685099999999999</v>
      </c>
      <c r="EG409" s="53">
        <v>0.42900680000000002</v>
      </c>
      <c r="EH409" s="53">
        <v>-0.30161329999999997</v>
      </c>
      <c r="EI409" s="53">
        <v>-0.13453180000000001</v>
      </c>
      <c r="EJ409" s="53">
        <v>-0.2080621</v>
      </c>
      <c r="EK409" s="53">
        <v>-5.4999399999999997E-2</v>
      </c>
      <c r="EL409" s="53">
        <v>0.1505899</v>
      </c>
      <c r="EM409" s="53">
        <v>0.21455489999999999</v>
      </c>
      <c r="EN409" s="53">
        <v>0.77289160000000001</v>
      </c>
      <c r="EO409" s="53">
        <v>0.76013359999999996</v>
      </c>
      <c r="EP409" s="53">
        <v>0.56566620000000001</v>
      </c>
      <c r="EQ409" s="53">
        <v>0.4664103</v>
      </c>
      <c r="ER409" s="53">
        <v>0.53822559999999997</v>
      </c>
      <c r="ES409" s="53">
        <v>0.49507849999999998</v>
      </c>
      <c r="ET409" s="53">
        <v>0.30718240000000002</v>
      </c>
      <c r="EU409" s="53">
        <v>1.1912229999999999</v>
      </c>
      <c r="EV409" s="53">
        <v>1.3630819999999999</v>
      </c>
      <c r="EW409" s="53">
        <v>59.425780000000003</v>
      </c>
      <c r="EX409" s="53">
        <v>58.765630000000002</v>
      </c>
      <c r="EY409" s="53">
        <v>57.790039999999998</v>
      </c>
      <c r="EZ409" s="53">
        <v>57.16113</v>
      </c>
      <c r="FA409" s="53">
        <v>56.571289999999998</v>
      </c>
      <c r="FB409" s="53">
        <v>56.334960000000002</v>
      </c>
      <c r="FC409" s="53">
        <v>56.467770000000002</v>
      </c>
      <c r="FD409" s="53">
        <v>59.042969999999997</v>
      </c>
      <c r="FE409" s="53">
        <v>62.75</v>
      </c>
      <c r="FF409" s="53">
        <v>66.842770000000002</v>
      </c>
      <c r="FG409" s="53">
        <v>71.086910000000003</v>
      </c>
      <c r="FH409" s="53">
        <v>75.627930000000006</v>
      </c>
      <c r="FI409" s="53">
        <v>79.398439999999994</v>
      </c>
      <c r="FJ409" s="53">
        <v>81.884770000000003</v>
      </c>
      <c r="FK409" s="53">
        <v>82.853520000000003</v>
      </c>
      <c r="FL409" s="53">
        <v>82.166989999999998</v>
      </c>
      <c r="FM409" s="53">
        <v>80.9375</v>
      </c>
      <c r="FN409" s="53">
        <v>79.367189999999994</v>
      </c>
      <c r="FO409" s="53">
        <v>76.674800000000005</v>
      </c>
      <c r="FP409" s="53">
        <v>72.708979999999997</v>
      </c>
      <c r="FQ409" s="53">
        <v>68.150390000000002</v>
      </c>
      <c r="FR409" s="53">
        <v>64.596680000000006</v>
      </c>
      <c r="FS409" s="53">
        <v>62.572270000000003</v>
      </c>
      <c r="FT409" s="53">
        <v>61.50488</v>
      </c>
      <c r="FU409" s="53">
        <v>64</v>
      </c>
      <c r="FV409" s="53">
        <v>113.673</v>
      </c>
      <c r="FW409" s="53">
        <v>12.264849999999999</v>
      </c>
      <c r="FX409" s="53">
        <v>1</v>
      </c>
    </row>
    <row r="410" spans="1:180" x14ac:dyDescent="0.3">
      <c r="A410" t="s">
        <v>174</v>
      </c>
      <c r="B410" t="s">
        <v>252</v>
      </c>
      <c r="C410" t="s">
        <v>180</v>
      </c>
      <c r="D410" t="s">
        <v>248</v>
      </c>
      <c r="E410" t="s">
        <v>187</v>
      </c>
      <c r="F410" t="s">
        <v>234</v>
      </c>
      <c r="G410" t="s">
        <v>242</v>
      </c>
      <c r="H410" s="53">
        <v>91</v>
      </c>
      <c r="I410" s="53">
        <v>2.4703040000000001</v>
      </c>
      <c r="J410" s="53">
        <v>2.5250110000000001</v>
      </c>
      <c r="K410" s="53">
        <v>2.5519970000000001</v>
      </c>
      <c r="L410" s="53">
        <v>2.5698789999999998</v>
      </c>
      <c r="M410" s="53">
        <v>2.4640949999999999</v>
      </c>
      <c r="N410" s="53">
        <v>2.3234469999999998</v>
      </c>
      <c r="O410" s="53">
        <v>2.1679580000000001</v>
      </c>
      <c r="P410" s="53">
        <v>2.50495</v>
      </c>
      <c r="Q410" s="53">
        <v>2.7525919999999999</v>
      </c>
      <c r="R410" s="53">
        <v>2.9721160000000002</v>
      </c>
      <c r="S410" s="53">
        <v>2.842905</v>
      </c>
      <c r="T410" s="53">
        <v>2.737797</v>
      </c>
      <c r="U410" s="53">
        <v>2.6360830000000002</v>
      </c>
      <c r="V410" s="53">
        <v>2.5247760000000001</v>
      </c>
      <c r="W410" s="53">
        <v>2.5513880000000002</v>
      </c>
      <c r="X410" s="53">
        <v>2.5860439999999998</v>
      </c>
      <c r="Y410" s="53">
        <v>2.6511149999999999</v>
      </c>
      <c r="Z410" s="53">
        <v>2.6661290000000002</v>
      </c>
      <c r="AA410" s="53">
        <v>2.6441569999999999</v>
      </c>
      <c r="AB410" s="53">
        <v>2.6834479999999998</v>
      </c>
      <c r="AC410" s="53">
        <v>2.6310310000000001</v>
      </c>
      <c r="AD410" s="53">
        <v>2.485347</v>
      </c>
      <c r="AE410" s="53">
        <v>2.3048899999999999</v>
      </c>
      <c r="AF410" s="53">
        <v>2.3300230000000002</v>
      </c>
      <c r="AG410" s="53">
        <v>-0.60337501999999998</v>
      </c>
      <c r="AH410" s="53">
        <v>-0.57542510000000002</v>
      </c>
      <c r="AI410" s="53">
        <v>-0.60646279999999997</v>
      </c>
      <c r="AJ410" s="53">
        <v>-0.4976585</v>
      </c>
      <c r="AK410" s="53">
        <v>-0.59801289999999996</v>
      </c>
      <c r="AL410" s="53">
        <v>-0.78125750000000005</v>
      </c>
      <c r="AM410" s="53">
        <v>-1.0069300000000001</v>
      </c>
      <c r="AN410" s="53">
        <v>-0.74697939999999996</v>
      </c>
      <c r="AO410" s="53">
        <v>-0.73624009999999995</v>
      </c>
      <c r="AP410" s="53">
        <v>-0.5319526</v>
      </c>
      <c r="AQ410" s="53">
        <v>-0.71359850000000002</v>
      </c>
      <c r="AR410" s="53">
        <v>-0.78855759999999997</v>
      </c>
      <c r="AS410" s="53">
        <v>-0.79839020000000005</v>
      </c>
      <c r="AT410" s="53">
        <v>-0.88917670000000004</v>
      </c>
      <c r="AU410" s="53">
        <v>-0.85973200000000005</v>
      </c>
      <c r="AV410" s="53">
        <v>-0.70804670000000003</v>
      </c>
      <c r="AW410" s="53">
        <v>-0.53540100000000002</v>
      </c>
      <c r="AX410" s="53">
        <v>-0.4238595</v>
      </c>
      <c r="AY410" s="53">
        <v>-0.37918390000000002</v>
      </c>
      <c r="AZ410" s="53">
        <v>-0.30571399999999999</v>
      </c>
      <c r="BA410" s="53">
        <v>-0.35092620000000002</v>
      </c>
      <c r="BB410" s="53">
        <v>-0.4840778</v>
      </c>
      <c r="BC410" s="53">
        <v>-0.54305519999999996</v>
      </c>
      <c r="BD410" s="53">
        <v>-0.50372810000000001</v>
      </c>
      <c r="BE410" s="53">
        <v>-0.28255649999999999</v>
      </c>
      <c r="BF410" s="53">
        <v>-0.24411089999999999</v>
      </c>
      <c r="BG410" s="53">
        <v>-0.2874659</v>
      </c>
      <c r="BH410" s="53">
        <v>-0.1731434</v>
      </c>
      <c r="BI410" s="53">
        <v>-0.2817769</v>
      </c>
      <c r="BJ410" s="53">
        <v>-0.45991300000000002</v>
      </c>
      <c r="BK410" s="53">
        <v>-0.68662659999999998</v>
      </c>
      <c r="BL410" s="53">
        <v>-0.44895259999999998</v>
      </c>
      <c r="BM410" s="53">
        <v>-0.36831009999999997</v>
      </c>
      <c r="BN410" s="53">
        <v>-0.15233949999999999</v>
      </c>
      <c r="BO410" s="53">
        <v>-0.33615040000000002</v>
      </c>
      <c r="BP410" s="53">
        <v>-0.44618269999999999</v>
      </c>
      <c r="BQ410" s="53">
        <v>-0.43632979999999999</v>
      </c>
      <c r="BR410" s="53">
        <v>-0.53744749999999997</v>
      </c>
      <c r="BS410" s="53">
        <v>-0.53459290000000004</v>
      </c>
      <c r="BT410" s="53">
        <v>-0.4179331</v>
      </c>
      <c r="BU410" s="53">
        <v>-0.23724700000000001</v>
      </c>
      <c r="BV410" s="53">
        <v>-0.13294110000000001</v>
      </c>
      <c r="BW410" s="53">
        <v>-9.9555599999999994E-2</v>
      </c>
      <c r="BX410" s="53">
        <v>-2.1309999999999999E-2</v>
      </c>
      <c r="BY410" s="53">
        <v>-6.2697299999999997E-2</v>
      </c>
      <c r="BZ410" s="53">
        <v>-0.1975759</v>
      </c>
      <c r="CA410" s="53">
        <v>-0.26696589999999998</v>
      </c>
      <c r="CB410" s="53">
        <v>-0.2124347</v>
      </c>
      <c r="CC410" s="53">
        <v>-6.0358599999999998E-2</v>
      </c>
      <c r="CD410" s="53">
        <v>-1.4643700000000001E-2</v>
      </c>
      <c r="CE410" s="53">
        <v>-6.6529599999999994E-2</v>
      </c>
      <c r="CF410" s="53">
        <v>5.1614699999999999E-2</v>
      </c>
      <c r="CG410" s="53">
        <v>-6.2752799999999997E-2</v>
      </c>
      <c r="CH410" s="53">
        <v>-0.2373507</v>
      </c>
      <c r="CI410" s="53">
        <v>-0.46478550000000002</v>
      </c>
      <c r="CJ410" s="53">
        <v>-0.24254010000000001</v>
      </c>
      <c r="CK410" s="53">
        <v>-0.11348279999999999</v>
      </c>
      <c r="CL410" s="53">
        <v>0.11057930000000001</v>
      </c>
      <c r="CM410" s="53">
        <v>-7.4731000000000006E-2</v>
      </c>
      <c r="CN410" s="53">
        <v>-0.20905489999999999</v>
      </c>
      <c r="CO410" s="53">
        <v>-0.18556790000000001</v>
      </c>
      <c r="CP410" s="53">
        <v>-0.29384090000000002</v>
      </c>
      <c r="CQ410" s="53">
        <v>-0.30940250000000002</v>
      </c>
      <c r="CR410" s="53">
        <v>-0.21700130000000001</v>
      </c>
      <c r="CS410" s="53">
        <v>-3.07464E-2</v>
      </c>
      <c r="CT410" s="53">
        <v>6.8547999999999998E-2</v>
      </c>
      <c r="CU410" s="53">
        <v>9.4114199999999995E-2</v>
      </c>
      <c r="CV410" s="53">
        <v>0.1756674</v>
      </c>
      <c r="CW410" s="53">
        <v>0.1369292</v>
      </c>
      <c r="CX410" s="53">
        <v>8.5450000000000001E-4</v>
      </c>
      <c r="CY410" s="53">
        <v>-7.5747300000000004E-2</v>
      </c>
      <c r="CZ410" s="53">
        <v>-1.0685699999999999E-2</v>
      </c>
      <c r="DA410" s="53">
        <v>0.16183930999999999</v>
      </c>
      <c r="DB410" s="53">
        <v>0.2148235</v>
      </c>
      <c r="DC410" s="53">
        <v>0.15440670000000001</v>
      </c>
      <c r="DD410" s="53">
        <v>0.27637289999999998</v>
      </c>
      <c r="DE410" s="53">
        <v>0.1562713</v>
      </c>
      <c r="DF410" s="53">
        <v>-1.47885E-2</v>
      </c>
      <c r="DG410" s="53">
        <v>-0.24294450000000001</v>
      </c>
      <c r="DH410" s="53">
        <v>-3.6127600000000003E-2</v>
      </c>
      <c r="DI410" s="53">
        <v>0.14134440000000001</v>
      </c>
      <c r="DJ410" s="53">
        <v>0.3734981</v>
      </c>
      <c r="DK410" s="53">
        <v>0.1866884</v>
      </c>
      <c r="DL410" s="53">
        <v>2.8072900000000001E-2</v>
      </c>
      <c r="DM410" s="53">
        <v>6.5194000000000002E-2</v>
      </c>
      <c r="DN410" s="53">
        <v>-5.0234300000000003E-2</v>
      </c>
      <c r="DO410" s="53">
        <v>-8.4212099999999998E-2</v>
      </c>
      <c r="DP410" s="53">
        <v>-1.60695E-2</v>
      </c>
      <c r="DQ410" s="53">
        <v>0.1757541</v>
      </c>
      <c r="DR410" s="53">
        <v>0.27003719999999998</v>
      </c>
      <c r="DS410" s="53">
        <v>0.28778389999999998</v>
      </c>
      <c r="DT410" s="53">
        <v>0.3726448</v>
      </c>
      <c r="DU410" s="53">
        <v>0.33655570000000001</v>
      </c>
      <c r="DV410" s="53">
        <v>0.19928480000000001</v>
      </c>
      <c r="DW410" s="53">
        <v>0.1154713</v>
      </c>
      <c r="DX410" s="53">
        <v>0.19106319999999999</v>
      </c>
      <c r="DY410" s="53">
        <v>0.48265778999999998</v>
      </c>
      <c r="DZ410" s="53">
        <v>0.54613769999999995</v>
      </c>
      <c r="EA410" s="53">
        <v>0.47340359999999998</v>
      </c>
      <c r="EB410" s="53">
        <v>0.60088799999999998</v>
      </c>
      <c r="EC410" s="53">
        <v>0.47250720000000002</v>
      </c>
      <c r="ED410" s="53">
        <v>0.306556</v>
      </c>
      <c r="EE410" s="53">
        <v>7.7358700000000002E-2</v>
      </c>
      <c r="EF410" s="53">
        <v>0.2618992</v>
      </c>
      <c r="EG410" s="53">
        <v>0.50927449999999996</v>
      </c>
      <c r="EH410" s="53">
        <v>0.75311119999999998</v>
      </c>
      <c r="EI410" s="53">
        <v>0.56413639999999998</v>
      </c>
      <c r="EJ410" s="53">
        <v>0.37044779999999999</v>
      </c>
      <c r="EK410" s="53">
        <v>0.42725439999999998</v>
      </c>
      <c r="EL410" s="53">
        <v>0.30149490000000001</v>
      </c>
      <c r="EM410" s="53">
        <v>0.240927</v>
      </c>
      <c r="EN410" s="53">
        <v>0.27404420000000002</v>
      </c>
      <c r="EO410" s="53">
        <v>0.4739081</v>
      </c>
      <c r="EP410" s="53">
        <v>0.56095550000000005</v>
      </c>
      <c r="EQ410" s="53">
        <v>0.56741220000000003</v>
      </c>
      <c r="ER410" s="53">
        <v>0.65704879999999999</v>
      </c>
      <c r="ES410" s="53">
        <v>0.62478460000000002</v>
      </c>
      <c r="ET410" s="53">
        <v>0.48578670000000002</v>
      </c>
      <c r="EU410" s="53">
        <v>0.39156059999999998</v>
      </c>
      <c r="EV410" s="53">
        <v>0.48235660000000002</v>
      </c>
      <c r="EW410" s="53">
        <v>71.999080000000006</v>
      </c>
      <c r="EX410" s="53">
        <v>70.424019999999999</v>
      </c>
      <c r="EY410" s="53">
        <v>68.900729999999996</v>
      </c>
      <c r="EZ410" s="53">
        <v>67.546260000000004</v>
      </c>
      <c r="FA410" s="53">
        <v>66.192089999999993</v>
      </c>
      <c r="FB410" s="53">
        <v>65.036460000000005</v>
      </c>
      <c r="FC410" s="53">
        <v>65.382050000000007</v>
      </c>
      <c r="FD410" s="53">
        <v>68.216909999999999</v>
      </c>
      <c r="FE410" s="53">
        <v>71.702510000000004</v>
      </c>
      <c r="FF410" s="53">
        <v>75.693629999999999</v>
      </c>
      <c r="FG410" s="53">
        <v>79.514399999999995</v>
      </c>
      <c r="FH410" s="53">
        <v>83.136340000000004</v>
      </c>
      <c r="FI410" s="53">
        <v>86.172489999999996</v>
      </c>
      <c r="FJ410" s="53">
        <v>88.416049999999998</v>
      </c>
      <c r="FK410" s="53">
        <v>90.200980000000001</v>
      </c>
      <c r="FL410" s="53">
        <v>91.228859999999997</v>
      </c>
      <c r="FM410" s="53">
        <v>91.383579999999995</v>
      </c>
      <c r="FN410" s="53">
        <v>90.63664</v>
      </c>
      <c r="FO410" s="53">
        <v>88.748769999999993</v>
      </c>
      <c r="FP410" s="53">
        <v>85.86336</v>
      </c>
      <c r="FQ410" s="53">
        <v>81.821079999999995</v>
      </c>
      <c r="FR410" s="53">
        <v>78.363050000000001</v>
      </c>
      <c r="FS410" s="53">
        <v>75.702820000000003</v>
      </c>
      <c r="FT410" s="53">
        <v>73.411460000000005</v>
      </c>
      <c r="FU410" s="53">
        <v>204</v>
      </c>
      <c r="FV410" s="53">
        <v>565.01829999999995</v>
      </c>
      <c r="FW410" s="53">
        <v>24.59843</v>
      </c>
      <c r="FX410" s="53">
        <v>1</v>
      </c>
    </row>
    <row r="411" spans="1:180" x14ac:dyDescent="0.3">
      <c r="A411" t="s">
        <v>174</v>
      </c>
      <c r="B411" t="s">
        <v>252</v>
      </c>
      <c r="C411" t="s">
        <v>180</v>
      </c>
      <c r="D411" t="s">
        <v>227</v>
      </c>
      <c r="E411" t="s">
        <v>187</v>
      </c>
      <c r="F411" t="s">
        <v>234</v>
      </c>
      <c r="G411" t="s">
        <v>242</v>
      </c>
      <c r="H411" s="53">
        <v>91</v>
      </c>
      <c r="I411" s="53">
        <v>1.873068</v>
      </c>
      <c r="J411" s="53">
        <v>1.8693299999999999</v>
      </c>
      <c r="K411" s="53">
        <v>1.9378089999999999</v>
      </c>
      <c r="L411" s="53">
        <v>1.9390080000000001</v>
      </c>
      <c r="M411" s="53">
        <v>1.9365030000000001</v>
      </c>
      <c r="N411" s="53">
        <v>1.9142269999999999</v>
      </c>
      <c r="O411" s="53">
        <v>2.3133979999999998</v>
      </c>
      <c r="P411" s="53">
        <v>2.5662959999999999</v>
      </c>
      <c r="Q411" s="53">
        <v>2.8638270000000001</v>
      </c>
      <c r="R411" s="53">
        <v>2.760154</v>
      </c>
      <c r="S411" s="53">
        <v>2.527692</v>
      </c>
      <c r="T411" s="53">
        <v>2.3545479999999999</v>
      </c>
      <c r="U411" s="53">
        <v>2.240434</v>
      </c>
      <c r="V411" s="53">
        <v>2.1929500000000002</v>
      </c>
      <c r="W411" s="53">
        <v>2.2452909999999999</v>
      </c>
      <c r="X411" s="53">
        <v>2.296017</v>
      </c>
      <c r="Y411" s="53">
        <v>2.2458290000000001</v>
      </c>
      <c r="Z411" s="53">
        <v>2.3353459999999999</v>
      </c>
      <c r="AA411" s="53">
        <v>2.3612679999999999</v>
      </c>
      <c r="AB411" s="53">
        <v>2.4675340000000001</v>
      </c>
      <c r="AC411" s="53">
        <v>2.4326180000000002</v>
      </c>
      <c r="AD411" s="53">
        <v>2.2785069999999998</v>
      </c>
      <c r="AE411" s="53">
        <v>2.155443</v>
      </c>
      <c r="AF411" s="53">
        <v>2.1421860000000001</v>
      </c>
      <c r="AG411" s="53">
        <v>-1.4876119999999999</v>
      </c>
      <c r="AH411" s="53">
        <v>-1.496278</v>
      </c>
      <c r="AI411" s="53">
        <v>-1.5161009999999999</v>
      </c>
      <c r="AJ411" s="53">
        <v>-1.459816</v>
      </c>
      <c r="AK411" s="53">
        <v>-1.427271</v>
      </c>
      <c r="AL411" s="53">
        <v>-1.486991</v>
      </c>
      <c r="AM411" s="53">
        <v>-1.3553759999999999</v>
      </c>
      <c r="AN411" s="53">
        <v>-1.4560010000000001</v>
      </c>
      <c r="AO411" s="53">
        <v>-1.35066</v>
      </c>
      <c r="AP411" s="53">
        <v>-1.527792</v>
      </c>
      <c r="AQ411" s="53">
        <v>-1.819123</v>
      </c>
      <c r="AR411" s="53">
        <v>-1.997579</v>
      </c>
      <c r="AS411" s="53">
        <v>-1.9973559999999999</v>
      </c>
      <c r="AT411" s="53">
        <v>-2.0445489999999999</v>
      </c>
      <c r="AU411" s="53">
        <v>-1.9744029999999999</v>
      </c>
      <c r="AV411" s="53">
        <v>-1.7993459999999999</v>
      </c>
      <c r="AW411" s="53">
        <v>-1.7541530000000001</v>
      </c>
      <c r="AX411" s="53">
        <v>-1.5738540000000001</v>
      </c>
      <c r="AY411" s="53">
        <v>-1.5562499999999999</v>
      </c>
      <c r="AZ411" s="53">
        <v>-1.369299</v>
      </c>
      <c r="BA411" s="53">
        <v>-1.3482479999999999</v>
      </c>
      <c r="BB411" s="53">
        <v>-1.4835959999999999</v>
      </c>
      <c r="BC411" s="53">
        <v>-1.4962200000000001</v>
      </c>
      <c r="BD411" s="53">
        <v>-1.4401299999999999</v>
      </c>
      <c r="BE411" s="53">
        <v>-0.97713667000000004</v>
      </c>
      <c r="BF411" s="53">
        <v>-0.98478549999999998</v>
      </c>
      <c r="BG411" s="53">
        <v>-1.0010600000000001</v>
      </c>
      <c r="BH411" s="53">
        <v>-0.9453819</v>
      </c>
      <c r="BI411" s="53">
        <v>-0.9134816</v>
      </c>
      <c r="BJ411" s="53">
        <v>-0.97821020000000003</v>
      </c>
      <c r="BK411" s="53">
        <v>-0.84495960000000003</v>
      </c>
      <c r="BL411" s="53">
        <v>-0.87264189999999997</v>
      </c>
      <c r="BM411" s="53">
        <v>-0.73208209999999996</v>
      </c>
      <c r="BN411" s="53">
        <v>-0.88879810000000004</v>
      </c>
      <c r="BO411" s="53">
        <v>-1.2062010000000001</v>
      </c>
      <c r="BP411" s="53">
        <v>-1.419778</v>
      </c>
      <c r="BQ411" s="53">
        <v>-1.428331</v>
      </c>
      <c r="BR411" s="53">
        <v>-1.4570540000000001</v>
      </c>
      <c r="BS411" s="53">
        <v>-1.390004</v>
      </c>
      <c r="BT411" s="53">
        <v>-1.2448250000000001</v>
      </c>
      <c r="BU411" s="53">
        <v>-1.1756679999999999</v>
      </c>
      <c r="BV411" s="53">
        <v>-0.99176560000000002</v>
      </c>
      <c r="BW411" s="53">
        <v>-0.97502089999999997</v>
      </c>
      <c r="BX411" s="53">
        <v>-0.78940860000000002</v>
      </c>
      <c r="BY411" s="53">
        <v>-0.76540059999999999</v>
      </c>
      <c r="BZ411" s="53">
        <v>-0.9050028</v>
      </c>
      <c r="CA411" s="53">
        <v>-0.92131719999999995</v>
      </c>
      <c r="CB411" s="53">
        <v>-0.86897500000000005</v>
      </c>
      <c r="CC411" s="53">
        <v>-0.62358332000000005</v>
      </c>
      <c r="CD411" s="53">
        <v>-0.63052750000000002</v>
      </c>
      <c r="CE411" s="53">
        <v>-0.6443449</v>
      </c>
      <c r="CF411" s="53">
        <v>-0.58908669999999996</v>
      </c>
      <c r="CG411" s="53">
        <v>-0.55763260000000003</v>
      </c>
      <c r="CH411" s="53">
        <v>-0.6258302</v>
      </c>
      <c r="CI411" s="53">
        <v>-0.49144690000000002</v>
      </c>
      <c r="CJ411" s="53">
        <v>-0.46860950000000001</v>
      </c>
      <c r="CK411" s="53">
        <v>-0.3036566</v>
      </c>
      <c r="CL411" s="53">
        <v>-0.44623269999999998</v>
      </c>
      <c r="CM411" s="53">
        <v>-0.78169390000000005</v>
      </c>
      <c r="CN411" s="53">
        <v>-1.0195939999999999</v>
      </c>
      <c r="CO411" s="53">
        <v>-1.034227</v>
      </c>
      <c r="CP411" s="53">
        <v>-1.050157</v>
      </c>
      <c r="CQ411" s="53">
        <v>-0.98525090000000004</v>
      </c>
      <c r="CR411" s="53">
        <v>-0.86076609999999998</v>
      </c>
      <c r="CS411" s="53">
        <v>-0.77501070000000005</v>
      </c>
      <c r="CT411" s="53">
        <v>-0.58861280000000005</v>
      </c>
      <c r="CU411" s="53">
        <v>-0.57246379999999997</v>
      </c>
      <c r="CV411" s="53">
        <v>-0.38777840000000002</v>
      </c>
      <c r="CW411" s="53">
        <v>-0.3617223</v>
      </c>
      <c r="CX411" s="53">
        <v>-0.50427109999999997</v>
      </c>
      <c r="CY411" s="53">
        <v>-0.52314150000000004</v>
      </c>
      <c r="CZ411" s="53">
        <v>-0.47339490000000001</v>
      </c>
      <c r="DA411" s="53">
        <v>-0.27002989999999999</v>
      </c>
      <c r="DB411" s="53">
        <v>-0.2762695</v>
      </c>
      <c r="DC411" s="53">
        <v>-0.28762959999999999</v>
      </c>
      <c r="DD411" s="53">
        <v>-0.23279150000000001</v>
      </c>
      <c r="DE411" s="53">
        <v>-0.20178370000000001</v>
      </c>
      <c r="DF411" s="53">
        <v>-0.27345009999999997</v>
      </c>
      <c r="DG411" s="53">
        <v>-0.13793430000000001</v>
      </c>
      <c r="DH411" s="53">
        <v>-6.4577099999999998E-2</v>
      </c>
      <c r="DI411" s="53">
        <v>0.1247689</v>
      </c>
      <c r="DJ411" s="53">
        <v>-3.6673999999999999E-3</v>
      </c>
      <c r="DK411" s="53">
        <v>-0.35718630000000001</v>
      </c>
      <c r="DL411" s="53">
        <v>-0.61941060000000003</v>
      </c>
      <c r="DM411" s="53">
        <v>-0.64012279999999999</v>
      </c>
      <c r="DN411" s="53">
        <v>-0.64326039999999995</v>
      </c>
      <c r="DO411" s="53">
        <v>-0.58049779999999995</v>
      </c>
      <c r="DP411" s="53">
        <v>-0.47670679999999999</v>
      </c>
      <c r="DQ411" s="53">
        <v>-0.37435350000000001</v>
      </c>
      <c r="DR411" s="53">
        <v>-0.18546000000000001</v>
      </c>
      <c r="DS411" s="53">
        <v>-0.16990649999999999</v>
      </c>
      <c r="DT411" s="53">
        <v>1.3851799999999999E-2</v>
      </c>
      <c r="DU411" s="53">
        <v>4.1956100000000003E-2</v>
      </c>
      <c r="DV411" s="53">
        <v>-0.1035394</v>
      </c>
      <c r="DW411" s="53">
        <v>-0.1249658</v>
      </c>
      <c r="DX411" s="53">
        <v>-7.7814800000000003E-2</v>
      </c>
      <c r="DY411" s="53">
        <v>0.24044510999999999</v>
      </c>
      <c r="DZ411" s="53">
        <v>0.23522280000000001</v>
      </c>
      <c r="EA411" s="53">
        <v>0.22741069999999999</v>
      </c>
      <c r="EB411" s="53">
        <v>0.28164220000000001</v>
      </c>
      <c r="EC411" s="53">
        <v>0.3120058</v>
      </c>
      <c r="ED411" s="53">
        <v>0.2353307</v>
      </c>
      <c r="EE411" s="53">
        <v>0.37248179999999997</v>
      </c>
      <c r="EF411" s="53">
        <v>0.51878150000000001</v>
      </c>
      <c r="EG411" s="53">
        <v>0.74334730000000004</v>
      </c>
      <c r="EH411" s="53">
        <v>0.63532659999999996</v>
      </c>
      <c r="EI411" s="53">
        <v>0.2557353</v>
      </c>
      <c r="EJ411" s="53">
        <v>-4.1609199999999999E-2</v>
      </c>
      <c r="EK411" s="53">
        <v>-7.1098700000000001E-2</v>
      </c>
      <c r="EL411" s="53">
        <v>-5.5765799999999997E-2</v>
      </c>
      <c r="EM411" s="53">
        <v>3.9012999999999999E-3</v>
      </c>
      <c r="EN411" s="53">
        <v>7.78137E-2</v>
      </c>
      <c r="EO411" s="53">
        <v>0.2041318</v>
      </c>
      <c r="EP411" s="53">
        <v>0.3966286</v>
      </c>
      <c r="EQ411" s="53">
        <v>0.41132210000000002</v>
      </c>
      <c r="ER411" s="53">
        <v>0.59374199999999999</v>
      </c>
      <c r="ES411" s="53">
        <v>0.62480360000000001</v>
      </c>
      <c r="ET411" s="53">
        <v>0.47505350000000002</v>
      </c>
      <c r="EU411" s="53">
        <v>0.44993680000000003</v>
      </c>
      <c r="EV411" s="53">
        <v>0.49334</v>
      </c>
      <c r="EW411" s="53">
        <v>69.24588</v>
      </c>
      <c r="EX411" s="53">
        <v>67.687719999999999</v>
      </c>
      <c r="EY411" s="53">
        <v>66.251559999999998</v>
      </c>
      <c r="EZ411" s="53">
        <v>64.9512</v>
      </c>
      <c r="FA411" s="53">
        <v>63.844250000000002</v>
      </c>
      <c r="FB411" s="53">
        <v>62.880009999999999</v>
      </c>
      <c r="FC411" s="53">
        <v>63.235289999999999</v>
      </c>
      <c r="FD411" s="53">
        <v>65.773169999999993</v>
      </c>
      <c r="FE411" s="53">
        <v>69.036869999999993</v>
      </c>
      <c r="FF411" s="53">
        <v>72.597480000000004</v>
      </c>
      <c r="FG411" s="53">
        <v>76.214349999999996</v>
      </c>
      <c r="FH411" s="53">
        <v>79.584559999999996</v>
      </c>
      <c r="FI411" s="53">
        <v>82.500439999999998</v>
      </c>
      <c r="FJ411" s="53">
        <v>84.830219999999997</v>
      </c>
      <c r="FK411" s="53">
        <v>86.499440000000007</v>
      </c>
      <c r="FL411" s="53">
        <v>87.474930000000001</v>
      </c>
      <c r="FM411" s="53">
        <v>87.592250000000007</v>
      </c>
      <c r="FN411" s="53">
        <v>86.92268</v>
      </c>
      <c r="FO411" s="53">
        <v>85.197299999999998</v>
      </c>
      <c r="FP411" s="53">
        <v>82.328209999999999</v>
      </c>
      <c r="FQ411" s="53">
        <v>78.464799999999997</v>
      </c>
      <c r="FR411" s="53">
        <v>75.297460000000001</v>
      </c>
      <c r="FS411" s="53">
        <v>72.881240000000005</v>
      </c>
      <c r="FT411" s="53">
        <v>70.949969999999993</v>
      </c>
      <c r="FU411" s="53">
        <v>204</v>
      </c>
      <c r="FV411" s="53">
        <v>565.01829999999995</v>
      </c>
      <c r="FW411" s="53">
        <v>24.59843</v>
      </c>
      <c r="FX411" s="53">
        <v>1</v>
      </c>
    </row>
    <row r="412" spans="1:180" x14ac:dyDescent="0.3">
      <c r="A412" t="s">
        <v>174</v>
      </c>
      <c r="B412" t="s">
        <v>252</v>
      </c>
      <c r="C412" t="s">
        <v>180</v>
      </c>
      <c r="D412" t="s">
        <v>227</v>
      </c>
      <c r="E412" t="s">
        <v>188</v>
      </c>
      <c r="F412" t="s">
        <v>234</v>
      </c>
      <c r="G412" t="s">
        <v>242</v>
      </c>
      <c r="H412" s="53">
        <v>91</v>
      </c>
      <c r="I412" s="53">
        <v>2.3959378999999998</v>
      </c>
      <c r="J412" s="53">
        <v>2.3758889999999999</v>
      </c>
      <c r="K412" s="53">
        <v>2.3602530000000002</v>
      </c>
      <c r="L412" s="53">
        <v>2.299299</v>
      </c>
      <c r="M412" s="53">
        <v>2.3845879999999999</v>
      </c>
      <c r="N412" s="53">
        <v>2.4062450000000002</v>
      </c>
      <c r="O412" s="53">
        <v>2.3699599999999998</v>
      </c>
      <c r="P412" s="53">
        <v>2.4596559999999998</v>
      </c>
      <c r="Q412" s="53">
        <v>2.581855</v>
      </c>
      <c r="R412" s="53">
        <v>2.666766</v>
      </c>
      <c r="S412" s="53">
        <v>2.548165</v>
      </c>
      <c r="T412" s="53">
        <v>2.4828269999999999</v>
      </c>
      <c r="U412" s="53">
        <v>2.3153290000000002</v>
      </c>
      <c r="V412" s="53">
        <v>2.283153</v>
      </c>
      <c r="W412" s="53">
        <v>2.3021829999999999</v>
      </c>
      <c r="X412" s="53">
        <v>2.3708130000000001</v>
      </c>
      <c r="Y412" s="53">
        <v>2.4220820000000001</v>
      </c>
      <c r="Z412" s="53">
        <v>2.3844959999999999</v>
      </c>
      <c r="AA412" s="53">
        <v>2.479149</v>
      </c>
      <c r="AB412" s="53">
        <v>2.5401020000000001</v>
      </c>
      <c r="AC412" s="53">
        <v>2.581089</v>
      </c>
      <c r="AD412" s="53">
        <v>2.4321969999999999</v>
      </c>
      <c r="AE412" s="53">
        <v>2.3617900000000001</v>
      </c>
      <c r="AF412" s="53">
        <v>2.3388559999999998</v>
      </c>
      <c r="AG412" s="53">
        <v>-0.84712631000000005</v>
      </c>
      <c r="AH412" s="53">
        <v>-0.86792020000000003</v>
      </c>
      <c r="AI412" s="53">
        <v>-0.96033809999999997</v>
      </c>
      <c r="AJ412" s="53">
        <v>-0.95706820000000004</v>
      </c>
      <c r="AK412" s="53">
        <v>-0.81761550000000005</v>
      </c>
      <c r="AL412" s="53">
        <v>-0.81804049999999995</v>
      </c>
      <c r="AM412" s="53">
        <v>-1.0908260000000001</v>
      </c>
      <c r="AN412" s="53">
        <v>-1.4098120000000001</v>
      </c>
      <c r="AO412" s="53">
        <v>-1.5722130000000001</v>
      </c>
      <c r="AP412" s="53">
        <v>-1.551536</v>
      </c>
      <c r="AQ412" s="53">
        <v>-1.6928080000000001</v>
      </c>
      <c r="AR412" s="53">
        <v>-1.7902199999999999</v>
      </c>
      <c r="AS412" s="53">
        <v>-1.910938</v>
      </c>
      <c r="AT412" s="53">
        <v>-1.9259299999999999</v>
      </c>
      <c r="AU412" s="53">
        <v>-1.924787</v>
      </c>
      <c r="AV412" s="53">
        <v>-1.827377</v>
      </c>
      <c r="AW412" s="53">
        <v>-1.6317429999999999</v>
      </c>
      <c r="AX412" s="53">
        <v>-1.5134939999999999</v>
      </c>
      <c r="AY412" s="53">
        <v>-1.30454</v>
      </c>
      <c r="AZ412" s="53">
        <v>-1.226261</v>
      </c>
      <c r="BA412" s="53">
        <v>-1.1345289999999999</v>
      </c>
      <c r="BB412" s="53">
        <v>-1.321374</v>
      </c>
      <c r="BC412" s="53">
        <v>-1.297766</v>
      </c>
      <c r="BD412" s="53">
        <v>-1.250831</v>
      </c>
      <c r="BE412" s="53">
        <v>-0.44130391000000002</v>
      </c>
      <c r="BF412" s="53">
        <v>-0.46184560000000002</v>
      </c>
      <c r="BG412" s="53">
        <v>-0.55236209999999997</v>
      </c>
      <c r="BH412" s="53">
        <v>-0.55626679999999995</v>
      </c>
      <c r="BI412" s="53">
        <v>-0.4175122</v>
      </c>
      <c r="BJ412" s="53">
        <v>-0.42096529999999999</v>
      </c>
      <c r="BK412" s="53">
        <v>-0.71887049999999997</v>
      </c>
      <c r="BL412" s="53">
        <v>-0.93831410000000004</v>
      </c>
      <c r="BM412" s="53">
        <v>-1.0345599999999999</v>
      </c>
      <c r="BN412" s="53">
        <v>-1.024135</v>
      </c>
      <c r="BO412" s="53">
        <v>-1.1878949999999999</v>
      </c>
      <c r="BP412" s="53">
        <v>-1.291979</v>
      </c>
      <c r="BQ412" s="53">
        <v>-1.4297949999999999</v>
      </c>
      <c r="BR412" s="53">
        <v>-1.4457739999999999</v>
      </c>
      <c r="BS412" s="53">
        <v>-1.4486939999999999</v>
      </c>
      <c r="BT412" s="53">
        <v>-1.3495710000000001</v>
      </c>
      <c r="BU412" s="53">
        <v>-1.136395</v>
      </c>
      <c r="BV412" s="53">
        <v>-1.0160929999999999</v>
      </c>
      <c r="BW412" s="53">
        <v>-0.80140659999999997</v>
      </c>
      <c r="BX412" s="53">
        <v>-0.71501919999999997</v>
      </c>
      <c r="BY412" s="53">
        <v>-0.62253009999999998</v>
      </c>
      <c r="BZ412" s="53">
        <v>-0.81641509999999995</v>
      </c>
      <c r="CA412" s="53">
        <v>-0.79545399999999999</v>
      </c>
      <c r="CB412" s="53">
        <v>-0.74925160000000002</v>
      </c>
      <c r="CC412" s="53">
        <v>-0.1602325</v>
      </c>
      <c r="CD412" s="53">
        <v>-0.1805996</v>
      </c>
      <c r="CE412" s="53">
        <v>-0.26979930000000002</v>
      </c>
      <c r="CF412" s="53">
        <v>-0.2786729</v>
      </c>
      <c r="CG412" s="53">
        <v>-0.1404019</v>
      </c>
      <c r="CH412" s="53">
        <v>-0.1459522</v>
      </c>
      <c r="CI412" s="53">
        <v>-0.46125500000000003</v>
      </c>
      <c r="CJ412" s="53">
        <v>-0.61175639999999998</v>
      </c>
      <c r="CK412" s="53">
        <v>-0.66218310000000002</v>
      </c>
      <c r="CL412" s="53">
        <v>-0.65885850000000001</v>
      </c>
      <c r="CM412" s="53">
        <v>-0.83819359999999998</v>
      </c>
      <c r="CN412" s="53">
        <v>-0.94689860000000003</v>
      </c>
      <c r="CO412" s="53">
        <v>-1.096557</v>
      </c>
      <c r="CP412" s="53">
        <v>-1.1132200000000001</v>
      </c>
      <c r="CQ412" s="53">
        <v>-1.118954</v>
      </c>
      <c r="CR412" s="53">
        <v>-1.018645</v>
      </c>
      <c r="CS412" s="53">
        <v>-0.79331819999999997</v>
      </c>
      <c r="CT412" s="53">
        <v>-0.67159360000000001</v>
      </c>
      <c r="CU412" s="53">
        <v>-0.4529378</v>
      </c>
      <c r="CV412" s="53">
        <v>-0.36093429999999999</v>
      </c>
      <c r="CW412" s="53">
        <v>-0.26792120000000003</v>
      </c>
      <c r="CX412" s="53">
        <v>-0.46668209999999999</v>
      </c>
      <c r="CY412" s="53">
        <v>-0.44755410000000001</v>
      </c>
      <c r="CZ412" s="53">
        <v>-0.40185890000000002</v>
      </c>
      <c r="DA412" s="53">
        <v>0.1208389</v>
      </c>
      <c r="DB412" s="53">
        <v>0.1006464</v>
      </c>
      <c r="DC412" s="53">
        <v>1.27636E-2</v>
      </c>
      <c r="DD412" s="53">
        <v>-1.0790999999999999E-3</v>
      </c>
      <c r="DE412" s="53">
        <v>0.13670840000000001</v>
      </c>
      <c r="DF412" s="53">
        <v>0.12906090000000001</v>
      </c>
      <c r="DG412" s="53">
        <v>-0.2036395</v>
      </c>
      <c r="DH412" s="53">
        <v>-0.28519870000000003</v>
      </c>
      <c r="DI412" s="53">
        <v>-0.28980620000000001</v>
      </c>
      <c r="DJ412" s="53">
        <v>-0.29358210000000001</v>
      </c>
      <c r="DK412" s="53">
        <v>-0.48849219999999999</v>
      </c>
      <c r="DL412" s="53">
        <v>-0.60181859999999998</v>
      </c>
      <c r="DM412" s="53">
        <v>-0.76331899999999997</v>
      </c>
      <c r="DN412" s="53">
        <v>-0.7806651</v>
      </c>
      <c r="DO412" s="53">
        <v>-0.78921439999999998</v>
      </c>
      <c r="DP412" s="53">
        <v>-0.68771789999999999</v>
      </c>
      <c r="DQ412" s="53">
        <v>-0.45024150000000002</v>
      </c>
      <c r="DR412" s="53">
        <v>-0.32709460000000001</v>
      </c>
      <c r="DS412" s="53">
        <v>-0.10446900000000001</v>
      </c>
      <c r="DT412" s="53">
        <v>-6.8493E-3</v>
      </c>
      <c r="DU412" s="53">
        <v>8.6687700000000006E-2</v>
      </c>
      <c r="DV412" s="53">
        <v>-0.1169491</v>
      </c>
      <c r="DW412" s="53">
        <v>-9.9654199999999998E-2</v>
      </c>
      <c r="DX412" s="53">
        <v>-5.4466300000000002E-2</v>
      </c>
      <c r="DY412" s="53">
        <v>0.52666139999999995</v>
      </c>
      <c r="DZ412" s="53">
        <v>0.50672099999999998</v>
      </c>
      <c r="EA412" s="53">
        <v>0.42073949999999999</v>
      </c>
      <c r="EB412" s="53">
        <v>0.39972229999999997</v>
      </c>
      <c r="EC412" s="53">
        <v>0.53681160000000006</v>
      </c>
      <c r="ED412" s="53">
        <v>0.52613620000000005</v>
      </c>
      <c r="EE412" s="53">
        <v>0.1683163</v>
      </c>
      <c r="EF412" s="53">
        <v>0.18629879999999999</v>
      </c>
      <c r="EG412" s="53">
        <v>0.24784700000000001</v>
      </c>
      <c r="EH412" s="53">
        <v>0.2338189</v>
      </c>
      <c r="EI412" s="53">
        <v>1.64212E-2</v>
      </c>
      <c r="EJ412" s="53">
        <v>-0.10357769999999999</v>
      </c>
      <c r="EK412" s="53">
        <v>-0.28217589999999998</v>
      </c>
      <c r="EL412" s="53">
        <v>-0.30050919999999998</v>
      </c>
      <c r="EM412" s="53">
        <v>-0.31312210000000001</v>
      </c>
      <c r="EN412" s="53">
        <v>-0.20991219999999999</v>
      </c>
      <c r="EO412" s="53">
        <v>4.5106800000000002E-2</v>
      </c>
      <c r="EP412" s="53">
        <v>0.17030719999999999</v>
      </c>
      <c r="EQ412" s="53">
        <v>0.39866469999999998</v>
      </c>
      <c r="ER412" s="53">
        <v>0.50439299999999998</v>
      </c>
      <c r="ES412" s="53">
        <v>0.59868650000000001</v>
      </c>
      <c r="ET412" s="53">
        <v>0.38800980000000002</v>
      </c>
      <c r="EU412" s="53">
        <v>0.40265790000000001</v>
      </c>
      <c r="EV412" s="53">
        <v>0.4471136</v>
      </c>
      <c r="EW412" s="53">
        <v>73.440809999999999</v>
      </c>
      <c r="EX412" s="53">
        <v>71.807029999999997</v>
      </c>
      <c r="EY412" s="53">
        <v>70.325469999999996</v>
      </c>
      <c r="EZ412" s="53">
        <v>69.024990000000003</v>
      </c>
      <c r="FA412" s="53">
        <v>67.936840000000004</v>
      </c>
      <c r="FB412" s="53">
        <v>66.936840000000004</v>
      </c>
      <c r="FC412" s="53">
        <v>66.831779999999995</v>
      </c>
      <c r="FD412" s="53">
        <v>68.834109999999995</v>
      </c>
      <c r="FE412" s="53">
        <v>72.045410000000004</v>
      </c>
      <c r="FF412" s="53">
        <v>75.744799999999998</v>
      </c>
      <c r="FG412" s="53">
        <v>79.930070000000001</v>
      </c>
      <c r="FH412" s="53">
        <v>84.048450000000003</v>
      </c>
      <c r="FI412" s="53">
        <v>87.378360000000001</v>
      </c>
      <c r="FJ412" s="53">
        <v>89.857699999999994</v>
      </c>
      <c r="FK412" s="53">
        <v>91.612070000000003</v>
      </c>
      <c r="FL412" s="53">
        <v>92.592460000000003</v>
      </c>
      <c r="FM412" s="53">
        <v>92.795010000000005</v>
      </c>
      <c r="FN412" s="53">
        <v>92.131569999999996</v>
      </c>
      <c r="FO412" s="53">
        <v>90.356179999999995</v>
      </c>
      <c r="FP412" s="53">
        <v>87.295940000000002</v>
      </c>
      <c r="FQ412" s="53">
        <v>83.380459999999999</v>
      </c>
      <c r="FR412" s="53">
        <v>80.258110000000002</v>
      </c>
      <c r="FS412" s="53">
        <v>77.648030000000006</v>
      </c>
      <c r="FT412" s="53">
        <v>75.457149999999999</v>
      </c>
      <c r="FU412" s="53">
        <v>203.96770000000001</v>
      </c>
      <c r="FV412" s="53">
        <v>548.85919999999999</v>
      </c>
      <c r="FW412" s="53">
        <v>25.447790000000001</v>
      </c>
      <c r="FX412" s="53">
        <v>1</v>
      </c>
    </row>
    <row r="413" spans="1:180" x14ac:dyDescent="0.3">
      <c r="A413" t="s">
        <v>174</v>
      </c>
      <c r="B413" t="s">
        <v>252</v>
      </c>
      <c r="C413" t="s">
        <v>180</v>
      </c>
      <c r="D413" t="s">
        <v>227</v>
      </c>
      <c r="E413" t="s">
        <v>189</v>
      </c>
      <c r="F413" t="s">
        <v>234</v>
      </c>
      <c r="G413" t="s">
        <v>242</v>
      </c>
      <c r="H413" s="53">
        <v>91</v>
      </c>
      <c r="I413" s="53">
        <v>2.1508419999999999</v>
      </c>
      <c r="J413" s="53">
        <v>2.1380089999999998</v>
      </c>
      <c r="K413" s="53">
        <v>2.103383</v>
      </c>
      <c r="L413" s="53">
        <v>2.1640790000000001</v>
      </c>
      <c r="M413" s="53">
        <v>2.1020059999999998</v>
      </c>
      <c r="N413" s="53">
        <v>2.1956349999999998</v>
      </c>
      <c r="O413" s="53">
        <v>1.8767069999999999</v>
      </c>
      <c r="P413" s="53">
        <v>2.0393669999999999</v>
      </c>
      <c r="Q413" s="53">
        <v>2.3183769999999999</v>
      </c>
      <c r="R413" s="53">
        <v>2.4533469999999999</v>
      </c>
      <c r="S413" s="53">
        <v>2.5051049999999999</v>
      </c>
      <c r="T413" s="53">
        <v>2.5184139999999999</v>
      </c>
      <c r="U413" s="53">
        <v>2.2929430000000002</v>
      </c>
      <c r="V413" s="53">
        <v>2.3002530000000001</v>
      </c>
      <c r="W413" s="53">
        <v>2.259414</v>
      </c>
      <c r="X413" s="53">
        <v>2.159373</v>
      </c>
      <c r="Y413" s="53">
        <v>2.0953369999999998</v>
      </c>
      <c r="Z413" s="53">
        <v>2.1530490000000002</v>
      </c>
      <c r="AA413" s="53">
        <v>2.237994</v>
      </c>
      <c r="AB413" s="53">
        <v>2.2825129999999998</v>
      </c>
      <c r="AC413" s="53">
        <v>2.229527</v>
      </c>
      <c r="AD413" s="53">
        <v>2.17971</v>
      </c>
      <c r="AE413" s="53">
        <v>2.053239</v>
      </c>
      <c r="AF413" s="53">
        <v>2.0281220000000002</v>
      </c>
      <c r="AG413" s="53">
        <v>-0.52677750999999995</v>
      </c>
      <c r="AH413" s="53">
        <v>-0.57809100000000002</v>
      </c>
      <c r="AI413" s="53">
        <v>-0.6715757</v>
      </c>
      <c r="AJ413" s="53">
        <v>-0.55170920000000001</v>
      </c>
      <c r="AK413" s="53">
        <v>-0.60450890000000002</v>
      </c>
      <c r="AL413" s="53">
        <v>-0.50666219999999995</v>
      </c>
      <c r="AM413" s="53">
        <v>-1.0184519999999999</v>
      </c>
      <c r="AN413" s="53">
        <v>-1.022518</v>
      </c>
      <c r="AO413" s="53">
        <v>-0.92940259999999997</v>
      </c>
      <c r="AP413" s="53">
        <v>-0.89465620000000001</v>
      </c>
      <c r="AQ413" s="53">
        <v>-0.89329219999999998</v>
      </c>
      <c r="AR413" s="53">
        <v>-0.93856039999999996</v>
      </c>
      <c r="AS413" s="53">
        <v>-1.1296919999999999</v>
      </c>
      <c r="AT413" s="53">
        <v>-1.033968</v>
      </c>
      <c r="AU413" s="53">
        <v>-1.0456799999999999</v>
      </c>
      <c r="AV413" s="53">
        <v>-1.1186959999999999</v>
      </c>
      <c r="AW413" s="53">
        <v>-1.0709900000000001</v>
      </c>
      <c r="AX413" s="53">
        <v>-0.88038039999999995</v>
      </c>
      <c r="AY413" s="53">
        <v>-0.71226100000000003</v>
      </c>
      <c r="AZ413" s="53">
        <v>-0.63404020000000005</v>
      </c>
      <c r="BA413" s="53">
        <v>-0.7472259</v>
      </c>
      <c r="BB413" s="53">
        <v>-0.81120429999999999</v>
      </c>
      <c r="BC413" s="53">
        <v>-0.85585149999999999</v>
      </c>
      <c r="BD413" s="53">
        <v>-0.86290529999999999</v>
      </c>
      <c r="BE413" s="53">
        <v>-0.23009540000000001</v>
      </c>
      <c r="BF413" s="53">
        <v>-0.27956330000000001</v>
      </c>
      <c r="BG413" s="53">
        <v>-0.36973509999999998</v>
      </c>
      <c r="BH413" s="53">
        <v>-0.25620730000000003</v>
      </c>
      <c r="BI413" s="53">
        <v>-0.31058819999999998</v>
      </c>
      <c r="BJ413" s="53">
        <v>-0.2245868</v>
      </c>
      <c r="BK413" s="53">
        <v>-0.69625409999999999</v>
      </c>
      <c r="BL413" s="53">
        <v>-0.70489199999999996</v>
      </c>
      <c r="BM413" s="53">
        <v>-0.60780920000000005</v>
      </c>
      <c r="BN413" s="53">
        <v>-0.5515776</v>
      </c>
      <c r="BO413" s="53">
        <v>-0.53805179999999997</v>
      </c>
      <c r="BP413" s="53">
        <v>-0.58967860000000005</v>
      </c>
      <c r="BQ413" s="53">
        <v>-0.7842015</v>
      </c>
      <c r="BR413" s="53">
        <v>-0.69309849999999995</v>
      </c>
      <c r="BS413" s="53">
        <v>-0.70168129999999995</v>
      </c>
      <c r="BT413" s="53">
        <v>-0.77002919999999997</v>
      </c>
      <c r="BU413" s="53">
        <v>-0.72260420000000003</v>
      </c>
      <c r="BV413" s="53">
        <v>-0.53846099999999997</v>
      </c>
      <c r="BW413" s="53">
        <v>-0.36967719999999998</v>
      </c>
      <c r="BX413" s="53">
        <v>-0.28948299999999999</v>
      </c>
      <c r="BY413" s="53">
        <v>-0.39462069999999999</v>
      </c>
      <c r="BZ413" s="53">
        <v>-0.45618769999999997</v>
      </c>
      <c r="CA413" s="53">
        <v>-0.50605140000000004</v>
      </c>
      <c r="CB413" s="53">
        <v>-0.51368579999999997</v>
      </c>
      <c r="CC413" s="53">
        <v>-2.4614299999999999E-2</v>
      </c>
      <c r="CD413" s="53">
        <v>-7.2803900000000005E-2</v>
      </c>
      <c r="CE413" s="53">
        <v>-0.1606813</v>
      </c>
      <c r="CF413" s="53">
        <v>-5.1543600000000002E-2</v>
      </c>
      <c r="CG413" s="53">
        <v>-0.1070197</v>
      </c>
      <c r="CH413" s="53">
        <v>-2.92223E-2</v>
      </c>
      <c r="CI413" s="53">
        <v>-0.47310069999999999</v>
      </c>
      <c r="CJ413" s="53">
        <v>-0.48490519999999998</v>
      </c>
      <c r="CK413" s="53">
        <v>-0.38507459999999999</v>
      </c>
      <c r="CL413" s="53">
        <v>-0.31396249999999998</v>
      </c>
      <c r="CM413" s="53">
        <v>-0.29201339999999998</v>
      </c>
      <c r="CN413" s="53">
        <v>-0.34804420000000003</v>
      </c>
      <c r="CO413" s="53">
        <v>-0.5449157</v>
      </c>
      <c r="CP413" s="53">
        <v>-0.45701320000000001</v>
      </c>
      <c r="CQ413" s="53">
        <v>-0.46342870000000003</v>
      </c>
      <c r="CR413" s="53">
        <v>-0.5285436</v>
      </c>
      <c r="CS413" s="53">
        <v>-0.48131299999999999</v>
      </c>
      <c r="CT413" s="53">
        <v>-0.30164859999999999</v>
      </c>
      <c r="CU413" s="53">
        <v>-0.13240479999999999</v>
      </c>
      <c r="CV413" s="53">
        <v>-5.0843699999999999E-2</v>
      </c>
      <c r="CW413" s="53">
        <v>-0.15040729999999999</v>
      </c>
      <c r="CX413" s="53">
        <v>-0.2103042</v>
      </c>
      <c r="CY413" s="53">
        <v>-0.26378089999999998</v>
      </c>
      <c r="CZ413" s="53">
        <v>-0.27181729999999998</v>
      </c>
      <c r="DA413" s="53">
        <v>0.18086679</v>
      </c>
      <c r="DB413" s="53">
        <v>0.1339554</v>
      </c>
      <c r="DC413" s="53">
        <v>4.8372499999999999E-2</v>
      </c>
      <c r="DD413" s="53">
        <v>0.15312010000000001</v>
      </c>
      <c r="DE413" s="53">
        <v>9.6548899999999993E-2</v>
      </c>
      <c r="DF413" s="53">
        <v>0.16614219999999999</v>
      </c>
      <c r="DG413" s="53">
        <v>-0.24994720000000001</v>
      </c>
      <c r="DH413" s="53">
        <v>-0.2649183</v>
      </c>
      <c r="DI413" s="53">
        <v>-0.16233990000000001</v>
      </c>
      <c r="DJ413" s="53">
        <v>-7.6347300000000007E-2</v>
      </c>
      <c r="DK413" s="53">
        <v>-4.5975000000000002E-2</v>
      </c>
      <c r="DL413" s="53">
        <v>-0.1064098</v>
      </c>
      <c r="DM413" s="53">
        <v>-0.30563000000000001</v>
      </c>
      <c r="DN413" s="53">
        <v>-0.22092780000000001</v>
      </c>
      <c r="DO413" s="53">
        <v>-0.22517619999999999</v>
      </c>
      <c r="DP413" s="53">
        <v>-0.28705789999999998</v>
      </c>
      <c r="DQ413" s="53">
        <v>-0.24002180000000001</v>
      </c>
      <c r="DR413" s="53">
        <v>-6.4836299999999999E-2</v>
      </c>
      <c r="DS413" s="53">
        <v>0.10486769999999999</v>
      </c>
      <c r="DT413" s="53">
        <v>0.1877955</v>
      </c>
      <c r="DU413" s="53">
        <v>9.3806100000000003E-2</v>
      </c>
      <c r="DV413" s="53">
        <v>3.5579199999999998E-2</v>
      </c>
      <c r="DW413" s="53">
        <v>-2.15103E-2</v>
      </c>
      <c r="DX413" s="53">
        <v>-2.9948900000000001E-2</v>
      </c>
      <c r="DY413" s="53">
        <v>0.4775489</v>
      </c>
      <c r="DZ413" s="53">
        <v>0.43248310000000001</v>
      </c>
      <c r="EA413" s="53">
        <v>0.3502131</v>
      </c>
      <c r="EB413" s="53">
        <v>0.44862200000000002</v>
      </c>
      <c r="EC413" s="53">
        <v>0.39046950000000002</v>
      </c>
      <c r="ED413" s="53">
        <v>0.44821759999999999</v>
      </c>
      <c r="EE413" s="53">
        <v>7.2250999999999996E-2</v>
      </c>
      <c r="EF413" s="53">
        <v>5.2707799999999999E-2</v>
      </c>
      <c r="EG413" s="53">
        <v>0.15925349999999999</v>
      </c>
      <c r="EH413" s="53">
        <v>0.2667313</v>
      </c>
      <c r="EI413" s="53">
        <v>0.30926540000000002</v>
      </c>
      <c r="EJ413" s="53">
        <v>0.24247199999999999</v>
      </c>
      <c r="EK413" s="53">
        <v>3.9860699999999999E-2</v>
      </c>
      <c r="EL413" s="53">
        <v>0.1199419</v>
      </c>
      <c r="EM413" s="53">
        <v>0.1188226</v>
      </c>
      <c r="EN413" s="53">
        <v>6.1608999999999997E-2</v>
      </c>
      <c r="EO413" s="53">
        <v>0.1083644</v>
      </c>
      <c r="EP413" s="53">
        <v>0.27708319999999997</v>
      </c>
      <c r="EQ413" s="53">
        <v>0.4474514</v>
      </c>
      <c r="ER413" s="53">
        <v>0.53235270000000001</v>
      </c>
      <c r="ES413" s="53">
        <v>0.44641140000000001</v>
      </c>
      <c r="ET413" s="53">
        <v>0.3905959</v>
      </c>
      <c r="EU413" s="53">
        <v>0.32828980000000002</v>
      </c>
      <c r="EV413" s="53">
        <v>0.31927060000000002</v>
      </c>
      <c r="EW413" s="53">
        <v>71.731620000000007</v>
      </c>
      <c r="EX413" s="53">
        <v>70.170680000000004</v>
      </c>
      <c r="EY413" s="53">
        <v>68.878460000000004</v>
      </c>
      <c r="EZ413" s="53">
        <v>67.687060000000002</v>
      </c>
      <c r="FA413" s="53">
        <v>66.44641</v>
      </c>
      <c r="FB413" s="53">
        <v>65.463570000000004</v>
      </c>
      <c r="FC413" s="53">
        <v>64.815619999999996</v>
      </c>
      <c r="FD413" s="53">
        <v>66.362300000000005</v>
      </c>
      <c r="FE413" s="53">
        <v>69.556929999999994</v>
      </c>
      <c r="FF413" s="53">
        <v>73.377009999999999</v>
      </c>
      <c r="FG413" s="53">
        <v>77.683599999999998</v>
      </c>
      <c r="FH413" s="53">
        <v>81.758470000000003</v>
      </c>
      <c r="FI413" s="53">
        <v>85.125</v>
      </c>
      <c r="FJ413" s="53">
        <v>87.781750000000002</v>
      </c>
      <c r="FK413" s="53">
        <v>89.613860000000003</v>
      </c>
      <c r="FL413" s="53">
        <v>90.699969999999993</v>
      </c>
      <c r="FM413" s="53">
        <v>90.998769999999993</v>
      </c>
      <c r="FN413" s="53">
        <v>90.074870000000004</v>
      </c>
      <c r="FO413" s="53">
        <v>87.819850000000002</v>
      </c>
      <c r="FP413" s="53">
        <v>84.293890000000005</v>
      </c>
      <c r="FQ413" s="53">
        <v>80.524280000000005</v>
      </c>
      <c r="FR413" s="53">
        <v>77.709000000000003</v>
      </c>
      <c r="FS413" s="53">
        <v>75.406080000000003</v>
      </c>
      <c r="FT413" s="53">
        <v>73.336119999999994</v>
      </c>
      <c r="FU413" s="53">
        <v>204</v>
      </c>
      <c r="FV413" s="53">
        <v>458.89389999999997</v>
      </c>
      <c r="FW413" s="53">
        <v>21.249009999999998</v>
      </c>
      <c r="FX413" s="53">
        <v>1</v>
      </c>
    </row>
    <row r="414" spans="1:180" x14ac:dyDescent="0.3">
      <c r="A414" t="s">
        <v>174</v>
      </c>
      <c r="B414" t="s">
        <v>252</v>
      </c>
      <c r="C414" t="s">
        <v>180</v>
      </c>
      <c r="D414" t="s">
        <v>248</v>
      </c>
      <c r="E414" t="s">
        <v>189</v>
      </c>
      <c r="F414" t="s">
        <v>234</v>
      </c>
      <c r="G414" t="s">
        <v>242</v>
      </c>
      <c r="H414" s="53">
        <v>91</v>
      </c>
      <c r="I414" s="53">
        <v>1.8335380999999999</v>
      </c>
      <c r="J414" s="53">
        <v>1.857442</v>
      </c>
      <c r="K414" s="53">
        <v>1.8377779999999999</v>
      </c>
      <c r="L414" s="53">
        <v>1.831504</v>
      </c>
      <c r="M414" s="53">
        <v>1.7660480000000001</v>
      </c>
      <c r="N414" s="53">
        <v>1.845399</v>
      </c>
      <c r="O414" s="53">
        <v>1.6836329999999999</v>
      </c>
      <c r="P414" s="53">
        <v>1.9876510000000001</v>
      </c>
      <c r="Q414" s="53">
        <v>2.2766549999999999</v>
      </c>
      <c r="R414" s="53">
        <v>2.42544</v>
      </c>
      <c r="S414" s="53">
        <v>2.3283589999999998</v>
      </c>
      <c r="T414" s="53">
        <v>2.3038820000000002</v>
      </c>
      <c r="U414" s="53">
        <v>2.1681240000000002</v>
      </c>
      <c r="V414" s="53">
        <v>2.0607769999999999</v>
      </c>
      <c r="W414" s="53">
        <v>2.0874069999999998</v>
      </c>
      <c r="X414" s="53">
        <v>2.0378470000000002</v>
      </c>
      <c r="Y414" s="53">
        <v>2.1111770000000001</v>
      </c>
      <c r="Z414" s="53">
        <v>2.0957189999999999</v>
      </c>
      <c r="AA414" s="53">
        <v>2.164523</v>
      </c>
      <c r="AB414" s="53">
        <v>2.2403569999999999</v>
      </c>
      <c r="AC414" s="53">
        <v>2.223179</v>
      </c>
      <c r="AD414" s="53">
        <v>2.1547890000000001</v>
      </c>
      <c r="AE414" s="53">
        <v>2.0478960000000002</v>
      </c>
      <c r="AF414" s="53">
        <v>1.9664699999999999</v>
      </c>
      <c r="AG414" s="53">
        <v>-0.79139519000000003</v>
      </c>
      <c r="AH414" s="53">
        <v>-0.80096920000000005</v>
      </c>
      <c r="AI414" s="53">
        <v>-0.8922464</v>
      </c>
      <c r="AJ414" s="53">
        <v>-0.83136900000000002</v>
      </c>
      <c r="AK414" s="53">
        <v>-0.9093367</v>
      </c>
      <c r="AL414" s="53">
        <v>-0.80565900000000001</v>
      </c>
      <c r="AM414" s="53">
        <v>-0.89865799999999996</v>
      </c>
      <c r="AN414" s="53">
        <v>-0.54891449999999997</v>
      </c>
      <c r="AO414" s="53">
        <v>-0.37304959999999998</v>
      </c>
      <c r="AP414" s="53">
        <v>-0.28716350000000002</v>
      </c>
      <c r="AQ414" s="53">
        <v>-0.3661527</v>
      </c>
      <c r="AR414" s="53">
        <v>-0.38637690000000002</v>
      </c>
      <c r="AS414" s="53">
        <v>-0.46713260000000001</v>
      </c>
      <c r="AT414" s="53">
        <v>-0.57853589999999999</v>
      </c>
      <c r="AU414" s="53">
        <v>-0.53122659999999999</v>
      </c>
      <c r="AV414" s="53">
        <v>-0.5556584</v>
      </c>
      <c r="AW414" s="53">
        <v>-0.38504820000000001</v>
      </c>
      <c r="AX414" s="53">
        <v>-0.32839940000000001</v>
      </c>
      <c r="AY414" s="53">
        <v>-0.17509130000000001</v>
      </c>
      <c r="AZ414" s="53">
        <v>-3.1806000000000001E-2</v>
      </c>
      <c r="BA414" s="53">
        <v>-6.5860699999999994E-2</v>
      </c>
      <c r="BB414" s="53">
        <v>-0.1139121</v>
      </c>
      <c r="BC414" s="53">
        <v>-0.22214329999999999</v>
      </c>
      <c r="BD414" s="53">
        <v>-0.26355529999999999</v>
      </c>
      <c r="BE414" s="53">
        <v>-0.44097909000000002</v>
      </c>
      <c r="BF414" s="53">
        <v>-0.44552239999999999</v>
      </c>
      <c r="BG414" s="53">
        <v>-0.53423399999999999</v>
      </c>
      <c r="BH414" s="53">
        <v>-0.47874090000000002</v>
      </c>
      <c r="BI414" s="53">
        <v>-0.56023590000000001</v>
      </c>
      <c r="BJ414" s="53">
        <v>-0.46404909999999999</v>
      </c>
      <c r="BK414" s="53">
        <v>-0.57679639999999999</v>
      </c>
      <c r="BL414" s="53">
        <v>-0.26105</v>
      </c>
      <c r="BM414" s="53">
        <v>-7.8973199999999993E-2</v>
      </c>
      <c r="BN414" s="53">
        <v>-6.7266000000000001E-3</v>
      </c>
      <c r="BO414" s="53">
        <v>-9.5054E-2</v>
      </c>
      <c r="BP414" s="53">
        <v>-0.13655010000000001</v>
      </c>
      <c r="BQ414" s="53">
        <v>-0.2274572</v>
      </c>
      <c r="BR414" s="53">
        <v>-0.3360668</v>
      </c>
      <c r="BS414" s="53">
        <v>-0.28598299999999999</v>
      </c>
      <c r="BT414" s="53">
        <v>-0.3064287</v>
      </c>
      <c r="BU414" s="53">
        <v>-0.1385923</v>
      </c>
      <c r="BV414" s="53">
        <v>-8.8656299999999993E-2</v>
      </c>
      <c r="BW414" s="53">
        <v>6.5030199999999996E-2</v>
      </c>
      <c r="BX414" s="53">
        <v>0.20773530000000001</v>
      </c>
      <c r="BY414" s="53">
        <v>0.1698028</v>
      </c>
      <c r="BZ414" s="53">
        <v>0.11908150000000001</v>
      </c>
      <c r="CA414" s="53">
        <v>1.1273E-2</v>
      </c>
      <c r="CB414" s="53">
        <v>-2.66267E-2</v>
      </c>
      <c r="CC414" s="53">
        <v>-0.19828200000000001</v>
      </c>
      <c r="CD414" s="53">
        <v>-0.19934099999999999</v>
      </c>
      <c r="CE414" s="53">
        <v>-0.28627560000000002</v>
      </c>
      <c r="CF414" s="53">
        <v>-0.23451169999999999</v>
      </c>
      <c r="CG414" s="53">
        <v>-0.3184497</v>
      </c>
      <c r="CH414" s="53">
        <v>-0.22745109999999999</v>
      </c>
      <c r="CI414" s="53">
        <v>-0.35387600000000002</v>
      </c>
      <c r="CJ414" s="53">
        <v>-6.1675899999999999E-2</v>
      </c>
      <c r="CK414" s="53">
        <v>0.1247032</v>
      </c>
      <c r="CL414" s="53">
        <v>0.18750320000000001</v>
      </c>
      <c r="CM414" s="53">
        <v>9.2708200000000004E-2</v>
      </c>
      <c r="CN414" s="53">
        <v>3.64791E-2</v>
      </c>
      <c r="CO414" s="53">
        <v>-6.1458699999999998E-2</v>
      </c>
      <c r="CP414" s="53">
        <v>-0.16813339999999999</v>
      </c>
      <c r="CQ414" s="53">
        <v>-0.116128</v>
      </c>
      <c r="CR414" s="53">
        <v>-0.13381299999999999</v>
      </c>
      <c r="CS414" s="53">
        <v>3.2102199999999997E-2</v>
      </c>
      <c r="CT414" s="53">
        <v>7.7388999999999999E-2</v>
      </c>
      <c r="CU414" s="53">
        <v>0.2313376</v>
      </c>
      <c r="CV414" s="53">
        <v>0.3736409</v>
      </c>
      <c r="CW414" s="53">
        <v>0.3330225</v>
      </c>
      <c r="CX414" s="53">
        <v>0.28045219999999998</v>
      </c>
      <c r="CY414" s="53">
        <v>0.17293649999999999</v>
      </c>
      <c r="CZ414" s="53">
        <v>0.13746939999999999</v>
      </c>
      <c r="DA414" s="53">
        <v>4.4415099999999999E-2</v>
      </c>
      <c r="DB414" s="53">
        <v>4.6840399999999997E-2</v>
      </c>
      <c r="DC414" s="53">
        <v>-3.8317299999999999E-2</v>
      </c>
      <c r="DD414" s="53">
        <v>9.7173999999999993E-3</v>
      </c>
      <c r="DE414" s="53">
        <v>-7.6663499999999996E-2</v>
      </c>
      <c r="DF414" s="53">
        <v>9.1468000000000001E-3</v>
      </c>
      <c r="DG414" s="53">
        <v>-0.13095560000000001</v>
      </c>
      <c r="DH414" s="53">
        <v>0.13769809999999999</v>
      </c>
      <c r="DI414" s="53">
        <v>0.32837959999999999</v>
      </c>
      <c r="DJ414" s="53">
        <v>0.38173289999999999</v>
      </c>
      <c r="DK414" s="53">
        <v>0.28047030000000001</v>
      </c>
      <c r="DL414" s="53">
        <v>0.20950840000000001</v>
      </c>
      <c r="DM414" s="53">
        <v>0.1045397</v>
      </c>
      <c r="DN414" s="53">
        <v>-2.0010000000000001E-4</v>
      </c>
      <c r="DO414" s="53">
        <v>5.37271E-2</v>
      </c>
      <c r="DP414" s="53">
        <v>3.8802700000000002E-2</v>
      </c>
      <c r="DQ414" s="53">
        <v>0.2027968</v>
      </c>
      <c r="DR414" s="53">
        <v>0.24343429999999999</v>
      </c>
      <c r="DS414" s="53">
        <v>0.39764500000000003</v>
      </c>
      <c r="DT414" s="53">
        <v>0.53954650000000004</v>
      </c>
      <c r="DU414" s="53">
        <v>0.49624230000000003</v>
      </c>
      <c r="DV414" s="53">
        <v>0.44182290000000002</v>
      </c>
      <c r="DW414" s="53">
        <v>0.33459990000000001</v>
      </c>
      <c r="DX414" s="53">
        <v>0.30156539999999998</v>
      </c>
      <c r="DY414" s="53">
        <v>0.3948313</v>
      </c>
      <c r="DZ414" s="53">
        <v>0.40228730000000001</v>
      </c>
      <c r="EA414" s="53">
        <v>0.31969520000000001</v>
      </c>
      <c r="EB414" s="53">
        <v>0.36234559999999999</v>
      </c>
      <c r="EC414" s="53">
        <v>0.27243729999999999</v>
      </c>
      <c r="ED414" s="53">
        <v>0.35075669999999998</v>
      </c>
      <c r="EE414" s="53">
        <v>0.19090599999999999</v>
      </c>
      <c r="EF414" s="53">
        <v>0.42556260000000001</v>
      </c>
      <c r="EG414" s="53">
        <v>0.62245600000000001</v>
      </c>
      <c r="EH414" s="53">
        <v>0.66216980000000003</v>
      </c>
      <c r="EI414" s="53">
        <v>0.55156899999999998</v>
      </c>
      <c r="EJ414" s="53">
        <v>0.4593351</v>
      </c>
      <c r="EK414" s="53">
        <v>0.3442152</v>
      </c>
      <c r="EL414" s="53">
        <v>0.24226900000000001</v>
      </c>
      <c r="EM414" s="53">
        <v>0.29897069999999998</v>
      </c>
      <c r="EN414" s="53">
        <v>0.28803240000000002</v>
      </c>
      <c r="EO414" s="53">
        <v>0.4492526</v>
      </c>
      <c r="EP414" s="53">
        <v>0.48317739999999998</v>
      </c>
      <c r="EQ414" s="53">
        <v>0.63776639999999996</v>
      </c>
      <c r="ER414" s="53">
        <v>0.7790878</v>
      </c>
      <c r="ES414" s="53">
        <v>0.73190560000000005</v>
      </c>
      <c r="ET414" s="53">
        <v>0.67481650000000004</v>
      </c>
      <c r="EU414" s="53">
        <v>0.56801630000000003</v>
      </c>
      <c r="EV414" s="53">
        <v>0.53849400000000003</v>
      </c>
      <c r="EW414" s="53">
        <v>72.296300000000002</v>
      </c>
      <c r="EX414" s="53">
        <v>70.754080000000002</v>
      </c>
      <c r="EY414" s="53">
        <v>69.398960000000002</v>
      </c>
      <c r="EZ414" s="53">
        <v>68.147329999999997</v>
      </c>
      <c r="FA414" s="53">
        <v>66.998909999999995</v>
      </c>
      <c r="FB414" s="53">
        <v>65.891069999999999</v>
      </c>
      <c r="FC414" s="53">
        <v>65.147329999999997</v>
      </c>
      <c r="FD414" s="53">
        <v>66.726849999999999</v>
      </c>
      <c r="FE414" s="53">
        <v>70.253810000000001</v>
      </c>
      <c r="FF414" s="53">
        <v>74.39161</v>
      </c>
      <c r="FG414" s="53">
        <v>78.96705</v>
      </c>
      <c r="FH414" s="53">
        <v>83.239919999999998</v>
      </c>
      <c r="FI414" s="53">
        <v>86.492379999999997</v>
      </c>
      <c r="FJ414" s="53">
        <v>88.83578</v>
      </c>
      <c r="FK414" s="53">
        <v>90.515529999999998</v>
      </c>
      <c r="FL414" s="53">
        <v>91.554190000000006</v>
      </c>
      <c r="FM414" s="53">
        <v>91.78622</v>
      </c>
      <c r="FN414" s="53">
        <v>90.687640000000002</v>
      </c>
      <c r="FO414" s="53">
        <v>88.389709999999994</v>
      </c>
      <c r="FP414" s="53">
        <v>84.827340000000007</v>
      </c>
      <c r="FQ414" s="53">
        <v>81.031859999999995</v>
      </c>
      <c r="FR414" s="53">
        <v>78.096950000000007</v>
      </c>
      <c r="FS414" s="53">
        <v>75.929739999999995</v>
      </c>
      <c r="FT414" s="53">
        <v>73.984470000000002</v>
      </c>
      <c r="FU414" s="53">
        <v>204</v>
      </c>
      <c r="FV414" s="53">
        <v>458.89389999999997</v>
      </c>
      <c r="FW414" s="53">
        <v>21.249009999999998</v>
      </c>
      <c r="FX414" s="53">
        <v>1</v>
      </c>
    </row>
    <row r="415" spans="1:180" x14ac:dyDescent="0.3">
      <c r="A415" t="s">
        <v>174</v>
      </c>
      <c r="B415" t="s">
        <v>252</v>
      </c>
      <c r="C415" t="s">
        <v>180</v>
      </c>
      <c r="D415" t="s">
        <v>248</v>
      </c>
      <c r="E415" t="s">
        <v>188</v>
      </c>
      <c r="F415" t="s">
        <v>234</v>
      </c>
      <c r="G415" t="s">
        <v>242</v>
      </c>
      <c r="H415" s="53">
        <v>91</v>
      </c>
      <c r="I415" s="53">
        <v>2.4226999</v>
      </c>
      <c r="J415" s="53">
        <v>2.4916070000000001</v>
      </c>
      <c r="K415" s="53">
        <v>2.537725</v>
      </c>
      <c r="L415" s="53">
        <v>2.4939369999999998</v>
      </c>
      <c r="M415" s="53">
        <v>2.5054590000000001</v>
      </c>
      <c r="N415" s="53">
        <v>2.3555139999999999</v>
      </c>
      <c r="O415" s="53">
        <v>2.3696679999999999</v>
      </c>
      <c r="P415" s="53">
        <v>2.6695690000000001</v>
      </c>
      <c r="Q415" s="53">
        <v>3.0548009999999999</v>
      </c>
      <c r="R415" s="53">
        <v>2.9925630000000001</v>
      </c>
      <c r="S415" s="53">
        <v>2.8743479999999999</v>
      </c>
      <c r="T415" s="53">
        <v>2.8968910000000001</v>
      </c>
      <c r="U415" s="53">
        <v>2.8810690000000001</v>
      </c>
      <c r="V415" s="53">
        <v>2.830829</v>
      </c>
      <c r="W415" s="53">
        <v>2.7535050000000001</v>
      </c>
      <c r="X415" s="53">
        <v>2.883267</v>
      </c>
      <c r="Y415" s="53">
        <v>2.9854280000000002</v>
      </c>
      <c r="Z415" s="53">
        <v>2.9941149999999999</v>
      </c>
      <c r="AA415" s="53">
        <v>2.9800620000000002</v>
      </c>
      <c r="AB415" s="53">
        <v>2.9961340000000001</v>
      </c>
      <c r="AC415" s="53">
        <v>2.8874499999999999</v>
      </c>
      <c r="AD415" s="53">
        <v>2.7990110000000001</v>
      </c>
      <c r="AE415" s="53">
        <v>2.6050070000000001</v>
      </c>
      <c r="AF415" s="53">
        <v>2.620142</v>
      </c>
      <c r="AG415" s="53">
        <v>-0.73513901000000004</v>
      </c>
      <c r="AH415" s="53">
        <v>-0.65098250000000002</v>
      </c>
      <c r="AI415" s="53">
        <v>-0.68433480000000002</v>
      </c>
      <c r="AJ415" s="53">
        <v>-0.66499699999999995</v>
      </c>
      <c r="AK415" s="53">
        <v>-0.62678179999999994</v>
      </c>
      <c r="AL415" s="53">
        <v>-0.78639360000000003</v>
      </c>
      <c r="AM415" s="53">
        <v>-0.83126129999999998</v>
      </c>
      <c r="AN415" s="53">
        <v>-0.37657390000000002</v>
      </c>
      <c r="AO415" s="53">
        <v>-0.16293479999999999</v>
      </c>
      <c r="AP415" s="53">
        <v>-0.2490348</v>
      </c>
      <c r="AQ415" s="53">
        <v>-0.35097149999999999</v>
      </c>
      <c r="AR415" s="53">
        <v>-0.3273221</v>
      </c>
      <c r="AS415" s="53">
        <v>-0.2253986</v>
      </c>
      <c r="AT415" s="53">
        <v>-0.24689440000000001</v>
      </c>
      <c r="AU415" s="53">
        <v>-0.33334279999999999</v>
      </c>
      <c r="AV415" s="53">
        <v>-9.9771700000000005E-2</v>
      </c>
      <c r="AW415" s="53">
        <v>0.1010624</v>
      </c>
      <c r="AX415" s="53">
        <v>0.21853320000000001</v>
      </c>
      <c r="AY415" s="53">
        <v>0.24556030000000001</v>
      </c>
      <c r="AZ415" s="53">
        <v>0.30101339999999999</v>
      </c>
      <c r="BA415" s="53">
        <v>0.24758859999999999</v>
      </c>
      <c r="BB415" s="53">
        <v>0.1212995</v>
      </c>
      <c r="BC415" s="53">
        <v>8.6543000000000002E-3</v>
      </c>
      <c r="BD415" s="53">
        <v>9.4218899999999994E-2</v>
      </c>
      <c r="BE415" s="53">
        <v>-0.28631189000000001</v>
      </c>
      <c r="BF415" s="53">
        <v>-0.20141539999999999</v>
      </c>
      <c r="BG415" s="53">
        <v>-0.2315265</v>
      </c>
      <c r="BH415" s="53">
        <v>-0.22013820000000001</v>
      </c>
      <c r="BI415" s="53">
        <v>-0.1831245</v>
      </c>
      <c r="BJ415" s="53">
        <v>-0.34360639999999998</v>
      </c>
      <c r="BK415" s="53">
        <v>-0.41622629999999999</v>
      </c>
      <c r="BL415" s="53">
        <v>-4.8425700000000002E-2</v>
      </c>
      <c r="BM415" s="53">
        <v>0.16969190000000001</v>
      </c>
      <c r="BN415" s="53">
        <v>8.5826299999999994E-2</v>
      </c>
      <c r="BO415" s="53">
        <v>-1.3869899999999999E-2</v>
      </c>
      <c r="BP415" s="53">
        <v>1.7702499999999999E-2</v>
      </c>
      <c r="BQ415" s="53">
        <v>0.1109609</v>
      </c>
      <c r="BR415" s="53">
        <v>9.1873999999999997E-2</v>
      </c>
      <c r="BS415" s="53">
        <v>3.6722999999999999E-3</v>
      </c>
      <c r="BT415" s="53">
        <v>0.21240809999999999</v>
      </c>
      <c r="BU415" s="53">
        <v>0.40165339999999999</v>
      </c>
      <c r="BV415" s="53">
        <v>0.51438720000000004</v>
      </c>
      <c r="BW415" s="53">
        <v>0.54072450000000005</v>
      </c>
      <c r="BX415" s="53">
        <v>0.60738749999999997</v>
      </c>
      <c r="BY415" s="53">
        <v>0.55506639999999996</v>
      </c>
      <c r="BZ415" s="53">
        <v>0.42356690000000002</v>
      </c>
      <c r="CA415" s="53">
        <v>0.31110290000000002</v>
      </c>
      <c r="CB415" s="53">
        <v>0.3902156</v>
      </c>
      <c r="CC415" s="53">
        <v>2.4544400000000001E-2</v>
      </c>
      <c r="CD415" s="53">
        <v>0.10995340000000001</v>
      </c>
      <c r="CE415" s="53">
        <v>8.2087199999999999E-2</v>
      </c>
      <c r="CF415" s="53">
        <v>8.7969699999999998E-2</v>
      </c>
      <c r="CG415" s="53">
        <v>0.12415130000000001</v>
      </c>
      <c r="CH415" s="53">
        <v>-3.6933199999999999E-2</v>
      </c>
      <c r="CI415" s="53">
        <v>-0.12877430000000001</v>
      </c>
      <c r="CJ415" s="53">
        <v>0.1788487</v>
      </c>
      <c r="CK415" s="53">
        <v>0.40006819999999998</v>
      </c>
      <c r="CL415" s="53">
        <v>0.31775009999999998</v>
      </c>
      <c r="CM415" s="53">
        <v>0.21960560000000001</v>
      </c>
      <c r="CN415" s="53">
        <v>0.25666549999999999</v>
      </c>
      <c r="CO415" s="53">
        <v>0.34392240000000002</v>
      </c>
      <c r="CP415" s="53">
        <v>0.32650400000000002</v>
      </c>
      <c r="CQ415" s="53">
        <v>0.23708789999999999</v>
      </c>
      <c r="CR415" s="53">
        <v>0.42862280000000003</v>
      </c>
      <c r="CS415" s="53">
        <v>0.60984179999999999</v>
      </c>
      <c r="CT415" s="53">
        <v>0.71929480000000001</v>
      </c>
      <c r="CU415" s="53">
        <v>0.74515430000000005</v>
      </c>
      <c r="CV415" s="53">
        <v>0.81958129999999996</v>
      </c>
      <c r="CW415" s="53">
        <v>0.76802459999999995</v>
      </c>
      <c r="CX415" s="53">
        <v>0.63291640000000005</v>
      </c>
      <c r="CY415" s="53">
        <v>0.52057790000000004</v>
      </c>
      <c r="CZ415" s="53">
        <v>0.59522200000000003</v>
      </c>
      <c r="DA415" s="53">
        <v>0.33540060999999999</v>
      </c>
      <c r="DB415" s="53">
        <v>0.42132219999999998</v>
      </c>
      <c r="DC415" s="53">
        <v>0.39570080000000002</v>
      </c>
      <c r="DD415" s="53">
        <v>0.39607750000000003</v>
      </c>
      <c r="DE415" s="53">
        <v>0.431427</v>
      </c>
      <c r="DF415" s="53">
        <v>0.26973989999999998</v>
      </c>
      <c r="DG415" s="53">
        <v>0.1586777</v>
      </c>
      <c r="DH415" s="53">
        <v>0.40612320000000002</v>
      </c>
      <c r="DI415" s="53">
        <v>0.63044449999999996</v>
      </c>
      <c r="DJ415" s="53">
        <v>0.54967390000000005</v>
      </c>
      <c r="DK415" s="53">
        <v>0.45308110000000001</v>
      </c>
      <c r="DL415" s="53">
        <v>0.49562850000000003</v>
      </c>
      <c r="DM415" s="53">
        <v>0.57688399999999995</v>
      </c>
      <c r="DN415" s="53">
        <v>0.56113400000000002</v>
      </c>
      <c r="DO415" s="53">
        <v>0.47050350000000002</v>
      </c>
      <c r="DP415" s="53">
        <v>0.64483760000000001</v>
      </c>
      <c r="DQ415" s="53">
        <v>0.81803020000000004</v>
      </c>
      <c r="DR415" s="53">
        <v>0.92420239999999998</v>
      </c>
      <c r="DS415" s="53">
        <v>0.94958410000000004</v>
      </c>
      <c r="DT415" s="53">
        <v>1.0317750000000001</v>
      </c>
      <c r="DU415" s="53">
        <v>0.98098269999999999</v>
      </c>
      <c r="DV415" s="53">
        <v>0.84226579999999995</v>
      </c>
      <c r="DW415" s="53">
        <v>0.7300529</v>
      </c>
      <c r="DX415" s="53">
        <v>0.80022839999999995</v>
      </c>
      <c r="DY415" s="53">
        <v>0.78422773000000001</v>
      </c>
      <c r="DZ415" s="53">
        <v>0.87088929999999998</v>
      </c>
      <c r="EA415" s="53">
        <v>0.84850919999999996</v>
      </c>
      <c r="EB415" s="53">
        <v>0.84093629999999997</v>
      </c>
      <c r="EC415" s="53">
        <v>0.87508439999999998</v>
      </c>
      <c r="ED415" s="53">
        <v>0.71252720000000003</v>
      </c>
      <c r="EE415" s="53">
        <v>0.57371269999999996</v>
      </c>
      <c r="EF415" s="53">
        <v>0.73427129999999996</v>
      </c>
      <c r="EG415" s="53">
        <v>0.96307120000000002</v>
      </c>
      <c r="EH415" s="53">
        <v>0.88453499999999996</v>
      </c>
      <c r="EI415" s="53">
        <v>0.79018270000000002</v>
      </c>
      <c r="EJ415" s="53">
        <v>0.84065310000000004</v>
      </c>
      <c r="EK415" s="53">
        <v>0.91324349999999999</v>
      </c>
      <c r="EL415" s="53">
        <v>0.89990250000000005</v>
      </c>
      <c r="EM415" s="53">
        <v>0.80751859999999998</v>
      </c>
      <c r="EN415" s="53">
        <v>0.95701740000000002</v>
      </c>
      <c r="EO415" s="53">
        <v>1.1186210000000001</v>
      </c>
      <c r="EP415" s="53">
        <v>1.2200569999999999</v>
      </c>
      <c r="EQ415" s="53">
        <v>1.244748</v>
      </c>
      <c r="ER415" s="53">
        <v>1.338149</v>
      </c>
      <c r="ES415" s="53">
        <v>1.2884599999999999</v>
      </c>
      <c r="ET415" s="53">
        <v>1.144533</v>
      </c>
      <c r="EU415" s="53">
        <v>1.0325009999999999</v>
      </c>
      <c r="EV415" s="53">
        <v>1.096225</v>
      </c>
      <c r="EW415" s="53">
        <v>75.093869999999995</v>
      </c>
      <c r="EX415" s="53">
        <v>73.273529999999994</v>
      </c>
      <c r="EY415" s="53">
        <v>71.673770000000005</v>
      </c>
      <c r="EZ415" s="53">
        <v>70.227199999999996</v>
      </c>
      <c r="FA415" s="53">
        <v>68.942409999999995</v>
      </c>
      <c r="FB415" s="53">
        <v>67.709069999999997</v>
      </c>
      <c r="FC415" s="53">
        <v>67.584069999999997</v>
      </c>
      <c r="FD415" s="53">
        <v>69.734309999999994</v>
      </c>
      <c r="FE415" s="53">
        <v>73.100740000000002</v>
      </c>
      <c r="FF415" s="53">
        <v>76.870829999999998</v>
      </c>
      <c r="FG415" s="53">
        <v>81.108329999999995</v>
      </c>
      <c r="FH415" s="53">
        <v>85.323779999999999</v>
      </c>
      <c r="FI415" s="53">
        <v>88.875489999999999</v>
      </c>
      <c r="FJ415" s="53">
        <v>91.229410000000001</v>
      </c>
      <c r="FK415" s="53">
        <v>93.074749999999995</v>
      </c>
      <c r="FL415" s="53">
        <v>94.208340000000007</v>
      </c>
      <c r="FM415" s="53">
        <v>94.310779999999994</v>
      </c>
      <c r="FN415" s="53">
        <v>93.454170000000005</v>
      </c>
      <c r="FO415" s="53">
        <v>91.571820000000002</v>
      </c>
      <c r="FP415" s="53">
        <v>88.40343</v>
      </c>
      <c r="FQ415" s="53">
        <v>84.456620000000001</v>
      </c>
      <c r="FR415" s="53">
        <v>81.240930000000006</v>
      </c>
      <c r="FS415" s="53">
        <v>78.686769999999996</v>
      </c>
      <c r="FT415" s="53">
        <v>76.625730000000004</v>
      </c>
      <c r="FU415" s="53">
        <v>203.96770000000001</v>
      </c>
      <c r="FV415" s="53">
        <v>548.85919999999999</v>
      </c>
      <c r="FW415" s="53">
        <v>25.447790000000001</v>
      </c>
      <c r="FX415" s="53">
        <v>1</v>
      </c>
    </row>
    <row r="416" spans="1:180" x14ac:dyDescent="0.3">
      <c r="A416" t="s">
        <v>174</v>
      </c>
      <c r="B416" t="s">
        <v>252</v>
      </c>
      <c r="C416" t="s">
        <v>180</v>
      </c>
      <c r="D416" t="s">
        <v>248</v>
      </c>
      <c r="E416" t="s">
        <v>190</v>
      </c>
      <c r="F416" t="s">
        <v>234</v>
      </c>
      <c r="G416" t="s">
        <v>242</v>
      </c>
      <c r="H416" s="53">
        <v>91</v>
      </c>
      <c r="I416" s="53">
        <v>1.8261548999999999</v>
      </c>
      <c r="J416" s="53">
        <v>1.918841</v>
      </c>
      <c r="K416" s="53">
        <v>1.8055460000000001</v>
      </c>
      <c r="L416" s="53">
        <v>1.892163</v>
      </c>
      <c r="M416" s="53">
        <v>1.8142160000000001</v>
      </c>
      <c r="N416" s="53">
        <v>1.766052</v>
      </c>
      <c r="O416" s="53">
        <v>1.7900240000000001</v>
      </c>
      <c r="P416" s="53">
        <v>1.9772130000000001</v>
      </c>
      <c r="Q416" s="53">
        <v>2.1884600000000001</v>
      </c>
      <c r="R416" s="53">
        <v>2.2354690000000002</v>
      </c>
      <c r="S416" s="53">
        <v>2.1688100000000001</v>
      </c>
      <c r="T416" s="53">
        <v>2.1342400000000001</v>
      </c>
      <c r="U416" s="53">
        <v>2.0027089999999999</v>
      </c>
      <c r="V416" s="53">
        <v>1.988326</v>
      </c>
      <c r="W416" s="53">
        <v>1.847655</v>
      </c>
      <c r="X416" s="53">
        <v>1.7783500000000001</v>
      </c>
      <c r="Y416" s="53">
        <v>1.832041</v>
      </c>
      <c r="Z416" s="53">
        <v>1.7061139999999999</v>
      </c>
      <c r="AA416" s="53">
        <v>1.811785</v>
      </c>
      <c r="AB416" s="53">
        <v>1.7279530000000001</v>
      </c>
      <c r="AC416" s="53">
        <v>1.7871269999999999</v>
      </c>
      <c r="AD416" s="53">
        <v>1.7594879999999999</v>
      </c>
      <c r="AE416" s="53">
        <v>1.6239859999999999</v>
      </c>
      <c r="AF416" s="53">
        <v>1.55172</v>
      </c>
      <c r="AG416" s="53">
        <v>-3.6393099999999998E-2</v>
      </c>
      <c r="AH416" s="53">
        <v>7.65097E-2</v>
      </c>
      <c r="AI416" s="53">
        <v>-9.8448499999999994E-2</v>
      </c>
      <c r="AJ416" s="53">
        <v>5.44778E-2</v>
      </c>
      <c r="AK416" s="53">
        <v>-2.6972099999999999E-2</v>
      </c>
      <c r="AL416" s="53">
        <v>-0.11808589999999999</v>
      </c>
      <c r="AM416" s="53">
        <v>-5.06343E-2</v>
      </c>
      <c r="AN416" s="53">
        <v>-8.6595199999999997E-2</v>
      </c>
      <c r="AO416" s="53">
        <v>-4.0268600000000002E-2</v>
      </c>
      <c r="AP416" s="53">
        <v>-1.09985E-2</v>
      </c>
      <c r="AQ416" s="53">
        <v>4.7468299999999998E-2</v>
      </c>
      <c r="AR416" s="53">
        <v>-7.8130000000000005E-3</v>
      </c>
      <c r="AS416" s="53">
        <v>-0.1469695</v>
      </c>
      <c r="AT416" s="53">
        <v>-0.1894255</v>
      </c>
      <c r="AU416" s="53">
        <v>-0.32735540000000002</v>
      </c>
      <c r="AV416" s="53">
        <v>-0.38533269999999997</v>
      </c>
      <c r="AW416" s="53">
        <v>-0.28388010000000002</v>
      </c>
      <c r="AX416" s="53">
        <v>-0.25869350000000002</v>
      </c>
      <c r="AY416" s="53">
        <v>-9.1592499999999993E-2</v>
      </c>
      <c r="AZ416" s="53">
        <v>-1.9490899999999999E-2</v>
      </c>
      <c r="BA416" s="53">
        <v>0.11779920000000001</v>
      </c>
      <c r="BB416" s="53">
        <v>0.1234407</v>
      </c>
      <c r="BC416" s="53">
        <v>7.2221999999999998E-3</v>
      </c>
      <c r="BD416" s="53">
        <v>-3.1587999999999998E-2</v>
      </c>
      <c r="BE416" s="53">
        <v>0.15327569999999999</v>
      </c>
      <c r="BF416" s="53">
        <v>0.2627447</v>
      </c>
      <c r="BG416" s="53">
        <v>9.7583100000000006E-2</v>
      </c>
      <c r="BH416" s="53">
        <v>0.24147170000000001</v>
      </c>
      <c r="BI416" s="53">
        <v>0.15384719999999999</v>
      </c>
      <c r="BJ416" s="53">
        <v>7.2672700000000007E-2</v>
      </c>
      <c r="BK416" s="53">
        <v>0.12815180000000001</v>
      </c>
      <c r="BL416" s="53">
        <v>0.12850909999999999</v>
      </c>
      <c r="BM416" s="53">
        <v>0.22021279999999999</v>
      </c>
      <c r="BN416" s="53">
        <v>0.22356570000000001</v>
      </c>
      <c r="BO416" s="53">
        <v>0.2080244</v>
      </c>
      <c r="BP416" s="53">
        <v>0.15486549999999999</v>
      </c>
      <c r="BQ416" s="53">
        <v>2.7218699999999998E-2</v>
      </c>
      <c r="BR416" s="53">
        <v>-9.1128000000000008E-3</v>
      </c>
      <c r="BS416" s="53">
        <v>-0.13473250000000001</v>
      </c>
      <c r="BT416" s="53">
        <v>-0.20299739999999999</v>
      </c>
      <c r="BU416" s="53">
        <v>-8.1838599999999997E-2</v>
      </c>
      <c r="BV416" s="53">
        <v>-5.8269500000000002E-2</v>
      </c>
      <c r="BW416" s="53">
        <v>0.1071342</v>
      </c>
      <c r="BX416" s="53">
        <v>0.15951219999999999</v>
      </c>
      <c r="BY416" s="53">
        <v>0.27103389999999999</v>
      </c>
      <c r="BZ416" s="53">
        <v>0.27149299999999998</v>
      </c>
      <c r="CA416" s="53">
        <v>0.15855569999999999</v>
      </c>
      <c r="CB416" s="53">
        <v>0.127774</v>
      </c>
      <c r="CC416" s="53">
        <v>0.28463980999999999</v>
      </c>
      <c r="CD416" s="53">
        <v>0.39173039999999998</v>
      </c>
      <c r="CE416" s="53">
        <v>0.23335400000000001</v>
      </c>
      <c r="CF416" s="53">
        <v>0.37098310000000001</v>
      </c>
      <c r="CG416" s="53">
        <v>0.2790821</v>
      </c>
      <c r="CH416" s="53">
        <v>0.20479149999999999</v>
      </c>
      <c r="CI416" s="53">
        <v>0.2519786</v>
      </c>
      <c r="CJ416" s="53">
        <v>0.2774896</v>
      </c>
      <c r="CK416" s="53">
        <v>0.40062140000000002</v>
      </c>
      <c r="CL416" s="53">
        <v>0.38602409999999998</v>
      </c>
      <c r="CM416" s="53">
        <v>0.31922509999999998</v>
      </c>
      <c r="CN416" s="53">
        <v>0.2675361</v>
      </c>
      <c r="CO416" s="53">
        <v>0.14786089999999999</v>
      </c>
      <c r="CP416" s="53">
        <v>0.1157712</v>
      </c>
      <c r="CQ416" s="53">
        <v>-1.3225000000000001E-3</v>
      </c>
      <c r="CR416" s="53">
        <v>-7.6712600000000006E-2</v>
      </c>
      <c r="CS416" s="53">
        <v>5.8094699999999999E-2</v>
      </c>
      <c r="CT416" s="53">
        <v>8.0543600000000007E-2</v>
      </c>
      <c r="CU416" s="53">
        <v>0.24477170000000001</v>
      </c>
      <c r="CV416" s="53">
        <v>0.28348909999999999</v>
      </c>
      <c r="CW416" s="53">
        <v>0.37716379999999999</v>
      </c>
      <c r="CX416" s="53">
        <v>0.37403360000000002</v>
      </c>
      <c r="CY416" s="53">
        <v>0.26336890000000002</v>
      </c>
      <c r="CZ416" s="53">
        <v>0.23814759999999999</v>
      </c>
      <c r="DA416" s="53">
        <v>0.41600390999999998</v>
      </c>
      <c r="DB416" s="53">
        <v>0.52071619999999996</v>
      </c>
      <c r="DC416" s="53">
        <v>0.36912489999999998</v>
      </c>
      <c r="DD416" s="53">
        <v>0.50049449999999995</v>
      </c>
      <c r="DE416" s="53">
        <v>0.40431699999999998</v>
      </c>
      <c r="DF416" s="53">
        <v>0.3369103</v>
      </c>
      <c r="DG416" s="53">
        <v>0.37580530000000001</v>
      </c>
      <c r="DH416" s="53">
        <v>0.42647020000000002</v>
      </c>
      <c r="DI416" s="53">
        <v>0.58103000000000005</v>
      </c>
      <c r="DJ416" s="53">
        <v>0.54848260000000004</v>
      </c>
      <c r="DK416" s="53">
        <v>0.43042580000000003</v>
      </c>
      <c r="DL416" s="53">
        <v>0.38020680000000001</v>
      </c>
      <c r="DM416" s="53">
        <v>0.26850299999999999</v>
      </c>
      <c r="DN416" s="53">
        <v>0.24065520000000001</v>
      </c>
      <c r="DO416" s="53">
        <v>0.1320875</v>
      </c>
      <c r="DP416" s="53">
        <v>4.9572199999999997E-2</v>
      </c>
      <c r="DQ416" s="53">
        <v>0.19802810000000001</v>
      </c>
      <c r="DR416" s="53">
        <v>0.21935679999999999</v>
      </c>
      <c r="DS416" s="53">
        <v>0.3824092</v>
      </c>
      <c r="DT416" s="53">
        <v>0.4074661</v>
      </c>
      <c r="DU416" s="53">
        <v>0.48329369999999999</v>
      </c>
      <c r="DV416" s="53">
        <v>0.4765742</v>
      </c>
      <c r="DW416" s="53">
        <v>0.36818210000000001</v>
      </c>
      <c r="DX416" s="53">
        <v>0.34852129999999998</v>
      </c>
      <c r="DY416" s="53">
        <v>0.60567272000000005</v>
      </c>
      <c r="DZ416" s="53">
        <v>0.70695110000000005</v>
      </c>
      <c r="EA416" s="53">
        <v>0.56515660000000001</v>
      </c>
      <c r="EB416" s="53">
        <v>0.6874884</v>
      </c>
      <c r="EC416" s="53">
        <v>0.5851362</v>
      </c>
      <c r="ED416" s="53">
        <v>0.52766900000000005</v>
      </c>
      <c r="EE416" s="53">
        <v>0.55459139999999996</v>
      </c>
      <c r="EF416" s="53">
        <v>0.64157439999999999</v>
      </c>
      <c r="EG416" s="53">
        <v>0.84151140000000002</v>
      </c>
      <c r="EH416" s="53">
        <v>0.78304680000000004</v>
      </c>
      <c r="EI416" s="53">
        <v>0.59098189999999995</v>
      </c>
      <c r="EJ416" s="53">
        <v>0.54288530000000002</v>
      </c>
      <c r="EK416" s="53">
        <v>0.44269120000000001</v>
      </c>
      <c r="EL416" s="53">
        <v>0.4209678</v>
      </c>
      <c r="EM416" s="53">
        <v>0.32471030000000001</v>
      </c>
      <c r="EN416" s="53">
        <v>0.23190749999999999</v>
      </c>
      <c r="EO416" s="53">
        <v>0.40006960000000003</v>
      </c>
      <c r="EP416" s="53">
        <v>0.41978090000000001</v>
      </c>
      <c r="EQ416" s="53">
        <v>0.58113590000000004</v>
      </c>
      <c r="ER416" s="53">
        <v>0.58646920000000002</v>
      </c>
      <c r="ES416" s="53">
        <v>0.63652850000000005</v>
      </c>
      <c r="ET416" s="53">
        <v>0.62462649999999997</v>
      </c>
      <c r="EU416" s="53">
        <v>0.51951570000000002</v>
      </c>
      <c r="EV416" s="53">
        <v>0.50788330000000004</v>
      </c>
      <c r="EW416" s="53">
        <v>67.561819999999997</v>
      </c>
      <c r="EX416" s="53">
        <v>66.229579999999999</v>
      </c>
      <c r="EY416" s="53">
        <v>65.078429999999997</v>
      </c>
      <c r="EZ416" s="53">
        <v>64.120919999999998</v>
      </c>
      <c r="FA416" s="53">
        <v>63.159039999999997</v>
      </c>
      <c r="FB416" s="53">
        <v>62.126629999999999</v>
      </c>
      <c r="FC416" s="53">
        <v>61.232840000000003</v>
      </c>
      <c r="FD416" s="53">
        <v>62.127989999999997</v>
      </c>
      <c r="FE416" s="53">
        <v>65.470590000000001</v>
      </c>
      <c r="FF416" s="53">
        <v>69.253</v>
      </c>
      <c r="FG416" s="53">
        <v>73.752179999999996</v>
      </c>
      <c r="FH416" s="53">
        <v>78.098309999999998</v>
      </c>
      <c r="FI416" s="53">
        <v>82.014160000000004</v>
      </c>
      <c r="FJ416" s="53">
        <v>84.84151</v>
      </c>
      <c r="FK416" s="53">
        <v>86.451260000000005</v>
      </c>
      <c r="FL416" s="53">
        <v>87.191990000000004</v>
      </c>
      <c r="FM416" s="53">
        <v>87.019329999999997</v>
      </c>
      <c r="FN416" s="53">
        <v>85.790850000000006</v>
      </c>
      <c r="FO416" s="53">
        <v>83.068899999999999</v>
      </c>
      <c r="FP416" s="53">
        <v>79.300929999999994</v>
      </c>
      <c r="FQ416" s="53">
        <v>76.219499999999996</v>
      </c>
      <c r="FR416" s="53">
        <v>73.571349999999995</v>
      </c>
      <c r="FS416" s="53">
        <v>71.50027</v>
      </c>
      <c r="FT416" s="53">
        <v>69.558549999999997</v>
      </c>
      <c r="FU416" s="53">
        <v>204</v>
      </c>
      <c r="FV416" s="53">
        <v>362.30130000000003</v>
      </c>
      <c r="FW416" s="53">
        <v>20.297699999999999</v>
      </c>
      <c r="FX416" s="53">
        <v>1</v>
      </c>
    </row>
    <row r="417" spans="1:180" x14ac:dyDescent="0.3">
      <c r="A417" t="s">
        <v>174</v>
      </c>
      <c r="B417" t="s">
        <v>252</v>
      </c>
      <c r="C417" t="s">
        <v>180</v>
      </c>
      <c r="D417" t="s">
        <v>227</v>
      </c>
      <c r="E417" t="s">
        <v>190</v>
      </c>
      <c r="F417" t="s">
        <v>234</v>
      </c>
      <c r="G417" t="s">
        <v>242</v>
      </c>
      <c r="H417" s="53">
        <v>91</v>
      </c>
      <c r="I417" s="53">
        <v>1.557536</v>
      </c>
      <c r="J417" s="53">
        <v>1.596433</v>
      </c>
      <c r="K417" s="53">
        <v>1.5540400000000001</v>
      </c>
      <c r="L417" s="53">
        <v>1.6953780000000001</v>
      </c>
      <c r="M417" s="53">
        <v>1.6432690000000001</v>
      </c>
      <c r="N417" s="53">
        <v>1.741268</v>
      </c>
      <c r="O417" s="53">
        <v>1.7235130000000001</v>
      </c>
      <c r="P417" s="53">
        <v>1.783644</v>
      </c>
      <c r="Q417" s="53">
        <v>2.2414179999999999</v>
      </c>
      <c r="R417" s="53">
        <v>2.333799</v>
      </c>
      <c r="S417" s="53">
        <v>2.3041399999999999</v>
      </c>
      <c r="T417" s="53">
        <v>2.343553</v>
      </c>
      <c r="U417" s="53">
        <v>2.2378309999999999</v>
      </c>
      <c r="V417" s="53">
        <v>2.2794669999999999</v>
      </c>
      <c r="W417" s="53">
        <v>2.2201110000000002</v>
      </c>
      <c r="X417" s="53">
        <v>2.050494</v>
      </c>
      <c r="Y417" s="53">
        <v>2.0528770000000001</v>
      </c>
      <c r="Z417" s="53">
        <v>2.0374530000000002</v>
      </c>
      <c r="AA417" s="53">
        <v>1.9921519999999999</v>
      </c>
      <c r="AB417" s="53">
        <v>1.987414</v>
      </c>
      <c r="AC417" s="53">
        <v>1.8843589999999999</v>
      </c>
      <c r="AD417" s="53">
        <v>1.776219</v>
      </c>
      <c r="AE417" s="53">
        <v>1.6842299999999999</v>
      </c>
      <c r="AF417" s="53">
        <v>1.643529</v>
      </c>
      <c r="AG417" s="53">
        <v>-0.43861011</v>
      </c>
      <c r="AH417" s="53">
        <v>-0.40168310000000002</v>
      </c>
      <c r="AI417" s="53">
        <v>-0.50600540000000005</v>
      </c>
      <c r="AJ417" s="53">
        <v>-0.34221970000000002</v>
      </c>
      <c r="AK417" s="53">
        <v>-0.35158060000000002</v>
      </c>
      <c r="AL417" s="53">
        <v>-0.26838610000000002</v>
      </c>
      <c r="AM417" s="53">
        <v>-0.29312870000000002</v>
      </c>
      <c r="AN417" s="53">
        <v>-0.4461791</v>
      </c>
      <c r="AO417" s="53">
        <v>-0.13825879999999999</v>
      </c>
      <c r="AP417" s="53">
        <v>-0.17157939999999999</v>
      </c>
      <c r="AQ417" s="53">
        <v>-0.2589205</v>
      </c>
      <c r="AR417" s="53">
        <v>-0.2383583</v>
      </c>
      <c r="AS417" s="53">
        <v>-0.31679370000000001</v>
      </c>
      <c r="AT417" s="53">
        <v>-0.35895270000000001</v>
      </c>
      <c r="AU417" s="53">
        <v>-0.39066430000000002</v>
      </c>
      <c r="AV417" s="53">
        <v>-0.48913849999999998</v>
      </c>
      <c r="AW417" s="53">
        <v>-0.44584800000000002</v>
      </c>
      <c r="AX417" s="53">
        <v>-0.360622</v>
      </c>
      <c r="AY417" s="53">
        <v>-0.3161774</v>
      </c>
      <c r="AZ417" s="53">
        <v>-0.18201870000000001</v>
      </c>
      <c r="BA417" s="53">
        <v>-0.2590848</v>
      </c>
      <c r="BB417" s="53">
        <v>-0.35141210000000001</v>
      </c>
      <c r="BC417" s="53">
        <v>-0.41666419999999998</v>
      </c>
      <c r="BD417" s="53">
        <v>-0.44218459999999998</v>
      </c>
      <c r="BE417" s="53">
        <v>-0.25746628999999999</v>
      </c>
      <c r="BF417" s="53">
        <v>-0.2232267</v>
      </c>
      <c r="BG417" s="53">
        <v>-0.32050909999999999</v>
      </c>
      <c r="BH417" s="53">
        <v>-0.151786</v>
      </c>
      <c r="BI417" s="53">
        <v>-0.17487630000000001</v>
      </c>
      <c r="BJ417" s="53">
        <v>-9.3858200000000003E-2</v>
      </c>
      <c r="BK417" s="53">
        <v>-0.12587719999999999</v>
      </c>
      <c r="BL417" s="53">
        <v>-0.25860810000000001</v>
      </c>
      <c r="BM417" s="53">
        <v>3.7544500000000001E-2</v>
      </c>
      <c r="BN417" s="53">
        <v>2.0627699999999999E-2</v>
      </c>
      <c r="BO417" s="53">
        <v>-7.8667799999999996E-2</v>
      </c>
      <c r="BP417" s="53">
        <v>-6.0325900000000002E-2</v>
      </c>
      <c r="BQ417" s="53">
        <v>-0.1280771</v>
      </c>
      <c r="BR417" s="53">
        <v>-0.14816019999999999</v>
      </c>
      <c r="BS417" s="53">
        <v>-0.1848127</v>
      </c>
      <c r="BT417" s="53">
        <v>-0.30355359999999998</v>
      </c>
      <c r="BU417" s="53">
        <v>-0.2403401</v>
      </c>
      <c r="BV417" s="53">
        <v>-0.16428219999999999</v>
      </c>
      <c r="BW417" s="53">
        <v>-0.12174790000000001</v>
      </c>
      <c r="BX417" s="53">
        <v>1.6658900000000001E-2</v>
      </c>
      <c r="BY417" s="53">
        <v>-6.7194199999999996E-2</v>
      </c>
      <c r="BZ417" s="53">
        <v>-0.1599053</v>
      </c>
      <c r="CA417" s="53">
        <v>-0.22355620000000001</v>
      </c>
      <c r="CB417" s="53">
        <v>-0.23958860000000001</v>
      </c>
      <c r="CC417" s="53">
        <v>-0.1320066</v>
      </c>
      <c r="CD417" s="53">
        <v>-9.9628300000000003E-2</v>
      </c>
      <c r="CE417" s="53">
        <v>-0.19203500000000001</v>
      </c>
      <c r="CF417" s="53">
        <v>-1.9892099999999999E-2</v>
      </c>
      <c r="CG417" s="53">
        <v>-5.2491400000000001E-2</v>
      </c>
      <c r="CH417" s="53">
        <v>2.70192E-2</v>
      </c>
      <c r="CI417" s="53">
        <v>-1.00392E-2</v>
      </c>
      <c r="CJ417" s="53">
        <v>-0.12869700000000001</v>
      </c>
      <c r="CK417" s="53">
        <v>0.15930520000000001</v>
      </c>
      <c r="CL417" s="53">
        <v>0.15374969999999999</v>
      </c>
      <c r="CM417" s="53">
        <v>4.6174600000000003E-2</v>
      </c>
      <c r="CN417" s="53">
        <v>6.2978699999999999E-2</v>
      </c>
      <c r="CO417" s="53">
        <v>2.6275000000000001E-3</v>
      </c>
      <c r="CP417" s="53">
        <v>-2.166E-3</v>
      </c>
      <c r="CQ417" s="53">
        <v>-4.2240399999999997E-2</v>
      </c>
      <c r="CR417" s="53">
        <v>-0.17501810000000001</v>
      </c>
      <c r="CS417" s="53">
        <v>-9.8005900000000007E-2</v>
      </c>
      <c r="CT417" s="53">
        <v>-2.8297900000000001E-2</v>
      </c>
      <c r="CU417" s="53">
        <v>1.29134E-2</v>
      </c>
      <c r="CV417" s="53">
        <v>0.15426239999999999</v>
      </c>
      <c r="CW417" s="53">
        <v>6.5708699999999995E-2</v>
      </c>
      <c r="CX417" s="53">
        <v>-2.7268299999999999E-2</v>
      </c>
      <c r="CY417" s="53">
        <v>-8.9810200000000007E-2</v>
      </c>
      <c r="CZ417" s="53">
        <v>-9.9271300000000007E-2</v>
      </c>
      <c r="DA417" s="53">
        <v>-6.5468999999999996E-3</v>
      </c>
      <c r="DB417" s="53">
        <v>2.3970100000000001E-2</v>
      </c>
      <c r="DC417" s="53">
        <v>-6.3560800000000001E-2</v>
      </c>
      <c r="DD417" s="53">
        <v>0.1120017</v>
      </c>
      <c r="DE417" s="53">
        <v>6.9893399999999994E-2</v>
      </c>
      <c r="DF417" s="53">
        <v>0.14789669999999999</v>
      </c>
      <c r="DG417" s="53">
        <v>0.1057987</v>
      </c>
      <c r="DH417" s="53">
        <v>1.2141000000000001E-3</v>
      </c>
      <c r="DI417" s="53">
        <v>0.28106599999999998</v>
      </c>
      <c r="DJ417" s="53">
        <v>0.28687170000000001</v>
      </c>
      <c r="DK417" s="53">
        <v>0.17101710000000001</v>
      </c>
      <c r="DL417" s="53">
        <v>0.18628339999999999</v>
      </c>
      <c r="DM417" s="53">
        <v>0.13333210000000001</v>
      </c>
      <c r="DN417" s="53">
        <v>0.14382819999999999</v>
      </c>
      <c r="DO417" s="53">
        <v>0.1003318</v>
      </c>
      <c r="DP417" s="53">
        <v>-4.6482599999999999E-2</v>
      </c>
      <c r="DQ417" s="53">
        <v>4.4328300000000001E-2</v>
      </c>
      <c r="DR417" s="53">
        <v>0.1076864</v>
      </c>
      <c r="DS417" s="53">
        <v>0.1475746</v>
      </c>
      <c r="DT417" s="53">
        <v>0.29186580000000001</v>
      </c>
      <c r="DU417" s="53">
        <v>0.1986115</v>
      </c>
      <c r="DV417" s="53">
        <v>0.1053688</v>
      </c>
      <c r="DW417" s="53">
        <v>4.3935799999999997E-2</v>
      </c>
      <c r="DX417" s="53">
        <v>4.1045999999999999E-2</v>
      </c>
      <c r="DY417" s="53">
        <v>0.17459690999999999</v>
      </c>
      <c r="DZ417" s="53">
        <v>0.20242660000000001</v>
      </c>
      <c r="EA417" s="53">
        <v>0.1219355</v>
      </c>
      <c r="EB417" s="53">
        <v>0.30243540000000002</v>
      </c>
      <c r="EC417" s="53">
        <v>0.24659780000000001</v>
      </c>
      <c r="ED417" s="53">
        <v>0.32242460000000001</v>
      </c>
      <c r="EE417" s="53">
        <v>0.27305020000000002</v>
      </c>
      <c r="EF417" s="53">
        <v>0.18878500000000001</v>
      </c>
      <c r="EG417" s="53">
        <v>0.45686919999999998</v>
      </c>
      <c r="EH417" s="53">
        <v>0.47907880000000003</v>
      </c>
      <c r="EI417" s="53">
        <v>0.35126970000000002</v>
      </c>
      <c r="EJ417" s="53">
        <v>0.36431580000000002</v>
      </c>
      <c r="EK417" s="53">
        <v>0.32204870000000002</v>
      </c>
      <c r="EL417" s="53">
        <v>0.35462070000000001</v>
      </c>
      <c r="EM417" s="53">
        <v>0.3061835</v>
      </c>
      <c r="EN417" s="53">
        <v>0.13910220000000001</v>
      </c>
      <c r="EO417" s="53">
        <v>0.24983620000000001</v>
      </c>
      <c r="EP417" s="53">
        <v>0.30402620000000002</v>
      </c>
      <c r="EQ417" s="53">
        <v>0.34200419999999998</v>
      </c>
      <c r="ER417" s="53">
        <v>0.49054340000000002</v>
      </c>
      <c r="ES417" s="53">
        <v>0.39050220000000002</v>
      </c>
      <c r="ET417" s="53">
        <v>0.29687560000000002</v>
      </c>
      <c r="EU417" s="53">
        <v>0.2370437</v>
      </c>
      <c r="EV417" s="53">
        <v>0.24364189999999999</v>
      </c>
      <c r="EW417" s="53">
        <v>68.035359999999997</v>
      </c>
      <c r="EX417" s="53">
        <v>66.707859999999997</v>
      </c>
      <c r="EY417" s="53">
        <v>65.435230000000004</v>
      </c>
      <c r="EZ417" s="53">
        <v>64.323179999999994</v>
      </c>
      <c r="FA417" s="53">
        <v>63.209620000000001</v>
      </c>
      <c r="FB417" s="53">
        <v>62.287579999999998</v>
      </c>
      <c r="FC417" s="53">
        <v>61.623600000000003</v>
      </c>
      <c r="FD417" s="53">
        <v>62.673900000000003</v>
      </c>
      <c r="FE417" s="53">
        <v>66.17577</v>
      </c>
      <c r="FF417" s="53">
        <v>70.503969999999995</v>
      </c>
      <c r="FG417" s="53">
        <v>74.924260000000004</v>
      </c>
      <c r="FH417" s="53">
        <v>79.024159999999995</v>
      </c>
      <c r="FI417" s="53">
        <v>82.409319999999994</v>
      </c>
      <c r="FJ417" s="53">
        <v>85.121960000000001</v>
      </c>
      <c r="FK417" s="53">
        <v>86.864959999999996</v>
      </c>
      <c r="FL417" s="53">
        <v>87.600260000000006</v>
      </c>
      <c r="FM417" s="53">
        <v>87.455539999999999</v>
      </c>
      <c r="FN417" s="53">
        <v>86.08578</v>
      </c>
      <c r="FO417" s="53">
        <v>83.201449999999994</v>
      </c>
      <c r="FP417" s="53">
        <v>79.273809999999997</v>
      </c>
      <c r="FQ417" s="53">
        <v>75.956580000000002</v>
      </c>
      <c r="FR417" s="53">
        <v>73.195139999999995</v>
      </c>
      <c r="FS417" s="53">
        <v>70.951800000000006</v>
      </c>
      <c r="FT417" s="53">
        <v>69.054969999999997</v>
      </c>
      <c r="FU417" s="53">
        <v>204</v>
      </c>
      <c r="FV417" s="53">
        <v>362.30130000000003</v>
      </c>
      <c r="FW417" s="53">
        <v>20.297699999999999</v>
      </c>
      <c r="FX417" s="53">
        <v>1</v>
      </c>
    </row>
    <row r="418" spans="1:180" x14ac:dyDescent="0.3">
      <c r="A418" t="s">
        <v>174</v>
      </c>
      <c r="B418" t="s">
        <v>252</v>
      </c>
      <c r="C418" t="s">
        <v>180</v>
      </c>
      <c r="D418" t="s">
        <v>227</v>
      </c>
      <c r="E418" t="s">
        <v>188</v>
      </c>
      <c r="F418" t="s">
        <v>235</v>
      </c>
      <c r="G418" t="s">
        <v>242</v>
      </c>
      <c r="H418" s="53">
        <v>15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0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0</v>
      </c>
      <c r="AJ418" s="53">
        <v>0</v>
      </c>
      <c r="AK418" s="53">
        <v>0</v>
      </c>
      <c r="AL418" s="53">
        <v>0</v>
      </c>
      <c r="AM418" s="53">
        <v>0</v>
      </c>
      <c r="AN418" s="53">
        <v>0</v>
      </c>
      <c r="AO418" s="53">
        <v>0</v>
      </c>
      <c r="AP418" s="53">
        <v>0</v>
      </c>
      <c r="AQ418" s="53">
        <v>0</v>
      </c>
      <c r="AR418" s="53">
        <v>0</v>
      </c>
      <c r="AS418" s="53">
        <v>0</v>
      </c>
      <c r="AT418" s="53">
        <v>0</v>
      </c>
      <c r="AU418" s="53">
        <v>0</v>
      </c>
      <c r="AV418" s="53">
        <v>0</v>
      </c>
      <c r="AW418" s="53">
        <v>0</v>
      </c>
      <c r="AX418" s="53">
        <v>0</v>
      </c>
      <c r="AY418" s="53">
        <v>0</v>
      </c>
      <c r="AZ418" s="53">
        <v>0</v>
      </c>
      <c r="BA418" s="53">
        <v>0</v>
      </c>
      <c r="BB418" s="53">
        <v>0</v>
      </c>
      <c r="BC418" s="53">
        <v>0</v>
      </c>
      <c r="BD418" s="53">
        <v>0</v>
      </c>
      <c r="BE418" s="53">
        <v>0</v>
      </c>
      <c r="BF418" s="53">
        <v>0</v>
      </c>
      <c r="BG418" s="53">
        <v>0</v>
      </c>
      <c r="BH418" s="53">
        <v>0</v>
      </c>
      <c r="BI418" s="53">
        <v>0</v>
      </c>
      <c r="BJ418" s="53">
        <v>0</v>
      </c>
      <c r="BK418" s="53">
        <v>0</v>
      </c>
      <c r="BL418" s="53">
        <v>0</v>
      </c>
      <c r="BM418" s="53">
        <v>0</v>
      </c>
      <c r="BN418" s="53">
        <v>0</v>
      </c>
      <c r="BO418" s="53">
        <v>0</v>
      </c>
      <c r="BP418" s="53">
        <v>0</v>
      </c>
      <c r="BQ418" s="53">
        <v>0</v>
      </c>
      <c r="BR418" s="53">
        <v>0</v>
      </c>
      <c r="BS418" s="53">
        <v>0</v>
      </c>
      <c r="BT418" s="53">
        <v>0</v>
      </c>
      <c r="BU418" s="53">
        <v>0</v>
      </c>
      <c r="BV418" s="53">
        <v>0</v>
      </c>
      <c r="BW418" s="53">
        <v>0</v>
      </c>
      <c r="BX418" s="53">
        <v>0</v>
      </c>
      <c r="BY418" s="53">
        <v>0</v>
      </c>
      <c r="BZ418" s="53">
        <v>0</v>
      </c>
      <c r="CA418" s="53">
        <v>0</v>
      </c>
      <c r="CB418" s="53">
        <v>0</v>
      </c>
      <c r="CC418" s="53">
        <v>0</v>
      </c>
      <c r="CD418" s="53">
        <v>0</v>
      </c>
      <c r="CE418" s="53">
        <v>0</v>
      </c>
      <c r="CF418" s="53">
        <v>0</v>
      </c>
      <c r="CG418" s="53">
        <v>0</v>
      </c>
      <c r="CH418" s="53">
        <v>0</v>
      </c>
      <c r="CI418" s="53">
        <v>0</v>
      </c>
      <c r="CJ418" s="53">
        <v>0</v>
      </c>
      <c r="CK418" s="53">
        <v>0</v>
      </c>
      <c r="CL418" s="53">
        <v>0</v>
      </c>
      <c r="CM418" s="53">
        <v>0</v>
      </c>
      <c r="CN418" s="53">
        <v>0</v>
      </c>
      <c r="CO418" s="53">
        <v>0</v>
      </c>
      <c r="CP418" s="53">
        <v>0</v>
      </c>
      <c r="CQ418" s="53">
        <v>0</v>
      </c>
      <c r="CR418" s="53">
        <v>0</v>
      </c>
      <c r="CS418" s="53">
        <v>0</v>
      </c>
      <c r="CT418" s="53">
        <v>0</v>
      </c>
      <c r="CU418" s="53">
        <v>0</v>
      </c>
      <c r="CV418" s="53">
        <v>0</v>
      </c>
      <c r="CW418" s="53">
        <v>0</v>
      </c>
      <c r="CX418" s="53">
        <v>0</v>
      </c>
      <c r="CY418" s="53">
        <v>0</v>
      </c>
      <c r="CZ418" s="53">
        <v>0</v>
      </c>
      <c r="DA418" s="53">
        <v>0</v>
      </c>
      <c r="DB418" s="53">
        <v>0</v>
      </c>
      <c r="DC418" s="53">
        <v>0</v>
      </c>
      <c r="DD418" s="53">
        <v>0</v>
      </c>
      <c r="DE418" s="53">
        <v>0</v>
      </c>
      <c r="DF418" s="53">
        <v>0</v>
      </c>
      <c r="DG418" s="53">
        <v>0</v>
      </c>
      <c r="DH418" s="53">
        <v>0</v>
      </c>
      <c r="DI418" s="53">
        <v>0</v>
      </c>
      <c r="DJ418" s="53">
        <v>0</v>
      </c>
      <c r="DK418" s="53">
        <v>0</v>
      </c>
      <c r="DL418" s="53">
        <v>0</v>
      </c>
      <c r="DM418" s="53">
        <v>0</v>
      </c>
      <c r="DN418" s="53">
        <v>0</v>
      </c>
      <c r="DO418" s="53">
        <v>0</v>
      </c>
      <c r="DP418" s="53">
        <v>0</v>
      </c>
      <c r="DQ418" s="53">
        <v>0</v>
      </c>
      <c r="DR418" s="53">
        <v>0</v>
      </c>
      <c r="DS418" s="53">
        <v>0</v>
      </c>
      <c r="DT418" s="53">
        <v>0</v>
      </c>
      <c r="DU418" s="53">
        <v>0</v>
      </c>
      <c r="DV418" s="53">
        <v>0</v>
      </c>
      <c r="DW418" s="53">
        <v>0</v>
      </c>
      <c r="DX418" s="53">
        <v>0</v>
      </c>
      <c r="DY418" s="53">
        <v>0</v>
      </c>
      <c r="DZ418" s="53">
        <v>0</v>
      </c>
      <c r="EA418" s="53">
        <v>0</v>
      </c>
      <c r="EB418" s="53">
        <v>0</v>
      </c>
      <c r="EC418" s="53">
        <v>0</v>
      </c>
      <c r="ED418" s="53">
        <v>0</v>
      </c>
      <c r="EE418" s="53">
        <v>0</v>
      </c>
      <c r="EF418" s="53">
        <v>0</v>
      </c>
      <c r="EG418" s="53">
        <v>0</v>
      </c>
      <c r="EH418" s="53">
        <v>0</v>
      </c>
      <c r="EI418" s="53">
        <v>0</v>
      </c>
      <c r="EJ418" s="53">
        <v>0</v>
      </c>
      <c r="EK418" s="53">
        <v>0</v>
      </c>
      <c r="EL418" s="53">
        <v>0</v>
      </c>
      <c r="EM418" s="53">
        <v>0</v>
      </c>
      <c r="EN418" s="53">
        <v>0</v>
      </c>
      <c r="EO418" s="53">
        <v>0</v>
      </c>
      <c r="EP418" s="53">
        <v>0</v>
      </c>
      <c r="EQ418" s="53">
        <v>0</v>
      </c>
      <c r="ER418" s="53">
        <v>0</v>
      </c>
      <c r="ES418" s="53">
        <v>0</v>
      </c>
      <c r="ET418" s="53">
        <v>0</v>
      </c>
      <c r="EU418" s="53">
        <v>0</v>
      </c>
      <c r="EV418" s="53">
        <v>0</v>
      </c>
      <c r="EW418" s="53">
        <v>71.017009999999999</v>
      </c>
      <c r="EX418" s="53">
        <v>69.337419999999995</v>
      </c>
      <c r="EY418" s="53">
        <v>67.963939999999994</v>
      </c>
      <c r="EZ418" s="53">
        <v>66.60136</v>
      </c>
      <c r="FA418" s="53">
        <v>65.242859999999993</v>
      </c>
      <c r="FB418" s="53">
        <v>64.182990000000004</v>
      </c>
      <c r="FC418" s="53">
        <v>64.065309999999997</v>
      </c>
      <c r="FD418" s="53">
        <v>66.865989999999996</v>
      </c>
      <c r="FE418" s="53">
        <v>71.103399999999993</v>
      </c>
      <c r="FF418" s="53">
        <v>75.169390000000007</v>
      </c>
      <c r="FG418" s="53">
        <v>79.244900000000001</v>
      </c>
      <c r="FH418" s="53">
        <v>83.079589999999996</v>
      </c>
      <c r="FI418" s="53">
        <v>86.332660000000004</v>
      </c>
      <c r="FJ418" s="53">
        <v>89.247619999999998</v>
      </c>
      <c r="FK418" s="53">
        <v>91.704769999999996</v>
      </c>
      <c r="FL418" s="53">
        <v>93.865989999999996</v>
      </c>
      <c r="FM418" s="53">
        <v>95.13946</v>
      </c>
      <c r="FN418" s="53">
        <v>95.107479999999995</v>
      </c>
      <c r="FO418" s="53">
        <v>93.31156</v>
      </c>
      <c r="FP418" s="53">
        <v>89.622450000000001</v>
      </c>
      <c r="FQ418" s="53">
        <v>83.991839999999996</v>
      </c>
      <c r="FR418" s="53">
        <v>79.12585</v>
      </c>
      <c r="FS418" s="53">
        <v>75.521090000000001</v>
      </c>
      <c r="FT418" s="53">
        <v>73.164630000000002</v>
      </c>
      <c r="FU418" s="53">
        <v>35</v>
      </c>
      <c r="FV418" s="53">
        <v>97.141000000000005</v>
      </c>
      <c r="FW418" s="53">
        <v>17.975709999999999</v>
      </c>
      <c r="FX418" s="53">
        <v>0</v>
      </c>
    </row>
    <row r="419" spans="1:180" x14ac:dyDescent="0.3">
      <c r="A419" t="s">
        <v>174</v>
      </c>
      <c r="B419" t="s">
        <v>252</v>
      </c>
      <c r="C419" t="s">
        <v>180</v>
      </c>
      <c r="D419" t="s">
        <v>227</v>
      </c>
      <c r="E419" t="s">
        <v>187</v>
      </c>
      <c r="F419" t="s">
        <v>235</v>
      </c>
      <c r="G419" t="s">
        <v>242</v>
      </c>
      <c r="H419" s="53">
        <v>15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0</v>
      </c>
      <c r="AD419" s="53">
        <v>0</v>
      </c>
      <c r="AE419" s="53">
        <v>0</v>
      </c>
      <c r="AF419" s="53">
        <v>0</v>
      </c>
      <c r="AG419" s="53">
        <v>0</v>
      </c>
      <c r="AH419" s="53">
        <v>0</v>
      </c>
      <c r="AI419" s="53">
        <v>0</v>
      </c>
      <c r="AJ419" s="53">
        <v>0</v>
      </c>
      <c r="AK419" s="53">
        <v>0</v>
      </c>
      <c r="AL419" s="53">
        <v>0</v>
      </c>
      <c r="AM419" s="53">
        <v>0</v>
      </c>
      <c r="AN419" s="53">
        <v>0</v>
      </c>
      <c r="AO419" s="53">
        <v>0</v>
      </c>
      <c r="AP419" s="53">
        <v>0</v>
      </c>
      <c r="AQ419" s="53">
        <v>0</v>
      </c>
      <c r="AR419" s="53">
        <v>0</v>
      </c>
      <c r="AS419" s="53">
        <v>0</v>
      </c>
      <c r="AT419" s="53">
        <v>0</v>
      </c>
      <c r="AU419" s="53">
        <v>0</v>
      </c>
      <c r="AV419" s="53">
        <v>0</v>
      </c>
      <c r="AW419" s="53">
        <v>0</v>
      </c>
      <c r="AX419" s="53">
        <v>0</v>
      </c>
      <c r="AY419" s="53">
        <v>0</v>
      </c>
      <c r="AZ419" s="53">
        <v>0</v>
      </c>
      <c r="BA419" s="53">
        <v>0</v>
      </c>
      <c r="BB419" s="53">
        <v>0</v>
      </c>
      <c r="BC419" s="53">
        <v>0</v>
      </c>
      <c r="BD419" s="53">
        <v>0</v>
      </c>
      <c r="BE419" s="53">
        <v>0</v>
      </c>
      <c r="BF419" s="53">
        <v>0</v>
      </c>
      <c r="BG419" s="53">
        <v>0</v>
      </c>
      <c r="BH419" s="53">
        <v>0</v>
      </c>
      <c r="BI419" s="53">
        <v>0</v>
      </c>
      <c r="BJ419" s="53">
        <v>0</v>
      </c>
      <c r="BK419" s="53">
        <v>0</v>
      </c>
      <c r="BL419" s="53">
        <v>0</v>
      </c>
      <c r="BM419" s="53">
        <v>0</v>
      </c>
      <c r="BN419" s="53">
        <v>0</v>
      </c>
      <c r="BO419" s="53">
        <v>0</v>
      </c>
      <c r="BP419" s="53">
        <v>0</v>
      </c>
      <c r="BQ419" s="53">
        <v>0</v>
      </c>
      <c r="BR419" s="53">
        <v>0</v>
      </c>
      <c r="BS419" s="53">
        <v>0</v>
      </c>
      <c r="BT419" s="53">
        <v>0</v>
      </c>
      <c r="BU419" s="53">
        <v>0</v>
      </c>
      <c r="BV419" s="53">
        <v>0</v>
      </c>
      <c r="BW419" s="53">
        <v>0</v>
      </c>
      <c r="BX419" s="53">
        <v>0</v>
      </c>
      <c r="BY419" s="53">
        <v>0</v>
      </c>
      <c r="BZ419" s="53">
        <v>0</v>
      </c>
      <c r="CA419" s="53">
        <v>0</v>
      </c>
      <c r="CB419" s="53">
        <v>0</v>
      </c>
      <c r="CC419" s="53">
        <v>0</v>
      </c>
      <c r="CD419" s="53">
        <v>0</v>
      </c>
      <c r="CE419" s="53">
        <v>0</v>
      </c>
      <c r="CF419" s="53">
        <v>0</v>
      </c>
      <c r="CG419" s="53">
        <v>0</v>
      </c>
      <c r="CH419" s="53">
        <v>0</v>
      </c>
      <c r="CI419" s="53">
        <v>0</v>
      </c>
      <c r="CJ419" s="53">
        <v>0</v>
      </c>
      <c r="CK419" s="53">
        <v>0</v>
      </c>
      <c r="CL419" s="53">
        <v>0</v>
      </c>
      <c r="CM419" s="53">
        <v>0</v>
      </c>
      <c r="CN419" s="53">
        <v>0</v>
      </c>
      <c r="CO419" s="53">
        <v>0</v>
      </c>
      <c r="CP419" s="53">
        <v>0</v>
      </c>
      <c r="CQ419" s="53">
        <v>0</v>
      </c>
      <c r="CR419" s="53">
        <v>0</v>
      </c>
      <c r="CS419" s="53">
        <v>0</v>
      </c>
      <c r="CT419" s="53">
        <v>0</v>
      </c>
      <c r="CU419" s="53">
        <v>0</v>
      </c>
      <c r="CV419" s="53">
        <v>0</v>
      </c>
      <c r="CW419" s="53">
        <v>0</v>
      </c>
      <c r="CX419" s="53">
        <v>0</v>
      </c>
      <c r="CY419" s="53">
        <v>0</v>
      </c>
      <c r="CZ419" s="53">
        <v>0</v>
      </c>
      <c r="DA419" s="53">
        <v>0</v>
      </c>
      <c r="DB419" s="53">
        <v>0</v>
      </c>
      <c r="DC419" s="53">
        <v>0</v>
      </c>
      <c r="DD419" s="53">
        <v>0</v>
      </c>
      <c r="DE419" s="53">
        <v>0</v>
      </c>
      <c r="DF419" s="53">
        <v>0</v>
      </c>
      <c r="DG419" s="53">
        <v>0</v>
      </c>
      <c r="DH419" s="53">
        <v>0</v>
      </c>
      <c r="DI419" s="53">
        <v>0</v>
      </c>
      <c r="DJ419" s="53">
        <v>0</v>
      </c>
      <c r="DK419" s="53">
        <v>0</v>
      </c>
      <c r="DL419" s="53">
        <v>0</v>
      </c>
      <c r="DM419" s="53">
        <v>0</v>
      </c>
      <c r="DN419" s="53">
        <v>0</v>
      </c>
      <c r="DO419" s="53">
        <v>0</v>
      </c>
      <c r="DP419" s="53">
        <v>0</v>
      </c>
      <c r="DQ419" s="53">
        <v>0</v>
      </c>
      <c r="DR419" s="53">
        <v>0</v>
      </c>
      <c r="DS419" s="53">
        <v>0</v>
      </c>
      <c r="DT419" s="53">
        <v>0</v>
      </c>
      <c r="DU419" s="53">
        <v>0</v>
      </c>
      <c r="DV419" s="53">
        <v>0</v>
      </c>
      <c r="DW419" s="53">
        <v>0</v>
      </c>
      <c r="DX419" s="53">
        <v>0</v>
      </c>
      <c r="DY419" s="53">
        <v>0</v>
      </c>
      <c r="DZ419" s="53">
        <v>0</v>
      </c>
      <c r="EA419" s="53">
        <v>0</v>
      </c>
      <c r="EB419" s="53">
        <v>0</v>
      </c>
      <c r="EC419" s="53">
        <v>0</v>
      </c>
      <c r="ED419" s="53">
        <v>0</v>
      </c>
      <c r="EE419" s="53">
        <v>0</v>
      </c>
      <c r="EF419" s="53">
        <v>0</v>
      </c>
      <c r="EG419" s="53">
        <v>0</v>
      </c>
      <c r="EH419" s="53">
        <v>0</v>
      </c>
      <c r="EI419" s="53">
        <v>0</v>
      </c>
      <c r="EJ419" s="53">
        <v>0</v>
      </c>
      <c r="EK419" s="53">
        <v>0</v>
      </c>
      <c r="EL419" s="53">
        <v>0</v>
      </c>
      <c r="EM419" s="53">
        <v>0</v>
      </c>
      <c r="EN419" s="53">
        <v>0</v>
      </c>
      <c r="EO419" s="53">
        <v>0</v>
      </c>
      <c r="EP419" s="53">
        <v>0</v>
      </c>
      <c r="EQ419" s="53">
        <v>0</v>
      </c>
      <c r="ER419" s="53">
        <v>0</v>
      </c>
      <c r="ES419" s="53">
        <v>0</v>
      </c>
      <c r="ET419" s="53">
        <v>0</v>
      </c>
      <c r="EU419" s="53">
        <v>0</v>
      </c>
      <c r="EV419" s="53">
        <v>0</v>
      </c>
      <c r="EW419" s="53">
        <v>67.584419999999994</v>
      </c>
      <c r="EX419" s="53">
        <v>66.031170000000003</v>
      </c>
      <c r="EY419" s="53">
        <v>64.583110000000005</v>
      </c>
      <c r="EZ419" s="53">
        <v>63.344149999999999</v>
      </c>
      <c r="FA419" s="53">
        <v>62.090910000000001</v>
      </c>
      <c r="FB419" s="53">
        <v>61.085709999999999</v>
      </c>
      <c r="FC419" s="53">
        <v>61.699350000000003</v>
      </c>
      <c r="FD419" s="53">
        <v>64.901949999999999</v>
      </c>
      <c r="FE419" s="53">
        <v>68.805850000000007</v>
      </c>
      <c r="FF419" s="53">
        <v>72.527919999999995</v>
      </c>
      <c r="FG419" s="53">
        <v>76.177269999999993</v>
      </c>
      <c r="FH419" s="53">
        <v>79.457790000000003</v>
      </c>
      <c r="FI419" s="53">
        <v>82.448700000000002</v>
      </c>
      <c r="FJ419" s="53">
        <v>84.977919999999997</v>
      </c>
      <c r="FK419" s="53">
        <v>87.124020000000002</v>
      </c>
      <c r="FL419" s="53">
        <v>88.848050000000001</v>
      </c>
      <c r="FM419" s="53">
        <v>89.576620000000005</v>
      </c>
      <c r="FN419" s="53">
        <v>89.237660000000005</v>
      </c>
      <c r="FO419" s="53">
        <v>87.712990000000005</v>
      </c>
      <c r="FP419" s="53">
        <v>84.49221</v>
      </c>
      <c r="FQ419" s="53">
        <v>79.212990000000005</v>
      </c>
      <c r="FR419" s="53">
        <v>74.791560000000004</v>
      </c>
      <c r="FS419" s="53">
        <v>71.327920000000006</v>
      </c>
      <c r="FT419" s="53">
        <v>69.113640000000004</v>
      </c>
      <c r="FU419" s="53">
        <v>35</v>
      </c>
      <c r="FV419" s="53">
        <v>99.699579999999997</v>
      </c>
      <c r="FW419" s="53">
        <v>18.255790000000001</v>
      </c>
      <c r="FX419" s="53">
        <v>0</v>
      </c>
    </row>
    <row r="420" spans="1:180" x14ac:dyDescent="0.3">
      <c r="A420" t="s">
        <v>174</v>
      </c>
      <c r="B420" t="s">
        <v>252</v>
      </c>
      <c r="C420" t="s">
        <v>180</v>
      </c>
      <c r="D420" t="s">
        <v>227</v>
      </c>
      <c r="E420" t="s">
        <v>189</v>
      </c>
      <c r="F420" t="s">
        <v>235</v>
      </c>
      <c r="G420" t="s">
        <v>242</v>
      </c>
      <c r="H420" s="53">
        <v>15</v>
      </c>
      <c r="I420" s="53">
        <v>0</v>
      </c>
      <c r="J420" s="53">
        <v>0</v>
      </c>
      <c r="K420" s="53">
        <v>0</v>
      </c>
      <c r="L420" s="53">
        <v>0</v>
      </c>
      <c r="M420" s="53">
        <v>0</v>
      </c>
      <c r="N420" s="53">
        <v>0</v>
      </c>
      <c r="O420" s="53">
        <v>0</v>
      </c>
      <c r="P420" s="53">
        <v>0</v>
      </c>
      <c r="Q420" s="53">
        <v>0</v>
      </c>
      <c r="R420" s="53">
        <v>0</v>
      </c>
      <c r="S420" s="53">
        <v>0</v>
      </c>
      <c r="T420" s="53">
        <v>0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0</v>
      </c>
      <c r="AB420" s="53">
        <v>0</v>
      </c>
      <c r="AC420" s="53">
        <v>0</v>
      </c>
      <c r="AD420" s="53">
        <v>0</v>
      </c>
      <c r="AE420" s="53">
        <v>0</v>
      </c>
      <c r="AF420" s="53">
        <v>0</v>
      </c>
      <c r="AG420" s="53">
        <v>0</v>
      </c>
      <c r="AH420" s="53">
        <v>0</v>
      </c>
      <c r="AI420" s="53">
        <v>0</v>
      </c>
      <c r="AJ420" s="53">
        <v>0</v>
      </c>
      <c r="AK420" s="53">
        <v>0</v>
      </c>
      <c r="AL420" s="53">
        <v>0</v>
      </c>
      <c r="AM420" s="53">
        <v>0</v>
      </c>
      <c r="AN420" s="53">
        <v>0</v>
      </c>
      <c r="AO420" s="53">
        <v>0</v>
      </c>
      <c r="AP420" s="53">
        <v>0</v>
      </c>
      <c r="AQ420" s="53">
        <v>0</v>
      </c>
      <c r="AR420" s="53">
        <v>0</v>
      </c>
      <c r="AS420" s="53">
        <v>0</v>
      </c>
      <c r="AT420" s="53">
        <v>0</v>
      </c>
      <c r="AU420" s="53">
        <v>0</v>
      </c>
      <c r="AV420" s="53">
        <v>0</v>
      </c>
      <c r="AW420" s="53">
        <v>0</v>
      </c>
      <c r="AX420" s="53">
        <v>0</v>
      </c>
      <c r="AY420" s="53">
        <v>0</v>
      </c>
      <c r="AZ420" s="53">
        <v>0</v>
      </c>
      <c r="BA420" s="53">
        <v>0</v>
      </c>
      <c r="BB420" s="53">
        <v>0</v>
      </c>
      <c r="BC420" s="53">
        <v>0</v>
      </c>
      <c r="BD420" s="53">
        <v>0</v>
      </c>
      <c r="BE420" s="53">
        <v>0</v>
      </c>
      <c r="BF420" s="53">
        <v>0</v>
      </c>
      <c r="BG420" s="53">
        <v>0</v>
      </c>
      <c r="BH420" s="53">
        <v>0</v>
      </c>
      <c r="BI420" s="53">
        <v>0</v>
      </c>
      <c r="BJ420" s="53">
        <v>0</v>
      </c>
      <c r="BK420" s="53">
        <v>0</v>
      </c>
      <c r="BL420" s="53">
        <v>0</v>
      </c>
      <c r="BM420" s="53">
        <v>0</v>
      </c>
      <c r="BN420" s="53">
        <v>0</v>
      </c>
      <c r="BO420" s="53">
        <v>0</v>
      </c>
      <c r="BP420" s="53">
        <v>0</v>
      </c>
      <c r="BQ420" s="53">
        <v>0</v>
      </c>
      <c r="BR420" s="53">
        <v>0</v>
      </c>
      <c r="BS420" s="53">
        <v>0</v>
      </c>
      <c r="BT420" s="53">
        <v>0</v>
      </c>
      <c r="BU420" s="53">
        <v>0</v>
      </c>
      <c r="BV420" s="53">
        <v>0</v>
      </c>
      <c r="BW420" s="53">
        <v>0</v>
      </c>
      <c r="BX420" s="53">
        <v>0</v>
      </c>
      <c r="BY420" s="53">
        <v>0</v>
      </c>
      <c r="BZ420" s="53">
        <v>0</v>
      </c>
      <c r="CA420" s="53">
        <v>0</v>
      </c>
      <c r="CB420" s="53">
        <v>0</v>
      </c>
      <c r="CC420" s="53">
        <v>0</v>
      </c>
      <c r="CD420" s="53">
        <v>0</v>
      </c>
      <c r="CE420" s="53">
        <v>0</v>
      </c>
      <c r="CF420" s="53">
        <v>0</v>
      </c>
      <c r="CG420" s="53">
        <v>0</v>
      </c>
      <c r="CH420" s="53">
        <v>0</v>
      </c>
      <c r="CI420" s="53">
        <v>0</v>
      </c>
      <c r="CJ420" s="53">
        <v>0</v>
      </c>
      <c r="CK420" s="53">
        <v>0</v>
      </c>
      <c r="CL420" s="53">
        <v>0</v>
      </c>
      <c r="CM420" s="53">
        <v>0</v>
      </c>
      <c r="CN420" s="53">
        <v>0</v>
      </c>
      <c r="CO420" s="53">
        <v>0</v>
      </c>
      <c r="CP420" s="53">
        <v>0</v>
      </c>
      <c r="CQ420" s="53">
        <v>0</v>
      </c>
      <c r="CR420" s="53">
        <v>0</v>
      </c>
      <c r="CS420" s="53">
        <v>0</v>
      </c>
      <c r="CT420" s="53">
        <v>0</v>
      </c>
      <c r="CU420" s="53">
        <v>0</v>
      </c>
      <c r="CV420" s="53">
        <v>0</v>
      </c>
      <c r="CW420" s="53">
        <v>0</v>
      </c>
      <c r="CX420" s="53">
        <v>0</v>
      </c>
      <c r="CY420" s="53">
        <v>0</v>
      </c>
      <c r="CZ420" s="53">
        <v>0</v>
      </c>
      <c r="DA420" s="53">
        <v>0</v>
      </c>
      <c r="DB420" s="53">
        <v>0</v>
      </c>
      <c r="DC420" s="53">
        <v>0</v>
      </c>
      <c r="DD420" s="53">
        <v>0</v>
      </c>
      <c r="DE420" s="53">
        <v>0</v>
      </c>
      <c r="DF420" s="53">
        <v>0</v>
      </c>
      <c r="DG420" s="53">
        <v>0</v>
      </c>
      <c r="DH420" s="53">
        <v>0</v>
      </c>
      <c r="DI420" s="53">
        <v>0</v>
      </c>
      <c r="DJ420" s="53">
        <v>0</v>
      </c>
      <c r="DK420" s="53">
        <v>0</v>
      </c>
      <c r="DL420" s="53">
        <v>0</v>
      </c>
      <c r="DM420" s="53">
        <v>0</v>
      </c>
      <c r="DN420" s="53">
        <v>0</v>
      </c>
      <c r="DO420" s="53">
        <v>0</v>
      </c>
      <c r="DP420" s="53">
        <v>0</v>
      </c>
      <c r="DQ420" s="53">
        <v>0</v>
      </c>
      <c r="DR420" s="53">
        <v>0</v>
      </c>
      <c r="DS420" s="53">
        <v>0</v>
      </c>
      <c r="DT420" s="53">
        <v>0</v>
      </c>
      <c r="DU420" s="53">
        <v>0</v>
      </c>
      <c r="DV420" s="53">
        <v>0</v>
      </c>
      <c r="DW420" s="53">
        <v>0</v>
      </c>
      <c r="DX420" s="53">
        <v>0</v>
      </c>
      <c r="DY420" s="53">
        <v>0</v>
      </c>
      <c r="DZ420" s="53">
        <v>0</v>
      </c>
      <c r="EA420" s="53">
        <v>0</v>
      </c>
      <c r="EB420" s="53">
        <v>0</v>
      </c>
      <c r="EC420" s="53">
        <v>0</v>
      </c>
      <c r="ED420" s="53">
        <v>0</v>
      </c>
      <c r="EE420" s="53">
        <v>0</v>
      </c>
      <c r="EF420" s="53">
        <v>0</v>
      </c>
      <c r="EG420" s="53">
        <v>0</v>
      </c>
      <c r="EH420" s="53">
        <v>0</v>
      </c>
      <c r="EI420" s="53">
        <v>0</v>
      </c>
      <c r="EJ420" s="53">
        <v>0</v>
      </c>
      <c r="EK420" s="53">
        <v>0</v>
      </c>
      <c r="EL420" s="53">
        <v>0</v>
      </c>
      <c r="EM420" s="53">
        <v>0</v>
      </c>
      <c r="EN420" s="53">
        <v>0</v>
      </c>
      <c r="EO420" s="53">
        <v>0</v>
      </c>
      <c r="EP420" s="53">
        <v>0</v>
      </c>
      <c r="EQ420" s="53">
        <v>0</v>
      </c>
      <c r="ER420" s="53">
        <v>0</v>
      </c>
      <c r="ES420" s="53">
        <v>0</v>
      </c>
      <c r="ET420" s="53">
        <v>0</v>
      </c>
      <c r="EU420" s="53">
        <v>0</v>
      </c>
      <c r="EV420" s="53">
        <v>0</v>
      </c>
      <c r="EW420" s="53">
        <v>69.23312</v>
      </c>
      <c r="EX420" s="53">
        <v>67.912989999999994</v>
      </c>
      <c r="EY420" s="53">
        <v>66.643510000000006</v>
      </c>
      <c r="EZ420" s="53">
        <v>65.287009999999995</v>
      </c>
      <c r="FA420" s="53">
        <v>63.971429999999998</v>
      </c>
      <c r="FB420" s="53">
        <v>62.825969999999998</v>
      </c>
      <c r="FC420" s="53">
        <v>62.074680000000001</v>
      </c>
      <c r="FD420" s="53">
        <v>64.058440000000004</v>
      </c>
      <c r="FE420" s="53">
        <v>68.268180000000001</v>
      </c>
      <c r="FF420" s="53">
        <v>72.656490000000005</v>
      </c>
      <c r="FG420" s="53">
        <v>76.951949999999997</v>
      </c>
      <c r="FH420" s="53">
        <v>80.91883</v>
      </c>
      <c r="FI420" s="53">
        <v>84.272080000000003</v>
      </c>
      <c r="FJ420" s="53">
        <v>87.27467</v>
      </c>
      <c r="FK420" s="53">
        <v>89.55</v>
      </c>
      <c r="FL420" s="53">
        <v>91.112979999999993</v>
      </c>
      <c r="FM420" s="53">
        <v>92.022080000000003</v>
      </c>
      <c r="FN420" s="53">
        <v>91.741560000000007</v>
      </c>
      <c r="FO420" s="53">
        <v>89.452600000000004</v>
      </c>
      <c r="FP420" s="53">
        <v>84.910390000000007</v>
      </c>
      <c r="FQ420" s="53">
        <v>79.283119999999997</v>
      </c>
      <c r="FR420" s="53">
        <v>75.266239999999996</v>
      </c>
      <c r="FS420" s="53">
        <v>72.721429999999998</v>
      </c>
      <c r="FT420" s="53">
        <v>70.768180000000001</v>
      </c>
      <c r="FU420" s="53">
        <v>35</v>
      </c>
      <c r="FV420" s="53">
        <v>69.459590000000006</v>
      </c>
      <c r="FW420" s="53">
        <v>15.215260000000001</v>
      </c>
      <c r="FX420" s="53">
        <v>0</v>
      </c>
    </row>
    <row r="421" spans="1:180" x14ac:dyDescent="0.3">
      <c r="A421" t="s">
        <v>174</v>
      </c>
      <c r="B421" t="s">
        <v>252</v>
      </c>
      <c r="C421" t="s">
        <v>180</v>
      </c>
      <c r="D421" t="s">
        <v>248</v>
      </c>
      <c r="E421" t="s">
        <v>189</v>
      </c>
      <c r="F421" t="s">
        <v>235</v>
      </c>
      <c r="G421" t="s">
        <v>242</v>
      </c>
      <c r="H421" s="53">
        <v>15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0</v>
      </c>
      <c r="AC421" s="53">
        <v>0</v>
      </c>
      <c r="AD421" s="53">
        <v>0</v>
      </c>
      <c r="AE421" s="53">
        <v>0</v>
      </c>
      <c r="AF421" s="53">
        <v>0</v>
      </c>
      <c r="AG421" s="53">
        <v>0</v>
      </c>
      <c r="AH421" s="53">
        <v>0</v>
      </c>
      <c r="AI421" s="53">
        <v>0</v>
      </c>
      <c r="AJ421" s="53">
        <v>0</v>
      </c>
      <c r="AK421" s="53">
        <v>0</v>
      </c>
      <c r="AL421" s="53">
        <v>0</v>
      </c>
      <c r="AM421" s="53">
        <v>0</v>
      </c>
      <c r="AN421" s="53">
        <v>0</v>
      </c>
      <c r="AO421" s="53">
        <v>0</v>
      </c>
      <c r="AP421" s="53">
        <v>0</v>
      </c>
      <c r="AQ421" s="53">
        <v>0</v>
      </c>
      <c r="AR421" s="53">
        <v>0</v>
      </c>
      <c r="AS421" s="53">
        <v>0</v>
      </c>
      <c r="AT421" s="53">
        <v>0</v>
      </c>
      <c r="AU421" s="53">
        <v>0</v>
      </c>
      <c r="AV421" s="53">
        <v>0</v>
      </c>
      <c r="AW421" s="53">
        <v>0</v>
      </c>
      <c r="AX421" s="53">
        <v>0</v>
      </c>
      <c r="AY421" s="53">
        <v>0</v>
      </c>
      <c r="AZ421" s="53">
        <v>0</v>
      </c>
      <c r="BA421" s="53">
        <v>0</v>
      </c>
      <c r="BB421" s="53">
        <v>0</v>
      </c>
      <c r="BC421" s="53">
        <v>0</v>
      </c>
      <c r="BD421" s="53">
        <v>0</v>
      </c>
      <c r="BE421" s="53">
        <v>0</v>
      </c>
      <c r="BF421" s="53">
        <v>0</v>
      </c>
      <c r="BG421" s="53">
        <v>0</v>
      </c>
      <c r="BH421" s="53">
        <v>0</v>
      </c>
      <c r="BI421" s="53">
        <v>0</v>
      </c>
      <c r="BJ421" s="53">
        <v>0</v>
      </c>
      <c r="BK421" s="53">
        <v>0</v>
      </c>
      <c r="BL421" s="53">
        <v>0</v>
      </c>
      <c r="BM421" s="53">
        <v>0</v>
      </c>
      <c r="BN421" s="53">
        <v>0</v>
      </c>
      <c r="BO421" s="53">
        <v>0</v>
      </c>
      <c r="BP421" s="53">
        <v>0</v>
      </c>
      <c r="BQ421" s="53">
        <v>0</v>
      </c>
      <c r="BR421" s="53">
        <v>0</v>
      </c>
      <c r="BS421" s="53">
        <v>0</v>
      </c>
      <c r="BT421" s="53">
        <v>0</v>
      </c>
      <c r="BU421" s="53">
        <v>0</v>
      </c>
      <c r="BV421" s="53">
        <v>0</v>
      </c>
      <c r="BW421" s="53">
        <v>0</v>
      </c>
      <c r="BX421" s="53">
        <v>0</v>
      </c>
      <c r="BY421" s="53">
        <v>0</v>
      </c>
      <c r="BZ421" s="53">
        <v>0</v>
      </c>
      <c r="CA421" s="53">
        <v>0</v>
      </c>
      <c r="CB421" s="53">
        <v>0</v>
      </c>
      <c r="CC421" s="53">
        <v>0</v>
      </c>
      <c r="CD421" s="53">
        <v>0</v>
      </c>
      <c r="CE421" s="53">
        <v>0</v>
      </c>
      <c r="CF421" s="53">
        <v>0</v>
      </c>
      <c r="CG421" s="53">
        <v>0</v>
      </c>
      <c r="CH421" s="53">
        <v>0</v>
      </c>
      <c r="CI421" s="53">
        <v>0</v>
      </c>
      <c r="CJ421" s="53">
        <v>0</v>
      </c>
      <c r="CK421" s="53">
        <v>0</v>
      </c>
      <c r="CL421" s="53">
        <v>0</v>
      </c>
      <c r="CM421" s="53">
        <v>0</v>
      </c>
      <c r="CN421" s="53">
        <v>0</v>
      </c>
      <c r="CO421" s="53">
        <v>0</v>
      </c>
      <c r="CP421" s="53">
        <v>0</v>
      </c>
      <c r="CQ421" s="53">
        <v>0</v>
      </c>
      <c r="CR421" s="53">
        <v>0</v>
      </c>
      <c r="CS421" s="53">
        <v>0</v>
      </c>
      <c r="CT421" s="53">
        <v>0</v>
      </c>
      <c r="CU421" s="53">
        <v>0</v>
      </c>
      <c r="CV421" s="53">
        <v>0</v>
      </c>
      <c r="CW421" s="53">
        <v>0</v>
      </c>
      <c r="CX421" s="53">
        <v>0</v>
      </c>
      <c r="CY421" s="53">
        <v>0</v>
      </c>
      <c r="CZ421" s="53">
        <v>0</v>
      </c>
      <c r="DA421" s="53">
        <v>0</v>
      </c>
      <c r="DB421" s="53">
        <v>0</v>
      </c>
      <c r="DC421" s="53">
        <v>0</v>
      </c>
      <c r="DD421" s="53">
        <v>0</v>
      </c>
      <c r="DE421" s="53">
        <v>0</v>
      </c>
      <c r="DF421" s="53">
        <v>0</v>
      </c>
      <c r="DG421" s="53">
        <v>0</v>
      </c>
      <c r="DH421" s="53">
        <v>0</v>
      </c>
      <c r="DI421" s="53">
        <v>0</v>
      </c>
      <c r="DJ421" s="53">
        <v>0</v>
      </c>
      <c r="DK421" s="53">
        <v>0</v>
      </c>
      <c r="DL421" s="53">
        <v>0</v>
      </c>
      <c r="DM421" s="53">
        <v>0</v>
      </c>
      <c r="DN421" s="53">
        <v>0</v>
      </c>
      <c r="DO421" s="53">
        <v>0</v>
      </c>
      <c r="DP421" s="53">
        <v>0</v>
      </c>
      <c r="DQ421" s="53">
        <v>0</v>
      </c>
      <c r="DR421" s="53">
        <v>0</v>
      </c>
      <c r="DS421" s="53">
        <v>0</v>
      </c>
      <c r="DT421" s="53">
        <v>0</v>
      </c>
      <c r="DU421" s="53">
        <v>0</v>
      </c>
      <c r="DV421" s="53">
        <v>0</v>
      </c>
      <c r="DW421" s="53">
        <v>0</v>
      </c>
      <c r="DX421" s="53">
        <v>0</v>
      </c>
      <c r="DY421" s="53">
        <v>0</v>
      </c>
      <c r="DZ421" s="53">
        <v>0</v>
      </c>
      <c r="EA421" s="53">
        <v>0</v>
      </c>
      <c r="EB421" s="53">
        <v>0</v>
      </c>
      <c r="EC421" s="53">
        <v>0</v>
      </c>
      <c r="ED421" s="53">
        <v>0</v>
      </c>
      <c r="EE421" s="53">
        <v>0</v>
      </c>
      <c r="EF421" s="53">
        <v>0</v>
      </c>
      <c r="EG421" s="53">
        <v>0</v>
      </c>
      <c r="EH421" s="53">
        <v>0</v>
      </c>
      <c r="EI421" s="53">
        <v>0</v>
      </c>
      <c r="EJ421" s="53">
        <v>0</v>
      </c>
      <c r="EK421" s="53">
        <v>0</v>
      </c>
      <c r="EL421" s="53">
        <v>0</v>
      </c>
      <c r="EM421" s="53">
        <v>0</v>
      </c>
      <c r="EN421" s="53">
        <v>0</v>
      </c>
      <c r="EO421" s="53">
        <v>0</v>
      </c>
      <c r="EP421" s="53">
        <v>0</v>
      </c>
      <c r="EQ421" s="53">
        <v>0</v>
      </c>
      <c r="ER421" s="53">
        <v>0</v>
      </c>
      <c r="ES421" s="53">
        <v>0</v>
      </c>
      <c r="ET421" s="53">
        <v>0</v>
      </c>
      <c r="EU421" s="53">
        <v>0</v>
      </c>
      <c r="EV421" s="53">
        <v>0</v>
      </c>
      <c r="EW421" s="53">
        <v>70.96508</v>
      </c>
      <c r="EX421" s="53">
        <v>69.312700000000007</v>
      </c>
      <c r="EY421" s="53">
        <v>67.858729999999994</v>
      </c>
      <c r="EZ421" s="53">
        <v>66.784130000000005</v>
      </c>
      <c r="FA421" s="53">
        <v>65.928569999999993</v>
      </c>
      <c r="FB421" s="53">
        <v>64.265079999999998</v>
      </c>
      <c r="FC421" s="53">
        <v>63.387300000000003</v>
      </c>
      <c r="FD421" s="53">
        <v>64.976190000000003</v>
      </c>
      <c r="FE421" s="53">
        <v>69.153970000000001</v>
      </c>
      <c r="FF421" s="53">
        <v>73.926990000000004</v>
      </c>
      <c r="FG421" s="53">
        <v>78.642859999999999</v>
      </c>
      <c r="FH421" s="53">
        <v>82.503169999999997</v>
      </c>
      <c r="FI421" s="53">
        <v>85.666659999999993</v>
      </c>
      <c r="FJ421" s="53">
        <v>88.398409999999998</v>
      </c>
      <c r="FK421" s="53">
        <v>90.898409999999998</v>
      </c>
      <c r="FL421" s="53">
        <v>92.503169999999997</v>
      </c>
      <c r="FM421" s="53">
        <v>93.312700000000007</v>
      </c>
      <c r="FN421" s="53">
        <v>92.48254</v>
      </c>
      <c r="FO421" s="53">
        <v>90.069839999999999</v>
      </c>
      <c r="FP421" s="53">
        <v>85.341269999999994</v>
      </c>
      <c r="FQ421" s="53">
        <v>79.985720000000001</v>
      </c>
      <c r="FR421" s="53">
        <v>76.119050000000001</v>
      </c>
      <c r="FS421" s="53">
        <v>73.553970000000007</v>
      </c>
      <c r="FT421" s="53">
        <v>71.626980000000003</v>
      </c>
      <c r="FU421" s="53">
        <v>35</v>
      </c>
      <c r="FV421" s="53">
        <v>69.459590000000006</v>
      </c>
      <c r="FW421" s="53">
        <v>15.215260000000001</v>
      </c>
      <c r="FX421" s="53">
        <v>0</v>
      </c>
    </row>
    <row r="422" spans="1:180" x14ac:dyDescent="0.3">
      <c r="A422" t="s">
        <v>174</v>
      </c>
      <c r="B422" t="s">
        <v>252</v>
      </c>
      <c r="C422" t="s">
        <v>180</v>
      </c>
      <c r="D422" t="s">
        <v>248</v>
      </c>
      <c r="E422" t="s">
        <v>188</v>
      </c>
      <c r="F422" t="s">
        <v>235</v>
      </c>
      <c r="G422" t="s">
        <v>242</v>
      </c>
      <c r="H422" s="53">
        <v>15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3">
        <v>0</v>
      </c>
      <c r="R422" s="53">
        <v>0</v>
      </c>
      <c r="S422" s="53">
        <v>0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0</v>
      </c>
      <c r="AC422" s="53">
        <v>0</v>
      </c>
      <c r="AD422" s="53">
        <v>0</v>
      </c>
      <c r="AE422" s="53">
        <v>0</v>
      </c>
      <c r="AF422" s="53">
        <v>0</v>
      </c>
      <c r="AG422" s="53">
        <v>0</v>
      </c>
      <c r="AH422" s="53">
        <v>0</v>
      </c>
      <c r="AI422" s="53">
        <v>0</v>
      </c>
      <c r="AJ422" s="53">
        <v>0</v>
      </c>
      <c r="AK422" s="53">
        <v>0</v>
      </c>
      <c r="AL422" s="53">
        <v>0</v>
      </c>
      <c r="AM422" s="53">
        <v>0</v>
      </c>
      <c r="AN422" s="53">
        <v>0</v>
      </c>
      <c r="AO422" s="53">
        <v>0</v>
      </c>
      <c r="AP422" s="53">
        <v>0</v>
      </c>
      <c r="AQ422" s="53">
        <v>0</v>
      </c>
      <c r="AR422" s="53">
        <v>0</v>
      </c>
      <c r="AS422" s="53">
        <v>0</v>
      </c>
      <c r="AT422" s="53">
        <v>0</v>
      </c>
      <c r="AU422" s="53">
        <v>0</v>
      </c>
      <c r="AV422" s="53">
        <v>0</v>
      </c>
      <c r="AW422" s="53">
        <v>0</v>
      </c>
      <c r="AX422" s="53">
        <v>0</v>
      </c>
      <c r="AY422" s="53">
        <v>0</v>
      </c>
      <c r="AZ422" s="53">
        <v>0</v>
      </c>
      <c r="BA422" s="53">
        <v>0</v>
      </c>
      <c r="BB422" s="53">
        <v>0</v>
      </c>
      <c r="BC422" s="53">
        <v>0</v>
      </c>
      <c r="BD422" s="53">
        <v>0</v>
      </c>
      <c r="BE422" s="53">
        <v>0</v>
      </c>
      <c r="BF422" s="53">
        <v>0</v>
      </c>
      <c r="BG422" s="53">
        <v>0</v>
      </c>
      <c r="BH422" s="53">
        <v>0</v>
      </c>
      <c r="BI422" s="53">
        <v>0</v>
      </c>
      <c r="BJ422" s="53">
        <v>0</v>
      </c>
      <c r="BK422" s="53">
        <v>0</v>
      </c>
      <c r="BL422" s="53">
        <v>0</v>
      </c>
      <c r="BM422" s="53">
        <v>0</v>
      </c>
      <c r="BN422" s="53">
        <v>0</v>
      </c>
      <c r="BO422" s="53">
        <v>0</v>
      </c>
      <c r="BP422" s="53">
        <v>0</v>
      </c>
      <c r="BQ422" s="53">
        <v>0</v>
      </c>
      <c r="BR422" s="53">
        <v>0</v>
      </c>
      <c r="BS422" s="53">
        <v>0</v>
      </c>
      <c r="BT422" s="53">
        <v>0</v>
      </c>
      <c r="BU422" s="53">
        <v>0</v>
      </c>
      <c r="BV422" s="53">
        <v>0</v>
      </c>
      <c r="BW422" s="53">
        <v>0</v>
      </c>
      <c r="BX422" s="53">
        <v>0</v>
      </c>
      <c r="BY422" s="53">
        <v>0</v>
      </c>
      <c r="BZ422" s="53">
        <v>0</v>
      </c>
      <c r="CA422" s="53">
        <v>0</v>
      </c>
      <c r="CB422" s="53">
        <v>0</v>
      </c>
      <c r="CC422" s="53">
        <v>0</v>
      </c>
      <c r="CD422" s="53">
        <v>0</v>
      </c>
      <c r="CE422" s="53">
        <v>0</v>
      </c>
      <c r="CF422" s="53">
        <v>0</v>
      </c>
      <c r="CG422" s="53">
        <v>0</v>
      </c>
      <c r="CH422" s="53">
        <v>0</v>
      </c>
      <c r="CI422" s="53">
        <v>0</v>
      </c>
      <c r="CJ422" s="53">
        <v>0</v>
      </c>
      <c r="CK422" s="53">
        <v>0</v>
      </c>
      <c r="CL422" s="53">
        <v>0</v>
      </c>
      <c r="CM422" s="53">
        <v>0</v>
      </c>
      <c r="CN422" s="53">
        <v>0</v>
      </c>
      <c r="CO422" s="53">
        <v>0</v>
      </c>
      <c r="CP422" s="53">
        <v>0</v>
      </c>
      <c r="CQ422" s="53">
        <v>0</v>
      </c>
      <c r="CR422" s="53">
        <v>0</v>
      </c>
      <c r="CS422" s="53">
        <v>0</v>
      </c>
      <c r="CT422" s="53">
        <v>0</v>
      </c>
      <c r="CU422" s="53">
        <v>0</v>
      </c>
      <c r="CV422" s="53">
        <v>0</v>
      </c>
      <c r="CW422" s="53">
        <v>0</v>
      </c>
      <c r="CX422" s="53">
        <v>0</v>
      </c>
      <c r="CY422" s="53">
        <v>0</v>
      </c>
      <c r="CZ422" s="53">
        <v>0</v>
      </c>
      <c r="DA422" s="53">
        <v>0</v>
      </c>
      <c r="DB422" s="53">
        <v>0</v>
      </c>
      <c r="DC422" s="53">
        <v>0</v>
      </c>
      <c r="DD422" s="53">
        <v>0</v>
      </c>
      <c r="DE422" s="53">
        <v>0</v>
      </c>
      <c r="DF422" s="53">
        <v>0</v>
      </c>
      <c r="DG422" s="53">
        <v>0</v>
      </c>
      <c r="DH422" s="53">
        <v>0</v>
      </c>
      <c r="DI422" s="53">
        <v>0</v>
      </c>
      <c r="DJ422" s="53">
        <v>0</v>
      </c>
      <c r="DK422" s="53">
        <v>0</v>
      </c>
      <c r="DL422" s="53">
        <v>0</v>
      </c>
      <c r="DM422" s="53">
        <v>0</v>
      </c>
      <c r="DN422" s="53">
        <v>0</v>
      </c>
      <c r="DO422" s="53">
        <v>0</v>
      </c>
      <c r="DP422" s="53">
        <v>0</v>
      </c>
      <c r="DQ422" s="53">
        <v>0</v>
      </c>
      <c r="DR422" s="53">
        <v>0</v>
      </c>
      <c r="DS422" s="53">
        <v>0</v>
      </c>
      <c r="DT422" s="53">
        <v>0</v>
      </c>
      <c r="DU422" s="53">
        <v>0</v>
      </c>
      <c r="DV422" s="53">
        <v>0</v>
      </c>
      <c r="DW422" s="53">
        <v>0</v>
      </c>
      <c r="DX422" s="53">
        <v>0</v>
      </c>
      <c r="DY422" s="53">
        <v>0</v>
      </c>
      <c r="DZ422" s="53">
        <v>0</v>
      </c>
      <c r="EA422" s="53">
        <v>0</v>
      </c>
      <c r="EB422" s="53">
        <v>0</v>
      </c>
      <c r="EC422" s="53">
        <v>0</v>
      </c>
      <c r="ED422" s="53">
        <v>0</v>
      </c>
      <c r="EE422" s="53">
        <v>0</v>
      </c>
      <c r="EF422" s="53">
        <v>0</v>
      </c>
      <c r="EG422" s="53">
        <v>0</v>
      </c>
      <c r="EH422" s="53">
        <v>0</v>
      </c>
      <c r="EI422" s="53">
        <v>0</v>
      </c>
      <c r="EJ422" s="53">
        <v>0</v>
      </c>
      <c r="EK422" s="53">
        <v>0</v>
      </c>
      <c r="EL422" s="53">
        <v>0</v>
      </c>
      <c r="EM422" s="53">
        <v>0</v>
      </c>
      <c r="EN422" s="53">
        <v>0</v>
      </c>
      <c r="EO422" s="53">
        <v>0</v>
      </c>
      <c r="EP422" s="53">
        <v>0</v>
      </c>
      <c r="EQ422" s="53">
        <v>0</v>
      </c>
      <c r="ER422" s="53">
        <v>0</v>
      </c>
      <c r="ES422" s="53">
        <v>0</v>
      </c>
      <c r="ET422" s="53">
        <v>0</v>
      </c>
      <c r="EU422" s="53">
        <v>0</v>
      </c>
      <c r="EV422" s="53">
        <v>0</v>
      </c>
      <c r="EW422" s="53">
        <v>74.442859999999996</v>
      </c>
      <c r="EX422" s="53">
        <v>72.741429999999994</v>
      </c>
      <c r="EY422" s="53">
        <v>71.27</v>
      </c>
      <c r="EZ422" s="53">
        <v>69.847149999999999</v>
      </c>
      <c r="FA422" s="53">
        <v>68.277150000000006</v>
      </c>
      <c r="FB422" s="53">
        <v>66.517139999999998</v>
      </c>
      <c r="FC422" s="53">
        <v>66.441429999999997</v>
      </c>
      <c r="FD422" s="53">
        <v>68.875720000000001</v>
      </c>
      <c r="FE422" s="53">
        <v>73.168570000000003</v>
      </c>
      <c r="FF422" s="53">
        <v>77.525710000000004</v>
      </c>
      <c r="FG422" s="53">
        <v>81.852860000000007</v>
      </c>
      <c r="FH422" s="53">
        <v>85.551429999999996</v>
      </c>
      <c r="FI422" s="53">
        <v>88.755709999999993</v>
      </c>
      <c r="FJ422" s="53">
        <v>91.675709999999995</v>
      </c>
      <c r="FK422" s="53">
        <v>94.244290000000007</v>
      </c>
      <c r="FL422" s="53">
        <v>96.524280000000005</v>
      </c>
      <c r="FM422" s="53">
        <v>97.648570000000007</v>
      </c>
      <c r="FN422" s="53">
        <v>97.217140000000001</v>
      </c>
      <c r="FO422" s="53">
        <v>95.345709999999997</v>
      </c>
      <c r="FP422" s="53">
        <v>91.372860000000003</v>
      </c>
      <c r="FQ422" s="53">
        <v>85.737139999999997</v>
      </c>
      <c r="FR422" s="53">
        <v>80.865719999999996</v>
      </c>
      <c r="FS422" s="53">
        <v>77.761430000000004</v>
      </c>
      <c r="FT422" s="53">
        <v>75.767139999999998</v>
      </c>
      <c r="FU422" s="53">
        <v>35</v>
      </c>
      <c r="FV422" s="53">
        <v>97.141000000000005</v>
      </c>
      <c r="FW422" s="53">
        <v>17.975709999999999</v>
      </c>
      <c r="FX422" s="53">
        <v>0</v>
      </c>
    </row>
    <row r="423" spans="1:180" x14ac:dyDescent="0.3">
      <c r="A423" t="s">
        <v>174</v>
      </c>
      <c r="B423" t="s">
        <v>252</v>
      </c>
      <c r="C423" t="s">
        <v>180</v>
      </c>
      <c r="D423" t="s">
        <v>227</v>
      </c>
      <c r="E423" t="s">
        <v>190</v>
      </c>
      <c r="F423" t="s">
        <v>235</v>
      </c>
      <c r="G423" t="s">
        <v>242</v>
      </c>
      <c r="H423" s="53">
        <v>15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  <c r="AA423" s="53">
        <v>0</v>
      </c>
      <c r="AB423" s="53">
        <v>0</v>
      </c>
      <c r="AC423" s="53">
        <v>0</v>
      </c>
      <c r="AD423" s="53">
        <v>0</v>
      </c>
      <c r="AE423" s="53">
        <v>0</v>
      </c>
      <c r="AF423" s="53">
        <v>0</v>
      </c>
      <c r="AG423" s="53">
        <v>0</v>
      </c>
      <c r="AH423" s="53">
        <v>0</v>
      </c>
      <c r="AI423" s="53">
        <v>0</v>
      </c>
      <c r="AJ423" s="53">
        <v>0</v>
      </c>
      <c r="AK423" s="53">
        <v>0</v>
      </c>
      <c r="AL423" s="53">
        <v>0</v>
      </c>
      <c r="AM423" s="53">
        <v>0</v>
      </c>
      <c r="AN423" s="53">
        <v>0</v>
      </c>
      <c r="AO423" s="53">
        <v>0</v>
      </c>
      <c r="AP423" s="53">
        <v>0</v>
      </c>
      <c r="AQ423" s="53">
        <v>0</v>
      </c>
      <c r="AR423" s="53">
        <v>0</v>
      </c>
      <c r="AS423" s="53">
        <v>0</v>
      </c>
      <c r="AT423" s="53">
        <v>0</v>
      </c>
      <c r="AU423" s="53">
        <v>0</v>
      </c>
      <c r="AV423" s="53">
        <v>0</v>
      </c>
      <c r="AW423" s="53">
        <v>0</v>
      </c>
      <c r="AX423" s="53">
        <v>0</v>
      </c>
      <c r="AY423" s="53">
        <v>0</v>
      </c>
      <c r="AZ423" s="53">
        <v>0</v>
      </c>
      <c r="BA423" s="53">
        <v>0</v>
      </c>
      <c r="BB423" s="53">
        <v>0</v>
      </c>
      <c r="BC423" s="53">
        <v>0</v>
      </c>
      <c r="BD423" s="53">
        <v>0</v>
      </c>
      <c r="BE423" s="53">
        <v>0</v>
      </c>
      <c r="BF423" s="53">
        <v>0</v>
      </c>
      <c r="BG423" s="53">
        <v>0</v>
      </c>
      <c r="BH423" s="53">
        <v>0</v>
      </c>
      <c r="BI423" s="53">
        <v>0</v>
      </c>
      <c r="BJ423" s="53">
        <v>0</v>
      </c>
      <c r="BK423" s="53">
        <v>0</v>
      </c>
      <c r="BL423" s="53">
        <v>0</v>
      </c>
      <c r="BM423" s="53">
        <v>0</v>
      </c>
      <c r="BN423" s="53">
        <v>0</v>
      </c>
      <c r="BO423" s="53">
        <v>0</v>
      </c>
      <c r="BP423" s="53">
        <v>0</v>
      </c>
      <c r="BQ423" s="53">
        <v>0</v>
      </c>
      <c r="BR423" s="53">
        <v>0</v>
      </c>
      <c r="BS423" s="53">
        <v>0</v>
      </c>
      <c r="BT423" s="53">
        <v>0</v>
      </c>
      <c r="BU423" s="53">
        <v>0</v>
      </c>
      <c r="BV423" s="53">
        <v>0</v>
      </c>
      <c r="BW423" s="53">
        <v>0</v>
      </c>
      <c r="BX423" s="53">
        <v>0</v>
      </c>
      <c r="BY423" s="53">
        <v>0</v>
      </c>
      <c r="BZ423" s="53">
        <v>0</v>
      </c>
      <c r="CA423" s="53">
        <v>0</v>
      </c>
      <c r="CB423" s="53">
        <v>0</v>
      </c>
      <c r="CC423" s="53">
        <v>0</v>
      </c>
      <c r="CD423" s="53">
        <v>0</v>
      </c>
      <c r="CE423" s="53">
        <v>0</v>
      </c>
      <c r="CF423" s="53">
        <v>0</v>
      </c>
      <c r="CG423" s="53">
        <v>0</v>
      </c>
      <c r="CH423" s="53">
        <v>0</v>
      </c>
      <c r="CI423" s="53">
        <v>0</v>
      </c>
      <c r="CJ423" s="53">
        <v>0</v>
      </c>
      <c r="CK423" s="53">
        <v>0</v>
      </c>
      <c r="CL423" s="53">
        <v>0</v>
      </c>
      <c r="CM423" s="53">
        <v>0</v>
      </c>
      <c r="CN423" s="53">
        <v>0</v>
      </c>
      <c r="CO423" s="53">
        <v>0</v>
      </c>
      <c r="CP423" s="53">
        <v>0</v>
      </c>
      <c r="CQ423" s="53">
        <v>0</v>
      </c>
      <c r="CR423" s="53">
        <v>0</v>
      </c>
      <c r="CS423" s="53">
        <v>0</v>
      </c>
      <c r="CT423" s="53">
        <v>0</v>
      </c>
      <c r="CU423" s="53">
        <v>0</v>
      </c>
      <c r="CV423" s="53">
        <v>0</v>
      </c>
      <c r="CW423" s="53">
        <v>0</v>
      </c>
      <c r="CX423" s="53">
        <v>0</v>
      </c>
      <c r="CY423" s="53">
        <v>0</v>
      </c>
      <c r="CZ423" s="53">
        <v>0</v>
      </c>
      <c r="DA423" s="53">
        <v>0</v>
      </c>
      <c r="DB423" s="53">
        <v>0</v>
      </c>
      <c r="DC423" s="53">
        <v>0</v>
      </c>
      <c r="DD423" s="53">
        <v>0</v>
      </c>
      <c r="DE423" s="53">
        <v>0</v>
      </c>
      <c r="DF423" s="53">
        <v>0</v>
      </c>
      <c r="DG423" s="53">
        <v>0</v>
      </c>
      <c r="DH423" s="53">
        <v>0</v>
      </c>
      <c r="DI423" s="53">
        <v>0</v>
      </c>
      <c r="DJ423" s="53">
        <v>0</v>
      </c>
      <c r="DK423" s="53">
        <v>0</v>
      </c>
      <c r="DL423" s="53">
        <v>0</v>
      </c>
      <c r="DM423" s="53">
        <v>0</v>
      </c>
      <c r="DN423" s="53">
        <v>0</v>
      </c>
      <c r="DO423" s="53">
        <v>0</v>
      </c>
      <c r="DP423" s="53">
        <v>0</v>
      </c>
      <c r="DQ423" s="53">
        <v>0</v>
      </c>
      <c r="DR423" s="53">
        <v>0</v>
      </c>
      <c r="DS423" s="53">
        <v>0</v>
      </c>
      <c r="DT423" s="53">
        <v>0</v>
      </c>
      <c r="DU423" s="53">
        <v>0</v>
      </c>
      <c r="DV423" s="53">
        <v>0</v>
      </c>
      <c r="DW423" s="53">
        <v>0</v>
      </c>
      <c r="DX423" s="53">
        <v>0</v>
      </c>
      <c r="DY423" s="53">
        <v>0</v>
      </c>
      <c r="DZ423" s="53">
        <v>0</v>
      </c>
      <c r="EA423" s="53">
        <v>0</v>
      </c>
      <c r="EB423" s="53">
        <v>0</v>
      </c>
      <c r="EC423" s="53">
        <v>0</v>
      </c>
      <c r="ED423" s="53">
        <v>0</v>
      </c>
      <c r="EE423" s="53">
        <v>0</v>
      </c>
      <c r="EF423" s="53">
        <v>0</v>
      </c>
      <c r="EG423" s="53">
        <v>0</v>
      </c>
      <c r="EH423" s="53">
        <v>0</v>
      </c>
      <c r="EI423" s="53">
        <v>0</v>
      </c>
      <c r="EJ423" s="53">
        <v>0</v>
      </c>
      <c r="EK423" s="53">
        <v>0</v>
      </c>
      <c r="EL423" s="53">
        <v>0</v>
      </c>
      <c r="EM423" s="53">
        <v>0</v>
      </c>
      <c r="EN423" s="53">
        <v>0</v>
      </c>
      <c r="EO423" s="53">
        <v>0</v>
      </c>
      <c r="EP423" s="53">
        <v>0</v>
      </c>
      <c r="EQ423" s="53">
        <v>0</v>
      </c>
      <c r="ER423" s="53">
        <v>0</v>
      </c>
      <c r="ES423" s="53">
        <v>0</v>
      </c>
      <c r="ET423" s="53">
        <v>0</v>
      </c>
      <c r="EU423" s="53">
        <v>0</v>
      </c>
      <c r="EV423" s="53">
        <v>0</v>
      </c>
      <c r="EW423" s="53">
        <v>65.610209999999995</v>
      </c>
      <c r="EX423" s="53">
        <v>64.510199999999998</v>
      </c>
      <c r="EY423" s="53">
        <v>63.139449999999997</v>
      </c>
      <c r="EZ423" s="53">
        <v>62.040819999999997</v>
      </c>
      <c r="FA423" s="53">
        <v>60.659179999999999</v>
      </c>
      <c r="FB423" s="53">
        <v>59.812240000000003</v>
      </c>
      <c r="FC423" s="53">
        <v>59.046259999999997</v>
      </c>
      <c r="FD423" s="53">
        <v>60.350340000000003</v>
      </c>
      <c r="FE423" s="53">
        <v>65.18571</v>
      </c>
      <c r="FF423" s="53">
        <v>70.870750000000001</v>
      </c>
      <c r="FG423" s="53">
        <v>75.570070000000001</v>
      </c>
      <c r="FH423" s="53">
        <v>79.602720000000005</v>
      </c>
      <c r="FI423" s="53">
        <v>82.903400000000005</v>
      </c>
      <c r="FJ423" s="53">
        <v>85.494560000000007</v>
      </c>
      <c r="FK423" s="53">
        <v>87.56326</v>
      </c>
      <c r="FL423" s="53">
        <v>89.02449</v>
      </c>
      <c r="FM423" s="53">
        <v>89.447620000000001</v>
      </c>
      <c r="FN423" s="53">
        <v>88.200680000000006</v>
      </c>
      <c r="FO423" s="53">
        <v>84.385710000000003</v>
      </c>
      <c r="FP423" s="53">
        <v>78.63673</v>
      </c>
      <c r="FQ423" s="53">
        <v>74.118369999999999</v>
      </c>
      <c r="FR423" s="53">
        <v>70.743539999999996</v>
      </c>
      <c r="FS423" s="53">
        <v>68.317009999999996</v>
      </c>
      <c r="FT423" s="53">
        <v>66.60136</v>
      </c>
      <c r="FU423" s="53">
        <v>35</v>
      </c>
      <c r="FV423" s="53">
        <v>59.364780000000003</v>
      </c>
      <c r="FW423" s="53">
        <v>14.58836</v>
      </c>
      <c r="FX423" s="53">
        <v>0</v>
      </c>
    </row>
    <row r="424" spans="1:180" x14ac:dyDescent="0.3">
      <c r="A424" t="s">
        <v>174</v>
      </c>
      <c r="B424" t="s">
        <v>252</v>
      </c>
      <c r="C424" t="s">
        <v>180</v>
      </c>
      <c r="D424" t="s">
        <v>248</v>
      </c>
      <c r="E424" t="s">
        <v>190</v>
      </c>
      <c r="F424" t="s">
        <v>235</v>
      </c>
      <c r="G424" t="s">
        <v>242</v>
      </c>
      <c r="H424" s="53">
        <v>15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0</v>
      </c>
      <c r="AD424" s="53">
        <v>0</v>
      </c>
      <c r="AE424" s="53">
        <v>0</v>
      </c>
      <c r="AF424" s="53">
        <v>0</v>
      </c>
      <c r="AG424" s="53">
        <v>0</v>
      </c>
      <c r="AH424" s="53">
        <v>0</v>
      </c>
      <c r="AI424" s="53">
        <v>0</v>
      </c>
      <c r="AJ424" s="53">
        <v>0</v>
      </c>
      <c r="AK424" s="53">
        <v>0</v>
      </c>
      <c r="AL424" s="53">
        <v>0</v>
      </c>
      <c r="AM424" s="53">
        <v>0</v>
      </c>
      <c r="AN424" s="53">
        <v>0</v>
      </c>
      <c r="AO424" s="53">
        <v>0</v>
      </c>
      <c r="AP424" s="53">
        <v>0</v>
      </c>
      <c r="AQ424" s="53">
        <v>0</v>
      </c>
      <c r="AR424" s="53">
        <v>0</v>
      </c>
      <c r="AS424" s="53">
        <v>0</v>
      </c>
      <c r="AT424" s="53">
        <v>0</v>
      </c>
      <c r="AU424" s="53">
        <v>0</v>
      </c>
      <c r="AV424" s="53">
        <v>0</v>
      </c>
      <c r="AW424" s="53">
        <v>0</v>
      </c>
      <c r="AX424" s="53">
        <v>0</v>
      </c>
      <c r="AY424" s="53">
        <v>0</v>
      </c>
      <c r="AZ424" s="53">
        <v>0</v>
      </c>
      <c r="BA424" s="53">
        <v>0</v>
      </c>
      <c r="BB424" s="53">
        <v>0</v>
      </c>
      <c r="BC424" s="53">
        <v>0</v>
      </c>
      <c r="BD424" s="53">
        <v>0</v>
      </c>
      <c r="BE424" s="53">
        <v>0</v>
      </c>
      <c r="BF424" s="53">
        <v>0</v>
      </c>
      <c r="BG424" s="53">
        <v>0</v>
      </c>
      <c r="BH424" s="53">
        <v>0</v>
      </c>
      <c r="BI424" s="53">
        <v>0</v>
      </c>
      <c r="BJ424" s="53">
        <v>0</v>
      </c>
      <c r="BK424" s="53">
        <v>0</v>
      </c>
      <c r="BL424" s="53">
        <v>0</v>
      </c>
      <c r="BM424" s="53">
        <v>0</v>
      </c>
      <c r="BN424" s="53">
        <v>0</v>
      </c>
      <c r="BO424" s="53">
        <v>0</v>
      </c>
      <c r="BP424" s="53">
        <v>0</v>
      </c>
      <c r="BQ424" s="53">
        <v>0</v>
      </c>
      <c r="BR424" s="53">
        <v>0</v>
      </c>
      <c r="BS424" s="53">
        <v>0</v>
      </c>
      <c r="BT424" s="53">
        <v>0</v>
      </c>
      <c r="BU424" s="53">
        <v>0</v>
      </c>
      <c r="BV424" s="53">
        <v>0</v>
      </c>
      <c r="BW424" s="53">
        <v>0</v>
      </c>
      <c r="BX424" s="53">
        <v>0</v>
      </c>
      <c r="BY424" s="53">
        <v>0</v>
      </c>
      <c r="BZ424" s="53">
        <v>0</v>
      </c>
      <c r="CA424" s="53">
        <v>0</v>
      </c>
      <c r="CB424" s="53">
        <v>0</v>
      </c>
      <c r="CC424" s="53">
        <v>0</v>
      </c>
      <c r="CD424" s="53">
        <v>0</v>
      </c>
      <c r="CE424" s="53">
        <v>0</v>
      </c>
      <c r="CF424" s="53">
        <v>0</v>
      </c>
      <c r="CG424" s="53">
        <v>0</v>
      </c>
      <c r="CH424" s="53">
        <v>0</v>
      </c>
      <c r="CI424" s="53">
        <v>0</v>
      </c>
      <c r="CJ424" s="53">
        <v>0</v>
      </c>
      <c r="CK424" s="53">
        <v>0</v>
      </c>
      <c r="CL424" s="53">
        <v>0</v>
      </c>
      <c r="CM424" s="53">
        <v>0</v>
      </c>
      <c r="CN424" s="53">
        <v>0</v>
      </c>
      <c r="CO424" s="53">
        <v>0</v>
      </c>
      <c r="CP424" s="53">
        <v>0</v>
      </c>
      <c r="CQ424" s="53">
        <v>0</v>
      </c>
      <c r="CR424" s="53">
        <v>0</v>
      </c>
      <c r="CS424" s="53">
        <v>0</v>
      </c>
      <c r="CT424" s="53">
        <v>0</v>
      </c>
      <c r="CU424" s="53">
        <v>0</v>
      </c>
      <c r="CV424" s="53">
        <v>0</v>
      </c>
      <c r="CW424" s="53">
        <v>0</v>
      </c>
      <c r="CX424" s="53">
        <v>0</v>
      </c>
      <c r="CY424" s="53">
        <v>0</v>
      </c>
      <c r="CZ424" s="53">
        <v>0</v>
      </c>
      <c r="DA424" s="53">
        <v>0</v>
      </c>
      <c r="DB424" s="53">
        <v>0</v>
      </c>
      <c r="DC424" s="53">
        <v>0</v>
      </c>
      <c r="DD424" s="53">
        <v>0</v>
      </c>
      <c r="DE424" s="53">
        <v>0</v>
      </c>
      <c r="DF424" s="53">
        <v>0</v>
      </c>
      <c r="DG424" s="53">
        <v>0</v>
      </c>
      <c r="DH424" s="53">
        <v>0</v>
      </c>
      <c r="DI424" s="53">
        <v>0</v>
      </c>
      <c r="DJ424" s="53">
        <v>0</v>
      </c>
      <c r="DK424" s="53">
        <v>0</v>
      </c>
      <c r="DL424" s="53">
        <v>0</v>
      </c>
      <c r="DM424" s="53">
        <v>0</v>
      </c>
      <c r="DN424" s="53">
        <v>0</v>
      </c>
      <c r="DO424" s="53">
        <v>0</v>
      </c>
      <c r="DP424" s="53">
        <v>0</v>
      </c>
      <c r="DQ424" s="53">
        <v>0</v>
      </c>
      <c r="DR424" s="53">
        <v>0</v>
      </c>
      <c r="DS424" s="53">
        <v>0</v>
      </c>
      <c r="DT424" s="53">
        <v>0</v>
      </c>
      <c r="DU424" s="53">
        <v>0</v>
      </c>
      <c r="DV424" s="53">
        <v>0</v>
      </c>
      <c r="DW424" s="53">
        <v>0</v>
      </c>
      <c r="DX424" s="53">
        <v>0</v>
      </c>
      <c r="DY424" s="53">
        <v>0</v>
      </c>
      <c r="DZ424" s="53">
        <v>0</v>
      </c>
      <c r="EA424" s="53">
        <v>0</v>
      </c>
      <c r="EB424" s="53">
        <v>0</v>
      </c>
      <c r="EC424" s="53">
        <v>0</v>
      </c>
      <c r="ED424" s="53">
        <v>0</v>
      </c>
      <c r="EE424" s="53">
        <v>0</v>
      </c>
      <c r="EF424" s="53">
        <v>0</v>
      </c>
      <c r="EG424" s="53">
        <v>0</v>
      </c>
      <c r="EH424" s="53">
        <v>0</v>
      </c>
      <c r="EI424" s="53">
        <v>0</v>
      </c>
      <c r="EJ424" s="53">
        <v>0</v>
      </c>
      <c r="EK424" s="53">
        <v>0</v>
      </c>
      <c r="EL424" s="53">
        <v>0</v>
      </c>
      <c r="EM424" s="53">
        <v>0</v>
      </c>
      <c r="EN424" s="53">
        <v>0</v>
      </c>
      <c r="EO424" s="53">
        <v>0</v>
      </c>
      <c r="EP424" s="53">
        <v>0</v>
      </c>
      <c r="EQ424" s="53">
        <v>0</v>
      </c>
      <c r="ER424" s="53">
        <v>0</v>
      </c>
      <c r="ES424" s="53">
        <v>0</v>
      </c>
      <c r="ET424" s="53">
        <v>0</v>
      </c>
      <c r="EU424" s="53">
        <v>0</v>
      </c>
      <c r="EV424" s="53">
        <v>0</v>
      </c>
      <c r="EW424" s="53">
        <v>66.074600000000004</v>
      </c>
      <c r="EX424" s="53">
        <v>64.757140000000007</v>
      </c>
      <c r="EY424" s="53">
        <v>63.549210000000002</v>
      </c>
      <c r="EZ424" s="53">
        <v>62.352379999999997</v>
      </c>
      <c r="FA424" s="53">
        <v>61.392060000000001</v>
      </c>
      <c r="FB424" s="53">
        <v>59.977780000000003</v>
      </c>
      <c r="FC424" s="53">
        <v>59.180950000000003</v>
      </c>
      <c r="FD424" s="53">
        <v>60.457140000000003</v>
      </c>
      <c r="FE424" s="53">
        <v>65.380949999999999</v>
      </c>
      <c r="FF424" s="53">
        <v>70.539680000000004</v>
      </c>
      <c r="FG424" s="53">
        <v>75.425399999999996</v>
      </c>
      <c r="FH424" s="53">
        <v>79.20635</v>
      </c>
      <c r="FI424" s="53">
        <v>82.46508</v>
      </c>
      <c r="FJ424" s="53">
        <v>85.219049999999996</v>
      </c>
      <c r="FK424" s="53">
        <v>87.349209999999999</v>
      </c>
      <c r="FL424" s="53">
        <v>88.630160000000004</v>
      </c>
      <c r="FM424" s="53">
        <v>89.173019999999994</v>
      </c>
      <c r="FN424" s="53">
        <v>88.215869999999995</v>
      </c>
      <c r="FO424" s="53">
        <v>84.976190000000003</v>
      </c>
      <c r="FP424" s="53">
        <v>79.187299999999993</v>
      </c>
      <c r="FQ424" s="53">
        <v>74.496830000000003</v>
      </c>
      <c r="FR424" s="53">
        <v>71.215869999999995</v>
      </c>
      <c r="FS424" s="53">
        <v>69.24127</v>
      </c>
      <c r="FT424" s="53">
        <v>67.511110000000002</v>
      </c>
      <c r="FU424" s="53">
        <v>35</v>
      </c>
      <c r="FV424" s="53">
        <v>59.364780000000003</v>
      </c>
      <c r="FW424" s="53">
        <v>14.58836</v>
      </c>
      <c r="FX424" s="53">
        <v>0</v>
      </c>
    </row>
    <row r="425" spans="1:180" x14ac:dyDescent="0.3">
      <c r="A425" t="s">
        <v>174</v>
      </c>
      <c r="B425" t="s">
        <v>252</v>
      </c>
      <c r="C425" t="s">
        <v>180</v>
      </c>
      <c r="D425" t="s">
        <v>248</v>
      </c>
      <c r="E425" t="s">
        <v>187</v>
      </c>
      <c r="F425" t="s">
        <v>235</v>
      </c>
      <c r="G425" t="s">
        <v>242</v>
      </c>
      <c r="H425" s="53">
        <v>15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0</v>
      </c>
      <c r="AD425" s="53">
        <v>0</v>
      </c>
      <c r="AE425" s="53">
        <v>0</v>
      </c>
      <c r="AF425" s="53">
        <v>0</v>
      </c>
      <c r="AG425" s="53">
        <v>0</v>
      </c>
      <c r="AH425" s="53">
        <v>0</v>
      </c>
      <c r="AI425" s="53">
        <v>0</v>
      </c>
      <c r="AJ425" s="53">
        <v>0</v>
      </c>
      <c r="AK425" s="53">
        <v>0</v>
      </c>
      <c r="AL425" s="53">
        <v>0</v>
      </c>
      <c r="AM425" s="53">
        <v>0</v>
      </c>
      <c r="AN425" s="53">
        <v>0</v>
      </c>
      <c r="AO425" s="53">
        <v>0</v>
      </c>
      <c r="AP425" s="53">
        <v>0</v>
      </c>
      <c r="AQ425" s="53">
        <v>0</v>
      </c>
      <c r="AR425" s="53">
        <v>0</v>
      </c>
      <c r="AS425" s="53">
        <v>0</v>
      </c>
      <c r="AT425" s="53">
        <v>0</v>
      </c>
      <c r="AU425" s="53">
        <v>0</v>
      </c>
      <c r="AV425" s="53">
        <v>0</v>
      </c>
      <c r="AW425" s="53">
        <v>0</v>
      </c>
      <c r="AX425" s="53">
        <v>0</v>
      </c>
      <c r="AY425" s="53">
        <v>0</v>
      </c>
      <c r="AZ425" s="53">
        <v>0</v>
      </c>
      <c r="BA425" s="53">
        <v>0</v>
      </c>
      <c r="BB425" s="53">
        <v>0</v>
      </c>
      <c r="BC425" s="53">
        <v>0</v>
      </c>
      <c r="BD425" s="53">
        <v>0</v>
      </c>
      <c r="BE425" s="53">
        <v>0</v>
      </c>
      <c r="BF425" s="53">
        <v>0</v>
      </c>
      <c r="BG425" s="53">
        <v>0</v>
      </c>
      <c r="BH425" s="53">
        <v>0</v>
      </c>
      <c r="BI425" s="53">
        <v>0</v>
      </c>
      <c r="BJ425" s="53">
        <v>0</v>
      </c>
      <c r="BK425" s="53">
        <v>0</v>
      </c>
      <c r="BL425" s="53">
        <v>0</v>
      </c>
      <c r="BM425" s="53">
        <v>0</v>
      </c>
      <c r="BN425" s="53">
        <v>0</v>
      </c>
      <c r="BO425" s="53">
        <v>0</v>
      </c>
      <c r="BP425" s="53">
        <v>0</v>
      </c>
      <c r="BQ425" s="53">
        <v>0</v>
      </c>
      <c r="BR425" s="53">
        <v>0</v>
      </c>
      <c r="BS425" s="53">
        <v>0</v>
      </c>
      <c r="BT425" s="53">
        <v>0</v>
      </c>
      <c r="BU425" s="53">
        <v>0</v>
      </c>
      <c r="BV425" s="53">
        <v>0</v>
      </c>
      <c r="BW425" s="53">
        <v>0</v>
      </c>
      <c r="BX425" s="53">
        <v>0</v>
      </c>
      <c r="BY425" s="53">
        <v>0</v>
      </c>
      <c r="BZ425" s="53">
        <v>0</v>
      </c>
      <c r="CA425" s="53">
        <v>0</v>
      </c>
      <c r="CB425" s="53">
        <v>0</v>
      </c>
      <c r="CC425" s="53">
        <v>0</v>
      </c>
      <c r="CD425" s="53">
        <v>0</v>
      </c>
      <c r="CE425" s="53">
        <v>0</v>
      </c>
      <c r="CF425" s="53">
        <v>0</v>
      </c>
      <c r="CG425" s="53">
        <v>0</v>
      </c>
      <c r="CH425" s="53">
        <v>0</v>
      </c>
      <c r="CI425" s="53">
        <v>0</v>
      </c>
      <c r="CJ425" s="53">
        <v>0</v>
      </c>
      <c r="CK425" s="53">
        <v>0</v>
      </c>
      <c r="CL425" s="53">
        <v>0</v>
      </c>
      <c r="CM425" s="53">
        <v>0</v>
      </c>
      <c r="CN425" s="53">
        <v>0</v>
      </c>
      <c r="CO425" s="53">
        <v>0</v>
      </c>
      <c r="CP425" s="53">
        <v>0</v>
      </c>
      <c r="CQ425" s="53">
        <v>0</v>
      </c>
      <c r="CR425" s="53">
        <v>0</v>
      </c>
      <c r="CS425" s="53">
        <v>0</v>
      </c>
      <c r="CT425" s="53">
        <v>0</v>
      </c>
      <c r="CU425" s="53">
        <v>0</v>
      </c>
      <c r="CV425" s="53">
        <v>0</v>
      </c>
      <c r="CW425" s="53">
        <v>0</v>
      </c>
      <c r="CX425" s="53">
        <v>0</v>
      </c>
      <c r="CY425" s="53">
        <v>0</v>
      </c>
      <c r="CZ425" s="53">
        <v>0</v>
      </c>
      <c r="DA425" s="53">
        <v>0</v>
      </c>
      <c r="DB425" s="53">
        <v>0</v>
      </c>
      <c r="DC425" s="53">
        <v>0</v>
      </c>
      <c r="DD425" s="53">
        <v>0</v>
      </c>
      <c r="DE425" s="53">
        <v>0</v>
      </c>
      <c r="DF425" s="53">
        <v>0</v>
      </c>
      <c r="DG425" s="53">
        <v>0</v>
      </c>
      <c r="DH425" s="53">
        <v>0</v>
      </c>
      <c r="DI425" s="53">
        <v>0</v>
      </c>
      <c r="DJ425" s="53">
        <v>0</v>
      </c>
      <c r="DK425" s="53">
        <v>0</v>
      </c>
      <c r="DL425" s="53">
        <v>0</v>
      </c>
      <c r="DM425" s="53">
        <v>0</v>
      </c>
      <c r="DN425" s="53">
        <v>0</v>
      </c>
      <c r="DO425" s="53">
        <v>0</v>
      </c>
      <c r="DP425" s="53">
        <v>0</v>
      </c>
      <c r="DQ425" s="53">
        <v>0</v>
      </c>
      <c r="DR425" s="53">
        <v>0</v>
      </c>
      <c r="DS425" s="53">
        <v>0</v>
      </c>
      <c r="DT425" s="53">
        <v>0</v>
      </c>
      <c r="DU425" s="53">
        <v>0</v>
      </c>
      <c r="DV425" s="53">
        <v>0</v>
      </c>
      <c r="DW425" s="53">
        <v>0</v>
      </c>
      <c r="DX425" s="53">
        <v>0</v>
      </c>
      <c r="DY425" s="53">
        <v>0</v>
      </c>
      <c r="DZ425" s="53">
        <v>0</v>
      </c>
      <c r="EA425" s="53">
        <v>0</v>
      </c>
      <c r="EB425" s="53">
        <v>0</v>
      </c>
      <c r="EC425" s="53">
        <v>0</v>
      </c>
      <c r="ED425" s="53">
        <v>0</v>
      </c>
      <c r="EE425" s="53">
        <v>0</v>
      </c>
      <c r="EF425" s="53">
        <v>0</v>
      </c>
      <c r="EG425" s="53">
        <v>0</v>
      </c>
      <c r="EH425" s="53">
        <v>0</v>
      </c>
      <c r="EI425" s="53">
        <v>0</v>
      </c>
      <c r="EJ425" s="53">
        <v>0</v>
      </c>
      <c r="EK425" s="53">
        <v>0</v>
      </c>
      <c r="EL425" s="53">
        <v>0</v>
      </c>
      <c r="EM425" s="53">
        <v>0</v>
      </c>
      <c r="EN425" s="53">
        <v>0</v>
      </c>
      <c r="EO425" s="53">
        <v>0</v>
      </c>
      <c r="EP425" s="53">
        <v>0</v>
      </c>
      <c r="EQ425" s="53">
        <v>0</v>
      </c>
      <c r="ER425" s="53">
        <v>0</v>
      </c>
      <c r="ES425" s="53">
        <v>0</v>
      </c>
      <c r="ET425" s="53">
        <v>0</v>
      </c>
      <c r="EU425" s="53">
        <v>0</v>
      </c>
      <c r="EV425" s="53">
        <v>0</v>
      </c>
      <c r="EW425" s="53">
        <v>71.31429</v>
      </c>
      <c r="EX425" s="53">
        <v>69.641080000000002</v>
      </c>
      <c r="EY425" s="53">
        <v>68.407139999999998</v>
      </c>
      <c r="EZ425" s="53">
        <v>66.857140000000001</v>
      </c>
      <c r="FA425" s="53">
        <v>65.205359999999999</v>
      </c>
      <c r="FB425" s="53">
        <v>64.00179</v>
      </c>
      <c r="FC425" s="53">
        <v>64.612499999999997</v>
      </c>
      <c r="FD425" s="53">
        <v>68.008930000000007</v>
      </c>
      <c r="FE425" s="53">
        <v>71.991069999999993</v>
      </c>
      <c r="FF425" s="53">
        <v>75.95</v>
      </c>
      <c r="FG425" s="53">
        <v>80.078580000000002</v>
      </c>
      <c r="FH425" s="53">
        <v>83.45</v>
      </c>
      <c r="FI425" s="53">
        <v>86.610720000000001</v>
      </c>
      <c r="FJ425" s="53">
        <v>89.242859999999993</v>
      </c>
      <c r="FK425" s="53">
        <v>91.758930000000007</v>
      </c>
      <c r="FL425" s="53">
        <v>93.246430000000004</v>
      </c>
      <c r="FM425" s="53">
        <v>94.112499999999997</v>
      </c>
      <c r="FN425" s="53">
        <v>93.828580000000002</v>
      </c>
      <c r="FO425" s="53">
        <v>92.375</v>
      </c>
      <c r="FP425" s="53">
        <v>88.967860000000002</v>
      </c>
      <c r="FQ425" s="53">
        <v>83.328580000000002</v>
      </c>
      <c r="FR425" s="53">
        <v>78.614289999999997</v>
      </c>
      <c r="FS425" s="53">
        <v>75.605350000000001</v>
      </c>
      <c r="FT425" s="53">
        <v>72.951779999999999</v>
      </c>
      <c r="FU425" s="53">
        <v>35</v>
      </c>
      <c r="FV425" s="53">
        <v>99.699579999999997</v>
      </c>
      <c r="FW425" s="53">
        <v>18.255790000000001</v>
      </c>
      <c r="FX425" s="53">
        <v>0</v>
      </c>
    </row>
    <row r="426" spans="1:180" x14ac:dyDescent="0.3">
      <c r="A426" t="s">
        <v>174</v>
      </c>
      <c r="B426" t="s">
        <v>252</v>
      </c>
      <c r="C426" t="s">
        <v>180</v>
      </c>
      <c r="D426" t="s">
        <v>248</v>
      </c>
      <c r="E426" t="s">
        <v>189</v>
      </c>
      <c r="F426" t="s">
        <v>236</v>
      </c>
      <c r="G426" t="s">
        <v>242</v>
      </c>
      <c r="H426" s="53">
        <v>19</v>
      </c>
      <c r="I426" s="53">
        <v>3.9713359000000001</v>
      </c>
      <c r="J426" s="53">
        <v>3.8656250000000001</v>
      </c>
      <c r="K426" s="53">
        <v>3.6523970000000001</v>
      </c>
      <c r="L426" s="53">
        <v>3.988534</v>
      </c>
      <c r="M426" s="53">
        <v>3.544845</v>
      </c>
      <c r="N426" s="53">
        <v>2.848233</v>
      </c>
      <c r="O426" s="53">
        <v>2.5369649999999999</v>
      </c>
      <c r="P426" s="53">
        <v>2.511558</v>
      </c>
      <c r="Q426" s="53">
        <v>2.4815209999999999</v>
      </c>
      <c r="R426" s="53">
        <v>2.7061630000000001</v>
      </c>
      <c r="S426" s="53">
        <v>2.8226930000000001</v>
      </c>
      <c r="T426" s="53">
        <v>2.852036</v>
      </c>
      <c r="U426" s="53">
        <v>3.0245009999999999</v>
      </c>
      <c r="V426" s="53">
        <v>2.7338800000000001</v>
      </c>
      <c r="W426" s="53">
        <v>2.8021199999999999</v>
      </c>
      <c r="X426" s="53">
        <v>2.563653</v>
      </c>
      <c r="Y426" s="53">
        <v>2.7935439999999998</v>
      </c>
      <c r="Z426" s="53">
        <v>3.144638</v>
      </c>
      <c r="AA426" s="53">
        <v>3.2452649999999998</v>
      </c>
      <c r="AB426" s="53">
        <v>3.8469769999999999</v>
      </c>
      <c r="AC426" s="53">
        <v>3.7702420000000001</v>
      </c>
      <c r="AD426" s="53">
        <v>3.358266</v>
      </c>
      <c r="AE426" s="53">
        <v>3.3107419999999999</v>
      </c>
      <c r="AF426" s="53">
        <v>3.1223450000000001</v>
      </c>
      <c r="AG426" s="53">
        <v>1.0005500000000001</v>
      </c>
      <c r="AH426" s="53">
        <v>0.94205620000000001</v>
      </c>
      <c r="AI426" s="53">
        <v>0.75496600000000003</v>
      </c>
      <c r="AJ426" s="53">
        <v>0.77162580000000003</v>
      </c>
      <c r="AK426" s="53">
        <v>0.41843409999999998</v>
      </c>
      <c r="AL426" s="53">
        <v>-0.30798009999999998</v>
      </c>
      <c r="AM426" s="53">
        <v>-0.92429070000000002</v>
      </c>
      <c r="AN426" s="53">
        <v>-0.89404079999999997</v>
      </c>
      <c r="AO426" s="53">
        <v>-1.1415900000000001</v>
      </c>
      <c r="AP426" s="53">
        <v>-0.96143909999999999</v>
      </c>
      <c r="AQ426" s="53">
        <v>-0.72921199999999997</v>
      </c>
      <c r="AR426" s="53">
        <v>-0.64864120000000003</v>
      </c>
      <c r="AS426" s="53">
        <v>-0.60224869999999997</v>
      </c>
      <c r="AT426" s="53">
        <v>-1.126179</v>
      </c>
      <c r="AU426" s="53">
        <v>-1.1878839999999999</v>
      </c>
      <c r="AV426" s="53">
        <v>-1.1099650000000001</v>
      </c>
      <c r="AW426" s="53">
        <v>-0.58136279999999996</v>
      </c>
      <c r="AX426" s="53">
        <v>-0.12302349999999999</v>
      </c>
      <c r="AY426" s="53">
        <v>0.10938589999999999</v>
      </c>
      <c r="AZ426" s="53">
        <v>0.60237799999999997</v>
      </c>
      <c r="BA426" s="53">
        <v>0.65786</v>
      </c>
      <c r="BB426" s="53">
        <v>0.33078380000000002</v>
      </c>
      <c r="BC426" s="53">
        <v>0.28846290000000002</v>
      </c>
      <c r="BD426" s="53">
        <v>0.19345519999999999</v>
      </c>
      <c r="BE426" s="53">
        <v>1.421713</v>
      </c>
      <c r="BF426" s="53">
        <v>1.340938</v>
      </c>
      <c r="BG426" s="53">
        <v>1.1470340000000001</v>
      </c>
      <c r="BH426" s="53">
        <v>1.3208009999999999</v>
      </c>
      <c r="BI426" s="53">
        <v>0.93508539999999996</v>
      </c>
      <c r="BJ426" s="53">
        <v>0.1482319</v>
      </c>
      <c r="BK426" s="53">
        <v>-0.46977029999999997</v>
      </c>
      <c r="BL426" s="53">
        <v>-0.48294930000000003</v>
      </c>
      <c r="BM426" s="53">
        <v>-0.74038919999999997</v>
      </c>
      <c r="BN426" s="53">
        <v>-0.57513239999999999</v>
      </c>
      <c r="BO426" s="53">
        <v>-0.32527929999999999</v>
      </c>
      <c r="BP426" s="53">
        <v>-0.25636219999999998</v>
      </c>
      <c r="BQ426" s="53">
        <v>-0.22347729999999999</v>
      </c>
      <c r="BR426" s="53">
        <v>-0.62516530000000003</v>
      </c>
      <c r="BS426" s="53">
        <v>-0.60014679999999998</v>
      </c>
      <c r="BT426" s="53">
        <v>-0.501251</v>
      </c>
      <c r="BU426" s="53">
        <v>-3.2748800000000002E-2</v>
      </c>
      <c r="BV426" s="53">
        <v>0.35954779999999997</v>
      </c>
      <c r="BW426" s="53">
        <v>0.56306369999999994</v>
      </c>
      <c r="BX426" s="53">
        <v>1.0250539999999999</v>
      </c>
      <c r="BY426" s="53">
        <v>1.0275110000000001</v>
      </c>
      <c r="BZ426" s="53">
        <v>0.70698439999999996</v>
      </c>
      <c r="CA426" s="53">
        <v>0.6559952</v>
      </c>
      <c r="CB426" s="53">
        <v>0.56550279999999997</v>
      </c>
      <c r="CC426" s="53">
        <v>1.7134100000000001</v>
      </c>
      <c r="CD426" s="53">
        <v>1.617202</v>
      </c>
      <c r="CE426" s="53">
        <v>1.418579</v>
      </c>
      <c r="CF426" s="53">
        <v>1.701157</v>
      </c>
      <c r="CG426" s="53">
        <v>1.2929170000000001</v>
      </c>
      <c r="CH426" s="53">
        <v>0.46420299999999998</v>
      </c>
      <c r="CI426" s="53">
        <v>-0.15497079999999999</v>
      </c>
      <c r="CJ426" s="53">
        <v>-0.1982286</v>
      </c>
      <c r="CK426" s="53">
        <v>-0.46251890000000001</v>
      </c>
      <c r="CL426" s="53">
        <v>-0.3075775</v>
      </c>
      <c r="CM426" s="53">
        <v>-4.5516800000000003E-2</v>
      </c>
      <c r="CN426" s="53">
        <v>1.53291E-2</v>
      </c>
      <c r="CO426" s="53">
        <v>3.88586E-2</v>
      </c>
      <c r="CP426" s="53">
        <v>-0.2781651</v>
      </c>
      <c r="CQ426" s="53">
        <v>-0.1930819</v>
      </c>
      <c r="CR426" s="53">
        <v>-7.9657800000000001E-2</v>
      </c>
      <c r="CS426" s="53">
        <v>0.34721960000000002</v>
      </c>
      <c r="CT426" s="53">
        <v>0.69377520000000004</v>
      </c>
      <c r="CU426" s="53">
        <v>0.87727960000000005</v>
      </c>
      <c r="CV426" s="53">
        <v>1.317798</v>
      </c>
      <c r="CW426" s="53">
        <v>1.2835289999999999</v>
      </c>
      <c r="CX426" s="53">
        <v>0.96753979999999995</v>
      </c>
      <c r="CY426" s="53">
        <v>0.910547</v>
      </c>
      <c r="CZ426" s="53">
        <v>0.82318170000000002</v>
      </c>
      <c r="DA426" s="53">
        <v>2.0051060000000001</v>
      </c>
      <c r="DB426" s="53">
        <v>1.8934660000000001</v>
      </c>
      <c r="DC426" s="53">
        <v>1.690124</v>
      </c>
      <c r="DD426" s="53">
        <v>2.0815139999999999</v>
      </c>
      <c r="DE426" s="53">
        <v>1.6507480000000001</v>
      </c>
      <c r="DF426" s="53">
        <v>0.78017400000000003</v>
      </c>
      <c r="DG426" s="53">
        <v>0.15982869999999999</v>
      </c>
      <c r="DH426" s="53">
        <v>8.6492100000000002E-2</v>
      </c>
      <c r="DI426" s="53">
        <v>-0.1846486</v>
      </c>
      <c r="DJ426" s="53">
        <v>-4.0022700000000001E-2</v>
      </c>
      <c r="DK426" s="53">
        <v>0.2342458</v>
      </c>
      <c r="DL426" s="53">
        <v>0.28702040000000001</v>
      </c>
      <c r="DM426" s="53">
        <v>0.30119449999999998</v>
      </c>
      <c r="DN426" s="53">
        <v>6.8835199999999999E-2</v>
      </c>
      <c r="DO426" s="53">
        <v>0.21398310000000001</v>
      </c>
      <c r="DP426" s="53">
        <v>0.3419355</v>
      </c>
      <c r="DQ426" s="53">
        <v>0.7271879</v>
      </c>
      <c r="DR426" s="53">
        <v>1.028003</v>
      </c>
      <c r="DS426" s="53">
        <v>1.1914960000000001</v>
      </c>
      <c r="DT426" s="53">
        <v>1.6105430000000001</v>
      </c>
      <c r="DU426" s="53">
        <v>1.5395479999999999</v>
      </c>
      <c r="DV426" s="53">
        <v>1.2280949999999999</v>
      </c>
      <c r="DW426" s="53">
        <v>1.1650990000000001</v>
      </c>
      <c r="DX426" s="53">
        <v>1.0808610000000001</v>
      </c>
      <c r="DY426" s="53">
        <v>2.4262700000000001</v>
      </c>
      <c r="DZ426" s="53">
        <v>2.2923469999999999</v>
      </c>
      <c r="EA426" s="53">
        <v>2.082192</v>
      </c>
      <c r="EB426" s="53">
        <v>2.6306889999999998</v>
      </c>
      <c r="EC426" s="53">
        <v>2.1673990000000001</v>
      </c>
      <c r="ED426" s="53">
        <v>1.236386</v>
      </c>
      <c r="EE426" s="53">
        <v>0.61434909999999998</v>
      </c>
      <c r="EF426" s="53">
        <v>0.49758350000000001</v>
      </c>
      <c r="EG426" s="53">
        <v>0.21655189999999999</v>
      </c>
      <c r="EH426" s="53">
        <v>0.34628399999999998</v>
      </c>
      <c r="EI426" s="53">
        <v>0.63817849999999998</v>
      </c>
      <c r="EJ426" s="53">
        <v>0.6792994</v>
      </c>
      <c r="EK426" s="53">
        <v>0.67996590000000001</v>
      </c>
      <c r="EL426" s="53">
        <v>0.56984849999999998</v>
      </c>
      <c r="EM426" s="53">
        <v>0.80172030000000005</v>
      </c>
      <c r="EN426" s="53">
        <v>0.95064910000000002</v>
      </c>
      <c r="EO426" s="53">
        <v>1.2758020000000001</v>
      </c>
      <c r="EP426" s="53">
        <v>1.5105740000000001</v>
      </c>
      <c r="EQ426" s="53">
        <v>1.645173</v>
      </c>
      <c r="ER426" s="53">
        <v>2.0332189999999999</v>
      </c>
      <c r="ES426" s="53">
        <v>1.9091990000000001</v>
      </c>
      <c r="ET426" s="53">
        <v>1.6042959999999999</v>
      </c>
      <c r="EU426" s="53">
        <v>1.5326310000000001</v>
      </c>
      <c r="EV426" s="53">
        <v>1.4529080000000001</v>
      </c>
      <c r="EW426" s="53">
        <v>73.012249999999995</v>
      </c>
      <c r="EX426" s="53">
        <v>71.443629999999999</v>
      </c>
      <c r="EY426" s="53">
        <v>69.979579999999999</v>
      </c>
      <c r="EZ426" s="53">
        <v>68.632350000000002</v>
      </c>
      <c r="FA426" s="53">
        <v>67.884799999999998</v>
      </c>
      <c r="FB426" s="53">
        <v>67.006540000000001</v>
      </c>
      <c r="FC426" s="53">
        <v>66.34151</v>
      </c>
      <c r="FD426" s="53">
        <v>66.832520000000002</v>
      </c>
      <c r="FE426" s="53">
        <v>69.580879999999993</v>
      </c>
      <c r="FF426" s="53">
        <v>73.117649999999998</v>
      </c>
      <c r="FG426" s="53">
        <v>77.247550000000004</v>
      </c>
      <c r="FH426" s="53">
        <v>81.140529999999998</v>
      </c>
      <c r="FI426" s="53">
        <v>84.673199999999994</v>
      </c>
      <c r="FJ426" s="53">
        <v>87.450159999999997</v>
      </c>
      <c r="FK426" s="53">
        <v>89.69444</v>
      </c>
      <c r="FL426" s="53">
        <v>91.570260000000005</v>
      </c>
      <c r="FM426" s="53">
        <v>91.902780000000007</v>
      </c>
      <c r="FN426" s="53">
        <v>90.575159999999997</v>
      </c>
      <c r="FO426" s="53">
        <v>88.699349999999995</v>
      </c>
      <c r="FP426" s="53">
        <v>84.928110000000004</v>
      </c>
      <c r="FQ426" s="53">
        <v>80.764709999999994</v>
      </c>
      <c r="FR426" s="53">
        <v>77.481210000000004</v>
      </c>
      <c r="FS426" s="53">
        <v>75.223039999999997</v>
      </c>
      <c r="FT426" s="53">
        <v>73.646240000000006</v>
      </c>
      <c r="FU426" s="53">
        <v>68</v>
      </c>
      <c r="FV426" s="53">
        <v>166.80260000000001</v>
      </c>
      <c r="FW426" s="53">
        <v>16.608540000000001</v>
      </c>
      <c r="FX426" s="53">
        <v>1</v>
      </c>
    </row>
    <row r="427" spans="1:180" x14ac:dyDescent="0.3">
      <c r="A427" t="s">
        <v>174</v>
      </c>
      <c r="B427" t="s">
        <v>252</v>
      </c>
      <c r="C427" t="s">
        <v>180</v>
      </c>
      <c r="D427" t="s">
        <v>248</v>
      </c>
      <c r="E427" t="s">
        <v>188</v>
      </c>
      <c r="F427" t="s">
        <v>236</v>
      </c>
      <c r="G427" t="s">
        <v>242</v>
      </c>
      <c r="H427" s="53">
        <v>19</v>
      </c>
      <c r="I427" s="53">
        <v>5.8429422000000004</v>
      </c>
      <c r="J427" s="53">
        <v>5.4901739999999997</v>
      </c>
      <c r="K427" s="53">
        <v>5.079116</v>
      </c>
      <c r="L427" s="53">
        <v>5.0761339999999997</v>
      </c>
      <c r="M427" s="53">
        <v>4.6224030000000003</v>
      </c>
      <c r="N427" s="53">
        <v>4.3678910000000002</v>
      </c>
      <c r="O427" s="53">
        <v>3.8347020000000001</v>
      </c>
      <c r="P427" s="53">
        <v>3.677</v>
      </c>
      <c r="Q427" s="53">
        <v>3.867137</v>
      </c>
      <c r="R427" s="53">
        <v>4.2892749999999999</v>
      </c>
      <c r="S427" s="53">
        <v>4.8233110000000003</v>
      </c>
      <c r="T427" s="53">
        <v>5.1763510000000004</v>
      </c>
      <c r="U427" s="53">
        <v>5.0312549999999998</v>
      </c>
      <c r="V427" s="53">
        <v>4.6889560000000001</v>
      </c>
      <c r="W427" s="53">
        <v>4.3461590000000001</v>
      </c>
      <c r="X427" s="53">
        <v>4.4536800000000003</v>
      </c>
      <c r="Y427" s="53">
        <v>4.409751</v>
      </c>
      <c r="Z427" s="53">
        <v>4.2800339999999997</v>
      </c>
      <c r="AA427" s="53">
        <v>3.8072569999999999</v>
      </c>
      <c r="AB427" s="53">
        <v>4.4046700000000003</v>
      </c>
      <c r="AC427" s="53">
        <v>4.4276840000000002</v>
      </c>
      <c r="AD427" s="53">
        <v>4.5012980000000002</v>
      </c>
      <c r="AE427" s="53">
        <v>4.0735789999999996</v>
      </c>
      <c r="AF427" s="53">
        <v>4.3528479999999998</v>
      </c>
      <c r="AG427" s="53">
        <v>1.910183</v>
      </c>
      <c r="AH427" s="53">
        <v>1.7201679999999999</v>
      </c>
      <c r="AI427" s="53">
        <v>1.3137970000000001</v>
      </c>
      <c r="AJ427" s="53">
        <v>1.32721</v>
      </c>
      <c r="AK427" s="53">
        <v>0.90666869999999999</v>
      </c>
      <c r="AL427" s="53">
        <v>0.48237989999999997</v>
      </c>
      <c r="AM427" s="53">
        <v>-0.2862555</v>
      </c>
      <c r="AN427" s="53">
        <v>-0.52046729999999997</v>
      </c>
      <c r="AO427" s="53">
        <v>-0.80227570000000004</v>
      </c>
      <c r="AP427" s="53">
        <v>-0.48116360000000002</v>
      </c>
      <c r="AQ427" s="53">
        <v>0.1318145</v>
      </c>
      <c r="AR427" s="53">
        <v>0.50638340000000004</v>
      </c>
      <c r="AS427" s="53">
        <v>0.28363519999999998</v>
      </c>
      <c r="AT427" s="53">
        <v>0.1035946</v>
      </c>
      <c r="AU427" s="53">
        <v>-0.44559460000000001</v>
      </c>
      <c r="AV427" s="53">
        <v>-0.16066169999999999</v>
      </c>
      <c r="AW427" s="53">
        <v>2.4288400000000002E-2</v>
      </c>
      <c r="AX427" s="53">
        <v>-3.8899999999999997E-2</v>
      </c>
      <c r="AY427" s="53">
        <v>-0.3404779</v>
      </c>
      <c r="AZ427" s="53">
        <v>0.51721079999999997</v>
      </c>
      <c r="BA427" s="53">
        <v>0.5585021</v>
      </c>
      <c r="BB427" s="53">
        <v>0.67616779999999999</v>
      </c>
      <c r="BC427" s="53">
        <v>0.3849901</v>
      </c>
      <c r="BD427" s="53">
        <v>0.71553920000000004</v>
      </c>
      <c r="BE427" s="53">
        <v>2.6536919999999999</v>
      </c>
      <c r="BF427" s="53">
        <v>2.4058790000000001</v>
      </c>
      <c r="BG427" s="53">
        <v>1.978615</v>
      </c>
      <c r="BH427" s="53">
        <v>1.955813</v>
      </c>
      <c r="BI427" s="53">
        <v>1.536737</v>
      </c>
      <c r="BJ427" s="53">
        <v>1.1303719999999999</v>
      </c>
      <c r="BK427" s="53">
        <v>0.42722690000000002</v>
      </c>
      <c r="BL427" s="53">
        <v>0.17378279999999999</v>
      </c>
      <c r="BM427" s="53">
        <v>1.1827799999999999E-2</v>
      </c>
      <c r="BN427" s="53">
        <v>0.33887309999999998</v>
      </c>
      <c r="BO427" s="53">
        <v>0.94671729999999998</v>
      </c>
      <c r="BP427" s="53">
        <v>1.28528</v>
      </c>
      <c r="BQ427" s="53">
        <v>0.97367689999999996</v>
      </c>
      <c r="BR427" s="53">
        <v>0.74056580000000005</v>
      </c>
      <c r="BS427" s="53">
        <v>0.36989810000000001</v>
      </c>
      <c r="BT427" s="53">
        <v>0.67148209999999997</v>
      </c>
      <c r="BU427" s="53">
        <v>0.83484510000000001</v>
      </c>
      <c r="BV427" s="53">
        <v>0.78330540000000004</v>
      </c>
      <c r="BW427" s="53">
        <v>0.38187490000000002</v>
      </c>
      <c r="BX427" s="53">
        <v>1.049228</v>
      </c>
      <c r="BY427" s="53">
        <v>1.0380309999999999</v>
      </c>
      <c r="BZ427" s="53">
        <v>1.2155739999999999</v>
      </c>
      <c r="CA427" s="53">
        <v>0.88301320000000005</v>
      </c>
      <c r="CB427" s="53">
        <v>1.2520629999999999</v>
      </c>
      <c r="CC427" s="53">
        <v>3.168644</v>
      </c>
      <c r="CD427" s="53">
        <v>2.8808009999999999</v>
      </c>
      <c r="CE427" s="53">
        <v>2.439066</v>
      </c>
      <c r="CF427" s="53">
        <v>2.3911820000000001</v>
      </c>
      <c r="CG427" s="53">
        <v>1.97312</v>
      </c>
      <c r="CH427" s="53">
        <v>1.57917</v>
      </c>
      <c r="CI427" s="53">
        <v>0.9213827</v>
      </c>
      <c r="CJ427" s="53">
        <v>0.65461840000000004</v>
      </c>
      <c r="CK427" s="53">
        <v>0.5756734</v>
      </c>
      <c r="CL427" s="53">
        <v>0.90682799999999997</v>
      </c>
      <c r="CM427" s="53">
        <v>1.511117</v>
      </c>
      <c r="CN427" s="53">
        <v>1.8247409999999999</v>
      </c>
      <c r="CO427" s="53">
        <v>1.4515979999999999</v>
      </c>
      <c r="CP427" s="53">
        <v>1.1817299999999999</v>
      </c>
      <c r="CQ427" s="53">
        <v>0.93470580000000003</v>
      </c>
      <c r="CR427" s="53">
        <v>1.247822</v>
      </c>
      <c r="CS427" s="53">
        <v>1.396234</v>
      </c>
      <c r="CT427" s="53">
        <v>1.352762</v>
      </c>
      <c r="CU427" s="53">
        <v>0.88217429999999997</v>
      </c>
      <c r="CV427" s="53">
        <v>1.4177010000000001</v>
      </c>
      <c r="CW427" s="53">
        <v>1.3701509999999999</v>
      </c>
      <c r="CX427" s="53">
        <v>1.5891649999999999</v>
      </c>
      <c r="CY427" s="53">
        <v>1.227943</v>
      </c>
      <c r="CZ427" s="53">
        <v>1.6236569999999999</v>
      </c>
      <c r="DA427" s="53">
        <v>3.6835958999999998</v>
      </c>
      <c r="DB427" s="53">
        <v>3.3557229999999998</v>
      </c>
      <c r="DC427" s="53">
        <v>2.8995169999999999</v>
      </c>
      <c r="DD427" s="53">
        <v>2.8265509999999998</v>
      </c>
      <c r="DE427" s="53">
        <v>2.409503</v>
      </c>
      <c r="DF427" s="53">
        <v>2.0279669999999999</v>
      </c>
      <c r="DG427" s="53">
        <v>1.415538</v>
      </c>
      <c r="DH427" s="53">
        <v>1.135454</v>
      </c>
      <c r="DI427" s="53">
        <v>1.1395189999999999</v>
      </c>
      <c r="DJ427" s="53">
        <v>1.474783</v>
      </c>
      <c r="DK427" s="53">
        <v>2.0755159999999999</v>
      </c>
      <c r="DL427" s="53">
        <v>2.3642020000000001</v>
      </c>
      <c r="DM427" s="53">
        <v>1.9295180000000001</v>
      </c>
      <c r="DN427" s="53">
        <v>1.6228940000000001</v>
      </c>
      <c r="DO427" s="53">
        <v>1.499514</v>
      </c>
      <c r="DP427" s="53">
        <v>1.8241620000000001</v>
      </c>
      <c r="DQ427" s="53">
        <v>1.9576229999999999</v>
      </c>
      <c r="DR427" s="53">
        <v>1.9222189999999999</v>
      </c>
      <c r="DS427" s="53">
        <v>1.382474</v>
      </c>
      <c r="DT427" s="53">
        <v>1.7861739999999999</v>
      </c>
      <c r="DU427" s="53">
        <v>1.702272</v>
      </c>
      <c r="DV427" s="53">
        <v>1.9627559999999999</v>
      </c>
      <c r="DW427" s="53">
        <v>1.572872</v>
      </c>
      <c r="DX427" s="53">
        <v>1.9952510000000001</v>
      </c>
      <c r="DY427" s="53">
        <v>4.4271039999999999</v>
      </c>
      <c r="DZ427" s="53">
        <v>4.0414349999999999</v>
      </c>
      <c r="EA427" s="53">
        <v>3.5643349999999998</v>
      </c>
      <c r="EB427" s="53">
        <v>3.4551539999999998</v>
      </c>
      <c r="EC427" s="53">
        <v>3.0395720000000002</v>
      </c>
      <c r="ED427" s="53">
        <v>2.6759599999999999</v>
      </c>
      <c r="EE427" s="53">
        <v>2.1290209999999998</v>
      </c>
      <c r="EF427" s="53">
        <v>1.829704</v>
      </c>
      <c r="EG427" s="53">
        <v>1.953622</v>
      </c>
      <c r="EH427" s="53">
        <v>2.2948200000000001</v>
      </c>
      <c r="EI427" s="53">
        <v>2.8904190000000001</v>
      </c>
      <c r="EJ427" s="53">
        <v>3.1430989999999999</v>
      </c>
      <c r="EK427" s="53">
        <v>2.6195599999999999</v>
      </c>
      <c r="EL427" s="53">
        <v>2.2598660000000002</v>
      </c>
      <c r="EM427" s="53">
        <v>2.3150059999999999</v>
      </c>
      <c r="EN427" s="53">
        <v>2.6563059999999998</v>
      </c>
      <c r="EO427" s="53">
        <v>2.7681800000000001</v>
      </c>
      <c r="EP427" s="53">
        <v>2.7444250000000001</v>
      </c>
      <c r="EQ427" s="53">
        <v>2.1048260000000001</v>
      </c>
      <c r="ER427" s="53">
        <v>2.3181910000000001</v>
      </c>
      <c r="ES427" s="53">
        <v>2.1818010000000001</v>
      </c>
      <c r="ET427" s="53">
        <v>2.5021620000000002</v>
      </c>
      <c r="EU427" s="53">
        <v>2.0708950000000002</v>
      </c>
      <c r="EV427" s="53">
        <v>2.5317750000000001</v>
      </c>
      <c r="EW427" s="53">
        <v>75.179410000000004</v>
      </c>
      <c r="EX427" s="53">
        <v>73.086759999999998</v>
      </c>
      <c r="EY427" s="53">
        <v>70.907359999999997</v>
      </c>
      <c r="EZ427" s="53">
        <v>68.983090000000004</v>
      </c>
      <c r="FA427" s="53">
        <v>67.830150000000003</v>
      </c>
      <c r="FB427" s="53">
        <v>66.612499999999997</v>
      </c>
      <c r="FC427" s="53">
        <v>65.952209999999994</v>
      </c>
      <c r="FD427" s="53">
        <v>67.439700000000002</v>
      </c>
      <c r="FE427" s="53">
        <v>70.861760000000004</v>
      </c>
      <c r="FF427" s="53">
        <v>74.669849999999997</v>
      </c>
      <c r="FG427" s="53">
        <v>78.902940000000001</v>
      </c>
      <c r="FH427" s="53">
        <v>82.851470000000006</v>
      </c>
      <c r="FI427" s="53">
        <v>86.590440000000001</v>
      </c>
      <c r="FJ427" s="53">
        <v>89.641170000000002</v>
      </c>
      <c r="FK427" s="53">
        <v>92.172790000000006</v>
      </c>
      <c r="FL427" s="53">
        <v>93.480149999999995</v>
      </c>
      <c r="FM427" s="53">
        <v>93.675740000000005</v>
      </c>
      <c r="FN427" s="53">
        <v>93.015439999999998</v>
      </c>
      <c r="FO427" s="53">
        <v>90.847059999999999</v>
      </c>
      <c r="FP427" s="53">
        <v>87.330879999999993</v>
      </c>
      <c r="FQ427" s="53">
        <v>82.929410000000004</v>
      </c>
      <c r="FR427" s="53">
        <v>79.32647</v>
      </c>
      <c r="FS427" s="53">
        <v>76.902209999999997</v>
      </c>
      <c r="FT427" s="53">
        <v>75.147800000000004</v>
      </c>
      <c r="FU427" s="53">
        <v>68</v>
      </c>
      <c r="FV427" s="53">
        <v>212.31569999999999</v>
      </c>
      <c r="FW427" s="53">
        <v>17.134080000000001</v>
      </c>
      <c r="FX427" s="53">
        <v>1</v>
      </c>
    </row>
    <row r="428" spans="1:180" x14ac:dyDescent="0.3">
      <c r="A428" t="s">
        <v>174</v>
      </c>
      <c r="B428" t="s">
        <v>252</v>
      </c>
      <c r="C428" t="s">
        <v>180</v>
      </c>
      <c r="D428" t="s">
        <v>227</v>
      </c>
      <c r="E428" t="s">
        <v>187</v>
      </c>
      <c r="F428" t="s">
        <v>236</v>
      </c>
      <c r="G428" t="s">
        <v>242</v>
      </c>
      <c r="H428" s="53">
        <v>19</v>
      </c>
      <c r="I428" s="53">
        <v>2.1482711000000001</v>
      </c>
      <c r="J428" s="53">
        <v>1.9994700000000001</v>
      </c>
      <c r="K428" s="53">
        <v>1.790295</v>
      </c>
      <c r="L428" s="53">
        <v>1.8706430000000001</v>
      </c>
      <c r="M428" s="53">
        <v>1.7866139999999999</v>
      </c>
      <c r="N428" s="53">
        <v>1.7657560000000001</v>
      </c>
      <c r="O428" s="53">
        <v>2.202064</v>
      </c>
      <c r="P428" s="53">
        <v>2.1571220000000002</v>
      </c>
      <c r="Q428" s="53">
        <v>2.3324769999999999</v>
      </c>
      <c r="R428" s="53">
        <v>2.52861</v>
      </c>
      <c r="S428" s="53">
        <v>2.6731180000000001</v>
      </c>
      <c r="T428" s="53">
        <v>2.8326799999999999</v>
      </c>
      <c r="U428" s="53">
        <v>2.6857039999999999</v>
      </c>
      <c r="V428" s="53">
        <v>2.6204749999999999</v>
      </c>
      <c r="W428" s="53">
        <v>2.5729229999999998</v>
      </c>
      <c r="X428" s="53">
        <v>2.4536440000000002</v>
      </c>
      <c r="Y428" s="53">
        <v>2.278502</v>
      </c>
      <c r="Z428" s="53">
        <v>2.1748460000000001</v>
      </c>
      <c r="AA428" s="53">
        <v>2.309968</v>
      </c>
      <c r="AB428" s="53">
        <v>2.378908</v>
      </c>
      <c r="AC428" s="53">
        <v>2.3745349999999998</v>
      </c>
      <c r="AD428" s="53">
        <v>2.4068299999999998</v>
      </c>
      <c r="AE428" s="53">
        <v>2.4039899999999998</v>
      </c>
      <c r="AF428" s="53">
        <v>2.5956950000000001</v>
      </c>
      <c r="AG428" s="53">
        <v>-1.752845</v>
      </c>
      <c r="AH428" s="53">
        <v>-1.842082</v>
      </c>
      <c r="AI428" s="53">
        <v>-2.0579740000000002</v>
      </c>
      <c r="AJ428" s="53">
        <v>-2.1177609999999998</v>
      </c>
      <c r="AK428" s="53">
        <v>-2.1453799999999998</v>
      </c>
      <c r="AL428" s="53">
        <v>-2.3082760000000002</v>
      </c>
      <c r="AM428" s="53">
        <v>-1.8998660000000001</v>
      </c>
      <c r="AN428" s="53">
        <v>-2.0755659999999998</v>
      </c>
      <c r="AO428" s="53">
        <v>-2.402501</v>
      </c>
      <c r="AP428" s="53">
        <v>-2.164282</v>
      </c>
      <c r="AQ428" s="53">
        <v>-2.0260720000000001</v>
      </c>
      <c r="AR428" s="53">
        <v>-1.926585</v>
      </c>
      <c r="AS428" s="53">
        <v>-1.903702</v>
      </c>
      <c r="AT428" s="53">
        <v>-1.7816959999999999</v>
      </c>
      <c r="AU428" s="53">
        <v>-1.7868729999999999</v>
      </c>
      <c r="AV428" s="53">
        <v>-1.8433949999999999</v>
      </c>
      <c r="AW428" s="53">
        <v>-1.9510719999999999</v>
      </c>
      <c r="AX428" s="53">
        <v>-1.94156</v>
      </c>
      <c r="AY428" s="53">
        <v>-1.810778</v>
      </c>
      <c r="AZ428" s="53">
        <v>-2.0522819999999999</v>
      </c>
      <c r="BA428" s="53">
        <v>-2.1786219999999998</v>
      </c>
      <c r="BB428" s="53">
        <v>-2.1386039999999999</v>
      </c>
      <c r="BC428" s="53">
        <v>-2.053328</v>
      </c>
      <c r="BD428" s="53">
        <v>-1.8356349999999999</v>
      </c>
      <c r="BE428" s="53">
        <v>-0.96624361999999997</v>
      </c>
      <c r="BF428" s="53">
        <v>-1.064886</v>
      </c>
      <c r="BG428" s="53">
        <v>-1.291863</v>
      </c>
      <c r="BH428" s="53">
        <v>-1.307539</v>
      </c>
      <c r="BI428" s="53">
        <v>-1.3644529999999999</v>
      </c>
      <c r="BJ428" s="53">
        <v>-1.5432870000000001</v>
      </c>
      <c r="BK428" s="53">
        <v>-1.088878</v>
      </c>
      <c r="BL428" s="53">
        <v>-1.289469</v>
      </c>
      <c r="BM428" s="53">
        <v>-1.4910939999999999</v>
      </c>
      <c r="BN428" s="53">
        <v>-1.259029</v>
      </c>
      <c r="BO428" s="53">
        <v>-1.1347510000000001</v>
      </c>
      <c r="BP428" s="53">
        <v>-0.9845121</v>
      </c>
      <c r="BQ428" s="53">
        <v>-1.120878</v>
      </c>
      <c r="BR428" s="53">
        <v>-1.09928</v>
      </c>
      <c r="BS428" s="53">
        <v>-1.090414</v>
      </c>
      <c r="BT428" s="53">
        <v>-1.1136459999999999</v>
      </c>
      <c r="BU428" s="53">
        <v>-1.188782</v>
      </c>
      <c r="BV428" s="53">
        <v>-1.2174210000000001</v>
      </c>
      <c r="BW428" s="53">
        <v>-1.080408</v>
      </c>
      <c r="BX428" s="53">
        <v>-1.288216</v>
      </c>
      <c r="BY428" s="53">
        <v>-1.406906</v>
      </c>
      <c r="BZ428" s="53">
        <v>-1.279717</v>
      </c>
      <c r="CA428" s="53">
        <v>-1.1478470000000001</v>
      </c>
      <c r="CB428" s="53">
        <v>-0.91404059999999998</v>
      </c>
      <c r="CC428" s="53">
        <v>-0.42144610999999998</v>
      </c>
      <c r="CD428" s="53">
        <v>-0.52660280000000004</v>
      </c>
      <c r="CE428" s="53">
        <v>-0.76125759999999998</v>
      </c>
      <c r="CF428" s="53">
        <v>-0.74638090000000001</v>
      </c>
      <c r="CG428" s="53">
        <v>-0.82358600000000004</v>
      </c>
      <c r="CH428" s="53">
        <v>-1.013458</v>
      </c>
      <c r="CI428" s="53">
        <v>-0.52719090000000002</v>
      </c>
      <c r="CJ428" s="53">
        <v>-0.74502100000000004</v>
      </c>
      <c r="CK428" s="53">
        <v>-0.85985579999999995</v>
      </c>
      <c r="CL428" s="53">
        <v>-0.63205429999999996</v>
      </c>
      <c r="CM428" s="53">
        <v>-0.51742480000000002</v>
      </c>
      <c r="CN428" s="53">
        <v>-0.33203549999999998</v>
      </c>
      <c r="CO428" s="53">
        <v>-0.57869669999999995</v>
      </c>
      <c r="CP428" s="53">
        <v>-0.62664129999999996</v>
      </c>
      <c r="CQ428" s="53">
        <v>-0.60804919999999996</v>
      </c>
      <c r="CR428" s="53">
        <v>-0.60822350000000003</v>
      </c>
      <c r="CS428" s="53">
        <v>-0.66082289999999999</v>
      </c>
      <c r="CT428" s="53">
        <v>-0.71588410000000002</v>
      </c>
      <c r="CU428" s="53">
        <v>-0.57455489999999998</v>
      </c>
      <c r="CV428" s="53">
        <v>-0.75902650000000005</v>
      </c>
      <c r="CW428" s="53">
        <v>-0.87241740000000001</v>
      </c>
      <c r="CX428" s="53">
        <v>-0.68485419999999997</v>
      </c>
      <c r="CY428" s="53">
        <v>-0.52071339999999999</v>
      </c>
      <c r="CZ428" s="53">
        <v>-0.27574720000000003</v>
      </c>
      <c r="DA428" s="53">
        <v>0.1233514</v>
      </c>
      <c r="DB428" s="53">
        <v>1.16807E-2</v>
      </c>
      <c r="DC428" s="53">
        <v>-0.23065169999999999</v>
      </c>
      <c r="DD428" s="53">
        <v>-0.1852232</v>
      </c>
      <c r="DE428" s="53">
        <v>-0.28271869999999999</v>
      </c>
      <c r="DF428" s="53">
        <v>-0.48362899999999998</v>
      </c>
      <c r="DG428" s="53">
        <v>3.4496499999999999E-2</v>
      </c>
      <c r="DH428" s="53">
        <v>-0.2005729</v>
      </c>
      <c r="DI428" s="53">
        <v>-0.22861770000000001</v>
      </c>
      <c r="DJ428" s="53">
        <v>-5.0791999999999999E-3</v>
      </c>
      <c r="DK428" s="53">
        <v>9.9901500000000004E-2</v>
      </c>
      <c r="DL428" s="53">
        <v>0.32044099999999998</v>
      </c>
      <c r="DM428" s="53">
        <v>-3.6515300000000001E-2</v>
      </c>
      <c r="DN428" s="53">
        <v>-0.15400230000000001</v>
      </c>
      <c r="DO428" s="53">
        <v>-0.12568409999999999</v>
      </c>
      <c r="DP428" s="53">
        <v>-0.1028014</v>
      </c>
      <c r="DQ428" s="53">
        <v>-0.1328636</v>
      </c>
      <c r="DR428" s="53">
        <v>-0.2143475</v>
      </c>
      <c r="DS428" s="53">
        <v>-6.8702200000000005E-2</v>
      </c>
      <c r="DT428" s="53">
        <v>-0.22983700000000001</v>
      </c>
      <c r="DU428" s="53">
        <v>-0.33792899999999998</v>
      </c>
      <c r="DV428" s="53">
        <v>-8.9991399999999999E-2</v>
      </c>
      <c r="DW428" s="53">
        <v>0.10642020000000001</v>
      </c>
      <c r="DX428" s="53">
        <v>0.36254629999999999</v>
      </c>
      <c r="DY428" s="53">
        <v>0.90995252000000004</v>
      </c>
      <c r="DZ428" s="53">
        <v>0.78887669999999999</v>
      </c>
      <c r="EA428" s="53">
        <v>0.53545900000000002</v>
      </c>
      <c r="EB428" s="53">
        <v>0.62499939999999998</v>
      </c>
      <c r="EC428" s="53">
        <v>0.49820769999999998</v>
      </c>
      <c r="ED428" s="53">
        <v>0.2813599</v>
      </c>
      <c r="EE428" s="53">
        <v>0.84548389999999995</v>
      </c>
      <c r="EF428" s="53">
        <v>0.58552360000000003</v>
      </c>
      <c r="EG428" s="53">
        <v>0.6827898</v>
      </c>
      <c r="EH428" s="53">
        <v>0.90017320000000001</v>
      </c>
      <c r="EI428" s="53">
        <v>0.99122259999999995</v>
      </c>
      <c r="EJ428" s="53">
        <v>1.2625139999999999</v>
      </c>
      <c r="EK428" s="53">
        <v>0.74630850000000004</v>
      </c>
      <c r="EL428" s="53">
        <v>0.52841320000000003</v>
      </c>
      <c r="EM428" s="53">
        <v>0.57077460000000002</v>
      </c>
      <c r="EN428" s="53">
        <v>0.6269479</v>
      </c>
      <c r="EO428" s="53">
        <v>0.62942580000000004</v>
      </c>
      <c r="EP428" s="53">
        <v>0.50979169999999996</v>
      </c>
      <c r="EQ428" s="53">
        <v>0.66166860000000005</v>
      </c>
      <c r="ER428" s="53">
        <v>0.5342287</v>
      </c>
      <c r="ES428" s="53">
        <v>0.43378729999999999</v>
      </c>
      <c r="ET428" s="53">
        <v>0.76889600000000002</v>
      </c>
      <c r="EU428" s="53">
        <v>1.0119020000000001</v>
      </c>
      <c r="EV428" s="53">
        <v>1.284141</v>
      </c>
      <c r="EW428" s="53">
        <v>67.358289999999997</v>
      </c>
      <c r="EX428" s="53">
        <v>66.240309999999994</v>
      </c>
      <c r="EY428" s="53">
        <v>65.205219999999997</v>
      </c>
      <c r="EZ428" s="53">
        <v>64.240970000000004</v>
      </c>
      <c r="FA428" s="53">
        <v>63.420459999999999</v>
      </c>
      <c r="FB428" s="53">
        <v>62.554479999999998</v>
      </c>
      <c r="FC428" s="53">
        <v>62.63937</v>
      </c>
      <c r="FD428" s="53">
        <v>65.00067</v>
      </c>
      <c r="FE428" s="53">
        <v>68.228279999999998</v>
      </c>
      <c r="FF428" s="53">
        <v>71.724599999999995</v>
      </c>
      <c r="FG428" s="53">
        <v>75.203879999999998</v>
      </c>
      <c r="FH428" s="53">
        <v>78.372990000000001</v>
      </c>
      <c r="FI428" s="53">
        <v>81.290779999999998</v>
      </c>
      <c r="FJ428" s="53">
        <v>83.860290000000006</v>
      </c>
      <c r="FK428" s="53">
        <v>85.574200000000005</v>
      </c>
      <c r="FL428" s="53">
        <v>86.496989999999997</v>
      </c>
      <c r="FM428" s="53">
        <v>86.530079999999998</v>
      </c>
      <c r="FN428" s="53">
        <v>85.602270000000004</v>
      </c>
      <c r="FO428" s="53">
        <v>83.708889999999997</v>
      </c>
      <c r="FP428" s="53">
        <v>80.405079999999998</v>
      </c>
      <c r="FQ428" s="53">
        <v>75.938500000000005</v>
      </c>
      <c r="FR428" s="53">
        <v>72.799800000000005</v>
      </c>
      <c r="FS428" s="53">
        <v>70.675129999999996</v>
      </c>
      <c r="FT428" s="53">
        <v>69.007350000000002</v>
      </c>
      <c r="FU428" s="53">
        <v>68</v>
      </c>
      <c r="FV428" s="53">
        <v>200.04329999999999</v>
      </c>
      <c r="FW428" s="53">
        <v>18.223610000000001</v>
      </c>
      <c r="FX428" s="53">
        <v>1</v>
      </c>
    </row>
    <row r="429" spans="1:180" x14ac:dyDescent="0.3">
      <c r="A429" t="s">
        <v>174</v>
      </c>
      <c r="B429" t="s">
        <v>252</v>
      </c>
      <c r="C429" t="s">
        <v>180</v>
      </c>
      <c r="D429" t="s">
        <v>227</v>
      </c>
      <c r="E429" t="s">
        <v>188</v>
      </c>
      <c r="F429" t="s">
        <v>236</v>
      </c>
      <c r="G429" t="s">
        <v>242</v>
      </c>
      <c r="H429" s="53">
        <v>19</v>
      </c>
      <c r="I429" s="53">
        <v>3.7335291000000002</v>
      </c>
      <c r="J429" s="53">
        <v>3.6155330000000001</v>
      </c>
      <c r="K429" s="53">
        <v>3.563949</v>
      </c>
      <c r="L429" s="53">
        <v>3.602776</v>
      </c>
      <c r="M429" s="53">
        <v>3.6531250000000002</v>
      </c>
      <c r="N429" s="53">
        <v>3.8371369999999998</v>
      </c>
      <c r="O429" s="53">
        <v>3.3382640000000001</v>
      </c>
      <c r="P429" s="53">
        <v>3.5204080000000002</v>
      </c>
      <c r="Q429" s="53">
        <v>3.701524</v>
      </c>
      <c r="R429" s="53">
        <v>3.9223509999999999</v>
      </c>
      <c r="S429" s="53">
        <v>4.3428959999999996</v>
      </c>
      <c r="T429" s="53">
        <v>4.4344109999999999</v>
      </c>
      <c r="U429" s="53">
        <v>4.396414</v>
      </c>
      <c r="V429" s="53">
        <v>4.3471700000000002</v>
      </c>
      <c r="W429" s="53">
        <v>4.4182050000000004</v>
      </c>
      <c r="X429" s="53">
        <v>4.0224700000000002</v>
      </c>
      <c r="Y429" s="53">
        <v>4.0709169999999997</v>
      </c>
      <c r="Z429" s="53">
        <v>4.2084070000000002</v>
      </c>
      <c r="AA429" s="53">
        <v>4.2556770000000004</v>
      </c>
      <c r="AB429" s="53">
        <v>4.7992650000000001</v>
      </c>
      <c r="AC429" s="53">
        <v>4.8128399999999996</v>
      </c>
      <c r="AD429" s="53">
        <v>4.8674879999999998</v>
      </c>
      <c r="AE429" s="53">
        <v>4.8445720000000003</v>
      </c>
      <c r="AF429" s="53">
        <v>5.0388060000000001</v>
      </c>
      <c r="AG429" s="53">
        <v>0.17088041000000001</v>
      </c>
      <c r="AH429" s="53">
        <v>9.5418699999999995E-2</v>
      </c>
      <c r="AI429" s="53">
        <v>-1.4779999999999999E-4</v>
      </c>
      <c r="AJ429" s="53">
        <v>-0.15500739999999999</v>
      </c>
      <c r="AK429" s="53">
        <v>-4.9564499999999997E-2</v>
      </c>
      <c r="AL429" s="53">
        <v>-4.0480200000000001E-2</v>
      </c>
      <c r="AM429" s="53">
        <v>-0.94494710000000004</v>
      </c>
      <c r="AN429" s="53">
        <v>-1.2936669999999999</v>
      </c>
      <c r="AO429" s="53">
        <v>-1.301749</v>
      </c>
      <c r="AP429" s="53">
        <v>-1.1637770000000001</v>
      </c>
      <c r="AQ429" s="53">
        <v>-0.74645609999999996</v>
      </c>
      <c r="AR429" s="53">
        <v>-0.51460779999999995</v>
      </c>
      <c r="AS429" s="53">
        <v>-0.57980699999999996</v>
      </c>
      <c r="AT429" s="53">
        <v>-0.58822649999999999</v>
      </c>
      <c r="AU429" s="53">
        <v>-0.50625529999999996</v>
      </c>
      <c r="AV429" s="53">
        <v>-0.63299340000000004</v>
      </c>
      <c r="AW429" s="53">
        <v>-0.3921405</v>
      </c>
      <c r="AX429" s="53">
        <v>-0.26980389999999999</v>
      </c>
      <c r="AY429" s="53">
        <v>-0.1930569</v>
      </c>
      <c r="AZ429" s="53">
        <v>0.45157639999999999</v>
      </c>
      <c r="BA429" s="53">
        <v>0.52341040000000005</v>
      </c>
      <c r="BB429" s="53">
        <v>0.77353320000000003</v>
      </c>
      <c r="BC429" s="53">
        <v>0.75164280000000006</v>
      </c>
      <c r="BD429" s="53">
        <v>0.96745000000000003</v>
      </c>
      <c r="BE429" s="53">
        <v>0.56739289000000004</v>
      </c>
      <c r="BF429" s="53">
        <v>0.48671809999999999</v>
      </c>
      <c r="BG429" s="53">
        <v>0.40780119999999997</v>
      </c>
      <c r="BH429" s="53">
        <v>0.34901799999999999</v>
      </c>
      <c r="BI429" s="53">
        <v>0.4105454</v>
      </c>
      <c r="BJ429" s="53">
        <v>0.41417609999999999</v>
      </c>
      <c r="BK429" s="53">
        <v>-0.35461759999999998</v>
      </c>
      <c r="BL429" s="53">
        <v>-0.544435</v>
      </c>
      <c r="BM429" s="53">
        <v>-0.53495630000000005</v>
      </c>
      <c r="BN429" s="53">
        <v>-0.34420400000000001</v>
      </c>
      <c r="BO429" s="53">
        <v>7.5186799999999998E-2</v>
      </c>
      <c r="BP429" s="53">
        <v>0.26349509999999998</v>
      </c>
      <c r="BQ429" s="53">
        <v>0.19136400000000001</v>
      </c>
      <c r="BR429" s="53">
        <v>0.14068330000000001</v>
      </c>
      <c r="BS429" s="53">
        <v>0.28072839999999999</v>
      </c>
      <c r="BT429" s="53">
        <v>9.5310599999999995E-2</v>
      </c>
      <c r="BU429" s="53">
        <v>0.30207509999999999</v>
      </c>
      <c r="BV429" s="53">
        <v>0.4712383</v>
      </c>
      <c r="BW429" s="53">
        <v>0.58568120000000001</v>
      </c>
      <c r="BX429" s="53">
        <v>1.120841</v>
      </c>
      <c r="BY429" s="53">
        <v>1.1103989999999999</v>
      </c>
      <c r="BZ429" s="53">
        <v>1.3441000000000001</v>
      </c>
      <c r="CA429" s="53">
        <v>1.3687119999999999</v>
      </c>
      <c r="CB429" s="53">
        <v>1.587313</v>
      </c>
      <c r="CC429" s="53">
        <v>0.84201621999999998</v>
      </c>
      <c r="CD429" s="53">
        <v>0.75773080000000004</v>
      </c>
      <c r="CE429" s="53">
        <v>0.69034549999999995</v>
      </c>
      <c r="CF429" s="53">
        <v>0.69810439999999996</v>
      </c>
      <c r="CG429" s="53">
        <v>0.72921619999999998</v>
      </c>
      <c r="CH429" s="53">
        <v>0.72906979999999999</v>
      </c>
      <c r="CI429" s="53">
        <v>5.4242899999999997E-2</v>
      </c>
      <c r="CJ429" s="53">
        <v>-2.5519300000000002E-2</v>
      </c>
      <c r="CK429" s="53">
        <v>-3.8777E-3</v>
      </c>
      <c r="CL429" s="53">
        <v>0.2234295</v>
      </c>
      <c r="CM429" s="53">
        <v>0.64425410000000005</v>
      </c>
      <c r="CN429" s="53">
        <v>0.80240690000000003</v>
      </c>
      <c r="CO429" s="53">
        <v>0.72547479999999998</v>
      </c>
      <c r="CP429" s="53">
        <v>0.64552399999999999</v>
      </c>
      <c r="CQ429" s="53">
        <v>0.82579100000000005</v>
      </c>
      <c r="CR429" s="53">
        <v>0.59973169999999998</v>
      </c>
      <c r="CS429" s="53">
        <v>0.78288659999999999</v>
      </c>
      <c r="CT429" s="53">
        <v>0.98448190000000002</v>
      </c>
      <c r="CU429" s="53">
        <v>1.1250329999999999</v>
      </c>
      <c r="CV429" s="53">
        <v>1.584371</v>
      </c>
      <c r="CW429" s="53">
        <v>1.5169459999999999</v>
      </c>
      <c r="CX429" s="53">
        <v>1.7392730000000001</v>
      </c>
      <c r="CY429" s="53">
        <v>1.7960929999999999</v>
      </c>
      <c r="CZ429" s="53">
        <v>2.016629</v>
      </c>
      <c r="DA429" s="53">
        <v>1.1166389999999999</v>
      </c>
      <c r="DB429" s="53">
        <v>1.0287440000000001</v>
      </c>
      <c r="DC429" s="53">
        <v>0.97288969999999997</v>
      </c>
      <c r="DD429" s="53">
        <v>1.047191</v>
      </c>
      <c r="DE429" s="53">
        <v>1.047887</v>
      </c>
      <c r="DF429" s="53">
        <v>1.043963</v>
      </c>
      <c r="DG429" s="53">
        <v>0.4631034</v>
      </c>
      <c r="DH429" s="53">
        <v>0.49339640000000001</v>
      </c>
      <c r="DI429" s="53">
        <v>0.52720089999999997</v>
      </c>
      <c r="DJ429" s="53">
        <v>0.79106310000000002</v>
      </c>
      <c r="DK429" s="53">
        <v>1.2133210000000001</v>
      </c>
      <c r="DL429" s="53">
        <v>1.3413189999999999</v>
      </c>
      <c r="DM429" s="53">
        <v>1.259585</v>
      </c>
      <c r="DN429" s="53">
        <v>1.1503650000000001</v>
      </c>
      <c r="DO429" s="53">
        <v>1.370854</v>
      </c>
      <c r="DP429" s="53">
        <v>1.1041529999999999</v>
      </c>
      <c r="DQ429" s="53">
        <v>1.263698</v>
      </c>
      <c r="DR429" s="53">
        <v>1.497725</v>
      </c>
      <c r="DS429" s="53">
        <v>1.6643840000000001</v>
      </c>
      <c r="DT429" s="53">
        <v>2.0479020000000001</v>
      </c>
      <c r="DU429" s="53">
        <v>1.9234929999999999</v>
      </c>
      <c r="DV429" s="53">
        <v>2.1344460000000001</v>
      </c>
      <c r="DW429" s="53">
        <v>2.2234729999999998</v>
      </c>
      <c r="DX429" s="53">
        <v>2.445945</v>
      </c>
      <c r="DY429" s="53">
        <v>1.5131520000000001</v>
      </c>
      <c r="DZ429" s="53">
        <v>1.4200429999999999</v>
      </c>
      <c r="EA429" s="53">
        <v>1.3808389999999999</v>
      </c>
      <c r="EB429" s="53">
        <v>1.5512159999999999</v>
      </c>
      <c r="EC429" s="53">
        <v>1.507997</v>
      </c>
      <c r="ED429" s="53">
        <v>1.4986200000000001</v>
      </c>
      <c r="EE429" s="53">
        <v>1.0534330000000001</v>
      </c>
      <c r="EF429" s="53">
        <v>1.2426280000000001</v>
      </c>
      <c r="EG429" s="53">
        <v>1.2939940000000001</v>
      </c>
      <c r="EH429" s="53">
        <v>1.610636</v>
      </c>
      <c r="EI429" s="53">
        <v>2.034964</v>
      </c>
      <c r="EJ429" s="53">
        <v>2.1194220000000001</v>
      </c>
      <c r="EK429" s="53">
        <v>2.0307559999999998</v>
      </c>
      <c r="EL429" s="53">
        <v>1.8792740000000001</v>
      </c>
      <c r="EM429" s="53">
        <v>2.1578369999999998</v>
      </c>
      <c r="EN429" s="53">
        <v>1.832457</v>
      </c>
      <c r="EO429" s="53">
        <v>1.9579139999999999</v>
      </c>
      <c r="EP429" s="53">
        <v>2.2387679999999999</v>
      </c>
      <c r="EQ429" s="53">
        <v>2.4431219999999998</v>
      </c>
      <c r="ER429" s="53">
        <v>2.7171660000000002</v>
      </c>
      <c r="ES429" s="53">
        <v>2.5104820000000001</v>
      </c>
      <c r="ET429" s="53">
        <v>2.705012</v>
      </c>
      <c r="EU429" s="53">
        <v>2.8405429999999998</v>
      </c>
      <c r="EV429" s="53">
        <v>3.0658080000000001</v>
      </c>
      <c r="EW429" s="53">
        <v>71.524510000000006</v>
      </c>
      <c r="EX429" s="53">
        <v>69.959379999999996</v>
      </c>
      <c r="EY429" s="53">
        <v>68.64846</v>
      </c>
      <c r="EZ429" s="53">
        <v>67.483540000000005</v>
      </c>
      <c r="FA429" s="53">
        <v>66.407910000000001</v>
      </c>
      <c r="FB429" s="53">
        <v>65.442229999999995</v>
      </c>
      <c r="FC429" s="53">
        <v>65.166659999999993</v>
      </c>
      <c r="FD429" s="53">
        <v>66.797970000000007</v>
      </c>
      <c r="FE429" s="53">
        <v>69.791659999999993</v>
      </c>
      <c r="FF429" s="53">
        <v>73.44153</v>
      </c>
      <c r="FG429" s="53">
        <v>77.464640000000003</v>
      </c>
      <c r="FH429" s="53">
        <v>81.35154</v>
      </c>
      <c r="FI429" s="53">
        <v>84.835430000000002</v>
      </c>
      <c r="FJ429" s="53">
        <v>88.054969999999997</v>
      </c>
      <c r="FK429" s="53">
        <v>90.330879999999993</v>
      </c>
      <c r="FL429" s="53">
        <v>92.092089999999999</v>
      </c>
      <c r="FM429" s="53">
        <v>92.75385</v>
      </c>
      <c r="FN429" s="53">
        <v>92.31232</v>
      </c>
      <c r="FO429" s="53">
        <v>90.408619999999999</v>
      </c>
      <c r="FP429" s="53">
        <v>86.727590000000006</v>
      </c>
      <c r="FQ429" s="53">
        <v>82.005600000000001</v>
      </c>
      <c r="FR429" s="53">
        <v>78.399510000000006</v>
      </c>
      <c r="FS429" s="53">
        <v>75.685919999999996</v>
      </c>
      <c r="FT429" s="53">
        <v>73.757350000000002</v>
      </c>
      <c r="FU429" s="53">
        <v>68</v>
      </c>
      <c r="FV429" s="53">
        <v>212.31569999999999</v>
      </c>
      <c r="FW429" s="53">
        <v>17.134080000000001</v>
      </c>
      <c r="FX429" s="53">
        <v>1</v>
      </c>
    </row>
    <row r="430" spans="1:180" x14ac:dyDescent="0.3">
      <c r="A430" t="s">
        <v>174</v>
      </c>
      <c r="B430" t="s">
        <v>252</v>
      </c>
      <c r="C430" t="s">
        <v>180</v>
      </c>
      <c r="D430" t="s">
        <v>227</v>
      </c>
      <c r="E430" t="s">
        <v>189</v>
      </c>
      <c r="F430" t="s">
        <v>236</v>
      </c>
      <c r="G430" t="s">
        <v>242</v>
      </c>
      <c r="H430" s="53">
        <v>19</v>
      </c>
      <c r="I430" s="53">
        <v>2.4012009999999999</v>
      </c>
      <c r="J430" s="53">
        <v>2.3552629999999999</v>
      </c>
      <c r="K430" s="53">
        <v>2.3163209999999999</v>
      </c>
      <c r="L430" s="53">
        <v>2.5945830000000001</v>
      </c>
      <c r="M430" s="53">
        <v>2.4162569999999999</v>
      </c>
      <c r="N430" s="53">
        <v>2.4731510000000001</v>
      </c>
      <c r="O430" s="53">
        <v>2.25054</v>
      </c>
      <c r="P430" s="53">
        <v>2.3144529999999999</v>
      </c>
      <c r="Q430" s="53">
        <v>2.3547349999999998</v>
      </c>
      <c r="R430" s="53">
        <v>1.93272</v>
      </c>
      <c r="S430" s="53">
        <v>1.7248000000000001</v>
      </c>
      <c r="T430" s="53">
        <v>2.0495489999999998</v>
      </c>
      <c r="U430" s="53">
        <v>2.5747719999999998</v>
      </c>
      <c r="V430" s="53">
        <v>2.5171570000000001</v>
      </c>
      <c r="W430" s="53">
        <v>2.207014</v>
      </c>
      <c r="X430" s="53">
        <v>2.1856499999999999</v>
      </c>
      <c r="Y430" s="53">
        <v>2.27277</v>
      </c>
      <c r="Z430" s="53">
        <v>2.396515</v>
      </c>
      <c r="AA430" s="53">
        <v>2.5533030000000001</v>
      </c>
      <c r="AB430" s="53">
        <v>3.1942010000000001</v>
      </c>
      <c r="AC430" s="53">
        <v>3.444124</v>
      </c>
      <c r="AD430" s="53">
        <v>3.6754120000000001</v>
      </c>
      <c r="AE430" s="53">
        <v>3.607955</v>
      </c>
      <c r="AF430" s="53">
        <v>3.1956880000000001</v>
      </c>
      <c r="AG430" s="53">
        <v>-0.14486969999999999</v>
      </c>
      <c r="AH430" s="53">
        <v>-0.1245651</v>
      </c>
      <c r="AI430" s="53">
        <v>-0.16931350000000001</v>
      </c>
      <c r="AJ430" s="53">
        <v>-9.1216400000000003E-2</v>
      </c>
      <c r="AK430" s="53">
        <v>-0.27927570000000002</v>
      </c>
      <c r="AL430" s="53">
        <v>-0.2304223</v>
      </c>
      <c r="AM430" s="53">
        <v>-0.71359490000000003</v>
      </c>
      <c r="AN430" s="53">
        <v>-0.87512449999999997</v>
      </c>
      <c r="AO430" s="53">
        <v>-1.408587</v>
      </c>
      <c r="AP430" s="53">
        <v>-2.0419459999999998</v>
      </c>
      <c r="AQ430" s="53">
        <v>-2.1581920000000001</v>
      </c>
      <c r="AR430" s="53">
        <v>-1.70686</v>
      </c>
      <c r="AS430" s="53">
        <v>-1.254996</v>
      </c>
      <c r="AT430" s="53">
        <v>-1.446815</v>
      </c>
      <c r="AU430" s="53">
        <v>-1.735968</v>
      </c>
      <c r="AV430" s="53">
        <v>-1.4360790000000001</v>
      </c>
      <c r="AW430" s="53">
        <v>-1.1125609999999999</v>
      </c>
      <c r="AX430" s="53">
        <v>-0.73914259999999998</v>
      </c>
      <c r="AY430" s="53">
        <v>-0.65692070000000002</v>
      </c>
      <c r="AZ430" s="53">
        <v>9.2514399999999997E-2</v>
      </c>
      <c r="BA430" s="53">
        <v>0.36981199999999997</v>
      </c>
      <c r="BB430" s="53">
        <v>0.54483159999999997</v>
      </c>
      <c r="BC430" s="53">
        <v>0.48973719999999998</v>
      </c>
      <c r="BD430" s="53">
        <v>0.21992149999999999</v>
      </c>
      <c r="BE430" s="53">
        <v>0.18054490000000001</v>
      </c>
      <c r="BF430" s="53">
        <v>0.18704760000000001</v>
      </c>
      <c r="BG430" s="53">
        <v>0.1304072</v>
      </c>
      <c r="BH430" s="53">
        <v>0.27150750000000001</v>
      </c>
      <c r="BI430" s="53">
        <v>7.2335800000000006E-2</v>
      </c>
      <c r="BJ430" s="53">
        <v>4.03173E-2</v>
      </c>
      <c r="BK430" s="53">
        <v>-0.4156823</v>
      </c>
      <c r="BL430" s="53">
        <v>-0.5081772</v>
      </c>
      <c r="BM430" s="53">
        <v>-0.93709279999999995</v>
      </c>
      <c r="BN430" s="53">
        <v>-1.441117</v>
      </c>
      <c r="BO430" s="53">
        <v>-1.5513079999999999</v>
      </c>
      <c r="BP430" s="53">
        <v>-1.2227189999999999</v>
      </c>
      <c r="BQ430" s="53">
        <v>-0.76350870000000004</v>
      </c>
      <c r="BR430" s="53">
        <v>-0.91690050000000001</v>
      </c>
      <c r="BS430" s="53">
        <v>-1.1437139999999999</v>
      </c>
      <c r="BT430" s="53">
        <v>-0.85501110000000002</v>
      </c>
      <c r="BU430" s="53">
        <v>-0.64987899999999998</v>
      </c>
      <c r="BV430" s="53">
        <v>-0.3775384</v>
      </c>
      <c r="BW430" s="53">
        <v>-0.22604399999999999</v>
      </c>
      <c r="BX430" s="53">
        <v>0.45076709999999998</v>
      </c>
      <c r="BY430" s="53">
        <v>0.73335459999999997</v>
      </c>
      <c r="BZ430" s="53">
        <v>1.0224249999999999</v>
      </c>
      <c r="CA430" s="53">
        <v>0.97323079999999995</v>
      </c>
      <c r="CB430" s="53">
        <v>0.66634170000000004</v>
      </c>
      <c r="CC430" s="53">
        <v>0.40592611000000001</v>
      </c>
      <c r="CD430" s="53">
        <v>0.40286959999999999</v>
      </c>
      <c r="CE430" s="53">
        <v>0.33799279999999998</v>
      </c>
      <c r="CF430" s="53">
        <v>0.522729</v>
      </c>
      <c r="CG430" s="53">
        <v>0.3158609</v>
      </c>
      <c r="CH430" s="53">
        <v>0.2278307</v>
      </c>
      <c r="CI430" s="53">
        <v>-0.2093489</v>
      </c>
      <c r="CJ430" s="53">
        <v>-0.2540306</v>
      </c>
      <c r="CK430" s="53">
        <v>-0.61053729999999995</v>
      </c>
      <c r="CL430" s="53">
        <v>-1.024985</v>
      </c>
      <c r="CM430" s="53">
        <v>-1.1309819999999999</v>
      </c>
      <c r="CN430" s="53">
        <v>-0.88740459999999999</v>
      </c>
      <c r="CO430" s="53">
        <v>-0.42310629999999999</v>
      </c>
      <c r="CP430" s="53">
        <v>-0.54988349999999997</v>
      </c>
      <c r="CQ430" s="53">
        <v>-0.73352050000000002</v>
      </c>
      <c r="CR430" s="53">
        <v>-0.45256540000000001</v>
      </c>
      <c r="CS430" s="53">
        <v>-0.32942729999999998</v>
      </c>
      <c r="CT430" s="53">
        <v>-0.1270925</v>
      </c>
      <c r="CU430" s="53">
        <v>7.2379799999999994E-2</v>
      </c>
      <c r="CV430" s="53">
        <v>0.69889179999999995</v>
      </c>
      <c r="CW430" s="53">
        <v>0.98514299999999999</v>
      </c>
      <c r="CX430" s="53">
        <v>1.3532040000000001</v>
      </c>
      <c r="CY430" s="53">
        <v>1.3080970000000001</v>
      </c>
      <c r="CZ430" s="53">
        <v>0.97553100000000004</v>
      </c>
      <c r="DA430" s="53">
        <v>0.63130741999999995</v>
      </c>
      <c r="DB430" s="53">
        <v>0.61869160000000001</v>
      </c>
      <c r="DC430" s="53">
        <v>0.54557849999999997</v>
      </c>
      <c r="DD430" s="53">
        <v>0.77395049999999999</v>
      </c>
      <c r="DE430" s="53">
        <v>0.55938600000000005</v>
      </c>
      <c r="DF430" s="53">
        <v>0.41534409999999999</v>
      </c>
      <c r="DG430" s="53">
        <v>-3.0155999999999998E-3</v>
      </c>
      <c r="DH430" s="53">
        <v>1.16E-4</v>
      </c>
      <c r="DI430" s="53">
        <v>-0.28398180000000001</v>
      </c>
      <c r="DJ430" s="53">
        <v>-0.60885290000000003</v>
      </c>
      <c r="DK430" s="53">
        <v>-0.71065529999999999</v>
      </c>
      <c r="DL430" s="53">
        <v>-0.55208990000000002</v>
      </c>
      <c r="DM430" s="53">
        <v>-8.2703899999999997E-2</v>
      </c>
      <c r="DN430" s="53">
        <v>-0.18286640000000001</v>
      </c>
      <c r="DO430" s="53">
        <v>-0.32332699999999998</v>
      </c>
      <c r="DP430" s="53">
        <v>-5.01196E-2</v>
      </c>
      <c r="DQ430" s="53">
        <v>-8.9755000000000008E-3</v>
      </c>
      <c r="DR430" s="53">
        <v>0.1233534</v>
      </c>
      <c r="DS430" s="53">
        <v>0.37080370000000001</v>
      </c>
      <c r="DT430" s="53">
        <v>0.94701650000000004</v>
      </c>
      <c r="DU430" s="53">
        <v>1.236931</v>
      </c>
      <c r="DV430" s="53">
        <v>1.6839839999999999</v>
      </c>
      <c r="DW430" s="53">
        <v>1.642963</v>
      </c>
      <c r="DX430" s="53">
        <v>1.2847200000000001</v>
      </c>
      <c r="DY430" s="53">
        <v>0.95672201999999995</v>
      </c>
      <c r="DZ430" s="53">
        <v>0.93030429999999997</v>
      </c>
      <c r="EA430" s="53">
        <v>0.84529920000000003</v>
      </c>
      <c r="EB430" s="53">
        <v>1.1366750000000001</v>
      </c>
      <c r="EC430" s="53">
        <v>0.91099750000000002</v>
      </c>
      <c r="ED430" s="53">
        <v>0.68608360000000002</v>
      </c>
      <c r="EE430" s="53">
        <v>0.29489710000000002</v>
      </c>
      <c r="EF430" s="53">
        <v>0.36706329999999998</v>
      </c>
      <c r="EG430" s="53">
        <v>0.1875125</v>
      </c>
      <c r="EH430" s="53">
        <v>-8.0242000000000004E-3</v>
      </c>
      <c r="EI430" s="53">
        <v>-0.1037708</v>
      </c>
      <c r="EJ430" s="53">
        <v>-6.7948800000000004E-2</v>
      </c>
      <c r="EK430" s="53">
        <v>0.40878310000000001</v>
      </c>
      <c r="EL430" s="53">
        <v>0.34704790000000002</v>
      </c>
      <c r="EM430" s="53">
        <v>0.26892729999999998</v>
      </c>
      <c r="EN430" s="53">
        <v>0.53094810000000003</v>
      </c>
      <c r="EO430" s="53">
        <v>0.4537059</v>
      </c>
      <c r="EP430" s="53">
        <v>0.48495759999999999</v>
      </c>
      <c r="EQ430" s="53">
        <v>0.80168039999999996</v>
      </c>
      <c r="ER430" s="53">
        <v>1.305269</v>
      </c>
      <c r="ES430" s="53">
        <v>1.600474</v>
      </c>
      <c r="ET430" s="53">
        <v>2.1615769999999999</v>
      </c>
      <c r="EU430" s="53">
        <v>2.1264569999999998</v>
      </c>
      <c r="EV430" s="53">
        <v>1.731141</v>
      </c>
      <c r="EW430" s="53">
        <v>70.824870000000004</v>
      </c>
      <c r="EX430" s="53">
        <v>69.501000000000005</v>
      </c>
      <c r="EY430" s="53">
        <v>68.440839999999994</v>
      </c>
      <c r="EZ430" s="53">
        <v>67.309489999999997</v>
      </c>
      <c r="FA430" s="53">
        <v>66.350939999999994</v>
      </c>
      <c r="FB430" s="53">
        <v>65.338909999999998</v>
      </c>
      <c r="FC430" s="53">
        <v>64.5</v>
      </c>
      <c r="FD430" s="53">
        <v>65.383020000000002</v>
      </c>
      <c r="FE430" s="53">
        <v>68.060159999999996</v>
      </c>
      <c r="FF430" s="53">
        <v>71.600269999999995</v>
      </c>
      <c r="FG430" s="53">
        <v>75.655749999999998</v>
      </c>
      <c r="FH430" s="53">
        <v>79.315510000000003</v>
      </c>
      <c r="FI430" s="53">
        <v>82.491979999999998</v>
      </c>
      <c r="FJ430" s="53">
        <v>85.480609999999999</v>
      </c>
      <c r="FK430" s="53">
        <v>88.058490000000006</v>
      </c>
      <c r="FL430" s="53">
        <v>89.770390000000006</v>
      </c>
      <c r="FM430" s="53">
        <v>90.290779999999998</v>
      </c>
      <c r="FN430" s="53">
        <v>89.695849999999993</v>
      </c>
      <c r="FO430" s="53">
        <v>87.444180000000003</v>
      </c>
      <c r="FP430" s="53">
        <v>83.596260000000001</v>
      </c>
      <c r="FQ430" s="53">
        <v>79.514709999999994</v>
      </c>
      <c r="FR430" s="53">
        <v>76.587900000000005</v>
      </c>
      <c r="FS430" s="53">
        <v>74.720920000000007</v>
      </c>
      <c r="FT430" s="53">
        <v>72.824529999999996</v>
      </c>
      <c r="FU430" s="53">
        <v>68</v>
      </c>
      <c r="FV430" s="53">
        <v>166.80260000000001</v>
      </c>
      <c r="FW430" s="53">
        <v>16.608540000000001</v>
      </c>
      <c r="FX430" s="53">
        <v>1</v>
      </c>
    </row>
    <row r="431" spans="1:180" x14ac:dyDescent="0.3">
      <c r="A431" t="s">
        <v>174</v>
      </c>
      <c r="B431" t="s">
        <v>252</v>
      </c>
      <c r="C431" t="s">
        <v>180</v>
      </c>
      <c r="D431" t="s">
        <v>248</v>
      </c>
      <c r="E431" t="s">
        <v>187</v>
      </c>
      <c r="F431" t="s">
        <v>236</v>
      </c>
      <c r="G431" t="s">
        <v>242</v>
      </c>
      <c r="H431" s="53">
        <v>19</v>
      </c>
      <c r="I431" s="53">
        <v>4.4782419000000004</v>
      </c>
      <c r="J431" s="53">
        <v>4.4578959999999999</v>
      </c>
      <c r="K431" s="53">
        <v>3.9048829999999999</v>
      </c>
      <c r="L431" s="53">
        <v>4.0560650000000003</v>
      </c>
      <c r="M431" s="53">
        <v>3.7518820000000002</v>
      </c>
      <c r="N431" s="53">
        <v>3.17611</v>
      </c>
      <c r="O431" s="53">
        <v>2.8242509999999998</v>
      </c>
      <c r="P431" s="53">
        <v>2.3988299999999998</v>
      </c>
      <c r="Q431" s="53">
        <v>2.4769269999999999</v>
      </c>
      <c r="R431" s="53">
        <v>2.93092</v>
      </c>
      <c r="S431" s="53">
        <v>3.5721430000000001</v>
      </c>
      <c r="T431" s="53">
        <v>3.3297240000000001</v>
      </c>
      <c r="U431" s="53">
        <v>2.8614570000000001</v>
      </c>
      <c r="V431" s="53">
        <v>2.624234</v>
      </c>
      <c r="W431" s="53">
        <v>2.530011</v>
      </c>
      <c r="X431" s="53">
        <v>2.7987449999999998</v>
      </c>
      <c r="Y431" s="53">
        <v>2.6344660000000002</v>
      </c>
      <c r="Z431" s="53">
        <v>2.8144529999999999</v>
      </c>
      <c r="AA431" s="53">
        <v>3.168066</v>
      </c>
      <c r="AB431" s="53">
        <v>3.6812529999999999</v>
      </c>
      <c r="AC431" s="53">
        <v>3.6280860000000001</v>
      </c>
      <c r="AD431" s="53">
        <v>3.8758159999999999</v>
      </c>
      <c r="AE431" s="53">
        <v>3.6456740000000001</v>
      </c>
      <c r="AF431" s="53">
        <v>3.45505</v>
      </c>
      <c r="AG431" s="53">
        <v>-0.1166398</v>
      </c>
      <c r="AH431" s="53">
        <v>-3.3827200000000002E-2</v>
      </c>
      <c r="AI431" s="53">
        <v>-0.1179781</v>
      </c>
      <c r="AJ431" s="53">
        <v>-4.9713300000000002E-2</v>
      </c>
      <c r="AK431" s="53">
        <v>-0.2023044</v>
      </c>
      <c r="AL431" s="53">
        <v>-0.83100649999999998</v>
      </c>
      <c r="AM431" s="53">
        <v>-0.97015810000000002</v>
      </c>
      <c r="AN431" s="53">
        <v>-1.462507</v>
      </c>
      <c r="AO431" s="53">
        <v>-1.5339579999999999</v>
      </c>
      <c r="AP431" s="53">
        <v>-1.42422</v>
      </c>
      <c r="AQ431" s="53">
        <v>-0.64685179999999998</v>
      </c>
      <c r="AR431" s="53">
        <v>-0.86021650000000005</v>
      </c>
      <c r="AS431" s="53">
        <v>-1.139675</v>
      </c>
      <c r="AT431" s="53">
        <v>-1.0993550000000001</v>
      </c>
      <c r="AU431" s="53">
        <v>-1.247476</v>
      </c>
      <c r="AV431" s="53">
        <v>-0.78943129999999995</v>
      </c>
      <c r="AW431" s="53">
        <v>-0.89608120000000002</v>
      </c>
      <c r="AX431" s="53">
        <v>-0.43892520000000002</v>
      </c>
      <c r="AY431" s="53">
        <v>-0.31655749999999999</v>
      </c>
      <c r="AZ431" s="53">
        <v>-7.0349999999999996E-2</v>
      </c>
      <c r="BA431" s="53">
        <v>-0.1621602</v>
      </c>
      <c r="BB431" s="53">
        <v>0.1040133</v>
      </c>
      <c r="BC431" s="53">
        <v>-2.5310000000000003E-4</v>
      </c>
      <c r="BD431" s="53">
        <v>-7.0312299999999994E-2</v>
      </c>
      <c r="BE431" s="53">
        <v>0.89740628</v>
      </c>
      <c r="BF431" s="53">
        <v>0.95545080000000004</v>
      </c>
      <c r="BG431" s="53">
        <v>0.60924149999999999</v>
      </c>
      <c r="BH431" s="53">
        <v>0.73438959999999998</v>
      </c>
      <c r="BI431" s="53">
        <v>0.55031070000000004</v>
      </c>
      <c r="BJ431" s="53">
        <v>-0.13472110000000001</v>
      </c>
      <c r="BK431" s="53">
        <v>-0.33908719999999998</v>
      </c>
      <c r="BL431" s="53">
        <v>-0.84998019999999996</v>
      </c>
      <c r="BM431" s="53">
        <v>-0.91618860000000002</v>
      </c>
      <c r="BN431" s="53">
        <v>-0.67768470000000003</v>
      </c>
      <c r="BO431" s="53">
        <v>0.11534609999999999</v>
      </c>
      <c r="BP431" s="53">
        <v>-8.91232E-2</v>
      </c>
      <c r="BQ431" s="53">
        <v>-0.57308110000000001</v>
      </c>
      <c r="BR431" s="53">
        <v>-0.55975909999999995</v>
      </c>
      <c r="BS431" s="53">
        <v>-0.69013679999999999</v>
      </c>
      <c r="BT431" s="53">
        <v>-0.25450250000000002</v>
      </c>
      <c r="BU431" s="53">
        <v>-0.33491359999999998</v>
      </c>
      <c r="BV431" s="53">
        <v>1.38047E-2</v>
      </c>
      <c r="BW431" s="53">
        <v>0.24561479999999999</v>
      </c>
      <c r="BX431" s="53">
        <v>0.54375929999999995</v>
      </c>
      <c r="BY431" s="53">
        <v>0.43116710000000003</v>
      </c>
      <c r="BZ431" s="53">
        <v>0.73833950000000004</v>
      </c>
      <c r="CA431" s="53">
        <v>0.62211150000000004</v>
      </c>
      <c r="CB431" s="53">
        <v>0.53797110000000004</v>
      </c>
      <c r="CC431" s="53">
        <v>1.599731</v>
      </c>
      <c r="CD431" s="53">
        <v>1.640622</v>
      </c>
      <c r="CE431" s="53">
        <v>1.1129119999999999</v>
      </c>
      <c r="CF431" s="53">
        <v>1.2774570000000001</v>
      </c>
      <c r="CG431" s="53">
        <v>1.0715699999999999</v>
      </c>
      <c r="CH431" s="53">
        <v>0.347524</v>
      </c>
      <c r="CI431" s="53">
        <v>9.7990499999999994E-2</v>
      </c>
      <c r="CJ431" s="53">
        <v>-0.4257457</v>
      </c>
      <c r="CK431" s="53">
        <v>-0.48832310000000001</v>
      </c>
      <c r="CL431" s="53">
        <v>-0.16063649999999999</v>
      </c>
      <c r="CM431" s="53">
        <v>0.64324190000000003</v>
      </c>
      <c r="CN431" s="53">
        <v>0.44493369999999999</v>
      </c>
      <c r="CO431" s="53">
        <v>-0.18065990000000001</v>
      </c>
      <c r="CP431" s="53">
        <v>-0.18603690000000001</v>
      </c>
      <c r="CQ431" s="53">
        <v>-0.3041256</v>
      </c>
      <c r="CR431" s="53">
        <v>0.11598749999999999</v>
      </c>
      <c r="CS431" s="53">
        <v>5.3749400000000003E-2</v>
      </c>
      <c r="CT431" s="53">
        <v>0.32736409999999999</v>
      </c>
      <c r="CU431" s="53">
        <v>0.63497360000000003</v>
      </c>
      <c r="CV431" s="53">
        <v>0.9690896</v>
      </c>
      <c r="CW431" s="53">
        <v>0.84210379999999996</v>
      </c>
      <c r="CX431" s="53">
        <v>1.1776720000000001</v>
      </c>
      <c r="CY431" s="53">
        <v>1.053159</v>
      </c>
      <c r="CZ431" s="53">
        <v>0.95926639999999996</v>
      </c>
      <c r="DA431" s="53">
        <v>2.302057</v>
      </c>
      <c r="DB431" s="53">
        <v>2.325793</v>
      </c>
      <c r="DC431" s="53">
        <v>1.616582</v>
      </c>
      <c r="DD431" s="53">
        <v>1.820524</v>
      </c>
      <c r="DE431" s="53">
        <v>1.5928290000000001</v>
      </c>
      <c r="DF431" s="53">
        <v>0.82976919999999998</v>
      </c>
      <c r="DG431" s="53">
        <v>0.53506830000000005</v>
      </c>
      <c r="DH431" s="53">
        <v>-1.5112999999999999E-3</v>
      </c>
      <c r="DI431" s="53">
        <v>-6.04576E-2</v>
      </c>
      <c r="DJ431" s="53">
        <v>0.3564116</v>
      </c>
      <c r="DK431" s="53">
        <v>1.171138</v>
      </c>
      <c r="DL431" s="53">
        <v>0.97899060000000004</v>
      </c>
      <c r="DM431" s="53">
        <v>0.21176130000000001</v>
      </c>
      <c r="DN431" s="53">
        <v>0.1876853</v>
      </c>
      <c r="DO431" s="53">
        <v>8.1885700000000006E-2</v>
      </c>
      <c r="DP431" s="53">
        <v>0.48647760000000001</v>
      </c>
      <c r="DQ431" s="53">
        <v>0.44241229999999998</v>
      </c>
      <c r="DR431" s="53">
        <v>0.64092340000000003</v>
      </c>
      <c r="DS431" s="53">
        <v>1.0243329999999999</v>
      </c>
      <c r="DT431" s="53">
        <v>1.39442</v>
      </c>
      <c r="DU431" s="53">
        <v>1.2530399999999999</v>
      </c>
      <c r="DV431" s="53">
        <v>1.6170040000000001</v>
      </c>
      <c r="DW431" s="53">
        <v>1.4842070000000001</v>
      </c>
      <c r="DX431" s="53">
        <v>1.3805620000000001</v>
      </c>
      <c r="DY431" s="53">
        <v>3.316103</v>
      </c>
      <c r="DZ431" s="53">
        <v>3.31507</v>
      </c>
      <c r="EA431" s="53">
        <v>2.343801</v>
      </c>
      <c r="EB431" s="53">
        <v>2.6046269999999998</v>
      </c>
      <c r="EC431" s="53">
        <v>2.3454429999999999</v>
      </c>
      <c r="ED431" s="53">
        <v>1.5260549999999999</v>
      </c>
      <c r="EE431" s="53">
        <v>1.166139</v>
      </c>
      <c r="EF431" s="53">
        <v>0.61101589999999995</v>
      </c>
      <c r="EG431" s="53">
        <v>0.55731220000000004</v>
      </c>
      <c r="EH431" s="53">
        <v>1.1029469999999999</v>
      </c>
      <c r="EI431" s="53">
        <v>1.9333359999999999</v>
      </c>
      <c r="EJ431" s="53">
        <v>1.750084</v>
      </c>
      <c r="EK431" s="53">
        <v>0.77835509999999997</v>
      </c>
      <c r="EL431" s="53">
        <v>0.72728079999999995</v>
      </c>
      <c r="EM431" s="53">
        <v>0.63922469999999998</v>
      </c>
      <c r="EN431" s="53">
        <v>1.021406</v>
      </c>
      <c r="EO431" s="53">
        <v>1.0035799999999999</v>
      </c>
      <c r="EP431" s="53">
        <v>1.093653</v>
      </c>
      <c r="EQ431" s="53">
        <v>1.5865050000000001</v>
      </c>
      <c r="ER431" s="53">
        <v>2.0085289999999998</v>
      </c>
      <c r="ES431" s="53">
        <v>1.846368</v>
      </c>
      <c r="ET431" s="53">
        <v>2.251331</v>
      </c>
      <c r="EU431" s="53">
        <v>2.1065719999999999</v>
      </c>
      <c r="EV431" s="53">
        <v>1.988845</v>
      </c>
      <c r="EW431" s="53">
        <v>70.997249999999994</v>
      </c>
      <c r="EX431" s="53">
        <v>69.839160000000007</v>
      </c>
      <c r="EY431" s="53">
        <v>68.523899999999998</v>
      </c>
      <c r="EZ431" s="53">
        <v>67.329040000000006</v>
      </c>
      <c r="FA431" s="53">
        <v>66.003680000000003</v>
      </c>
      <c r="FB431" s="53">
        <v>64.988969999999995</v>
      </c>
      <c r="FC431" s="53">
        <v>64.728859999999997</v>
      </c>
      <c r="FD431" s="53">
        <v>66.667280000000005</v>
      </c>
      <c r="FE431" s="53">
        <v>69.949449999999999</v>
      </c>
      <c r="FF431" s="53">
        <v>73.552390000000003</v>
      </c>
      <c r="FG431" s="53">
        <v>77.1875</v>
      </c>
      <c r="FH431" s="53">
        <v>80.901660000000007</v>
      </c>
      <c r="FI431" s="53">
        <v>83.983459999999994</v>
      </c>
      <c r="FJ431" s="53">
        <v>86.705879999999993</v>
      </c>
      <c r="FK431" s="53">
        <v>89.245410000000007</v>
      </c>
      <c r="FL431" s="53">
        <v>90.761949999999999</v>
      </c>
      <c r="FM431" s="53">
        <v>90.782169999999994</v>
      </c>
      <c r="FN431" s="53">
        <v>89.619479999999996</v>
      </c>
      <c r="FO431" s="53">
        <v>87.322609999999997</v>
      </c>
      <c r="FP431" s="53">
        <v>84.151660000000007</v>
      </c>
      <c r="FQ431" s="53">
        <v>79.527569999999997</v>
      </c>
      <c r="FR431" s="53">
        <v>75.871319999999997</v>
      </c>
      <c r="FS431" s="53">
        <v>72.999080000000006</v>
      </c>
      <c r="FT431" s="53">
        <v>70.819850000000002</v>
      </c>
      <c r="FU431" s="53">
        <v>68</v>
      </c>
      <c r="FV431" s="53">
        <v>200.04329999999999</v>
      </c>
      <c r="FW431" s="53">
        <v>18.223610000000001</v>
      </c>
      <c r="FX431" s="53">
        <v>1</v>
      </c>
    </row>
    <row r="432" spans="1:180" x14ac:dyDescent="0.3">
      <c r="A432" t="s">
        <v>174</v>
      </c>
      <c r="B432" t="s">
        <v>252</v>
      </c>
      <c r="C432" t="s">
        <v>180</v>
      </c>
      <c r="D432" t="s">
        <v>227</v>
      </c>
      <c r="E432" t="s">
        <v>190</v>
      </c>
      <c r="F432" t="s">
        <v>236</v>
      </c>
      <c r="G432" t="s">
        <v>242</v>
      </c>
      <c r="H432" s="53">
        <v>19</v>
      </c>
      <c r="I432" s="53">
        <v>2.3543810999999999</v>
      </c>
      <c r="J432" s="53">
        <v>2.3319800000000002</v>
      </c>
      <c r="K432" s="53">
        <v>2.2549440000000001</v>
      </c>
      <c r="L432" s="53">
        <v>2.6040869999999998</v>
      </c>
      <c r="M432" s="53">
        <v>2.9386559999999999</v>
      </c>
      <c r="N432" s="53">
        <v>2.7320380000000002</v>
      </c>
      <c r="O432" s="53">
        <v>2.1436410000000001</v>
      </c>
      <c r="P432" s="53">
        <v>1.630841</v>
      </c>
      <c r="Q432" s="53">
        <v>1.6053409999999999</v>
      </c>
      <c r="R432" s="53">
        <v>1.904228</v>
      </c>
      <c r="S432" s="53">
        <v>1.6697489999999999</v>
      </c>
      <c r="T432" s="53">
        <v>1.4353499999999999</v>
      </c>
      <c r="U432" s="53">
        <v>1.5795490000000001</v>
      </c>
      <c r="V432" s="53">
        <v>1.385632</v>
      </c>
      <c r="W432" s="53">
        <v>1.354795</v>
      </c>
      <c r="X432" s="53">
        <v>1.3079940000000001</v>
      </c>
      <c r="Y432" s="53">
        <v>1.394633</v>
      </c>
      <c r="Z432" s="53">
        <v>1.899335</v>
      </c>
      <c r="AA432" s="53">
        <v>1.8308759999999999</v>
      </c>
      <c r="AB432" s="53">
        <v>2.2874889999999999</v>
      </c>
      <c r="AC432" s="53">
        <v>2.4439570000000002</v>
      </c>
      <c r="AD432" s="53">
        <v>2.4102139999999999</v>
      </c>
      <c r="AE432" s="53">
        <v>2.7396129999999999</v>
      </c>
      <c r="AF432" s="53">
        <v>2.6551689999999999</v>
      </c>
      <c r="AG432" s="53">
        <v>0.1555907</v>
      </c>
      <c r="AH432" s="53">
        <v>0.18831059999999999</v>
      </c>
      <c r="AI432" s="53">
        <v>7.3946399999999995E-2</v>
      </c>
      <c r="AJ432" s="53">
        <v>0.2377099</v>
      </c>
      <c r="AK432" s="53">
        <v>0.43742419999999999</v>
      </c>
      <c r="AL432" s="53">
        <v>0.18990870000000001</v>
      </c>
      <c r="AM432" s="53">
        <v>-0.43875999999999998</v>
      </c>
      <c r="AN432" s="53">
        <v>-1.4325079999999999</v>
      </c>
      <c r="AO432" s="53">
        <v>-1.717568</v>
      </c>
      <c r="AP432" s="53">
        <v>-1.695009</v>
      </c>
      <c r="AQ432" s="53">
        <v>-1.7227250000000001</v>
      </c>
      <c r="AR432" s="53">
        <v>-2.0055749999999999</v>
      </c>
      <c r="AS432" s="53">
        <v>-1.940733</v>
      </c>
      <c r="AT432" s="53">
        <v>-2.2317779999999998</v>
      </c>
      <c r="AU432" s="53">
        <v>-2.1175120000000001</v>
      </c>
      <c r="AV432" s="53">
        <v>-1.967252</v>
      </c>
      <c r="AW432" s="53">
        <v>-1.378355</v>
      </c>
      <c r="AX432" s="53">
        <v>-0.7820781</v>
      </c>
      <c r="AY432" s="53">
        <v>-0.87420379999999998</v>
      </c>
      <c r="AZ432" s="53">
        <v>-0.54536249999999997</v>
      </c>
      <c r="BA432" s="53">
        <v>-0.30616470000000001</v>
      </c>
      <c r="BB432" s="53">
        <v>-0.10615239999999999</v>
      </c>
      <c r="BC432" s="53">
        <v>0.14954580000000001</v>
      </c>
      <c r="BD432" s="53">
        <v>8.2725300000000002E-2</v>
      </c>
      <c r="BE432" s="53">
        <v>0.48142570000000001</v>
      </c>
      <c r="BF432" s="53">
        <v>0.49666890000000002</v>
      </c>
      <c r="BG432" s="53">
        <v>0.36729600000000001</v>
      </c>
      <c r="BH432" s="53">
        <v>0.63211680000000003</v>
      </c>
      <c r="BI432" s="53">
        <v>0.90651950000000003</v>
      </c>
      <c r="BJ432" s="53">
        <v>0.6390555</v>
      </c>
      <c r="BK432" s="53">
        <v>-6.4244800000000005E-2</v>
      </c>
      <c r="BL432" s="53">
        <v>-0.85558380000000001</v>
      </c>
      <c r="BM432" s="53">
        <v>-1.087602</v>
      </c>
      <c r="BN432" s="53">
        <v>-0.94977219999999996</v>
      </c>
      <c r="BO432" s="53">
        <v>-1.024267</v>
      </c>
      <c r="BP432" s="53">
        <v>-1.2866880000000001</v>
      </c>
      <c r="BQ432" s="53">
        <v>-1.213371</v>
      </c>
      <c r="BR432" s="53">
        <v>-1.537658</v>
      </c>
      <c r="BS432" s="53">
        <v>-1.5012859999999999</v>
      </c>
      <c r="BT432" s="53">
        <v>-1.35772</v>
      </c>
      <c r="BU432" s="53">
        <v>-1.0150269999999999</v>
      </c>
      <c r="BV432" s="53">
        <v>-0.42100549999999998</v>
      </c>
      <c r="BW432" s="53">
        <v>-0.51625489999999996</v>
      </c>
      <c r="BX432" s="53">
        <v>-0.18838949999999999</v>
      </c>
      <c r="BY432" s="53">
        <v>5.8347599999999999E-2</v>
      </c>
      <c r="BZ432" s="53">
        <v>0.22695290000000001</v>
      </c>
      <c r="CA432" s="53">
        <v>0.53873409999999999</v>
      </c>
      <c r="CB432" s="53">
        <v>0.50236579999999997</v>
      </c>
      <c r="CC432" s="53">
        <v>0.70709789000000001</v>
      </c>
      <c r="CD432" s="53">
        <v>0.71023689999999995</v>
      </c>
      <c r="CE432" s="53">
        <v>0.570469</v>
      </c>
      <c r="CF432" s="53">
        <v>0.90528180000000003</v>
      </c>
      <c r="CG432" s="53">
        <v>1.2314130000000001</v>
      </c>
      <c r="CH432" s="53">
        <v>0.95013320000000001</v>
      </c>
      <c r="CI432" s="53">
        <v>0.19514319999999999</v>
      </c>
      <c r="CJ432" s="53">
        <v>-0.45600800000000002</v>
      </c>
      <c r="CK432" s="53">
        <v>-0.65129009999999998</v>
      </c>
      <c r="CL432" s="53">
        <v>-0.43362329999999999</v>
      </c>
      <c r="CM432" s="53">
        <v>-0.5405181</v>
      </c>
      <c r="CN432" s="53">
        <v>-0.78878950000000003</v>
      </c>
      <c r="CO432" s="53">
        <v>-0.70960310000000004</v>
      </c>
      <c r="CP432" s="53">
        <v>-1.0569120000000001</v>
      </c>
      <c r="CQ432" s="53">
        <v>-1.074489</v>
      </c>
      <c r="CR432" s="53">
        <v>-0.93555980000000005</v>
      </c>
      <c r="CS432" s="53">
        <v>-0.76338660000000003</v>
      </c>
      <c r="CT432" s="53">
        <v>-0.17092769999999999</v>
      </c>
      <c r="CU432" s="53">
        <v>-0.26834059999999998</v>
      </c>
      <c r="CV432" s="53">
        <v>5.8848999999999999E-2</v>
      </c>
      <c r="CW432" s="53">
        <v>0.31080770000000002</v>
      </c>
      <c r="CX432" s="53">
        <v>0.45766059999999997</v>
      </c>
      <c r="CY432" s="53">
        <v>0.80828480000000003</v>
      </c>
      <c r="CZ432" s="53">
        <v>0.79300760000000003</v>
      </c>
      <c r="DA432" s="53">
        <v>0.93277030999999999</v>
      </c>
      <c r="DB432" s="53">
        <v>0.92380490000000004</v>
      </c>
      <c r="DC432" s="53">
        <v>0.77364200000000005</v>
      </c>
      <c r="DD432" s="53">
        <v>1.178447</v>
      </c>
      <c r="DE432" s="53">
        <v>1.5563070000000001</v>
      </c>
      <c r="DF432" s="53">
        <v>1.2612110000000001</v>
      </c>
      <c r="DG432" s="53">
        <v>0.45453130000000003</v>
      </c>
      <c r="DH432" s="53">
        <v>-5.6432299999999998E-2</v>
      </c>
      <c r="DI432" s="53">
        <v>-0.21497759999999999</v>
      </c>
      <c r="DJ432" s="53">
        <v>8.2525699999999994E-2</v>
      </c>
      <c r="DK432" s="53">
        <v>-5.6768800000000001E-2</v>
      </c>
      <c r="DL432" s="53">
        <v>-0.2908906</v>
      </c>
      <c r="DM432" s="53">
        <v>-0.20583489999999999</v>
      </c>
      <c r="DN432" s="53">
        <v>-0.57616630000000002</v>
      </c>
      <c r="DO432" s="53">
        <v>-0.64769290000000002</v>
      </c>
      <c r="DP432" s="53">
        <v>-0.51339970000000001</v>
      </c>
      <c r="DQ432" s="53">
        <v>-0.51174649999999999</v>
      </c>
      <c r="DR432" s="53">
        <v>7.9150200000000004E-2</v>
      </c>
      <c r="DS432" s="53">
        <v>-2.0426300000000001E-2</v>
      </c>
      <c r="DT432" s="53">
        <v>0.30608750000000001</v>
      </c>
      <c r="DU432" s="53">
        <v>0.56326779999999999</v>
      </c>
      <c r="DV432" s="53">
        <v>0.68836830000000004</v>
      </c>
      <c r="DW432" s="53">
        <v>1.0778350000000001</v>
      </c>
      <c r="DX432" s="53">
        <v>1.0836490000000001</v>
      </c>
      <c r="DY432" s="53">
        <v>1.258605</v>
      </c>
      <c r="DZ432" s="53">
        <v>1.2321629999999999</v>
      </c>
      <c r="EA432" s="53">
        <v>1.0669919999999999</v>
      </c>
      <c r="EB432" s="53">
        <v>1.572854</v>
      </c>
      <c r="EC432" s="53">
        <v>2.0254029999999998</v>
      </c>
      <c r="ED432" s="53">
        <v>1.710358</v>
      </c>
      <c r="EE432" s="53">
        <v>0.82904639999999996</v>
      </c>
      <c r="EF432" s="53">
        <v>0.52049160000000005</v>
      </c>
      <c r="EG432" s="53">
        <v>0.41498829999999998</v>
      </c>
      <c r="EH432" s="53">
        <v>0.82776280000000002</v>
      </c>
      <c r="EI432" s="53">
        <v>0.64168840000000005</v>
      </c>
      <c r="EJ432" s="53">
        <v>0.42799619999999999</v>
      </c>
      <c r="EK432" s="53">
        <v>0.5215263</v>
      </c>
      <c r="EL432" s="53">
        <v>0.117954</v>
      </c>
      <c r="EM432" s="53">
        <v>-3.14667E-2</v>
      </c>
      <c r="EN432" s="53">
        <v>9.6132499999999996E-2</v>
      </c>
      <c r="EO432" s="53">
        <v>-0.1484182</v>
      </c>
      <c r="EP432" s="53">
        <v>0.44022280000000003</v>
      </c>
      <c r="EQ432" s="53">
        <v>0.33752260000000001</v>
      </c>
      <c r="ER432" s="53">
        <v>0.6630606</v>
      </c>
      <c r="ES432" s="53">
        <v>0.92778020000000005</v>
      </c>
      <c r="ET432" s="53">
        <v>1.021474</v>
      </c>
      <c r="EU432" s="53">
        <v>1.4670240000000001</v>
      </c>
      <c r="EV432" s="53">
        <v>1.50329</v>
      </c>
      <c r="EW432" s="53">
        <v>69.669820000000001</v>
      </c>
      <c r="EX432" s="53">
        <v>68.255250000000004</v>
      </c>
      <c r="EY432" s="53">
        <v>67.078429999999997</v>
      </c>
      <c r="EZ432" s="53">
        <v>65.846639999999994</v>
      </c>
      <c r="FA432" s="53">
        <v>64.880250000000004</v>
      </c>
      <c r="FB432" s="53">
        <v>64.136210000000005</v>
      </c>
      <c r="FC432" s="53">
        <v>63.495800000000003</v>
      </c>
      <c r="FD432" s="53">
        <v>63.817929999999997</v>
      </c>
      <c r="FE432" s="53">
        <v>66.793769999999995</v>
      </c>
      <c r="FF432" s="53">
        <v>70.826679999999996</v>
      </c>
      <c r="FG432" s="53">
        <v>74.913510000000002</v>
      </c>
      <c r="FH432" s="53">
        <v>78.6096</v>
      </c>
      <c r="FI432" s="53">
        <v>81.6404</v>
      </c>
      <c r="FJ432" s="53">
        <v>84.271360000000001</v>
      </c>
      <c r="FK432" s="53">
        <v>86.49615</v>
      </c>
      <c r="FL432" s="53">
        <v>87.864850000000004</v>
      </c>
      <c r="FM432" s="53">
        <v>88.099789999999999</v>
      </c>
      <c r="FN432" s="53">
        <v>86.968490000000003</v>
      </c>
      <c r="FO432" s="53">
        <v>84.507350000000002</v>
      </c>
      <c r="FP432" s="53">
        <v>80.191180000000003</v>
      </c>
      <c r="FQ432" s="53">
        <v>76.098389999999995</v>
      </c>
      <c r="FR432" s="53">
        <v>73.254199999999997</v>
      </c>
      <c r="FS432" s="53">
        <v>71.598039999999997</v>
      </c>
      <c r="FT432" s="53">
        <v>70.378500000000003</v>
      </c>
      <c r="FU432" s="53">
        <v>68</v>
      </c>
      <c r="FV432" s="53">
        <v>134.601</v>
      </c>
      <c r="FW432" s="53">
        <v>16.284990000000001</v>
      </c>
      <c r="FX432" s="53">
        <v>1</v>
      </c>
    </row>
    <row r="433" spans="1:180" x14ac:dyDescent="0.3">
      <c r="A433" t="s">
        <v>174</v>
      </c>
      <c r="B433" t="s">
        <v>252</v>
      </c>
      <c r="C433" t="s">
        <v>180</v>
      </c>
      <c r="D433" t="s">
        <v>248</v>
      </c>
      <c r="E433" t="s">
        <v>190</v>
      </c>
      <c r="F433" t="s">
        <v>236</v>
      </c>
      <c r="G433" t="s">
        <v>242</v>
      </c>
      <c r="H433" s="53">
        <v>19</v>
      </c>
      <c r="I433" s="53">
        <v>3.2792161000000002</v>
      </c>
      <c r="J433" s="53">
        <v>3.189708</v>
      </c>
      <c r="K433" s="53">
        <v>3.06393</v>
      </c>
      <c r="L433" s="53">
        <v>2.8909090000000002</v>
      </c>
      <c r="M433" s="53">
        <v>2.9607999999999999</v>
      </c>
      <c r="N433" s="53">
        <v>2.5509750000000002</v>
      </c>
      <c r="O433" s="53">
        <v>2.046967</v>
      </c>
      <c r="P433" s="53">
        <v>1.870317</v>
      </c>
      <c r="Q433" s="53">
        <v>1.5535129999999999</v>
      </c>
      <c r="R433" s="53">
        <v>1.5393380000000001</v>
      </c>
      <c r="S433" s="53">
        <v>1.590522</v>
      </c>
      <c r="T433" s="53">
        <v>1.576392</v>
      </c>
      <c r="U433" s="53">
        <v>1.371904</v>
      </c>
      <c r="V433" s="53">
        <v>0.9782594</v>
      </c>
      <c r="W433" s="53">
        <v>1.168909</v>
      </c>
      <c r="X433" s="53">
        <v>1.7186900000000001</v>
      </c>
      <c r="Y433" s="53">
        <v>2.37134</v>
      </c>
      <c r="Z433" s="53">
        <v>2.4571610000000002</v>
      </c>
      <c r="AA433" s="53">
        <v>2.1769569999999998</v>
      </c>
      <c r="AB433" s="53">
        <v>2.324017</v>
      </c>
      <c r="AC433" s="53">
        <v>2.3131560000000002</v>
      </c>
      <c r="AD433" s="53">
        <v>2.4455610000000001</v>
      </c>
      <c r="AE433" s="53">
        <v>2.745225</v>
      </c>
      <c r="AF433" s="53">
        <v>2.5382289999999998</v>
      </c>
      <c r="AG433" s="53">
        <v>0.62781739000000003</v>
      </c>
      <c r="AH433" s="53">
        <v>0.52740810000000005</v>
      </c>
      <c r="AI433" s="53">
        <v>0.47064440000000002</v>
      </c>
      <c r="AJ433" s="53">
        <v>0.23491529999999999</v>
      </c>
      <c r="AK433" s="53">
        <v>0.39679120000000001</v>
      </c>
      <c r="AL433" s="53">
        <v>1.2740599999999999E-2</v>
      </c>
      <c r="AM433" s="53">
        <v>-0.78211520000000001</v>
      </c>
      <c r="AN433" s="53">
        <v>-1.073782</v>
      </c>
      <c r="AO433" s="53">
        <v>-1.6306769999999999</v>
      </c>
      <c r="AP433" s="53">
        <v>-1.766856</v>
      </c>
      <c r="AQ433" s="53">
        <v>-1.6534359999999999</v>
      </c>
      <c r="AR433" s="53">
        <v>-1.586042</v>
      </c>
      <c r="AS433" s="53">
        <v>-1.8892580000000001</v>
      </c>
      <c r="AT433" s="53">
        <v>-2.5142829999999998</v>
      </c>
      <c r="AU433" s="53">
        <v>-2.1915529999999999</v>
      </c>
      <c r="AV433" s="53">
        <v>-1.195444</v>
      </c>
      <c r="AW433" s="53">
        <v>-0.21793879999999999</v>
      </c>
      <c r="AX433" s="53">
        <v>2.5670000000000001E-4</v>
      </c>
      <c r="AY433" s="53">
        <v>-0.30897999999999998</v>
      </c>
      <c r="AZ433" s="53">
        <v>-0.18875829999999999</v>
      </c>
      <c r="BA433" s="53">
        <v>-6.0201299999999999E-2</v>
      </c>
      <c r="BB433" s="53">
        <v>2.1181200000000001E-2</v>
      </c>
      <c r="BC433" s="53">
        <v>0.33130150000000003</v>
      </c>
      <c r="BD433" s="53">
        <v>0.23102590000000001</v>
      </c>
      <c r="BE433" s="53">
        <v>1.2343630000000001</v>
      </c>
      <c r="BF433" s="53">
        <v>1.138795</v>
      </c>
      <c r="BG433" s="53">
        <v>1.0471090000000001</v>
      </c>
      <c r="BH433" s="53">
        <v>0.86931860000000005</v>
      </c>
      <c r="BI433" s="53">
        <v>0.97053880000000003</v>
      </c>
      <c r="BJ433" s="53">
        <v>0.50120109999999995</v>
      </c>
      <c r="BK433" s="53">
        <v>-0.2053236</v>
      </c>
      <c r="BL433" s="53">
        <v>-0.48072579999999998</v>
      </c>
      <c r="BM433" s="53">
        <v>-0.96530070000000001</v>
      </c>
      <c r="BN433" s="53">
        <v>-1.0984529999999999</v>
      </c>
      <c r="BO433" s="53">
        <v>-0.98395140000000003</v>
      </c>
      <c r="BP433" s="53">
        <v>-0.92007490000000003</v>
      </c>
      <c r="BQ433" s="53">
        <v>-1.2041839999999999</v>
      </c>
      <c r="BR433" s="53">
        <v>-1.7735050000000001</v>
      </c>
      <c r="BS433" s="53">
        <v>-1.4886550000000001</v>
      </c>
      <c r="BT433" s="53">
        <v>-0.68035270000000003</v>
      </c>
      <c r="BU433" s="53">
        <v>0.16832430000000001</v>
      </c>
      <c r="BV433" s="53">
        <v>0.4271913</v>
      </c>
      <c r="BW433" s="53">
        <v>0.14648420000000001</v>
      </c>
      <c r="BX433" s="53">
        <v>0.25150299999999998</v>
      </c>
      <c r="BY433" s="53">
        <v>0.33760760000000001</v>
      </c>
      <c r="BZ433" s="53">
        <v>0.50157189999999996</v>
      </c>
      <c r="CA433" s="53">
        <v>0.80924680000000004</v>
      </c>
      <c r="CB433" s="53">
        <v>0.69338960000000005</v>
      </c>
      <c r="CC433" s="53">
        <v>1.6544549</v>
      </c>
      <c r="CD433" s="53">
        <v>1.5622400000000001</v>
      </c>
      <c r="CE433" s="53">
        <v>1.446367</v>
      </c>
      <c r="CF433" s="53">
        <v>1.3087040000000001</v>
      </c>
      <c r="CG433" s="53">
        <v>1.367915</v>
      </c>
      <c r="CH433" s="53">
        <v>0.83950729999999996</v>
      </c>
      <c r="CI433" s="53">
        <v>0.19416050000000001</v>
      </c>
      <c r="CJ433" s="53">
        <v>-6.99771E-2</v>
      </c>
      <c r="CK433" s="53">
        <v>-0.50446279999999999</v>
      </c>
      <c r="CL433" s="53">
        <v>-0.63551860000000004</v>
      </c>
      <c r="CM433" s="53">
        <v>-0.52026879999999998</v>
      </c>
      <c r="CN433" s="53">
        <v>-0.45882790000000001</v>
      </c>
      <c r="CO433" s="53">
        <v>-0.72970460000000004</v>
      </c>
      <c r="CP433" s="53">
        <v>-1.260445</v>
      </c>
      <c r="CQ433" s="53">
        <v>-1.0018309999999999</v>
      </c>
      <c r="CR433" s="53">
        <v>-0.32360230000000001</v>
      </c>
      <c r="CS433" s="53">
        <v>0.43584899999999999</v>
      </c>
      <c r="CT433" s="53">
        <v>0.722885</v>
      </c>
      <c r="CU433" s="53">
        <v>0.4619374</v>
      </c>
      <c r="CV433" s="53">
        <v>0.55642670000000005</v>
      </c>
      <c r="CW433" s="53">
        <v>0.61312889999999998</v>
      </c>
      <c r="CX433" s="53">
        <v>0.83428899999999995</v>
      </c>
      <c r="CY433" s="53">
        <v>1.1402699999999999</v>
      </c>
      <c r="CZ433" s="53">
        <v>1.0136210000000001</v>
      </c>
      <c r="DA433" s="53">
        <v>2.0745461000000001</v>
      </c>
      <c r="DB433" s="53">
        <v>1.9856849999999999</v>
      </c>
      <c r="DC433" s="53">
        <v>1.8456250000000001</v>
      </c>
      <c r="DD433" s="53">
        <v>1.7480899999999999</v>
      </c>
      <c r="DE433" s="53">
        <v>1.76529</v>
      </c>
      <c r="DF433" s="53">
        <v>1.1778139999999999</v>
      </c>
      <c r="DG433" s="53">
        <v>0.59364459999999997</v>
      </c>
      <c r="DH433" s="53">
        <v>0.34077160000000001</v>
      </c>
      <c r="DI433" s="53">
        <v>-4.3624999999999997E-2</v>
      </c>
      <c r="DJ433" s="53">
        <v>-0.1725845</v>
      </c>
      <c r="DK433" s="53">
        <v>-5.6586200000000003E-2</v>
      </c>
      <c r="DL433" s="53">
        <v>2.4191E-3</v>
      </c>
      <c r="DM433" s="53">
        <v>-0.25522479999999997</v>
      </c>
      <c r="DN433" s="53">
        <v>-0.74738479999999996</v>
      </c>
      <c r="DO433" s="53">
        <v>-0.51500570000000001</v>
      </c>
      <c r="DP433" s="53">
        <v>3.31481E-2</v>
      </c>
      <c r="DQ433" s="53">
        <v>0.70337360000000004</v>
      </c>
      <c r="DR433" s="53">
        <v>1.0185789999999999</v>
      </c>
      <c r="DS433" s="53">
        <v>0.77739060000000004</v>
      </c>
      <c r="DT433" s="53">
        <v>0.86135039999999996</v>
      </c>
      <c r="DU433" s="53">
        <v>0.88865019999999995</v>
      </c>
      <c r="DV433" s="53">
        <v>1.167006</v>
      </c>
      <c r="DW433" s="53">
        <v>1.4712940000000001</v>
      </c>
      <c r="DX433" s="53">
        <v>1.333853</v>
      </c>
      <c r="DY433" s="53">
        <v>2.681092</v>
      </c>
      <c r="DZ433" s="53">
        <v>2.5970719999999998</v>
      </c>
      <c r="EA433" s="53">
        <v>2.4220890000000002</v>
      </c>
      <c r="EB433" s="53">
        <v>2.3824930000000002</v>
      </c>
      <c r="EC433" s="53">
        <v>2.339038</v>
      </c>
      <c r="ED433" s="53">
        <v>1.666274</v>
      </c>
      <c r="EE433" s="53">
        <v>1.170436</v>
      </c>
      <c r="EF433" s="53">
        <v>0.93382750000000003</v>
      </c>
      <c r="EG433" s="53">
        <v>0.62175159999999996</v>
      </c>
      <c r="EH433" s="53">
        <v>0.4958186</v>
      </c>
      <c r="EI433" s="53">
        <v>0.6128979</v>
      </c>
      <c r="EJ433" s="53">
        <v>0.66838640000000005</v>
      </c>
      <c r="EK433" s="53">
        <v>0.42984869999999997</v>
      </c>
      <c r="EL433" s="53">
        <v>-6.6071000000000003E-3</v>
      </c>
      <c r="EM433" s="53">
        <v>0.18789210000000001</v>
      </c>
      <c r="EN433" s="53">
        <v>0.54823900000000003</v>
      </c>
      <c r="EO433" s="53">
        <v>1.089637</v>
      </c>
      <c r="EP433" s="53">
        <v>1.445513</v>
      </c>
      <c r="EQ433" s="53">
        <v>1.232855</v>
      </c>
      <c r="ER433" s="53">
        <v>1.301612</v>
      </c>
      <c r="ES433" s="53">
        <v>1.286459</v>
      </c>
      <c r="ET433" s="53">
        <v>1.647397</v>
      </c>
      <c r="EU433" s="53">
        <v>1.9492389999999999</v>
      </c>
      <c r="EV433" s="53">
        <v>1.796216</v>
      </c>
      <c r="EW433" s="53">
        <v>69.031859999999995</v>
      </c>
      <c r="EX433" s="53">
        <v>68.012249999999995</v>
      </c>
      <c r="EY433" s="53">
        <v>66.869280000000003</v>
      </c>
      <c r="EZ433" s="53">
        <v>65.970590000000001</v>
      </c>
      <c r="FA433" s="53">
        <v>65.113560000000007</v>
      </c>
      <c r="FB433" s="53">
        <v>64.064539999999994</v>
      </c>
      <c r="FC433" s="53">
        <v>63.264710000000001</v>
      </c>
      <c r="FD433" s="53">
        <v>63.91422</v>
      </c>
      <c r="FE433" s="53">
        <v>66.839870000000005</v>
      </c>
      <c r="FF433" s="53">
        <v>70.686269999999993</v>
      </c>
      <c r="FG433" s="53">
        <v>74.308819999999997</v>
      </c>
      <c r="FH433" s="53">
        <v>77.875820000000004</v>
      </c>
      <c r="FI433" s="53">
        <v>81.468140000000005</v>
      </c>
      <c r="FJ433" s="53">
        <v>84.420749999999998</v>
      </c>
      <c r="FK433" s="53">
        <v>86.543300000000002</v>
      </c>
      <c r="FL433" s="53">
        <v>87.709969999999998</v>
      </c>
      <c r="FM433" s="53">
        <v>87.995919999999998</v>
      </c>
      <c r="FN433" s="53">
        <v>87.013069999999999</v>
      </c>
      <c r="FO433" s="53">
        <v>84.705060000000003</v>
      </c>
      <c r="FP433" s="53">
        <v>80.662580000000005</v>
      </c>
      <c r="FQ433" s="53">
        <v>76.971410000000006</v>
      </c>
      <c r="FR433" s="53">
        <v>74.39461</v>
      </c>
      <c r="FS433" s="53">
        <v>72.736930000000001</v>
      </c>
      <c r="FT433" s="53">
        <v>71.153589999999994</v>
      </c>
      <c r="FU433" s="53">
        <v>68</v>
      </c>
      <c r="FV433" s="53">
        <v>134.601</v>
      </c>
      <c r="FW433" s="53">
        <v>16.284990000000001</v>
      </c>
      <c r="FX433" s="53">
        <v>1</v>
      </c>
    </row>
    <row r="434" spans="1:180" x14ac:dyDescent="0.3">
      <c r="A434" t="s">
        <v>174</v>
      </c>
      <c r="B434" t="s">
        <v>253</v>
      </c>
      <c r="C434" t="s">
        <v>180</v>
      </c>
      <c r="D434" t="s">
        <v>227</v>
      </c>
      <c r="E434" t="s">
        <v>190</v>
      </c>
      <c r="F434" t="s">
        <v>241</v>
      </c>
      <c r="G434" t="s">
        <v>243</v>
      </c>
      <c r="H434" s="53">
        <v>1362</v>
      </c>
      <c r="I434" s="53">
        <v>16.0168</v>
      </c>
      <c r="J434" s="53">
        <v>15.80611</v>
      </c>
      <c r="K434" s="53">
        <v>15.406549999999999</v>
      </c>
      <c r="L434" s="53">
        <v>15.41413</v>
      </c>
      <c r="M434" s="53">
        <v>15.29918</v>
      </c>
      <c r="N434" s="53">
        <v>15.344810000000001</v>
      </c>
      <c r="O434" s="53">
        <v>16.594519999999999</v>
      </c>
      <c r="P434" s="53">
        <v>19.473400000000002</v>
      </c>
      <c r="Q434" s="53">
        <v>20.497389999999999</v>
      </c>
      <c r="R434" s="53">
        <v>20.843879999999999</v>
      </c>
      <c r="S434" s="53">
        <v>21.10688</v>
      </c>
      <c r="T434" s="53">
        <v>20.87913</v>
      </c>
      <c r="U434" s="53">
        <v>20.53321</v>
      </c>
      <c r="V434" s="53">
        <v>20.84976</v>
      </c>
      <c r="W434" s="53">
        <v>20.600860000000001</v>
      </c>
      <c r="X434" s="53">
        <v>19.956579999999999</v>
      </c>
      <c r="Y434" s="53">
        <v>18.633520000000001</v>
      </c>
      <c r="Z434" s="53">
        <v>17.165900000000001</v>
      </c>
      <c r="AA434" s="53">
        <v>16.84177</v>
      </c>
      <c r="AB434" s="53">
        <v>16.740600000000001</v>
      </c>
      <c r="AC434" s="53">
        <v>17.036840000000002</v>
      </c>
      <c r="AD434" s="53">
        <v>17.120840000000001</v>
      </c>
      <c r="AE434" s="53">
        <v>17.001740000000002</v>
      </c>
      <c r="AF434" s="53">
        <v>16.78586</v>
      </c>
      <c r="AG434" s="53">
        <v>-3.9543580999999999</v>
      </c>
      <c r="AH434" s="53">
        <v>-3.8889719999999999</v>
      </c>
      <c r="AI434" s="53">
        <v>-4.009684</v>
      </c>
      <c r="AJ434" s="53">
        <v>-3.8541210000000001</v>
      </c>
      <c r="AK434" s="53">
        <v>-3.876118</v>
      </c>
      <c r="AL434" s="53">
        <v>-4.2004739999999998</v>
      </c>
      <c r="AM434" s="53">
        <v>-4.7412900000000002</v>
      </c>
      <c r="AN434" s="53">
        <v>-4.9486800000000004</v>
      </c>
      <c r="AO434" s="53">
        <v>-5.4487389999999998</v>
      </c>
      <c r="AP434" s="53">
        <v>-5.6086109999999998</v>
      </c>
      <c r="AQ434" s="53">
        <v>-5.6614820000000003</v>
      </c>
      <c r="AR434" s="53">
        <v>-5.9383879999999998</v>
      </c>
      <c r="AS434" s="53">
        <v>-6.0789739999999997</v>
      </c>
      <c r="AT434" s="53">
        <v>-5.9004329999999996</v>
      </c>
      <c r="AU434" s="53">
        <v>-5.8839899999999998</v>
      </c>
      <c r="AV434" s="53">
        <v>-5.9183859999999999</v>
      </c>
      <c r="AW434" s="53">
        <v>-6.0302249999999997</v>
      </c>
      <c r="AX434" s="53">
        <v>-5.6798019999999996</v>
      </c>
      <c r="AY434" s="53">
        <v>-5.2676230000000004</v>
      </c>
      <c r="AZ434" s="53">
        <v>-4.7411950000000003</v>
      </c>
      <c r="BA434" s="53">
        <v>-4.542967</v>
      </c>
      <c r="BB434" s="53">
        <v>-4.5564150000000003</v>
      </c>
      <c r="BC434" s="53">
        <v>-4.5117570000000002</v>
      </c>
      <c r="BD434" s="53">
        <v>-4.5457190000000001</v>
      </c>
      <c r="BE434" s="53">
        <v>-2.3498149000000002</v>
      </c>
      <c r="BF434" s="53">
        <v>-2.2678690000000001</v>
      </c>
      <c r="BG434" s="53">
        <v>-2.4264480000000002</v>
      </c>
      <c r="BH434" s="53">
        <v>-2.218658</v>
      </c>
      <c r="BI434" s="53">
        <v>-2.2395719999999999</v>
      </c>
      <c r="BJ434" s="53">
        <v>-2.55979</v>
      </c>
      <c r="BK434" s="53">
        <v>-2.9956800000000001</v>
      </c>
      <c r="BL434" s="53">
        <v>-3.0972770000000001</v>
      </c>
      <c r="BM434" s="53">
        <v>-3.6096409999999999</v>
      </c>
      <c r="BN434" s="53">
        <v>-3.7279789999999999</v>
      </c>
      <c r="BO434" s="53">
        <v>-3.7778299999999998</v>
      </c>
      <c r="BP434" s="53">
        <v>-4.027291</v>
      </c>
      <c r="BQ434" s="53">
        <v>-4.1802970000000004</v>
      </c>
      <c r="BR434" s="53">
        <v>-3.9782630000000001</v>
      </c>
      <c r="BS434" s="53">
        <v>-3.9638819999999999</v>
      </c>
      <c r="BT434" s="53">
        <v>-3.9510679999999998</v>
      </c>
      <c r="BU434" s="53">
        <v>-4.1373579999999999</v>
      </c>
      <c r="BV434" s="53">
        <v>-3.9927540000000001</v>
      </c>
      <c r="BW434" s="53">
        <v>-3.6651989999999999</v>
      </c>
      <c r="BX434" s="53">
        <v>-3.161619</v>
      </c>
      <c r="BY434" s="53">
        <v>-3.0298319999999999</v>
      </c>
      <c r="BZ434" s="53">
        <v>-2.9813749999999999</v>
      </c>
      <c r="CA434" s="53">
        <v>-2.8433250000000001</v>
      </c>
      <c r="CB434" s="53">
        <v>-2.7844850000000001</v>
      </c>
      <c r="CC434" s="53">
        <v>-1.238513</v>
      </c>
      <c r="CD434" s="53">
        <v>-1.1450979999999999</v>
      </c>
      <c r="CE434" s="53">
        <v>-1.329904</v>
      </c>
      <c r="CF434" s="53">
        <v>-1.085941</v>
      </c>
      <c r="CG434" s="53">
        <v>-1.106106</v>
      </c>
      <c r="CH434" s="53">
        <v>-1.4234560000000001</v>
      </c>
      <c r="CI434" s="53">
        <v>-1.7866759999999999</v>
      </c>
      <c r="CJ434" s="53">
        <v>-1.8149999999999999</v>
      </c>
      <c r="CK434" s="53">
        <v>-2.3358880000000002</v>
      </c>
      <c r="CL434" s="53">
        <v>-2.4254600000000002</v>
      </c>
      <c r="CM434" s="53">
        <v>-2.4732180000000001</v>
      </c>
      <c r="CN434" s="53">
        <v>-2.7036709999999999</v>
      </c>
      <c r="CO434" s="53">
        <v>-2.8652799999999998</v>
      </c>
      <c r="CP434" s="53">
        <v>-2.6469740000000002</v>
      </c>
      <c r="CQ434" s="53">
        <v>-2.63402</v>
      </c>
      <c r="CR434" s="53">
        <v>-2.5885090000000002</v>
      </c>
      <c r="CS434" s="53">
        <v>-2.826365</v>
      </c>
      <c r="CT434" s="53">
        <v>-2.8243100000000001</v>
      </c>
      <c r="CU434" s="53">
        <v>-2.5553650000000001</v>
      </c>
      <c r="CV434" s="53">
        <v>-2.067609</v>
      </c>
      <c r="CW434" s="53">
        <v>-1.98184</v>
      </c>
      <c r="CX434" s="53">
        <v>-1.8905080000000001</v>
      </c>
      <c r="CY434" s="53">
        <v>-1.687775</v>
      </c>
      <c r="CZ434" s="53">
        <v>-1.5646599999999999</v>
      </c>
      <c r="DA434" s="53">
        <v>-0.1272112</v>
      </c>
      <c r="DB434" s="53">
        <v>-2.23276E-2</v>
      </c>
      <c r="DC434" s="53">
        <v>-0.2333595</v>
      </c>
      <c r="DD434" s="53">
        <v>4.67763E-2</v>
      </c>
      <c r="DE434" s="53">
        <v>2.7360700000000002E-2</v>
      </c>
      <c r="DF434" s="53">
        <v>-0.28712290000000001</v>
      </c>
      <c r="DG434" s="53">
        <v>-0.57767120000000005</v>
      </c>
      <c r="DH434" s="53">
        <v>-0.53272390000000003</v>
      </c>
      <c r="DI434" s="53">
        <v>-1.062136</v>
      </c>
      <c r="DJ434" s="53">
        <v>-1.122941</v>
      </c>
      <c r="DK434" s="53">
        <v>-1.168606</v>
      </c>
      <c r="DL434" s="53">
        <v>-1.3800520000000001</v>
      </c>
      <c r="DM434" s="53">
        <v>-1.5502629999999999</v>
      </c>
      <c r="DN434" s="53">
        <v>-1.315685</v>
      </c>
      <c r="DO434" s="53">
        <v>-1.3041590000000001</v>
      </c>
      <c r="DP434" s="53">
        <v>-1.225951</v>
      </c>
      <c r="DQ434" s="53">
        <v>-1.515371</v>
      </c>
      <c r="DR434" s="53">
        <v>-1.655867</v>
      </c>
      <c r="DS434" s="53">
        <v>-1.44553</v>
      </c>
      <c r="DT434" s="53">
        <v>-0.97359980000000002</v>
      </c>
      <c r="DU434" s="53">
        <v>-0.93384750000000005</v>
      </c>
      <c r="DV434" s="53">
        <v>-0.79964080000000004</v>
      </c>
      <c r="DW434" s="53">
        <v>-0.53222360000000002</v>
      </c>
      <c r="DX434" s="53">
        <v>-0.34483520000000001</v>
      </c>
      <c r="DY434" s="53">
        <v>1.4773320000000001</v>
      </c>
      <c r="DZ434" s="53">
        <v>1.5987750000000001</v>
      </c>
      <c r="EA434" s="53">
        <v>1.3498760000000001</v>
      </c>
      <c r="EB434" s="53">
        <v>1.68224</v>
      </c>
      <c r="EC434" s="53">
        <v>1.6639060000000001</v>
      </c>
      <c r="ED434" s="53">
        <v>1.3535619999999999</v>
      </c>
      <c r="EE434" s="53">
        <v>1.1679390000000001</v>
      </c>
      <c r="EF434" s="53">
        <v>1.3186800000000001</v>
      </c>
      <c r="EG434" s="53">
        <v>0.77696160000000003</v>
      </c>
      <c r="EH434" s="53">
        <v>0.75769059999999999</v>
      </c>
      <c r="EI434" s="53">
        <v>0.71504630000000002</v>
      </c>
      <c r="EJ434" s="53">
        <v>0.53104470000000004</v>
      </c>
      <c r="EK434" s="53">
        <v>0.34841349999999999</v>
      </c>
      <c r="EL434" s="53">
        <v>0.60648550000000001</v>
      </c>
      <c r="EM434" s="53">
        <v>0.61594930000000003</v>
      </c>
      <c r="EN434" s="53">
        <v>0.74136760000000002</v>
      </c>
      <c r="EO434" s="53">
        <v>0.37749569999999999</v>
      </c>
      <c r="EP434" s="53">
        <v>3.1180800000000002E-2</v>
      </c>
      <c r="EQ434" s="53">
        <v>0.1568939</v>
      </c>
      <c r="ER434" s="53">
        <v>0.60597610000000002</v>
      </c>
      <c r="ES434" s="53">
        <v>0.57928729999999995</v>
      </c>
      <c r="ET434" s="53">
        <v>0.77539829999999998</v>
      </c>
      <c r="EU434" s="53">
        <v>1.1362080000000001</v>
      </c>
      <c r="EV434" s="53">
        <v>1.416398</v>
      </c>
      <c r="EW434" s="53">
        <v>72.099980000000002</v>
      </c>
      <c r="EX434" s="53">
        <v>70.524150000000006</v>
      </c>
      <c r="EY434" s="53">
        <v>68.927989999999994</v>
      </c>
      <c r="EZ434" s="53">
        <v>67.422910000000002</v>
      </c>
      <c r="FA434" s="53">
        <v>66.097949999999997</v>
      </c>
      <c r="FB434" s="53">
        <v>65.071730000000002</v>
      </c>
      <c r="FC434" s="53">
        <v>64.085400000000007</v>
      </c>
      <c r="FD434" s="53">
        <v>64.688100000000006</v>
      </c>
      <c r="FE434" s="53">
        <v>67.856520000000003</v>
      </c>
      <c r="FF434" s="53">
        <v>72.035579999999996</v>
      </c>
      <c r="FG434" s="53">
        <v>76.27364</v>
      </c>
      <c r="FH434" s="53">
        <v>80.089039999999997</v>
      </c>
      <c r="FI434" s="53">
        <v>83.324479999999994</v>
      </c>
      <c r="FJ434" s="53">
        <v>86.123919999999998</v>
      </c>
      <c r="FK434" s="53">
        <v>88.020099999999999</v>
      </c>
      <c r="FL434" s="53">
        <v>89.165909999999997</v>
      </c>
      <c r="FM434" s="53">
        <v>89.435209999999998</v>
      </c>
      <c r="FN434" s="53">
        <v>88.669790000000006</v>
      </c>
      <c r="FO434" s="53">
        <v>86.50179</v>
      </c>
      <c r="FP434" s="53">
        <v>83.14143</v>
      </c>
      <c r="FQ434" s="53">
        <v>80.163089999999997</v>
      </c>
      <c r="FR434" s="53">
        <v>77.606449999999995</v>
      </c>
      <c r="FS434" s="53">
        <v>75.438779999999994</v>
      </c>
      <c r="FT434" s="53">
        <v>73.380660000000006</v>
      </c>
      <c r="FU434" s="53">
        <v>2018</v>
      </c>
      <c r="FV434" s="53">
        <v>36184.879999999997</v>
      </c>
      <c r="FW434" s="53">
        <v>228.09649999999999</v>
      </c>
      <c r="FX434" s="53">
        <v>1</v>
      </c>
    </row>
    <row r="435" spans="1:180" x14ac:dyDescent="0.3">
      <c r="A435" t="s">
        <v>174</v>
      </c>
      <c r="B435" t="s">
        <v>253</v>
      </c>
      <c r="C435" t="s">
        <v>180</v>
      </c>
      <c r="D435" t="s">
        <v>248</v>
      </c>
      <c r="E435" t="s">
        <v>187</v>
      </c>
      <c r="F435" t="s">
        <v>241</v>
      </c>
      <c r="G435" t="s">
        <v>243</v>
      </c>
      <c r="H435" s="53">
        <v>1362</v>
      </c>
      <c r="I435" s="53">
        <v>32.165722000000002</v>
      </c>
      <c r="J435" s="53">
        <v>31.97447</v>
      </c>
      <c r="K435" s="53">
        <v>31.627569999999999</v>
      </c>
      <c r="L435" s="53">
        <v>31.241689999999998</v>
      </c>
      <c r="M435" s="53">
        <v>31.13091</v>
      </c>
      <c r="N435" s="53">
        <v>31.544979999999999</v>
      </c>
      <c r="O435" s="53">
        <v>32.927669999999999</v>
      </c>
      <c r="P435" s="53">
        <v>33.848999999999997</v>
      </c>
      <c r="Q435" s="53">
        <v>33.548830000000002</v>
      </c>
      <c r="R435" s="53">
        <v>33.09037</v>
      </c>
      <c r="S435" s="53">
        <v>32.64302</v>
      </c>
      <c r="T435" s="53">
        <v>31.49241</v>
      </c>
      <c r="U435" s="53">
        <v>30.59112</v>
      </c>
      <c r="V435" s="53">
        <v>30.426770000000001</v>
      </c>
      <c r="W435" s="53">
        <v>29.978439999999999</v>
      </c>
      <c r="X435" s="53">
        <v>29.374559999999999</v>
      </c>
      <c r="Y435" s="53">
        <v>27.893740000000001</v>
      </c>
      <c r="Z435" s="53">
        <v>26.763580000000001</v>
      </c>
      <c r="AA435" s="53">
        <v>26.478459999999998</v>
      </c>
      <c r="AB435" s="53">
        <v>26.63767</v>
      </c>
      <c r="AC435" s="53">
        <v>27.587430000000001</v>
      </c>
      <c r="AD435" s="53">
        <v>27.690280000000001</v>
      </c>
      <c r="AE435" s="53">
        <v>27.168009999999999</v>
      </c>
      <c r="AF435" s="53">
        <v>26.557600000000001</v>
      </c>
      <c r="AG435" s="53">
        <v>-1.378125</v>
      </c>
      <c r="AH435" s="53">
        <v>-1.3474459999999999</v>
      </c>
      <c r="AI435" s="53">
        <v>-1.3651310000000001</v>
      </c>
      <c r="AJ435" s="53">
        <v>-1.4762900000000001</v>
      </c>
      <c r="AK435" s="53">
        <v>-1.4023600000000001</v>
      </c>
      <c r="AL435" s="53">
        <v>-1.2754749999999999</v>
      </c>
      <c r="AM435" s="53">
        <v>-0.6742629</v>
      </c>
      <c r="AN435" s="53">
        <v>-0.48947940000000001</v>
      </c>
      <c r="AO435" s="53">
        <v>-0.95092810000000005</v>
      </c>
      <c r="AP435" s="53">
        <v>-1.094733</v>
      </c>
      <c r="AQ435" s="53">
        <v>-1.0489489999999999</v>
      </c>
      <c r="AR435" s="53">
        <v>-1.5988579999999999</v>
      </c>
      <c r="AS435" s="53">
        <v>-2.0537519999999998</v>
      </c>
      <c r="AT435" s="53">
        <v>-2.0874259999999998</v>
      </c>
      <c r="AU435" s="53">
        <v>-1.909017</v>
      </c>
      <c r="AV435" s="53">
        <v>-1.5897840000000001</v>
      </c>
      <c r="AW435" s="53">
        <v>-2.1267499999999999</v>
      </c>
      <c r="AX435" s="53">
        <v>-2.144021</v>
      </c>
      <c r="AY435" s="53">
        <v>-2.039326</v>
      </c>
      <c r="AZ435" s="53">
        <v>-1.439648</v>
      </c>
      <c r="BA435" s="53">
        <v>-0.84892319999999999</v>
      </c>
      <c r="BB435" s="53">
        <v>-0.88926210000000006</v>
      </c>
      <c r="BC435" s="53">
        <v>-1.118595</v>
      </c>
      <c r="BD435" s="53">
        <v>-1.4585969999999999</v>
      </c>
      <c r="BE435" s="53">
        <v>1.196731</v>
      </c>
      <c r="BF435" s="53">
        <v>1.2386539999999999</v>
      </c>
      <c r="BG435" s="53">
        <v>1.218987</v>
      </c>
      <c r="BH435" s="53">
        <v>1.0971489999999999</v>
      </c>
      <c r="BI435" s="53">
        <v>1.1635180000000001</v>
      </c>
      <c r="BJ435" s="53">
        <v>1.29617</v>
      </c>
      <c r="BK435" s="53">
        <v>1.73177</v>
      </c>
      <c r="BL435" s="53">
        <v>1.9665379999999999</v>
      </c>
      <c r="BM435" s="53">
        <v>1.479195</v>
      </c>
      <c r="BN435" s="53">
        <v>1.2735609999999999</v>
      </c>
      <c r="BO435" s="53">
        <v>1.311596</v>
      </c>
      <c r="BP435" s="53">
        <v>0.73565829999999999</v>
      </c>
      <c r="BQ435" s="53">
        <v>0.34449829999999998</v>
      </c>
      <c r="BR435" s="53">
        <v>0.43005870000000002</v>
      </c>
      <c r="BS435" s="53">
        <v>0.54202969999999995</v>
      </c>
      <c r="BT435" s="53">
        <v>0.81696150000000001</v>
      </c>
      <c r="BU435" s="53">
        <v>0.39579510000000001</v>
      </c>
      <c r="BV435" s="53">
        <v>0.48949730000000002</v>
      </c>
      <c r="BW435" s="53">
        <v>0.56368770000000001</v>
      </c>
      <c r="BX435" s="53">
        <v>1.118115</v>
      </c>
      <c r="BY435" s="53">
        <v>1.4770490000000001</v>
      </c>
      <c r="BZ435" s="53">
        <v>1.439209</v>
      </c>
      <c r="CA435" s="53">
        <v>1.1935789999999999</v>
      </c>
      <c r="CB435" s="53">
        <v>0.84752130000000003</v>
      </c>
      <c r="CC435" s="53">
        <v>2.9800680000000002</v>
      </c>
      <c r="CD435" s="53">
        <v>3.029779</v>
      </c>
      <c r="CE435" s="53">
        <v>3.0087389999999998</v>
      </c>
      <c r="CF435" s="53">
        <v>2.8795060000000001</v>
      </c>
      <c r="CG435" s="53">
        <v>2.9406370000000002</v>
      </c>
      <c r="CH435" s="53">
        <v>3.077283</v>
      </c>
      <c r="CI435" s="53">
        <v>3.3981810000000001</v>
      </c>
      <c r="CJ435" s="53">
        <v>3.6675680000000002</v>
      </c>
      <c r="CK435" s="53">
        <v>3.1622910000000002</v>
      </c>
      <c r="CL435" s="53">
        <v>2.913834</v>
      </c>
      <c r="CM435" s="53">
        <v>2.9465029999999999</v>
      </c>
      <c r="CN435" s="53">
        <v>2.3525369999999999</v>
      </c>
      <c r="CO435" s="53">
        <v>2.0055190000000001</v>
      </c>
      <c r="CP435" s="53">
        <v>2.1736610000000001</v>
      </c>
      <c r="CQ435" s="53">
        <v>2.239617</v>
      </c>
      <c r="CR435" s="53">
        <v>2.4838659999999999</v>
      </c>
      <c r="CS435" s="53">
        <v>2.1429019999999999</v>
      </c>
      <c r="CT435" s="53">
        <v>2.3134640000000002</v>
      </c>
      <c r="CU435" s="53">
        <v>2.366527</v>
      </c>
      <c r="CV435" s="53">
        <v>2.8896139999999999</v>
      </c>
      <c r="CW435" s="53">
        <v>3.0880100000000001</v>
      </c>
      <c r="CX435" s="53">
        <v>3.051901</v>
      </c>
      <c r="CY435" s="53">
        <v>2.7949839999999999</v>
      </c>
      <c r="CZ435" s="53">
        <v>2.4447320000000001</v>
      </c>
      <c r="DA435" s="53">
        <v>4.7634058000000001</v>
      </c>
      <c r="DB435" s="53">
        <v>4.8209039999999996</v>
      </c>
      <c r="DC435" s="53">
        <v>4.7984920000000004</v>
      </c>
      <c r="DD435" s="53">
        <v>4.6618620000000002</v>
      </c>
      <c r="DE435" s="53">
        <v>4.7177559999999996</v>
      </c>
      <c r="DF435" s="53">
        <v>4.8583970000000001</v>
      </c>
      <c r="DG435" s="53">
        <v>5.0645920000000002</v>
      </c>
      <c r="DH435" s="53">
        <v>5.3685980000000004</v>
      </c>
      <c r="DI435" s="53">
        <v>4.8453879999999998</v>
      </c>
      <c r="DJ435" s="53">
        <v>4.5541070000000001</v>
      </c>
      <c r="DK435" s="53">
        <v>4.5814089999999998</v>
      </c>
      <c r="DL435" s="53">
        <v>3.9694159999999998</v>
      </c>
      <c r="DM435" s="53">
        <v>3.6665390000000002</v>
      </c>
      <c r="DN435" s="53">
        <v>3.9172630000000002</v>
      </c>
      <c r="DO435" s="53">
        <v>3.9372039999999999</v>
      </c>
      <c r="DP435" s="53">
        <v>4.1507699999999996</v>
      </c>
      <c r="DQ435" s="53">
        <v>3.8900090000000001</v>
      </c>
      <c r="DR435" s="53">
        <v>4.1374300000000002</v>
      </c>
      <c r="DS435" s="53">
        <v>4.1693670000000003</v>
      </c>
      <c r="DT435" s="53">
        <v>4.6611130000000003</v>
      </c>
      <c r="DU435" s="53">
        <v>4.6989720000000004</v>
      </c>
      <c r="DV435" s="53">
        <v>4.6645919999999998</v>
      </c>
      <c r="DW435" s="53">
        <v>4.3963890000000001</v>
      </c>
      <c r="DX435" s="53">
        <v>4.0419419999999997</v>
      </c>
      <c r="DY435" s="53">
        <v>7.3382620999999997</v>
      </c>
      <c r="DZ435" s="53">
        <v>7.4070039999999997</v>
      </c>
      <c r="EA435" s="53">
        <v>7.3826090000000004</v>
      </c>
      <c r="EB435" s="53">
        <v>7.2353019999999999</v>
      </c>
      <c r="EC435" s="53">
        <v>7.2836340000000002</v>
      </c>
      <c r="ED435" s="53">
        <v>7.4300420000000003</v>
      </c>
      <c r="EE435" s="53">
        <v>7.4706250000000001</v>
      </c>
      <c r="EF435" s="53">
        <v>7.8246149999999997</v>
      </c>
      <c r="EG435" s="53">
        <v>7.2755109999999998</v>
      </c>
      <c r="EH435" s="53">
        <v>6.9224009999999998</v>
      </c>
      <c r="EI435" s="53">
        <v>6.941954</v>
      </c>
      <c r="EJ435" s="53">
        <v>6.3039329999999998</v>
      </c>
      <c r="EK435" s="53">
        <v>6.0647890000000002</v>
      </c>
      <c r="EL435" s="53">
        <v>6.4347469999999998</v>
      </c>
      <c r="EM435" s="53">
        <v>6.3882510000000003</v>
      </c>
      <c r="EN435" s="53">
        <v>6.5575150000000004</v>
      </c>
      <c r="EO435" s="53">
        <v>6.4125529999999999</v>
      </c>
      <c r="EP435" s="53">
        <v>6.7709479999999997</v>
      </c>
      <c r="EQ435" s="53">
        <v>6.7723800000000001</v>
      </c>
      <c r="ER435" s="53">
        <v>7.2188759999999998</v>
      </c>
      <c r="ES435" s="53">
        <v>7.0249439999999996</v>
      </c>
      <c r="ET435" s="53">
        <v>6.9930630000000003</v>
      </c>
      <c r="EU435" s="53">
        <v>6.708564</v>
      </c>
      <c r="EV435" s="53">
        <v>6.3480600000000003</v>
      </c>
      <c r="EW435" s="53">
        <v>76.711939999999998</v>
      </c>
      <c r="EX435" s="53">
        <v>74.966380000000001</v>
      </c>
      <c r="EY435" s="53">
        <v>73.247690000000006</v>
      </c>
      <c r="EZ435" s="53">
        <v>71.630260000000007</v>
      </c>
      <c r="FA435" s="53">
        <v>70.196219999999997</v>
      </c>
      <c r="FB435" s="53">
        <v>68.85172</v>
      </c>
      <c r="FC435" s="53">
        <v>68.788049999999998</v>
      </c>
      <c r="FD435" s="53">
        <v>71.208979999999997</v>
      </c>
      <c r="FE435" s="53">
        <v>74.61703</v>
      </c>
      <c r="FF435" s="53">
        <v>78.259739999999994</v>
      </c>
      <c r="FG435" s="53">
        <v>81.888000000000005</v>
      </c>
      <c r="FH435" s="53">
        <v>85.171239999999997</v>
      </c>
      <c r="FI435" s="53">
        <v>88.165819999999997</v>
      </c>
      <c r="FJ435" s="53">
        <v>90.885230000000007</v>
      </c>
      <c r="FK435" s="53">
        <v>92.927890000000005</v>
      </c>
      <c r="FL435" s="53">
        <v>94.181979999999996</v>
      </c>
      <c r="FM435" s="53">
        <v>94.729190000000003</v>
      </c>
      <c r="FN435" s="53">
        <v>94.350980000000007</v>
      </c>
      <c r="FO435" s="53">
        <v>92.438999999999993</v>
      </c>
      <c r="FP435" s="53">
        <v>90.442120000000003</v>
      </c>
      <c r="FQ435" s="53">
        <v>87.229780000000005</v>
      </c>
      <c r="FR435" s="53">
        <v>83.675110000000004</v>
      </c>
      <c r="FS435" s="53">
        <v>80.600620000000006</v>
      </c>
      <c r="FT435" s="53">
        <v>77.687839999999994</v>
      </c>
      <c r="FU435" s="53">
        <v>2018.867</v>
      </c>
      <c r="FV435" s="53">
        <v>59900.7</v>
      </c>
      <c r="FW435" s="53">
        <v>278.66480000000001</v>
      </c>
      <c r="FX435" s="53">
        <v>1</v>
      </c>
    </row>
    <row r="436" spans="1:180" x14ac:dyDescent="0.3">
      <c r="A436" t="s">
        <v>174</v>
      </c>
      <c r="B436" t="s">
        <v>253</v>
      </c>
      <c r="C436" t="s">
        <v>180</v>
      </c>
      <c r="D436" t="s">
        <v>227</v>
      </c>
      <c r="E436" t="s">
        <v>187</v>
      </c>
      <c r="F436" t="s">
        <v>241</v>
      </c>
      <c r="G436" t="s">
        <v>243</v>
      </c>
      <c r="H436" s="53">
        <v>1362</v>
      </c>
      <c r="I436" s="53">
        <v>30.140560000000001</v>
      </c>
      <c r="J436" s="53">
        <v>29.886399999999998</v>
      </c>
      <c r="K436" s="53">
        <v>29.476710000000001</v>
      </c>
      <c r="L436" s="53">
        <v>29.237850000000002</v>
      </c>
      <c r="M436" s="53">
        <v>29.106870000000001</v>
      </c>
      <c r="N436" s="53">
        <v>29.688659999999999</v>
      </c>
      <c r="O436" s="53">
        <v>32.864519999999999</v>
      </c>
      <c r="P436" s="53">
        <v>36.029800000000002</v>
      </c>
      <c r="Q436" s="53">
        <v>37.898240000000001</v>
      </c>
      <c r="R436" s="53">
        <v>38.70382</v>
      </c>
      <c r="S436" s="53">
        <v>38.477760000000004</v>
      </c>
      <c r="T436" s="53">
        <v>37.992550000000001</v>
      </c>
      <c r="U436" s="53">
        <v>37.563899999999997</v>
      </c>
      <c r="V436" s="53">
        <v>37.518030000000003</v>
      </c>
      <c r="W436" s="53">
        <v>36.493319999999997</v>
      </c>
      <c r="X436" s="53">
        <v>34.948399999999999</v>
      </c>
      <c r="Y436" s="53">
        <v>33.432209999999998</v>
      </c>
      <c r="Z436" s="53">
        <v>32.212000000000003</v>
      </c>
      <c r="AA436" s="53">
        <v>31.977779999999999</v>
      </c>
      <c r="AB436" s="53">
        <v>32.020319999999998</v>
      </c>
      <c r="AC436" s="53">
        <v>33.299379999999999</v>
      </c>
      <c r="AD436" s="53">
        <v>34.141939999999998</v>
      </c>
      <c r="AE436" s="53">
        <v>33.499130000000001</v>
      </c>
      <c r="AF436" s="53">
        <v>32.901560000000003</v>
      </c>
      <c r="AG436" s="53">
        <v>-3.0047081000000002</v>
      </c>
      <c r="AH436" s="53">
        <v>-3.076327</v>
      </c>
      <c r="AI436" s="53">
        <v>-3.295671</v>
      </c>
      <c r="AJ436" s="53">
        <v>-3.3530359999999999</v>
      </c>
      <c r="AK436" s="53">
        <v>-3.3571749999999998</v>
      </c>
      <c r="AL436" s="53">
        <v>-3.2671830000000002</v>
      </c>
      <c r="AM436" s="53">
        <v>-2.8527499999999999</v>
      </c>
      <c r="AN436" s="53">
        <v>-2.755277</v>
      </c>
      <c r="AO436" s="53">
        <v>-2.0881120000000002</v>
      </c>
      <c r="AP436" s="53">
        <v>-1.8666</v>
      </c>
      <c r="AQ436" s="53">
        <v>-2.251744</v>
      </c>
      <c r="AR436" s="53">
        <v>-2.4542899999999999</v>
      </c>
      <c r="AS436" s="53">
        <v>-2.3050229999999998</v>
      </c>
      <c r="AT436" s="53">
        <v>-2.2488760000000001</v>
      </c>
      <c r="AU436" s="53">
        <v>-2.6693720000000001</v>
      </c>
      <c r="AV436" s="53">
        <v>-3.441522</v>
      </c>
      <c r="AW436" s="53">
        <v>-4.1265130000000001</v>
      </c>
      <c r="AX436" s="53">
        <v>-4.1644189999999996</v>
      </c>
      <c r="AY436" s="53">
        <v>-3.9916909999999999</v>
      </c>
      <c r="AZ436" s="53">
        <v>-3.5752160000000002</v>
      </c>
      <c r="BA436" s="53">
        <v>-2.6591019999999999</v>
      </c>
      <c r="BB436" s="53">
        <v>-1.921991</v>
      </c>
      <c r="BC436" s="53">
        <v>-2.3666939999999999</v>
      </c>
      <c r="BD436" s="53">
        <v>-2.5844900000000002</v>
      </c>
      <c r="BE436" s="53">
        <v>-0.86929392999999999</v>
      </c>
      <c r="BF436" s="53">
        <v>-0.92491610000000002</v>
      </c>
      <c r="BG436" s="53">
        <v>-1.151953</v>
      </c>
      <c r="BH436" s="53">
        <v>-1.2130099999999999</v>
      </c>
      <c r="BI436" s="53">
        <v>-1.215611</v>
      </c>
      <c r="BJ436" s="53">
        <v>-1.1801269999999999</v>
      </c>
      <c r="BK436" s="53">
        <v>-0.72923179999999999</v>
      </c>
      <c r="BL436" s="53">
        <v>-0.47824420000000001</v>
      </c>
      <c r="BM436" s="53">
        <v>0.2267557</v>
      </c>
      <c r="BN436" s="53">
        <v>0.56908990000000004</v>
      </c>
      <c r="BO436" s="53">
        <v>0.1459432</v>
      </c>
      <c r="BP436" s="53">
        <v>-7.8077099999999997E-2</v>
      </c>
      <c r="BQ436" s="53">
        <v>1.43692E-2</v>
      </c>
      <c r="BR436" s="53">
        <v>5.7095699999999999E-2</v>
      </c>
      <c r="BS436" s="53">
        <v>-0.41826160000000001</v>
      </c>
      <c r="BT436" s="53">
        <v>-1.171686</v>
      </c>
      <c r="BU436" s="53">
        <v>-1.6174029999999999</v>
      </c>
      <c r="BV436" s="53">
        <v>-1.3556060000000001</v>
      </c>
      <c r="BW436" s="53">
        <v>-1.2362169999999999</v>
      </c>
      <c r="BX436" s="53">
        <v>-0.81216129999999997</v>
      </c>
      <c r="BY436" s="53">
        <v>-0.28383219999999998</v>
      </c>
      <c r="BZ436" s="53">
        <v>0.27124179999999998</v>
      </c>
      <c r="CA436" s="53">
        <v>-0.1965933</v>
      </c>
      <c r="CB436" s="53">
        <v>-0.43335220000000002</v>
      </c>
      <c r="CC436" s="53">
        <v>0.60968792000000005</v>
      </c>
      <c r="CD436" s="53">
        <v>0.56514430000000004</v>
      </c>
      <c r="CE436" s="53">
        <v>0.33277980000000001</v>
      </c>
      <c r="CF436" s="53">
        <v>0.26916580000000001</v>
      </c>
      <c r="CG436" s="53">
        <v>0.26763019999999998</v>
      </c>
      <c r="CH436" s="53">
        <v>0.26536159999999998</v>
      </c>
      <c r="CI436" s="53">
        <v>0.74150970000000005</v>
      </c>
      <c r="CJ436" s="53">
        <v>1.098821</v>
      </c>
      <c r="CK436" s="53">
        <v>1.8300259999999999</v>
      </c>
      <c r="CL436" s="53">
        <v>2.2560419999999999</v>
      </c>
      <c r="CM436" s="53">
        <v>1.8065739999999999</v>
      </c>
      <c r="CN436" s="53">
        <v>1.5676810000000001</v>
      </c>
      <c r="CO436" s="53">
        <v>1.620773</v>
      </c>
      <c r="CP436" s="53">
        <v>1.6542049999999999</v>
      </c>
      <c r="CQ436" s="53">
        <v>1.1408510000000001</v>
      </c>
      <c r="CR436" s="53">
        <v>0.40039659999999999</v>
      </c>
      <c r="CS436" s="53">
        <v>0.1203998</v>
      </c>
      <c r="CT436" s="53">
        <v>0.58976910000000005</v>
      </c>
      <c r="CU436" s="53">
        <v>0.67221520000000001</v>
      </c>
      <c r="CV436" s="53">
        <v>1.1015219999999999</v>
      </c>
      <c r="CW436" s="53">
        <v>1.361272</v>
      </c>
      <c r="CX436" s="53">
        <v>1.790268</v>
      </c>
      <c r="CY436" s="53">
        <v>1.3064119999999999</v>
      </c>
      <c r="CZ436" s="53">
        <v>1.0565199999999999</v>
      </c>
      <c r="DA436" s="53">
        <v>2.0886691000000002</v>
      </c>
      <c r="DB436" s="53">
        <v>2.0552049999999999</v>
      </c>
      <c r="DC436" s="53">
        <v>1.8175129999999999</v>
      </c>
      <c r="DD436" s="53">
        <v>1.751342</v>
      </c>
      <c r="DE436" s="53">
        <v>1.7508710000000001</v>
      </c>
      <c r="DF436" s="53">
        <v>1.71085</v>
      </c>
      <c r="DG436" s="53">
        <v>2.2122519999999999</v>
      </c>
      <c r="DH436" s="53">
        <v>2.6758869999999999</v>
      </c>
      <c r="DI436" s="53">
        <v>3.433297</v>
      </c>
      <c r="DJ436" s="53">
        <v>3.9429940000000001</v>
      </c>
      <c r="DK436" s="53">
        <v>3.4672049999999999</v>
      </c>
      <c r="DL436" s="53">
        <v>3.2134390000000002</v>
      </c>
      <c r="DM436" s="53">
        <v>3.2271770000000002</v>
      </c>
      <c r="DN436" s="53">
        <v>3.2513139999999998</v>
      </c>
      <c r="DO436" s="53">
        <v>2.6999629999999999</v>
      </c>
      <c r="DP436" s="53">
        <v>1.9724790000000001</v>
      </c>
      <c r="DQ436" s="53">
        <v>1.8582019999999999</v>
      </c>
      <c r="DR436" s="53">
        <v>2.5351439999999998</v>
      </c>
      <c r="DS436" s="53">
        <v>2.5806480000000001</v>
      </c>
      <c r="DT436" s="53">
        <v>3.0152049999999999</v>
      </c>
      <c r="DU436" s="53">
        <v>3.0063770000000001</v>
      </c>
      <c r="DV436" s="53">
        <v>3.309294</v>
      </c>
      <c r="DW436" s="53">
        <v>2.809418</v>
      </c>
      <c r="DX436" s="53">
        <v>2.5463909999999998</v>
      </c>
      <c r="DY436" s="53">
        <v>4.2240839000000001</v>
      </c>
      <c r="DZ436" s="53">
        <v>4.2066160000000004</v>
      </c>
      <c r="EA436" s="53">
        <v>3.96123</v>
      </c>
      <c r="EB436" s="53">
        <v>3.8913679999999999</v>
      </c>
      <c r="EC436" s="53">
        <v>3.8924349999999999</v>
      </c>
      <c r="ED436" s="53">
        <v>3.7979059999999998</v>
      </c>
      <c r="EE436" s="53">
        <v>4.3357700000000001</v>
      </c>
      <c r="EF436" s="53">
        <v>4.9529199999999998</v>
      </c>
      <c r="EG436" s="53">
        <v>5.7481640000000001</v>
      </c>
      <c r="EH436" s="53">
        <v>6.3786839999999998</v>
      </c>
      <c r="EI436" s="53">
        <v>5.8648930000000004</v>
      </c>
      <c r="EJ436" s="53">
        <v>5.5896520000000001</v>
      </c>
      <c r="EK436" s="53">
        <v>5.5465689999999999</v>
      </c>
      <c r="EL436" s="53">
        <v>5.5572860000000004</v>
      </c>
      <c r="EM436" s="53">
        <v>4.9510740000000002</v>
      </c>
      <c r="EN436" s="53">
        <v>4.2423159999999998</v>
      </c>
      <c r="EO436" s="53">
        <v>4.3673130000000002</v>
      </c>
      <c r="EP436" s="53">
        <v>5.3439569999999996</v>
      </c>
      <c r="EQ436" s="53">
        <v>5.3361210000000003</v>
      </c>
      <c r="ER436" s="53">
        <v>5.7782600000000004</v>
      </c>
      <c r="ES436" s="53">
        <v>5.3816470000000001</v>
      </c>
      <c r="ET436" s="53">
        <v>5.5025269999999997</v>
      </c>
      <c r="EU436" s="53">
        <v>4.9795189999999998</v>
      </c>
      <c r="EV436" s="53">
        <v>4.6975290000000003</v>
      </c>
      <c r="EW436" s="53">
        <v>72.651179999999997</v>
      </c>
      <c r="EX436" s="53">
        <v>70.976089999999999</v>
      </c>
      <c r="EY436" s="53">
        <v>69.407589999999999</v>
      </c>
      <c r="EZ436" s="53">
        <v>68.089849999999998</v>
      </c>
      <c r="FA436" s="53">
        <v>66.884190000000004</v>
      </c>
      <c r="FB436" s="53">
        <v>65.613060000000004</v>
      </c>
      <c r="FC436" s="53">
        <v>65.31326</v>
      </c>
      <c r="FD436" s="53">
        <v>67.571020000000004</v>
      </c>
      <c r="FE436" s="53">
        <v>70.810680000000005</v>
      </c>
      <c r="FF436" s="53">
        <v>74.436970000000002</v>
      </c>
      <c r="FG436" s="53">
        <v>77.911330000000007</v>
      </c>
      <c r="FH436" s="53">
        <v>81.095299999999995</v>
      </c>
      <c r="FI436" s="53">
        <v>83.99324</v>
      </c>
      <c r="FJ436" s="53">
        <v>86.386899999999997</v>
      </c>
      <c r="FK436" s="53">
        <v>88.219130000000007</v>
      </c>
      <c r="FL436" s="53">
        <v>89.381439999999998</v>
      </c>
      <c r="FM436" s="53">
        <v>89.838459999999998</v>
      </c>
      <c r="FN436" s="53">
        <v>89.623249999999999</v>
      </c>
      <c r="FO436" s="53">
        <v>88.143389999999997</v>
      </c>
      <c r="FP436" s="53">
        <v>86.091980000000007</v>
      </c>
      <c r="FQ436" s="53">
        <v>82.845039999999997</v>
      </c>
      <c r="FR436" s="53">
        <v>79.648989999999998</v>
      </c>
      <c r="FS436" s="53">
        <v>76.99821</v>
      </c>
      <c r="FT436" s="53">
        <v>74.670509999999993</v>
      </c>
      <c r="FU436" s="53">
        <v>2018.867</v>
      </c>
      <c r="FV436" s="53">
        <v>59900.7</v>
      </c>
      <c r="FW436" s="53">
        <v>278.66480000000001</v>
      </c>
      <c r="FX436" s="53">
        <v>1</v>
      </c>
    </row>
    <row r="437" spans="1:180" x14ac:dyDescent="0.3">
      <c r="A437" t="s">
        <v>174</v>
      </c>
      <c r="B437" t="s">
        <v>253</v>
      </c>
      <c r="C437" t="s">
        <v>180</v>
      </c>
      <c r="D437" t="s">
        <v>227</v>
      </c>
      <c r="E437" t="s">
        <v>189</v>
      </c>
      <c r="F437" t="s">
        <v>241</v>
      </c>
      <c r="G437" t="s">
        <v>243</v>
      </c>
      <c r="H437" s="53">
        <v>1362</v>
      </c>
      <c r="I437" s="53">
        <v>22.7927</v>
      </c>
      <c r="J437" s="53">
        <v>22.75404</v>
      </c>
      <c r="K437" s="53">
        <v>22.302810000000001</v>
      </c>
      <c r="L437" s="53">
        <v>22.26688</v>
      </c>
      <c r="M437" s="53">
        <v>22.247710000000001</v>
      </c>
      <c r="N437" s="53">
        <v>22.60501</v>
      </c>
      <c r="O437" s="53">
        <v>25.2441</v>
      </c>
      <c r="P437" s="53">
        <v>27.894179999999999</v>
      </c>
      <c r="Q437" s="53">
        <v>28.73996</v>
      </c>
      <c r="R437" s="53">
        <v>29.573139999999999</v>
      </c>
      <c r="S437" s="53">
        <v>29.55883</v>
      </c>
      <c r="T437" s="53">
        <v>28.947900000000001</v>
      </c>
      <c r="U437" s="53">
        <v>28.169499999999999</v>
      </c>
      <c r="V437" s="53">
        <v>28.421880000000002</v>
      </c>
      <c r="W437" s="53">
        <v>28.268160000000002</v>
      </c>
      <c r="X437" s="53">
        <v>27.3903</v>
      </c>
      <c r="Y437" s="53">
        <v>26.08643</v>
      </c>
      <c r="Z437" s="53">
        <v>24.754840000000002</v>
      </c>
      <c r="AA437" s="53">
        <v>24.332909999999998</v>
      </c>
      <c r="AB437" s="53">
        <v>23.817309999999999</v>
      </c>
      <c r="AC437" s="53">
        <v>23.96969</v>
      </c>
      <c r="AD437" s="53">
        <v>24.217759999999998</v>
      </c>
      <c r="AE437" s="53">
        <v>24.297709999999999</v>
      </c>
      <c r="AF437" s="53">
        <v>24.028130000000001</v>
      </c>
      <c r="AG437" s="53">
        <v>-3.7391751000000002</v>
      </c>
      <c r="AH437" s="53">
        <v>-3.5934720000000002</v>
      </c>
      <c r="AI437" s="53">
        <v>-3.6970000000000001</v>
      </c>
      <c r="AJ437" s="53">
        <v>-3.6284990000000001</v>
      </c>
      <c r="AK437" s="53">
        <v>-3.5946120000000001</v>
      </c>
      <c r="AL437" s="53">
        <v>-3.7654640000000001</v>
      </c>
      <c r="AM437" s="53">
        <v>-3.8359019999999999</v>
      </c>
      <c r="AN437" s="53">
        <v>-4.4520030000000004</v>
      </c>
      <c r="AO437" s="53">
        <v>-4.8048609999999998</v>
      </c>
      <c r="AP437" s="53">
        <v>-4.54948</v>
      </c>
      <c r="AQ437" s="53">
        <v>-4.6436830000000002</v>
      </c>
      <c r="AR437" s="53">
        <v>-5.1965120000000002</v>
      </c>
      <c r="AS437" s="53">
        <v>-5.6859970000000004</v>
      </c>
      <c r="AT437" s="53">
        <v>-5.3349669999999998</v>
      </c>
      <c r="AU437" s="53">
        <v>-5.1890689999999999</v>
      </c>
      <c r="AV437" s="53">
        <v>-5.3464080000000003</v>
      </c>
      <c r="AW437" s="53">
        <v>-5.5732600000000003</v>
      </c>
      <c r="AX437" s="53">
        <v>-5.4373100000000001</v>
      </c>
      <c r="AY437" s="53">
        <v>-5.2550030000000003</v>
      </c>
      <c r="AZ437" s="53">
        <v>-5.3536219999999997</v>
      </c>
      <c r="BA437" s="53">
        <v>-5.4381380000000004</v>
      </c>
      <c r="BB437" s="53">
        <v>-5.3302269999999998</v>
      </c>
      <c r="BC437" s="53">
        <v>-4.7765839999999997</v>
      </c>
      <c r="BD437" s="53">
        <v>-4.419232</v>
      </c>
      <c r="BE437" s="53">
        <v>-2.0039799</v>
      </c>
      <c r="BF437" s="53">
        <v>-1.8498129999999999</v>
      </c>
      <c r="BG437" s="53">
        <v>-2.0096530000000001</v>
      </c>
      <c r="BH437" s="53">
        <v>-1.8848879999999999</v>
      </c>
      <c r="BI437" s="53">
        <v>-1.8682399999999999</v>
      </c>
      <c r="BJ437" s="53">
        <v>-2.0362200000000001</v>
      </c>
      <c r="BK437" s="53">
        <v>-2.0208029999999999</v>
      </c>
      <c r="BL437" s="53">
        <v>-2.5233300000000001</v>
      </c>
      <c r="BM437" s="53">
        <v>-2.8681809999999999</v>
      </c>
      <c r="BN437" s="53">
        <v>-2.5456059999999998</v>
      </c>
      <c r="BO437" s="53">
        <v>-2.698925</v>
      </c>
      <c r="BP437" s="53">
        <v>-3.222318</v>
      </c>
      <c r="BQ437" s="53">
        <v>-3.6787529999999999</v>
      </c>
      <c r="BR437" s="53">
        <v>-3.3118409999999998</v>
      </c>
      <c r="BS437" s="53">
        <v>-3.1295890000000002</v>
      </c>
      <c r="BT437" s="53">
        <v>-3.318406</v>
      </c>
      <c r="BU437" s="53">
        <v>-3.4172220000000002</v>
      </c>
      <c r="BV437" s="53">
        <v>-3.0951879999999998</v>
      </c>
      <c r="BW437" s="53">
        <v>-2.9503910000000002</v>
      </c>
      <c r="BX437" s="53">
        <v>-3.043488</v>
      </c>
      <c r="BY437" s="53">
        <v>-3.3310559999999998</v>
      </c>
      <c r="BZ437" s="53">
        <v>-3.2509830000000002</v>
      </c>
      <c r="CA437" s="53">
        <v>-2.8179470000000002</v>
      </c>
      <c r="CB437" s="53">
        <v>-2.6034030000000001</v>
      </c>
      <c r="CC437" s="53">
        <v>-0.80218982999999999</v>
      </c>
      <c r="CD437" s="53">
        <v>-0.64216050000000002</v>
      </c>
      <c r="CE437" s="53">
        <v>-0.84100189999999997</v>
      </c>
      <c r="CF437" s="53">
        <v>-0.67726850000000005</v>
      </c>
      <c r="CG437" s="53">
        <v>-0.67256070000000001</v>
      </c>
      <c r="CH437" s="53">
        <v>-0.83855100000000005</v>
      </c>
      <c r="CI437" s="53">
        <v>-0.76367079999999998</v>
      </c>
      <c r="CJ437" s="53">
        <v>-1.1875370000000001</v>
      </c>
      <c r="CK437" s="53">
        <v>-1.526842</v>
      </c>
      <c r="CL437" s="53">
        <v>-1.1577280000000001</v>
      </c>
      <c r="CM437" s="53">
        <v>-1.3519909999999999</v>
      </c>
      <c r="CN437" s="53">
        <v>-1.854997</v>
      </c>
      <c r="CO437" s="53">
        <v>-2.2885430000000002</v>
      </c>
      <c r="CP437" s="53">
        <v>-1.9106289999999999</v>
      </c>
      <c r="CQ437" s="53">
        <v>-1.7031989999999999</v>
      </c>
      <c r="CR437" s="53">
        <v>-1.913818</v>
      </c>
      <c r="CS437" s="53">
        <v>-1.9239569999999999</v>
      </c>
      <c r="CT437" s="53">
        <v>-1.473041</v>
      </c>
      <c r="CU437" s="53">
        <v>-1.354223</v>
      </c>
      <c r="CV437" s="53">
        <v>-1.4434959999999999</v>
      </c>
      <c r="CW437" s="53">
        <v>-1.8716980000000001</v>
      </c>
      <c r="CX437" s="53">
        <v>-1.8109059999999999</v>
      </c>
      <c r="CY437" s="53">
        <v>-1.461401</v>
      </c>
      <c r="CZ437" s="53">
        <v>-1.345764</v>
      </c>
      <c r="DA437" s="53">
        <v>0.39960079999999998</v>
      </c>
      <c r="DB437" s="53">
        <v>0.5654922</v>
      </c>
      <c r="DC437" s="53">
        <v>0.32764900000000002</v>
      </c>
      <c r="DD437" s="53">
        <v>0.53035089999999996</v>
      </c>
      <c r="DE437" s="53">
        <v>0.523119</v>
      </c>
      <c r="DF437" s="53">
        <v>0.35911799999999999</v>
      </c>
      <c r="DG437" s="53">
        <v>0.49346139999999999</v>
      </c>
      <c r="DH437" s="53">
        <v>0.14825579999999999</v>
      </c>
      <c r="DI437" s="53">
        <v>-0.1855039</v>
      </c>
      <c r="DJ437" s="53">
        <v>0.2301484</v>
      </c>
      <c r="DK437" s="53">
        <v>-5.0575999999999998E-3</v>
      </c>
      <c r="DL437" s="53">
        <v>-0.4876759</v>
      </c>
      <c r="DM437" s="53">
        <v>-0.89833249999999998</v>
      </c>
      <c r="DN437" s="53">
        <v>-0.50941800000000004</v>
      </c>
      <c r="DO437" s="53">
        <v>-0.27680900000000003</v>
      </c>
      <c r="DP437" s="53">
        <v>-0.50923010000000002</v>
      </c>
      <c r="DQ437" s="53">
        <v>-0.4306915</v>
      </c>
      <c r="DR437" s="53">
        <v>0.14910590000000001</v>
      </c>
      <c r="DS437" s="53">
        <v>0.24194379999999999</v>
      </c>
      <c r="DT437" s="53">
        <v>0.15649589999999999</v>
      </c>
      <c r="DU437" s="53">
        <v>-0.41233969999999998</v>
      </c>
      <c r="DV437" s="53">
        <v>-0.37082789999999999</v>
      </c>
      <c r="DW437" s="53">
        <v>-0.1048557</v>
      </c>
      <c r="DX437" s="53">
        <v>-8.8126300000000005E-2</v>
      </c>
      <c r="DY437" s="53">
        <v>2.134795</v>
      </c>
      <c r="DZ437" s="53">
        <v>2.309151</v>
      </c>
      <c r="EA437" s="53">
        <v>2.014996</v>
      </c>
      <c r="EB437" s="53">
        <v>2.273962</v>
      </c>
      <c r="EC437" s="53">
        <v>2.2494909999999999</v>
      </c>
      <c r="ED437" s="53">
        <v>2.0883620000000001</v>
      </c>
      <c r="EE437" s="53">
        <v>2.3085610000000001</v>
      </c>
      <c r="EF437" s="53">
        <v>2.0769289999999998</v>
      </c>
      <c r="EG437" s="53">
        <v>1.7511760000000001</v>
      </c>
      <c r="EH437" s="53">
        <v>2.234022</v>
      </c>
      <c r="EI437" s="53">
        <v>1.9397009999999999</v>
      </c>
      <c r="EJ437" s="53">
        <v>1.486518</v>
      </c>
      <c r="EK437" s="53">
        <v>1.108911</v>
      </c>
      <c r="EL437" s="53">
        <v>1.513709</v>
      </c>
      <c r="EM437" s="53">
        <v>1.7826709999999999</v>
      </c>
      <c r="EN437" s="53">
        <v>1.518772</v>
      </c>
      <c r="EO437" s="53">
        <v>1.725346</v>
      </c>
      <c r="EP437" s="53">
        <v>2.491228</v>
      </c>
      <c r="EQ437" s="53">
        <v>2.5465559999999998</v>
      </c>
      <c r="ER437" s="53">
        <v>2.4666299999999999</v>
      </c>
      <c r="ES437" s="53">
        <v>1.694742</v>
      </c>
      <c r="ET437" s="53">
        <v>1.708415</v>
      </c>
      <c r="EU437" s="53">
        <v>1.8537809999999999</v>
      </c>
      <c r="EV437" s="53">
        <v>1.727703</v>
      </c>
      <c r="EW437" s="53">
        <v>76.235230000000001</v>
      </c>
      <c r="EX437" s="53">
        <v>74.465999999999994</v>
      </c>
      <c r="EY437" s="53">
        <v>73.045490000000001</v>
      </c>
      <c r="EZ437" s="53">
        <v>71.657570000000007</v>
      </c>
      <c r="FA437" s="53">
        <v>70.07441</v>
      </c>
      <c r="FB437" s="53">
        <v>68.782740000000004</v>
      </c>
      <c r="FC437" s="53">
        <v>67.872730000000004</v>
      </c>
      <c r="FD437" s="53">
        <v>69.023669999999996</v>
      </c>
      <c r="FE437" s="53">
        <v>72.157719999999998</v>
      </c>
      <c r="FF437" s="53">
        <v>75.924390000000002</v>
      </c>
      <c r="FG437" s="53">
        <v>79.985529999999997</v>
      </c>
      <c r="FH437" s="53">
        <v>83.63655</v>
      </c>
      <c r="FI437" s="53">
        <v>86.87885</v>
      </c>
      <c r="FJ437" s="53">
        <v>89.634299999999996</v>
      </c>
      <c r="FK437" s="53">
        <v>91.573409999999996</v>
      </c>
      <c r="FL437" s="53">
        <v>92.896209999999996</v>
      </c>
      <c r="FM437" s="53">
        <v>93.442120000000003</v>
      </c>
      <c r="FN437" s="53">
        <v>93.035250000000005</v>
      </c>
      <c r="FO437" s="53">
        <v>91.225849999999994</v>
      </c>
      <c r="FP437" s="53">
        <v>88.440209999999993</v>
      </c>
      <c r="FQ437" s="53">
        <v>85.102350000000001</v>
      </c>
      <c r="FR437" s="53">
        <v>82.386759999999995</v>
      </c>
      <c r="FS437" s="53">
        <v>80.097099999999998</v>
      </c>
      <c r="FT437" s="53">
        <v>77.977459999999994</v>
      </c>
      <c r="FU437" s="53">
        <v>2018</v>
      </c>
      <c r="FV437" s="53">
        <v>48656.37</v>
      </c>
      <c r="FW437" s="53">
        <v>319.73129999999998</v>
      </c>
      <c r="FX437" s="53">
        <v>1</v>
      </c>
    </row>
    <row r="438" spans="1:180" x14ac:dyDescent="0.3">
      <c r="A438" t="s">
        <v>174</v>
      </c>
      <c r="B438" t="s">
        <v>253</v>
      </c>
      <c r="C438" t="s">
        <v>180</v>
      </c>
      <c r="D438" t="s">
        <v>248</v>
      </c>
      <c r="E438" t="s">
        <v>188</v>
      </c>
      <c r="F438" t="s">
        <v>241</v>
      </c>
      <c r="G438" t="s">
        <v>243</v>
      </c>
      <c r="H438" s="53">
        <v>1362</v>
      </c>
      <c r="I438" s="53">
        <v>30.307898999999999</v>
      </c>
      <c r="J438" s="53">
        <v>30.061360000000001</v>
      </c>
      <c r="K438" s="53">
        <v>29.610980000000001</v>
      </c>
      <c r="L438" s="53">
        <v>29.355119999999999</v>
      </c>
      <c r="M438" s="53">
        <v>29.106470000000002</v>
      </c>
      <c r="N438" s="53">
        <v>29.77985</v>
      </c>
      <c r="O438" s="53">
        <v>31.17803</v>
      </c>
      <c r="P438" s="53">
        <v>31.829809999999998</v>
      </c>
      <c r="Q438" s="53">
        <v>32.947180000000003</v>
      </c>
      <c r="R438" s="53">
        <v>33.407159999999998</v>
      </c>
      <c r="S438" s="53">
        <v>33.004440000000002</v>
      </c>
      <c r="T438" s="53">
        <v>32.29663</v>
      </c>
      <c r="U438" s="53">
        <v>31.636040000000001</v>
      </c>
      <c r="V438" s="53">
        <v>31.728929999999998</v>
      </c>
      <c r="W438" s="53">
        <v>31.207059999999998</v>
      </c>
      <c r="X438" s="53">
        <v>30.373159999999999</v>
      </c>
      <c r="Y438" s="53">
        <v>29.36741</v>
      </c>
      <c r="Z438" s="53">
        <v>28.296700000000001</v>
      </c>
      <c r="AA438" s="53">
        <v>27.775839999999999</v>
      </c>
      <c r="AB438" s="53">
        <v>27.386780000000002</v>
      </c>
      <c r="AC438" s="53">
        <v>28.136410000000001</v>
      </c>
      <c r="AD438" s="53">
        <v>28.6158</v>
      </c>
      <c r="AE438" s="53">
        <v>28.095669999999998</v>
      </c>
      <c r="AF438" s="53">
        <v>27.531739999999999</v>
      </c>
      <c r="AG438" s="53">
        <v>-2.9602879999999998</v>
      </c>
      <c r="AH438" s="53">
        <v>-2.8225959999999999</v>
      </c>
      <c r="AI438" s="53">
        <v>-2.953211</v>
      </c>
      <c r="AJ438" s="53">
        <v>-2.9025300000000001</v>
      </c>
      <c r="AK438" s="53">
        <v>-2.9640939999999998</v>
      </c>
      <c r="AL438" s="53">
        <v>-2.699198</v>
      </c>
      <c r="AM438" s="53">
        <v>-2.7890809999999999</v>
      </c>
      <c r="AN438" s="53">
        <v>-3.6911589999999999</v>
      </c>
      <c r="AO438" s="53">
        <v>-2.8909829999999999</v>
      </c>
      <c r="AP438" s="53">
        <v>-2.330864</v>
      </c>
      <c r="AQ438" s="53">
        <v>-2.2122839999999999</v>
      </c>
      <c r="AR438" s="53">
        <v>-2.4388519999999998</v>
      </c>
      <c r="AS438" s="53">
        <v>-2.4157419999999998</v>
      </c>
      <c r="AT438" s="53">
        <v>-1.812038</v>
      </c>
      <c r="AU438" s="53">
        <v>-1.866957</v>
      </c>
      <c r="AV438" s="53">
        <v>-1.8771009999999999</v>
      </c>
      <c r="AW438" s="53">
        <v>-1.6594899999999999</v>
      </c>
      <c r="AX438" s="53">
        <v>-1.3707119999999999</v>
      </c>
      <c r="AY438" s="53">
        <v>-1.599877</v>
      </c>
      <c r="AZ438" s="53">
        <v>-1.7041569999999999</v>
      </c>
      <c r="BA438" s="53">
        <v>-1.3085059999999999</v>
      </c>
      <c r="BB438" s="53">
        <v>-1.187584</v>
      </c>
      <c r="BC438" s="53">
        <v>-1.3704430000000001</v>
      </c>
      <c r="BD438" s="53">
        <v>-1.721579</v>
      </c>
      <c r="BE438" s="53">
        <v>-0.67886352999999999</v>
      </c>
      <c r="BF438" s="53">
        <v>-0.57193300000000002</v>
      </c>
      <c r="BG438" s="53">
        <v>-0.73664350000000001</v>
      </c>
      <c r="BH438" s="53">
        <v>-0.69934510000000005</v>
      </c>
      <c r="BI438" s="53">
        <v>-0.82581970000000005</v>
      </c>
      <c r="BJ438" s="53">
        <v>-0.56291170000000001</v>
      </c>
      <c r="BK438" s="53">
        <v>-0.64384479999999999</v>
      </c>
      <c r="BL438" s="53">
        <v>-1.353138</v>
      </c>
      <c r="BM438" s="53">
        <v>-0.50041610000000003</v>
      </c>
      <c r="BN438" s="53">
        <v>3.6997200000000001E-2</v>
      </c>
      <c r="BO438" s="53">
        <v>7.2325700000000007E-2</v>
      </c>
      <c r="BP438" s="53">
        <v>-0.14355999999999999</v>
      </c>
      <c r="BQ438" s="53">
        <v>-0.1295644</v>
      </c>
      <c r="BR438" s="53">
        <v>0.42139650000000001</v>
      </c>
      <c r="BS438" s="53">
        <v>0.38773590000000002</v>
      </c>
      <c r="BT438" s="53">
        <v>0.3539349</v>
      </c>
      <c r="BU438" s="53">
        <v>0.56098950000000003</v>
      </c>
      <c r="BV438" s="53">
        <v>0.93475680000000005</v>
      </c>
      <c r="BW438" s="53">
        <v>0.77272620000000003</v>
      </c>
      <c r="BX438" s="53">
        <v>0.65898610000000002</v>
      </c>
      <c r="BY438" s="53">
        <v>0.83740300000000001</v>
      </c>
      <c r="BZ438" s="53">
        <v>0.98177820000000005</v>
      </c>
      <c r="CA438" s="53">
        <v>0.70698810000000001</v>
      </c>
      <c r="CB438" s="53">
        <v>0.35674879999999998</v>
      </c>
      <c r="CC438" s="53">
        <v>0.90124422000000004</v>
      </c>
      <c r="CD438" s="53">
        <v>0.98686940000000001</v>
      </c>
      <c r="CE438" s="53">
        <v>0.79854440000000004</v>
      </c>
      <c r="CF438" s="53">
        <v>0.82657389999999997</v>
      </c>
      <c r="CG438" s="53">
        <v>0.65514249999999996</v>
      </c>
      <c r="CH438" s="53">
        <v>0.91667379999999998</v>
      </c>
      <c r="CI438" s="53">
        <v>0.8419392</v>
      </c>
      <c r="CJ438" s="53">
        <v>0.26616689999999998</v>
      </c>
      <c r="CK438" s="53">
        <v>1.155284</v>
      </c>
      <c r="CL438" s="53">
        <v>1.6769700000000001</v>
      </c>
      <c r="CM438" s="53">
        <v>1.6546400000000001</v>
      </c>
      <c r="CN438" s="53">
        <v>1.4461520000000001</v>
      </c>
      <c r="CO438" s="53">
        <v>1.453835</v>
      </c>
      <c r="CP438" s="53">
        <v>1.9682660000000001</v>
      </c>
      <c r="CQ438" s="53">
        <v>1.9493290000000001</v>
      </c>
      <c r="CR438" s="53">
        <v>1.8991439999999999</v>
      </c>
      <c r="CS438" s="53">
        <v>2.0988869999999999</v>
      </c>
      <c r="CT438" s="53">
        <v>2.5315180000000002</v>
      </c>
      <c r="CU438" s="53">
        <v>2.4159839999999999</v>
      </c>
      <c r="CV438" s="53">
        <v>2.2956910000000001</v>
      </c>
      <c r="CW438" s="53">
        <v>2.3236520000000001</v>
      </c>
      <c r="CX438" s="53">
        <v>2.4842710000000001</v>
      </c>
      <c r="CY438" s="53">
        <v>2.1458110000000001</v>
      </c>
      <c r="CZ438" s="53">
        <v>1.7961929999999999</v>
      </c>
      <c r="DA438" s="53">
        <v>2.4813521000000001</v>
      </c>
      <c r="DB438" s="53">
        <v>2.5456720000000002</v>
      </c>
      <c r="DC438" s="53">
        <v>2.3337330000000001</v>
      </c>
      <c r="DD438" s="53">
        <v>2.3524929999999999</v>
      </c>
      <c r="DE438" s="53">
        <v>2.1361050000000001</v>
      </c>
      <c r="DF438" s="53">
        <v>2.3962590000000001</v>
      </c>
      <c r="DG438" s="53">
        <v>2.3277230000000002</v>
      </c>
      <c r="DH438" s="53">
        <v>1.885472</v>
      </c>
      <c r="DI438" s="53">
        <v>2.8109829999999998</v>
      </c>
      <c r="DJ438" s="53">
        <v>3.3169439999999999</v>
      </c>
      <c r="DK438" s="53">
        <v>3.2369539999999999</v>
      </c>
      <c r="DL438" s="53">
        <v>3.0358640000000001</v>
      </c>
      <c r="DM438" s="53">
        <v>3.0372340000000002</v>
      </c>
      <c r="DN438" s="53">
        <v>3.515136</v>
      </c>
      <c r="DO438" s="53">
        <v>3.5109219999999999</v>
      </c>
      <c r="DP438" s="53">
        <v>3.4443519999999999</v>
      </c>
      <c r="DQ438" s="53">
        <v>3.636784</v>
      </c>
      <c r="DR438" s="53">
        <v>4.128279</v>
      </c>
      <c r="DS438" s="53">
        <v>4.0592420000000002</v>
      </c>
      <c r="DT438" s="53">
        <v>3.9323969999999999</v>
      </c>
      <c r="DU438" s="53">
        <v>3.8099020000000001</v>
      </c>
      <c r="DV438" s="53">
        <v>3.9867650000000001</v>
      </c>
      <c r="DW438" s="53">
        <v>3.5846330000000002</v>
      </c>
      <c r="DX438" s="53">
        <v>3.235636</v>
      </c>
      <c r="DY438" s="53">
        <v>4.7627759000000003</v>
      </c>
      <c r="DZ438" s="53">
        <v>4.796335</v>
      </c>
      <c r="EA438" s="53">
        <v>4.5503</v>
      </c>
      <c r="EB438" s="53">
        <v>4.5556780000000003</v>
      </c>
      <c r="EC438" s="53">
        <v>4.2743789999999997</v>
      </c>
      <c r="ED438" s="53">
        <v>4.532546</v>
      </c>
      <c r="EE438" s="53">
        <v>4.4729590000000004</v>
      </c>
      <c r="EF438" s="53">
        <v>4.2234920000000002</v>
      </c>
      <c r="EG438" s="53">
        <v>5.2015500000000001</v>
      </c>
      <c r="EH438" s="53">
        <v>5.6848039999999997</v>
      </c>
      <c r="EI438" s="53">
        <v>5.5215639999999997</v>
      </c>
      <c r="EJ438" s="53">
        <v>5.3311549999999999</v>
      </c>
      <c r="EK438" s="53">
        <v>5.3234110000000001</v>
      </c>
      <c r="EL438" s="53">
        <v>5.7485689999999998</v>
      </c>
      <c r="EM438" s="53">
        <v>5.7656150000000004</v>
      </c>
      <c r="EN438" s="53">
        <v>5.6753879999999999</v>
      </c>
      <c r="EO438" s="53">
        <v>5.8572639999999998</v>
      </c>
      <c r="EP438" s="53">
        <v>6.4337479999999996</v>
      </c>
      <c r="EQ438" s="53">
        <v>6.4318460000000002</v>
      </c>
      <c r="ER438" s="53">
        <v>6.2955389999999998</v>
      </c>
      <c r="ES438" s="53">
        <v>5.9558099999999996</v>
      </c>
      <c r="ET438" s="53">
        <v>6.1561269999999997</v>
      </c>
      <c r="EU438" s="53">
        <v>5.6620650000000001</v>
      </c>
      <c r="EV438" s="53">
        <v>5.3139649999999996</v>
      </c>
      <c r="EW438" s="53">
        <v>80.320499999999996</v>
      </c>
      <c r="EX438" s="53">
        <v>78.26003</v>
      </c>
      <c r="EY438" s="53">
        <v>76.400469999999999</v>
      </c>
      <c r="EZ438" s="53">
        <v>74.800520000000006</v>
      </c>
      <c r="FA438" s="53">
        <v>73.304130000000001</v>
      </c>
      <c r="FB438" s="53">
        <v>71.732280000000003</v>
      </c>
      <c r="FC438" s="53">
        <v>71.235500000000002</v>
      </c>
      <c r="FD438" s="53">
        <v>72.868110000000001</v>
      </c>
      <c r="FE438" s="53">
        <v>76.01276</v>
      </c>
      <c r="FF438" s="53">
        <v>79.42371</v>
      </c>
      <c r="FG438" s="53">
        <v>83.263630000000006</v>
      </c>
      <c r="FH438" s="53">
        <v>87.079070000000002</v>
      </c>
      <c r="FI438" s="53">
        <v>90.631889999999999</v>
      </c>
      <c r="FJ438" s="53">
        <v>93.20438</v>
      </c>
      <c r="FK438" s="53">
        <v>95.253429999999994</v>
      </c>
      <c r="FL438" s="53">
        <v>96.8215</v>
      </c>
      <c r="FM438" s="53">
        <v>97.269409999999993</v>
      </c>
      <c r="FN438" s="53">
        <v>96.890050000000002</v>
      </c>
      <c r="FO438" s="53">
        <v>95.472759999999994</v>
      </c>
      <c r="FP438" s="53">
        <v>93.275689999999997</v>
      </c>
      <c r="FQ438" s="53">
        <v>89.810490000000001</v>
      </c>
      <c r="FR438" s="53">
        <v>86.816850000000002</v>
      </c>
      <c r="FS438" s="53">
        <v>83.897959999999998</v>
      </c>
      <c r="FT438" s="53">
        <v>81.464910000000003</v>
      </c>
      <c r="FU438" s="53">
        <v>2018.806</v>
      </c>
      <c r="FV438" s="53">
        <v>60645.01</v>
      </c>
      <c r="FW438" s="53">
        <v>256.5419</v>
      </c>
      <c r="FX438" s="53">
        <v>1</v>
      </c>
    </row>
    <row r="439" spans="1:180" x14ac:dyDescent="0.3">
      <c r="A439" t="s">
        <v>174</v>
      </c>
      <c r="B439" t="s">
        <v>253</v>
      </c>
      <c r="C439" t="s">
        <v>180</v>
      </c>
      <c r="D439" t="s">
        <v>248</v>
      </c>
      <c r="E439" t="s">
        <v>189</v>
      </c>
      <c r="F439" t="s">
        <v>241</v>
      </c>
      <c r="G439" t="s">
        <v>243</v>
      </c>
      <c r="H439" s="53">
        <v>1362</v>
      </c>
      <c r="I439" s="53">
        <v>20.729389000000001</v>
      </c>
      <c r="J439" s="53">
        <v>20.473220000000001</v>
      </c>
      <c r="K439" s="53">
        <v>20.304120000000001</v>
      </c>
      <c r="L439" s="53">
        <v>20.09112</v>
      </c>
      <c r="M439" s="53">
        <v>20.0502</v>
      </c>
      <c r="N439" s="53">
        <v>20.339549999999999</v>
      </c>
      <c r="O439" s="53">
        <v>21.062609999999999</v>
      </c>
      <c r="P439" s="53">
        <v>22.29589</v>
      </c>
      <c r="Q439" s="53">
        <v>22.791609999999999</v>
      </c>
      <c r="R439" s="53">
        <v>22.944890000000001</v>
      </c>
      <c r="S439" s="53">
        <v>22.242429999999999</v>
      </c>
      <c r="T439" s="53">
        <v>21.802060000000001</v>
      </c>
      <c r="U439" s="53">
        <v>21.70825</v>
      </c>
      <c r="V439" s="53">
        <v>21.443549999999998</v>
      </c>
      <c r="W439" s="53">
        <v>20.787289999999999</v>
      </c>
      <c r="X439" s="53">
        <v>20.092169999999999</v>
      </c>
      <c r="Y439" s="53">
        <v>19.261749999999999</v>
      </c>
      <c r="Z439" s="53">
        <v>18.222560000000001</v>
      </c>
      <c r="AA439" s="53">
        <v>17.846889999999998</v>
      </c>
      <c r="AB439" s="53">
        <v>17.86139</v>
      </c>
      <c r="AC439" s="53">
        <v>17.911200000000001</v>
      </c>
      <c r="AD439" s="53">
        <v>18.10868</v>
      </c>
      <c r="AE439" s="53">
        <v>17.906770000000002</v>
      </c>
      <c r="AF439" s="53">
        <v>17.424150000000001</v>
      </c>
      <c r="AG439" s="53">
        <v>-6.4282111999999998</v>
      </c>
      <c r="AH439" s="53">
        <v>-6.3667499999999997</v>
      </c>
      <c r="AI439" s="53">
        <v>-5.954828</v>
      </c>
      <c r="AJ439" s="53">
        <v>-6.0300159999999998</v>
      </c>
      <c r="AK439" s="53">
        <v>-5.770187</v>
      </c>
      <c r="AL439" s="53">
        <v>-5.6687139999999996</v>
      </c>
      <c r="AM439" s="53">
        <v>-6.1762459999999999</v>
      </c>
      <c r="AN439" s="53">
        <v>-6.1552210000000001</v>
      </c>
      <c r="AO439" s="53">
        <v>-6.0116750000000003</v>
      </c>
      <c r="AP439" s="53">
        <v>-5.9804370000000002</v>
      </c>
      <c r="AQ439" s="53">
        <v>-6.619885</v>
      </c>
      <c r="AR439" s="53">
        <v>-6.6395160000000004</v>
      </c>
      <c r="AS439" s="53">
        <v>-6.287846</v>
      </c>
      <c r="AT439" s="53">
        <v>-6.1937920000000002</v>
      </c>
      <c r="AU439" s="53">
        <v>-6.1764720000000004</v>
      </c>
      <c r="AV439" s="53">
        <v>-6.0712669999999997</v>
      </c>
      <c r="AW439" s="53">
        <v>-5.8700570000000001</v>
      </c>
      <c r="AX439" s="53">
        <v>-5.7591549999999998</v>
      </c>
      <c r="AY439" s="53">
        <v>-5.6545740000000002</v>
      </c>
      <c r="AZ439" s="53">
        <v>-5.1875929999999997</v>
      </c>
      <c r="BA439" s="53">
        <v>-5.1792999999999996</v>
      </c>
      <c r="BB439" s="53">
        <v>-4.8702439999999996</v>
      </c>
      <c r="BC439" s="53">
        <v>-4.852201</v>
      </c>
      <c r="BD439" s="53">
        <v>-5.0131620000000003</v>
      </c>
      <c r="BE439" s="53">
        <v>-4.2273931999999999</v>
      </c>
      <c r="BF439" s="53">
        <v>-4.1601530000000002</v>
      </c>
      <c r="BG439" s="53">
        <v>-3.895715</v>
      </c>
      <c r="BH439" s="53">
        <v>-3.9122810000000001</v>
      </c>
      <c r="BI439" s="53">
        <v>-3.6819739999999999</v>
      </c>
      <c r="BJ439" s="53">
        <v>-3.6065749999999999</v>
      </c>
      <c r="BK439" s="53">
        <v>-4.0399099999999999</v>
      </c>
      <c r="BL439" s="53">
        <v>-3.90178</v>
      </c>
      <c r="BM439" s="53">
        <v>-3.8485140000000002</v>
      </c>
      <c r="BN439" s="53">
        <v>-3.731382</v>
      </c>
      <c r="BO439" s="53">
        <v>-4.3712549999999997</v>
      </c>
      <c r="BP439" s="53">
        <v>-4.3673270000000004</v>
      </c>
      <c r="BQ439" s="53">
        <v>-4.0208940000000002</v>
      </c>
      <c r="BR439" s="53">
        <v>-3.9510619999999999</v>
      </c>
      <c r="BS439" s="53">
        <v>-4.0647849999999996</v>
      </c>
      <c r="BT439" s="53">
        <v>-4.0329329999999999</v>
      </c>
      <c r="BU439" s="53">
        <v>-3.8398099999999999</v>
      </c>
      <c r="BV439" s="53">
        <v>-3.7138399999999998</v>
      </c>
      <c r="BW439" s="53">
        <v>-3.5938750000000002</v>
      </c>
      <c r="BX439" s="53">
        <v>-3.1566230000000002</v>
      </c>
      <c r="BY439" s="53">
        <v>-3.274594</v>
      </c>
      <c r="BZ439" s="53">
        <v>-2.987355</v>
      </c>
      <c r="CA439" s="53">
        <v>-2.949846</v>
      </c>
      <c r="CB439" s="53">
        <v>-3.1440220000000001</v>
      </c>
      <c r="CC439" s="53">
        <v>-2.7031139999999998</v>
      </c>
      <c r="CD439" s="53">
        <v>-2.6318709999999998</v>
      </c>
      <c r="CE439" s="53">
        <v>-2.4695800000000001</v>
      </c>
      <c r="CF439" s="53">
        <v>-2.4455439999999999</v>
      </c>
      <c r="CG439" s="53">
        <v>-2.235684</v>
      </c>
      <c r="CH439" s="53">
        <v>-2.1783440000000001</v>
      </c>
      <c r="CI439" s="53">
        <v>-2.5602909999999999</v>
      </c>
      <c r="CJ439" s="53">
        <v>-2.3410540000000002</v>
      </c>
      <c r="CK439" s="53">
        <v>-2.3503150000000002</v>
      </c>
      <c r="CL439" s="53">
        <v>-2.1736930000000001</v>
      </c>
      <c r="CM439" s="53">
        <v>-2.81386</v>
      </c>
      <c r="CN439" s="53">
        <v>-2.7936169999999998</v>
      </c>
      <c r="CO439" s="53">
        <v>-2.4508100000000002</v>
      </c>
      <c r="CP439" s="53">
        <v>-2.3977539999999999</v>
      </c>
      <c r="CQ439" s="53">
        <v>-2.6022379999999998</v>
      </c>
      <c r="CR439" s="53">
        <v>-2.6211890000000002</v>
      </c>
      <c r="CS439" s="53">
        <v>-2.4336679999999999</v>
      </c>
      <c r="CT439" s="53">
        <v>-2.2972619999999999</v>
      </c>
      <c r="CU439" s="53">
        <v>-2.1666409999999998</v>
      </c>
      <c r="CV439" s="53">
        <v>-1.7499800000000001</v>
      </c>
      <c r="CW439" s="53">
        <v>-1.9554009999999999</v>
      </c>
      <c r="CX439" s="53">
        <v>-1.683271</v>
      </c>
      <c r="CY439" s="53">
        <v>-1.63228</v>
      </c>
      <c r="CZ439" s="53">
        <v>-1.849461</v>
      </c>
      <c r="DA439" s="53">
        <v>-1.1788339999999999</v>
      </c>
      <c r="DB439" s="53">
        <v>-1.1035889999999999</v>
      </c>
      <c r="DC439" s="53">
        <v>-1.043445</v>
      </c>
      <c r="DD439" s="53">
        <v>-0.97880780000000001</v>
      </c>
      <c r="DE439" s="53">
        <v>-0.78939400000000004</v>
      </c>
      <c r="DF439" s="53">
        <v>-0.75011320000000004</v>
      </c>
      <c r="DG439" s="53">
        <v>-1.0806720000000001</v>
      </c>
      <c r="DH439" s="53">
        <v>-0.78032829999999997</v>
      </c>
      <c r="DI439" s="53">
        <v>-0.85211599999999998</v>
      </c>
      <c r="DJ439" s="53">
        <v>-0.61600429999999995</v>
      </c>
      <c r="DK439" s="53">
        <v>-1.2564660000000001</v>
      </c>
      <c r="DL439" s="53">
        <v>-1.2199059999999999</v>
      </c>
      <c r="DM439" s="53">
        <v>-0.88072609999999996</v>
      </c>
      <c r="DN439" s="53">
        <v>-0.84444600000000003</v>
      </c>
      <c r="DO439" s="53">
        <v>-1.1396900000000001</v>
      </c>
      <c r="DP439" s="53">
        <v>-1.2094450000000001</v>
      </c>
      <c r="DQ439" s="53">
        <v>-1.027525</v>
      </c>
      <c r="DR439" s="53">
        <v>-0.88068290000000005</v>
      </c>
      <c r="DS439" s="53">
        <v>-0.73940660000000002</v>
      </c>
      <c r="DT439" s="53">
        <v>-0.34333730000000001</v>
      </c>
      <c r="DU439" s="53">
        <v>-0.63620779999999999</v>
      </c>
      <c r="DV439" s="53">
        <v>-0.3791872</v>
      </c>
      <c r="DW439" s="53">
        <v>-0.31471490000000002</v>
      </c>
      <c r="DX439" s="53">
        <v>-0.55489980000000005</v>
      </c>
      <c r="DY439" s="53">
        <v>1.0219830000000001</v>
      </c>
      <c r="DZ439" s="53">
        <v>1.1030070000000001</v>
      </c>
      <c r="EA439" s="53">
        <v>1.015668</v>
      </c>
      <c r="EB439" s="53">
        <v>1.138927</v>
      </c>
      <c r="EC439" s="53">
        <v>1.2988189999999999</v>
      </c>
      <c r="ED439" s="53">
        <v>1.3120259999999999</v>
      </c>
      <c r="EE439" s="53">
        <v>1.055663</v>
      </c>
      <c r="EF439" s="53">
        <v>1.4731129999999999</v>
      </c>
      <c r="EG439" s="53">
        <v>1.311045</v>
      </c>
      <c r="EH439" s="53">
        <v>1.633051</v>
      </c>
      <c r="EI439" s="53">
        <v>0.99216409999999999</v>
      </c>
      <c r="EJ439" s="53">
        <v>1.0522819999999999</v>
      </c>
      <c r="EK439" s="53">
        <v>1.386226</v>
      </c>
      <c r="EL439" s="53">
        <v>1.3982840000000001</v>
      </c>
      <c r="EM439" s="53">
        <v>0.97199610000000003</v>
      </c>
      <c r="EN439" s="53">
        <v>0.82888930000000005</v>
      </c>
      <c r="EO439" s="53">
        <v>1.002721</v>
      </c>
      <c r="EP439" s="53">
        <v>1.1646319999999999</v>
      </c>
      <c r="EQ439" s="53">
        <v>1.3212930000000001</v>
      </c>
      <c r="ER439" s="53">
        <v>1.687632</v>
      </c>
      <c r="ES439" s="53">
        <v>1.2684979999999999</v>
      </c>
      <c r="ET439" s="53">
        <v>1.503703</v>
      </c>
      <c r="EU439" s="53">
        <v>1.5876399999999999</v>
      </c>
      <c r="EV439" s="53">
        <v>1.3142400000000001</v>
      </c>
      <c r="EW439" s="53">
        <v>76.23563</v>
      </c>
      <c r="EX439" s="53">
        <v>74.835840000000005</v>
      </c>
      <c r="EY439" s="53">
        <v>73.355689999999996</v>
      </c>
      <c r="EZ439" s="53">
        <v>71.748580000000004</v>
      </c>
      <c r="FA439" s="53">
        <v>70.319860000000006</v>
      </c>
      <c r="FB439" s="53">
        <v>68.703289999999996</v>
      </c>
      <c r="FC439" s="53">
        <v>67.593599999999995</v>
      </c>
      <c r="FD439" s="53">
        <v>68.572940000000003</v>
      </c>
      <c r="FE439" s="53">
        <v>71.845500000000001</v>
      </c>
      <c r="FF439" s="53">
        <v>75.880229999999997</v>
      </c>
      <c r="FG439" s="53">
        <v>80.098479999999995</v>
      </c>
      <c r="FH439" s="53">
        <v>84.070819999999998</v>
      </c>
      <c r="FI439" s="53">
        <v>87.530510000000007</v>
      </c>
      <c r="FJ439" s="53">
        <v>90.122230000000002</v>
      </c>
      <c r="FK439" s="53">
        <v>92.457040000000006</v>
      </c>
      <c r="FL439" s="53">
        <v>94.069689999999994</v>
      </c>
      <c r="FM439" s="53">
        <v>94.787450000000007</v>
      </c>
      <c r="FN439" s="53">
        <v>94.161379999999994</v>
      </c>
      <c r="FO439" s="53">
        <v>92.520129999999995</v>
      </c>
      <c r="FP439" s="53">
        <v>90.052959999999999</v>
      </c>
      <c r="FQ439" s="53">
        <v>86.708079999999995</v>
      </c>
      <c r="FR439" s="53">
        <v>83.569280000000006</v>
      </c>
      <c r="FS439" s="53">
        <v>81.297870000000003</v>
      </c>
      <c r="FT439" s="53">
        <v>78.573700000000002</v>
      </c>
      <c r="FU439" s="53">
        <v>2018</v>
      </c>
      <c r="FV439" s="53">
        <v>48656.37</v>
      </c>
      <c r="FW439" s="53">
        <v>319.73129999999998</v>
      </c>
      <c r="FX439" s="53">
        <v>1</v>
      </c>
    </row>
    <row r="440" spans="1:180" x14ac:dyDescent="0.3">
      <c r="A440" t="s">
        <v>174</v>
      </c>
      <c r="B440" t="s">
        <v>253</v>
      </c>
      <c r="C440" t="s">
        <v>180</v>
      </c>
      <c r="D440" t="s">
        <v>227</v>
      </c>
      <c r="E440" t="s">
        <v>188</v>
      </c>
      <c r="F440" t="s">
        <v>241</v>
      </c>
      <c r="G440" t="s">
        <v>243</v>
      </c>
      <c r="H440" s="53">
        <v>1362</v>
      </c>
      <c r="I440" s="53">
        <v>32.355518000000004</v>
      </c>
      <c r="J440" s="53">
        <v>31.87529</v>
      </c>
      <c r="K440" s="53">
        <v>31.29382</v>
      </c>
      <c r="L440" s="53">
        <v>30.890930000000001</v>
      </c>
      <c r="M440" s="53">
        <v>30.466439999999999</v>
      </c>
      <c r="N440" s="53">
        <v>30.97833</v>
      </c>
      <c r="O440" s="53">
        <v>34.228589999999997</v>
      </c>
      <c r="P440" s="53">
        <v>37.146039999999999</v>
      </c>
      <c r="Q440" s="53">
        <v>38.770710000000001</v>
      </c>
      <c r="R440" s="53">
        <v>39.164299999999997</v>
      </c>
      <c r="S440" s="53">
        <v>38.946469999999998</v>
      </c>
      <c r="T440" s="53">
        <v>38.299399999999999</v>
      </c>
      <c r="U440" s="53">
        <v>37.736969999999999</v>
      </c>
      <c r="V440" s="53">
        <v>38.163899999999998</v>
      </c>
      <c r="W440" s="53">
        <v>37.625590000000003</v>
      </c>
      <c r="X440" s="53">
        <v>36.441299999999998</v>
      </c>
      <c r="Y440" s="53">
        <v>34.638379999999998</v>
      </c>
      <c r="Z440" s="53">
        <v>33.209240000000001</v>
      </c>
      <c r="AA440" s="53">
        <v>32.906219999999998</v>
      </c>
      <c r="AB440" s="53">
        <v>32.40513</v>
      </c>
      <c r="AC440" s="53">
        <v>33.599200000000003</v>
      </c>
      <c r="AD440" s="53">
        <v>34.578449999999997</v>
      </c>
      <c r="AE440" s="53">
        <v>34.585999999999999</v>
      </c>
      <c r="AF440" s="53">
        <v>34.11618</v>
      </c>
      <c r="AG440" s="53">
        <v>-2.0088979999999999</v>
      </c>
      <c r="AH440" s="53">
        <v>-2.203862</v>
      </c>
      <c r="AI440" s="53">
        <v>-2.4660060000000001</v>
      </c>
      <c r="AJ440" s="53">
        <v>-2.6633089999999999</v>
      </c>
      <c r="AK440" s="53">
        <v>-2.9893939999999999</v>
      </c>
      <c r="AL440" s="53">
        <v>-3.1403669999999999</v>
      </c>
      <c r="AM440" s="53">
        <v>-2.5793919999999999</v>
      </c>
      <c r="AN440" s="53">
        <v>-2.4989620000000001</v>
      </c>
      <c r="AO440" s="53">
        <v>-2.0800459999999998</v>
      </c>
      <c r="AP440" s="53">
        <v>-2.171125</v>
      </c>
      <c r="AQ440" s="53">
        <v>-2.357939</v>
      </c>
      <c r="AR440" s="53">
        <v>-2.7488190000000001</v>
      </c>
      <c r="AS440" s="53">
        <v>-2.8472710000000001</v>
      </c>
      <c r="AT440" s="53">
        <v>-2.447905</v>
      </c>
      <c r="AU440" s="53">
        <v>-2.4077700000000002</v>
      </c>
      <c r="AV440" s="53">
        <v>-2.6847989999999999</v>
      </c>
      <c r="AW440" s="53">
        <v>-3.2119900000000001</v>
      </c>
      <c r="AX440" s="53">
        <v>-3.1933150000000001</v>
      </c>
      <c r="AY440" s="53">
        <v>-3.0437949999999998</v>
      </c>
      <c r="AZ440" s="53">
        <v>-3.2494269999999998</v>
      </c>
      <c r="BA440" s="53">
        <v>-2.8655810000000002</v>
      </c>
      <c r="BB440" s="53">
        <v>-2.4542449999999998</v>
      </c>
      <c r="BC440" s="53">
        <v>-2.0718909999999999</v>
      </c>
      <c r="BD440" s="53">
        <v>-2.2696139999999998</v>
      </c>
      <c r="BE440" s="53">
        <v>5.5396399999999998E-2</v>
      </c>
      <c r="BF440" s="53">
        <v>-0.14406150000000001</v>
      </c>
      <c r="BG440" s="53">
        <v>-0.4278979</v>
      </c>
      <c r="BH440" s="53">
        <v>-0.60615909999999995</v>
      </c>
      <c r="BI440" s="53">
        <v>-0.9529841</v>
      </c>
      <c r="BJ440" s="53">
        <v>-1.1137250000000001</v>
      </c>
      <c r="BK440" s="53">
        <v>-0.4718849</v>
      </c>
      <c r="BL440" s="53">
        <v>-0.26362600000000003</v>
      </c>
      <c r="BM440" s="53">
        <v>0.27235959999999998</v>
      </c>
      <c r="BN440" s="53">
        <v>0.25514550000000003</v>
      </c>
      <c r="BO440" s="53">
        <v>1.2033E-2</v>
      </c>
      <c r="BP440" s="53">
        <v>-0.40551809999999999</v>
      </c>
      <c r="BQ440" s="53">
        <v>-0.51840129999999995</v>
      </c>
      <c r="BR440" s="53">
        <v>-5.4032799999999999E-2</v>
      </c>
      <c r="BS440" s="53">
        <v>-4.6825699999999998E-2</v>
      </c>
      <c r="BT440" s="53">
        <v>-0.44943699999999998</v>
      </c>
      <c r="BU440" s="53">
        <v>-0.9605669</v>
      </c>
      <c r="BV440" s="53">
        <v>-0.70418550000000002</v>
      </c>
      <c r="BW440" s="53">
        <v>-0.53046839999999995</v>
      </c>
      <c r="BX440" s="53">
        <v>-0.71315890000000004</v>
      </c>
      <c r="BY440" s="53">
        <v>-0.4906239</v>
      </c>
      <c r="BZ440" s="53">
        <v>-7.4365799999999996E-2</v>
      </c>
      <c r="CA440" s="53">
        <v>0.14597280000000001</v>
      </c>
      <c r="CB440" s="53">
        <v>-4.7136400000000002E-2</v>
      </c>
      <c r="CC440" s="53">
        <v>1.4851201000000001</v>
      </c>
      <c r="CD440" s="53">
        <v>1.2825500000000001</v>
      </c>
      <c r="CE440" s="53">
        <v>0.9836897</v>
      </c>
      <c r="CF440" s="53">
        <v>0.81861649999999997</v>
      </c>
      <c r="CG440" s="53">
        <v>0.45742729999999998</v>
      </c>
      <c r="CH440" s="53">
        <v>0.28992089999999998</v>
      </c>
      <c r="CI440" s="53">
        <v>0.98776799999999998</v>
      </c>
      <c r="CJ440" s="53">
        <v>1.2845610000000001</v>
      </c>
      <c r="CK440" s="53">
        <v>1.9016280000000001</v>
      </c>
      <c r="CL440" s="53">
        <v>1.935573</v>
      </c>
      <c r="CM440" s="53">
        <v>1.6534679999999999</v>
      </c>
      <c r="CN440" s="53">
        <v>1.2174450000000001</v>
      </c>
      <c r="CO440" s="53">
        <v>1.0945670000000001</v>
      </c>
      <c r="CP440" s="53">
        <v>1.6039559999999999</v>
      </c>
      <c r="CQ440" s="53">
        <v>1.588357</v>
      </c>
      <c r="CR440" s="53">
        <v>1.098768</v>
      </c>
      <c r="CS440" s="53">
        <v>0.59876169999999995</v>
      </c>
      <c r="CT440" s="53">
        <v>1.0197780000000001</v>
      </c>
      <c r="CU440" s="53">
        <v>1.2102539999999999</v>
      </c>
      <c r="CV440" s="53">
        <v>1.043453</v>
      </c>
      <c r="CW440" s="53">
        <v>1.154264</v>
      </c>
      <c r="CX440" s="53">
        <v>1.573931</v>
      </c>
      <c r="CY440" s="53">
        <v>1.682059</v>
      </c>
      <c r="CZ440" s="53">
        <v>1.4921450000000001</v>
      </c>
      <c r="DA440" s="53">
        <v>2.914844</v>
      </c>
      <c r="DB440" s="53">
        <v>2.7091620000000001</v>
      </c>
      <c r="DC440" s="53">
        <v>2.3952770000000001</v>
      </c>
      <c r="DD440" s="53">
        <v>2.2433920000000001</v>
      </c>
      <c r="DE440" s="53">
        <v>1.867839</v>
      </c>
      <c r="DF440" s="53">
        <v>1.693567</v>
      </c>
      <c r="DG440" s="53">
        <v>2.4474209999999998</v>
      </c>
      <c r="DH440" s="53">
        <v>2.832748</v>
      </c>
      <c r="DI440" s="53">
        <v>3.530897</v>
      </c>
      <c r="DJ440" s="53">
        <v>3.6160009999999998</v>
      </c>
      <c r="DK440" s="53">
        <v>3.2949039999999998</v>
      </c>
      <c r="DL440" s="53">
        <v>2.840408</v>
      </c>
      <c r="DM440" s="53">
        <v>2.7075339999999999</v>
      </c>
      <c r="DN440" s="53">
        <v>3.2619440000000002</v>
      </c>
      <c r="DO440" s="53">
        <v>3.2235399999999998</v>
      </c>
      <c r="DP440" s="53">
        <v>2.646973</v>
      </c>
      <c r="DQ440" s="53">
        <v>2.1580900000000001</v>
      </c>
      <c r="DR440" s="53">
        <v>2.743741</v>
      </c>
      <c r="DS440" s="53">
        <v>2.9509759999999998</v>
      </c>
      <c r="DT440" s="53">
        <v>2.8000639999999999</v>
      </c>
      <c r="DU440" s="53">
        <v>2.7991519999999999</v>
      </c>
      <c r="DV440" s="53">
        <v>3.2222279999999999</v>
      </c>
      <c r="DW440" s="53">
        <v>3.2181449999999998</v>
      </c>
      <c r="DX440" s="53">
        <v>3.0314269999999999</v>
      </c>
      <c r="DY440" s="53">
        <v>4.9791378999999996</v>
      </c>
      <c r="DZ440" s="53">
        <v>4.7689620000000001</v>
      </c>
      <c r="EA440" s="53">
        <v>4.4333859999999996</v>
      </c>
      <c r="EB440" s="53">
        <v>4.3005409999999999</v>
      </c>
      <c r="EC440" s="53">
        <v>3.9042490000000001</v>
      </c>
      <c r="ED440" s="53">
        <v>3.7202090000000001</v>
      </c>
      <c r="EE440" s="53">
        <v>4.5549280000000003</v>
      </c>
      <c r="EF440" s="53">
        <v>5.0680839999999998</v>
      </c>
      <c r="EG440" s="53">
        <v>5.8833029999999997</v>
      </c>
      <c r="EH440" s="53">
        <v>6.0422710000000004</v>
      </c>
      <c r="EI440" s="53">
        <v>5.6648750000000003</v>
      </c>
      <c r="EJ440" s="53">
        <v>5.1837090000000003</v>
      </c>
      <c r="EK440" s="53">
        <v>5.0364040000000001</v>
      </c>
      <c r="EL440" s="53">
        <v>5.6558159999999997</v>
      </c>
      <c r="EM440" s="53">
        <v>5.5844849999999999</v>
      </c>
      <c r="EN440" s="53">
        <v>4.8823350000000003</v>
      </c>
      <c r="EO440" s="53">
        <v>4.4095129999999996</v>
      </c>
      <c r="EP440" s="53">
        <v>5.2328700000000001</v>
      </c>
      <c r="EQ440" s="53">
        <v>5.464302</v>
      </c>
      <c r="ER440" s="53">
        <v>5.3363319999999996</v>
      </c>
      <c r="ES440" s="53">
        <v>5.1741099999999998</v>
      </c>
      <c r="ET440" s="53">
        <v>5.6021070000000002</v>
      </c>
      <c r="EU440" s="53">
        <v>5.4360080000000002</v>
      </c>
      <c r="EV440" s="53">
        <v>5.2539049999999996</v>
      </c>
      <c r="EW440" s="53">
        <v>78.281859999999995</v>
      </c>
      <c r="EX440" s="53">
        <v>76.487660000000005</v>
      </c>
      <c r="EY440" s="53">
        <v>74.971509999999995</v>
      </c>
      <c r="EZ440" s="53">
        <v>73.643619999999999</v>
      </c>
      <c r="FA440" s="53">
        <v>72.233320000000006</v>
      </c>
      <c r="FB440" s="53">
        <v>70.960139999999996</v>
      </c>
      <c r="FC440" s="53">
        <v>70.460480000000004</v>
      </c>
      <c r="FD440" s="53">
        <v>72.056650000000005</v>
      </c>
      <c r="FE440" s="53">
        <v>75.243679999999998</v>
      </c>
      <c r="FF440" s="53">
        <v>78.938400000000001</v>
      </c>
      <c r="FG440" s="53">
        <v>82.687010000000001</v>
      </c>
      <c r="FH440" s="53">
        <v>86.299160000000001</v>
      </c>
      <c r="FI440" s="53">
        <v>89.430700000000002</v>
      </c>
      <c r="FJ440" s="53">
        <v>91.97757</v>
      </c>
      <c r="FK440" s="53">
        <v>94.03725</v>
      </c>
      <c r="FL440" s="53">
        <v>95.437899999999999</v>
      </c>
      <c r="FM440" s="53">
        <v>96.052199999999999</v>
      </c>
      <c r="FN440" s="53">
        <v>95.957980000000006</v>
      </c>
      <c r="FO440" s="53">
        <v>94.580889999999997</v>
      </c>
      <c r="FP440" s="53">
        <v>92.257930000000002</v>
      </c>
      <c r="FQ440" s="53">
        <v>88.667270000000002</v>
      </c>
      <c r="FR440" s="53">
        <v>85.781270000000006</v>
      </c>
      <c r="FS440" s="53">
        <v>83.132320000000007</v>
      </c>
      <c r="FT440" s="53">
        <v>80.721239999999995</v>
      </c>
      <c r="FU440" s="53">
        <v>2018.806</v>
      </c>
      <c r="FV440" s="53">
        <v>60645.01</v>
      </c>
      <c r="FW440" s="53">
        <v>256.5419</v>
      </c>
      <c r="FX440" s="53">
        <v>1</v>
      </c>
    </row>
    <row r="441" spans="1:180" x14ac:dyDescent="0.3">
      <c r="A441" t="s">
        <v>174</v>
      </c>
      <c r="B441" t="s">
        <v>253</v>
      </c>
      <c r="C441" t="s">
        <v>180</v>
      </c>
      <c r="D441" t="s">
        <v>248</v>
      </c>
      <c r="E441" t="s">
        <v>190</v>
      </c>
      <c r="F441" t="s">
        <v>241</v>
      </c>
      <c r="G441" t="s">
        <v>243</v>
      </c>
      <c r="H441" s="53">
        <v>1362</v>
      </c>
      <c r="I441" s="53">
        <v>13.24602</v>
      </c>
      <c r="J441" s="53">
        <v>13.63809</v>
      </c>
      <c r="K441" s="53">
        <v>13.520099999999999</v>
      </c>
      <c r="L441" s="53">
        <v>13.433260000000001</v>
      </c>
      <c r="M441" s="53">
        <v>13.372479999999999</v>
      </c>
      <c r="N441" s="53">
        <v>13.34416</v>
      </c>
      <c r="O441" s="53">
        <v>14.590059999999999</v>
      </c>
      <c r="P441" s="53">
        <v>16.924240000000001</v>
      </c>
      <c r="Q441" s="53">
        <v>17.098400000000002</v>
      </c>
      <c r="R441" s="53">
        <v>17.365849999999998</v>
      </c>
      <c r="S441" s="53">
        <v>17.825790000000001</v>
      </c>
      <c r="T441" s="53">
        <v>17.327649999999998</v>
      </c>
      <c r="U441" s="53">
        <v>17.052309999999999</v>
      </c>
      <c r="V441" s="53">
        <v>17.0061</v>
      </c>
      <c r="W441" s="53">
        <v>16.402709999999999</v>
      </c>
      <c r="X441" s="53">
        <v>16.09619</v>
      </c>
      <c r="Y441" s="53">
        <v>15.539809999999999</v>
      </c>
      <c r="Z441" s="53">
        <v>14.553789999999999</v>
      </c>
      <c r="AA441" s="53">
        <v>14.139480000000001</v>
      </c>
      <c r="AB441" s="53">
        <v>14.096220000000001</v>
      </c>
      <c r="AC441" s="53">
        <v>13.60859</v>
      </c>
      <c r="AD441" s="53">
        <v>13.26661</v>
      </c>
      <c r="AE441" s="53">
        <v>12.831300000000001</v>
      </c>
      <c r="AF441" s="53">
        <v>12.36284</v>
      </c>
      <c r="AG441" s="53">
        <v>-6.5274291</v>
      </c>
      <c r="AH441" s="53">
        <v>-5.6734140000000002</v>
      </c>
      <c r="AI441" s="53">
        <v>-5.5525789999999997</v>
      </c>
      <c r="AJ441" s="53">
        <v>-5.4516710000000002</v>
      </c>
      <c r="AK441" s="53">
        <v>-5.3195819999999996</v>
      </c>
      <c r="AL441" s="53">
        <v>-5.470396</v>
      </c>
      <c r="AM441" s="53">
        <v>-5.2897559999999997</v>
      </c>
      <c r="AN441" s="53">
        <v>-4.7984099999999996</v>
      </c>
      <c r="AO441" s="53">
        <v>-5.1204580000000002</v>
      </c>
      <c r="AP441" s="53">
        <v>-4.9093730000000004</v>
      </c>
      <c r="AQ441" s="53">
        <v>-4.4523419999999998</v>
      </c>
      <c r="AR441" s="53">
        <v>-4.6622199999999996</v>
      </c>
      <c r="AS441" s="53">
        <v>-4.6209689999999997</v>
      </c>
      <c r="AT441" s="53">
        <v>-4.6026340000000001</v>
      </c>
      <c r="AU441" s="53">
        <v>-4.7456889999999996</v>
      </c>
      <c r="AV441" s="53">
        <v>-4.5787209999999998</v>
      </c>
      <c r="AW441" s="53">
        <v>-4.1606370000000004</v>
      </c>
      <c r="AX441" s="53">
        <v>-3.9783110000000002</v>
      </c>
      <c r="AY441" s="53">
        <v>-3.9640939999999998</v>
      </c>
      <c r="AZ441" s="53">
        <v>-3.5145409999999999</v>
      </c>
      <c r="BA441" s="53">
        <v>-3.8887360000000002</v>
      </c>
      <c r="BB441" s="53">
        <v>-4.1019829999999997</v>
      </c>
      <c r="BC441" s="53">
        <v>-4.2245689999999998</v>
      </c>
      <c r="BD441" s="53">
        <v>-4.4613630000000004</v>
      </c>
      <c r="BE441" s="53">
        <v>-4.6763921000000002</v>
      </c>
      <c r="BF441" s="53">
        <v>-3.905106</v>
      </c>
      <c r="BG441" s="53">
        <v>-3.7412130000000001</v>
      </c>
      <c r="BH441" s="53">
        <v>-3.6348060000000002</v>
      </c>
      <c r="BI441" s="53">
        <v>-3.5300859999999998</v>
      </c>
      <c r="BJ441" s="53">
        <v>-3.7120709999999999</v>
      </c>
      <c r="BK441" s="53">
        <v>-3.5222479999999998</v>
      </c>
      <c r="BL441" s="53">
        <v>-2.8952469999999999</v>
      </c>
      <c r="BM441" s="53">
        <v>-3.2701440000000002</v>
      </c>
      <c r="BN441" s="53">
        <v>-3.0831729999999999</v>
      </c>
      <c r="BO441" s="53">
        <v>-2.6260919999999999</v>
      </c>
      <c r="BP441" s="53">
        <v>-2.8566220000000002</v>
      </c>
      <c r="BQ441" s="53">
        <v>-2.811728</v>
      </c>
      <c r="BR441" s="53">
        <v>-2.7112250000000002</v>
      </c>
      <c r="BS441" s="53">
        <v>-2.8761350000000001</v>
      </c>
      <c r="BT441" s="53">
        <v>-2.638671</v>
      </c>
      <c r="BU441" s="53">
        <v>-2.3033000000000001</v>
      </c>
      <c r="BV441" s="53">
        <v>-2.1950150000000002</v>
      </c>
      <c r="BW441" s="53">
        <v>-2.1648520000000002</v>
      </c>
      <c r="BX441" s="53">
        <v>-1.731406</v>
      </c>
      <c r="BY441" s="53">
        <v>-2.1788979999999998</v>
      </c>
      <c r="BZ441" s="53">
        <v>-2.4430360000000002</v>
      </c>
      <c r="CA441" s="53">
        <v>-2.610992</v>
      </c>
      <c r="CB441" s="53">
        <v>-2.8596409999999999</v>
      </c>
      <c r="CC441" s="53">
        <v>-3.3943688999999999</v>
      </c>
      <c r="CD441" s="53">
        <v>-2.6803810000000001</v>
      </c>
      <c r="CE441" s="53">
        <v>-2.486666</v>
      </c>
      <c r="CF441" s="53">
        <v>-2.3764509999999999</v>
      </c>
      <c r="CG441" s="53">
        <v>-2.2906870000000001</v>
      </c>
      <c r="CH441" s="53">
        <v>-2.4942609999999998</v>
      </c>
      <c r="CI441" s="53">
        <v>-2.2980770000000001</v>
      </c>
      <c r="CJ441" s="53">
        <v>-1.577121</v>
      </c>
      <c r="CK441" s="53">
        <v>-1.9886219999999999</v>
      </c>
      <c r="CL441" s="53">
        <v>-1.8183530000000001</v>
      </c>
      <c r="CM441" s="53">
        <v>-1.361237</v>
      </c>
      <c r="CN441" s="53">
        <v>-1.606069</v>
      </c>
      <c r="CO441" s="53">
        <v>-1.5586530000000001</v>
      </c>
      <c r="CP441" s="53">
        <v>-1.40124</v>
      </c>
      <c r="CQ441" s="53">
        <v>-1.5812870000000001</v>
      </c>
      <c r="CR441" s="53">
        <v>-1.2949980000000001</v>
      </c>
      <c r="CS441" s="53">
        <v>-1.0169140000000001</v>
      </c>
      <c r="CT441" s="53">
        <v>-0.95990980000000004</v>
      </c>
      <c r="CU441" s="53">
        <v>-0.91870309999999999</v>
      </c>
      <c r="CV441" s="53">
        <v>-0.49641210000000002</v>
      </c>
      <c r="CW441" s="53">
        <v>-0.99466900000000003</v>
      </c>
      <c r="CX441" s="53">
        <v>-1.294054</v>
      </c>
      <c r="CY441" s="53">
        <v>-1.493433</v>
      </c>
      <c r="CZ441" s="53">
        <v>-1.750294</v>
      </c>
      <c r="DA441" s="53">
        <v>-2.1123468999999999</v>
      </c>
      <c r="DB441" s="53">
        <v>-1.4556560000000001</v>
      </c>
      <c r="DC441" s="53">
        <v>-1.232119</v>
      </c>
      <c r="DD441" s="53">
        <v>-1.118096</v>
      </c>
      <c r="DE441" s="53">
        <v>-1.0512870000000001</v>
      </c>
      <c r="DF441" s="53">
        <v>-1.276451</v>
      </c>
      <c r="DG441" s="53">
        <v>-1.073906</v>
      </c>
      <c r="DH441" s="53">
        <v>-0.2589959</v>
      </c>
      <c r="DI441" s="53">
        <v>-0.70709960000000005</v>
      </c>
      <c r="DJ441" s="53">
        <v>-0.55353300000000005</v>
      </c>
      <c r="DK441" s="53">
        <v>-9.6382599999999999E-2</v>
      </c>
      <c r="DL441" s="53">
        <v>-0.35551729999999998</v>
      </c>
      <c r="DM441" s="53">
        <v>-0.30557839999999997</v>
      </c>
      <c r="DN441" s="53">
        <v>-9.1256299999999999E-2</v>
      </c>
      <c r="DO441" s="53">
        <v>-0.2864391</v>
      </c>
      <c r="DP441" s="53">
        <v>4.86749E-2</v>
      </c>
      <c r="DQ441" s="53">
        <v>0.2694722</v>
      </c>
      <c r="DR441" s="53">
        <v>0.27519529999999998</v>
      </c>
      <c r="DS441" s="53">
        <v>0.32744600000000001</v>
      </c>
      <c r="DT441" s="53">
        <v>0.73858190000000001</v>
      </c>
      <c r="DU441" s="53">
        <v>0.18955949999999999</v>
      </c>
      <c r="DV441" s="53">
        <v>-0.14507249999999999</v>
      </c>
      <c r="DW441" s="53">
        <v>-0.37587399999999999</v>
      </c>
      <c r="DX441" s="53">
        <v>-0.64094609999999996</v>
      </c>
      <c r="DY441" s="53">
        <v>-0.26130970999999997</v>
      </c>
      <c r="DZ441" s="53">
        <v>0.31265310000000002</v>
      </c>
      <c r="EA441" s="53">
        <v>0.57924719999999996</v>
      </c>
      <c r="EB441" s="53">
        <v>0.69876879999999997</v>
      </c>
      <c r="EC441" s="53">
        <v>0.73820889999999995</v>
      </c>
      <c r="ED441" s="53">
        <v>0.48187350000000001</v>
      </c>
      <c r="EE441" s="53">
        <v>0.69360250000000001</v>
      </c>
      <c r="EF441" s="53">
        <v>1.6441680000000001</v>
      </c>
      <c r="EG441" s="53">
        <v>1.1432150000000001</v>
      </c>
      <c r="EH441" s="53">
        <v>1.2726660000000001</v>
      </c>
      <c r="EI441" s="53">
        <v>1.729867</v>
      </c>
      <c r="EJ441" s="53">
        <v>1.4500820000000001</v>
      </c>
      <c r="EK441" s="53">
        <v>1.503663</v>
      </c>
      <c r="EL441" s="53">
        <v>1.8001529999999999</v>
      </c>
      <c r="EM441" s="53">
        <v>1.583115</v>
      </c>
      <c r="EN441" s="53">
        <v>1.9887250000000001</v>
      </c>
      <c r="EO441" s="53">
        <v>2.1268090000000002</v>
      </c>
      <c r="EP441" s="53">
        <v>2.0584910000000001</v>
      </c>
      <c r="EQ441" s="53">
        <v>2.126687</v>
      </c>
      <c r="ER441" s="53">
        <v>2.5217170000000002</v>
      </c>
      <c r="ES441" s="53">
        <v>1.899397</v>
      </c>
      <c r="ET441" s="53">
        <v>1.5138750000000001</v>
      </c>
      <c r="EU441" s="53">
        <v>1.2377039999999999</v>
      </c>
      <c r="EV441" s="53">
        <v>0.9607755</v>
      </c>
      <c r="EW441" s="53">
        <v>72.335099999999997</v>
      </c>
      <c r="EX441" s="53">
        <v>70.671340000000001</v>
      </c>
      <c r="EY441" s="53">
        <v>69.193190000000001</v>
      </c>
      <c r="EZ441" s="53">
        <v>68.040790000000001</v>
      </c>
      <c r="FA441" s="53">
        <v>67.010099999999994</v>
      </c>
      <c r="FB441" s="53">
        <v>65.535960000000003</v>
      </c>
      <c r="FC441" s="53">
        <v>64.144490000000005</v>
      </c>
      <c r="FD441" s="53">
        <v>64.485860000000002</v>
      </c>
      <c r="FE441" s="53">
        <v>67.557919999999996</v>
      </c>
      <c r="FF441" s="53">
        <v>71.568669999999997</v>
      </c>
      <c r="FG441" s="53">
        <v>75.842179999999999</v>
      </c>
      <c r="FH441" s="53">
        <v>79.706670000000003</v>
      </c>
      <c r="FI441" s="53">
        <v>83.360429999999994</v>
      </c>
      <c r="FJ441" s="53">
        <v>86.092479999999995</v>
      </c>
      <c r="FK441" s="53">
        <v>88.147400000000005</v>
      </c>
      <c r="FL441" s="53">
        <v>88.994169999999997</v>
      </c>
      <c r="FM441" s="53">
        <v>89.216769999999997</v>
      </c>
      <c r="FN441" s="53">
        <v>88.545190000000005</v>
      </c>
      <c r="FO441" s="53">
        <v>86.713040000000007</v>
      </c>
      <c r="FP441" s="53">
        <v>83.704719999999995</v>
      </c>
      <c r="FQ441" s="53">
        <v>80.790679999999995</v>
      </c>
      <c r="FR441" s="53">
        <v>78.181460000000001</v>
      </c>
      <c r="FS441" s="53">
        <v>76.227000000000004</v>
      </c>
      <c r="FT441" s="53">
        <v>74.564520000000002</v>
      </c>
      <c r="FU441" s="53">
        <v>2018</v>
      </c>
      <c r="FV441" s="53">
        <v>36184.879999999997</v>
      </c>
      <c r="FW441" s="53">
        <v>228.09649999999999</v>
      </c>
      <c r="FX441" s="53">
        <v>1</v>
      </c>
    </row>
    <row r="442" spans="1:180" x14ac:dyDescent="0.3">
      <c r="A442" t="s">
        <v>174</v>
      </c>
      <c r="B442" t="s">
        <v>253</v>
      </c>
      <c r="C442" t="s">
        <v>180</v>
      </c>
      <c r="D442" t="s">
        <v>248</v>
      </c>
      <c r="E442" t="s">
        <v>190</v>
      </c>
      <c r="F442" t="s">
        <v>229</v>
      </c>
      <c r="G442" t="s">
        <v>243</v>
      </c>
      <c r="H442" s="53">
        <v>86</v>
      </c>
      <c r="I442" s="53">
        <v>8.1056937999999992</v>
      </c>
      <c r="J442" s="53">
        <v>6.7582380000000004</v>
      </c>
      <c r="K442" s="53">
        <v>6.2727690000000003</v>
      </c>
      <c r="L442" s="53">
        <v>5.2341680000000004</v>
      </c>
      <c r="M442" s="53">
        <v>4.0260389999999999</v>
      </c>
      <c r="N442" s="53">
        <v>6.1268000000000002</v>
      </c>
      <c r="O442" s="53">
        <v>10.03891</v>
      </c>
      <c r="P442" s="53">
        <v>16.266369999999998</v>
      </c>
      <c r="Q442" s="53">
        <v>20.71848</v>
      </c>
      <c r="R442" s="53">
        <v>21.502749999999999</v>
      </c>
      <c r="S442" s="53">
        <v>22.458400000000001</v>
      </c>
      <c r="T442" s="53">
        <v>22.893910000000002</v>
      </c>
      <c r="U442" s="53">
        <v>22.858370000000001</v>
      </c>
      <c r="V442" s="53">
        <v>20.152560000000001</v>
      </c>
      <c r="W442" s="53">
        <v>18.785029999999999</v>
      </c>
      <c r="X442" s="53">
        <v>14.656700000000001</v>
      </c>
      <c r="Y442" s="53">
        <v>16.299209999999999</v>
      </c>
      <c r="Z442" s="53">
        <v>15.58348</v>
      </c>
      <c r="AA442" s="53">
        <v>13.84074</v>
      </c>
      <c r="AB442" s="53">
        <v>11.22897</v>
      </c>
      <c r="AC442" s="53">
        <v>9.3446300000000004</v>
      </c>
      <c r="AD442" s="53">
        <v>8.3040939999999992</v>
      </c>
      <c r="AE442" s="53">
        <v>8.7140590000000007</v>
      </c>
      <c r="AF442" s="53">
        <v>7.5422330000000004</v>
      </c>
      <c r="AG442" s="53">
        <v>-9.7845344999999995</v>
      </c>
      <c r="AH442" s="53">
        <v>-8.8832769999999996</v>
      </c>
      <c r="AI442" s="53">
        <v>-7.7656330000000002</v>
      </c>
      <c r="AJ442" s="53">
        <v>-8.0048860000000008</v>
      </c>
      <c r="AK442" s="53">
        <v>-9.3197489999999998</v>
      </c>
      <c r="AL442" s="53">
        <v>-8.1117840000000001</v>
      </c>
      <c r="AM442" s="53">
        <v>-9.7071260000000006</v>
      </c>
      <c r="AN442" s="53">
        <v>-13.59686</v>
      </c>
      <c r="AO442" s="53">
        <v>-12.41817</v>
      </c>
      <c r="AP442" s="53">
        <v>-11.40845</v>
      </c>
      <c r="AQ442" s="53">
        <v>-9.4446890000000003</v>
      </c>
      <c r="AR442" s="53">
        <v>-7.0511400000000002</v>
      </c>
      <c r="AS442" s="53">
        <v>-4.5602039999999997</v>
      </c>
      <c r="AT442" s="53">
        <v>-4.832338</v>
      </c>
      <c r="AU442" s="53">
        <v>-4.8603059999999996</v>
      </c>
      <c r="AV442" s="53">
        <v>-7.0347609999999996</v>
      </c>
      <c r="AW442" s="53">
        <v>-4.518923</v>
      </c>
      <c r="AX442" s="53">
        <v>-4.6772999999999998</v>
      </c>
      <c r="AY442" s="53">
        <v>-5.8838039999999996</v>
      </c>
      <c r="AZ442" s="53">
        <v>-6.9806559999999998</v>
      </c>
      <c r="BA442" s="53">
        <v>-6.4827180000000002</v>
      </c>
      <c r="BB442" s="53">
        <v>-7.0455730000000001</v>
      </c>
      <c r="BC442" s="53">
        <v>-6.2928369999999996</v>
      </c>
      <c r="BD442" s="53">
        <v>-6.4981419999999996</v>
      </c>
      <c r="BE442" s="53">
        <v>-7.1057582000000004</v>
      </c>
      <c r="BF442" s="53">
        <v>-6.3863200000000004</v>
      </c>
      <c r="BG442" s="53">
        <v>-5.5725040000000003</v>
      </c>
      <c r="BH442" s="53">
        <v>-5.7432049999999997</v>
      </c>
      <c r="BI442" s="53">
        <v>-6.8635109999999999</v>
      </c>
      <c r="BJ442" s="53">
        <v>-5.594741</v>
      </c>
      <c r="BK442" s="53">
        <v>-6.7107619999999999</v>
      </c>
      <c r="BL442" s="53">
        <v>-10.31969</v>
      </c>
      <c r="BM442" s="53">
        <v>-9.2142890000000008</v>
      </c>
      <c r="BN442" s="53">
        <v>-8.6952110000000005</v>
      </c>
      <c r="BO442" s="53">
        <v>-7.0453210000000004</v>
      </c>
      <c r="BP442" s="53">
        <v>-4.9674120000000004</v>
      </c>
      <c r="BQ442" s="53">
        <v>-2.518033</v>
      </c>
      <c r="BR442" s="53">
        <v>-2.8899789999999999</v>
      </c>
      <c r="BS442" s="53">
        <v>-2.9889000000000001</v>
      </c>
      <c r="BT442" s="53">
        <v>-4.9555769999999999</v>
      </c>
      <c r="BU442" s="53">
        <v>-2.5507599999999999</v>
      </c>
      <c r="BV442" s="53">
        <v>-2.6013250000000001</v>
      </c>
      <c r="BW442" s="53">
        <v>-3.0232009999999998</v>
      </c>
      <c r="BX442" s="53">
        <v>-4.1232470000000001</v>
      </c>
      <c r="BY442" s="53">
        <v>-4.1907110000000003</v>
      </c>
      <c r="BZ442" s="53">
        <v>-4.8718620000000001</v>
      </c>
      <c r="CA442" s="53">
        <v>-4.1254010000000001</v>
      </c>
      <c r="CB442" s="53">
        <v>-4.6058380000000003</v>
      </c>
      <c r="CC442" s="53">
        <v>-5.2504457999999996</v>
      </c>
      <c r="CD442" s="53">
        <v>-4.6569339999999997</v>
      </c>
      <c r="CE442" s="53">
        <v>-4.0535490000000003</v>
      </c>
      <c r="CF442" s="53">
        <v>-4.1767719999999997</v>
      </c>
      <c r="CG442" s="53">
        <v>-5.1623279999999996</v>
      </c>
      <c r="CH442" s="53">
        <v>-3.851445</v>
      </c>
      <c r="CI442" s="53">
        <v>-4.6354889999999997</v>
      </c>
      <c r="CJ442" s="53">
        <v>-8.0499329999999993</v>
      </c>
      <c r="CK442" s="53">
        <v>-6.9952909999999999</v>
      </c>
      <c r="CL442" s="53">
        <v>-6.8160319999999999</v>
      </c>
      <c r="CM442" s="53">
        <v>-5.3835259999999998</v>
      </c>
      <c r="CN442" s="53">
        <v>-3.5242300000000002</v>
      </c>
      <c r="CO442" s="53">
        <v>-1.103631</v>
      </c>
      <c r="CP442" s="53">
        <v>-1.544708</v>
      </c>
      <c r="CQ442" s="53">
        <v>-1.6927700000000001</v>
      </c>
      <c r="CR442" s="53">
        <v>-3.5155400000000001</v>
      </c>
      <c r="CS442" s="53">
        <v>-1.1876169999999999</v>
      </c>
      <c r="CT442" s="53">
        <v>-1.16351</v>
      </c>
      <c r="CU442" s="53">
        <v>-1.041957</v>
      </c>
      <c r="CV442" s="53">
        <v>-2.1442139999999998</v>
      </c>
      <c r="CW442" s="53">
        <v>-2.6032730000000002</v>
      </c>
      <c r="CX442" s="53">
        <v>-3.3663569999999998</v>
      </c>
      <c r="CY442" s="53">
        <v>-2.624241</v>
      </c>
      <c r="CZ442" s="53">
        <v>-3.2952340000000002</v>
      </c>
      <c r="DA442" s="53">
        <v>-3.3951340000000001</v>
      </c>
      <c r="DB442" s="53">
        <v>-2.927549</v>
      </c>
      <c r="DC442" s="53">
        <v>-2.5345949999999999</v>
      </c>
      <c r="DD442" s="53">
        <v>-2.610338</v>
      </c>
      <c r="DE442" s="53">
        <v>-3.4611450000000001</v>
      </c>
      <c r="DF442" s="53">
        <v>-2.1081479999999999</v>
      </c>
      <c r="DG442" s="53">
        <v>-2.560216</v>
      </c>
      <c r="DH442" s="53">
        <v>-5.780176</v>
      </c>
      <c r="DI442" s="53">
        <v>-4.7762929999999999</v>
      </c>
      <c r="DJ442" s="53">
        <v>-4.9368530000000002</v>
      </c>
      <c r="DK442" s="53">
        <v>-3.7217319999999998</v>
      </c>
      <c r="DL442" s="53">
        <v>-2.0810460000000002</v>
      </c>
      <c r="DM442" s="53">
        <v>0.31077050000000001</v>
      </c>
      <c r="DN442" s="53">
        <v>-0.1994359</v>
      </c>
      <c r="DO442" s="53">
        <v>-0.39663929999999997</v>
      </c>
      <c r="DP442" s="53">
        <v>-2.075504</v>
      </c>
      <c r="DQ442" s="53">
        <v>0.1755265</v>
      </c>
      <c r="DR442" s="53">
        <v>0.27430399999999999</v>
      </c>
      <c r="DS442" s="53">
        <v>0.93928780000000001</v>
      </c>
      <c r="DT442" s="53">
        <v>-0.16518089999999999</v>
      </c>
      <c r="DU442" s="53">
        <v>-1.015836</v>
      </c>
      <c r="DV442" s="53">
        <v>-1.860851</v>
      </c>
      <c r="DW442" s="53">
        <v>-1.123081</v>
      </c>
      <c r="DX442" s="53">
        <v>-1.9846299999999999</v>
      </c>
      <c r="DY442" s="53">
        <v>-0.71635782999999997</v>
      </c>
      <c r="DZ442" s="53">
        <v>-0.43059160000000002</v>
      </c>
      <c r="EA442" s="53">
        <v>-0.34146599999999999</v>
      </c>
      <c r="EB442" s="53">
        <v>-0.34865740000000001</v>
      </c>
      <c r="EC442" s="53">
        <v>-1.0049060000000001</v>
      </c>
      <c r="ED442" s="53">
        <v>0.40889449999999999</v>
      </c>
      <c r="EE442" s="53">
        <v>0.43614770000000003</v>
      </c>
      <c r="EF442" s="53">
        <v>-2.5030070000000002</v>
      </c>
      <c r="EG442" s="53">
        <v>-1.5724119999999999</v>
      </c>
      <c r="EH442" s="53">
        <v>-2.223617</v>
      </c>
      <c r="EI442" s="53">
        <v>-1.3223640000000001</v>
      </c>
      <c r="EJ442" s="53">
        <v>2.6808999999999999E-3</v>
      </c>
      <c r="EK442" s="53">
        <v>2.3529420000000001</v>
      </c>
      <c r="EL442" s="53">
        <v>1.742923</v>
      </c>
      <c r="EM442" s="53">
        <v>1.4747669999999999</v>
      </c>
      <c r="EN442" s="53">
        <v>3.6801E-3</v>
      </c>
      <c r="EO442" s="53">
        <v>2.1436890000000002</v>
      </c>
      <c r="EP442" s="53">
        <v>2.350279</v>
      </c>
      <c r="EQ442" s="53">
        <v>3.79989</v>
      </c>
      <c r="ER442" s="53">
        <v>2.6922280000000001</v>
      </c>
      <c r="ES442" s="53">
        <v>1.2761709999999999</v>
      </c>
      <c r="ET442" s="53">
        <v>0.31285970000000002</v>
      </c>
      <c r="EU442" s="53">
        <v>1.0443549999999999</v>
      </c>
      <c r="EV442" s="53">
        <v>-9.2326400000000003E-2</v>
      </c>
      <c r="EW442" s="53">
        <v>59.041670000000003</v>
      </c>
      <c r="EX442" s="53">
        <v>58.49342</v>
      </c>
      <c r="EY442" s="53">
        <v>58.067979999999999</v>
      </c>
      <c r="EZ442" s="53">
        <v>57.59357</v>
      </c>
      <c r="FA442" s="53">
        <v>57.203220000000002</v>
      </c>
      <c r="FB442" s="53">
        <v>56.885959999999997</v>
      </c>
      <c r="FC442" s="53">
        <v>56.600149999999999</v>
      </c>
      <c r="FD442" s="53">
        <v>57.233919999999998</v>
      </c>
      <c r="FE442" s="53">
        <v>59.350149999999999</v>
      </c>
      <c r="FF442" s="53">
        <v>62.313589999999998</v>
      </c>
      <c r="FG442" s="53">
        <v>66.490489999999994</v>
      </c>
      <c r="FH442" s="53">
        <v>70.223690000000005</v>
      </c>
      <c r="FI442" s="53">
        <v>72.278509999999997</v>
      </c>
      <c r="FJ442" s="53">
        <v>72.929820000000007</v>
      </c>
      <c r="FK442" s="53">
        <v>73.290940000000006</v>
      </c>
      <c r="FL442" s="53">
        <v>73.053359999999998</v>
      </c>
      <c r="FM442" s="53">
        <v>72.339179999999999</v>
      </c>
      <c r="FN442" s="53">
        <v>70.874269999999996</v>
      </c>
      <c r="FO442" s="53">
        <v>68.095029999999994</v>
      </c>
      <c r="FP442" s="53">
        <v>64.682749999999999</v>
      </c>
      <c r="FQ442" s="53">
        <v>62.700290000000003</v>
      </c>
      <c r="FR442" s="53">
        <v>61.654240000000001</v>
      </c>
      <c r="FS442" s="53">
        <v>60.877929999999999</v>
      </c>
      <c r="FT442" s="53">
        <v>60.169589999999999</v>
      </c>
      <c r="FU442" s="53">
        <v>76</v>
      </c>
      <c r="FV442" s="53">
        <v>1544.9490000000001</v>
      </c>
      <c r="FW442" s="53">
        <v>127.0598</v>
      </c>
      <c r="FX442" s="53">
        <v>1</v>
      </c>
    </row>
    <row r="443" spans="1:180" x14ac:dyDescent="0.3">
      <c r="A443" t="s">
        <v>174</v>
      </c>
      <c r="B443" t="s">
        <v>253</v>
      </c>
      <c r="C443" t="s">
        <v>180</v>
      </c>
      <c r="D443" t="s">
        <v>227</v>
      </c>
      <c r="E443" t="s">
        <v>189</v>
      </c>
      <c r="F443" t="s">
        <v>229</v>
      </c>
      <c r="G443" t="s">
        <v>243</v>
      </c>
      <c r="H443" s="53">
        <v>86</v>
      </c>
      <c r="I443" s="53">
        <v>14.236689999999999</v>
      </c>
      <c r="J443" s="53">
        <v>12.401339999999999</v>
      </c>
      <c r="K443" s="53">
        <v>11.88447</v>
      </c>
      <c r="L443" s="53">
        <v>10.437760000000001</v>
      </c>
      <c r="M443" s="53">
        <v>8.4085590000000003</v>
      </c>
      <c r="N443" s="53">
        <v>10.38974</v>
      </c>
      <c r="O443" s="53">
        <v>19.949300000000001</v>
      </c>
      <c r="P443" s="53">
        <v>32.047460000000001</v>
      </c>
      <c r="Q443" s="53">
        <v>33.800660000000001</v>
      </c>
      <c r="R443" s="53">
        <v>32.696809999999999</v>
      </c>
      <c r="S443" s="53">
        <v>32.785150000000002</v>
      </c>
      <c r="T443" s="53">
        <v>31.511700000000001</v>
      </c>
      <c r="U443" s="53">
        <v>29.371839999999999</v>
      </c>
      <c r="V443" s="53">
        <v>29.293839999999999</v>
      </c>
      <c r="W443" s="53">
        <v>29.139510000000001</v>
      </c>
      <c r="X443" s="53">
        <v>30.303339999999999</v>
      </c>
      <c r="Y443" s="53">
        <v>31.4818</v>
      </c>
      <c r="Z443" s="53">
        <v>34.199959999999997</v>
      </c>
      <c r="AA443" s="53">
        <v>34.049190000000003</v>
      </c>
      <c r="AB443" s="53">
        <v>32.524410000000003</v>
      </c>
      <c r="AC443" s="53">
        <v>27.898669999999999</v>
      </c>
      <c r="AD443" s="53">
        <v>25.453489999999999</v>
      </c>
      <c r="AE443" s="53">
        <v>23.631</v>
      </c>
      <c r="AF443" s="53">
        <v>21.215789999999998</v>
      </c>
      <c r="AG443" s="53">
        <v>-7.2130108000000002</v>
      </c>
      <c r="AH443" s="53">
        <v>-6.6063229999999997</v>
      </c>
      <c r="AI443" s="53">
        <v>-5.7447160000000004</v>
      </c>
      <c r="AJ443" s="53">
        <v>-6.1668799999999999</v>
      </c>
      <c r="AK443" s="53">
        <v>-8.4733490000000007</v>
      </c>
      <c r="AL443" s="53">
        <v>-8.0563599999999997</v>
      </c>
      <c r="AM443" s="53">
        <v>-7.7270690000000002</v>
      </c>
      <c r="AN443" s="53">
        <v>-9.3368319999999994</v>
      </c>
      <c r="AO443" s="53">
        <v>-10.8712</v>
      </c>
      <c r="AP443" s="53">
        <v>-11.39997</v>
      </c>
      <c r="AQ443" s="53">
        <v>-9.4758370000000003</v>
      </c>
      <c r="AR443" s="53">
        <v>-7.883775</v>
      </c>
      <c r="AS443" s="53">
        <v>-8.3717880000000005</v>
      </c>
      <c r="AT443" s="53">
        <v>-6.4578939999999996</v>
      </c>
      <c r="AU443" s="53">
        <v>-5.1325960000000004</v>
      </c>
      <c r="AV443" s="53">
        <v>-3.109076</v>
      </c>
      <c r="AW443" s="53">
        <v>-1.451886</v>
      </c>
      <c r="AX443" s="53">
        <v>1.0948720000000001</v>
      </c>
      <c r="AY443" s="53">
        <v>1.779021</v>
      </c>
      <c r="AZ443" s="53">
        <v>1.3594090000000001</v>
      </c>
      <c r="BA443" s="53">
        <v>-2.1140219999999998</v>
      </c>
      <c r="BB443" s="53">
        <v>-3.6417359999999999</v>
      </c>
      <c r="BC443" s="53">
        <v>-4.1185590000000003</v>
      </c>
      <c r="BD443" s="53">
        <v>-4.7633559999999999</v>
      </c>
      <c r="BE443" s="53">
        <v>-4.3114160999999998</v>
      </c>
      <c r="BF443" s="53">
        <v>-4.1662049999999997</v>
      </c>
      <c r="BG443" s="53">
        <v>-3.3727209999999999</v>
      </c>
      <c r="BH443" s="53">
        <v>-3.486316</v>
      </c>
      <c r="BI443" s="53">
        <v>-5.3779630000000003</v>
      </c>
      <c r="BJ443" s="53">
        <v>-4.8577199999999996</v>
      </c>
      <c r="BK443" s="53">
        <v>-4.2574009999999998</v>
      </c>
      <c r="BL443" s="53">
        <v>-5.204834</v>
      </c>
      <c r="BM443" s="53">
        <v>-6.3567340000000003</v>
      </c>
      <c r="BN443" s="53">
        <v>-6.9940340000000001</v>
      </c>
      <c r="BO443" s="53">
        <v>-5.692774</v>
      </c>
      <c r="BP443" s="53">
        <v>-4.7948740000000001</v>
      </c>
      <c r="BQ443" s="53">
        <v>-5.2728510000000002</v>
      </c>
      <c r="BR443" s="53">
        <v>-3.4952999999999999</v>
      </c>
      <c r="BS443" s="53">
        <v>-2.249959</v>
      </c>
      <c r="BT443" s="53">
        <v>-0.70926529999999999</v>
      </c>
      <c r="BU443" s="53">
        <v>0.6449935</v>
      </c>
      <c r="BV443" s="53">
        <v>3.3130169999999999</v>
      </c>
      <c r="BW443" s="53">
        <v>4.3548559999999998</v>
      </c>
      <c r="BX443" s="53">
        <v>4.1901840000000004</v>
      </c>
      <c r="BY443" s="53">
        <v>0.59686989999999995</v>
      </c>
      <c r="BZ443" s="53">
        <v>-1.1731130000000001</v>
      </c>
      <c r="CA443" s="53">
        <v>-1.70997</v>
      </c>
      <c r="CB443" s="53">
        <v>-2.2766359999999999</v>
      </c>
      <c r="CC443" s="53">
        <v>-2.3017799999999999</v>
      </c>
      <c r="CD443" s="53">
        <v>-2.4761869999999999</v>
      </c>
      <c r="CE443" s="53">
        <v>-1.7298849999999999</v>
      </c>
      <c r="CF443" s="53">
        <v>-1.629766</v>
      </c>
      <c r="CG443" s="53">
        <v>-3.2341090000000001</v>
      </c>
      <c r="CH443" s="53">
        <v>-2.6423519999999998</v>
      </c>
      <c r="CI443" s="53">
        <v>-1.8543190000000001</v>
      </c>
      <c r="CJ443" s="53">
        <v>-2.3430240000000002</v>
      </c>
      <c r="CK443" s="53">
        <v>-3.2300270000000002</v>
      </c>
      <c r="CL443" s="53">
        <v>-3.9424969999999999</v>
      </c>
      <c r="CM443" s="53">
        <v>-3.0726369999999998</v>
      </c>
      <c r="CN443" s="53">
        <v>-2.6555110000000002</v>
      </c>
      <c r="CO443" s="53">
        <v>-3.126538</v>
      </c>
      <c r="CP443" s="53">
        <v>-1.443416</v>
      </c>
      <c r="CQ443" s="53">
        <v>-0.2534536</v>
      </c>
      <c r="CR443" s="53">
        <v>0.95283649999999998</v>
      </c>
      <c r="CS443" s="53">
        <v>2.097286</v>
      </c>
      <c r="CT443" s="53">
        <v>4.8492980000000001</v>
      </c>
      <c r="CU443" s="53">
        <v>6.1388720000000001</v>
      </c>
      <c r="CV443" s="53">
        <v>6.1507709999999998</v>
      </c>
      <c r="CW443" s="53">
        <v>2.4744259999999998</v>
      </c>
      <c r="CX443" s="53">
        <v>0.53664710000000004</v>
      </c>
      <c r="CY443" s="53">
        <v>-4.1788699999999998E-2</v>
      </c>
      <c r="CZ443" s="53">
        <v>-0.55434190000000005</v>
      </c>
      <c r="DA443" s="53">
        <v>-0.29214430000000002</v>
      </c>
      <c r="DB443" s="53">
        <v>-0.78616949999999997</v>
      </c>
      <c r="DC443" s="53">
        <v>-8.7049000000000001E-2</v>
      </c>
      <c r="DD443" s="53">
        <v>0.22678429999999999</v>
      </c>
      <c r="DE443" s="53">
        <v>-1.0902540000000001</v>
      </c>
      <c r="DF443" s="53">
        <v>-0.42698350000000002</v>
      </c>
      <c r="DG443" s="53">
        <v>0.54876210000000003</v>
      </c>
      <c r="DH443" s="53">
        <v>0.51878550000000001</v>
      </c>
      <c r="DI443" s="53">
        <v>-0.1033196</v>
      </c>
      <c r="DJ443" s="53">
        <v>-0.89095999999999997</v>
      </c>
      <c r="DK443" s="53">
        <v>-0.45250020000000002</v>
      </c>
      <c r="DL443" s="53">
        <v>-0.51614789999999999</v>
      </c>
      <c r="DM443" s="53">
        <v>-0.98022410000000004</v>
      </c>
      <c r="DN443" s="53">
        <v>0.60846809999999996</v>
      </c>
      <c r="DO443" s="53">
        <v>1.743052</v>
      </c>
      <c r="DP443" s="53">
        <v>2.614938</v>
      </c>
      <c r="DQ443" s="53">
        <v>3.5495779999999999</v>
      </c>
      <c r="DR443" s="53">
        <v>6.3855789999999999</v>
      </c>
      <c r="DS443" s="53">
        <v>7.9228870000000002</v>
      </c>
      <c r="DT443" s="53">
        <v>8.1113569999999999</v>
      </c>
      <c r="DU443" s="53">
        <v>4.3519819999999996</v>
      </c>
      <c r="DV443" s="53">
        <v>2.2464080000000002</v>
      </c>
      <c r="DW443" s="53">
        <v>1.626393</v>
      </c>
      <c r="DX443" s="53">
        <v>1.1679520000000001</v>
      </c>
      <c r="DY443" s="53">
        <v>2.6094510999999998</v>
      </c>
      <c r="DZ443" s="53">
        <v>1.653948</v>
      </c>
      <c r="EA443" s="53">
        <v>2.284945</v>
      </c>
      <c r="EB443" s="53">
        <v>2.9073479999999998</v>
      </c>
      <c r="EC443" s="53">
        <v>2.005131</v>
      </c>
      <c r="ED443" s="53">
        <v>2.7716569999999998</v>
      </c>
      <c r="EE443" s="53">
        <v>4.0184300000000004</v>
      </c>
      <c r="EF443" s="53">
        <v>4.6507839999999998</v>
      </c>
      <c r="EG443" s="53">
        <v>4.411149</v>
      </c>
      <c r="EH443" s="53">
        <v>3.5149750000000002</v>
      </c>
      <c r="EI443" s="53">
        <v>3.330562</v>
      </c>
      <c r="EJ443" s="53">
        <v>2.5727530000000001</v>
      </c>
      <c r="EK443" s="53">
        <v>2.1187119999999999</v>
      </c>
      <c r="EL443" s="53">
        <v>3.5710630000000001</v>
      </c>
      <c r="EM443" s="53">
        <v>4.6256890000000004</v>
      </c>
      <c r="EN443" s="53">
        <v>5.0147490000000001</v>
      </c>
      <c r="EO443" s="53">
        <v>5.646458</v>
      </c>
      <c r="EP443" s="53">
        <v>8.6037239999999997</v>
      </c>
      <c r="EQ443" s="53">
        <v>10.49872</v>
      </c>
      <c r="ER443" s="53">
        <v>10.942130000000001</v>
      </c>
      <c r="ES443" s="53">
        <v>7.0628739999999999</v>
      </c>
      <c r="ET443" s="53">
        <v>4.7150309999999998</v>
      </c>
      <c r="EU443" s="53">
        <v>4.0349820000000003</v>
      </c>
      <c r="EV443" s="53">
        <v>3.6546720000000001</v>
      </c>
      <c r="EW443" s="53">
        <v>60.023919999999997</v>
      </c>
      <c r="EX443" s="53">
        <v>59.488340000000001</v>
      </c>
      <c r="EY443" s="53">
        <v>59.182119999999998</v>
      </c>
      <c r="EZ443" s="53">
        <v>58.8765</v>
      </c>
      <c r="FA443" s="53">
        <v>58.55921</v>
      </c>
      <c r="FB443" s="53">
        <v>58.369619999999998</v>
      </c>
      <c r="FC443" s="53">
        <v>58.249400000000001</v>
      </c>
      <c r="FD443" s="53">
        <v>58.811</v>
      </c>
      <c r="FE443" s="53">
        <v>60.680619999999998</v>
      </c>
      <c r="FF443" s="53">
        <v>63.105559999999997</v>
      </c>
      <c r="FG443" s="53">
        <v>66.05592</v>
      </c>
      <c r="FH443" s="53">
        <v>68.886359999999996</v>
      </c>
      <c r="FI443" s="53">
        <v>70.853769999999997</v>
      </c>
      <c r="FJ443" s="53">
        <v>72.170159999999996</v>
      </c>
      <c r="FK443" s="53">
        <v>72.694379999999995</v>
      </c>
      <c r="FL443" s="53">
        <v>72.655199999999994</v>
      </c>
      <c r="FM443" s="53">
        <v>71.893540000000002</v>
      </c>
      <c r="FN443" s="53">
        <v>70.483249999999998</v>
      </c>
      <c r="FO443" s="53">
        <v>68.454250000000002</v>
      </c>
      <c r="FP443" s="53">
        <v>65.726380000000006</v>
      </c>
      <c r="FQ443" s="53">
        <v>63.555320000000002</v>
      </c>
      <c r="FR443" s="53">
        <v>62.314</v>
      </c>
      <c r="FS443" s="53">
        <v>61.494619999999998</v>
      </c>
      <c r="FT443" s="53">
        <v>60.753889999999998</v>
      </c>
      <c r="FU443" s="53">
        <v>76</v>
      </c>
      <c r="FV443" s="53">
        <v>1800.547</v>
      </c>
      <c r="FW443" s="53">
        <v>129.46530000000001</v>
      </c>
      <c r="FX443" s="53">
        <v>1</v>
      </c>
    </row>
    <row r="444" spans="1:180" x14ac:dyDescent="0.3">
      <c r="A444" t="s">
        <v>174</v>
      </c>
      <c r="B444" t="s">
        <v>253</v>
      </c>
      <c r="C444" t="s">
        <v>180</v>
      </c>
      <c r="D444" t="s">
        <v>227</v>
      </c>
      <c r="E444" t="s">
        <v>187</v>
      </c>
      <c r="F444" t="s">
        <v>229</v>
      </c>
      <c r="G444" t="s">
        <v>243</v>
      </c>
      <c r="H444" s="53">
        <v>86</v>
      </c>
      <c r="I444" s="53">
        <v>23.827998999999998</v>
      </c>
      <c r="J444" s="53">
        <v>20.869450000000001</v>
      </c>
      <c r="K444" s="53">
        <v>18.697759999999999</v>
      </c>
      <c r="L444" s="53">
        <v>17.588899999999999</v>
      </c>
      <c r="M444" s="53">
        <v>17.43469</v>
      </c>
      <c r="N444" s="53">
        <v>18.816009999999999</v>
      </c>
      <c r="O444" s="53">
        <v>30.26013</v>
      </c>
      <c r="P444" s="53">
        <v>40.285260000000001</v>
      </c>
      <c r="Q444" s="53">
        <v>43.172519999999999</v>
      </c>
      <c r="R444" s="53">
        <v>43.007370000000002</v>
      </c>
      <c r="S444" s="53">
        <v>42.531199999999998</v>
      </c>
      <c r="T444" s="53">
        <v>40.42924</v>
      </c>
      <c r="U444" s="53">
        <v>36.814979999999998</v>
      </c>
      <c r="V444" s="53">
        <v>34.959040000000002</v>
      </c>
      <c r="W444" s="53">
        <v>34.025799999999997</v>
      </c>
      <c r="X444" s="53">
        <v>34.50806</v>
      </c>
      <c r="Y444" s="53">
        <v>36.024889999999999</v>
      </c>
      <c r="Z444" s="53">
        <v>38.31718</v>
      </c>
      <c r="AA444" s="53">
        <v>37.479990000000001</v>
      </c>
      <c r="AB444" s="53">
        <v>38.35427</v>
      </c>
      <c r="AC444" s="53">
        <v>34.448839999999997</v>
      </c>
      <c r="AD444" s="53">
        <v>32.875439999999998</v>
      </c>
      <c r="AE444" s="53">
        <v>30.594000000000001</v>
      </c>
      <c r="AF444" s="53">
        <v>28.896059999999999</v>
      </c>
      <c r="AG444" s="53">
        <v>0.1485609</v>
      </c>
      <c r="AH444" s="53">
        <v>-1.2407919999999999</v>
      </c>
      <c r="AI444" s="53">
        <v>-2.563771</v>
      </c>
      <c r="AJ444" s="53">
        <v>-1.7441230000000001</v>
      </c>
      <c r="AK444" s="53">
        <v>-1.3637699999999999</v>
      </c>
      <c r="AL444" s="53">
        <v>-1.9795659999999999</v>
      </c>
      <c r="AM444" s="53">
        <v>1.422134</v>
      </c>
      <c r="AN444" s="53">
        <v>-1.1694249999999999</v>
      </c>
      <c r="AO444" s="53">
        <v>-1.789647</v>
      </c>
      <c r="AP444" s="53">
        <v>-2.112946</v>
      </c>
      <c r="AQ444" s="53">
        <v>-2.469875</v>
      </c>
      <c r="AR444" s="53">
        <v>-2.4645999999999999</v>
      </c>
      <c r="AS444" s="53">
        <v>-4.0049640000000002</v>
      </c>
      <c r="AT444" s="53">
        <v>-4.1809159999999999</v>
      </c>
      <c r="AU444" s="53">
        <v>-2.9231220000000002</v>
      </c>
      <c r="AV444" s="53">
        <v>-3.0702039999999999</v>
      </c>
      <c r="AW444" s="53">
        <v>-2.935012</v>
      </c>
      <c r="AX444" s="53">
        <v>-1.274248</v>
      </c>
      <c r="AY444" s="53">
        <v>-0.36981809999999998</v>
      </c>
      <c r="AZ444" s="53">
        <v>3.4257070000000001</v>
      </c>
      <c r="BA444" s="53">
        <v>1.5124359999999999</v>
      </c>
      <c r="BB444" s="53">
        <v>0.68544669999999996</v>
      </c>
      <c r="BC444" s="53">
        <v>-0.48599949999999997</v>
      </c>
      <c r="BD444" s="53">
        <v>-1.77158E-2</v>
      </c>
      <c r="BE444" s="53">
        <v>3.9345789</v>
      </c>
      <c r="BF444" s="53">
        <v>2.4524499999999998</v>
      </c>
      <c r="BG444" s="53">
        <v>1.1833419999999999</v>
      </c>
      <c r="BH444" s="53">
        <v>1.6330020000000001</v>
      </c>
      <c r="BI444" s="53">
        <v>2.1645050000000001</v>
      </c>
      <c r="BJ444" s="53">
        <v>1.3424430000000001</v>
      </c>
      <c r="BK444" s="53">
        <v>4.6151739999999997</v>
      </c>
      <c r="BL444" s="53">
        <v>2.0139170000000002</v>
      </c>
      <c r="BM444" s="53">
        <v>1.567885</v>
      </c>
      <c r="BN444" s="53">
        <v>1.631918</v>
      </c>
      <c r="BO444" s="53">
        <v>1.1240779999999999</v>
      </c>
      <c r="BP444" s="53">
        <v>0.9233789</v>
      </c>
      <c r="BQ444" s="53">
        <v>-0.73138780000000003</v>
      </c>
      <c r="BR444" s="53">
        <v>-0.83962360000000003</v>
      </c>
      <c r="BS444" s="53">
        <v>1.8433399999999999E-2</v>
      </c>
      <c r="BT444" s="53">
        <v>0.53628710000000002</v>
      </c>
      <c r="BU444" s="53">
        <v>1.1780740000000001</v>
      </c>
      <c r="BV444" s="53">
        <v>3.045992</v>
      </c>
      <c r="BW444" s="53">
        <v>3.6488900000000002</v>
      </c>
      <c r="BX444" s="53">
        <v>7.2755590000000003</v>
      </c>
      <c r="BY444" s="53">
        <v>4.849933</v>
      </c>
      <c r="BZ444" s="53">
        <v>4.1910980000000002</v>
      </c>
      <c r="CA444" s="53">
        <v>2.92523</v>
      </c>
      <c r="CB444" s="53">
        <v>3.3459970000000001</v>
      </c>
      <c r="CC444" s="53">
        <v>6.5567640999999997</v>
      </c>
      <c r="CD444" s="53">
        <v>5.0103780000000002</v>
      </c>
      <c r="CE444" s="53">
        <v>3.778581</v>
      </c>
      <c r="CF444" s="53">
        <v>3.9719880000000001</v>
      </c>
      <c r="CG444" s="53">
        <v>4.6081789999999998</v>
      </c>
      <c r="CH444" s="53">
        <v>3.643256</v>
      </c>
      <c r="CI444" s="53">
        <v>6.8266640000000001</v>
      </c>
      <c r="CJ444" s="53">
        <v>4.2186899999999996</v>
      </c>
      <c r="CK444" s="53">
        <v>3.8933019999999998</v>
      </c>
      <c r="CL444" s="53">
        <v>4.2255989999999999</v>
      </c>
      <c r="CM444" s="53">
        <v>3.6132390000000001</v>
      </c>
      <c r="CN444" s="53">
        <v>3.2698830000000001</v>
      </c>
      <c r="CO444" s="53">
        <v>1.5358810000000001</v>
      </c>
      <c r="CP444" s="53">
        <v>1.474545</v>
      </c>
      <c r="CQ444" s="53">
        <v>2.0557460000000001</v>
      </c>
      <c r="CR444" s="53">
        <v>3.0341320000000001</v>
      </c>
      <c r="CS444" s="53">
        <v>4.0267850000000003</v>
      </c>
      <c r="CT444" s="53">
        <v>6.0381780000000003</v>
      </c>
      <c r="CU444" s="53">
        <v>6.4322340000000002</v>
      </c>
      <c r="CV444" s="53">
        <v>9.9419559999999993</v>
      </c>
      <c r="CW444" s="53">
        <v>7.161473</v>
      </c>
      <c r="CX444" s="53">
        <v>6.6191019999999998</v>
      </c>
      <c r="CY444" s="53">
        <v>5.2878369999999997</v>
      </c>
      <c r="CZ444" s="53">
        <v>5.675694</v>
      </c>
      <c r="DA444" s="53">
        <v>9.1789483999999995</v>
      </c>
      <c r="DB444" s="53">
        <v>7.5683059999999998</v>
      </c>
      <c r="DC444" s="53">
        <v>6.3738200000000003</v>
      </c>
      <c r="DD444" s="53">
        <v>6.3109739999999999</v>
      </c>
      <c r="DE444" s="53">
        <v>7.0518520000000002</v>
      </c>
      <c r="DF444" s="53">
        <v>5.9440689999999998</v>
      </c>
      <c r="DG444" s="53">
        <v>9.0381540000000005</v>
      </c>
      <c r="DH444" s="53">
        <v>6.4234629999999999</v>
      </c>
      <c r="DI444" s="53">
        <v>6.2187190000000001</v>
      </c>
      <c r="DJ444" s="53">
        <v>6.8192810000000001</v>
      </c>
      <c r="DK444" s="53">
        <v>6.1023990000000001</v>
      </c>
      <c r="DL444" s="53">
        <v>5.6163869999999996</v>
      </c>
      <c r="DM444" s="53">
        <v>3.8031510000000002</v>
      </c>
      <c r="DN444" s="53">
        <v>3.7887140000000001</v>
      </c>
      <c r="DO444" s="53">
        <v>4.0930580000000001</v>
      </c>
      <c r="DP444" s="53">
        <v>5.5319760000000002</v>
      </c>
      <c r="DQ444" s="53">
        <v>6.8754960000000001</v>
      </c>
      <c r="DR444" s="53">
        <v>9.0303629999999995</v>
      </c>
      <c r="DS444" s="53">
        <v>9.215579</v>
      </c>
      <c r="DT444" s="53">
        <v>12.60835</v>
      </c>
      <c r="DU444" s="53">
        <v>9.4730139999999992</v>
      </c>
      <c r="DV444" s="53">
        <v>9.0471050000000002</v>
      </c>
      <c r="DW444" s="53">
        <v>7.6504440000000002</v>
      </c>
      <c r="DX444" s="53">
        <v>8.0053920000000005</v>
      </c>
      <c r="DY444" s="53">
        <v>12.964969999999999</v>
      </c>
      <c r="DZ444" s="53">
        <v>11.26155</v>
      </c>
      <c r="EA444" s="53">
        <v>10.12093</v>
      </c>
      <c r="EB444" s="53">
        <v>9.6880989999999994</v>
      </c>
      <c r="EC444" s="53">
        <v>10.58013</v>
      </c>
      <c r="ED444" s="53">
        <v>9.2660780000000003</v>
      </c>
      <c r="EE444" s="53">
        <v>12.23119</v>
      </c>
      <c r="EF444" s="53">
        <v>9.6068060000000006</v>
      </c>
      <c r="EG444" s="53">
        <v>9.5762509999999992</v>
      </c>
      <c r="EH444" s="53">
        <v>10.56414</v>
      </c>
      <c r="EI444" s="53">
        <v>9.6963519999999992</v>
      </c>
      <c r="EJ444" s="53">
        <v>9.0043670000000002</v>
      </c>
      <c r="EK444" s="53">
        <v>7.076727</v>
      </c>
      <c r="EL444" s="53">
        <v>7.130007</v>
      </c>
      <c r="EM444" s="53">
        <v>7.0346130000000002</v>
      </c>
      <c r="EN444" s="53">
        <v>9.1384679999999996</v>
      </c>
      <c r="EO444" s="53">
        <v>10.988580000000001</v>
      </c>
      <c r="EP444" s="53">
        <v>13.3506</v>
      </c>
      <c r="EQ444" s="53">
        <v>13.23429</v>
      </c>
      <c r="ER444" s="53">
        <v>16.458200000000001</v>
      </c>
      <c r="ES444" s="53">
        <v>12.810510000000001</v>
      </c>
      <c r="ET444" s="53">
        <v>12.552759999999999</v>
      </c>
      <c r="EU444" s="53">
        <v>11.061669999999999</v>
      </c>
      <c r="EV444" s="53">
        <v>11.3691</v>
      </c>
      <c r="EW444" s="53">
        <v>57.825960000000002</v>
      </c>
      <c r="EX444" s="53">
        <v>57.340310000000002</v>
      </c>
      <c r="EY444" s="53">
        <v>56.85736</v>
      </c>
      <c r="EZ444" s="53">
        <v>56.304130000000001</v>
      </c>
      <c r="FA444" s="53">
        <v>55.837620000000001</v>
      </c>
      <c r="FB444" s="53">
        <v>55.52243</v>
      </c>
      <c r="FC444" s="53">
        <v>55.882179999999998</v>
      </c>
      <c r="FD444" s="53">
        <v>58.041870000000003</v>
      </c>
      <c r="FE444" s="53">
        <v>60.228169999999999</v>
      </c>
      <c r="FF444" s="53">
        <v>62.779609999999998</v>
      </c>
      <c r="FG444" s="53">
        <v>65.406999999999996</v>
      </c>
      <c r="FH444" s="53">
        <v>67.746409999999997</v>
      </c>
      <c r="FI444" s="53">
        <v>69.335819999999998</v>
      </c>
      <c r="FJ444" s="53">
        <v>70.07835</v>
      </c>
      <c r="FK444" s="53">
        <v>70.551730000000006</v>
      </c>
      <c r="FL444" s="53">
        <v>70.42165</v>
      </c>
      <c r="FM444" s="53">
        <v>69.685410000000005</v>
      </c>
      <c r="FN444" s="53">
        <v>68.467410000000001</v>
      </c>
      <c r="FO444" s="53">
        <v>66.759270000000001</v>
      </c>
      <c r="FP444" s="53">
        <v>64.491929999999996</v>
      </c>
      <c r="FQ444" s="53">
        <v>61.978169999999999</v>
      </c>
      <c r="FR444" s="53">
        <v>60.323569999999997</v>
      </c>
      <c r="FS444" s="53">
        <v>59.42165</v>
      </c>
      <c r="FT444" s="53">
        <v>58.734450000000002</v>
      </c>
      <c r="FU444" s="53">
        <v>76</v>
      </c>
      <c r="FV444" s="53">
        <v>1972.635</v>
      </c>
      <c r="FW444" s="53">
        <v>134.1123</v>
      </c>
      <c r="FX444" s="53">
        <v>1</v>
      </c>
    </row>
    <row r="445" spans="1:180" x14ac:dyDescent="0.3">
      <c r="A445" t="s">
        <v>174</v>
      </c>
      <c r="B445" t="s">
        <v>253</v>
      </c>
      <c r="C445" t="s">
        <v>180</v>
      </c>
      <c r="D445" t="s">
        <v>227</v>
      </c>
      <c r="E445" t="s">
        <v>188</v>
      </c>
      <c r="F445" t="s">
        <v>229</v>
      </c>
      <c r="G445" t="s">
        <v>243</v>
      </c>
      <c r="H445" s="53">
        <v>86</v>
      </c>
      <c r="I445" s="53">
        <v>17.49428</v>
      </c>
      <c r="J445" s="53">
        <v>14.66663</v>
      </c>
      <c r="K445" s="53">
        <v>14.20049</v>
      </c>
      <c r="L445" s="53">
        <v>13.67496</v>
      </c>
      <c r="M445" s="53">
        <v>10.836130000000001</v>
      </c>
      <c r="N445" s="53">
        <v>13.617229999999999</v>
      </c>
      <c r="O445" s="53">
        <v>25.48171</v>
      </c>
      <c r="P445" s="53">
        <v>34.937809999999999</v>
      </c>
      <c r="Q445" s="53">
        <v>37.439720000000001</v>
      </c>
      <c r="R445" s="53">
        <v>36.75835</v>
      </c>
      <c r="S445" s="53">
        <v>35.80659</v>
      </c>
      <c r="T445" s="53">
        <v>35.495229999999999</v>
      </c>
      <c r="U445" s="53">
        <v>34.023490000000002</v>
      </c>
      <c r="V445" s="53">
        <v>34.12632</v>
      </c>
      <c r="W445" s="53">
        <v>32.602330000000002</v>
      </c>
      <c r="X445" s="53">
        <v>33.715670000000003</v>
      </c>
      <c r="Y445" s="53">
        <v>35.904110000000003</v>
      </c>
      <c r="Z445" s="53">
        <v>37.474699999999999</v>
      </c>
      <c r="AA445" s="53">
        <v>37.705039999999997</v>
      </c>
      <c r="AB445" s="53">
        <v>34.442100000000003</v>
      </c>
      <c r="AC445" s="53">
        <v>28.876470000000001</v>
      </c>
      <c r="AD445" s="53">
        <v>26.516380000000002</v>
      </c>
      <c r="AE445" s="53">
        <v>24.0181</v>
      </c>
      <c r="AF445" s="53">
        <v>22.78979</v>
      </c>
      <c r="AG445" s="53">
        <v>-4.4867138999999998</v>
      </c>
      <c r="AH445" s="53">
        <v>-5.3397500000000004</v>
      </c>
      <c r="AI445" s="53">
        <v>-4.3923870000000003</v>
      </c>
      <c r="AJ445" s="53">
        <v>-3.7757480000000001</v>
      </c>
      <c r="AK445" s="53">
        <v>-5.594449</v>
      </c>
      <c r="AL445" s="53">
        <v>-5.0946239999999996</v>
      </c>
      <c r="AM445" s="53">
        <v>-4.812932</v>
      </c>
      <c r="AN445" s="53">
        <v>-7.7014719999999999</v>
      </c>
      <c r="AO445" s="53">
        <v>-8.3654810000000008</v>
      </c>
      <c r="AP445" s="53">
        <v>-8.4360900000000001</v>
      </c>
      <c r="AQ445" s="53">
        <v>-8.1241520000000005</v>
      </c>
      <c r="AR445" s="53">
        <v>-4.9078489999999997</v>
      </c>
      <c r="AS445" s="53">
        <v>-4.5873020000000002</v>
      </c>
      <c r="AT445" s="53">
        <v>-3.2866610000000001</v>
      </c>
      <c r="AU445" s="53">
        <v>-3.546548</v>
      </c>
      <c r="AV445" s="53">
        <v>-1.917916</v>
      </c>
      <c r="AW445" s="53">
        <v>0.1003449</v>
      </c>
      <c r="AX445" s="53">
        <v>2.5296750000000001</v>
      </c>
      <c r="AY445" s="53">
        <v>4.5376260000000004</v>
      </c>
      <c r="AZ445" s="53">
        <v>3.5464579999999999</v>
      </c>
      <c r="BA445" s="53">
        <v>-1.463376</v>
      </c>
      <c r="BB445" s="53">
        <v>-3.042932</v>
      </c>
      <c r="BC445" s="53">
        <v>-4.6475669999999996</v>
      </c>
      <c r="BD445" s="53">
        <v>-4.041893</v>
      </c>
      <c r="BE445" s="53">
        <v>-2.078192</v>
      </c>
      <c r="BF445" s="53">
        <v>-2.986459</v>
      </c>
      <c r="BG445" s="53">
        <v>-2.0289480000000002</v>
      </c>
      <c r="BH445" s="53">
        <v>-1.147994</v>
      </c>
      <c r="BI445" s="53">
        <v>-2.7898890000000001</v>
      </c>
      <c r="BJ445" s="53">
        <v>-1.9173899999999999</v>
      </c>
      <c r="BK445" s="53">
        <v>-1.0856589999999999</v>
      </c>
      <c r="BL445" s="53">
        <v>-3.7004709999999998</v>
      </c>
      <c r="BM445" s="53">
        <v>-4.3925169999999998</v>
      </c>
      <c r="BN445" s="53">
        <v>-4.9729609999999997</v>
      </c>
      <c r="BO445" s="53">
        <v>-4.6828149999999997</v>
      </c>
      <c r="BP445" s="53">
        <v>-2.205705</v>
      </c>
      <c r="BQ445" s="53">
        <v>-2.1441880000000002</v>
      </c>
      <c r="BR445" s="53">
        <v>-1.0464169999999999</v>
      </c>
      <c r="BS445" s="53">
        <v>-1.232742</v>
      </c>
      <c r="BT445" s="53">
        <v>0.4455829</v>
      </c>
      <c r="BU445" s="53">
        <v>2.6797909999999998</v>
      </c>
      <c r="BV445" s="53">
        <v>4.9126659999999998</v>
      </c>
      <c r="BW445" s="53">
        <v>6.8965860000000001</v>
      </c>
      <c r="BX445" s="53">
        <v>6.1386329999999996</v>
      </c>
      <c r="BY445" s="53">
        <v>1.195581</v>
      </c>
      <c r="BZ445" s="53">
        <v>-0.49671890000000002</v>
      </c>
      <c r="CA445" s="53">
        <v>-2.071971</v>
      </c>
      <c r="CB445" s="53">
        <v>-1.49238</v>
      </c>
      <c r="CC445" s="53">
        <v>-0.41005628999999999</v>
      </c>
      <c r="CD445" s="53">
        <v>-1.356576</v>
      </c>
      <c r="CE445" s="53">
        <v>-0.39203640000000001</v>
      </c>
      <c r="CF445" s="53">
        <v>0.67198049999999998</v>
      </c>
      <c r="CG445" s="53">
        <v>-0.84745950000000003</v>
      </c>
      <c r="CH445" s="53">
        <v>0.28315249999999997</v>
      </c>
      <c r="CI445" s="53">
        <v>1.4958400000000001</v>
      </c>
      <c r="CJ445" s="53">
        <v>-0.92939099999999997</v>
      </c>
      <c r="CK445" s="53">
        <v>-1.6408529999999999</v>
      </c>
      <c r="CL445" s="53">
        <v>-2.5744090000000002</v>
      </c>
      <c r="CM445" s="53">
        <v>-2.2993549999999998</v>
      </c>
      <c r="CN445" s="53">
        <v>-0.33420830000000001</v>
      </c>
      <c r="CO445" s="53">
        <v>-0.45209389999999999</v>
      </c>
      <c r="CP445" s="53">
        <v>0.50517000000000001</v>
      </c>
      <c r="CQ445" s="53">
        <v>0.36979309999999999</v>
      </c>
      <c r="CR445" s="53">
        <v>2.082535</v>
      </c>
      <c r="CS445" s="53">
        <v>4.4663079999999997</v>
      </c>
      <c r="CT445" s="53">
        <v>6.5631190000000004</v>
      </c>
      <c r="CU445" s="53">
        <v>8.5303959999999996</v>
      </c>
      <c r="CV445" s="53">
        <v>7.9339649999999997</v>
      </c>
      <c r="CW445" s="53">
        <v>3.0371670000000002</v>
      </c>
      <c r="CX445" s="53">
        <v>1.2667809999999999</v>
      </c>
      <c r="CY445" s="53">
        <v>-0.28812070000000001</v>
      </c>
      <c r="CZ445" s="53">
        <v>0.27340540000000002</v>
      </c>
      <c r="DA445" s="53">
        <v>1.2580791</v>
      </c>
      <c r="DB445" s="53">
        <v>0.27330599999999999</v>
      </c>
      <c r="DC445" s="53">
        <v>1.244875</v>
      </c>
      <c r="DD445" s="53">
        <v>2.4919549999999999</v>
      </c>
      <c r="DE445" s="53">
        <v>1.09497</v>
      </c>
      <c r="DF445" s="53">
        <v>2.483695</v>
      </c>
      <c r="DG445" s="53">
        <v>4.0773380000000001</v>
      </c>
      <c r="DH445" s="53">
        <v>1.84169</v>
      </c>
      <c r="DI445" s="53">
        <v>1.1108100000000001</v>
      </c>
      <c r="DJ445" s="53">
        <v>-0.1758557</v>
      </c>
      <c r="DK445" s="53">
        <v>8.4104899999999996E-2</v>
      </c>
      <c r="DL445" s="53">
        <v>1.537288</v>
      </c>
      <c r="DM445" s="53">
        <v>1.24</v>
      </c>
      <c r="DN445" s="53">
        <v>2.0567570000000002</v>
      </c>
      <c r="DO445" s="53">
        <v>1.9723280000000001</v>
      </c>
      <c r="DP445" s="53">
        <v>3.7194880000000001</v>
      </c>
      <c r="DQ445" s="53">
        <v>6.2528240000000004</v>
      </c>
      <c r="DR445" s="53">
        <v>8.2135730000000002</v>
      </c>
      <c r="DS445" s="53">
        <v>10.164199999999999</v>
      </c>
      <c r="DT445" s="53">
        <v>9.7292970000000008</v>
      </c>
      <c r="DU445" s="53">
        <v>4.8787529999999997</v>
      </c>
      <c r="DV445" s="53">
        <v>3.0302799999999999</v>
      </c>
      <c r="DW445" s="53">
        <v>1.4957290000000001</v>
      </c>
      <c r="DX445" s="53">
        <v>2.0391910000000002</v>
      </c>
      <c r="DY445" s="53">
        <v>3.6666018999999999</v>
      </c>
      <c r="DZ445" s="53">
        <v>2.6265969999999998</v>
      </c>
      <c r="EA445" s="53">
        <v>3.608314</v>
      </c>
      <c r="EB445" s="53">
        <v>5.1197090000000003</v>
      </c>
      <c r="EC445" s="53">
        <v>3.8995289999999998</v>
      </c>
      <c r="ED445" s="53">
        <v>5.6609290000000003</v>
      </c>
      <c r="EE445" s="53">
        <v>7.8046119999999997</v>
      </c>
      <c r="EF445" s="53">
        <v>5.8426900000000002</v>
      </c>
      <c r="EG445" s="53">
        <v>5.0837750000000002</v>
      </c>
      <c r="EH445" s="53">
        <v>3.287274</v>
      </c>
      <c r="EI445" s="53">
        <v>3.525442</v>
      </c>
      <c r="EJ445" s="53">
        <v>4.239433</v>
      </c>
      <c r="EK445" s="53">
        <v>3.6831140000000002</v>
      </c>
      <c r="EL445" s="53">
        <v>4.2970009999999998</v>
      </c>
      <c r="EM445" s="53">
        <v>4.2861339999999997</v>
      </c>
      <c r="EN445" s="53">
        <v>6.0829870000000001</v>
      </c>
      <c r="EO445" s="53">
        <v>8.8322710000000004</v>
      </c>
      <c r="EP445" s="53">
        <v>10.59656</v>
      </c>
      <c r="EQ445" s="53">
        <v>12.52317</v>
      </c>
      <c r="ER445" s="53">
        <v>12.32147</v>
      </c>
      <c r="ES445" s="53">
        <v>7.5377109999999998</v>
      </c>
      <c r="ET445" s="53">
        <v>5.5764930000000001</v>
      </c>
      <c r="EU445" s="53">
        <v>4.071326</v>
      </c>
      <c r="EV445" s="53">
        <v>4.5887039999999999</v>
      </c>
      <c r="EW445" s="53">
        <v>58.368969999999997</v>
      </c>
      <c r="EX445" s="53">
        <v>58.169910000000002</v>
      </c>
      <c r="EY445" s="53">
        <v>57.81662</v>
      </c>
      <c r="EZ445" s="53">
        <v>57.508459999999999</v>
      </c>
      <c r="FA445" s="53">
        <v>57.322569999999999</v>
      </c>
      <c r="FB445" s="53">
        <v>57.078060000000001</v>
      </c>
      <c r="FC445" s="53">
        <v>57.086829999999999</v>
      </c>
      <c r="FD445" s="53">
        <v>57.964260000000003</v>
      </c>
      <c r="FE445" s="53">
        <v>59.598120000000002</v>
      </c>
      <c r="FF445" s="53">
        <v>61.940440000000002</v>
      </c>
      <c r="FG445" s="53">
        <v>64.700940000000003</v>
      </c>
      <c r="FH445" s="53">
        <v>67.056110000000004</v>
      </c>
      <c r="FI445" s="53">
        <v>68.833849999999998</v>
      </c>
      <c r="FJ445" s="53">
        <v>69.693420000000003</v>
      </c>
      <c r="FK445" s="53">
        <v>70.276489999999995</v>
      </c>
      <c r="FL445" s="53">
        <v>70.181820000000002</v>
      </c>
      <c r="FM445" s="53">
        <v>69.424449999999993</v>
      </c>
      <c r="FN445" s="53">
        <v>68.157679999999999</v>
      </c>
      <c r="FO445" s="53">
        <v>66.031660000000002</v>
      </c>
      <c r="FP445" s="53">
        <v>63.812849999999997</v>
      </c>
      <c r="FQ445" s="53">
        <v>61.526960000000003</v>
      </c>
      <c r="FR445" s="53">
        <v>60.16395</v>
      </c>
      <c r="FS445" s="53">
        <v>59.42727</v>
      </c>
      <c r="FT445" s="53">
        <v>58.815989999999999</v>
      </c>
      <c r="FU445" s="53">
        <v>75.967740000000006</v>
      </c>
      <c r="FV445" s="53">
        <v>1882.2080000000001</v>
      </c>
      <c r="FW445" s="53">
        <v>123.70140000000001</v>
      </c>
      <c r="FX445" s="53">
        <v>1</v>
      </c>
    </row>
    <row r="446" spans="1:180" x14ac:dyDescent="0.3">
      <c r="A446" t="s">
        <v>174</v>
      </c>
      <c r="B446" t="s">
        <v>253</v>
      </c>
      <c r="C446" t="s">
        <v>180</v>
      </c>
      <c r="D446" t="s">
        <v>248</v>
      </c>
      <c r="E446" t="s">
        <v>187</v>
      </c>
      <c r="F446" t="s">
        <v>229</v>
      </c>
      <c r="G446" t="s">
        <v>243</v>
      </c>
      <c r="H446" s="53">
        <v>86</v>
      </c>
      <c r="I446" s="53">
        <v>24.16131</v>
      </c>
      <c r="J446" s="53">
        <v>19.72702</v>
      </c>
      <c r="K446" s="53">
        <v>17.964390000000002</v>
      </c>
      <c r="L446" s="53">
        <v>16.880800000000001</v>
      </c>
      <c r="M446" s="53">
        <v>14.521940000000001</v>
      </c>
      <c r="N446" s="53">
        <v>15.33958</v>
      </c>
      <c r="O446" s="53">
        <v>24.524789999999999</v>
      </c>
      <c r="P446" s="53">
        <v>32.776350000000001</v>
      </c>
      <c r="Q446" s="53">
        <v>34.639360000000003</v>
      </c>
      <c r="R446" s="53">
        <v>34.04419</v>
      </c>
      <c r="S446" s="53">
        <v>32.727179999999997</v>
      </c>
      <c r="T446" s="53">
        <v>30.999389999999998</v>
      </c>
      <c r="U446" s="53">
        <v>30.412299999999998</v>
      </c>
      <c r="V446" s="53">
        <v>27.571570000000001</v>
      </c>
      <c r="W446" s="53">
        <v>26.17163</v>
      </c>
      <c r="X446" s="53">
        <v>27.70674</v>
      </c>
      <c r="Y446" s="53">
        <v>27.541180000000001</v>
      </c>
      <c r="Z446" s="53">
        <v>25.935199999999998</v>
      </c>
      <c r="AA446" s="53">
        <v>24.585049999999999</v>
      </c>
      <c r="AB446" s="53">
        <v>24.768090000000001</v>
      </c>
      <c r="AC446" s="53">
        <v>21.62734</v>
      </c>
      <c r="AD446" s="53">
        <v>20.608809999999998</v>
      </c>
      <c r="AE446" s="53">
        <v>20.486989999999999</v>
      </c>
      <c r="AF446" s="53">
        <v>19.35248</v>
      </c>
      <c r="AG446" s="53">
        <v>-1.4460759999999999</v>
      </c>
      <c r="AH446" s="53">
        <v>-3.635729</v>
      </c>
      <c r="AI446" s="53">
        <v>-3.1149960000000001</v>
      </c>
      <c r="AJ446" s="53">
        <v>-1.3913610000000001</v>
      </c>
      <c r="AK446" s="53">
        <v>-1.4546490000000001</v>
      </c>
      <c r="AL446" s="53">
        <v>-2.675732</v>
      </c>
      <c r="AM446" s="53">
        <v>-1.053221</v>
      </c>
      <c r="AN446" s="53">
        <v>0.77575519999999998</v>
      </c>
      <c r="AO446" s="53">
        <v>-0.42587629999999999</v>
      </c>
      <c r="AP446" s="53">
        <v>-2.2020189999999999</v>
      </c>
      <c r="AQ446" s="53">
        <v>-3.8508619999999998</v>
      </c>
      <c r="AR446" s="53">
        <v>-4.5024090000000001</v>
      </c>
      <c r="AS446" s="53">
        <v>-3.108981</v>
      </c>
      <c r="AT446" s="53">
        <v>-6.0352779999999999</v>
      </c>
      <c r="AU446" s="53">
        <v>-6.473001</v>
      </c>
      <c r="AV446" s="53">
        <v>-2.195109</v>
      </c>
      <c r="AW446" s="53">
        <v>-2.0687549999999999</v>
      </c>
      <c r="AX446" s="53">
        <v>-1.608352</v>
      </c>
      <c r="AY446" s="53">
        <v>-1.5687530000000001</v>
      </c>
      <c r="AZ446" s="53">
        <v>1.3292310000000001</v>
      </c>
      <c r="BA446" s="53">
        <v>0.61417690000000003</v>
      </c>
      <c r="BB446" s="53">
        <v>0.21189459999999999</v>
      </c>
      <c r="BC446" s="53">
        <v>1.0483119999999999</v>
      </c>
      <c r="BD446" s="53">
        <v>0.71010700000000004</v>
      </c>
      <c r="BE446" s="53">
        <v>2.1296569999999999</v>
      </c>
      <c r="BF446" s="53">
        <v>-0.22049569999999999</v>
      </c>
      <c r="BG446" s="53">
        <v>7.2726399999999997E-2</v>
      </c>
      <c r="BH446" s="53">
        <v>1.5703370000000001</v>
      </c>
      <c r="BI446" s="53">
        <v>1.1173</v>
      </c>
      <c r="BJ446" s="53">
        <v>7.0598099999999997E-2</v>
      </c>
      <c r="BK446" s="53">
        <v>2.305831</v>
      </c>
      <c r="BL446" s="53">
        <v>3.993824</v>
      </c>
      <c r="BM446" s="53">
        <v>3.4348540000000001</v>
      </c>
      <c r="BN446" s="53">
        <v>2.2240679999999999</v>
      </c>
      <c r="BO446" s="53">
        <v>0.56429589999999996</v>
      </c>
      <c r="BP446" s="53">
        <v>2.5642600000000002E-2</v>
      </c>
      <c r="BQ446" s="53">
        <v>1.325234</v>
      </c>
      <c r="BR446" s="53">
        <v>-1.294244</v>
      </c>
      <c r="BS446" s="53">
        <v>-1.5392140000000001</v>
      </c>
      <c r="BT446" s="53">
        <v>2.503368</v>
      </c>
      <c r="BU446" s="53">
        <v>2.5937640000000002</v>
      </c>
      <c r="BV446" s="53">
        <v>3.0392640000000002</v>
      </c>
      <c r="BW446" s="53">
        <v>2.7505289999999998</v>
      </c>
      <c r="BX446" s="53">
        <v>5.0420109999999996</v>
      </c>
      <c r="BY446" s="53">
        <v>3.4599639999999998</v>
      </c>
      <c r="BZ446" s="53">
        <v>3.2402570000000002</v>
      </c>
      <c r="CA446" s="53">
        <v>4.1993140000000002</v>
      </c>
      <c r="CB446" s="53">
        <v>3.9765450000000002</v>
      </c>
      <c r="CC446" s="53">
        <v>4.6061987999999996</v>
      </c>
      <c r="CD446" s="53">
        <v>2.1448839999999998</v>
      </c>
      <c r="CE446" s="53">
        <v>2.2805330000000001</v>
      </c>
      <c r="CF446" s="53">
        <v>3.6215999999999999</v>
      </c>
      <c r="CG446" s="53">
        <v>2.898625</v>
      </c>
      <c r="CH446" s="53">
        <v>1.9726980000000001</v>
      </c>
      <c r="CI446" s="53">
        <v>4.6322999999999999</v>
      </c>
      <c r="CJ446" s="53">
        <v>6.2226480000000004</v>
      </c>
      <c r="CK446" s="53">
        <v>6.1087829999999999</v>
      </c>
      <c r="CL446" s="53">
        <v>5.2895630000000002</v>
      </c>
      <c r="CM446" s="53">
        <v>3.6222210000000001</v>
      </c>
      <c r="CN446" s="53">
        <v>3.1617570000000002</v>
      </c>
      <c r="CO446" s="53">
        <v>4.3963580000000002</v>
      </c>
      <c r="CP446" s="53">
        <v>1.989382</v>
      </c>
      <c r="CQ446" s="53">
        <v>1.877912</v>
      </c>
      <c r="CR446" s="53">
        <v>5.7575190000000003</v>
      </c>
      <c r="CS446" s="53">
        <v>5.82301</v>
      </c>
      <c r="CT446" s="53">
        <v>6.2581899999999999</v>
      </c>
      <c r="CU446" s="53">
        <v>5.7420499999999999</v>
      </c>
      <c r="CV446" s="53">
        <v>7.6134719999999998</v>
      </c>
      <c r="CW446" s="53">
        <v>5.4309469999999997</v>
      </c>
      <c r="CX446" s="53">
        <v>5.3376919999999997</v>
      </c>
      <c r="CY446" s="53">
        <v>6.3816879999999996</v>
      </c>
      <c r="CZ446" s="53">
        <v>6.2388700000000004</v>
      </c>
      <c r="DA446" s="53">
        <v>7.0827407999999998</v>
      </c>
      <c r="DB446" s="53">
        <v>4.5102640000000003</v>
      </c>
      <c r="DC446" s="53">
        <v>4.48834</v>
      </c>
      <c r="DD446" s="53">
        <v>5.6728630000000004</v>
      </c>
      <c r="DE446" s="53">
        <v>4.6799489999999997</v>
      </c>
      <c r="DF446" s="53">
        <v>3.8747980000000002</v>
      </c>
      <c r="DG446" s="53">
        <v>6.9587690000000002</v>
      </c>
      <c r="DH446" s="53">
        <v>8.4514720000000008</v>
      </c>
      <c r="DI446" s="53">
        <v>8.7827129999999993</v>
      </c>
      <c r="DJ446" s="53">
        <v>8.3550570000000004</v>
      </c>
      <c r="DK446" s="53">
        <v>6.6801450000000004</v>
      </c>
      <c r="DL446" s="53">
        <v>6.2978730000000001</v>
      </c>
      <c r="DM446" s="53">
        <v>7.4674829999999996</v>
      </c>
      <c r="DN446" s="53">
        <v>5.2730079999999999</v>
      </c>
      <c r="DO446" s="53">
        <v>5.2950369999999998</v>
      </c>
      <c r="DP446" s="53">
        <v>9.0116700000000005</v>
      </c>
      <c r="DQ446" s="53">
        <v>9.0522570000000009</v>
      </c>
      <c r="DR446" s="53">
        <v>9.4771149999999995</v>
      </c>
      <c r="DS446" s="53">
        <v>8.7335709999999995</v>
      </c>
      <c r="DT446" s="53">
        <v>10.18493</v>
      </c>
      <c r="DU446" s="53">
        <v>7.4019310000000003</v>
      </c>
      <c r="DV446" s="53">
        <v>7.4351260000000003</v>
      </c>
      <c r="DW446" s="53">
        <v>8.5640619999999998</v>
      </c>
      <c r="DX446" s="53">
        <v>8.5011949999999992</v>
      </c>
      <c r="DY446" s="53">
        <v>10.658469999999999</v>
      </c>
      <c r="DZ446" s="53">
        <v>7.9254980000000002</v>
      </c>
      <c r="EA446" s="53">
        <v>7.6760630000000001</v>
      </c>
      <c r="EB446" s="53">
        <v>8.6345620000000007</v>
      </c>
      <c r="EC446" s="53">
        <v>7.2518979999999997</v>
      </c>
      <c r="ED446" s="53">
        <v>6.6211279999999997</v>
      </c>
      <c r="EE446" s="53">
        <v>10.317819999999999</v>
      </c>
      <c r="EF446" s="53">
        <v>11.66954</v>
      </c>
      <c r="EG446" s="53">
        <v>12.64344</v>
      </c>
      <c r="EH446" s="53">
        <v>12.781140000000001</v>
      </c>
      <c r="EI446" s="53">
        <v>11.0953</v>
      </c>
      <c r="EJ446" s="53">
        <v>10.82592</v>
      </c>
      <c r="EK446" s="53">
        <v>11.9017</v>
      </c>
      <c r="EL446" s="53">
        <v>10.01404</v>
      </c>
      <c r="EM446" s="53">
        <v>10.228820000000001</v>
      </c>
      <c r="EN446" s="53">
        <v>13.710150000000001</v>
      </c>
      <c r="EO446" s="53">
        <v>13.714779999999999</v>
      </c>
      <c r="EP446" s="53">
        <v>14.12473</v>
      </c>
      <c r="EQ446" s="53">
        <v>13.052849999999999</v>
      </c>
      <c r="ER446" s="53">
        <v>13.89771</v>
      </c>
      <c r="ES446" s="53">
        <v>10.247719999999999</v>
      </c>
      <c r="ET446" s="53">
        <v>10.46349</v>
      </c>
      <c r="EU446" s="53">
        <v>11.715059999999999</v>
      </c>
      <c r="EV446" s="53">
        <v>11.76763</v>
      </c>
      <c r="EW446" s="53">
        <v>58.601149999999997</v>
      </c>
      <c r="EX446" s="53">
        <v>58.108550000000001</v>
      </c>
      <c r="EY446" s="53">
        <v>57.71875</v>
      </c>
      <c r="EZ446" s="53">
        <v>57.470390000000002</v>
      </c>
      <c r="FA446" s="53">
        <v>57.001640000000002</v>
      </c>
      <c r="FB446" s="53">
        <v>56.726149999999997</v>
      </c>
      <c r="FC446" s="53">
        <v>56.865960000000001</v>
      </c>
      <c r="FD446" s="53">
        <v>58.112659999999998</v>
      </c>
      <c r="FE446" s="53">
        <v>60.28125</v>
      </c>
      <c r="FF446" s="53">
        <v>62.916939999999997</v>
      </c>
      <c r="FG446" s="53">
        <v>65.726969999999994</v>
      </c>
      <c r="FH446" s="53">
        <v>67.849509999999995</v>
      </c>
      <c r="FI446" s="53">
        <v>69.209699999999998</v>
      </c>
      <c r="FJ446" s="53">
        <v>70.284540000000007</v>
      </c>
      <c r="FK446" s="53">
        <v>70.720399999999998</v>
      </c>
      <c r="FL446" s="53">
        <v>70.431740000000005</v>
      </c>
      <c r="FM446" s="53">
        <v>69.888980000000004</v>
      </c>
      <c r="FN446" s="53">
        <v>68.457239999999999</v>
      </c>
      <c r="FO446" s="53">
        <v>66.303449999999998</v>
      </c>
      <c r="FP446" s="53">
        <v>64.111840000000001</v>
      </c>
      <c r="FQ446" s="53">
        <v>62.05592</v>
      </c>
      <c r="FR446" s="53">
        <v>60.676810000000003</v>
      </c>
      <c r="FS446" s="53">
        <v>59.65625</v>
      </c>
      <c r="FT446" s="53">
        <v>58.811680000000003</v>
      </c>
      <c r="FU446" s="53">
        <v>76</v>
      </c>
      <c r="FV446" s="53">
        <v>1972.635</v>
      </c>
      <c r="FW446" s="53">
        <v>134.1123</v>
      </c>
      <c r="FX446" s="53">
        <v>1</v>
      </c>
    </row>
    <row r="447" spans="1:180" x14ac:dyDescent="0.3">
      <c r="A447" t="s">
        <v>174</v>
      </c>
      <c r="B447" t="s">
        <v>253</v>
      </c>
      <c r="C447" t="s">
        <v>180</v>
      </c>
      <c r="D447" t="s">
        <v>248</v>
      </c>
      <c r="E447" t="s">
        <v>188</v>
      </c>
      <c r="F447" t="s">
        <v>229</v>
      </c>
      <c r="G447" t="s">
        <v>243</v>
      </c>
      <c r="H447" s="53">
        <v>86</v>
      </c>
      <c r="I447" s="53">
        <v>17.778191</v>
      </c>
      <c r="J447" s="53">
        <v>14.94882</v>
      </c>
      <c r="K447" s="53">
        <v>13.893129999999999</v>
      </c>
      <c r="L447" s="53">
        <v>11.71505</v>
      </c>
      <c r="M447" s="53">
        <v>9.4090419999999995</v>
      </c>
      <c r="N447" s="53">
        <v>10.76798</v>
      </c>
      <c r="O447" s="53">
        <v>20.765740000000001</v>
      </c>
      <c r="P447" s="53">
        <v>27.79655</v>
      </c>
      <c r="Q447" s="53">
        <v>30.458760000000002</v>
      </c>
      <c r="R447" s="53">
        <v>29.757280000000002</v>
      </c>
      <c r="S447" s="53">
        <v>30.11281</v>
      </c>
      <c r="T447" s="53">
        <v>27.672450000000001</v>
      </c>
      <c r="U447" s="53">
        <v>25.871040000000001</v>
      </c>
      <c r="V447" s="53">
        <v>25.038630000000001</v>
      </c>
      <c r="W447" s="53">
        <v>24.16732</v>
      </c>
      <c r="X447" s="53">
        <v>25.48236</v>
      </c>
      <c r="Y447" s="53">
        <v>26.49616</v>
      </c>
      <c r="Z447" s="53">
        <v>25.688790000000001</v>
      </c>
      <c r="AA447" s="53">
        <v>23.52948</v>
      </c>
      <c r="AB447" s="53">
        <v>22.297750000000001</v>
      </c>
      <c r="AC447" s="53">
        <v>18.780919999999998</v>
      </c>
      <c r="AD447" s="53">
        <v>17.527450000000002</v>
      </c>
      <c r="AE447" s="53">
        <v>15.97635</v>
      </c>
      <c r="AF447" s="53">
        <v>15.1153</v>
      </c>
      <c r="AG447" s="53">
        <v>-5.8672751999999999</v>
      </c>
      <c r="AH447" s="53">
        <v>-5.3444089999999997</v>
      </c>
      <c r="AI447" s="53">
        <v>-4.7872190000000003</v>
      </c>
      <c r="AJ447" s="53">
        <v>-5.9140329999999999</v>
      </c>
      <c r="AK447" s="53">
        <v>-6.7447850000000003</v>
      </c>
      <c r="AL447" s="53">
        <v>-7.393313</v>
      </c>
      <c r="AM447" s="53">
        <v>-7.7951439999999996</v>
      </c>
      <c r="AN447" s="53">
        <v>-9.5121140000000004</v>
      </c>
      <c r="AO447" s="53">
        <v>-8.5564459999999993</v>
      </c>
      <c r="AP447" s="53">
        <v>-9.6930759999999996</v>
      </c>
      <c r="AQ447" s="53">
        <v>-7.959022</v>
      </c>
      <c r="AR447" s="53">
        <v>-7.8457350000000003</v>
      </c>
      <c r="AS447" s="53">
        <v>-7.8838330000000001</v>
      </c>
      <c r="AT447" s="53">
        <v>-5.7323409999999999</v>
      </c>
      <c r="AU447" s="53">
        <v>-4.2322030000000002</v>
      </c>
      <c r="AV447" s="53">
        <v>-1.8981479999999999</v>
      </c>
      <c r="AW447" s="53">
        <v>-0.28700399999999998</v>
      </c>
      <c r="AX447" s="53">
        <v>0.79605289999999995</v>
      </c>
      <c r="AY447" s="53">
        <v>1.2857199999999999E-2</v>
      </c>
      <c r="AZ447" s="53">
        <v>0.33334960000000002</v>
      </c>
      <c r="BA447" s="53">
        <v>-2.1034670000000002</v>
      </c>
      <c r="BB447" s="53">
        <v>-2.2305640000000002</v>
      </c>
      <c r="BC447" s="53">
        <v>-2.864716</v>
      </c>
      <c r="BD447" s="53">
        <v>-3.291785</v>
      </c>
      <c r="BE447" s="53">
        <v>-3.4197649999999999</v>
      </c>
      <c r="BF447" s="53">
        <v>-2.994583</v>
      </c>
      <c r="BG447" s="53">
        <v>-2.2942019999999999</v>
      </c>
      <c r="BH447" s="53">
        <v>-3.1947109999999999</v>
      </c>
      <c r="BI447" s="53">
        <v>-4.2482490000000004</v>
      </c>
      <c r="BJ447" s="53">
        <v>-4.7363460000000002</v>
      </c>
      <c r="BK447" s="53">
        <v>-4.5803200000000004</v>
      </c>
      <c r="BL447" s="53">
        <v>-6.3352349999999999</v>
      </c>
      <c r="BM447" s="53">
        <v>-5.5821740000000002</v>
      </c>
      <c r="BN447" s="53">
        <v>-6.871143</v>
      </c>
      <c r="BO447" s="53">
        <v>-5.399527</v>
      </c>
      <c r="BP447" s="53">
        <v>-5.5797749999999997</v>
      </c>
      <c r="BQ447" s="53">
        <v>-5.5815380000000001</v>
      </c>
      <c r="BR447" s="53">
        <v>-3.7490260000000002</v>
      </c>
      <c r="BS447" s="53">
        <v>-2.5589140000000001</v>
      </c>
      <c r="BT447" s="53">
        <v>-0.19586729999999999</v>
      </c>
      <c r="BU447" s="53">
        <v>1.5011330000000001</v>
      </c>
      <c r="BV447" s="53">
        <v>2.566154</v>
      </c>
      <c r="BW447" s="53">
        <v>1.877046</v>
      </c>
      <c r="BX447" s="53">
        <v>2.317841</v>
      </c>
      <c r="BY447" s="53">
        <v>-6.8757899999999997E-2</v>
      </c>
      <c r="BZ447" s="53">
        <v>-0.372948</v>
      </c>
      <c r="CA447" s="53">
        <v>-0.90000150000000001</v>
      </c>
      <c r="CB447" s="53">
        <v>-1.1586449999999999</v>
      </c>
      <c r="CC447" s="53">
        <v>-1.7246269999999999</v>
      </c>
      <c r="CD447" s="53">
        <v>-1.3671009999999999</v>
      </c>
      <c r="CE447" s="53">
        <v>-0.5675462</v>
      </c>
      <c r="CF447" s="53">
        <v>-1.3113170000000001</v>
      </c>
      <c r="CG447" s="53">
        <v>-2.519155</v>
      </c>
      <c r="CH447" s="53">
        <v>-2.8961389999999998</v>
      </c>
      <c r="CI447" s="53">
        <v>-2.3537439999999998</v>
      </c>
      <c r="CJ447" s="53">
        <v>-4.134938</v>
      </c>
      <c r="CK447" s="53">
        <v>-3.5222020000000001</v>
      </c>
      <c r="CL447" s="53">
        <v>-4.9166800000000004</v>
      </c>
      <c r="CM447" s="53">
        <v>-3.6268289999999999</v>
      </c>
      <c r="CN447" s="53">
        <v>-4.0103780000000002</v>
      </c>
      <c r="CO447" s="53">
        <v>-3.9869750000000002</v>
      </c>
      <c r="CP447" s="53">
        <v>-2.3753890000000002</v>
      </c>
      <c r="CQ447" s="53">
        <v>-1.3999980000000001</v>
      </c>
      <c r="CR447" s="53">
        <v>0.98312690000000003</v>
      </c>
      <c r="CS447" s="53">
        <v>2.739592</v>
      </c>
      <c r="CT447" s="53">
        <v>3.7921209999999999</v>
      </c>
      <c r="CU447" s="53">
        <v>3.1681780000000002</v>
      </c>
      <c r="CV447" s="53">
        <v>3.6922929999999998</v>
      </c>
      <c r="CW447" s="53">
        <v>1.3404750000000001</v>
      </c>
      <c r="CX447" s="53">
        <v>0.91363119999999998</v>
      </c>
      <c r="CY447" s="53">
        <v>0.46075389999999999</v>
      </c>
      <c r="CZ447" s="53">
        <v>0.3187622</v>
      </c>
      <c r="DA447" s="53">
        <v>-2.9488500000000001E-2</v>
      </c>
      <c r="DB447" s="53">
        <v>0.26038149999999999</v>
      </c>
      <c r="DC447" s="53">
        <v>1.1591100000000001</v>
      </c>
      <c r="DD447" s="53">
        <v>0.5720769</v>
      </c>
      <c r="DE447" s="53">
        <v>-0.79006189999999998</v>
      </c>
      <c r="DF447" s="53">
        <v>-1.0559320000000001</v>
      </c>
      <c r="DG447" s="53">
        <v>-0.12716710000000001</v>
      </c>
      <c r="DH447" s="53">
        <v>-1.934642</v>
      </c>
      <c r="DI447" s="53">
        <v>-1.4622299999999999</v>
      </c>
      <c r="DJ447" s="53">
        <v>-2.962218</v>
      </c>
      <c r="DK447" s="53">
        <v>-1.854131</v>
      </c>
      <c r="DL447" s="53">
        <v>-2.4409809999999998</v>
      </c>
      <c r="DM447" s="53">
        <v>-2.3924120000000002</v>
      </c>
      <c r="DN447" s="53">
        <v>-1.0017510000000001</v>
      </c>
      <c r="DO447" s="53">
        <v>-0.24108299999999999</v>
      </c>
      <c r="DP447" s="53">
        <v>2.162121</v>
      </c>
      <c r="DQ447" s="53">
        <v>3.9780509999999998</v>
      </c>
      <c r="DR447" s="53">
        <v>5.0180870000000004</v>
      </c>
      <c r="DS447" s="53">
        <v>4.4593090000000002</v>
      </c>
      <c r="DT447" s="53">
        <v>5.0667450000000001</v>
      </c>
      <c r="DU447" s="53">
        <v>2.749708</v>
      </c>
      <c r="DV447" s="53">
        <v>2.2002100000000002</v>
      </c>
      <c r="DW447" s="53">
        <v>1.821509</v>
      </c>
      <c r="DX447" s="53">
        <v>1.7961689999999999</v>
      </c>
      <c r="DY447" s="53">
        <v>2.4180218999999998</v>
      </c>
      <c r="DZ447" s="53">
        <v>2.6102069999999999</v>
      </c>
      <c r="EA447" s="53">
        <v>3.6521270000000001</v>
      </c>
      <c r="EB447" s="53">
        <v>3.2913990000000002</v>
      </c>
      <c r="EC447" s="53">
        <v>1.706474</v>
      </c>
      <c r="ED447" s="53">
        <v>1.601035</v>
      </c>
      <c r="EE447" s="53">
        <v>3.087656</v>
      </c>
      <c r="EF447" s="53">
        <v>1.242237</v>
      </c>
      <c r="EG447" s="53">
        <v>1.5120420000000001</v>
      </c>
      <c r="EH447" s="53">
        <v>-0.14028479999999999</v>
      </c>
      <c r="EI447" s="53">
        <v>0.70536430000000006</v>
      </c>
      <c r="EJ447" s="53">
        <v>-0.17502119999999999</v>
      </c>
      <c r="EK447" s="53">
        <v>-9.0117100000000006E-2</v>
      </c>
      <c r="EL447" s="53">
        <v>0.98156379999999999</v>
      </c>
      <c r="EM447" s="53">
        <v>1.432207</v>
      </c>
      <c r="EN447" s="53">
        <v>3.8644020000000001</v>
      </c>
      <c r="EO447" s="53">
        <v>5.7661879999999996</v>
      </c>
      <c r="EP447" s="53">
        <v>6.7881879999999999</v>
      </c>
      <c r="EQ447" s="53">
        <v>6.3234979999999998</v>
      </c>
      <c r="ER447" s="53">
        <v>7.0512360000000003</v>
      </c>
      <c r="ES447" s="53">
        <v>4.7844170000000004</v>
      </c>
      <c r="ET447" s="53">
        <v>4.0578269999999996</v>
      </c>
      <c r="EU447" s="53">
        <v>3.7862239999999998</v>
      </c>
      <c r="EV447" s="53">
        <v>3.9293100000000001</v>
      </c>
      <c r="EW447" s="53">
        <v>58.81579</v>
      </c>
      <c r="EX447" s="53">
        <v>58.336840000000002</v>
      </c>
      <c r="EY447" s="53">
        <v>57.943420000000003</v>
      </c>
      <c r="EZ447" s="53">
        <v>57.591450000000002</v>
      </c>
      <c r="FA447" s="53">
        <v>57.359870000000001</v>
      </c>
      <c r="FB447" s="53">
        <v>57.175660000000001</v>
      </c>
      <c r="FC447" s="53">
        <v>56.959870000000002</v>
      </c>
      <c r="FD447" s="53">
        <v>58.01052</v>
      </c>
      <c r="FE447" s="53">
        <v>59.830269999999999</v>
      </c>
      <c r="FF447" s="53">
        <v>62.408549999999998</v>
      </c>
      <c r="FG447" s="53">
        <v>65.119739999999993</v>
      </c>
      <c r="FH447" s="53">
        <v>67.751310000000004</v>
      </c>
      <c r="FI447" s="53">
        <v>69.305260000000004</v>
      </c>
      <c r="FJ447" s="53">
        <v>70.202629999999999</v>
      </c>
      <c r="FK447" s="53">
        <v>70.744739999999993</v>
      </c>
      <c r="FL447" s="53">
        <v>70.884209999999996</v>
      </c>
      <c r="FM447" s="53">
        <v>70.091449999999995</v>
      </c>
      <c r="FN447" s="53">
        <v>68.376980000000003</v>
      </c>
      <c r="FO447" s="53">
        <v>66.358549999999994</v>
      </c>
      <c r="FP447" s="53">
        <v>64.070400000000006</v>
      </c>
      <c r="FQ447" s="53">
        <v>62.072369999999999</v>
      </c>
      <c r="FR447" s="53">
        <v>60.526969999999999</v>
      </c>
      <c r="FS447" s="53">
        <v>59.721710000000002</v>
      </c>
      <c r="FT447" s="53">
        <v>59.141449999999999</v>
      </c>
      <c r="FU447" s="53">
        <v>75.967740000000006</v>
      </c>
      <c r="FV447" s="53">
        <v>1882.2080000000001</v>
      </c>
      <c r="FW447" s="53">
        <v>123.70140000000001</v>
      </c>
      <c r="FX447" s="53">
        <v>1</v>
      </c>
    </row>
    <row r="448" spans="1:180" x14ac:dyDescent="0.3">
      <c r="A448" t="s">
        <v>174</v>
      </c>
      <c r="B448" t="s">
        <v>253</v>
      </c>
      <c r="C448" t="s">
        <v>180</v>
      </c>
      <c r="D448" t="s">
        <v>248</v>
      </c>
      <c r="E448" t="s">
        <v>189</v>
      </c>
      <c r="F448" t="s">
        <v>229</v>
      </c>
      <c r="G448" t="s">
        <v>243</v>
      </c>
      <c r="H448" s="53">
        <v>86</v>
      </c>
      <c r="I448" s="53">
        <v>15.70452</v>
      </c>
      <c r="J448" s="53">
        <v>14.092090000000001</v>
      </c>
      <c r="K448" s="53">
        <v>13.885149999999999</v>
      </c>
      <c r="L448" s="53">
        <v>11.95107</v>
      </c>
      <c r="M448" s="53">
        <v>9.8336310000000005</v>
      </c>
      <c r="N448" s="53">
        <v>10.23643</v>
      </c>
      <c r="O448" s="53">
        <v>17.001139999999999</v>
      </c>
      <c r="P448" s="53">
        <v>25.687989999999999</v>
      </c>
      <c r="Q448" s="53">
        <v>26.42726</v>
      </c>
      <c r="R448" s="53">
        <v>24.552150000000001</v>
      </c>
      <c r="S448" s="53">
        <v>25.448799999999999</v>
      </c>
      <c r="T448" s="53">
        <v>24.058489999999999</v>
      </c>
      <c r="U448" s="53">
        <v>21.105180000000001</v>
      </c>
      <c r="V448" s="53">
        <v>18.597719999999999</v>
      </c>
      <c r="W448" s="53">
        <v>19.44745</v>
      </c>
      <c r="X448" s="53">
        <v>18.914650000000002</v>
      </c>
      <c r="Y448" s="53">
        <v>20.345179999999999</v>
      </c>
      <c r="Z448" s="53">
        <v>19.885079999999999</v>
      </c>
      <c r="AA448" s="53">
        <v>19.255490000000002</v>
      </c>
      <c r="AB448" s="53">
        <v>19.14723</v>
      </c>
      <c r="AC448" s="53">
        <v>15.460430000000001</v>
      </c>
      <c r="AD448" s="53">
        <v>15.29369</v>
      </c>
      <c r="AE448" s="53">
        <v>14.14025</v>
      </c>
      <c r="AF448" s="53">
        <v>11.41277</v>
      </c>
      <c r="AG448" s="53">
        <v>-9.0358333999999996</v>
      </c>
      <c r="AH448" s="53">
        <v>-7.5172239999999997</v>
      </c>
      <c r="AI448" s="53">
        <v>-5.0140349999999998</v>
      </c>
      <c r="AJ448" s="53">
        <v>-6.7534109999999998</v>
      </c>
      <c r="AK448" s="53">
        <v>-7.4945789999999999</v>
      </c>
      <c r="AL448" s="53">
        <v>-7.0444050000000002</v>
      </c>
      <c r="AM448" s="53">
        <v>-7.1286509999999996</v>
      </c>
      <c r="AN448" s="53">
        <v>-7.710432</v>
      </c>
      <c r="AO448" s="53">
        <v>-9.8405009999999997</v>
      </c>
      <c r="AP448" s="53">
        <v>-11.37022</v>
      </c>
      <c r="AQ448" s="53">
        <v>-9.1319579999999991</v>
      </c>
      <c r="AR448" s="53">
        <v>-8.1561319999999995</v>
      </c>
      <c r="AS448" s="53">
        <v>-9.427543</v>
      </c>
      <c r="AT448" s="53">
        <v>-9.8347840000000009</v>
      </c>
      <c r="AU448" s="53">
        <v>-6.9141959999999996</v>
      </c>
      <c r="AV448" s="53">
        <v>-5.7855150000000002</v>
      </c>
      <c r="AW448" s="53">
        <v>-2.5274890000000001</v>
      </c>
      <c r="AX448" s="53">
        <v>-1.5805640000000001</v>
      </c>
      <c r="AY448" s="53">
        <v>-2.062964</v>
      </c>
      <c r="AZ448" s="53">
        <v>-1.2885180000000001</v>
      </c>
      <c r="BA448" s="53">
        <v>-4.8579679999999996</v>
      </c>
      <c r="BB448" s="53">
        <v>-3.8021639999999999</v>
      </c>
      <c r="BC448" s="53">
        <v>-4.5661519999999998</v>
      </c>
      <c r="BD448" s="53">
        <v>-6.2433259999999997</v>
      </c>
      <c r="BE448" s="53">
        <v>-5.756659</v>
      </c>
      <c r="BF448" s="53">
        <v>-4.7241730000000004</v>
      </c>
      <c r="BG448" s="53">
        <v>-2.4515210000000001</v>
      </c>
      <c r="BH448" s="53">
        <v>-3.5915539999999999</v>
      </c>
      <c r="BI448" s="53">
        <v>-4.2531670000000004</v>
      </c>
      <c r="BJ448" s="53">
        <v>-3.7723450000000001</v>
      </c>
      <c r="BK448" s="53">
        <v>-3.6449389999999999</v>
      </c>
      <c r="BL448" s="53">
        <v>-3.7541259999999999</v>
      </c>
      <c r="BM448" s="53">
        <v>-5.5729160000000002</v>
      </c>
      <c r="BN448" s="53">
        <v>-7.0019939999999998</v>
      </c>
      <c r="BO448" s="53">
        <v>-5.2013389999999999</v>
      </c>
      <c r="BP448" s="53">
        <v>-4.6184599999999998</v>
      </c>
      <c r="BQ448" s="53">
        <v>-5.442806</v>
      </c>
      <c r="BR448" s="53">
        <v>-6.2357129999999996</v>
      </c>
      <c r="BS448" s="53">
        <v>-4.2794619999999997</v>
      </c>
      <c r="BT448" s="53">
        <v>-3.3954979999999999</v>
      </c>
      <c r="BU448" s="53">
        <v>-0.24258070000000001</v>
      </c>
      <c r="BV448" s="53">
        <v>0.60591799999999996</v>
      </c>
      <c r="BW448" s="53">
        <v>0.68221600000000004</v>
      </c>
      <c r="BX448" s="53">
        <v>1.4374290000000001</v>
      </c>
      <c r="BY448" s="53">
        <v>-2.0049980000000001</v>
      </c>
      <c r="BZ448" s="53">
        <v>-1.2490939999999999</v>
      </c>
      <c r="CA448" s="53">
        <v>-1.869461</v>
      </c>
      <c r="CB448" s="53">
        <v>-3.4717570000000002</v>
      </c>
      <c r="CC448" s="53">
        <v>-3.4855119999999999</v>
      </c>
      <c r="CD448" s="53">
        <v>-2.789714</v>
      </c>
      <c r="CE448" s="53">
        <v>-0.67673260000000002</v>
      </c>
      <c r="CF448" s="53">
        <v>-1.401661</v>
      </c>
      <c r="CG448" s="53">
        <v>-2.0081739999999999</v>
      </c>
      <c r="CH448" s="53">
        <v>-1.506127</v>
      </c>
      <c r="CI448" s="53">
        <v>-1.2321310000000001</v>
      </c>
      <c r="CJ448" s="53">
        <v>-1.014</v>
      </c>
      <c r="CK448" s="53">
        <v>-2.6171980000000001</v>
      </c>
      <c r="CL448" s="53">
        <v>-3.976575</v>
      </c>
      <c r="CM448" s="53">
        <v>-2.4790049999999999</v>
      </c>
      <c r="CN448" s="53">
        <v>-2.1682790000000001</v>
      </c>
      <c r="CO448" s="53">
        <v>-2.6829909999999999</v>
      </c>
      <c r="CP448" s="53">
        <v>-3.7430059999999998</v>
      </c>
      <c r="CQ448" s="53">
        <v>-2.454653</v>
      </c>
      <c r="CR448" s="53">
        <v>-1.7401800000000001</v>
      </c>
      <c r="CS448" s="53">
        <v>1.3399399999999999</v>
      </c>
      <c r="CT448" s="53">
        <v>2.120269</v>
      </c>
      <c r="CU448" s="53">
        <v>2.5835189999999999</v>
      </c>
      <c r="CV448" s="53">
        <v>3.3254109999999999</v>
      </c>
      <c r="CW448" s="53">
        <v>-2.9039499999999999E-2</v>
      </c>
      <c r="CX448" s="53">
        <v>0.5191538</v>
      </c>
      <c r="CY448" s="53">
        <v>-1.7407E-3</v>
      </c>
      <c r="CZ448" s="53">
        <v>-1.552176</v>
      </c>
      <c r="DA448" s="53">
        <v>-1.2143649999999999</v>
      </c>
      <c r="DB448" s="53">
        <v>-0.85525459999999998</v>
      </c>
      <c r="DC448" s="53">
        <v>1.0980559999999999</v>
      </c>
      <c r="DD448" s="53">
        <v>0.78823200000000004</v>
      </c>
      <c r="DE448" s="53">
        <v>0.236818</v>
      </c>
      <c r="DF448" s="53">
        <v>0.76009159999999998</v>
      </c>
      <c r="DG448" s="53">
        <v>1.180677</v>
      </c>
      <c r="DH448" s="53">
        <v>1.726126</v>
      </c>
      <c r="DI448" s="53">
        <v>0.3385184</v>
      </c>
      <c r="DJ448" s="53">
        <v>-0.95115629999999995</v>
      </c>
      <c r="DK448" s="53">
        <v>0.24332970000000001</v>
      </c>
      <c r="DL448" s="53">
        <v>0.28190130000000002</v>
      </c>
      <c r="DM448" s="53">
        <v>7.6825299999999999E-2</v>
      </c>
      <c r="DN448" s="53">
        <v>-1.2503</v>
      </c>
      <c r="DO448" s="53">
        <v>-0.62984399999999996</v>
      </c>
      <c r="DP448" s="53">
        <v>-8.4861500000000006E-2</v>
      </c>
      <c r="DQ448" s="53">
        <v>2.9224600000000001</v>
      </c>
      <c r="DR448" s="53">
        <v>3.63462</v>
      </c>
      <c r="DS448" s="53">
        <v>4.4848220000000003</v>
      </c>
      <c r="DT448" s="53">
        <v>5.2133940000000001</v>
      </c>
      <c r="DU448" s="53">
        <v>1.9469190000000001</v>
      </c>
      <c r="DV448" s="53">
        <v>2.2874020000000002</v>
      </c>
      <c r="DW448" s="53">
        <v>1.8659790000000001</v>
      </c>
      <c r="DX448" s="53">
        <v>0.36740440000000002</v>
      </c>
      <c r="DY448" s="53">
        <v>2.0648110000000002</v>
      </c>
      <c r="DZ448" s="53">
        <v>1.937797</v>
      </c>
      <c r="EA448" s="53">
        <v>3.6605690000000002</v>
      </c>
      <c r="EB448" s="53">
        <v>3.9500890000000002</v>
      </c>
      <c r="EC448" s="53">
        <v>3.4782299999999999</v>
      </c>
      <c r="ED448" s="53">
        <v>4.0321509999999998</v>
      </c>
      <c r="EE448" s="53">
        <v>4.6643879999999998</v>
      </c>
      <c r="EF448" s="53">
        <v>5.6824329999999996</v>
      </c>
      <c r="EG448" s="53">
        <v>4.6061040000000002</v>
      </c>
      <c r="EH448" s="53">
        <v>3.417068</v>
      </c>
      <c r="EI448" s="53">
        <v>4.1739480000000002</v>
      </c>
      <c r="EJ448" s="53">
        <v>3.8195730000000001</v>
      </c>
      <c r="EK448" s="53">
        <v>4.0615610000000002</v>
      </c>
      <c r="EL448" s="53">
        <v>2.3487719999999999</v>
      </c>
      <c r="EM448" s="53">
        <v>2.0048900000000001</v>
      </c>
      <c r="EN448" s="53">
        <v>2.3051550000000001</v>
      </c>
      <c r="EO448" s="53">
        <v>5.2073679999999998</v>
      </c>
      <c r="EP448" s="53">
        <v>5.8211029999999999</v>
      </c>
      <c r="EQ448" s="53">
        <v>7.2300019999999998</v>
      </c>
      <c r="ER448" s="53">
        <v>7.9393409999999998</v>
      </c>
      <c r="ES448" s="53">
        <v>4.7998890000000003</v>
      </c>
      <c r="ET448" s="53">
        <v>4.840471</v>
      </c>
      <c r="EU448" s="53">
        <v>4.5626699999999998</v>
      </c>
      <c r="EV448" s="53">
        <v>3.1389740000000002</v>
      </c>
      <c r="EW448" s="53">
        <v>61.062130000000003</v>
      </c>
      <c r="EX448" s="53">
        <v>60.823099999999997</v>
      </c>
      <c r="EY448" s="53">
        <v>60.241959999999999</v>
      </c>
      <c r="EZ448" s="53">
        <v>59.84064</v>
      </c>
      <c r="FA448" s="53">
        <v>59.37865</v>
      </c>
      <c r="FB448" s="53">
        <v>59.047519999999999</v>
      </c>
      <c r="FC448" s="53">
        <v>58.790199999999999</v>
      </c>
      <c r="FD448" s="53">
        <v>59.325290000000003</v>
      </c>
      <c r="FE448" s="53">
        <v>61.033630000000002</v>
      </c>
      <c r="FF448" s="53">
        <v>63.671050000000001</v>
      </c>
      <c r="FG448" s="53">
        <v>66.676169999999999</v>
      </c>
      <c r="FH448" s="53">
        <v>69.24342</v>
      </c>
      <c r="FI448" s="53">
        <v>70.862570000000005</v>
      </c>
      <c r="FJ448" s="53">
        <v>72.060670000000002</v>
      </c>
      <c r="FK448" s="53">
        <v>72.541659999999993</v>
      </c>
      <c r="FL448" s="53">
        <v>72.687129999999996</v>
      </c>
      <c r="FM448" s="53">
        <v>72.100139999999996</v>
      </c>
      <c r="FN448" s="53">
        <v>70.476609999999994</v>
      </c>
      <c r="FO448" s="53">
        <v>68.274119999999996</v>
      </c>
      <c r="FP448" s="53">
        <v>65.554820000000007</v>
      </c>
      <c r="FQ448" s="53">
        <v>63.559939999999997</v>
      </c>
      <c r="FR448" s="53">
        <v>62.411549999999998</v>
      </c>
      <c r="FS448" s="53">
        <v>61.626460000000002</v>
      </c>
      <c r="FT448" s="53">
        <v>60.937869999999997</v>
      </c>
      <c r="FU448" s="53">
        <v>76</v>
      </c>
      <c r="FV448" s="53">
        <v>1800.547</v>
      </c>
      <c r="FW448" s="53">
        <v>129.46530000000001</v>
      </c>
      <c r="FX448" s="53">
        <v>1</v>
      </c>
    </row>
    <row r="449" spans="1:180" x14ac:dyDescent="0.3">
      <c r="A449" t="s">
        <v>174</v>
      </c>
      <c r="B449" t="s">
        <v>253</v>
      </c>
      <c r="C449" t="s">
        <v>180</v>
      </c>
      <c r="D449" t="s">
        <v>227</v>
      </c>
      <c r="E449" t="s">
        <v>190</v>
      </c>
      <c r="F449" t="s">
        <v>229</v>
      </c>
      <c r="G449" t="s">
        <v>243</v>
      </c>
      <c r="H449" s="53">
        <v>86</v>
      </c>
      <c r="I449" s="53">
        <v>7.4396930000000001</v>
      </c>
      <c r="J449" s="53">
        <v>6.8575710000000001</v>
      </c>
      <c r="K449" s="53">
        <v>6.9425119999999998</v>
      </c>
      <c r="L449" s="53">
        <v>5.8284070000000003</v>
      </c>
      <c r="M449" s="53">
        <v>4.7875350000000001</v>
      </c>
      <c r="N449" s="53">
        <v>7.5750700000000002</v>
      </c>
      <c r="O449" s="53">
        <v>11.978669999999999</v>
      </c>
      <c r="P449" s="53">
        <v>20.119420000000002</v>
      </c>
      <c r="Q449" s="53">
        <v>25.90625</v>
      </c>
      <c r="R449" s="53">
        <v>26.44145</v>
      </c>
      <c r="S449" s="53">
        <v>27.392299999999999</v>
      </c>
      <c r="T449" s="53">
        <v>25.41095</v>
      </c>
      <c r="U449" s="53">
        <v>23.889140000000001</v>
      </c>
      <c r="V449" s="53">
        <v>22.618849999999998</v>
      </c>
      <c r="W449" s="53">
        <v>22.611280000000001</v>
      </c>
      <c r="X449" s="53">
        <v>22.393160000000002</v>
      </c>
      <c r="Y449" s="53">
        <v>20.941079999999999</v>
      </c>
      <c r="Z449" s="53">
        <v>22.207280000000001</v>
      </c>
      <c r="AA449" s="53">
        <v>20.258430000000001</v>
      </c>
      <c r="AB449" s="53">
        <v>17.341670000000001</v>
      </c>
      <c r="AC449" s="53">
        <v>14.580830000000001</v>
      </c>
      <c r="AD449" s="53">
        <v>13.457369999999999</v>
      </c>
      <c r="AE449" s="53">
        <v>12.03805</v>
      </c>
      <c r="AF449" s="53">
        <v>10.04682</v>
      </c>
      <c r="AG449" s="53">
        <v>-10.338789999999999</v>
      </c>
      <c r="AH449" s="53">
        <v>-8.8087599999999995</v>
      </c>
      <c r="AI449" s="53">
        <v>-8.4641260000000003</v>
      </c>
      <c r="AJ449" s="53">
        <v>-9.1648270000000007</v>
      </c>
      <c r="AK449" s="53">
        <v>-9.9703079999999993</v>
      </c>
      <c r="AL449" s="53">
        <v>-8.6071299999999997</v>
      </c>
      <c r="AM449" s="53">
        <v>-9.3015709999999991</v>
      </c>
      <c r="AN449" s="53">
        <v>-14.00032</v>
      </c>
      <c r="AO449" s="53">
        <v>-14.04102</v>
      </c>
      <c r="AP449" s="53">
        <v>-13.162660000000001</v>
      </c>
      <c r="AQ449" s="53">
        <v>-11.83085</v>
      </c>
      <c r="AR449" s="53">
        <v>-13.018829999999999</v>
      </c>
      <c r="AS449" s="53">
        <v>-12.5047</v>
      </c>
      <c r="AT449" s="53">
        <v>-11.704499999999999</v>
      </c>
      <c r="AU449" s="53">
        <v>-9.9827969999999997</v>
      </c>
      <c r="AV449" s="53">
        <v>-9.0060249999999993</v>
      </c>
      <c r="AW449" s="53">
        <v>-9.1613330000000008</v>
      </c>
      <c r="AX449" s="53">
        <v>-8.4266349999999992</v>
      </c>
      <c r="AY449" s="53">
        <v>-9.6949539999999992</v>
      </c>
      <c r="AZ449" s="53">
        <v>-11.09797</v>
      </c>
      <c r="BA449" s="53">
        <v>-10.92956</v>
      </c>
      <c r="BB449" s="53">
        <v>-10.680820000000001</v>
      </c>
      <c r="BC449" s="53">
        <v>-10.48798</v>
      </c>
      <c r="BD449" s="53">
        <v>-11.610429999999999</v>
      </c>
      <c r="BE449" s="53">
        <v>-8.0863961999999994</v>
      </c>
      <c r="BF449" s="53">
        <v>-6.7789200000000003</v>
      </c>
      <c r="BG449" s="53">
        <v>-6.0919610000000004</v>
      </c>
      <c r="BH449" s="53">
        <v>-6.4154390000000001</v>
      </c>
      <c r="BI449" s="53">
        <v>-7.3401269999999998</v>
      </c>
      <c r="BJ449" s="53">
        <v>-5.9196340000000003</v>
      </c>
      <c r="BK449" s="53">
        <v>-6.3393220000000001</v>
      </c>
      <c r="BL449" s="53">
        <v>-10.746420000000001</v>
      </c>
      <c r="BM449" s="53">
        <v>-10.70223</v>
      </c>
      <c r="BN449" s="53">
        <v>-10.21508</v>
      </c>
      <c r="BO449" s="53">
        <v>-9.2430479999999999</v>
      </c>
      <c r="BP449" s="53">
        <v>-10.50848</v>
      </c>
      <c r="BQ449" s="53">
        <v>-9.9063759999999998</v>
      </c>
      <c r="BR449" s="53">
        <v>-9.0317530000000001</v>
      </c>
      <c r="BS449" s="53">
        <v>-7.3487869999999997</v>
      </c>
      <c r="BT449" s="53">
        <v>-6.3653560000000002</v>
      </c>
      <c r="BU449" s="53">
        <v>-6.6905549999999998</v>
      </c>
      <c r="BV449" s="53">
        <v>-5.786346</v>
      </c>
      <c r="BW449" s="53">
        <v>-6.6150320000000002</v>
      </c>
      <c r="BX449" s="53">
        <v>-8.0347799999999996</v>
      </c>
      <c r="BY449" s="53">
        <v>-8.3875250000000001</v>
      </c>
      <c r="BZ449" s="53">
        <v>-8.4869920000000008</v>
      </c>
      <c r="CA449" s="53">
        <v>-8.398733</v>
      </c>
      <c r="CB449" s="53">
        <v>-9.3938330000000008</v>
      </c>
      <c r="CC449" s="53">
        <v>-6.5263958000000004</v>
      </c>
      <c r="CD449" s="53">
        <v>-5.3730589999999996</v>
      </c>
      <c r="CE449" s="53">
        <v>-4.4490080000000001</v>
      </c>
      <c r="CF449" s="53">
        <v>-4.5112199999999998</v>
      </c>
      <c r="CG449" s="53">
        <v>-5.5184709999999999</v>
      </c>
      <c r="CH449" s="53">
        <v>-4.0582820000000002</v>
      </c>
      <c r="CI449" s="53">
        <v>-4.2876779999999997</v>
      </c>
      <c r="CJ449" s="53">
        <v>-8.4927759999999992</v>
      </c>
      <c r="CK449" s="53">
        <v>-8.3897999999999993</v>
      </c>
      <c r="CL449" s="53">
        <v>-8.1735939999999996</v>
      </c>
      <c r="CM449" s="53">
        <v>-7.4507409999999998</v>
      </c>
      <c r="CN449" s="53">
        <v>-8.7698269999999994</v>
      </c>
      <c r="CO449" s="53">
        <v>-8.1067820000000008</v>
      </c>
      <c r="CP449" s="53">
        <v>-7.1806190000000001</v>
      </c>
      <c r="CQ449" s="53">
        <v>-5.5244799999999996</v>
      </c>
      <c r="CR449" s="53">
        <v>-4.5364360000000001</v>
      </c>
      <c r="CS449" s="53">
        <v>-4.9793010000000004</v>
      </c>
      <c r="CT449" s="53">
        <v>-3.9576899999999999</v>
      </c>
      <c r="CU449" s="53">
        <v>-4.4818870000000004</v>
      </c>
      <c r="CV449" s="53">
        <v>-5.9132230000000003</v>
      </c>
      <c r="CW449" s="53">
        <v>-6.6269169999999997</v>
      </c>
      <c r="CX449" s="53">
        <v>-6.9675520000000004</v>
      </c>
      <c r="CY449" s="53">
        <v>-6.9517249999999997</v>
      </c>
      <c r="CZ449" s="53">
        <v>-7.8586270000000003</v>
      </c>
      <c r="DA449" s="53">
        <v>-4.9663959000000002</v>
      </c>
      <c r="DB449" s="53">
        <v>-3.9671979999999998</v>
      </c>
      <c r="DC449" s="53">
        <v>-2.8060550000000002</v>
      </c>
      <c r="DD449" s="53">
        <v>-2.607002</v>
      </c>
      <c r="DE449" s="53">
        <v>-3.696815</v>
      </c>
      <c r="DF449" s="53">
        <v>-2.1969310000000002</v>
      </c>
      <c r="DG449" s="53">
        <v>-2.2360340000000001</v>
      </c>
      <c r="DH449" s="53">
        <v>-6.2391350000000001</v>
      </c>
      <c r="DI449" s="53">
        <v>-6.0773659999999996</v>
      </c>
      <c r="DJ449" s="53">
        <v>-6.1321089999999998</v>
      </c>
      <c r="DK449" s="53">
        <v>-5.6584339999999997</v>
      </c>
      <c r="DL449" s="53">
        <v>-7.0311690000000002</v>
      </c>
      <c r="DM449" s="53">
        <v>-6.307188</v>
      </c>
      <c r="DN449" s="53">
        <v>-5.3294839999999999</v>
      </c>
      <c r="DO449" s="53">
        <v>-3.7001740000000001</v>
      </c>
      <c r="DP449" s="53">
        <v>-2.707516</v>
      </c>
      <c r="DQ449" s="53">
        <v>-3.2680470000000001</v>
      </c>
      <c r="DR449" s="53">
        <v>-2.1290339999999999</v>
      </c>
      <c r="DS449" s="53">
        <v>-2.3487420000000001</v>
      </c>
      <c r="DT449" s="53">
        <v>-3.7916660000000002</v>
      </c>
      <c r="DU449" s="53">
        <v>-4.8663090000000002</v>
      </c>
      <c r="DV449" s="53">
        <v>-5.4481130000000002</v>
      </c>
      <c r="DW449" s="53">
        <v>-5.5047170000000003</v>
      </c>
      <c r="DX449" s="53">
        <v>-6.3234209999999997</v>
      </c>
      <c r="DY449" s="53">
        <v>-2.7140049999999998</v>
      </c>
      <c r="DZ449" s="53">
        <v>-1.9373579999999999</v>
      </c>
      <c r="EA449" s="53">
        <v>-0.43389060000000002</v>
      </c>
      <c r="EB449" s="53">
        <v>0.14238629999999999</v>
      </c>
      <c r="EC449" s="53">
        <v>-1.0666329999999999</v>
      </c>
      <c r="ED449" s="53">
        <v>0.49056499999999997</v>
      </c>
      <c r="EE449" s="53">
        <v>0.72621400000000003</v>
      </c>
      <c r="EF449" s="53">
        <v>-2.9852340000000002</v>
      </c>
      <c r="EG449" s="53">
        <v>-2.738578</v>
      </c>
      <c r="EH449" s="53">
        <v>-3.1845289999999999</v>
      </c>
      <c r="EI449" s="53">
        <v>-3.070627</v>
      </c>
      <c r="EJ449" s="53">
        <v>-4.520823</v>
      </c>
      <c r="EK449" s="53">
        <v>-3.70886</v>
      </c>
      <c r="EL449" s="53">
        <v>-2.6567409999999998</v>
      </c>
      <c r="EM449" s="53">
        <v>-1.0661639999999999</v>
      </c>
      <c r="EN449" s="53">
        <v>-6.6846600000000006E-2</v>
      </c>
      <c r="EO449" s="53">
        <v>-0.7972688</v>
      </c>
      <c r="EP449" s="53">
        <v>0.51125419999999999</v>
      </c>
      <c r="EQ449" s="53">
        <v>0.73118000000000005</v>
      </c>
      <c r="ER449" s="53">
        <v>-0.72847580000000001</v>
      </c>
      <c r="ES449" s="53">
        <v>-2.3242699999999998</v>
      </c>
      <c r="ET449" s="53">
        <v>-3.2542840000000002</v>
      </c>
      <c r="EU449" s="53">
        <v>-3.4154680000000002</v>
      </c>
      <c r="EV449" s="53">
        <v>-4.1068280000000001</v>
      </c>
      <c r="EW449" s="53">
        <v>59.179510000000001</v>
      </c>
      <c r="EX449" s="53">
        <v>58.575189999999999</v>
      </c>
      <c r="EY449" s="53">
        <v>57.887839999999997</v>
      </c>
      <c r="EZ449" s="53">
        <v>57.385959999999997</v>
      </c>
      <c r="FA449" s="53">
        <v>57.00188</v>
      </c>
      <c r="FB449" s="53">
        <v>56.805759999999999</v>
      </c>
      <c r="FC449" s="53">
        <v>56.460209999999996</v>
      </c>
      <c r="FD449" s="53">
        <v>57.075189999999999</v>
      </c>
      <c r="FE449" s="53">
        <v>59.817039999999999</v>
      </c>
      <c r="FF449" s="53">
        <v>63.141919999999999</v>
      </c>
      <c r="FG449" s="53">
        <v>66.774119999999996</v>
      </c>
      <c r="FH449" s="53">
        <v>69.915099999999995</v>
      </c>
      <c r="FI449" s="53">
        <v>72.210840000000005</v>
      </c>
      <c r="FJ449" s="53">
        <v>73.121859999999998</v>
      </c>
      <c r="FK449" s="53">
        <v>73.37876</v>
      </c>
      <c r="FL449" s="53">
        <v>73.149119999999996</v>
      </c>
      <c r="FM449" s="53">
        <v>72.270679999999999</v>
      </c>
      <c r="FN449" s="53">
        <v>70.511899999999997</v>
      </c>
      <c r="FO449" s="53">
        <v>67.708340000000007</v>
      </c>
      <c r="FP449" s="53">
        <v>64.60181</v>
      </c>
      <c r="FQ449" s="53">
        <v>62.574559999999998</v>
      </c>
      <c r="FR449" s="53">
        <v>61.383139999999997</v>
      </c>
      <c r="FS449" s="53">
        <v>60.514719999999997</v>
      </c>
      <c r="FT449" s="53">
        <v>59.741540000000001</v>
      </c>
      <c r="FU449" s="53">
        <v>76</v>
      </c>
      <c r="FV449" s="53">
        <v>1544.9490000000001</v>
      </c>
      <c r="FW449" s="53">
        <v>127.0598</v>
      </c>
      <c r="FX449" s="53">
        <v>1</v>
      </c>
    </row>
    <row r="450" spans="1:180" x14ac:dyDescent="0.3">
      <c r="A450" t="s">
        <v>174</v>
      </c>
      <c r="B450" t="s">
        <v>253</v>
      </c>
      <c r="C450" t="s">
        <v>180</v>
      </c>
      <c r="D450" t="s">
        <v>227</v>
      </c>
      <c r="E450" t="s">
        <v>190</v>
      </c>
      <c r="F450" t="s">
        <v>230</v>
      </c>
      <c r="G450" t="s">
        <v>243</v>
      </c>
      <c r="H450" s="53">
        <v>621</v>
      </c>
      <c r="I450" s="53">
        <v>17.257110999999998</v>
      </c>
      <c r="J450" s="53">
        <v>16.86007</v>
      </c>
      <c r="K450" s="53">
        <v>16.457149999999999</v>
      </c>
      <c r="L450" s="53">
        <v>16.411829999999998</v>
      </c>
      <c r="M450" s="53">
        <v>16.487909999999999</v>
      </c>
      <c r="N450" s="53">
        <v>16.547730000000001</v>
      </c>
      <c r="O450" s="53">
        <v>17.301690000000001</v>
      </c>
      <c r="P450" s="53">
        <v>18.443200000000001</v>
      </c>
      <c r="Q450" s="53">
        <v>18.87621</v>
      </c>
      <c r="R450" s="53">
        <v>19.407409999999999</v>
      </c>
      <c r="S450" s="53">
        <v>19.781669999999998</v>
      </c>
      <c r="T450" s="53">
        <v>19.811610000000002</v>
      </c>
      <c r="U450" s="53">
        <v>19.80499</v>
      </c>
      <c r="V450" s="53">
        <v>20.253900000000002</v>
      </c>
      <c r="W450" s="53">
        <v>19.761790000000001</v>
      </c>
      <c r="X450" s="53">
        <v>18.24512</v>
      </c>
      <c r="Y450" s="53">
        <v>17.390920000000001</v>
      </c>
      <c r="Z450" s="53">
        <v>16.47418</v>
      </c>
      <c r="AA450" s="53">
        <v>16.370560000000001</v>
      </c>
      <c r="AB450" s="53">
        <v>16.52806</v>
      </c>
      <c r="AC450" s="53">
        <v>17.451699999999999</v>
      </c>
      <c r="AD450" s="53">
        <v>17.568000000000001</v>
      </c>
      <c r="AE450" s="53">
        <v>17.364460000000001</v>
      </c>
      <c r="AF450" s="53">
        <v>17.379010000000001</v>
      </c>
      <c r="AG450" s="53">
        <v>-1.920161</v>
      </c>
      <c r="AH450" s="53">
        <v>-2.164209</v>
      </c>
      <c r="AI450" s="53">
        <v>-2.5173960000000002</v>
      </c>
      <c r="AJ450" s="53">
        <v>-2.5611660000000001</v>
      </c>
      <c r="AK450" s="53">
        <v>-2.4371830000000001</v>
      </c>
      <c r="AL450" s="53">
        <v>-2.7010299999999998</v>
      </c>
      <c r="AM450" s="53">
        <v>-3.1019260000000002</v>
      </c>
      <c r="AN450" s="53">
        <v>-3.5525769999999999</v>
      </c>
      <c r="AO450" s="53">
        <v>-4.142061</v>
      </c>
      <c r="AP450" s="53">
        <v>-4.0139829999999996</v>
      </c>
      <c r="AQ450" s="53">
        <v>-3.9072399999999998</v>
      </c>
      <c r="AR450" s="53">
        <v>-3.9278599999999999</v>
      </c>
      <c r="AS450" s="53">
        <v>-3.9497230000000001</v>
      </c>
      <c r="AT450" s="53">
        <v>-3.6129540000000002</v>
      </c>
      <c r="AU450" s="53">
        <v>-3.632209</v>
      </c>
      <c r="AV450" s="53">
        <v>-4.3901380000000003</v>
      </c>
      <c r="AW450" s="53">
        <v>-4.13903</v>
      </c>
      <c r="AX450" s="53">
        <v>-3.9631859999999999</v>
      </c>
      <c r="AY450" s="53">
        <v>-3.821485</v>
      </c>
      <c r="AZ450" s="53">
        <v>-3.3216350000000001</v>
      </c>
      <c r="BA450" s="53">
        <v>-2.7398660000000001</v>
      </c>
      <c r="BB450" s="53">
        <v>-2.6871640000000001</v>
      </c>
      <c r="BC450" s="53">
        <v>-2.6621640000000002</v>
      </c>
      <c r="BD450" s="53">
        <v>-2.4946999999999999</v>
      </c>
      <c r="BE450" s="53">
        <v>-1.0471010000000001</v>
      </c>
      <c r="BF450" s="53">
        <v>-1.297806</v>
      </c>
      <c r="BG450" s="53">
        <v>-1.64784</v>
      </c>
      <c r="BH450" s="53">
        <v>-1.684839</v>
      </c>
      <c r="BI450" s="53">
        <v>-1.5512619999999999</v>
      </c>
      <c r="BJ450" s="53">
        <v>-1.7983640000000001</v>
      </c>
      <c r="BK450" s="53">
        <v>-2.202318</v>
      </c>
      <c r="BL450" s="53">
        <v>-2.5561980000000002</v>
      </c>
      <c r="BM450" s="53">
        <v>-2.9692379999999998</v>
      </c>
      <c r="BN450" s="53">
        <v>-2.7861509999999998</v>
      </c>
      <c r="BO450" s="53">
        <v>-2.6791550000000002</v>
      </c>
      <c r="BP450" s="53">
        <v>-2.6821169999999999</v>
      </c>
      <c r="BQ450" s="53">
        <v>-2.7011569999999998</v>
      </c>
      <c r="BR450" s="53">
        <v>-2.3927860000000001</v>
      </c>
      <c r="BS450" s="53">
        <v>-2.53742</v>
      </c>
      <c r="BT450" s="53">
        <v>-3.3897200000000001</v>
      </c>
      <c r="BU450" s="53">
        <v>-3.1999119999999999</v>
      </c>
      <c r="BV450" s="53">
        <v>-3.0592199999999998</v>
      </c>
      <c r="BW450" s="53">
        <v>-2.918336</v>
      </c>
      <c r="BX450" s="53">
        <v>-2.4397229999999999</v>
      </c>
      <c r="BY450" s="53">
        <v>-1.853459</v>
      </c>
      <c r="BZ450" s="53">
        <v>-1.8031790000000001</v>
      </c>
      <c r="CA450" s="53">
        <v>-1.7955380000000001</v>
      </c>
      <c r="CB450" s="53">
        <v>-1.6321760000000001</v>
      </c>
      <c r="CC450" s="53">
        <v>-0.44242281</v>
      </c>
      <c r="CD450" s="53">
        <v>-0.69773779999999996</v>
      </c>
      <c r="CE450" s="53">
        <v>-1.045587</v>
      </c>
      <c r="CF450" s="53">
        <v>-1.077898</v>
      </c>
      <c r="CG450" s="53">
        <v>-0.93767590000000001</v>
      </c>
      <c r="CH450" s="53">
        <v>-1.1731799999999999</v>
      </c>
      <c r="CI450" s="53">
        <v>-1.579253</v>
      </c>
      <c r="CJ450" s="53">
        <v>-1.866109</v>
      </c>
      <c r="CK450" s="53">
        <v>-2.1569440000000002</v>
      </c>
      <c r="CL450" s="53">
        <v>-1.935759</v>
      </c>
      <c r="CM450" s="53">
        <v>-1.828587</v>
      </c>
      <c r="CN450" s="53">
        <v>-1.81932</v>
      </c>
      <c r="CO450" s="53">
        <v>-1.8364039999999999</v>
      </c>
      <c r="CP450" s="53">
        <v>-1.547701</v>
      </c>
      <c r="CQ450" s="53">
        <v>-1.779172</v>
      </c>
      <c r="CR450" s="53">
        <v>-2.6968350000000001</v>
      </c>
      <c r="CS450" s="53">
        <v>-2.5494819999999998</v>
      </c>
      <c r="CT450" s="53">
        <v>-2.4331360000000002</v>
      </c>
      <c r="CU450" s="53">
        <v>-2.292818</v>
      </c>
      <c r="CV450" s="53">
        <v>-1.828913</v>
      </c>
      <c r="CW450" s="53">
        <v>-1.239536</v>
      </c>
      <c r="CX450" s="53">
        <v>-1.1909339999999999</v>
      </c>
      <c r="CY450" s="53">
        <v>-1.1953149999999999</v>
      </c>
      <c r="CZ450" s="53">
        <v>-1.0347949999999999</v>
      </c>
      <c r="DA450" s="53">
        <v>0.1622555</v>
      </c>
      <c r="DB450" s="53">
        <v>-9.7669500000000006E-2</v>
      </c>
      <c r="DC450" s="53">
        <v>-0.44333499999999998</v>
      </c>
      <c r="DD450" s="53">
        <v>-0.47095720000000002</v>
      </c>
      <c r="DE450" s="53">
        <v>-0.32408959999999998</v>
      </c>
      <c r="DF450" s="53">
        <v>-0.54799600000000004</v>
      </c>
      <c r="DG450" s="53">
        <v>-0.95618740000000002</v>
      </c>
      <c r="DH450" s="53">
        <v>-1.1760200000000001</v>
      </c>
      <c r="DI450" s="53">
        <v>-1.344649</v>
      </c>
      <c r="DJ450" s="53">
        <v>-1.085367</v>
      </c>
      <c r="DK450" s="53">
        <v>-0.97801930000000004</v>
      </c>
      <c r="DL450" s="53">
        <v>-0.95652300000000001</v>
      </c>
      <c r="DM450" s="53">
        <v>-0.97165069999999998</v>
      </c>
      <c r="DN450" s="53">
        <v>-0.70261580000000001</v>
      </c>
      <c r="DO450" s="53">
        <v>-1.0209250000000001</v>
      </c>
      <c r="DP450" s="53">
        <v>-2.003949</v>
      </c>
      <c r="DQ450" s="53">
        <v>-1.899052</v>
      </c>
      <c r="DR450" s="53">
        <v>-1.807053</v>
      </c>
      <c r="DS450" s="53">
        <v>-1.6672990000000001</v>
      </c>
      <c r="DT450" s="53">
        <v>-1.2181040000000001</v>
      </c>
      <c r="DU450" s="53">
        <v>-0.62561310000000003</v>
      </c>
      <c r="DV450" s="53">
        <v>-0.57868839999999999</v>
      </c>
      <c r="DW450" s="53">
        <v>-0.59509160000000005</v>
      </c>
      <c r="DX450" s="53">
        <v>-0.43741289999999999</v>
      </c>
      <c r="DY450" s="53">
        <v>1.035315</v>
      </c>
      <c r="DZ450" s="53">
        <v>0.76873389999999997</v>
      </c>
      <c r="EA450" s="53">
        <v>0.42622159999999998</v>
      </c>
      <c r="EB450" s="53">
        <v>0.40536919999999999</v>
      </c>
      <c r="EC450" s="53">
        <v>0.56183170000000004</v>
      </c>
      <c r="ED450" s="53">
        <v>0.3546704</v>
      </c>
      <c r="EE450" s="53">
        <v>-5.6579900000000002E-2</v>
      </c>
      <c r="EF450" s="53">
        <v>-0.1796413</v>
      </c>
      <c r="EG450" s="53">
        <v>-0.1718258</v>
      </c>
      <c r="EH450" s="53">
        <v>0.14246500000000001</v>
      </c>
      <c r="EI450" s="53">
        <v>0.2500656</v>
      </c>
      <c r="EJ450" s="53">
        <v>0.28921910000000001</v>
      </c>
      <c r="EK450" s="53">
        <v>0.27691559999999998</v>
      </c>
      <c r="EL450" s="53">
        <v>0.51755240000000002</v>
      </c>
      <c r="EM450" s="53">
        <v>7.3864600000000002E-2</v>
      </c>
      <c r="EN450" s="53">
        <v>-1.0035320000000001</v>
      </c>
      <c r="EO450" s="53">
        <v>-0.95993430000000002</v>
      </c>
      <c r="EP450" s="53">
        <v>-0.90308699999999997</v>
      </c>
      <c r="EQ450" s="53">
        <v>-0.76415029999999995</v>
      </c>
      <c r="ER450" s="53">
        <v>-0.33619159999999998</v>
      </c>
      <c r="ES450" s="53">
        <v>0.26079419999999998</v>
      </c>
      <c r="ET450" s="53">
        <v>0.30529640000000002</v>
      </c>
      <c r="EU450" s="53">
        <v>0.27153529999999998</v>
      </c>
      <c r="EV450" s="53">
        <v>0.42511120000000002</v>
      </c>
      <c r="EW450" s="53">
        <v>74.89631</v>
      </c>
      <c r="EX450" s="53">
        <v>72.966130000000007</v>
      </c>
      <c r="EY450" s="53">
        <v>71.0321</v>
      </c>
      <c r="EZ450" s="53">
        <v>69.22954</v>
      </c>
      <c r="FA450" s="53">
        <v>67.887810000000002</v>
      </c>
      <c r="FB450" s="53">
        <v>66.827470000000005</v>
      </c>
      <c r="FC450" s="53">
        <v>65.862489999999994</v>
      </c>
      <c r="FD450" s="53">
        <v>66.339259999999996</v>
      </c>
      <c r="FE450" s="53">
        <v>69.359409999999997</v>
      </c>
      <c r="FF450" s="53">
        <v>73.757260000000002</v>
      </c>
      <c r="FG450" s="53">
        <v>78.115579999999994</v>
      </c>
      <c r="FH450" s="53">
        <v>81.965779999999995</v>
      </c>
      <c r="FI450" s="53">
        <v>85.339359999999999</v>
      </c>
      <c r="FJ450" s="53">
        <v>88.474969999999999</v>
      </c>
      <c r="FK450" s="53">
        <v>90.720730000000003</v>
      </c>
      <c r="FL450" s="53">
        <v>92.303839999999994</v>
      </c>
      <c r="FM450" s="53">
        <v>93.054339999999996</v>
      </c>
      <c r="FN450" s="53">
        <v>92.439809999999994</v>
      </c>
      <c r="FO450" s="53">
        <v>90.555779999999999</v>
      </c>
      <c r="FP450" s="53">
        <v>87.196340000000006</v>
      </c>
      <c r="FQ450" s="53">
        <v>84.23415</v>
      </c>
      <c r="FR450" s="53">
        <v>81.627470000000002</v>
      </c>
      <c r="FS450" s="53">
        <v>79.038700000000006</v>
      </c>
      <c r="FT450" s="53">
        <v>76.587959999999995</v>
      </c>
      <c r="FU450" s="53">
        <v>913.13329999999996</v>
      </c>
      <c r="FV450" s="53">
        <v>16320.23</v>
      </c>
      <c r="FW450" s="53">
        <v>216.60159999999999</v>
      </c>
      <c r="FX450" s="53">
        <v>1</v>
      </c>
    </row>
    <row r="451" spans="1:180" x14ac:dyDescent="0.3">
      <c r="A451" t="s">
        <v>174</v>
      </c>
      <c r="B451" t="s">
        <v>253</v>
      </c>
      <c r="C451" t="s">
        <v>180</v>
      </c>
      <c r="D451" t="s">
        <v>248</v>
      </c>
      <c r="E451" t="s">
        <v>189</v>
      </c>
      <c r="F451" t="s">
        <v>230</v>
      </c>
      <c r="G451" t="s">
        <v>243</v>
      </c>
      <c r="H451" s="53">
        <v>621</v>
      </c>
      <c r="I451" s="53">
        <v>25.337949999999999</v>
      </c>
      <c r="J451" s="53">
        <v>24.918050000000001</v>
      </c>
      <c r="K451" s="53">
        <v>24.514410000000002</v>
      </c>
      <c r="L451" s="53">
        <v>24.238109999999999</v>
      </c>
      <c r="M451" s="53">
        <v>23.964580000000002</v>
      </c>
      <c r="N451" s="53">
        <v>23.78098</v>
      </c>
      <c r="O451" s="53">
        <v>24.412299999999998</v>
      </c>
      <c r="P451" s="53">
        <v>24.604500000000002</v>
      </c>
      <c r="Q451" s="53">
        <v>25.106549999999999</v>
      </c>
      <c r="R451" s="53">
        <v>25.41215</v>
      </c>
      <c r="S451" s="53">
        <v>25.253489999999999</v>
      </c>
      <c r="T451" s="53">
        <v>24.70485</v>
      </c>
      <c r="U451" s="53">
        <v>24.556999999999999</v>
      </c>
      <c r="V451" s="53">
        <v>24.324159999999999</v>
      </c>
      <c r="W451" s="53">
        <v>23.319369999999999</v>
      </c>
      <c r="X451" s="53">
        <v>22.115839999999999</v>
      </c>
      <c r="Y451" s="53">
        <v>21.517620000000001</v>
      </c>
      <c r="Z451" s="53">
        <v>20.659610000000001</v>
      </c>
      <c r="AA451" s="53">
        <v>20.821950000000001</v>
      </c>
      <c r="AB451" s="53">
        <v>21.189710000000002</v>
      </c>
      <c r="AC451" s="53">
        <v>22.315460000000002</v>
      </c>
      <c r="AD451" s="53">
        <v>22.833929999999999</v>
      </c>
      <c r="AE451" s="53">
        <v>22.555540000000001</v>
      </c>
      <c r="AF451" s="53">
        <v>22.371269999999999</v>
      </c>
      <c r="AG451" s="53">
        <v>-1.361666</v>
      </c>
      <c r="AH451" s="53">
        <v>-1.68841</v>
      </c>
      <c r="AI451" s="53">
        <v>-1.9480109999999999</v>
      </c>
      <c r="AJ451" s="53">
        <v>-2.1479629999999998</v>
      </c>
      <c r="AK451" s="53">
        <v>-2.320154</v>
      </c>
      <c r="AL451" s="53">
        <v>-2.547104</v>
      </c>
      <c r="AM451" s="53">
        <v>-2.4092250000000002</v>
      </c>
      <c r="AN451" s="53">
        <v>-2.556305</v>
      </c>
      <c r="AO451" s="53">
        <v>-2.3736009999999998</v>
      </c>
      <c r="AP451" s="53">
        <v>-2.150639</v>
      </c>
      <c r="AQ451" s="53">
        <v>-2.4432269999999998</v>
      </c>
      <c r="AR451" s="53">
        <v>-2.494713</v>
      </c>
      <c r="AS451" s="53">
        <v>-2.4040080000000001</v>
      </c>
      <c r="AT451" s="53">
        <v>-2.2667519999999999</v>
      </c>
      <c r="AU451" s="53">
        <v>-2.720736</v>
      </c>
      <c r="AV451" s="53">
        <v>-3.3714569999999999</v>
      </c>
      <c r="AW451" s="53">
        <v>-3.3909600000000002</v>
      </c>
      <c r="AX451" s="53">
        <v>-3.467463</v>
      </c>
      <c r="AY451" s="53">
        <v>-3.0174539999999999</v>
      </c>
      <c r="AZ451" s="53">
        <v>-2.3568910000000001</v>
      </c>
      <c r="BA451" s="53">
        <v>-1.623624</v>
      </c>
      <c r="BB451" s="53">
        <v>-1.0715030000000001</v>
      </c>
      <c r="BC451" s="53">
        <v>-1.0898890000000001</v>
      </c>
      <c r="BD451" s="53">
        <v>-1.068181</v>
      </c>
      <c r="BE451" s="53">
        <v>-3.7838799999999999E-2</v>
      </c>
      <c r="BF451" s="53">
        <v>-0.35263990000000001</v>
      </c>
      <c r="BG451" s="53">
        <v>-0.6170755</v>
      </c>
      <c r="BH451" s="53">
        <v>-0.81754059999999995</v>
      </c>
      <c r="BI451" s="53">
        <v>-1.001984</v>
      </c>
      <c r="BJ451" s="53">
        <v>-1.280314</v>
      </c>
      <c r="BK451" s="53">
        <v>-1.1219760000000001</v>
      </c>
      <c r="BL451" s="53">
        <v>-1.298562</v>
      </c>
      <c r="BM451" s="53">
        <v>-1.086498</v>
      </c>
      <c r="BN451" s="53">
        <v>-0.83615759999999995</v>
      </c>
      <c r="BO451" s="53">
        <v>-1.091942</v>
      </c>
      <c r="BP451" s="53">
        <v>-1.1217360000000001</v>
      </c>
      <c r="BQ451" s="53">
        <v>-1.0091140000000001</v>
      </c>
      <c r="BR451" s="53">
        <v>-0.90127000000000002</v>
      </c>
      <c r="BS451" s="53">
        <v>-1.4406410000000001</v>
      </c>
      <c r="BT451" s="53">
        <v>-2.1114809999999999</v>
      </c>
      <c r="BU451" s="53">
        <v>-2.0928249999999999</v>
      </c>
      <c r="BV451" s="53">
        <v>-2.104368</v>
      </c>
      <c r="BW451" s="53">
        <v>-1.6465069999999999</v>
      </c>
      <c r="BX451" s="53">
        <v>-1.010961</v>
      </c>
      <c r="BY451" s="53">
        <v>-0.28176499999999999</v>
      </c>
      <c r="BZ451" s="53">
        <v>0.30734909999999999</v>
      </c>
      <c r="CA451" s="53">
        <v>0.2970933</v>
      </c>
      <c r="CB451" s="53">
        <v>0.29804609999999998</v>
      </c>
      <c r="CC451" s="53">
        <v>0.87903958999999998</v>
      </c>
      <c r="CD451" s="53">
        <v>0.57251030000000003</v>
      </c>
      <c r="CE451" s="53">
        <v>0.30472660000000001</v>
      </c>
      <c r="CF451" s="53">
        <v>0.1039055</v>
      </c>
      <c r="CG451" s="53">
        <v>-8.9022299999999999E-2</v>
      </c>
      <c r="CH451" s="53">
        <v>-0.40293820000000002</v>
      </c>
      <c r="CI451" s="53">
        <v>-0.2304312</v>
      </c>
      <c r="CJ451" s="53">
        <v>-0.42745270000000002</v>
      </c>
      <c r="CK451" s="53">
        <v>-0.1950549</v>
      </c>
      <c r="CL451" s="53">
        <v>7.4248499999999995E-2</v>
      </c>
      <c r="CM451" s="53">
        <v>-0.15604560000000001</v>
      </c>
      <c r="CN451" s="53">
        <v>-0.17081640000000001</v>
      </c>
      <c r="CO451" s="53">
        <v>-4.3014299999999998E-2</v>
      </c>
      <c r="CP451" s="53">
        <v>4.4459100000000001E-2</v>
      </c>
      <c r="CQ451" s="53">
        <v>-0.5540503</v>
      </c>
      <c r="CR451" s="53">
        <v>-1.238826</v>
      </c>
      <c r="CS451" s="53">
        <v>-1.1937409999999999</v>
      </c>
      <c r="CT451" s="53">
        <v>-1.160293</v>
      </c>
      <c r="CU451" s="53">
        <v>-0.69699350000000004</v>
      </c>
      <c r="CV451" s="53">
        <v>-7.8773899999999994E-2</v>
      </c>
      <c r="CW451" s="53">
        <v>0.64760209999999996</v>
      </c>
      <c r="CX451" s="53">
        <v>1.262338</v>
      </c>
      <c r="CY451" s="53">
        <v>1.2577130000000001</v>
      </c>
      <c r="CZ451" s="53">
        <v>1.244291</v>
      </c>
      <c r="DA451" s="53">
        <v>1.7959179999999999</v>
      </c>
      <c r="DB451" s="53">
        <v>1.4976609999999999</v>
      </c>
      <c r="DC451" s="53">
        <v>1.226529</v>
      </c>
      <c r="DD451" s="53">
        <v>1.025352</v>
      </c>
      <c r="DE451" s="53">
        <v>0.82393879999999997</v>
      </c>
      <c r="DF451" s="53">
        <v>0.4744371</v>
      </c>
      <c r="DG451" s="53">
        <v>0.66111370000000003</v>
      </c>
      <c r="DH451" s="53">
        <v>0.4436563</v>
      </c>
      <c r="DI451" s="53">
        <v>0.69638840000000002</v>
      </c>
      <c r="DJ451" s="53">
        <v>0.98465449999999999</v>
      </c>
      <c r="DK451" s="53">
        <v>0.77985040000000005</v>
      </c>
      <c r="DL451" s="53">
        <v>0.7801034</v>
      </c>
      <c r="DM451" s="53">
        <v>0.9230853</v>
      </c>
      <c r="DN451" s="53">
        <v>0.99018819999999996</v>
      </c>
      <c r="DO451" s="53">
        <v>0.33254</v>
      </c>
      <c r="DP451" s="53">
        <v>-0.36617050000000001</v>
      </c>
      <c r="DQ451" s="53">
        <v>-0.2946568</v>
      </c>
      <c r="DR451" s="53">
        <v>-0.21621799999999999</v>
      </c>
      <c r="DS451" s="53">
        <v>0.25252010000000003</v>
      </c>
      <c r="DT451" s="53">
        <v>0.85341330000000004</v>
      </c>
      <c r="DU451" s="53">
        <v>1.5769690000000001</v>
      </c>
      <c r="DV451" s="53">
        <v>2.2173259999999999</v>
      </c>
      <c r="DW451" s="53">
        <v>2.2183329999999999</v>
      </c>
      <c r="DX451" s="53">
        <v>2.1905350000000001</v>
      </c>
      <c r="DY451" s="53">
        <v>3.119745</v>
      </c>
      <c r="DZ451" s="53">
        <v>2.833431</v>
      </c>
      <c r="EA451" s="53">
        <v>2.5574650000000001</v>
      </c>
      <c r="EB451" s="53">
        <v>2.3557730000000001</v>
      </c>
      <c r="EC451" s="53">
        <v>2.1421100000000002</v>
      </c>
      <c r="ED451" s="53">
        <v>1.741228</v>
      </c>
      <c r="EE451" s="53">
        <v>1.9483630000000001</v>
      </c>
      <c r="EF451" s="53">
        <v>1.7013990000000001</v>
      </c>
      <c r="EG451" s="53">
        <v>1.9834909999999999</v>
      </c>
      <c r="EH451" s="53">
        <v>2.2991359999999998</v>
      </c>
      <c r="EI451" s="53">
        <v>2.1311360000000001</v>
      </c>
      <c r="EJ451" s="53">
        <v>2.1530800000000001</v>
      </c>
      <c r="EK451" s="53">
        <v>2.3179799999999999</v>
      </c>
      <c r="EL451" s="53">
        <v>2.3556710000000001</v>
      </c>
      <c r="EM451" s="53">
        <v>1.612636</v>
      </c>
      <c r="EN451" s="53">
        <v>0.89380530000000002</v>
      </c>
      <c r="EO451" s="53">
        <v>1.0034780000000001</v>
      </c>
      <c r="EP451" s="53">
        <v>1.1468769999999999</v>
      </c>
      <c r="EQ451" s="53">
        <v>1.623467</v>
      </c>
      <c r="ER451" s="53">
        <v>2.1993429999999998</v>
      </c>
      <c r="ES451" s="53">
        <v>2.918828</v>
      </c>
      <c r="ET451" s="53">
        <v>3.5961780000000001</v>
      </c>
      <c r="EU451" s="53">
        <v>3.605315</v>
      </c>
      <c r="EV451" s="53">
        <v>3.556762</v>
      </c>
      <c r="EW451" s="53">
        <v>79.277190000000004</v>
      </c>
      <c r="EX451" s="53">
        <v>77.888930000000002</v>
      </c>
      <c r="EY451" s="53">
        <v>76.240449999999996</v>
      </c>
      <c r="EZ451" s="53">
        <v>74.471530000000001</v>
      </c>
      <c r="FA451" s="53">
        <v>72.905590000000004</v>
      </c>
      <c r="FB451" s="53">
        <v>71.228039999999993</v>
      </c>
      <c r="FC451" s="53">
        <v>70.135090000000005</v>
      </c>
      <c r="FD451" s="53">
        <v>71.033940000000001</v>
      </c>
      <c r="FE451" s="53">
        <v>74.442580000000007</v>
      </c>
      <c r="FF451" s="53">
        <v>78.712649999999996</v>
      </c>
      <c r="FG451" s="53">
        <v>82.888930000000002</v>
      </c>
      <c r="FH451" s="53">
        <v>86.806079999999994</v>
      </c>
      <c r="FI451" s="53">
        <v>90.417400000000001</v>
      </c>
      <c r="FJ451" s="53">
        <v>93.278710000000004</v>
      </c>
      <c r="FK451" s="53">
        <v>96.010580000000004</v>
      </c>
      <c r="FL451" s="53">
        <v>98.084670000000003</v>
      </c>
      <c r="FM451" s="53">
        <v>99.057659999999998</v>
      </c>
      <c r="FN451" s="53">
        <v>98.493859999999998</v>
      </c>
      <c r="FO451" s="53">
        <v>96.91977</v>
      </c>
      <c r="FP451" s="53">
        <v>94.551519999999996</v>
      </c>
      <c r="FQ451" s="53">
        <v>91.201160000000002</v>
      </c>
      <c r="FR451" s="53">
        <v>88.025909999999996</v>
      </c>
      <c r="FS451" s="53">
        <v>85.266120000000001</v>
      </c>
      <c r="FT451" s="53">
        <v>82.57902</v>
      </c>
      <c r="FU451" s="53">
        <v>913.22580000000005</v>
      </c>
      <c r="FV451" s="53">
        <v>22163.919999999998</v>
      </c>
      <c r="FW451" s="53">
        <v>319.73129999999998</v>
      </c>
      <c r="FX451" s="53">
        <v>1</v>
      </c>
    </row>
    <row r="452" spans="1:180" x14ac:dyDescent="0.3">
      <c r="A452" t="s">
        <v>174</v>
      </c>
      <c r="B452" t="s">
        <v>253</v>
      </c>
      <c r="C452" t="s">
        <v>180</v>
      </c>
      <c r="D452" t="s">
        <v>248</v>
      </c>
      <c r="E452" t="s">
        <v>188</v>
      </c>
      <c r="F452" t="s">
        <v>230</v>
      </c>
      <c r="G452" t="s">
        <v>243</v>
      </c>
      <c r="H452" s="53">
        <v>621</v>
      </c>
      <c r="I452" s="53">
        <v>35.81221</v>
      </c>
      <c r="J452" s="53">
        <v>35.561439999999997</v>
      </c>
      <c r="K452" s="53">
        <v>35.073300000000003</v>
      </c>
      <c r="L452" s="53">
        <v>34.698689999999999</v>
      </c>
      <c r="M452" s="53">
        <v>34.287179999999999</v>
      </c>
      <c r="N452" s="53">
        <v>34.594329999999999</v>
      </c>
      <c r="O452" s="53">
        <v>35.915500000000002</v>
      </c>
      <c r="P452" s="53">
        <v>36.333210000000001</v>
      </c>
      <c r="Q452" s="53">
        <v>36.388300000000001</v>
      </c>
      <c r="R452" s="53">
        <v>36.299630000000001</v>
      </c>
      <c r="S452" s="53">
        <v>35.680619999999998</v>
      </c>
      <c r="T452" s="53">
        <v>35.426400000000001</v>
      </c>
      <c r="U452" s="53">
        <v>34.771320000000003</v>
      </c>
      <c r="V452" s="53">
        <v>34.656230000000001</v>
      </c>
      <c r="W452" s="53">
        <v>34.054200000000002</v>
      </c>
      <c r="X452" s="53">
        <v>33.25009</v>
      </c>
      <c r="Y452" s="53">
        <v>32.814190000000004</v>
      </c>
      <c r="Z452" s="53">
        <v>32.079689999999999</v>
      </c>
      <c r="AA452" s="53">
        <v>32.146380000000001</v>
      </c>
      <c r="AB452" s="53">
        <v>31.876380000000001</v>
      </c>
      <c r="AC452" s="53">
        <v>33.179940000000002</v>
      </c>
      <c r="AD452" s="53">
        <v>33.212130000000002</v>
      </c>
      <c r="AE452" s="53">
        <v>32.835900000000002</v>
      </c>
      <c r="AF452" s="53">
        <v>32.604669999999999</v>
      </c>
      <c r="AG452" s="53">
        <v>2.5434899</v>
      </c>
      <c r="AH452" s="53">
        <v>2.362768</v>
      </c>
      <c r="AI452" s="53">
        <v>1.974534</v>
      </c>
      <c r="AJ452" s="53">
        <v>1.7376</v>
      </c>
      <c r="AK452" s="53">
        <v>1.2934220000000001</v>
      </c>
      <c r="AL452" s="53">
        <v>1.3459950000000001</v>
      </c>
      <c r="AM452" s="53">
        <v>1.8015220000000001</v>
      </c>
      <c r="AN452" s="53">
        <v>1.768513</v>
      </c>
      <c r="AO452" s="53">
        <v>1.5351030000000001</v>
      </c>
      <c r="AP452" s="53">
        <v>1.3642460000000001</v>
      </c>
      <c r="AQ452" s="53">
        <v>0.97376039999999997</v>
      </c>
      <c r="AR452" s="53">
        <v>1.220172</v>
      </c>
      <c r="AS452" s="53">
        <v>1.3135429999999999</v>
      </c>
      <c r="AT452" s="53">
        <v>1.5441530000000001</v>
      </c>
      <c r="AU452" s="53">
        <v>1.458564</v>
      </c>
      <c r="AV452" s="53">
        <v>1.264446</v>
      </c>
      <c r="AW452" s="53">
        <v>1.691068</v>
      </c>
      <c r="AX452" s="53">
        <v>2.004988</v>
      </c>
      <c r="AY452" s="53">
        <v>2.3110970000000002</v>
      </c>
      <c r="AZ452" s="53">
        <v>2.1059450000000002</v>
      </c>
      <c r="BA452" s="53">
        <v>2.7137169999999999</v>
      </c>
      <c r="BB452" s="53">
        <v>2.3503989999999999</v>
      </c>
      <c r="BC452" s="53">
        <v>2.1234660000000001</v>
      </c>
      <c r="BD452" s="53">
        <v>2.0513180000000002</v>
      </c>
      <c r="BE452" s="53">
        <v>4.2088041</v>
      </c>
      <c r="BF452" s="53">
        <v>4.0197320000000003</v>
      </c>
      <c r="BG452" s="53">
        <v>3.6199690000000002</v>
      </c>
      <c r="BH452" s="53">
        <v>3.3842270000000001</v>
      </c>
      <c r="BI452" s="53">
        <v>2.9434930000000001</v>
      </c>
      <c r="BJ452" s="53">
        <v>2.9951949999999998</v>
      </c>
      <c r="BK452" s="53">
        <v>3.4454820000000002</v>
      </c>
      <c r="BL452" s="53">
        <v>3.415651</v>
      </c>
      <c r="BM452" s="53">
        <v>3.2348189999999999</v>
      </c>
      <c r="BN452" s="53">
        <v>3.1030790000000001</v>
      </c>
      <c r="BO452" s="53">
        <v>2.768386</v>
      </c>
      <c r="BP452" s="53">
        <v>2.9952770000000002</v>
      </c>
      <c r="BQ452" s="53">
        <v>3.067167</v>
      </c>
      <c r="BR452" s="53">
        <v>3.2743329999999999</v>
      </c>
      <c r="BS452" s="53">
        <v>3.1512440000000002</v>
      </c>
      <c r="BT452" s="53">
        <v>2.9401709999999999</v>
      </c>
      <c r="BU452" s="53">
        <v>3.3713579999999999</v>
      </c>
      <c r="BV452" s="53">
        <v>3.6979890000000002</v>
      </c>
      <c r="BW452" s="53">
        <v>3.9932099999999999</v>
      </c>
      <c r="BX452" s="53">
        <v>3.7765819999999999</v>
      </c>
      <c r="BY452" s="53">
        <v>4.333812</v>
      </c>
      <c r="BZ452" s="53">
        <v>3.9901010000000001</v>
      </c>
      <c r="CA452" s="53">
        <v>3.7625060000000001</v>
      </c>
      <c r="CB452" s="53">
        <v>3.705784</v>
      </c>
      <c r="CC452" s="53">
        <v>5.3621949999999998</v>
      </c>
      <c r="CD452" s="53">
        <v>5.1673390000000001</v>
      </c>
      <c r="CE452" s="53">
        <v>4.7595929999999997</v>
      </c>
      <c r="CF452" s="53">
        <v>4.5246760000000004</v>
      </c>
      <c r="CG452" s="53">
        <v>4.086328</v>
      </c>
      <c r="CH452" s="53">
        <v>4.1374259999999996</v>
      </c>
      <c r="CI452" s="53">
        <v>4.5840839999999998</v>
      </c>
      <c r="CJ452" s="53">
        <v>4.5564530000000003</v>
      </c>
      <c r="CK452" s="53">
        <v>4.4120379999999999</v>
      </c>
      <c r="CL452" s="53">
        <v>4.3073889999999997</v>
      </c>
      <c r="CM452" s="53">
        <v>4.0113390000000004</v>
      </c>
      <c r="CN452" s="53">
        <v>4.22471</v>
      </c>
      <c r="CO452" s="53">
        <v>4.2817220000000002</v>
      </c>
      <c r="CP452" s="53">
        <v>4.4726509999999999</v>
      </c>
      <c r="CQ452" s="53">
        <v>4.323588</v>
      </c>
      <c r="CR452" s="53">
        <v>4.1007720000000001</v>
      </c>
      <c r="CS452" s="53">
        <v>4.5351210000000002</v>
      </c>
      <c r="CT452" s="53">
        <v>4.8705569999999998</v>
      </c>
      <c r="CU452" s="53">
        <v>5.1582369999999997</v>
      </c>
      <c r="CV452" s="53">
        <v>4.9336609999999999</v>
      </c>
      <c r="CW452" s="53">
        <v>5.4558850000000003</v>
      </c>
      <c r="CX452" s="53">
        <v>5.1257539999999997</v>
      </c>
      <c r="CY452" s="53">
        <v>4.8977000000000004</v>
      </c>
      <c r="CZ452" s="53">
        <v>4.8516630000000003</v>
      </c>
      <c r="DA452" s="53">
        <v>6.5155868999999997</v>
      </c>
      <c r="DB452" s="53">
        <v>6.3149470000000001</v>
      </c>
      <c r="DC452" s="53">
        <v>5.8992170000000002</v>
      </c>
      <c r="DD452" s="53">
        <v>5.6651249999999997</v>
      </c>
      <c r="DE452" s="53">
        <v>5.2291619999999996</v>
      </c>
      <c r="DF452" s="53">
        <v>5.2796570000000003</v>
      </c>
      <c r="DG452" s="53">
        <v>5.7226860000000004</v>
      </c>
      <c r="DH452" s="53">
        <v>5.6972560000000003</v>
      </c>
      <c r="DI452" s="53">
        <v>5.5892559999999998</v>
      </c>
      <c r="DJ452" s="53">
        <v>5.5116990000000001</v>
      </c>
      <c r="DK452" s="53">
        <v>5.2542910000000003</v>
      </c>
      <c r="DL452" s="53">
        <v>5.454142</v>
      </c>
      <c r="DM452" s="53">
        <v>5.4962770000000001</v>
      </c>
      <c r="DN452" s="53">
        <v>5.6709680000000002</v>
      </c>
      <c r="DO452" s="53">
        <v>5.495933</v>
      </c>
      <c r="DP452" s="53">
        <v>5.261374</v>
      </c>
      <c r="DQ452" s="53">
        <v>5.6988839999999996</v>
      </c>
      <c r="DR452" s="53">
        <v>6.0431249999999999</v>
      </c>
      <c r="DS452" s="53">
        <v>6.323264</v>
      </c>
      <c r="DT452" s="53">
        <v>6.0907390000000001</v>
      </c>
      <c r="DU452" s="53">
        <v>6.5779579999999997</v>
      </c>
      <c r="DV452" s="53">
        <v>6.2614070000000002</v>
      </c>
      <c r="DW452" s="53">
        <v>6.0328949999999999</v>
      </c>
      <c r="DX452" s="53">
        <v>5.997541</v>
      </c>
      <c r="DY452" s="53">
        <v>8.1809005999999993</v>
      </c>
      <c r="DZ452" s="53">
        <v>7.9719100000000003</v>
      </c>
      <c r="EA452" s="53">
        <v>7.5446520000000001</v>
      </c>
      <c r="EB452" s="53">
        <v>7.3117520000000003</v>
      </c>
      <c r="EC452" s="53">
        <v>6.8792330000000002</v>
      </c>
      <c r="ED452" s="53">
        <v>6.9288569999999998</v>
      </c>
      <c r="EE452" s="53">
        <v>7.3666460000000002</v>
      </c>
      <c r="EF452" s="53">
        <v>7.3443940000000003</v>
      </c>
      <c r="EG452" s="53">
        <v>7.2889730000000004</v>
      </c>
      <c r="EH452" s="53">
        <v>7.2505319999999998</v>
      </c>
      <c r="EI452" s="53">
        <v>7.0489170000000003</v>
      </c>
      <c r="EJ452" s="53">
        <v>7.229247</v>
      </c>
      <c r="EK452" s="53">
        <v>7.2499010000000004</v>
      </c>
      <c r="EL452" s="53">
        <v>7.4011480000000001</v>
      </c>
      <c r="EM452" s="53">
        <v>7.1886130000000001</v>
      </c>
      <c r="EN452" s="53">
        <v>6.9370979999999998</v>
      </c>
      <c r="EO452" s="53">
        <v>7.3791739999999999</v>
      </c>
      <c r="EP452" s="53">
        <v>7.7361269999999998</v>
      </c>
      <c r="EQ452" s="53">
        <v>8.0053769999999993</v>
      </c>
      <c r="ER452" s="53">
        <v>7.7613760000000003</v>
      </c>
      <c r="ES452" s="53">
        <v>8.1980520000000006</v>
      </c>
      <c r="ET452" s="53">
        <v>7.9011100000000001</v>
      </c>
      <c r="EU452" s="53">
        <v>7.6719350000000004</v>
      </c>
      <c r="EV452" s="53">
        <v>7.6520080000000004</v>
      </c>
      <c r="EW452" s="53">
        <v>84.147919999999999</v>
      </c>
      <c r="EX452" s="53">
        <v>81.780959999999993</v>
      </c>
      <c r="EY452" s="53">
        <v>79.597920000000002</v>
      </c>
      <c r="EZ452" s="53">
        <v>77.923580000000001</v>
      </c>
      <c r="FA452" s="53">
        <v>76.423140000000004</v>
      </c>
      <c r="FB452" s="53">
        <v>75.039659999999998</v>
      </c>
      <c r="FC452" s="53">
        <v>74.623580000000004</v>
      </c>
      <c r="FD452" s="53">
        <v>76.482709999999997</v>
      </c>
      <c r="FE452" s="53">
        <v>79.665760000000006</v>
      </c>
      <c r="FF452" s="53">
        <v>83.023570000000007</v>
      </c>
      <c r="FG452" s="53">
        <v>86.697919999999996</v>
      </c>
      <c r="FH452" s="53">
        <v>90.631399999999999</v>
      </c>
      <c r="FI452" s="53">
        <v>94.406180000000006</v>
      </c>
      <c r="FJ452" s="53">
        <v>97.080089999999998</v>
      </c>
      <c r="FK452" s="53">
        <v>99.137029999999996</v>
      </c>
      <c r="FL452" s="53">
        <v>100.9375</v>
      </c>
      <c r="FM452" s="53">
        <v>101.5044</v>
      </c>
      <c r="FN452" s="53">
        <v>101.1379</v>
      </c>
      <c r="FO452" s="53">
        <v>99.847480000000004</v>
      </c>
      <c r="FP452" s="53">
        <v>97.833150000000003</v>
      </c>
      <c r="FQ452" s="53">
        <v>94.635339999999999</v>
      </c>
      <c r="FR452" s="53">
        <v>91.753609999999995</v>
      </c>
      <c r="FS452" s="53">
        <v>88.327079999999995</v>
      </c>
      <c r="FT452" s="53">
        <v>85.391850000000005</v>
      </c>
      <c r="FU452" s="53">
        <v>913.87099999999998</v>
      </c>
      <c r="FV452" s="53">
        <v>28000.49</v>
      </c>
      <c r="FW452" s="53">
        <v>242.20490000000001</v>
      </c>
      <c r="FX452" s="53">
        <v>1</v>
      </c>
    </row>
    <row r="453" spans="1:180" x14ac:dyDescent="0.3">
      <c r="A453" t="s">
        <v>174</v>
      </c>
      <c r="B453" t="s">
        <v>253</v>
      </c>
      <c r="C453" t="s">
        <v>180</v>
      </c>
      <c r="D453" t="s">
        <v>227</v>
      </c>
      <c r="E453" t="s">
        <v>187</v>
      </c>
      <c r="F453" t="s">
        <v>230</v>
      </c>
      <c r="G453" t="s">
        <v>243</v>
      </c>
      <c r="H453" s="53">
        <v>621</v>
      </c>
      <c r="I453" s="53">
        <v>35.706299000000001</v>
      </c>
      <c r="J453" s="53">
        <v>35.42107</v>
      </c>
      <c r="K453" s="53">
        <v>34.963439999999999</v>
      </c>
      <c r="L453" s="53">
        <v>34.840670000000003</v>
      </c>
      <c r="M453" s="53">
        <v>34.783029999999997</v>
      </c>
      <c r="N453" s="53">
        <v>35.33643</v>
      </c>
      <c r="O453" s="53">
        <v>38.742339999999999</v>
      </c>
      <c r="P453" s="53">
        <v>41.141449999999999</v>
      </c>
      <c r="Q453" s="53">
        <v>41.750929999999997</v>
      </c>
      <c r="R453" s="53">
        <v>41.760509999999996</v>
      </c>
      <c r="S453" s="53">
        <v>41.405749999999998</v>
      </c>
      <c r="T453" s="53">
        <v>40.932580000000002</v>
      </c>
      <c r="U453" s="53">
        <v>39.996079999999999</v>
      </c>
      <c r="V453" s="53">
        <v>39.377200000000002</v>
      </c>
      <c r="W453" s="53">
        <v>37.76878</v>
      </c>
      <c r="X453" s="53">
        <v>36.275170000000003</v>
      </c>
      <c r="Y453" s="53">
        <v>35.50909</v>
      </c>
      <c r="Z453" s="53">
        <v>34.652819999999998</v>
      </c>
      <c r="AA453" s="53">
        <v>35.230919999999998</v>
      </c>
      <c r="AB453" s="53">
        <v>35.387070000000001</v>
      </c>
      <c r="AC453" s="53">
        <v>37.261569999999999</v>
      </c>
      <c r="AD453" s="53">
        <v>38.497329999999998</v>
      </c>
      <c r="AE453" s="53">
        <v>38.201279999999997</v>
      </c>
      <c r="AF453" s="53">
        <v>37.768410000000003</v>
      </c>
      <c r="AG453" s="53">
        <v>2.1476649999999999</v>
      </c>
      <c r="AH453" s="53">
        <v>2.0699450000000001</v>
      </c>
      <c r="AI453" s="53">
        <v>1.6215539999999999</v>
      </c>
      <c r="AJ453" s="53">
        <v>1.5478769999999999</v>
      </c>
      <c r="AK453" s="53">
        <v>1.507735</v>
      </c>
      <c r="AL453" s="53">
        <v>1.7009160000000001</v>
      </c>
      <c r="AM453" s="53">
        <v>3.0689839999999999</v>
      </c>
      <c r="AN453" s="53">
        <v>3.821186</v>
      </c>
      <c r="AO453" s="53">
        <v>3.7946749999999998</v>
      </c>
      <c r="AP453" s="53">
        <v>3.445316</v>
      </c>
      <c r="AQ453" s="53">
        <v>2.9247000000000001</v>
      </c>
      <c r="AR453" s="53">
        <v>2.6329980000000002</v>
      </c>
      <c r="AS453" s="53">
        <v>2.295687</v>
      </c>
      <c r="AT453" s="53">
        <v>1.8674379999999999</v>
      </c>
      <c r="AU453" s="53">
        <v>0.88184799999999997</v>
      </c>
      <c r="AV453" s="53">
        <v>9.1779799999999995E-2</v>
      </c>
      <c r="AW453" s="53">
        <v>0.4489475</v>
      </c>
      <c r="AX453" s="53">
        <v>0.93114600000000003</v>
      </c>
      <c r="AY453" s="53">
        <v>1.4419630000000001</v>
      </c>
      <c r="AZ453" s="53">
        <v>1.5502959999999999</v>
      </c>
      <c r="BA453" s="53">
        <v>2.306063</v>
      </c>
      <c r="BB453" s="53">
        <v>3.0464660000000001</v>
      </c>
      <c r="BC453" s="53">
        <v>2.835963</v>
      </c>
      <c r="BD453" s="53">
        <v>2.5530599999999999</v>
      </c>
      <c r="BE453" s="53">
        <v>3.944026</v>
      </c>
      <c r="BF453" s="53">
        <v>3.861615</v>
      </c>
      <c r="BG453" s="53">
        <v>3.4160750000000002</v>
      </c>
      <c r="BH453" s="53">
        <v>3.3613019999999998</v>
      </c>
      <c r="BI453" s="53">
        <v>3.3258160000000001</v>
      </c>
      <c r="BJ453" s="53">
        <v>3.5089299999999999</v>
      </c>
      <c r="BK453" s="53">
        <v>4.9012370000000001</v>
      </c>
      <c r="BL453" s="53">
        <v>5.6424919999999998</v>
      </c>
      <c r="BM453" s="53">
        <v>5.6298599999999999</v>
      </c>
      <c r="BN453" s="53">
        <v>5.3298639999999997</v>
      </c>
      <c r="BO453" s="53">
        <v>4.8167330000000002</v>
      </c>
      <c r="BP453" s="53">
        <v>4.5382410000000002</v>
      </c>
      <c r="BQ453" s="53">
        <v>4.1939489999999999</v>
      </c>
      <c r="BR453" s="53">
        <v>3.7663000000000002</v>
      </c>
      <c r="BS453" s="53">
        <v>2.75265</v>
      </c>
      <c r="BT453" s="53">
        <v>1.9467399999999999</v>
      </c>
      <c r="BU453" s="53">
        <v>2.2791939999999999</v>
      </c>
      <c r="BV453" s="53">
        <v>2.760818</v>
      </c>
      <c r="BW453" s="53">
        <v>3.2996699999999999</v>
      </c>
      <c r="BX453" s="53">
        <v>3.4496340000000001</v>
      </c>
      <c r="BY453" s="53">
        <v>4.1543890000000001</v>
      </c>
      <c r="BZ453" s="53">
        <v>4.8850559999999996</v>
      </c>
      <c r="CA453" s="53">
        <v>4.6680359999999999</v>
      </c>
      <c r="CB453" s="53">
        <v>4.3806440000000002</v>
      </c>
      <c r="CC453" s="53">
        <v>5.1881808999999999</v>
      </c>
      <c r="CD453" s="53">
        <v>5.1025200000000002</v>
      </c>
      <c r="CE453" s="53">
        <v>4.6589549999999997</v>
      </c>
      <c r="CF453" s="53">
        <v>4.6172760000000004</v>
      </c>
      <c r="CG453" s="53">
        <v>4.585013</v>
      </c>
      <c r="CH453" s="53">
        <v>4.7611549999999996</v>
      </c>
      <c r="CI453" s="53">
        <v>6.1702490000000001</v>
      </c>
      <c r="CJ453" s="53">
        <v>6.9039229999999998</v>
      </c>
      <c r="CK453" s="53">
        <v>6.9009039999999997</v>
      </c>
      <c r="CL453" s="53">
        <v>6.6350959999999999</v>
      </c>
      <c r="CM453" s="53">
        <v>6.1271490000000002</v>
      </c>
      <c r="CN453" s="53">
        <v>5.8578070000000002</v>
      </c>
      <c r="CO453" s="53">
        <v>5.5086789999999999</v>
      </c>
      <c r="CP453" s="53">
        <v>5.0814469999999998</v>
      </c>
      <c r="CQ453" s="53">
        <v>4.048362</v>
      </c>
      <c r="CR453" s="53">
        <v>3.2314799999999999</v>
      </c>
      <c r="CS453" s="53">
        <v>3.5468169999999999</v>
      </c>
      <c r="CT453" s="53">
        <v>4.0280420000000001</v>
      </c>
      <c r="CU453" s="53">
        <v>4.5863120000000004</v>
      </c>
      <c r="CV453" s="53">
        <v>4.76511</v>
      </c>
      <c r="CW453" s="53">
        <v>5.4345330000000001</v>
      </c>
      <c r="CX453" s="53">
        <v>6.1584570000000003</v>
      </c>
      <c r="CY453" s="53">
        <v>5.9369249999999996</v>
      </c>
      <c r="CZ453" s="53">
        <v>5.6464230000000004</v>
      </c>
      <c r="DA453" s="53">
        <v>6.4323348999999999</v>
      </c>
      <c r="DB453" s="53">
        <v>6.3434249999999999</v>
      </c>
      <c r="DC453" s="53">
        <v>5.901834</v>
      </c>
      <c r="DD453" s="53">
        <v>5.8732490000000004</v>
      </c>
      <c r="DE453" s="53">
        <v>5.8442100000000003</v>
      </c>
      <c r="DF453" s="53">
        <v>6.0133799999999997</v>
      </c>
      <c r="DG453" s="53">
        <v>7.4392620000000003</v>
      </c>
      <c r="DH453" s="53">
        <v>8.1653540000000007</v>
      </c>
      <c r="DI453" s="53">
        <v>8.1719469999999994</v>
      </c>
      <c r="DJ453" s="53">
        <v>7.9403280000000001</v>
      </c>
      <c r="DK453" s="53">
        <v>7.4375650000000002</v>
      </c>
      <c r="DL453" s="53">
        <v>7.1773730000000002</v>
      </c>
      <c r="DM453" s="53">
        <v>6.8234089999999998</v>
      </c>
      <c r="DN453" s="53">
        <v>6.3965930000000002</v>
      </c>
      <c r="DO453" s="53">
        <v>5.3440729999999999</v>
      </c>
      <c r="DP453" s="53">
        <v>4.5162209999999998</v>
      </c>
      <c r="DQ453" s="53">
        <v>4.8144400000000003</v>
      </c>
      <c r="DR453" s="53">
        <v>5.2952669999999999</v>
      </c>
      <c r="DS453" s="53">
        <v>5.8729550000000001</v>
      </c>
      <c r="DT453" s="53">
        <v>6.0805860000000003</v>
      </c>
      <c r="DU453" s="53">
        <v>6.714677</v>
      </c>
      <c r="DV453" s="53">
        <v>7.4318580000000001</v>
      </c>
      <c r="DW453" s="53">
        <v>7.205813</v>
      </c>
      <c r="DX453" s="53">
        <v>6.9122019999999997</v>
      </c>
      <c r="DY453" s="53">
        <v>8.2286967999999998</v>
      </c>
      <c r="DZ453" s="53">
        <v>8.1350960000000008</v>
      </c>
      <c r="EA453" s="53">
        <v>7.6963549999999996</v>
      </c>
      <c r="EB453" s="53">
        <v>7.6866750000000001</v>
      </c>
      <c r="EC453" s="53">
        <v>7.6622909999999997</v>
      </c>
      <c r="ED453" s="53">
        <v>7.8213939999999997</v>
      </c>
      <c r="EE453" s="53">
        <v>9.2715160000000001</v>
      </c>
      <c r="EF453" s="53">
        <v>9.9866600000000005</v>
      </c>
      <c r="EG453" s="53">
        <v>10.00713</v>
      </c>
      <c r="EH453" s="53">
        <v>9.8248759999999997</v>
      </c>
      <c r="EI453" s="53">
        <v>9.3295980000000007</v>
      </c>
      <c r="EJ453" s="53">
        <v>9.0826170000000008</v>
      </c>
      <c r="EK453" s="53">
        <v>8.7216710000000006</v>
      </c>
      <c r="EL453" s="53">
        <v>8.2954550000000005</v>
      </c>
      <c r="EM453" s="53">
        <v>7.2148760000000003</v>
      </c>
      <c r="EN453" s="53">
        <v>6.371181</v>
      </c>
      <c r="EO453" s="53">
        <v>6.6446870000000002</v>
      </c>
      <c r="EP453" s="53">
        <v>7.1249380000000002</v>
      </c>
      <c r="EQ453" s="53">
        <v>7.7306619999999997</v>
      </c>
      <c r="ER453" s="53">
        <v>7.9799239999999996</v>
      </c>
      <c r="ES453" s="53">
        <v>8.5630030000000001</v>
      </c>
      <c r="ET453" s="53">
        <v>9.270448</v>
      </c>
      <c r="EU453" s="53">
        <v>9.0378869999999996</v>
      </c>
      <c r="EV453" s="53">
        <v>8.7397860000000005</v>
      </c>
      <c r="EW453" s="53">
        <v>75.530389999999997</v>
      </c>
      <c r="EX453" s="53">
        <v>73.631360000000001</v>
      </c>
      <c r="EY453" s="53">
        <v>71.823170000000005</v>
      </c>
      <c r="EZ453" s="53">
        <v>70.462649999999996</v>
      </c>
      <c r="FA453" s="53">
        <v>69.200559999999996</v>
      </c>
      <c r="FB453" s="53">
        <v>67.763980000000004</v>
      </c>
      <c r="FC453" s="53">
        <v>67.232770000000002</v>
      </c>
      <c r="FD453" s="53">
        <v>69.524439999999998</v>
      </c>
      <c r="FE453" s="53">
        <v>72.975849999999994</v>
      </c>
      <c r="FF453" s="53">
        <v>76.973389999999995</v>
      </c>
      <c r="FG453" s="53">
        <v>80.541979999999995</v>
      </c>
      <c r="FH453" s="53">
        <v>83.814959999999999</v>
      </c>
      <c r="FI453" s="53">
        <v>86.898409999999998</v>
      </c>
      <c r="FJ453" s="53">
        <v>89.504130000000004</v>
      </c>
      <c r="FK453" s="53">
        <v>91.504400000000004</v>
      </c>
      <c r="FL453" s="53">
        <v>92.940610000000007</v>
      </c>
      <c r="FM453" s="53">
        <v>93.885090000000005</v>
      </c>
      <c r="FN453" s="53">
        <v>93.757409999999993</v>
      </c>
      <c r="FO453" s="53">
        <v>92.261570000000006</v>
      </c>
      <c r="FP453" s="53">
        <v>90.267480000000006</v>
      </c>
      <c r="FQ453" s="53">
        <v>87.125929999999997</v>
      </c>
      <c r="FR453" s="53">
        <v>83.720309999999998</v>
      </c>
      <c r="FS453" s="53">
        <v>80.715090000000004</v>
      </c>
      <c r="FT453" s="53">
        <v>77.940539999999999</v>
      </c>
      <c r="FU453" s="53">
        <v>913.96669999999995</v>
      </c>
      <c r="FV453" s="53">
        <v>27314.3</v>
      </c>
      <c r="FW453" s="53">
        <v>197.77860000000001</v>
      </c>
      <c r="FX453" s="53">
        <v>1</v>
      </c>
    </row>
    <row r="454" spans="1:180" x14ac:dyDescent="0.3">
      <c r="A454" t="s">
        <v>174</v>
      </c>
      <c r="B454" t="s">
        <v>253</v>
      </c>
      <c r="C454" t="s">
        <v>180</v>
      </c>
      <c r="D454" t="s">
        <v>248</v>
      </c>
      <c r="E454" t="s">
        <v>187</v>
      </c>
      <c r="F454" t="s">
        <v>230</v>
      </c>
      <c r="G454" t="s">
        <v>243</v>
      </c>
      <c r="H454" s="53">
        <v>621</v>
      </c>
      <c r="I454" s="53">
        <v>36.9617</v>
      </c>
      <c r="J454" s="53">
        <v>36.959130000000002</v>
      </c>
      <c r="K454" s="53">
        <v>36.639420000000001</v>
      </c>
      <c r="L454" s="53">
        <v>36.237349999999999</v>
      </c>
      <c r="M454" s="53">
        <v>36.242629999999998</v>
      </c>
      <c r="N454" s="53">
        <v>36.26934</v>
      </c>
      <c r="O454" s="53">
        <v>36.981029999999997</v>
      </c>
      <c r="P454" s="53">
        <v>37.501950000000001</v>
      </c>
      <c r="Q454" s="53">
        <v>37.141950000000001</v>
      </c>
      <c r="R454" s="53">
        <v>37.12735</v>
      </c>
      <c r="S454" s="53">
        <v>36.626510000000003</v>
      </c>
      <c r="T454" s="53">
        <v>35.851550000000003</v>
      </c>
      <c r="U454" s="53">
        <v>35.104480000000002</v>
      </c>
      <c r="V454" s="53">
        <v>34.748690000000003</v>
      </c>
      <c r="W454" s="53">
        <v>34.212139999999998</v>
      </c>
      <c r="X454" s="53">
        <v>32.824100000000001</v>
      </c>
      <c r="Y454" s="53">
        <v>31.090399999999999</v>
      </c>
      <c r="Z454" s="53">
        <v>30.20243</v>
      </c>
      <c r="AA454" s="53">
        <v>30.739419999999999</v>
      </c>
      <c r="AB454" s="53">
        <v>31.310510000000001</v>
      </c>
      <c r="AC454" s="53">
        <v>32.788440000000001</v>
      </c>
      <c r="AD454" s="53">
        <v>33.323340000000002</v>
      </c>
      <c r="AE454" s="53">
        <v>33.1175</v>
      </c>
      <c r="AF454" s="53">
        <v>32.548540000000003</v>
      </c>
      <c r="AG454" s="53">
        <v>3.2426751</v>
      </c>
      <c r="AH454" s="53">
        <v>3.260993</v>
      </c>
      <c r="AI454" s="53">
        <v>3.0870510000000002</v>
      </c>
      <c r="AJ454" s="53">
        <v>2.7700100000000001</v>
      </c>
      <c r="AK454" s="53">
        <v>2.855639</v>
      </c>
      <c r="AL454" s="53">
        <v>2.682115</v>
      </c>
      <c r="AM454" s="53">
        <v>2.8444530000000001</v>
      </c>
      <c r="AN454" s="53">
        <v>3.1121940000000001</v>
      </c>
      <c r="AO454" s="53">
        <v>2.7612459999999999</v>
      </c>
      <c r="AP454" s="53">
        <v>2.900109</v>
      </c>
      <c r="AQ454" s="53">
        <v>2.857793</v>
      </c>
      <c r="AR454" s="53">
        <v>2.5105309999999998</v>
      </c>
      <c r="AS454" s="53">
        <v>2.3211219999999999</v>
      </c>
      <c r="AT454" s="53">
        <v>2.158903</v>
      </c>
      <c r="AU454" s="53">
        <v>1.992205</v>
      </c>
      <c r="AV454" s="53">
        <v>1.363521</v>
      </c>
      <c r="AW454" s="53">
        <v>0.63725169999999998</v>
      </c>
      <c r="AX454" s="53">
        <v>0.64205369999999995</v>
      </c>
      <c r="AY454" s="53">
        <v>1.3509610000000001</v>
      </c>
      <c r="AZ454" s="53">
        <v>2.0707870000000002</v>
      </c>
      <c r="BA454" s="53">
        <v>2.5547070000000001</v>
      </c>
      <c r="BB454" s="53">
        <v>2.9698169999999999</v>
      </c>
      <c r="BC454" s="53">
        <v>3.094071</v>
      </c>
      <c r="BD454" s="53">
        <v>2.6673070000000001</v>
      </c>
      <c r="BE454" s="53">
        <v>5.2532401000000002</v>
      </c>
      <c r="BF454" s="53">
        <v>5.2676800000000004</v>
      </c>
      <c r="BG454" s="53">
        <v>5.0979739999999998</v>
      </c>
      <c r="BH454" s="53">
        <v>4.7969799999999996</v>
      </c>
      <c r="BI454" s="53">
        <v>4.8860330000000003</v>
      </c>
      <c r="BJ454" s="53">
        <v>4.7378210000000003</v>
      </c>
      <c r="BK454" s="53">
        <v>4.8995259999999998</v>
      </c>
      <c r="BL454" s="53">
        <v>5.1531529999999997</v>
      </c>
      <c r="BM454" s="53">
        <v>4.8110799999999996</v>
      </c>
      <c r="BN454" s="53">
        <v>4.9851039999999998</v>
      </c>
      <c r="BO454" s="53">
        <v>4.9414889999999998</v>
      </c>
      <c r="BP454" s="53">
        <v>4.5940190000000003</v>
      </c>
      <c r="BQ454" s="53">
        <v>4.418145</v>
      </c>
      <c r="BR454" s="53">
        <v>4.258883</v>
      </c>
      <c r="BS454" s="53">
        <v>4.0926330000000002</v>
      </c>
      <c r="BT454" s="53">
        <v>3.4701119999999999</v>
      </c>
      <c r="BU454" s="53">
        <v>2.7082890000000002</v>
      </c>
      <c r="BV454" s="53">
        <v>2.7196950000000002</v>
      </c>
      <c r="BW454" s="53">
        <v>3.4156430000000002</v>
      </c>
      <c r="BX454" s="53">
        <v>4.1477959999999996</v>
      </c>
      <c r="BY454" s="53">
        <v>4.6485159999999999</v>
      </c>
      <c r="BZ454" s="53">
        <v>5.0411640000000002</v>
      </c>
      <c r="CA454" s="53">
        <v>5.1555289999999996</v>
      </c>
      <c r="CB454" s="53">
        <v>4.7272220000000003</v>
      </c>
      <c r="CC454" s="53">
        <v>6.6457519999999999</v>
      </c>
      <c r="CD454" s="53">
        <v>6.6575059999999997</v>
      </c>
      <c r="CE454" s="53">
        <v>6.4907320000000004</v>
      </c>
      <c r="CF454" s="53">
        <v>6.2008530000000004</v>
      </c>
      <c r="CG454" s="53">
        <v>6.2922770000000003</v>
      </c>
      <c r="CH454" s="53">
        <v>6.1615970000000004</v>
      </c>
      <c r="CI454" s="53">
        <v>6.3228629999999999</v>
      </c>
      <c r="CJ454" s="53">
        <v>6.5667150000000003</v>
      </c>
      <c r="CK454" s="53">
        <v>6.2307880000000004</v>
      </c>
      <c r="CL454" s="53">
        <v>6.4291650000000002</v>
      </c>
      <c r="CM454" s="53">
        <v>6.3846509999999999</v>
      </c>
      <c r="CN454" s="53">
        <v>6.0370369999999998</v>
      </c>
      <c r="CO454" s="53">
        <v>5.8705360000000004</v>
      </c>
      <c r="CP454" s="53">
        <v>5.7133219999999998</v>
      </c>
      <c r="CQ454" s="53">
        <v>5.547383</v>
      </c>
      <c r="CR454" s="53">
        <v>4.9291299999999998</v>
      </c>
      <c r="CS454" s="53">
        <v>4.1426829999999999</v>
      </c>
      <c r="CT454" s="53">
        <v>4.1586619999999996</v>
      </c>
      <c r="CU454" s="53">
        <v>4.8456359999999998</v>
      </c>
      <c r="CV454" s="53">
        <v>5.5863259999999997</v>
      </c>
      <c r="CW454" s="53">
        <v>6.098681</v>
      </c>
      <c r="CX454" s="53">
        <v>6.4757740000000004</v>
      </c>
      <c r="CY454" s="53">
        <v>6.5832879999999996</v>
      </c>
      <c r="CZ454" s="53">
        <v>6.1539130000000002</v>
      </c>
      <c r="DA454" s="53">
        <v>8.0382633000000006</v>
      </c>
      <c r="DB454" s="53">
        <v>8.0473309999999998</v>
      </c>
      <c r="DC454" s="53">
        <v>7.8834910000000002</v>
      </c>
      <c r="DD454" s="53">
        <v>7.6047260000000003</v>
      </c>
      <c r="DE454" s="53">
        <v>7.6985210000000004</v>
      </c>
      <c r="DF454" s="53">
        <v>7.5853719999999996</v>
      </c>
      <c r="DG454" s="53">
        <v>7.7462010000000001</v>
      </c>
      <c r="DH454" s="53">
        <v>7.9802770000000001</v>
      </c>
      <c r="DI454" s="53">
        <v>7.6504969999999997</v>
      </c>
      <c r="DJ454" s="53">
        <v>7.8732259999999998</v>
      </c>
      <c r="DK454" s="53">
        <v>7.8278129999999999</v>
      </c>
      <c r="DL454" s="53">
        <v>7.480054</v>
      </c>
      <c r="DM454" s="53">
        <v>7.322927</v>
      </c>
      <c r="DN454" s="53">
        <v>7.1677619999999997</v>
      </c>
      <c r="DO454" s="53">
        <v>7.0021329999999997</v>
      </c>
      <c r="DP454" s="53">
        <v>6.3881490000000003</v>
      </c>
      <c r="DQ454" s="53">
        <v>5.5770759999999999</v>
      </c>
      <c r="DR454" s="53">
        <v>5.5976299999999997</v>
      </c>
      <c r="DS454" s="53">
        <v>6.2756290000000003</v>
      </c>
      <c r="DT454" s="53">
        <v>7.0248559999999998</v>
      </c>
      <c r="DU454" s="53">
        <v>7.5488470000000003</v>
      </c>
      <c r="DV454" s="53">
        <v>7.9103830000000004</v>
      </c>
      <c r="DW454" s="53">
        <v>8.0110469999999996</v>
      </c>
      <c r="DX454" s="53">
        <v>7.5806040000000001</v>
      </c>
      <c r="DY454" s="53">
        <v>10.048830000000001</v>
      </c>
      <c r="DZ454" s="53">
        <v>10.05402</v>
      </c>
      <c r="EA454" s="53">
        <v>9.8944130000000001</v>
      </c>
      <c r="EB454" s="53">
        <v>9.6316959999999998</v>
      </c>
      <c r="EC454" s="53">
        <v>9.7289150000000006</v>
      </c>
      <c r="ED454" s="53">
        <v>9.6410789999999995</v>
      </c>
      <c r="EE454" s="53">
        <v>9.8012730000000001</v>
      </c>
      <c r="EF454" s="53">
        <v>10.021240000000001</v>
      </c>
      <c r="EG454" s="53">
        <v>9.7003310000000003</v>
      </c>
      <c r="EH454" s="53">
        <v>9.9582200000000007</v>
      </c>
      <c r="EI454" s="53">
        <v>9.9115099999999998</v>
      </c>
      <c r="EJ454" s="53">
        <v>9.563542</v>
      </c>
      <c r="EK454" s="53">
        <v>9.41995</v>
      </c>
      <c r="EL454" s="53">
        <v>9.2677409999999991</v>
      </c>
      <c r="EM454" s="53">
        <v>9.1025620000000007</v>
      </c>
      <c r="EN454" s="53">
        <v>8.4947400000000002</v>
      </c>
      <c r="EO454" s="53">
        <v>7.6481130000000004</v>
      </c>
      <c r="EP454" s="53">
        <v>7.6752710000000004</v>
      </c>
      <c r="EQ454" s="53">
        <v>8.3403109999999998</v>
      </c>
      <c r="ER454" s="53">
        <v>9.1018650000000001</v>
      </c>
      <c r="ES454" s="53">
        <v>9.6426549999999995</v>
      </c>
      <c r="ET454" s="53">
        <v>9.9817300000000007</v>
      </c>
      <c r="EU454" s="53">
        <v>10.0725</v>
      </c>
      <c r="EV454" s="53">
        <v>9.6405189999999994</v>
      </c>
      <c r="EW454" s="53">
        <v>80.340289999999996</v>
      </c>
      <c r="EX454" s="53">
        <v>78.317719999999994</v>
      </c>
      <c r="EY454" s="53">
        <v>76.264319999999998</v>
      </c>
      <c r="EZ454" s="53">
        <v>74.388279999999995</v>
      </c>
      <c r="FA454" s="53">
        <v>73.055040000000005</v>
      </c>
      <c r="FB454" s="53">
        <v>71.888080000000002</v>
      </c>
      <c r="FC454" s="53">
        <v>71.774029999999996</v>
      </c>
      <c r="FD454" s="53">
        <v>74.160539999999997</v>
      </c>
      <c r="FE454" s="53">
        <v>77.713040000000007</v>
      </c>
      <c r="FF454" s="53">
        <v>81.421850000000006</v>
      </c>
      <c r="FG454" s="53">
        <v>85.036779999999993</v>
      </c>
      <c r="FH454" s="53">
        <v>88.275260000000003</v>
      </c>
      <c r="FI454" s="53">
        <v>91.368729999999999</v>
      </c>
      <c r="FJ454" s="53">
        <v>94.306299999999993</v>
      </c>
      <c r="FK454" s="53">
        <v>96.649320000000003</v>
      </c>
      <c r="FL454" s="53">
        <v>98.295090000000002</v>
      </c>
      <c r="FM454" s="53">
        <v>99.004310000000004</v>
      </c>
      <c r="FN454" s="53">
        <v>98.515720000000002</v>
      </c>
      <c r="FO454" s="53">
        <v>96.380420000000001</v>
      </c>
      <c r="FP454" s="53">
        <v>94.40325</v>
      </c>
      <c r="FQ454" s="53">
        <v>91.479290000000006</v>
      </c>
      <c r="FR454" s="53">
        <v>87.813000000000002</v>
      </c>
      <c r="FS454" s="53">
        <v>84.280869999999993</v>
      </c>
      <c r="FT454" s="53">
        <v>81.081149999999994</v>
      </c>
      <c r="FU454" s="53">
        <v>913.96669999999995</v>
      </c>
      <c r="FV454" s="53">
        <v>27314.3</v>
      </c>
      <c r="FW454" s="53">
        <v>197.77860000000001</v>
      </c>
      <c r="FX454" s="53">
        <v>1</v>
      </c>
    </row>
    <row r="455" spans="1:180" x14ac:dyDescent="0.3">
      <c r="A455" t="s">
        <v>174</v>
      </c>
      <c r="B455" t="s">
        <v>253</v>
      </c>
      <c r="C455" t="s">
        <v>180</v>
      </c>
      <c r="D455" t="s">
        <v>227</v>
      </c>
      <c r="E455" t="s">
        <v>189</v>
      </c>
      <c r="F455" t="s">
        <v>230</v>
      </c>
      <c r="G455" t="s">
        <v>243</v>
      </c>
      <c r="H455" s="53">
        <v>621</v>
      </c>
      <c r="I455" s="53">
        <v>26.523121</v>
      </c>
      <c r="J455" s="53">
        <v>26.277819999999998</v>
      </c>
      <c r="K455" s="53">
        <v>25.874099999999999</v>
      </c>
      <c r="L455" s="53">
        <v>25.7256</v>
      </c>
      <c r="M455" s="53">
        <v>25.350449999999999</v>
      </c>
      <c r="N455" s="53">
        <v>25.45711</v>
      </c>
      <c r="O455" s="53">
        <v>27.953510000000001</v>
      </c>
      <c r="P455" s="53">
        <v>29.458960000000001</v>
      </c>
      <c r="Q455" s="53">
        <v>29.59057</v>
      </c>
      <c r="R455" s="53">
        <v>30.174019999999999</v>
      </c>
      <c r="S455" s="53">
        <v>30.31691</v>
      </c>
      <c r="T455" s="53">
        <v>29.96771</v>
      </c>
      <c r="U455" s="53">
        <v>29.678360000000001</v>
      </c>
      <c r="V455" s="53">
        <v>29.654109999999999</v>
      </c>
      <c r="W455" s="53">
        <v>28.850850000000001</v>
      </c>
      <c r="X455" s="53">
        <v>27.268609999999999</v>
      </c>
      <c r="Y455" s="53">
        <v>26.589960000000001</v>
      </c>
      <c r="Z455" s="53">
        <v>26.276060000000001</v>
      </c>
      <c r="AA455" s="53">
        <v>26.656790000000001</v>
      </c>
      <c r="AB455" s="53">
        <v>26.229179999999999</v>
      </c>
      <c r="AC455" s="53">
        <v>27.22851</v>
      </c>
      <c r="AD455" s="53">
        <v>27.637550000000001</v>
      </c>
      <c r="AE455" s="53">
        <v>27.483319999999999</v>
      </c>
      <c r="AF455" s="53">
        <v>27.347670000000001</v>
      </c>
      <c r="AG455" s="53">
        <v>0.23318729999999999</v>
      </c>
      <c r="AH455" s="53">
        <v>7.2079900000000002E-2</v>
      </c>
      <c r="AI455" s="53">
        <v>-0.2191341</v>
      </c>
      <c r="AJ455" s="53">
        <v>-0.33023789999999997</v>
      </c>
      <c r="AK455" s="53">
        <v>-0.6138247</v>
      </c>
      <c r="AL455" s="53">
        <v>-0.95517240000000003</v>
      </c>
      <c r="AM455" s="53">
        <v>-0.25460640000000001</v>
      </c>
      <c r="AN455" s="53">
        <v>-0.71334390000000003</v>
      </c>
      <c r="AO455" s="53">
        <v>-1.4136629999999999</v>
      </c>
      <c r="AP455" s="53">
        <v>-1.2379800000000001</v>
      </c>
      <c r="AQ455" s="53">
        <v>-1.2623219999999999</v>
      </c>
      <c r="AR455" s="53">
        <v>-1.5692820000000001</v>
      </c>
      <c r="AS455" s="53">
        <v>-1.596643</v>
      </c>
      <c r="AT455" s="53">
        <v>-1.3177129999999999</v>
      </c>
      <c r="AU455" s="53">
        <v>-1.6539010000000001</v>
      </c>
      <c r="AV455" s="53">
        <v>-2.5166029999999999</v>
      </c>
      <c r="AW455" s="53">
        <v>-2.1474389999999999</v>
      </c>
      <c r="AX455" s="53">
        <v>-1.1410260000000001</v>
      </c>
      <c r="AY455" s="53">
        <v>-0.64024760000000003</v>
      </c>
      <c r="AZ455" s="53">
        <v>-0.8621318</v>
      </c>
      <c r="BA455" s="53">
        <v>-0.2894156</v>
      </c>
      <c r="BB455" s="53">
        <v>-6.0160100000000001E-2</v>
      </c>
      <c r="BC455" s="53">
        <v>-0.17040340000000001</v>
      </c>
      <c r="BD455" s="53">
        <v>-7.5978400000000001E-2</v>
      </c>
      <c r="BE455" s="53">
        <v>1.4810570000000001</v>
      </c>
      <c r="BF455" s="53">
        <v>1.306988</v>
      </c>
      <c r="BG455" s="53">
        <v>1.0168969999999999</v>
      </c>
      <c r="BH455" s="53">
        <v>0.89986279999999996</v>
      </c>
      <c r="BI455" s="53">
        <v>0.60408969999999995</v>
      </c>
      <c r="BJ455" s="53">
        <v>0.26500099999999999</v>
      </c>
      <c r="BK455" s="53">
        <v>0.95206029999999997</v>
      </c>
      <c r="BL455" s="53">
        <v>0.55698259999999999</v>
      </c>
      <c r="BM455" s="53">
        <v>-0.1134255</v>
      </c>
      <c r="BN455" s="53">
        <v>7.1148799999999998E-2</v>
      </c>
      <c r="BO455" s="53">
        <v>5.2068099999999999E-2</v>
      </c>
      <c r="BP455" s="53">
        <v>-0.2629958</v>
      </c>
      <c r="BQ455" s="53">
        <v>-0.27994819999999998</v>
      </c>
      <c r="BR455" s="53">
        <v>-3.4967999999999999E-2</v>
      </c>
      <c r="BS455" s="53">
        <v>-0.39715260000000002</v>
      </c>
      <c r="BT455" s="53">
        <v>-1.2678879999999999</v>
      </c>
      <c r="BU455" s="53">
        <v>-0.92962060000000002</v>
      </c>
      <c r="BV455" s="53">
        <v>5.0991500000000002E-2</v>
      </c>
      <c r="BW455" s="53">
        <v>0.58783319999999994</v>
      </c>
      <c r="BX455" s="53">
        <v>0.35248479999999999</v>
      </c>
      <c r="BY455" s="53">
        <v>0.87784189999999995</v>
      </c>
      <c r="BZ455" s="53">
        <v>1.1325689999999999</v>
      </c>
      <c r="CA455" s="53">
        <v>1.054934</v>
      </c>
      <c r="CB455" s="53">
        <v>1.151632</v>
      </c>
      <c r="CC455" s="53">
        <v>2.3453281000000001</v>
      </c>
      <c r="CD455" s="53">
        <v>2.1622810000000001</v>
      </c>
      <c r="CE455" s="53">
        <v>1.8729690000000001</v>
      </c>
      <c r="CF455" s="53">
        <v>1.751827</v>
      </c>
      <c r="CG455" s="53">
        <v>1.447614</v>
      </c>
      <c r="CH455" s="53">
        <v>1.1100890000000001</v>
      </c>
      <c r="CI455" s="53">
        <v>1.7877940000000001</v>
      </c>
      <c r="CJ455" s="53">
        <v>1.4368069999999999</v>
      </c>
      <c r="CK455" s="53">
        <v>0.78711489999999995</v>
      </c>
      <c r="CL455" s="53">
        <v>0.97784780000000004</v>
      </c>
      <c r="CM455" s="53">
        <v>0.96241089999999996</v>
      </c>
      <c r="CN455" s="53">
        <v>0.64173380000000002</v>
      </c>
      <c r="CO455" s="53">
        <v>0.63199070000000002</v>
      </c>
      <c r="CP455" s="53">
        <v>0.85345760000000004</v>
      </c>
      <c r="CQ455" s="53">
        <v>0.47326750000000001</v>
      </c>
      <c r="CR455" s="53">
        <v>-0.40303260000000002</v>
      </c>
      <c r="CS455" s="53">
        <v>-8.6163199999999995E-2</v>
      </c>
      <c r="CT455" s="53">
        <v>0.87657929999999995</v>
      </c>
      <c r="CU455" s="53">
        <v>1.4383980000000001</v>
      </c>
      <c r="CV455" s="53">
        <v>1.1937249999999999</v>
      </c>
      <c r="CW455" s="53">
        <v>1.6862809999999999</v>
      </c>
      <c r="CX455" s="53">
        <v>1.9586490000000001</v>
      </c>
      <c r="CY455" s="53">
        <v>1.903599</v>
      </c>
      <c r="CZ455" s="53">
        <v>2.001871</v>
      </c>
      <c r="DA455" s="53">
        <v>3.2095989999999999</v>
      </c>
      <c r="DB455" s="53">
        <v>3.0175740000000002</v>
      </c>
      <c r="DC455" s="53">
        <v>2.7290399999999999</v>
      </c>
      <c r="DD455" s="53">
        <v>2.6037910000000002</v>
      </c>
      <c r="DE455" s="53">
        <v>2.291137</v>
      </c>
      <c r="DF455" s="53">
        <v>1.9551780000000001</v>
      </c>
      <c r="DG455" s="53">
        <v>2.6235279999999999</v>
      </c>
      <c r="DH455" s="53">
        <v>2.3166310000000001</v>
      </c>
      <c r="DI455" s="53">
        <v>1.6876549999999999</v>
      </c>
      <c r="DJ455" s="53">
        <v>1.884547</v>
      </c>
      <c r="DK455" s="53">
        <v>1.872754</v>
      </c>
      <c r="DL455" s="53">
        <v>1.5464629999999999</v>
      </c>
      <c r="DM455" s="53">
        <v>1.54393</v>
      </c>
      <c r="DN455" s="53">
        <v>1.7418830000000001</v>
      </c>
      <c r="DO455" s="53">
        <v>1.343688</v>
      </c>
      <c r="DP455" s="53">
        <v>0.46182319999999999</v>
      </c>
      <c r="DQ455" s="53">
        <v>0.75729420000000003</v>
      </c>
      <c r="DR455" s="53">
        <v>1.702167</v>
      </c>
      <c r="DS455" s="53">
        <v>2.2889629999999999</v>
      </c>
      <c r="DT455" s="53">
        <v>2.034964</v>
      </c>
      <c r="DU455" s="53">
        <v>2.49472</v>
      </c>
      <c r="DV455" s="53">
        <v>2.784729</v>
      </c>
      <c r="DW455" s="53">
        <v>2.7522639999999998</v>
      </c>
      <c r="DX455" s="53">
        <v>2.8521100000000001</v>
      </c>
      <c r="DY455" s="53">
        <v>4.4574689999999997</v>
      </c>
      <c r="DZ455" s="53">
        <v>4.2524819999999997</v>
      </c>
      <c r="EA455" s="53">
        <v>3.965071</v>
      </c>
      <c r="EB455" s="53">
        <v>3.8338909999999999</v>
      </c>
      <c r="EC455" s="53">
        <v>3.5090520000000001</v>
      </c>
      <c r="ED455" s="53">
        <v>3.175351</v>
      </c>
      <c r="EE455" s="53">
        <v>3.8301940000000001</v>
      </c>
      <c r="EF455" s="53">
        <v>3.5869580000000001</v>
      </c>
      <c r="EG455" s="53">
        <v>2.987892</v>
      </c>
      <c r="EH455" s="53">
        <v>3.193676</v>
      </c>
      <c r="EI455" s="53">
        <v>3.187144</v>
      </c>
      <c r="EJ455" s="53">
        <v>2.8527490000000002</v>
      </c>
      <c r="EK455" s="53">
        <v>2.8606240000000001</v>
      </c>
      <c r="EL455" s="53">
        <v>3.024629</v>
      </c>
      <c r="EM455" s="53">
        <v>2.6004360000000002</v>
      </c>
      <c r="EN455" s="53">
        <v>1.7105379999999999</v>
      </c>
      <c r="EO455" s="53">
        <v>1.9751129999999999</v>
      </c>
      <c r="EP455" s="53">
        <v>2.8941849999999998</v>
      </c>
      <c r="EQ455" s="53">
        <v>3.5170439999999998</v>
      </c>
      <c r="ER455" s="53">
        <v>3.2495810000000001</v>
      </c>
      <c r="ES455" s="53">
        <v>3.661978</v>
      </c>
      <c r="ET455" s="53">
        <v>3.9774579999999999</v>
      </c>
      <c r="EU455" s="53">
        <v>3.9776020000000001</v>
      </c>
      <c r="EV455" s="53">
        <v>4.07972</v>
      </c>
      <c r="EW455" s="53">
        <v>79.65025</v>
      </c>
      <c r="EX455" s="53">
        <v>77.516170000000002</v>
      </c>
      <c r="EY455" s="53">
        <v>75.893879999999996</v>
      </c>
      <c r="EZ455" s="53">
        <v>74.518420000000006</v>
      </c>
      <c r="FA455" s="53">
        <v>72.797309999999996</v>
      </c>
      <c r="FB455" s="53">
        <v>71.273619999999994</v>
      </c>
      <c r="FC455" s="53">
        <v>70.478369999999998</v>
      </c>
      <c r="FD455" s="53">
        <v>71.903790000000001</v>
      </c>
      <c r="FE455" s="53">
        <v>75.276330000000002</v>
      </c>
      <c r="FF455" s="53">
        <v>79.308070000000001</v>
      </c>
      <c r="FG455" s="53">
        <v>83.460229999999996</v>
      </c>
      <c r="FH455" s="53">
        <v>87.00582</v>
      </c>
      <c r="FI455" s="53">
        <v>90.422939999999997</v>
      </c>
      <c r="FJ455" s="53">
        <v>93.536709999999999</v>
      </c>
      <c r="FK455" s="53">
        <v>95.759190000000004</v>
      </c>
      <c r="FL455" s="53">
        <v>97.471329999999995</v>
      </c>
      <c r="FM455" s="53">
        <v>98.376909999999995</v>
      </c>
      <c r="FN455" s="53">
        <v>97.99042</v>
      </c>
      <c r="FO455" s="53">
        <v>96.206950000000006</v>
      </c>
      <c r="FP455" s="53">
        <v>93.386480000000006</v>
      </c>
      <c r="FQ455" s="53">
        <v>90.016400000000004</v>
      </c>
      <c r="FR455" s="53">
        <v>87.149230000000003</v>
      </c>
      <c r="FS455" s="53">
        <v>84.245840000000001</v>
      </c>
      <c r="FT455" s="53">
        <v>81.653530000000003</v>
      </c>
      <c r="FU455" s="53">
        <v>913.22580000000005</v>
      </c>
      <c r="FV455" s="53">
        <v>22163.919999999998</v>
      </c>
      <c r="FW455" s="53">
        <v>319.73129999999998</v>
      </c>
      <c r="FX455" s="53">
        <v>1</v>
      </c>
    </row>
    <row r="456" spans="1:180" x14ac:dyDescent="0.3">
      <c r="A456" t="s">
        <v>174</v>
      </c>
      <c r="B456" t="s">
        <v>253</v>
      </c>
      <c r="C456" t="s">
        <v>180</v>
      </c>
      <c r="D456" t="s">
        <v>248</v>
      </c>
      <c r="E456" t="s">
        <v>190</v>
      </c>
      <c r="F456" t="s">
        <v>230</v>
      </c>
      <c r="G456" t="s">
        <v>243</v>
      </c>
      <c r="H456" s="53">
        <v>621</v>
      </c>
      <c r="I456" s="53">
        <v>15.85089</v>
      </c>
      <c r="J456" s="53">
        <v>15.555020000000001</v>
      </c>
      <c r="K456" s="53">
        <v>15.238989999999999</v>
      </c>
      <c r="L456" s="53">
        <v>15.16372</v>
      </c>
      <c r="M456" s="53">
        <v>15.0321</v>
      </c>
      <c r="N456" s="53">
        <v>14.971590000000001</v>
      </c>
      <c r="O456" s="53">
        <v>15.64716</v>
      </c>
      <c r="P456" s="53">
        <v>16.20391</v>
      </c>
      <c r="Q456" s="53">
        <v>15.616149999999999</v>
      </c>
      <c r="R456" s="53">
        <v>16.010090000000002</v>
      </c>
      <c r="S456" s="53">
        <v>16.70628</v>
      </c>
      <c r="T456" s="53">
        <v>16.822430000000001</v>
      </c>
      <c r="U456" s="53">
        <v>16.797630000000002</v>
      </c>
      <c r="V456" s="53">
        <v>16.868770000000001</v>
      </c>
      <c r="W456" s="53">
        <v>16.081890000000001</v>
      </c>
      <c r="X456" s="53">
        <v>15.603339999999999</v>
      </c>
      <c r="Y456" s="53">
        <v>15.20914</v>
      </c>
      <c r="Z456" s="53">
        <v>14.51801</v>
      </c>
      <c r="AA456" s="53">
        <v>14.82685</v>
      </c>
      <c r="AB456" s="53">
        <v>14.95424</v>
      </c>
      <c r="AC456" s="53">
        <v>15.26609</v>
      </c>
      <c r="AD456" s="53">
        <v>15.16428</v>
      </c>
      <c r="AE456" s="53">
        <v>14.74737</v>
      </c>
      <c r="AF456" s="53">
        <v>14.5892</v>
      </c>
      <c r="AG456" s="53">
        <v>-3.3830089999999999</v>
      </c>
      <c r="AH456" s="53">
        <v>-3.5965060000000002</v>
      </c>
      <c r="AI456" s="53">
        <v>-3.8617910000000002</v>
      </c>
      <c r="AJ456" s="53">
        <v>-3.911813</v>
      </c>
      <c r="AK456" s="53">
        <v>-3.9505620000000001</v>
      </c>
      <c r="AL456" s="53">
        <v>-4.1892630000000004</v>
      </c>
      <c r="AM456" s="53">
        <v>-4.0809480000000002</v>
      </c>
      <c r="AN456" s="53">
        <v>-4.1919259999999996</v>
      </c>
      <c r="AO456" s="53">
        <v>-5.058548</v>
      </c>
      <c r="AP456" s="53">
        <v>-4.523123</v>
      </c>
      <c r="AQ456" s="53">
        <v>-3.7955009999999998</v>
      </c>
      <c r="AR456" s="53">
        <v>-3.5622449999999999</v>
      </c>
      <c r="AS456" s="53">
        <v>-3.5258080000000001</v>
      </c>
      <c r="AT456" s="53">
        <v>-3.3762249999999998</v>
      </c>
      <c r="AU456" s="53">
        <v>-3.8087680000000002</v>
      </c>
      <c r="AV456" s="53">
        <v>-3.8981129999999999</v>
      </c>
      <c r="AW456" s="53">
        <v>-3.5872790000000001</v>
      </c>
      <c r="AX456" s="53">
        <v>-3.430418</v>
      </c>
      <c r="AY456" s="53">
        <v>-2.9616159999999998</v>
      </c>
      <c r="AZ456" s="53">
        <v>-2.6824729999999999</v>
      </c>
      <c r="BA456" s="53">
        <v>-2.480254</v>
      </c>
      <c r="BB456" s="53">
        <v>-2.5734349999999999</v>
      </c>
      <c r="BC456" s="53">
        <v>-2.7156750000000001</v>
      </c>
      <c r="BD456" s="53">
        <v>-2.7056710000000002</v>
      </c>
      <c r="BE456" s="53">
        <v>-2.3747411</v>
      </c>
      <c r="BF456" s="53">
        <v>-2.5797840000000001</v>
      </c>
      <c r="BG456" s="53">
        <v>-2.8177120000000002</v>
      </c>
      <c r="BH456" s="53">
        <v>-2.8856649999999999</v>
      </c>
      <c r="BI456" s="53">
        <v>-2.9314140000000002</v>
      </c>
      <c r="BJ456" s="53">
        <v>-3.1753879999999999</v>
      </c>
      <c r="BK456" s="53">
        <v>-3.0816840000000001</v>
      </c>
      <c r="BL456" s="53">
        <v>-3.1400320000000002</v>
      </c>
      <c r="BM456" s="53">
        <v>-3.982154</v>
      </c>
      <c r="BN456" s="53">
        <v>-3.4499230000000001</v>
      </c>
      <c r="BO456" s="53">
        <v>-2.713581</v>
      </c>
      <c r="BP456" s="53">
        <v>-2.4923989999999998</v>
      </c>
      <c r="BQ456" s="53">
        <v>-2.4329070000000002</v>
      </c>
      <c r="BR456" s="53">
        <v>-2.2828059999999999</v>
      </c>
      <c r="BS456" s="53">
        <v>-2.7351570000000001</v>
      </c>
      <c r="BT456" s="53">
        <v>-2.8325019999999999</v>
      </c>
      <c r="BU456" s="53">
        <v>-2.4904120000000001</v>
      </c>
      <c r="BV456" s="53">
        <v>-2.3585790000000002</v>
      </c>
      <c r="BW456" s="53">
        <v>-1.9032610000000001</v>
      </c>
      <c r="BX456" s="53">
        <v>-1.624106</v>
      </c>
      <c r="BY456" s="53">
        <v>-1.4490719999999999</v>
      </c>
      <c r="BZ456" s="53">
        <v>-1.5615019999999999</v>
      </c>
      <c r="CA456" s="53">
        <v>-1.7230209999999999</v>
      </c>
      <c r="CB456" s="53">
        <v>-1.7138370000000001</v>
      </c>
      <c r="CC456" s="53">
        <v>-1.676417</v>
      </c>
      <c r="CD456" s="53">
        <v>-1.875605</v>
      </c>
      <c r="CE456" s="53">
        <v>-2.0945849999999999</v>
      </c>
      <c r="CF456" s="53">
        <v>-2.1749589999999999</v>
      </c>
      <c r="CG456" s="53">
        <v>-2.2255560000000001</v>
      </c>
      <c r="CH456" s="53">
        <v>-2.4731809999999999</v>
      </c>
      <c r="CI456" s="53">
        <v>-2.3895970000000002</v>
      </c>
      <c r="CJ456" s="53">
        <v>-2.4114939999999998</v>
      </c>
      <c r="CK456" s="53">
        <v>-3.2366470000000001</v>
      </c>
      <c r="CL456" s="53">
        <v>-2.7066279999999998</v>
      </c>
      <c r="CM456" s="53">
        <v>-1.9642459999999999</v>
      </c>
      <c r="CN456" s="53">
        <v>-1.7514270000000001</v>
      </c>
      <c r="CO456" s="53">
        <v>-1.6759660000000001</v>
      </c>
      <c r="CP456" s="53">
        <v>-1.5255080000000001</v>
      </c>
      <c r="CQ456" s="53">
        <v>-1.9915780000000001</v>
      </c>
      <c r="CR456" s="53">
        <v>-2.0944639999999999</v>
      </c>
      <c r="CS456" s="53">
        <v>-1.7307250000000001</v>
      </c>
      <c r="CT456" s="53">
        <v>-1.6162259999999999</v>
      </c>
      <c r="CU456" s="53">
        <v>-1.170248</v>
      </c>
      <c r="CV456" s="53">
        <v>-0.89108469999999995</v>
      </c>
      <c r="CW456" s="53">
        <v>-0.73487780000000003</v>
      </c>
      <c r="CX456" s="53">
        <v>-0.86063990000000001</v>
      </c>
      <c r="CY456" s="53">
        <v>-1.0355110000000001</v>
      </c>
      <c r="CZ456" s="53">
        <v>-1.0268949999999999</v>
      </c>
      <c r="DA456" s="53">
        <v>-0.97809332999999998</v>
      </c>
      <c r="DB456" s="53">
        <v>-1.1714260000000001</v>
      </c>
      <c r="DC456" s="53">
        <v>-1.371459</v>
      </c>
      <c r="DD456" s="53">
        <v>-1.4642520000000001</v>
      </c>
      <c r="DE456" s="53">
        <v>-1.5196970000000001</v>
      </c>
      <c r="DF456" s="53">
        <v>-1.770974</v>
      </c>
      <c r="DG456" s="53">
        <v>-1.697511</v>
      </c>
      <c r="DH456" s="53">
        <v>-1.6829559999999999</v>
      </c>
      <c r="DI456" s="53">
        <v>-2.491139</v>
      </c>
      <c r="DJ456" s="53">
        <v>-1.963333</v>
      </c>
      <c r="DK456" s="53">
        <v>-1.2149110000000001</v>
      </c>
      <c r="DL456" s="53">
        <v>-1.0104550000000001</v>
      </c>
      <c r="DM456" s="53">
        <v>-0.91902569999999995</v>
      </c>
      <c r="DN456" s="53">
        <v>-0.76821010000000001</v>
      </c>
      <c r="DO456" s="53">
        <v>-1.2479990000000001</v>
      </c>
      <c r="DP456" s="53">
        <v>-1.3564259999999999</v>
      </c>
      <c r="DQ456" s="53">
        <v>-0.97103819999999996</v>
      </c>
      <c r="DR456" s="53">
        <v>-0.87387349999999997</v>
      </c>
      <c r="DS456" s="53">
        <v>-0.43723529999999999</v>
      </c>
      <c r="DT456" s="53">
        <v>-0.15806300000000001</v>
      </c>
      <c r="DU456" s="53">
        <v>-2.0684000000000001E-2</v>
      </c>
      <c r="DV456" s="53">
        <v>-0.15977820000000001</v>
      </c>
      <c r="DW456" s="53">
        <v>-0.34800189999999998</v>
      </c>
      <c r="DX456" s="53">
        <v>-0.33995409999999998</v>
      </c>
      <c r="DY456" s="53">
        <v>3.01751E-2</v>
      </c>
      <c r="DZ456" s="53">
        <v>-0.15470320000000001</v>
      </c>
      <c r="EA456" s="53">
        <v>-0.32737929999999998</v>
      </c>
      <c r="EB456" s="53">
        <v>-0.4381042</v>
      </c>
      <c r="EC456" s="53">
        <v>-0.50054980000000004</v>
      </c>
      <c r="ED456" s="53">
        <v>-0.75709930000000003</v>
      </c>
      <c r="EE456" s="53">
        <v>-0.69824719999999996</v>
      </c>
      <c r="EF456" s="53">
        <v>-0.63106220000000002</v>
      </c>
      <c r="EG456" s="53">
        <v>-1.4147449999999999</v>
      </c>
      <c r="EH456" s="53">
        <v>-0.89013260000000005</v>
      </c>
      <c r="EI456" s="53">
        <v>-0.13298989999999999</v>
      </c>
      <c r="EJ456" s="53">
        <v>5.9390900000000003E-2</v>
      </c>
      <c r="EK456" s="53">
        <v>0.17387610000000001</v>
      </c>
      <c r="EL456" s="53">
        <v>0.3252082</v>
      </c>
      <c r="EM456" s="53">
        <v>-0.17438880000000001</v>
      </c>
      <c r="EN456" s="53">
        <v>-0.29081560000000001</v>
      </c>
      <c r="EO456" s="53">
        <v>0.125829</v>
      </c>
      <c r="EP456" s="53">
        <v>0.1979658</v>
      </c>
      <c r="EQ456" s="53">
        <v>0.62111899999999998</v>
      </c>
      <c r="ER456" s="53">
        <v>0.90030390000000005</v>
      </c>
      <c r="ES456" s="53">
        <v>1.010499</v>
      </c>
      <c r="ET456" s="53">
        <v>0.85215470000000004</v>
      </c>
      <c r="EU456" s="53">
        <v>0.64465249999999996</v>
      </c>
      <c r="EV456" s="53">
        <v>0.65188000000000001</v>
      </c>
      <c r="EW456" s="53">
        <v>75.316509999999994</v>
      </c>
      <c r="EX456" s="53">
        <v>73.277820000000006</v>
      </c>
      <c r="EY456" s="53">
        <v>71.508150000000001</v>
      </c>
      <c r="EZ456" s="53">
        <v>70.378299999999996</v>
      </c>
      <c r="FA456" s="53">
        <v>69.350139999999996</v>
      </c>
      <c r="FB456" s="53">
        <v>67.867840000000001</v>
      </c>
      <c r="FC456" s="53">
        <v>66.431520000000006</v>
      </c>
      <c r="FD456" s="53">
        <v>66.718279999999993</v>
      </c>
      <c r="FE456" s="53">
        <v>69.783839999999998</v>
      </c>
      <c r="FF456" s="53">
        <v>74.470870000000005</v>
      </c>
      <c r="FG456" s="53">
        <v>78.880129999999994</v>
      </c>
      <c r="FH456" s="53">
        <v>82.602779999999996</v>
      </c>
      <c r="FI456" s="53">
        <v>86.186109999999999</v>
      </c>
      <c r="FJ456" s="53">
        <v>89.130219999999994</v>
      </c>
      <c r="FK456" s="53">
        <v>91.426469999999995</v>
      </c>
      <c r="FL456" s="53">
        <v>92.40737</v>
      </c>
      <c r="FM456" s="53">
        <v>92.722049999999996</v>
      </c>
      <c r="FN456" s="53">
        <v>91.990880000000004</v>
      </c>
      <c r="FO456" s="53">
        <v>90.389920000000004</v>
      </c>
      <c r="FP456" s="53">
        <v>87.632710000000003</v>
      </c>
      <c r="FQ456" s="53">
        <v>84.671090000000007</v>
      </c>
      <c r="FR456" s="53">
        <v>82.134289999999993</v>
      </c>
      <c r="FS456" s="53">
        <v>79.901949999999999</v>
      </c>
      <c r="FT456" s="53">
        <v>77.678749999999994</v>
      </c>
      <c r="FU456" s="53">
        <v>913.13329999999996</v>
      </c>
      <c r="FV456" s="53">
        <v>16320.23</v>
      </c>
      <c r="FW456" s="53">
        <v>216.60159999999999</v>
      </c>
      <c r="FX456" s="53">
        <v>1</v>
      </c>
    </row>
    <row r="457" spans="1:180" x14ac:dyDescent="0.3">
      <c r="A457" t="s">
        <v>174</v>
      </c>
      <c r="B457" t="s">
        <v>253</v>
      </c>
      <c r="C457" t="s">
        <v>180</v>
      </c>
      <c r="D457" t="s">
        <v>227</v>
      </c>
      <c r="E457" t="s">
        <v>188</v>
      </c>
      <c r="F457" t="s">
        <v>230</v>
      </c>
      <c r="G457" t="s">
        <v>243</v>
      </c>
      <c r="H457" s="53">
        <v>621</v>
      </c>
      <c r="I457" s="53">
        <v>37.818328999999999</v>
      </c>
      <c r="J457" s="53">
        <v>37.360010000000003</v>
      </c>
      <c r="K457" s="53">
        <v>36.910240000000002</v>
      </c>
      <c r="L457" s="53">
        <v>36.490920000000003</v>
      </c>
      <c r="M457" s="53">
        <v>35.994349999999997</v>
      </c>
      <c r="N457" s="53">
        <v>36.251060000000003</v>
      </c>
      <c r="O457" s="53">
        <v>39.022750000000002</v>
      </c>
      <c r="P457" s="53">
        <v>41.512830000000001</v>
      </c>
      <c r="Q457" s="53">
        <v>41.871099999999998</v>
      </c>
      <c r="R457" s="53">
        <v>41.65907</v>
      </c>
      <c r="S457" s="53">
        <v>41.919589999999999</v>
      </c>
      <c r="T457" s="53">
        <v>41.263359999999999</v>
      </c>
      <c r="U457" s="53">
        <v>40.69032</v>
      </c>
      <c r="V457" s="53">
        <v>40.274450000000002</v>
      </c>
      <c r="W457" s="53">
        <v>38.927050000000001</v>
      </c>
      <c r="X457" s="53">
        <v>38.116370000000003</v>
      </c>
      <c r="Y457" s="53">
        <v>37.181449999999998</v>
      </c>
      <c r="Z457" s="53">
        <v>36.042059999999999</v>
      </c>
      <c r="AA457" s="53">
        <v>36.793799999999997</v>
      </c>
      <c r="AB457" s="53">
        <v>36.484659999999998</v>
      </c>
      <c r="AC457" s="53">
        <v>38.895620000000001</v>
      </c>
      <c r="AD457" s="53">
        <v>39.85371</v>
      </c>
      <c r="AE457" s="53">
        <v>39.635489999999997</v>
      </c>
      <c r="AF457" s="53">
        <v>39.25318</v>
      </c>
      <c r="AG457" s="53">
        <v>3.0038781000000001</v>
      </c>
      <c r="AH457" s="53">
        <v>2.7198509999999998</v>
      </c>
      <c r="AI457" s="53">
        <v>2.4067479999999999</v>
      </c>
      <c r="AJ457" s="53">
        <v>2.1297199999999998</v>
      </c>
      <c r="AK457" s="53">
        <v>1.6840219999999999</v>
      </c>
      <c r="AL457" s="53">
        <v>1.4402349999999999</v>
      </c>
      <c r="AM457" s="53">
        <v>2.3925990000000001</v>
      </c>
      <c r="AN457" s="53">
        <v>3.0067080000000002</v>
      </c>
      <c r="AO457" s="53">
        <v>2.7466759999999999</v>
      </c>
      <c r="AP457" s="53">
        <v>2.1867000000000001</v>
      </c>
      <c r="AQ457" s="53">
        <v>2.429951</v>
      </c>
      <c r="AR457" s="53">
        <v>2.006958</v>
      </c>
      <c r="AS457" s="53">
        <v>2.0874459999999999</v>
      </c>
      <c r="AT457" s="53">
        <v>1.8142510000000001</v>
      </c>
      <c r="AU457" s="53">
        <v>1.114681</v>
      </c>
      <c r="AV457" s="53">
        <v>0.91487450000000003</v>
      </c>
      <c r="AW457" s="53">
        <v>1.2438469999999999</v>
      </c>
      <c r="AX457" s="53">
        <v>1.4684809999999999</v>
      </c>
      <c r="AY457" s="53">
        <v>2.3483309999999999</v>
      </c>
      <c r="AZ457" s="53">
        <v>1.969247</v>
      </c>
      <c r="BA457" s="53">
        <v>3.3249879999999998</v>
      </c>
      <c r="BB457" s="53">
        <v>3.655735</v>
      </c>
      <c r="BC457" s="53">
        <v>3.4130850000000001</v>
      </c>
      <c r="BD457" s="53">
        <v>3.223624</v>
      </c>
      <c r="BE457" s="53">
        <v>4.6422362000000001</v>
      </c>
      <c r="BF457" s="53">
        <v>4.3190609999999996</v>
      </c>
      <c r="BG457" s="53">
        <v>3.9952239999999999</v>
      </c>
      <c r="BH457" s="53">
        <v>3.7086640000000002</v>
      </c>
      <c r="BI457" s="53">
        <v>3.253136</v>
      </c>
      <c r="BJ457" s="53">
        <v>3.0099520000000002</v>
      </c>
      <c r="BK457" s="53">
        <v>4.00366</v>
      </c>
      <c r="BL457" s="53">
        <v>4.7811120000000003</v>
      </c>
      <c r="BM457" s="53">
        <v>4.5778189999999999</v>
      </c>
      <c r="BN457" s="53">
        <v>4.0498950000000002</v>
      </c>
      <c r="BO457" s="53">
        <v>4.2987000000000002</v>
      </c>
      <c r="BP457" s="53">
        <v>3.8585769999999999</v>
      </c>
      <c r="BQ457" s="53">
        <v>3.9218989999999998</v>
      </c>
      <c r="BR457" s="53">
        <v>3.6156679999999999</v>
      </c>
      <c r="BS457" s="53">
        <v>2.8667579999999999</v>
      </c>
      <c r="BT457" s="53">
        <v>2.6948319999999999</v>
      </c>
      <c r="BU457" s="53">
        <v>2.9646910000000002</v>
      </c>
      <c r="BV457" s="53">
        <v>3.1636099999999998</v>
      </c>
      <c r="BW457" s="53">
        <v>4.0728660000000003</v>
      </c>
      <c r="BX457" s="53">
        <v>3.6952929999999999</v>
      </c>
      <c r="BY457" s="53">
        <v>4.9794790000000004</v>
      </c>
      <c r="BZ457" s="53">
        <v>5.3441229999999997</v>
      </c>
      <c r="CA457" s="53">
        <v>5.1406109999999998</v>
      </c>
      <c r="CB457" s="53">
        <v>4.9445779999999999</v>
      </c>
      <c r="CC457" s="53">
        <v>5.7769579999999996</v>
      </c>
      <c r="CD457" s="53">
        <v>5.4266699999999997</v>
      </c>
      <c r="CE457" s="53">
        <v>5.0953970000000002</v>
      </c>
      <c r="CF457" s="53">
        <v>4.8022349999999996</v>
      </c>
      <c r="CG457" s="53">
        <v>4.3399000000000001</v>
      </c>
      <c r="CH457" s="53">
        <v>4.0971320000000002</v>
      </c>
      <c r="CI457" s="53">
        <v>5.1194759999999997</v>
      </c>
      <c r="CJ457" s="53">
        <v>6.0100579999999999</v>
      </c>
      <c r="CK457" s="53">
        <v>5.846063</v>
      </c>
      <c r="CL457" s="53">
        <v>5.340338</v>
      </c>
      <c r="CM457" s="53">
        <v>5.5929909999999996</v>
      </c>
      <c r="CN457" s="53">
        <v>5.1410039999999997</v>
      </c>
      <c r="CO457" s="53">
        <v>5.1924359999999998</v>
      </c>
      <c r="CP457" s="53">
        <v>4.8633230000000003</v>
      </c>
      <c r="CQ457" s="53">
        <v>4.080241</v>
      </c>
      <c r="CR457" s="53">
        <v>3.9276249999999999</v>
      </c>
      <c r="CS457" s="53">
        <v>4.156542</v>
      </c>
      <c r="CT457" s="53">
        <v>4.3376520000000003</v>
      </c>
      <c r="CU457" s="53">
        <v>5.2672749999999997</v>
      </c>
      <c r="CV457" s="53">
        <v>4.8907480000000003</v>
      </c>
      <c r="CW457" s="53">
        <v>6.125375</v>
      </c>
      <c r="CX457" s="53">
        <v>6.513496</v>
      </c>
      <c r="CY457" s="53">
        <v>6.3370899999999999</v>
      </c>
      <c r="CZ457" s="53">
        <v>6.1365059999999998</v>
      </c>
      <c r="DA457" s="53">
        <v>6.9116802000000002</v>
      </c>
      <c r="DB457" s="53">
        <v>6.5342779999999996</v>
      </c>
      <c r="DC457" s="53">
        <v>6.1955710000000002</v>
      </c>
      <c r="DD457" s="53">
        <v>5.8958069999999996</v>
      </c>
      <c r="DE457" s="53">
        <v>5.4266639999999997</v>
      </c>
      <c r="DF457" s="53">
        <v>5.1843130000000004</v>
      </c>
      <c r="DG457" s="53">
        <v>6.2352920000000003</v>
      </c>
      <c r="DH457" s="53">
        <v>7.2390049999999997</v>
      </c>
      <c r="DI457" s="53">
        <v>7.1143070000000002</v>
      </c>
      <c r="DJ457" s="53">
        <v>6.630782</v>
      </c>
      <c r="DK457" s="53">
        <v>6.8872809999999998</v>
      </c>
      <c r="DL457" s="53">
        <v>6.4234289999999996</v>
      </c>
      <c r="DM457" s="53">
        <v>6.4629729999999999</v>
      </c>
      <c r="DN457" s="53">
        <v>6.1109790000000004</v>
      </c>
      <c r="DO457" s="53">
        <v>5.2937240000000001</v>
      </c>
      <c r="DP457" s="53">
        <v>5.1604190000000001</v>
      </c>
      <c r="DQ457" s="53">
        <v>5.3483929999999997</v>
      </c>
      <c r="DR457" s="53">
        <v>5.5116930000000002</v>
      </c>
      <c r="DS457" s="53">
        <v>6.4616829999999998</v>
      </c>
      <c r="DT457" s="53">
        <v>6.0862020000000001</v>
      </c>
      <c r="DU457" s="53">
        <v>7.2712700000000003</v>
      </c>
      <c r="DV457" s="53">
        <v>7.682868</v>
      </c>
      <c r="DW457" s="53">
        <v>7.533569</v>
      </c>
      <c r="DX457" s="53">
        <v>7.3284330000000004</v>
      </c>
      <c r="DY457" s="53">
        <v>8.5500374000000008</v>
      </c>
      <c r="DZ457" s="53">
        <v>8.1334890000000009</v>
      </c>
      <c r="EA457" s="53">
        <v>7.7840470000000002</v>
      </c>
      <c r="EB457" s="53">
        <v>7.4747500000000002</v>
      </c>
      <c r="EC457" s="53">
        <v>6.9957779999999996</v>
      </c>
      <c r="ED457" s="53">
        <v>6.7540290000000001</v>
      </c>
      <c r="EE457" s="53">
        <v>7.8463539999999998</v>
      </c>
      <c r="EF457" s="53">
        <v>9.0134089999999993</v>
      </c>
      <c r="EG457" s="53">
        <v>8.9454510000000003</v>
      </c>
      <c r="EH457" s="53">
        <v>8.4939769999999992</v>
      </c>
      <c r="EI457" s="53">
        <v>8.7560310000000001</v>
      </c>
      <c r="EJ457" s="53">
        <v>8.2750489999999992</v>
      </c>
      <c r="EK457" s="53">
        <v>8.2974259999999997</v>
      </c>
      <c r="EL457" s="53">
        <v>7.9123950000000001</v>
      </c>
      <c r="EM457" s="53">
        <v>7.045801</v>
      </c>
      <c r="EN457" s="53">
        <v>6.9403759999999997</v>
      </c>
      <c r="EO457" s="53">
        <v>7.0692360000000001</v>
      </c>
      <c r="EP457" s="53">
        <v>7.206823</v>
      </c>
      <c r="EQ457" s="53">
        <v>8.1862189999999995</v>
      </c>
      <c r="ER457" s="53">
        <v>7.8122480000000003</v>
      </c>
      <c r="ES457" s="53">
        <v>8.9257609999999996</v>
      </c>
      <c r="ET457" s="53">
        <v>9.3712569999999999</v>
      </c>
      <c r="EU457" s="53">
        <v>9.2610949999999992</v>
      </c>
      <c r="EV457" s="53">
        <v>9.0493869999999994</v>
      </c>
      <c r="EW457" s="53">
        <v>82.042940000000002</v>
      </c>
      <c r="EX457" s="53">
        <v>79.938720000000004</v>
      </c>
      <c r="EY457" s="53">
        <v>78.255520000000004</v>
      </c>
      <c r="EZ457" s="53">
        <v>76.86224</v>
      </c>
      <c r="FA457" s="53">
        <v>75.361519999999999</v>
      </c>
      <c r="FB457" s="53">
        <v>74.194630000000004</v>
      </c>
      <c r="FC457" s="53">
        <v>73.666390000000007</v>
      </c>
      <c r="FD457" s="53">
        <v>75.43262</v>
      </c>
      <c r="FE457" s="53">
        <v>79.005420000000001</v>
      </c>
      <c r="FF457" s="53">
        <v>82.950909999999993</v>
      </c>
      <c r="FG457" s="53">
        <v>86.617400000000004</v>
      </c>
      <c r="FH457" s="53">
        <v>90.184489999999997</v>
      </c>
      <c r="FI457" s="53">
        <v>93.421779999999998</v>
      </c>
      <c r="FJ457" s="53">
        <v>96.146429999999995</v>
      </c>
      <c r="FK457" s="53">
        <v>98.415760000000006</v>
      </c>
      <c r="FL457" s="53">
        <v>100.185</v>
      </c>
      <c r="FM457" s="53">
        <v>101.2328</v>
      </c>
      <c r="FN457" s="53">
        <v>101.2213</v>
      </c>
      <c r="FO457" s="53">
        <v>99.813079999999999</v>
      </c>
      <c r="FP457" s="53">
        <v>97.366600000000005</v>
      </c>
      <c r="FQ457" s="53">
        <v>93.813389999999998</v>
      </c>
      <c r="FR457" s="53">
        <v>90.802859999999995</v>
      </c>
      <c r="FS457" s="53">
        <v>87.898070000000004</v>
      </c>
      <c r="FT457" s="53">
        <v>84.960009999999997</v>
      </c>
      <c r="FU457" s="53">
        <v>913.87099999999998</v>
      </c>
      <c r="FV457" s="53">
        <v>28000.49</v>
      </c>
      <c r="FW457" s="53">
        <v>242.20490000000001</v>
      </c>
      <c r="FX457" s="53">
        <v>1</v>
      </c>
    </row>
    <row r="458" spans="1:180" x14ac:dyDescent="0.3">
      <c r="A458" t="s">
        <v>174</v>
      </c>
      <c r="B458" t="s">
        <v>253</v>
      </c>
      <c r="C458" t="s">
        <v>180</v>
      </c>
      <c r="D458" t="s">
        <v>227</v>
      </c>
      <c r="E458" t="s">
        <v>190</v>
      </c>
      <c r="F458" t="s">
        <v>231</v>
      </c>
      <c r="G458" t="s">
        <v>243</v>
      </c>
      <c r="H458" s="53">
        <v>17</v>
      </c>
      <c r="I458" s="53">
        <v>0</v>
      </c>
      <c r="J458" s="53">
        <v>0</v>
      </c>
      <c r="K458" s="53">
        <v>0</v>
      </c>
      <c r="L458" s="53">
        <v>0</v>
      </c>
      <c r="M458" s="53">
        <v>0</v>
      </c>
      <c r="N458" s="53">
        <v>0</v>
      </c>
      <c r="O458" s="53">
        <v>0</v>
      </c>
      <c r="P458" s="53">
        <v>0</v>
      </c>
      <c r="Q458" s="53">
        <v>0</v>
      </c>
      <c r="R458" s="53">
        <v>0</v>
      </c>
      <c r="S458" s="53">
        <v>0</v>
      </c>
      <c r="T458" s="53">
        <v>0</v>
      </c>
      <c r="U458" s="53">
        <v>0</v>
      </c>
      <c r="V458" s="53">
        <v>0</v>
      </c>
      <c r="W458" s="53">
        <v>0</v>
      </c>
      <c r="X458" s="53">
        <v>0</v>
      </c>
      <c r="Y458" s="53">
        <v>0</v>
      </c>
      <c r="Z458" s="53">
        <v>0</v>
      </c>
      <c r="AA458" s="53">
        <v>0</v>
      </c>
      <c r="AB458" s="53">
        <v>0</v>
      </c>
      <c r="AC458" s="53">
        <v>0</v>
      </c>
      <c r="AD458" s="53">
        <v>0</v>
      </c>
      <c r="AE458" s="53">
        <v>0</v>
      </c>
      <c r="AF458" s="53">
        <v>0</v>
      </c>
      <c r="AG458" s="53">
        <v>0</v>
      </c>
      <c r="AH458" s="53">
        <v>0</v>
      </c>
      <c r="AI458" s="53">
        <v>0</v>
      </c>
      <c r="AJ458" s="53">
        <v>0</v>
      </c>
      <c r="AK458" s="53">
        <v>0</v>
      </c>
      <c r="AL458" s="53">
        <v>0</v>
      </c>
      <c r="AM458" s="53">
        <v>0</v>
      </c>
      <c r="AN458" s="53">
        <v>0</v>
      </c>
      <c r="AO458" s="53">
        <v>0</v>
      </c>
      <c r="AP458" s="53">
        <v>0</v>
      </c>
      <c r="AQ458" s="53">
        <v>0</v>
      </c>
      <c r="AR458" s="53">
        <v>0</v>
      </c>
      <c r="AS458" s="53">
        <v>0</v>
      </c>
      <c r="AT458" s="53">
        <v>0</v>
      </c>
      <c r="AU458" s="53">
        <v>0</v>
      </c>
      <c r="AV458" s="53">
        <v>0</v>
      </c>
      <c r="AW458" s="53">
        <v>0</v>
      </c>
      <c r="AX458" s="53">
        <v>0</v>
      </c>
      <c r="AY458" s="53">
        <v>0</v>
      </c>
      <c r="AZ458" s="53">
        <v>0</v>
      </c>
      <c r="BA458" s="53">
        <v>0</v>
      </c>
      <c r="BB458" s="53">
        <v>0</v>
      </c>
      <c r="BC458" s="53">
        <v>0</v>
      </c>
      <c r="BD458" s="53">
        <v>0</v>
      </c>
      <c r="BE458" s="53">
        <v>0</v>
      </c>
      <c r="BF458" s="53">
        <v>0</v>
      </c>
      <c r="BG458" s="53">
        <v>0</v>
      </c>
      <c r="BH458" s="53">
        <v>0</v>
      </c>
      <c r="BI458" s="53">
        <v>0</v>
      </c>
      <c r="BJ458" s="53">
        <v>0</v>
      </c>
      <c r="BK458" s="53">
        <v>0</v>
      </c>
      <c r="BL458" s="53">
        <v>0</v>
      </c>
      <c r="BM458" s="53">
        <v>0</v>
      </c>
      <c r="BN458" s="53">
        <v>0</v>
      </c>
      <c r="BO458" s="53">
        <v>0</v>
      </c>
      <c r="BP458" s="53">
        <v>0</v>
      </c>
      <c r="BQ458" s="53">
        <v>0</v>
      </c>
      <c r="BR458" s="53">
        <v>0</v>
      </c>
      <c r="BS458" s="53">
        <v>0</v>
      </c>
      <c r="BT458" s="53">
        <v>0</v>
      </c>
      <c r="BU458" s="53">
        <v>0</v>
      </c>
      <c r="BV458" s="53">
        <v>0</v>
      </c>
      <c r="BW458" s="53">
        <v>0</v>
      </c>
      <c r="BX458" s="53">
        <v>0</v>
      </c>
      <c r="BY458" s="53">
        <v>0</v>
      </c>
      <c r="BZ458" s="53">
        <v>0</v>
      </c>
      <c r="CA458" s="53">
        <v>0</v>
      </c>
      <c r="CB458" s="53">
        <v>0</v>
      </c>
      <c r="CC458" s="53">
        <v>0</v>
      </c>
      <c r="CD458" s="53">
        <v>0</v>
      </c>
      <c r="CE458" s="53">
        <v>0</v>
      </c>
      <c r="CF458" s="53">
        <v>0</v>
      </c>
      <c r="CG458" s="53">
        <v>0</v>
      </c>
      <c r="CH458" s="53">
        <v>0</v>
      </c>
      <c r="CI458" s="53">
        <v>0</v>
      </c>
      <c r="CJ458" s="53">
        <v>0</v>
      </c>
      <c r="CK458" s="53">
        <v>0</v>
      </c>
      <c r="CL458" s="53">
        <v>0</v>
      </c>
      <c r="CM458" s="53">
        <v>0</v>
      </c>
      <c r="CN458" s="53">
        <v>0</v>
      </c>
      <c r="CO458" s="53">
        <v>0</v>
      </c>
      <c r="CP458" s="53">
        <v>0</v>
      </c>
      <c r="CQ458" s="53">
        <v>0</v>
      </c>
      <c r="CR458" s="53">
        <v>0</v>
      </c>
      <c r="CS458" s="53">
        <v>0</v>
      </c>
      <c r="CT458" s="53">
        <v>0</v>
      </c>
      <c r="CU458" s="53">
        <v>0</v>
      </c>
      <c r="CV458" s="53">
        <v>0</v>
      </c>
      <c r="CW458" s="53">
        <v>0</v>
      </c>
      <c r="CX458" s="53">
        <v>0</v>
      </c>
      <c r="CY458" s="53">
        <v>0</v>
      </c>
      <c r="CZ458" s="53">
        <v>0</v>
      </c>
      <c r="DA458" s="53">
        <v>0</v>
      </c>
      <c r="DB458" s="53">
        <v>0</v>
      </c>
      <c r="DC458" s="53">
        <v>0</v>
      </c>
      <c r="DD458" s="53">
        <v>0</v>
      </c>
      <c r="DE458" s="53">
        <v>0</v>
      </c>
      <c r="DF458" s="53">
        <v>0</v>
      </c>
      <c r="DG458" s="53">
        <v>0</v>
      </c>
      <c r="DH458" s="53">
        <v>0</v>
      </c>
      <c r="DI458" s="53">
        <v>0</v>
      </c>
      <c r="DJ458" s="53">
        <v>0</v>
      </c>
      <c r="DK458" s="53">
        <v>0</v>
      </c>
      <c r="DL458" s="53">
        <v>0</v>
      </c>
      <c r="DM458" s="53">
        <v>0</v>
      </c>
      <c r="DN458" s="53">
        <v>0</v>
      </c>
      <c r="DO458" s="53">
        <v>0</v>
      </c>
      <c r="DP458" s="53">
        <v>0</v>
      </c>
      <c r="DQ458" s="53">
        <v>0</v>
      </c>
      <c r="DR458" s="53">
        <v>0</v>
      </c>
      <c r="DS458" s="53">
        <v>0</v>
      </c>
      <c r="DT458" s="53">
        <v>0</v>
      </c>
      <c r="DU458" s="53">
        <v>0</v>
      </c>
      <c r="DV458" s="53">
        <v>0</v>
      </c>
      <c r="DW458" s="53">
        <v>0</v>
      </c>
      <c r="DX458" s="53">
        <v>0</v>
      </c>
      <c r="DY458" s="53">
        <v>0</v>
      </c>
      <c r="DZ458" s="53">
        <v>0</v>
      </c>
      <c r="EA458" s="53">
        <v>0</v>
      </c>
      <c r="EB458" s="53">
        <v>0</v>
      </c>
      <c r="EC458" s="53">
        <v>0</v>
      </c>
      <c r="ED458" s="53">
        <v>0</v>
      </c>
      <c r="EE458" s="53">
        <v>0</v>
      </c>
      <c r="EF458" s="53">
        <v>0</v>
      </c>
      <c r="EG458" s="53">
        <v>0</v>
      </c>
      <c r="EH458" s="53">
        <v>0</v>
      </c>
      <c r="EI458" s="53">
        <v>0</v>
      </c>
      <c r="EJ458" s="53">
        <v>0</v>
      </c>
      <c r="EK458" s="53">
        <v>0</v>
      </c>
      <c r="EL458" s="53">
        <v>0</v>
      </c>
      <c r="EM458" s="53">
        <v>0</v>
      </c>
      <c r="EN458" s="53">
        <v>0</v>
      </c>
      <c r="EO458" s="53">
        <v>0</v>
      </c>
      <c r="EP458" s="53">
        <v>0</v>
      </c>
      <c r="EQ458" s="53">
        <v>0</v>
      </c>
      <c r="ER458" s="53">
        <v>0</v>
      </c>
      <c r="ES458" s="53">
        <v>0</v>
      </c>
      <c r="ET458" s="53">
        <v>0</v>
      </c>
      <c r="EU458" s="53">
        <v>0</v>
      </c>
      <c r="EV458" s="53">
        <v>0</v>
      </c>
      <c r="EW458" s="53">
        <v>53.285710000000002</v>
      </c>
      <c r="EX458" s="53">
        <v>52.904760000000003</v>
      </c>
      <c r="EY458" s="53">
        <v>52.523809999999997</v>
      </c>
      <c r="EZ458" s="53">
        <v>52.071429999999999</v>
      </c>
      <c r="FA458" s="53">
        <v>51.976190000000003</v>
      </c>
      <c r="FB458" s="53">
        <v>51.595239999999997</v>
      </c>
      <c r="FC458" s="53">
        <v>51.428570000000001</v>
      </c>
      <c r="FD458" s="53">
        <v>51.73809</v>
      </c>
      <c r="FE458" s="53">
        <v>53.428570000000001</v>
      </c>
      <c r="FF458" s="53">
        <v>56.047620000000002</v>
      </c>
      <c r="FG458" s="53">
        <v>59.119050000000001</v>
      </c>
      <c r="FH458" s="53">
        <v>62.095239999999997</v>
      </c>
      <c r="FI458" s="53">
        <v>63.619050000000001</v>
      </c>
      <c r="FJ458" s="53">
        <v>63.619050000000001</v>
      </c>
      <c r="FK458" s="53">
        <v>63.73809</v>
      </c>
      <c r="FL458" s="53">
        <v>63.714289999999998</v>
      </c>
      <c r="FM458" s="53">
        <v>63.285710000000002</v>
      </c>
      <c r="FN458" s="53">
        <v>62</v>
      </c>
      <c r="FO458" s="53">
        <v>60.26191</v>
      </c>
      <c r="FP458" s="53">
        <v>58.095239999999997</v>
      </c>
      <c r="FQ458" s="53">
        <v>56.476190000000003</v>
      </c>
      <c r="FR458" s="53">
        <v>55.23809</v>
      </c>
      <c r="FS458" s="53">
        <v>54.452379999999998</v>
      </c>
      <c r="FT458" s="53">
        <v>53.666670000000003</v>
      </c>
      <c r="FU458" s="53">
        <v>4</v>
      </c>
      <c r="FV458" s="53">
        <v>67.601979999999998</v>
      </c>
      <c r="FW458" s="53">
        <v>47.567189999999997</v>
      </c>
      <c r="FX458" s="53">
        <v>0</v>
      </c>
    </row>
    <row r="459" spans="1:180" x14ac:dyDescent="0.3">
      <c r="A459" t="s">
        <v>174</v>
      </c>
      <c r="B459" t="s">
        <v>253</v>
      </c>
      <c r="C459" t="s">
        <v>180</v>
      </c>
      <c r="D459" t="s">
        <v>227</v>
      </c>
      <c r="E459" t="s">
        <v>188</v>
      </c>
      <c r="F459" t="s">
        <v>231</v>
      </c>
      <c r="G459" t="s">
        <v>243</v>
      </c>
      <c r="H459" s="53">
        <v>17</v>
      </c>
      <c r="I459" s="53">
        <v>0</v>
      </c>
      <c r="J459" s="53">
        <v>0</v>
      </c>
      <c r="K459" s="53">
        <v>0</v>
      </c>
      <c r="L459" s="53">
        <v>0</v>
      </c>
      <c r="M459" s="53">
        <v>0</v>
      </c>
      <c r="N459" s="53">
        <v>0</v>
      </c>
      <c r="O459" s="53">
        <v>0</v>
      </c>
      <c r="P459" s="53">
        <v>0</v>
      </c>
      <c r="Q459" s="53">
        <v>0</v>
      </c>
      <c r="R459" s="53">
        <v>0</v>
      </c>
      <c r="S459" s="53">
        <v>0</v>
      </c>
      <c r="T459" s="53">
        <v>0</v>
      </c>
      <c r="U459" s="53">
        <v>0</v>
      </c>
      <c r="V459" s="53">
        <v>0</v>
      </c>
      <c r="W459" s="53">
        <v>0</v>
      </c>
      <c r="X459" s="53">
        <v>0</v>
      </c>
      <c r="Y459" s="53">
        <v>0</v>
      </c>
      <c r="Z459" s="53">
        <v>0</v>
      </c>
      <c r="AA459" s="53">
        <v>0</v>
      </c>
      <c r="AB459" s="53">
        <v>0</v>
      </c>
      <c r="AC459" s="53">
        <v>0</v>
      </c>
      <c r="AD459" s="53">
        <v>0</v>
      </c>
      <c r="AE459" s="53">
        <v>0</v>
      </c>
      <c r="AF459" s="53">
        <v>0</v>
      </c>
      <c r="AG459" s="53">
        <v>0</v>
      </c>
      <c r="AH459" s="53">
        <v>0</v>
      </c>
      <c r="AI459" s="53">
        <v>0</v>
      </c>
      <c r="AJ459" s="53">
        <v>0</v>
      </c>
      <c r="AK459" s="53">
        <v>0</v>
      </c>
      <c r="AL459" s="53">
        <v>0</v>
      </c>
      <c r="AM459" s="53">
        <v>0</v>
      </c>
      <c r="AN459" s="53">
        <v>0</v>
      </c>
      <c r="AO459" s="53">
        <v>0</v>
      </c>
      <c r="AP459" s="53">
        <v>0</v>
      </c>
      <c r="AQ459" s="53">
        <v>0</v>
      </c>
      <c r="AR459" s="53">
        <v>0</v>
      </c>
      <c r="AS459" s="53">
        <v>0</v>
      </c>
      <c r="AT459" s="53">
        <v>0</v>
      </c>
      <c r="AU459" s="53">
        <v>0</v>
      </c>
      <c r="AV459" s="53">
        <v>0</v>
      </c>
      <c r="AW459" s="53">
        <v>0</v>
      </c>
      <c r="AX459" s="53">
        <v>0</v>
      </c>
      <c r="AY459" s="53">
        <v>0</v>
      </c>
      <c r="AZ459" s="53">
        <v>0</v>
      </c>
      <c r="BA459" s="53">
        <v>0</v>
      </c>
      <c r="BB459" s="53">
        <v>0</v>
      </c>
      <c r="BC459" s="53">
        <v>0</v>
      </c>
      <c r="BD459" s="53">
        <v>0</v>
      </c>
      <c r="BE459" s="53">
        <v>0</v>
      </c>
      <c r="BF459" s="53">
        <v>0</v>
      </c>
      <c r="BG459" s="53">
        <v>0</v>
      </c>
      <c r="BH459" s="53">
        <v>0</v>
      </c>
      <c r="BI459" s="53">
        <v>0</v>
      </c>
      <c r="BJ459" s="53">
        <v>0</v>
      </c>
      <c r="BK459" s="53">
        <v>0</v>
      </c>
      <c r="BL459" s="53">
        <v>0</v>
      </c>
      <c r="BM459" s="53">
        <v>0</v>
      </c>
      <c r="BN459" s="53">
        <v>0</v>
      </c>
      <c r="BO459" s="53">
        <v>0</v>
      </c>
      <c r="BP459" s="53">
        <v>0</v>
      </c>
      <c r="BQ459" s="53">
        <v>0</v>
      </c>
      <c r="BR459" s="53">
        <v>0</v>
      </c>
      <c r="BS459" s="53">
        <v>0</v>
      </c>
      <c r="BT459" s="53">
        <v>0</v>
      </c>
      <c r="BU459" s="53">
        <v>0</v>
      </c>
      <c r="BV459" s="53">
        <v>0</v>
      </c>
      <c r="BW459" s="53">
        <v>0</v>
      </c>
      <c r="BX459" s="53">
        <v>0</v>
      </c>
      <c r="BY459" s="53">
        <v>0</v>
      </c>
      <c r="BZ459" s="53">
        <v>0</v>
      </c>
      <c r="CA459" s="53">
        <v>0</v>
      </c>
      <c r="CB459" s="53">
        <v>0</v>
      </c>
      <c r="CC459" s="53">
        <v>0</v>
      </c>
      <c r="CD459" s="53">
        <v>0</v>
      </c>
      <c r="CE459" s="53">
        <v>0</v>
      </c>
      <c r="CF459" s="53">
        <v>0</v>
      </c>
      <c r="CG459" s="53">
        <v>0</v>
      </c>
      <c r="CH459" s="53">
        <v>0</v>
      </c>
      <c r="CI459" s="53">
        <v>0</v>
      </c>
      <c r="CJ459" s="53">
        <v>0</v>
      </c>
      <c r="CK459" s="53">
        <v>0</v>
      </c>
      <c r="CL459" s="53">
        <v>0</v>
      </c>
      <c r="CM459" s="53">
        <v>0</v>
      </c>
      <c r="CN459" s="53">
        <v>0</v>
      </c>
      <c r="CO459" s="53">
        <v>0</v>
      </c>
      <c r="CP459" s="53">
        <v>0</v>
      </c>
      <c r="CQ459" s="53">
        <v>0</v>
      </c>
      <c r="CR459" s="53">
        <v>0</v>
      </c>
      <c r="CS459" s="53">
        <v>0</v>
      </c>
      <c r="CT459" s="53">
        <v>0</v>
      </c>
      <c r="CU459" s="53">
        <v>0</v>
      </c>
      <c r="CV459" s="53">
        <v>0</v>
      </c>
      <c r="CW459" s="53">
        <v>0</v>
      </c>
      <c r="CX459" s="53">
        <v>0</v>
      </c>
      <c r="CY459" s="53">
        <v>0</v>
      </c>
      <c r="CZ459" s="53">
        <v>0</v>
      </c>
      <c r="DA459" s="53">
        <v>0</v>
      </c>
      <c r="DB459" s="53">
        <v>0</v>
      </c>
      <c r="DC459" s="53">
        <v>0</v>
      </c>
      <c r="DD459" s="53">
        <v>0</v>
      </c>
      <c r="DE459" s="53">
        <v>0</v>
      </c>
      <c r="DF459" s="53">
        <v>0</v>
      </c>
      <c r="DG459" s="53">
        <v>0</v>
      </c>
      <c r="DH459" s="53">
        <v>0</v>
      </c>
      <c r="DI459" s="53">
        <v>0</v>
      </c>
      <c r="DJ459" s="53">
        <v>0</v>
      </c>
      <c r="DK459" s="53">
        <v>0</v>
      </c>
      <c r="DL459" s="53">
        <v>0</v>
      </c>
      <c r="DM459" s="53">
        <v>0</v>
      </c>
      <c r="DN459" s="53">
        <v>0</v>
      </c>
      <c r="DO459" s="53">
        <v>0</v>
      </c>
      <c r="DP459" s="53">
        <v>0</v>
      </c>
      <c r="DQ459" s="53">
        <v>0</v>
      </c>
      <c r="DR459" s="53">
        <v>0</v>
      </c>
      <c r="DS459" s="53">
        <v>0</v>
      </c>
      <c r="DT459" s="53">
        <v>0</v>
      </c>
      <c r="DU459" s="53">
        <v>0</v>
      </c>
      <c r="DV459" s="53">
        <v>0</v>
      </c>
      <c r="DW459" s="53">
        <v>0</v>
      </c>
      <c r="DX459" s="53">
        <v>0</v>
      </c>
      <c r="DY459" s="53">
        <v>0</v>
      </c>
      <c r="DZ459" s="53">
        <v>0</v>
      </c>
      <c r="EA459" s="53">
        <v>0</v>
      </c>
      <c r="EB459" s="53">
        <v>0</v>
      </c>
      <c r="EC459" s="53">
        <v>0</v>
      </c>
      <c r="ED459" s="53">
        <v>0</v>
      </c>
      <c r="EE459" s="53">
        <v>0</v>
      </c>
      <c r="EF459" s="53">
        <v>0</v>
      </c>
      <c r="EG459" s="53">
        <v>0</v>
      </c>
      <c r="EH459" s="53">
        <v>0</v>
      </c>
      <c r="EI459" s="53">
        <v>0</v>
      </c>
      <c r="EJ459" s="53">
        <v>0</v>
      </c>
      <c r="EK459" s="53">
        <v>0</v>
      </c>
      <c r="EL459" s="53">
        <v>0</v>
      </c>
      <c r="EM459" s="53">
        <v>0</v>
      </c>
      <c r="EN459" s="53">
        <v>0</v>
      </c>
      <c r="EO459" s="53">
        <v>0</v>
      </c>
      <c r="EP459" s="53">
        <v>0</v>
      </c>
      <c r="EQ459" s="53">
        <v>0</v>
      </c>
      <c r="ER459" s="53">
        <v>0</v>
      </c>
      <c r="ES459" s="53">
        <v>0</v>
      </c>
      <c r="ET459" s="53">
        <v>0</v>
      </c>
      <c r="EU459" s="53">
        <v>0</v>
      </c>
      <c r="EV459" s="53">
        <v>0</v>
      </c>
      <c r="EW459" s="53">
        <v>54.976190000000003</v>
      </c>
      <c r="EX459" s="53">
        <v>54.833329999999997</v>
      </c>
      <c r="EY459" s="53">
        <v>54.690480000000001</v>
      </c>
      <c r="EZ459" s="53">
        <v>54.595239999999997</v>
      </c>
      <c r="FA459" s="53">
        <v>54.214289999999998</v>
      </c>
      <c r="FB459" s="53">
        <v>54</v>
      </c>
      <c r="FC459" s="53">
        <v>54</v>
      </c>
      <c r="FD459" s="53">
        <v>54.428570000000001</v>
      </c>
      <c r="FE459" s="53">
        <v>55.285710000000002</v>
      </c>
      <c r="FF459" s="53">
        <v>56.595239999999997</v>
      </c>
      <c r="FG459" s="53">
        <v>58.523809999999997</v>
      </c>
      <c r="FH459" s="53">
        <v>60.5</v>
      </c>
      <c r="FI459" s="53">
        <v>61.976190000000003</v>
      </c>
      <c r="FJ459" s="53">
        <v>63.357140000000001</v>
      </c>
      <c r="FK459" s="53">
        <v>63.785710000000002</v>
      </c>
      <c r="FL459" s="53">
        <v>63.214289999999998</v>
      </c>
      <c r="FM459" s="53">
        <v>62.190480000000001</v>
      </c>
      <c r="FN459" s="53">
        <v>60.809519999999999</v>
      </c>
      <c r="FO459" s="53">
        <v>59.428570000000001</v>
      </c>
      <c r="FP459" s="53">
        <v>58.23809</v>
      </c>
      <c r="FQ459" s="53">
        <v>56.928570000000001</v>
      </c>
      <c r="FR459" s="53">
        <v>55.833329999999997</v>
      </c>
      <c r="FS459" s="53">
        <v>55.523809999999997</v>
      </c>
      <c r="FT459" s="53">
        <v>55.095239999999997</v>
      </c>
      <c r="FU459" s="53">
        <v>4</v>
      </c>
      <c r="FV459" s="53">
        <v>81.941550000000007</v>
      </c>
      <c r="FW459" s="53">
        <v>45.519970000000001</v>
      </c>
      <c r="FX459" s="53">
        <v>0</v>
      </c>
    </row>
    <row r="460" spans="1:180" x14ac:dyDescent="0.3">
      <c r="A460" t="s">
        <v>174</v>
      </c>
      <c r="B460" t="s">
        <v>253</v>
      </c>
      <c r="C460" t="s">
        <v>180</v>
      </c>
      <c r="D460" t="s">
        <v>248</v>
      </c>
      <c r="E460" t="s">
        <v>187</v>
      </c>
      <c r="F460" t="s">
        <v>231</v>
      </c>
      <c r="G460" t="s">
        <v>243</v>
      </c>
      <c r="H460" s="53">
        <v>17</v>
      </c>
      <c r="I460" s="53">
        <v>0</v>
      </c>
      <c r="J460" s="53">
        <v>0</v>
      </c>
      <c r="K460" s="53">
        <v>0</v>
      </c>
      <c r="L460" s="53">
        <v>0</v>
      </c>
      <c r="M460" s="53">
        <v>0</v>
      </c>
      <c r="N460" s="53">
        <v>0</v>
      </c>
      <c r="O460" s="53">
        <v>0</v>
      </c>
      <c r="P460" s="53">
        <v>0</v>
      </c>
      <c r="Q460" s="53">
        <v>0</v>
      </c>
      <c r="R460" s="53">
        <v>0</v>
      </c>
      <c r="S460" s="53">
        <v>0</v>
      </c>
      <c r="T460" s="53">
        <v>0</v>
      </c>
      <c r="U460" s="53">
        <v>0</v>
      </c>
      <c r="V460" s="53">
        <v>0</v>
      </c>
      <c r="W460" s="53">
        <v>0</v>
      </c>
      <c r="X460" s="53">
        <v>0</v>
      </c>
      <c r="Y460" s="53">
        <v>0</v>
      </c>
      <c r="Z460" s="53">
        <v>0</v>
      </c>
      <c r="AA460" s="53">
        <v>0</v>
      </c>
      <c r="AB460" s="53">
        <v>0</v>
      </c>
      <c r="AC460" s="53">
        <v>0</v>
      </c>
      <c r="AD460" s="53">
        <v>0</v>
      </c>
      <c r="AE460" s="53">
        <v>0</v>
      </c>
      <c r="AF460" s="53">
        <v>0</v>
      </c>
      <c r="AG460" s="53">
        <v>0</v>
      </c>
      <c r="AH460" s="53">
        <v>0</v>
      </c>
      <c r="AI460" s="53">
        <v>0</v>
      </c>
      <c r="AJ460" s="53">
        <v>0</v>
      </c>
      <c r="AK460" s="53">
        <v>0</v>
      </c>
      <c r="AL460" s="53">
        <v>0</v>
      </c>
      <c r="AM460" s="53">
        <v>0</v>
      </c>
      <c r="AN460" s="53">
        <v>0</v>
      </c>
      <c r="AO460" s="53">
        <v>0</v>
      </c>
      <c r="AP460" s="53">
        <v>0</v>
      </c>
      <c r="AQ460" s="53">
        <v>0</v>
      </c>
      <c r="AR460" s="53">
        <v>0</v>
      </c>
      <c r="AS460" s="53">
        <v>0</v>
      </c>
      <c r="AT460" s="53">
        <v>0</v>
      </c>
      <c r="AU460" s="53">
        <v>0</v>
      </c>
      <c r="AV460" s="53">
        <v>0</v>
      </c>
      <c r="AW460" s="53">
        <v>0</v>
      </c>
      <c r="AX460" s="53">
        <v>0</v>
      </c>
      <c r="AY460" s="53">
        <v>0</v>
      </c>
      <c r="AZ460" s="53">
        <v>0</v>
      </c>
      <c r="BA460" s="53">
        <v>0</v>
      </c>
      <c r="BB460" s="53">
        <v>0</v>
      </c>
      <c r="BC460" s="53">
        <v>0</v>
      </c>
      <c r="BD460" s="53">
        <v>0</v>
      </c>
      <c r="BE460" s="53">
        <v>0</v>
      </c>
      <c r="BF460" s="53">
        <v>0</v>
      </c>
      <c r="BG460" s="53">
        <v>0</v>
      </c>
      <c r="BH460" s="53">
        <v>0</v>
      </c>
      <c r="BI460" s="53">
        <v>0</v>
      </c>
      <c r="BJ460" s="53">
        <v>0</v>
      </c>
      <c r="BK460" s="53">
        <v>0</v>
      </c>
      <c r="BL460" s="53">
        <v>0</v>
      </c>
      <c r="BM460" s="53">
        <v>0</v>
      </c>
      <c r="BN460" s="53">
        <v>0</v>
      </c>
      <c r="BO460" s="53">
        <v>0</v>
      </c>
      <c r="BP460" s="53">
        <v>0</v>
      </c>
      <c r="BQ460" s="53">
        <v>0</v>
      </c>
      <c r="BR460" s="53">
        <v>0</v>
      </c>
      <c r="BS460" s="53">
        <v>0</v>
      </c>
      <c r="BT460" s="53">
        <v>0</v>
      </c>
      <c r="BU460" s="53">
        <v>0</v>
      </c>
      <c r="BV460" s="53">
        <v>0</v>
      </c>
      <c r="BW460" s="53">
        <v>0</v>
      </c>
      <c r="BX460" s="53">
        <v>0</v>
      </c>
      <c r="BY460" s="53">
        <v>0</v>
      </c>
      <c r="BZ460" s="53">
        <v>0</v>
      </c>
      <c r="CA460" s="53">
        <v>0</v>
      </c>
      <c r="CB460" s="53">
        <v>0</v>
      </c>
      <c r="CC460" s="53">
        <v>0</v>
      </c>
      <c r="CD460" s="53">
        <v>0</v>
      </c>
      <c r="CE460" s="53">
        <v>0</v>
      </c>
      <c r="CF460" s="53">
        <v>0</v>
      </c>
      <c r="CG460" s="53">
        <v>0</v>
      </c>
      <c r="CH460" s="53">
        <v>0</v>
      </c>
      <c r="CI460" s="53">
        <v>0</v>
      </c>
      <c r="CJ460" s="53">
        <v>0</v>
      </c>
      <c r="CK460" s="53">
        <v>0</v>
      </c>
      <c r="CL460" s="53">
        <v>0</v>
      </c>
      <c r="CM460" s="53">
        <v>0</v>
      </c>
      <c r="CN460" s="53">
        <v>0</v>
      </c>
      <c r="CO460" s="53">
        <v>0</v>
      </c>
      <c r="CP460" s="53">
        <v>0</v>
      </c>
      <c r="CQ460" s="53">
        <v>0</v>
      </c>
      <c r="CR460" s="53">
        <v>0</v>
      </c>
      <c r="CS460" s="53">
        <v>0</v>
      </c>
      <c r="CT460" s="53">
        <v>0</v>
      </c>
      <c r="CU460" s="53">
        <v>0</v>
      </c>
      <c r="CV460" s="53">
        <v>0</v>
      </c>
      <c r="CW460" s="53">
        <v>0</v>
      </c>
      <c r="CX460" s="53">
        <v>0</v>
      </c>
      <c r="CY460" s="53">
        <v>0</v>
      </c>
      <c r="CZ460" s="53">
        <v>0</v>
      </c>
      <c r="DA460" s="53">
        <v>0</v>
      </c>
      <c r="DB460" s="53">
        <v>0</v>
      </c>
      <c r="DC460" s="53">
        <v>0</v>
      </c>
      <c r="DD460" s="53">
        <v>0</v>
      </c>
      <c r="DE460" s="53">
        <v>0</v>
      </c>
      <c r="DF460" s="53">
        <v>0</v>
      </c>
      <c r="DG460" s="53">
        <v>0</v>
      </c>
      <c r="DH460" s="53">
        <v>0</v>
      </c>
      <c r="DI460" s="53">
        <v>0</v>
      </c>
      <c r="DJ460" s="53">
        <v>0</v>
      </c>
      <c r="DK460" s="53">
        <v>0</v>
      </c>
      <c r="DL460" s="53">
        <v>0</v>
      </c>
      <c r="DM460" s="53">
        <v>0</v>
      </c>
      <c r="DN460" s="53">
        <v>0</v>
      </c>
      <c r="DO460" s="53">
        <v>0</v>
      </c>
      <c r="DP460" s="53">
        <v>0</v>
      </c>
      <c r="DQ460" s="53">
        <v>0</v>
      </c>
      <c r="DR460" s="53">
        <v>0</v>
      </c>
      <c r="DS460" s="53">
        <v>0</v>
      </c>
      <c r="DT460" s="53">
        <v>0</v>
      </c>
      <c r="DU460" s="53">
        <v>0</v>
      </c>
      <c r="DV460" s="53">
        <v>0</v>
      </c>
      <c r="DW460" s="53">
        <v>0</v>
      </c>
      <c r="DX460" s="53">
        <v>0</v>
      </c>
      <c r="DY460" s="53">
        <v>0</v>
      </c>
      <c r="DZ460" s="53">
        <v>0</v>
      </c>
      <c r="EA460" s="53">
        <v>0</v>
      </c>
      <c r="EB460" s="53">
        <v>0</v>
      </c>
      <c r="EC460" s="53">
        <v>0</v>
      </c>
      <c r="ED460" s="53">
        <v>0</v>
      </c>
      <c r="EE460" s="53">
        <v>0</v>
      </c>
      <c r="EF460" s="53">
        <v>0</v>
      </c>
      <c r="EG460" s="53">
        <v>0</v>
      </c>
      <c r="EH460" s="53">
        <v>0</v>
      </c>
      <c r="EI460" s="53">
        <v>0</v>
      </c>
      <c r="EJ460" s="53">
        <v>0</v>
      </c>
      <c r="EK460" s="53">
        <v>0</v>
      </c>
      <c r="EL460" s="53">
        <v>0</v>
      </c>
      <c r="EM460" s="53">
        <v>0</v>
      </c>
      <c r="EN460" s="53">
        <v>0</v>
      </c>
      <c r="EO460" s="53">
        <v>0</v>
      </c>
      <c r="EP460" s="53">
        <v>0</v>
      </c>
      <c r="EQ460" s="53">
        <v>0</v>
      </c>
      <c r="ER460" s="53">
        <v>0</v>
      </c>
      <c r="ES460" s="53">
        <v>0</v>
      </c>
      <c r="ET460" s="53">
        <v>0</v>
      </c>
      <c r="EU460" s="53">
        <v>0</v>
      </c>
      <c r="EV460" s="53">
        <v>0</v>
      </c>
      <c r="EW460" s="53">
        <v>55.8125</v>
      </c>
      <c r="EX460" s="53">
        <v>55.4375</v>
      </c>
      <c r="EY460" s="53">
        <v>54.875</v>
      </c>
      <c r="EZ460" s="53">
        <v>54.5625</v>
      </c>
      <c r="FA460" s="53">
        <v>53.9375</v>
      </c>
      <c r="FB460" s="53">
        <v>53.5625</v>
      </c>
      <c r="FC460" s="53">
        <v>53.5625</v>
      </c>
      <c r="FD460" s="53">
        <v>54.9375</v>
      </c>
      <c r="FE460" s="53">
        <v>57.5</v>
      </c>
      <c r="FF460" s="53">
        <v>60.25</v>
      </c>
      <c r="FG460" s="53">
        <v>62.5</v>
      </c>
      <c r="FH460" s="53">
        <v>63.9375</v>
      </c>
      <c r="FI460" s="53">
        <v>63.5625</v>
      </c>
      <c r="FJ460" s="53">
        <v>64.125</v>
      </c>
      <c r="FK460" s="53">
        <v>65.75</v>
      </c>
      <c r="FL460" s="53">
        <v>65.9375</v>
      </c>
      <c r="FM460" s="53">
        <v>65.3125</v>
      </c>
      <c r="FN460" s="53">
        <v>64.3125</v>
      </c>
      <c r="FO460" s="53">
        <v>63</v>
      </c>
      <c r="FP460" s="53">
        <v>60.875</v>
      </c>
      <c r="FQ460" s="53">
        <v>59</v>
      </c>
      <c r="FR460" s="53">
        <v>57.625</v>
      </c>
      <c r="FS460" s="53">
        <v>57.125</v>
      </c>
      <c r="FT460" s="53">
        <v>56.6875</v>
      </c>
      <c r="FU460" s="53">
        <v>4</v>
      </c>
      <c r="FV460" s="53">
        <v>87.309560000000005</v>
      </c>
      <c r="FW460" s="53">
        <v>46.439599999999999</v>
      </c>
      <c r="FX460" s="53">
        <v>0</v>
      </c>
    </row>
    <row r="461" spans="1:180" x14ac:dyDescent="0.3">
      <c r="A461" t="s">
        <v>174</v>
      </c>
      <c r="B461" t="s">
        <v>253</v>
      </c>
      <c r="C461" t="s">
        <v>180</v>
      </c>
      <c r="D461" t="s">
        <v>248</v>
      </c>
      <c r="E461" t="s">
        <v>189</v>
      </c>
      <c r="F461" t="s">
        <v>231</v>
      </c>
      <c r="G461" t="s">
        <v>243</v>
      </c>
      <c r="H461" s="53">
        <v>17</v>
      </c>
      <c r="I461" s="53">
        <v>0</v>
      </c>
      <c r="J461" s="53">
        <v>0</v>
      </c>
      <c r="K461" s="53">
        <v>0</v>
      </c>
      <c r="L461" s="53">
        <v>0</v>
      </c>
      <c r="M461" s="53">
        <v>0</v>
      </c>
      <c r="N461" s="53">
        <v>0</v>
      </c>
      <c r="O461" s="53">
        <v>0</v>
      </c>
      <c r="P461" s="53">
        <v>0</v>
      </c>
      <c r="Q461" s="53">
        <v>0</v>
      </c>
      <c r="R461" s="53">
        <v>0</v>
      </c>
      <c r="S461" s="53">
        <v>0</v>
      </c>
      <c r="T461" s="53">
        <v>0</v>
      </c>
      <c r="U461" s="53">
        <v>0</v>
      </c>
      <c r="V461" s="53">
        <v>0</v>
      </c>
      <c r="W461" s="53">
        <v>0</v>
      </c>
      <c r="X461" s="53">
        <v>0</v>
      </c>
      <c r="Y461" s="53">
        <v>0</v>
      </c>
      <c r="Z461" s="53">
        <v>0</v>
      </c>
      <c r="AA461" s="53">
        <v>0</v>
      </c>
      <c r="AB461" s="53">
        <v>0</v>
      </c>
      <c r="AC461" s="53">
        <v>0</v>
      </c>
      <c r="AD461" s="53">
        <v>0</v>
      </c>
      <c r="AE461" s="53">
        <v>0</v>
      </c>
      <c r="AF461" s="53">
        <v>0</v>
      </c>
      <c r="AG461" s="53">
        <v>0</v>
      </c>
      <c r="AH461" s="53">
        <v>0</v>
      </c>
      <c r="AI461" s="53">
        <v>0</v>
      </c>
      <c r="AJ461" s="53">
        <v>0</v>
      </c>
      <c r="AK461" s="53">
        <v>0</v>
      </c>
      <c r="AL461" s="53">
        <v>0</v>
      </c>
      <c r="AM461" s="53">
        <v>0</v>
      </c>
      <c r="AN461" s="53">
        <v>0</v>
      </c>
      <c r="AO461" s="53">
        <v>0</v>
      </c>
      <c r="AP461" s="53">
        <v>0</v>
      </c>
      <c r="AQ461" s="53">
        <v>0</v>
      </c>
      <c r="AR461" s="53">
        <v>0</v>
      </c>
      <c r="AS461" s="53">
        <v>0</v>
      </c>
      <c r="AT461" s="53">
        <v>0</v>
      </c>
      <c r="AU461" s="53">
        <v>0</v>
      </c>
      <c r="AV461" s="53">
        <v>0</v>
      </c>
      <c r="AW461" s="53">
        <v>0</v>
      </c>
      <c r="AX461" s="53">
        <v>0</v>
      </c>
      <c r="AY461" s="53">
        <v>0</v>
      </c>
      <c r="AZ461" s="53">
        <v>0</v>
      </c>
      <c r="BA461" s="53">
        <v>0</v>
      </c>
      <c r="BB461" s="53">
        <v>0</v>
      </c>
      <c r="BC461" s="53">
        <v>0</v>
      </c>
      <c r="BD461" s="53">
        <v>0</v>
      </c>
      <c r="BE461" s="53">
        <v>0</v>
      </c>
      <c r="BF461" s="53">
        <v>0</v>
      </c>
      <c r="BG461" s="53">
        <v>0</v>
      </c>
      <c r="BH461" s="53">
        <v>0</v>
      </c>
      <c r="BI461" s="53">
        <v>0</v>
      </c>
      <c r="BJ461" s="53">
        <v>0</v>
      </c>
      <c r="BK461" s="53">
        <v>0</v>
      </c>
      <c r="BL461" s="53">
        <v>0</v>
      </c>
      <c r="BM461" s="53">
        <v>0</v>
      </c>
      <c r="BN461" s="53">
        <v>0</v>
      </c>
      <c r="BO461" s="53">
        <v>0</v>
      </c>
      <c r="BP461" s="53">
        <v>0</v>
      </c>
      <c r="BQ461" s="53">
        <v>0</v>
      </c>
      <c r="BR461" s="53">
        <v>0</v>
      </c>
      <c r="BS461" s="53">
        <v>0</v>
      </c>
      <c r="BT461" s="53">
        <v>0</v>
      </c>
      <c r="BU461" s="53">
        <v>0</v>
      </c>
      <c r="BV461" s="53">
        <v>0</v>
      </c>
      <c r="BW461" s="53">
        <v>0</v>
      </c>
      <c r="BX461" s="53">
        <v>0</v>
      </c>
      <c r="BY461" s="53">
        <v>0</v>
      </c>
      <c r="BZ461" s="53">
        <v>0</v>
      </c>
      <c r="CA461" s="53">
        <v>0</v>
      </c>
      <c r="CB461" s="53">
        <v>0</v>
      </c>
      <c r="CC461" s="53">
        <v>0</v>
      </c>
      <c r="CD461" s="53">
        <v>0</v>
      </c>
      <c r="CE461" s="53">
        <v>0</v>
      </c>
      <c r="CF461" s="53">
        <v>0</v>
      </c>
      <c r="CG461" s="53">
        <v>0</v>
      </c>
      <c r="CH461" s="53">
        <v>0</v>
      </c>
      <c r="CI461" s="53">
        <v>0</v>
      </c>
      <c r="CJ461" s="53">
        <v>0</v>
      </c>
      <c r="CK461" s="53">
        <v>0</v>
      </c>
      <c r="CL461" s="53">
        <v>0</v>
      </c>
      <c r="CM461" s="53">
        <v>0</v>
      </c>
      <c r="CN461" s="53">
        <v>0</v>
      </c>
      <c r="CO461" s="53">
        <v>0</v>
      </c>
      <c r="CP461" s="53">
        <v>0</v>
      </c>
      <c r="CQ461" s="53">
        <v>0</v>
      </c>
      <c r="CR461" s="53">
        <v>0</v>
      </c>
      <c r="CS461" s="53">
        <v>0</v>
      </c>
      <c r="CT461" s="53">
        <v>0</v>
      </c>
      <c r="CU461" s="53">
        <v>0</v>
      </c>
      <c r="CV461" s="53">
        <v>0</v>
      </c>
      <c r="CW461" s="53">
        <v>0</v>
      </c>
      <c r="CX461" s="53">
        <v>0</v>
      </c>
      <c r="CY461" s="53">
        <v>0</v>
      </c>
      <c r="CZ461" s="53">
        <v>0</v>
      </c>
      <c r="DA461" s="53">
        <v>0</v>
      </c>
      <c r="DB461" s="53">
        <v>0</v>
      </c>
      <c r="DC461" s="53">
        <v>0</v>
      </c>
      <c r="DD461" s="53">
        <v>0</v>
      </c>
      <c r="DE461" s="53">
        <v>0</v>
      </c>
      <c r="DF461" s="53">
        <v>0</v>
      </c>
      <c r="DG461" s="53">
        <v>0</v>
      </c>
      <c r="DH461" s="53">
        <v>0</v>
      </c>
      <c r="DI461" s="53">
        <v>0</v>
      </c>
      <c r="DJ461" s="53">
        <v>0</v>
      </c>
      <c r="DK461" s="53">
        <v>0</v>
      </c>
      <c r="DL461" s="53">
        <v>0</v>
      </c>
      <c r="DM461" s="53">
        <v>0</v>
      </c>
      <c r="DN461" s="53">
        <v>0</v>
      </c>
      <c r="DO461" s="53">
        <v>0</v>
      </c>
      <c r="DP461" s="53">
        <v>0</v>
      </c>
      <c r="DQ461" s="53">
        <v>0</v>
      </c>
      <c r="DR461" s="53">
        <v>0</v>
      </c>
      <c r="DS461" s="53">
        <v>0</v>
      </c>
      <c r="DT461" s="53">
        <v>0</v>
      </c>
      <c r="DU461" s="53">
        <v>0</v>
      </c>
      <c r="DV461" s="53">
        <v>0</v>
      </c>
      <c r="DW461" s="53">
        <v>0</v>
      </c>
      <c r="DX461" s="53">
        <v>0</v>
      </c>
      <c r="DY461" s="53">
        <v>0</v>
      </c>
      <c r="DZ461" s="53">
        <v>0</v>
      </c>
      <c r="EA461" s="53">
        <v>0</v>
      </c>
      <c r="EB461" s="53">
        <v>0</v>
      </c>
      <c r="EC461" s="53">
        <v>0</v>
      </c>
      <c r="ED461" s="53">
        <v>0</v>
      </c>
      <c r="EE461" s="53">
        <v>0</v>
      </c>
      <c r="EF461" s="53">
        <v>0</v>
      </c>
      <c r="EG461" s="53">
        <v>0</v>
      </c>
      <c r="EH461" s="53">
        <v>0</v>
      </c>
      <c r="EI461" s="53">
        <v>0</v>
      </c>
      <c r="EJ461" s="53">
        <v>0</v>
      </c>
      <c r="EK461" s="53">
        <v>0</v>
      </c>
      <c r="EL461" s="53">
        <v>0</v>
      </c>
      <c r="EM461" s="53">
        <v>0</v>
      </c>
      <c r="EN461" s="53">
        <v>0</v>
      </c>
      <c r="EO461" s="53">
        <v>0</v>
      </c>
      <c r="EP461" s="53">
        <v>0</v>
      </c>
      <c r="EQ461" s="53">
        <v>0</v>
      </c>
      <c r="ER461" s="53">
        <v>0</v>
      </c>
      <c r="ES461" s="53">
        <v>0</v>
      </c>
      <c r="ET461" s="53">
        <v>0</v>
      </c>
      <c r="EU461" s="53">
        <v>0</v>
      </c>
      <c r="EV461" s="53">
        <v>0</v>
      </c>
      <c r="EW461" s="53">
        <v>57.27778</v>
      </c>
      <c r="EX461" s="53">
        <v>56.666670000000003</v>
      </c>
      <c r="EY461" s="53">
        <v>56.111109999999996</v>
      </c>
      <c r="EZ461" s="53">
        <v>55.666670000000003</v>
      </c>
      <c r="FA461" s="53">
        <v>55.111109999999996</v>
      </c>
      <c r="FB461" s="53">
        <v>55</v>
      </c>
      <c r="FC461" s="53">
        <v>54.72222</v>
      </c>
      <c r="FD461" s="53">
        <v>55</v>
      </c>
      <c r="FE461" s="53">
        <v>56.333329999999997</v>
      </c>
      <c r="FF461" s="53">
        <v>58</v>
      </c>
      <c r="FG461" s="53">
        <v>60.5</v>
      </c>
      <c r="FH461" s="53">
        <v>62.94444</v>
      </c>
      <c r="FI461" s="53">
        <v>64.166659999999993</v>
      </c>
      <c r="FJ461" s="53">
        <v>64.55556</v>
      </c>
      <c r="FK461" s="53">
        <v>65.166659999999993</v>
      </c>
      <c r="FL461" s="53">
        <v>64.833340000000007</v>
      </c>
      <c r="FM461" s="53">
        <v>63.55556</v>
      </c>
      <c r="FN461" s="53">
        <v>62.77778</v>
      </c>
      <c r="FO461" s="53">
        <v>61.833329999999997</v>
      </c>
      <c r="FP461" s="53">
        <v>59.833329999999997</v>
      </c>
      <c r="FQ461" s="53">
        <v>58.22222</v>
      </c>
      <c r="FR461" s="53">
        <v>57.166670000000003</v>
      </c>
      <c r="FS461" s="53">
        <v>56.77778</v>
      </c>
      <c r="FT461" s="53">
        <v>56.333329999999997</v>
      </c>
      <c r="FU461" s="53">
        <v>4</v>
      </c>
      <c r="FV461" s="53">
        <v>86.463859999999997</v>
      </c>
      <c r="FW461" s="53">
        <v>48.021259999999998</v>
      </c>
      <c r="FX461" s="53">
        <v>0</v>
      </c>
    </row>
    <row r="462" spans="1:180" x14ac:dyDescent="0.3">
      <c r="A462" t="s">
        <v>174</v>
      </c>
      <c r="B462" t="s">
        <v>253</v>
      </c>
      <c r="C462" t="s">
        <v>180</v>
      </c>
      <c r="D462" t="s">
        <v>248</v>
      </c>
      <c r="E462" t="s">
        <v>190</v>
      </c>
      <c r="F462" t="s">
        <v>231</v>
      </c>
      <c r="G462" t="s">
        <v>243</v>
      </c>
      <c r="H462" s="53">
        <v>17</v>
      </c>
      <c r="I462" s="53">
        <v>0</v>
      </c>
      <c r="J462" s="53">
        <v>0</v>
      </c>
      <c r="K462" s="53">
        <v>0</v>
      </c>
      <c r="L462" s="53">
        <v>0</v>
      </c>
      <c r="M462" s="53">
        <v>0</v>
      </c>
      <c r="N462" s="53">
        <v>0</v>
      </c>
      <c r="O462" s="53">
        <v>0</v>
      </c>
      <c r="P462" s="53">
        <v>0</v>
      </c>
      <c r="Q462" s="53">
        <v>0</v>
      </c>
      <c r="R462" s="53">
        <v>0</v>
      </c>
      <c r="S462" s="53">
        <v>0</v>
      </c>
      <c r="T462" s="53">
        <v>0</v>
      </c>
      <c r="U462" s="53">
        <v>0</v>
      </c>
      <c r="V462" s="53">
        <v>0</v>
      </c>
      <c r="W462" s="53">
        <v>0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3">
        <v>0</v>
      </c>
      <c r="AF462" s="53">
        <v>0</v>
      </c>
      <c r="AG462" s="53">
        <v>0</v>
      </c>
      <c r="AH462" s="53">
        <v>0</v>
      </c>
      <c r="AI462" s="53">
        <v>0</v>
      </c>
      <c r="AJ462" s="53">
        <v>0</v>
      </c>
      <c r="AK462" s="53">
        <v>0</v>
      </c>
      <c r="AL462" s="53">
        <v>0</v>
      </c>
      <c r="AM462" s="53">
        <v>0</v>
      </c>
      <c r="AN462" s="53">
        <v>0</v>
      </c>
      <c r="AO462" s="53">
        <v>0</v>
      </c>
      <c r="AP462" s="53">
        <v>0</v>
      </c>
      <c r="AQ462" s="53">
        <v>0</v>
      </c>
      <c r="AR462" s="53">
        <v>0</v>
      </c>
      <c r="AS462" s="53">
        <v>0</v>
      </c>
      <c r="AT462" s="53">
        <v>0</v>
      </c>
      <c r="AU462" s="53">
        <v>0</v>
      </c>
      <c r="AV462" s="53">
        <v>0</v>
      </c>
      <c r="AW462" s="53">
        <v>0</v>
      </c>
      <c r="AX462" s="53">
        <v>0</v>
      </c>
      <c r="AY462" s="53">
        <v>0</v>
      </c>
      <c r="AZ462" s="53">
        <v>0</v>
      </c>
      <c r="BA462" s="53">
        <v>0</v>
      </c>
      <c r="BB462" s="53">
        <v>0</v>
      </c>
      <c r="BC462" s="53">
        <v>0</v>
      </c>
      <c r="BD462" s="53">
        <v>0</v>
      </c>
      <c r="BE462" s="53">
        <v>0</v>
      </c>
      <c r="BF462" s="53">
        <v>0</v>
      </c>
      <c r="BG462" s="53">
        <v>0</v>
      </c>
      <c r="BH462" s="53">
        <v>0</v>
      </c>
      <c r="BI462" s="53">
        <v>0</v>
      </c>
      <c r="BJ462" s="53">
        <v>0</v>
      </c>
      <c r="BK462" s="53">
        <v>0</v>
      </c>
      <c r="BL462" s="53">
        <v>0</v>
      </c>
      <c r="BM462" s="53">
        <v>0</v>
      </c>
      <c r="BN462" s="53">
        <v>0</v>
      </c>
      <c r="BO462" s="53">
        <v>0</v>
      </c>
      <c r="BP462" s="53">
        <v>0</v>
      </c>
      <c r="BQ462" s="53">
        <v>0</v>
      </c>
      <c r="BR462" s="53">
        <v>0</v>
      </c>
      <c r="BS462" s="53">
        <v>0</v>
      </c>
      <c r="BT462" s="53">
        <v>0</v>
      </c>
      <c r="BU462" s="53">
        <v>0</v>
      </c>
      <c r="BV462" s="53">
        <v>0</v>
      </c>
      <c r="BW462" s="53">
        <v>0</v>
      </c>
      <c r="BX462" s="53">
        <v>0</v>
      </c>
      <c r="BY462" s="53">
        <v>0</v>
      </c>
      <c r="BZ462" s="53">
        <v>0</v>
      </c>
      <c r="CA462" s="53">
        <v>0</v>
      </c>
      <c r="CB462" s="53">
        <v>0</v>
      </c>
      <c r="CC462" s="53">
        <v>0</v>
      </c>
      <c r="CD462" s="53">
        <v>0</v>
      </c>
      <c r="CE462" s="53">
        <v>0</v>
      </c>
      <c r="CF462" s="53">
        <v>0</v>
      </c>
      <c r="CG462" s="53">
        <v>0</v>
      </c>
      <c r="CH462" s="53">
        <v>0</v>
      </c>
      <c r="CI462" s="53">
        <v>0</v>
      </c>
      <c r="CJ462" s="53">
        <v>0</v>
      </c>
      <c r="CK462" s="53">
        <v>0</v>
      </c>
      <c r="CL462" s="53">
        <v>0</v>
      </c>
      <c r="CM462" s="53">
        <v>0</v>
      </c>
      <c r="CN462" s="53">
        <v>0</v>
      </c>
      <c r="CO462" s="53">
        <v>0</v>
      </c>
      <c r="CP462" s="53">
        <v>0</v>
      </c>
      <c r="CQ462" s="53">
        <v>0</v>
      </c>
      <c r="CR462" s="53">
        <v>0</v>
      </c>
      <c r="CS462" s="53">
        <v>0</v>
      </c>
      <c r="CT462" s="53">
        <v>0</v>
      </c>
      <c r="CU462" s="53">
        <v>0</v>
      </c>
      <c r="CV462" s="53">
        <v>0</v>
      </c>
      <c r="CW462" s="53">
        <v>0</v>
      </c>
      <c r="CX462" s="53">
        <v>0</v>
      </c>
      <c r="CY462" s="53">
        <v>0</v>
      </c>
      <c r="CZ462" s="53">
        <v>0</v>
      </c>
      <c r="DA462" s="53">
        <v>0</v>
      </c>
      <c r="DB462" s="53">
        <v>0</v>
      </c>
      <c r="DC462" s="53">
        <v>0</v>
      </c>
      <c r="DD462" s="53">
        <v>0</v>
      </c>
      <c r="DE462" s="53">
        <v>0</v>
      </c>
      <c r="DF462" s="53">
        <v>0</v>
      </c>
      <c r="DG462" s="53">
        <v>0</v>
      </c>
      <c r="DH462" s="53">
        <v>0</v>
      </c>
      <c r="DI462" s="53">
        <v>0</v>
      </c>
      <c r="DJ462" s="53">
        <v>0</v>
      </c>
      <c r="DK462" s="53">
        <v>0</v>
      </c>
      <c r="DL462" s="53">
        <v>0</v>
      </c>
      <c r="DM462" s="53">
        <v>0</v>
      </c>
      <c r="DN462" s="53">
        <v>0</v>
      </c>
      <c r="DO462" s="53">
        <v>0</v>
      </c>
      <c r="DP462" s="53">
        <v>0</v>
      </c>
      <c r="DQ462" s="53">
        <v>0</v>
      </c>
      <c r="DR462" s="53">
        <v>0</v>
      </c>
      <c r="DS462" s="53">
        <v>0</v>
      </c>
      <c r="DT462" s="53">
        <v>0</v>
      </c>
      <c r="DU462" s="53">
        <v>0</v>
      </c>
      <c r="DV462" s="53">
        <v>0</v>
      </c>
      <c r="DW462" s="53">
        <v>0</v>
      </c>
      <c r="DX462" s="53">
        <v>0</v>
      </c>
      <c r="DY462" s="53">
        <v>0</v>
      </c>
      <c r="DZ462" s="53">
        <v>0</v>
      </c>
      <c r="EA462" s="53">
        <v>0</v>
      </c>
      <c r="EB462" s="53">
        <v>0</v>
      </c>
      <c r="EC462" s="53">
        <v>0</v>
      </c>
      <c r="ED462" s="53">
        <v>0</v>
      </c>
      <c r="EE462" s="53">
        <v>0</v>
      </c>
      <c r="EF462" s="53">
        <v>0</v>
      </c>
      <c r="EG462" s="53">
        <v>0</v>
      </c>
      <c r="EH462" s="53">
        <v>0</v>
      </c>
      <c r="EI462" s="53">
        <v>0</v>
      </c>
      <c r="EJ462" s="53">
        <v>0</v>
      </c>
      <c r="EK462" s="53">
        <v>0</v>
      </c>
      <c r="EL462" s="53">
        <v>0</v>
      </c>
      <c r="EM462" s="53">
        <v>0</v>
      </c>
      <c r="EN462" s="53">
        <v>0</v>
      </c>
      <c r="EO462" s="53">
        <v>0</v>
      </c>
      <c r="EP462" s="53">
        <v>0</v>
      </c>
      <c r="EQ462" s="53">
        <v>0</v>
      </c>
      <c r="ER462" s="53">
        <v>0</v>
      </c>
      <c r="ES462" s="53">
        <v>0</v>
      </c>
      <c r="ET462" s="53">
        <v>0</v>
      </c>
      <c r="EU462" s="53">
        <v>0</v>
      </c>
      <c r="EV462" s="53">
        <v>0</v>
      </c>
      <c r="EW462" s="53">
        <v>54.5</v>
      </c>
      <c r="EX462" s="53">
        <v>54.388890000000004</v>
      </c>
      <c r="EY462" s="53">
        <v>54.5</v>
      </c>
      <c r="EZ462" s="53">
        <v>54.44444</v>
      </c>
      <c r="FA462" s="53">
        <v>54.44444</v>
      </c>
      <c r="FB462" s="53">
        <v>54.833329999999997</v>
      </c>
      <c r="FC462" s="53">
        <v>54.72222</v>
      </c>
      <c r="FD462" s="53">
        <v>54.833329999999997</v>
      </c>
      <c r="FE462" s="53">
        <v>55.27778</v>
      </c>
      <c r="FF462" s="53">
        <v>56.5</v>
      </c>
      <c r="FG462" s="53">
        <v>58.333329999999997</v>
      </c>
      <c r="FH462" s="53">
        <v>60.77778</v>
      </c>
      <c r="FI462" s="53">
        <v>62.333329999999997</v>
      </c>
      <c r="FJ462" s="53">
        <v>63.27778</v>
      </c>
      <c r="FK462" s="53">
        <v>64.111109999999996</v>
      </c>
      <c r="FL462" s="53">
        <v>64.277780000000007</v>
      </c>
      <c r="FM462" s="53">
        <v>63.666670000000003</v>
      </c>
      <c r="FN462" s="53">
        <v>62.111109999999996</v>
      </c>
      <c r="FO462" s="53">
        <v>60.666670000000003</v>
      </c>
      <c r="FP462" s="53">
        <v>58.833329999999997</v>
      </c>
      <c r="FQ462" s="53">
        <v>57.666670000000003</v>
      </c>
      <c r="FR462" s="53">
        <v>56.55556</v>
      </c>
      <c r="FS462" s="53">
        <v>55.888890000000004</v>
      </c>
      <c r="FT462" s="53">
        <v>55.333329999999997</v>
      </c>
      <c r="FU462" s="53">
        <v>4</v>
      </c>
      <c r="FV462" s="53">
        <v>67.601979999999998</v>
      </c>
      <c r="FW462" s="53">
        <v>47.567189999999997</v>
      </c>
      <c r="FX462" s="53">
        <v>0</v>
      </c>
    </row>
    <row r="463" spans="1:180" x14ac:dyDescent="0.3">
      <c r="A463" t="s">
        <v>174</v>
      </c>
      <c r="B463" t="s">
        <v>253</v>
      </c>
      <c r="C463" t="s">
        <v>180</v>
      </c>
      <c r="D463" t="s">
        <v>248</v>
      </c>
      <c r="E463" t="s">
        <v>188</v>
      </c>
      <c r="F463" t="s">
        <v>231</v>
      </c>
      <c r="G463" t="s">
        <v>243</v>
      </c>
      <c r="H463" s="53">
        <v>17</v>
      </c>
      <c r="I463" s="53">
        <v>0</v>
      </c>
      <c r="J463" s="53">
        <v>0</v>
      </c>
      <c r="K463" s="53">
        <v>0</v>
      </c>
      <c r="L463" s="53">
        <v>0</v>
      </c>
      <c r="M463" s="53">
        <v>0</v>
      </c>
      <c r="N463" s="53">
        <v>0</v>
      </c>
      <c r="O463" s="53">
        <v>0</v>
      </c>
      <c r="P463" s="53">
        <v>0</v>
      </c>
      <c r="Q463" s="53">
        <v>0</v>
      </c>
      <c r="R463" s="53">
        <v>0</v>
      </c>
      <c r="S463" s="53">
        <v>0</v>
      </c>
      <c r="T463" s="53">
        <v>0</v>
      </c>
      <c r="U463" s="53">
        <v>0</v>
      </c>
      <c r="V463" s="53">
        <v>0</v>
      </c>
      <c r="W463" s="53">
        <v>0</v>
      </c>
      <c r="X463" s="53">
        <v>0</v>
      </c>
      <c r="Y463" s="53">
        <v>0</v>
      </c>
      <c r="Z463" s="53">
        <v>0</v>
      </c>
      <c r="AA463" s="53">
        <v>0</v>
      </c>
      <c r="AB463" s="53">
        <v>0</v>
      </c>
      <c r="AC463" s="53">
        <v>0</v>
      </c>
      <c r="AD463" s="53">
        <v>0</v>
      </c>
      <c r="AE463" s="53">
        <v>0</v>
      </c>
      <c r="AF463" s="53">
        <v>0</v>
      </c>
      <c r="AG463" s="53">
        <v>0</v>
      </c>
      <c r="AH463" s="53">
        <v>0</v>
      </c>
      <c r="AI463" s="53">
        <v>0</v>
      </c>
      <c r="AJ463" s="53">
        <v>0</v>
      </c>
      <c r="AK463" s="53">
        <v>0</v>
      </c>
      <c r="AL463" s="53">
        <v>0</v>
      </c>
      <c r="AM463" s="53">
        <v>0</v>
      </c>
      <c r="AN463" s="53">
        <v>0</v>
      </c>
      <c r="AO463" s="53">
        <v>0</v>
      </c>
      <c r="AP463" s="53">
        <v>0</v>
      </c>
      <c r="AQ463" s="53">
        <v>0</v>
      </c>
      <c r="AR463" s="53">
        <v>0</v>
      </c>
      <c r="AS463" s="53">
        <v>0</v>
      </c>
      <c r="AT463" s="53">
        <v>0</v>
      </c>
      <c r="AU463" s="53">
        <v>0</v>
      </c>
      <c r="AV463" s="53">
        <v>0</v>
      </c>
      <c r="AW463" s="53">
        <v>0</v>
      </c>
      <c r="AX463" s="53">
        <v>0</v>
      </c>
      <c r="AY463" s="53">
        <v>0</v>
      </c>
      <c r="AZ463" s="53">
        <v>0</v>
      </c>
      <c r="BA463" s="53">
        <v>0</v>
      </c>
      <c r="BB463" s="53">
        <v>0</v>
      </c>
      <c r="BC463" s="53">
        <v>0</v>
      </c>
      <c r="BD463" s="53">
        <v>0</v>
      </c>
      <c r="BE463" s="53">
        <v>0</v>
      </c>
      <c r="BF463" s="53">
        <v>0</v>
      </c>
      <c r="BG463" s="53">
        <v>0</v>
      </c>
      <c r="BH463" s="53">
        <v>0</v>
      </c>
      <c r="BI463" s="53">
        <v>0</v>
      </c>
      <c r="BJ463" s="53">
        <v>0</v>
      </c>
      <c r="BK463" s="53">
        <v>0</v>
      </c>
      <c r="BL463" s="53">
        <v>0</v>
      </c>
      <c r="BM463" s="53">
        <v>0</v>
      </c>
      <c r="BN463" s="53">
        <v>0</v>
      </c>
      <c r="BO463" s="53">
        <v>0</v>
      </c>
      <c r="BP463" s="53">
        <v>0</v>
      </c>
      <c r="BQ463" s="53">
        <v>0</v>
      </c>
      <c r="BR463" s="53">
        <v>0</v>
      </c>
      <c r="BS463" s="53">
        <v>0</v>
      </c>
      <c r="BT463" s="53">
        <v>0</v>
      </c>
      <c r="BU463" s="53">
        <v>0</v>
      </c>
      <c r="BV463" s="53">
        <v>0</v>
      </c>
      <c r="BW463" s="53">
        <v>0</v>
      </c>
      <c r="BX463" s="53">
        <v>0</v>
      </c>
      <c r="BY463" s="53">
        <v>0</v>
      </c>
      <c r="BZ463" s="53">
        <v>0</v>
      </c>
      <c r="CA463" s="53">
        <v>0</v>
      </c>
      <c r="CB463" s="53">
        <v>0</v>
      </c>
      <c r="CC463" s="53">
        <v>0</v>
      </c>
      <c r="CD463" s="53">
        <v>0</v>
      </c>
      <c r="CE463" s="53">
        <v>0</v>
      </c>
      <c r="CF463" s="53">
        <v>0</v>
      </c>
      <c r="CG463" s="53">
        <v>0</v>
      </c>
      <c r="CH463" s="53">
        <v>0</v>
      </c>
      <c r="CI463" s="53">
        <v>0</v>
      </c>
      <c r="CJ463" s="53">
        <v>0</v>
      </c>
      <c r="CK463" s="53">
        <v>0</v>
      </c>
      <c r="CL463" s="53">
        <v>0</v>
      </c>
      <c r="CM463" s="53">
        <v>0</v>
      </c>
      <c r="CN463" s="53">
        <v>0</v>
      </c>
      <c r="CO463" s="53">
        <v>0</v>
      </c>
      <c r="CP463" s="53">
        <v>0</v>
      </c>
      <c r="CQ463" s="53">
        <v>0</v>
      </c>
      <c r="CR463" s="53">
        <v>0</v>
      </c>
      <c r="CS463" s="53">
        <v>0</v>
      </c>
      <c r="CT463" s="53">
        <v>0</v>
      </c>
      <c r="CU463" s="53">
        <v>0</v>
      </c>
      <c r="CV463" s="53">
        <v>0</v>
      </c>
      <c r="CW463" s="53">
        <v>0</v>
      </c>
      <c r="CX463" s="53">
        <v>0</v>
      </c>
      <c r="CY463" s="53">
        <v>0</v>
      </c>
      <c r="CZ463" s="53">
        <v>0</v>
      </c>
      <c r="DA463" s="53">
        <v>0</v>
      </c>
      <c r="DB463" s="53">
        <v>0</v>
      </c>
      <c r="DC463" s="53">
        <v>0</v>
      </c>
      <c r="DD463" s="53">
        <v>0</v>
      </c>
      <c r="DE463" s="53">
        <v>0</v>
      </c>
      <c r="DF463" s="53">
        <v>0</v>
      </c>
      <c r="DG463" s="53">
        <v>0</v>
      </c>
      <c r="DH463" s="53">
        <v>0</v>
      </c>
      <c r="DI463" s="53">
        <v>0</v>
      </c>
      <c r="DJ463" s="53">
        <v>0</v>
      </c>
      <c r="DK463" s="53">
        <v>0</v>
      </c>
      <c r="DL463" s="53">
        <v>0</v>
      </c>
      <c r="DM463" s="53">
        <v>0</v>
      </c>
      <c r="DN463" s="53">
        <v>0</v>
      </c>
      <c r="DO463" s="53">
        <v>0</v>
      </c>
      <c r="DP463" s="53">
        <v>0</v>
      </c>
      <c r="DQ463" s="53">
        <v>0</v>
      </c>
      <c r="DR463" s="53">
        <v>0</v>
      </c>
      <c r="DS463" s="53">
        <v>0</v>
      </c>
      <c r="DT463" s="53">
        <v>0</v>
      </c>
      <c r="DU463" s="53">
        <v>0</v>
      </c>
      <c r="DV463" s="53">
        <v>0</v>
      </c>
      <c r="DW463" s="53">
        <v>0</v>
      </c>
      <c r="DX463" s="53">
        <v>0</v>
      </c>
      <c r="DY463" s="53">
        <v>0</v>
      </c>
      <c r="DZ463" s="53">
        <v>0</v>
      </c>
      <c r="EA463" s="53">
        <v>0</v>
      </c>
      <c r="EB463" s="53">
        <v>0</v>
      </c>
      <c r="EC463" s="53">
        <v>0</v>
      </c>
      <c r="ED463" s="53">
        <v>0</v>
      </c>
      <c r="EE463" s="53">
        <v>0</v>
      </c>
      <c r="EF463" s="53">
        <v>0</v>
      </c>
      <c r="EG463" s="53">
        <v>0</v>
      </c>
      <c r="EH463" s="53">
        <v>0</v>
      </c>
      <c r="EI463" s="53">
        <v>0</v>
      </c>
      <c r="EJ463" s="53">
        <v>0</v>
      </c>
      <c r="EK463" s="53">
        <v>0</v>
      </c>
      <c r="EL463" s="53">
        <v>0</v>
      </c>
      <c r="EM463" s="53">
        <v>0</v>
      </c>
      <c r="EN463" s="53">
        <v>0</v>
      </c>
      <c r="EO463" s="53">
        <v>0</v>
      </c>
      <c r="EP463" s="53">
        <v>0</v>
      </c>
      <c r="EQ463" s="53">
        <v>0</v>
      </c>
      <c r="ER463" s="53">
        <v>0</v>
      </c>
      <c r="ES463" s="53">
        <v>0</v>
      </c>
      <c r="ET463" s="53">
        <v>0</v>
      </c>
      <c r="EU463" s="53">
        <v>0</v>
      </c>
      <c r="EV463" s="53">
        <v>0</v>
      </c>
      <c r="EW463" s="53">
        <v>55</v>
      </c>
      <c r="EX463" s="53">
        <v>54.8</v>
      </c>
      <c r="EY463" s="53">
        <v>54.5</v>
      </c>
      <c r="EZ463" s="53">
        <v>54.35</v>
      </c>
      <c r="FA463" s="53">
        <v>54.1</v>
      </c>
      <c r="FB463" s="53">
        <v>53.85</v>
      </c>
      <c r="FC463" s="53">
        <v>53.6</v>
      </c>
      <c r="FD463" s="53">
        <v>53.75</v>
      </c>
      <c r="FE463" s="53">
        <v>54.85</v>
      </c>
      <c r="FF463" s="53">
        <v>56.85</v>
      </c>
      <c r="FG463" s="53">
        <v>59.3</v>
      </c>
      <c r="FH463" s="53">
        <v>61.95</v>
      </c>
      <c r="FI463" s="53">
        <v>63.5</v>
      </c>
      <c r="FJ463" s="53">
        <v>65.400000000000006</v>
      </c>
      <c r="FK463" s="53">
        <v>65.25</v>
      </c>
      <c r="FL463" s="53">
        <v>64.25</v>
      </c>
      <c r="FM463" s="53">
        <v>62.8</v>
      </c>
      <c r="FN463" s="53">
        <v>60.95</v>
      </c>
      <c r="FO463" s="53">
        <v>58.6</v>
      </c>
      <c r="FP463" s="53">
        <v>57.2</v>
      </c>
      <c r="FQ463" s="53">
        <v>56.05</v>
      </c>
      <c r="FR463" s="53">
        <v>55.65</v>
      </c>
      <c r="FS463" s="53">
        <v>55.45</v>
      </c>
      <c r="FT463" s="53">
        <v>55.3</v>
      </c>
      <c r="FU463" s="53">
        <v>4</v>
      </c>
      <c r="FV463" s="53">
        <v>81.941550000000007</v>
      </c>
      <c r="FW463" s="53">
        <v>45.519970000000001</v>
      </c>
      <c r="FX463" s="53">
        <v>0</v>
      </c>
    </row>
    <row r="464" spans="1:180" x14ac:dyDescent="0.3">
      <c r="A464" t="s">
        <v>174</v>
      </c>
      <c r="B464" t="s">
        <v>253</v>
      </c>
      <c r="C464" t="s">
        <v>180</v>
      </c>
      <c r="D464" t="s">
        <v>227</v>
      </c>
      <c r="E464" t="s">
        <v>189</v>
      </c>
      <c r="F464" t="s">
        <v>231</v>
      </c>
      <c r="G464" t="s">
        <v>243</v>
      </c>
      <c r="H464" s="53">
        <v>17</v>
      </c>
      <c r="I464" s="53">
        <v>0</v>
      </c>
      <c r="J464" s="53">
        <v>0</v>
      </c>
      <c r="K464" s="53">
        <v>0</v>
      </c>
      <c r="L464" s="53">
        <v>0</v>
      </c>
      <c r="M464" s="53">
        <v>0</v>
      </c>
      <c r="N464" s="53">
        <v>0</v>
      </c>
      <c r="O464" s="53">
        <v>0</v>
      </c>
      <c r="P464" s="53">
        <v>0</v>
      </c>
      <c r="Q464" s="53">
        <v>0</v>
      </c>
      <c r="R464" s="53">
        <v>0</v>
      </c>
      <c r="S464" s="53">
        <v>0</v>
      </c>
      <c r="T464" s="53">
        <v>0</v>
      </c>
      <c r="U464" s="53">
        <v>0</v>
      </c>
      <c r="V464" s="53">
        <v>0</v>
      </c>
      <c r="W464" s="53">
        <v>0</v>
      </c>
      <c r="X464" s="53">
        <v>0</v>
      </c>
      <c r="Y464" s="53">
        <v>0</v>
      </c>
      <c r="Z464" s="53">
        <v>0</v>
      </c>
      <c r="AA464" s="53">
        <v>0</v>
      </c>
      <c r="AB464" s="53">
        <v>0</v>
      </c>
      <c r="AC464" s="53">
        <v>0</v>
      </c>
      <c r="AD464" s="53">
        <v>0</v>
      </c>
      <c r="AE464" s="53">
        <v>0</v>
      </c>
      <c r="AF464" s="53">
        <v>0</v>
      </c>
      <c r="AG464" s="53">
        <v>0</v>
      </c>
      <c r="AH464" s="53">
        <v>0</v>
      </c>
      <c r="AI464" s="53">
        <v>0</v>
      </c>
      <c r="AJ464" s="53">
        <v>0</v>
      </c>
      <c r="AK464" s="53">
        <v>0</v>
      </c>
      <c r="AL464" s="53">
        <v>0</v>
      </c>
      <c r="AM464" s="53">
        <v>0</v>
      </c>
      <c r="AN464" s="53">
        <v>0</v>
      </c>
      <c r="AO464" s="53">
        <v>0</v>
      </c>
      <c r="AP464" s="53">
        <v>0</v>
      </c>
      <c r="AQ464" s="53">
        <v>0</v>
      </c>
      <c r="AR464" s="53">
        <v>0</v>
      </c>
      <c r="AS464" s="53">
        <v>0</v>
      </c>
      <c r="AT464" s="53">
        <v>0</v>
      </c>
      <c r="AU464" s="53">
        <v>0</v>
      </c>
      <c r="AV464" s="53">
        <v>0</v>
      </c>
      <c r="AW464" s="53">
        <v>0</v>
      </c>
      <c r="AX464" s="53">
        <v>0</v>
      </c>
      <c r="AY464" s="53">
        <v>0</v>
      </c>
      <c r="AZ464" s="53">
        <v>0</v>
      </c>
      <c r="BA464" s="53">
        <v>0</v>
      </c>
      <c r="BB464" s="53">
        <v>0</v>
      </c>
      <c r="BC464" s="53">
        <v>0</v>
      </c>
      <c r="BD464" s="53">
        <v>0</v>
      </c>
      <c r="BE464" s="53">
        <v>0</v>
      </c>
      <c r="BF464" s="53">
        <v>0</v>
      </c>
      <c r="BG464" s="53">
        <v>0</v>
      </c>
      <c r="BH464" s="53">
        <v>0</v>
      </c>
      <c r="BI464" s="53">
        <v>0</v>
      </c>
      <c r="BJ464" s="53">
        <v>0</v>
      </c>
      <c r="BK464" s="53">
        <v>0</v>
      </c>
      <c r="BL464" s="53">
        <v>0</v>
      </c>
      <c r="BM464" s="53">
        <v>0</v>
      </c>
      <c r="BN464" s="53">
        <v>0</v>
      </c>
      <c r="BO464" s="53">
        <v>0</v>
      </c>
      <c r="BP464" s="53">
        <v>0</v>
      </c>
      <c r="BQ464" s="53">
        <v>0</v>
      </c>
      <c r="BR464" s="53">
        <v>0</v>
      </c>
      <c r="BS464" s="53">
        <v>0</v>
      </c>
      <c r="BT464" s="53">
        <v>0</v>
      </c>
      <c r="BU464" s="53">
        <v>0</v>
      </c>
      <c r="BV464" s="53">
        <v>0</v>
      </c>
      <c r="BW464" s="53">
        <v>0</v>
      </c>
      <c r="BX464" s="53">
        <v>0</v>
      </c>
      <c r="BY464" s="53">
        <v>0</v>
      </c>
      <c r="BZ464" s="53">
        <v>0</v>
      </c>
      <c r="CA464" s="53">
        <v>0</v>
      </c>
      <c r="CB464" s="53">
        <v>0</v>
      </c>
      <c r="CC464" s="53">
        <v>0</v>
      </c>
      <c r="CD464" s="53">
        <v>0</v>
      </c>
      <c r="CE464" s="53">
        <v>0</v>
      </c>
      <c r="CF464" s="53">
        <v>0</v>
      </c>
      <c r="CG464" s="53">
        <v>0</v>
      </c>
      <c r="CH464" s="53">
        <v>0</v>
      </c>
      <c r="CI464" s="53">
        <v>0</v>
      </c>
      <c r="CJ464" s="53">
        <v>0</v>
      </c>
      <c r="CK464" s="53">
        <v>0</v>
      </c>
      <c r="CL464" s="53">
        <v>0</v>
      </c>
      <c r="CM464" s="53">
        <v>0</v>
      </c>
      <c r="CN464" s="53">
        <v>0</v>
      </c>
      <c r="CO464" s="53">
        <v>0</v>
      </c>
      <c r="CP464" s="53">
        <v>0</v>
      </c>
      <c r="CQ464" s="53">
        <v>0</v>
      </c>
      <c r="CR464" s="53">
        <v>0</v>
      </c>
      <c r="CS464" s="53">
        <v>0</v>
      </c>
      <c r="CT464" s="53">
        <v>0</v>
      </c>
      <c r="CU464" s="53">
        <v>0</v>
      </c>
      <c r="CV464" s="53">
        <v>0</v>
      </c>
      <c r="CW464" s="53">
        <v>0</v>
      </c>
      <c r="CX464" s="53">
        <v>0</v>
      </c>
      <c r="CY464" s="53">
        <v>0</v>
      </c>
      <c r="CZ464" s="53">
        <v>0</v>
      </c>
      <c r="DA464" s="53">
        <v>0</v>
      </c>
      <c r="DB464" s="53">
        <v>0</v>
      </c>
      <c r="DC464" s="53">
        <v>0</v>
      </c>
      <c r="DD464" s="53">
        <v>0</v>
      </c>
      <c r="DE464" s="53">
        <v>0</v>
      </c>
      <c r="DF464" s="53">
        <v>0</v>
      </c>
      <c r="DG464" s="53">
        <v>0</v>
      </c>
      <c r="DH464" s="53">
        <v>0</v>
      </c>
      <c r="DI464" s="53">
        <v>0</v>
      </c>
      <c r="DJ464" s="53">
        <v>0</v>
      </c>
      <c r="DK464" s="53">
        <v>0</v>
      </c>
      <c r="DL464" s="53">
        <v>0</v>
      </c>
      <c r="DM464" s="53">
        <v>0</v>
      </c>
      <c r="DN464" s="53">
        <v>0</v>
      </c>
      <c r="DO464" s="53">
        <v>0</v>
      </c>
      <c r="DP464" s="53">
        <v>0</v>
      </c>
      <c r="DQ464" s="53">
        <v>0</v>
      </c>
      <c r="DR464" s="53">
        <v>0</v>
      </c>
      <c r="DS464" s="53">
        <v>0</v>
      </c>
      <c r="DT464" s="53">
        <v>0</v>
      </c>
      <c r="DU464" s="53">
        <v>0</v>
      </c>
      <c r="DV464" s="53">
        <v>0</v>
      </c>
      <c r="DW464" s="53">
        <v>0</v>
      </c>
      <c r="DX464" s="53">
        <v>0</v>
      </c>
      <c r="DY464" s="53">
        <v>0</v>
      </c>
      <c r="DZ464" s="53">
        <v>0</v>
      </c>
      <c r="EA464" s="53">
        <v>0</v>
      </c>
      <c r="EB464" s="53">
        <v>0</v>
      </c>
      <c r="EC464" s="53">
        <v>0</v>
      </c>
      <c r="ED464" s="53">
        <v>0</v>
      </c>
      <c r="EE464" s="53">
        <v>0</v>
      </c>
      <c r="EF464" s="53">
        <v>0</v>
      </c>
      <c r="EG464" s="53">
        <v>0</v>
      </c>
      <c r="EH464" s="53">
        <v>0</v>
      </c>
      <c r="EI464" s="53">
        <v>0</v>
      </c>
      <c r="EJ464" s="53">
        <v>0</v>
      </c>
      <c r="EK464" s="53">
        <v>0</v>
      </c>
      <c r="EL464" s="53">
        <v>0</v>
      </c>
      <c r="EM464" s="53">
        <v>0</v>
      </c>
      <c r="EN464" s="53">
        <v>0</v>
      </c>
      <c r="EO464" s="53">
        <v>0</v>
      </c>
      <c r="EP464" s="53">
        <v>0</v>
      </c>
      <c r="EQ464" s="53">
        <v>0</v>
      </c>
      <c r="ER464" s="53">
        <v>0</v>
      </c>
      <c r="ES464" s="53">
        <v>0</v>
      </c>
      <c r="ET464" s="53">
        <v>0</v>
      </c>
      <c r="EU464" s="53">
        <v>0</v>
      </c>
      <c r="EV464" s="53">
        <v>0</v>
      </c>
      <c r="EW464" s="53">
        <v>55.045459999999999</v>
      </c>
      <c r="EX464" s="53">
        <v>54.863639999999997</v>
      </c>
      <c r="EY464" s="53">
        <v>54.477269999999997</v>
      </c>
      <c r="EZ464" s="53">
        <v>54.295459999999999</v>
      </c>
      <c r="FA464" s="53">
        <v>53.909089999999999</v>
      </c>
      <c r="FB464" s="53">
        <v>53.545459999999999</v>
      </c>
      <c r="FC464" s="53">
        <v>53.431820000000002</v>
      </c>
      <c r="FD464" s="53">
        <v>53.659089999999999</v>
      </c>
      <c r="FE464" s="53">
        <v>55.045459999999999</v>
      </c>
      <c r="FF464" s="53">
        <v>57.227269999999997</v>
      </c>
      <c r="FG464" s="53">
        <v>60.022730000000003</v>
      </c>
      <c r="FH464" s="53">
        <v>62.704540000000001</v>
      </c>
      <c r="FI464" s="53">
        <v>64.363640000000004</v>
      </c>
      <c r="FJ464" s="53">
        <v>64.772729999999996</v>
      </c>
      <c r="FK464" s="53">
        <v>65.454539999999994</v>
      </c>
      <c r="FL464" s="53">
        <v>65.659090000000006</v>
      </c>
      <c r="FM464" s="53">
        <v>65</v>
      </c>
      <c r="FN464" s="53">
        <v>63.863639999999997</v>
      </c>
      <c r="FO464" s="53">
        <v>62.227269999999997</v>
      </c>
      <c r="FP464" s="53">
        <v>59.75</v>
      </c>
      <c r="FQ464" s="53">
        <v>57.886360000000003</v>
      </c>
      <c r="FR464" s="53">
        <v>56.954540000000001</v>
      </c>
      <c r="FS464" s="53">
        <v>56.318179999999998</v>
      </c>
      <c r="FT464" s="53">
        <v>55.818179999999998</v>
      </c>
      <c r="FU464" s="53">
        <v>4</v>
      </c>
      <c r="FV464" s="53">
        <v>86.463859999999997</v>
      </c>
      <c r="FW464" s="53">
        <v>48.021259999999998</v>
      </c>
      <c r="FX464" s="53">
        <v>0</v>
      </c>
    </row>
    <row r="465" spans="1:180" x14ac:dyDescent="0.3">
      <c r="A465" t="s">
        <v>174</v>
      </c>
      <c r="B465" t="s">
        <v>253</v>
      </c>
      <c r="C465" t="s">
        <v>180</v>
      </c>
      <c r="D465" t="s">
        <v>227</v>
      </c>
      <c r="E465" t="s">
        <v>187</v>
      </c>
      <c r="F465" t="s">
        <v>231</v>
      </c>
      <c r="G465" t="s">
        <v>243</v>
      </c>
      <c r="H465" s="53">
        <v>17</v>
      </c>
      <c r="I465" s="53">
        <v>0</v>
      </c>
      <c r="J465" s="53">
        <v>0</v>
      </c>
      <c r="K465" s="53">
        <v>0</v>
      </c>
      <c r="L465" s="53">
        <v>0</v>
      </c>
      <c r="M465" s="53">
        <v>0</v>
      </c>
      <c r="N465" s="53">
        <v>0</v>
      </c>
      <c r="O465" s="53">
        <v>0</v>
      </c>
      <c r="P465" s="53">
        <v>0</v>
      </c>
      <c r="Q465" s="53">
        <v>0</v>
      </c>
      <c r="R465" s="53">
        <v>0</v>
      </c>
      <c r="S465" s="53">
        <v>0</v>
      </c>
      <c r="T465" s="53">
        <v>0</v>
      </c>
      <c r="U465" s="53">
        <v>0</v>
      </c>
      <c r="V465" s="53">
        <v>0</v>
      </c>
      <c r="W465" s="53">
        <v>0</v>
      </c>
      <c r="X465" s="53">
        <v>0</v>
      </c>
      <c r="Y465" s="53">
        <v>0</v>
      </c>
      <c r="Z465" s="53">
        <v>0</v>
      </c>
      <c r="AA465" s="53">
        <v>0</v>
      </c>
      <c r="AB465" s="53">
        <v>0</v>
      </c>
      <c r="AC465" s="53">
        <v>0</v>
      </c>
      <c r="AD465" s="53">
        <v>0</v>
      </c>
      <c r="AE465" s="53">
        <v>0</v>
      </c>
      <c r="AF465" s="53">
        <v>0</v>
      </c>
      <c r="AG465" s="53">
        <v>0</v>
      </c>
      <c r="AH465" s="53">
        <v>0</v>
      </c>
      <c r="AI465" s="53">
        <v>0</v>
      </c>
      <c r="AJ465" s="53">
        <v>0</v>
      </c>
      <c r="AK465" s="53">
        <v>0</v>
      </c>
      <c r="AL465" s="53">
        <v>0</v>
      </c>
      <c r="AM465" s="53">
        <v>0</v>
      </c>
      <c r="AN465" s="53">
        <v>0</v>
      </c>
      <c r="AO465" s="53">
        <v>0</v>
      </c>
      <c r="AP465" s="53">
        <v>0</v>
      </c>
      <c r="AQ465" s="53">
        <v>0</v>
      </c>
      <c r="AR465" s="53">
        <v>0</v>
      </c>
      <c r="AS465" s="53">
        <v>0</v>
      </c>
      <c r="AT465" s="53">
        <v>0</v>
      </c>
      <c r="AU465" s="53">
        <v>0</v>
      </c>
      <c r="AV465" s="53">
        <v>0</v>
      </c>
      <c r="AW465" s="53">
        <v>0</v>
      </c>
      <c r="AX465" s="53">
        <v>0</v>
      </c>
      <c r="AY465" s="53">
        <v>0</v>
      </c>
      <c r="AZ465" s="53">
        <v>0</v>
      </c>
      <c r="BA465" s="53">
        <v>0</v>
      </c>
      <c r="BB465" s="53">
        <v>0</v>
      </c>
      <c r="BC465" s="53">
        <v>0</v>
      </c>
      <c r="BD465" s="53">
        <v>0</v>
      </c>
      <c r="BE465" s="53">
        <v>0</v>
      </c>
      <c r="BF465" s="53">
        <v>0</v>
      </c>
      <c r="BG465" s="53">
        <v>0</v>
      </c>
      <c r="BH465" s="53">
        <v>0</v>
      </c>
      <c r="BI465" s="53">
        <v>0</v>
      </c>
      <c r="BJ465" s="53">
        <v>0</v>
      </c>
      <c r="BK465" s="53">
        <v>0</v>
      </c>
      <c r="BL465" s="53">
        <v>0</v>
      </c>
      <c r="BM465" s="53">
        <v>0</v>
      </c>
      <c r="BN465" s="53">
        <v>0</v>
      </c>
      <c r="BO465" s="53">
        <v>0</v>
      </c>
      <c r="BP465" s="53">
        <v>0</v>
      </c>
      <c r="BQ465" s="53">
        <v>0</v>
      </c>
      <c r="BR465" s="53">
        <v>0</v>
      </c>
      <c r="BS465" s="53">
        <v>0</v>
      </c>
      <c r="BT465" s="53">
        <v>0</v>
      </c>
      <c r="BU465" s="53">
        <v>0</v>
      </c>
      <c r="BV465" s="53">
        <v>0</v>
      </c>
      <c r="BW465" s="53">
        <v>0</v>
      </c>
      <c r="BX465" s="53">
        <v>0</v>
      </c>
      <c r="BY465" s="53">
        <v>0</v>
      </c>
      <c r="BZ465" s="53">
        <v>0</v>
      </c>
      <c r="CA465" s="53">
        <v>0</v>
      </c>
      <c r="CB465" s="53">
        <v>0</v>
      </c>
      <c r="CC465" s="53">
        <v>0</v>
      </c>
      <c r="CD465" s="53">
        <v>0</v>
      </c>
      <c r="CE465" s="53">
        <v>0</v>
      </c>
      <c r="CF465" s="53">
        <v>0</v>
      </c>
      <c r="CG465" s="53">
        <v>0</v>
      </c>
      <c r="CH465" s="53">
        <v>0</v>
      </c>
      <c r="CI465" s="53">
        <v>0</v>
      </c>
      <c r="CJ465" s="53">
        <v>0</v>
      </c>
      <c r="CK465" s="53">
        <v>0</v>
      </c>
      <c r="CL465" s="53">
        <v>0</v>
      </c>
      <c r="CM465" s="53">
        <v>0</v>
      </c>
      <c r="CN465" s="53">
        <v>0</v>
      </c>
      <c r="CO465" s="53">
        <v>0</v>
      </c>
      <c r="CP465" s="53">
        <v>0</v>
      </c>
      <c r="CQ465" s="53">
        <v>0</v>
      </c>
      <c r="CR465" s="53">
        <v>0</v>
      </c>
      <c r="CS465" s="53">
        <v>0</v>
      </c>
      <c r="CT465" s="53">
        <v>0</v>
      </c>
      <c r="CU465" s="53">
        <v>0</v>
      </c>
      <c r="CV465" s="53">
        <v>0</v>
      </c>
      <c r="CW465" s="53">
        <v>0</v>
      </c>
      <c r="CX465" s="53">
        <v>0</v>
      </c>
      <c r="CY465" s="53">
        <v>0</v>
      </c>
      <c r="CZ465" s="53">
        <v>0</v>
      </c>
      <c r="DA465" s="53">
        <v>0</v>
      </c>
      <c r="DB465" s="53">
        <v>0</v>
      </c>
      <c r="DC465" s="53">
        <v>0</v>
      </c>
      <c r="DD465" s="53">
        <v>0</v>
      </c>
      <c r="DE465" s="53">
        <v>0</v>
      </c>
      <c r="DF465" s="53">
        <v>0</v>
      </c>
      <c r="DG465" s="53">
        <v>0</v>
      </c>
      <c r="DH465" s="53">
        <v>0</v>
      </c>
      <c r="DI465" s="53">
        <v>0</v>
      </c>
      <c r="DJ465" s="53">
        <v>0</v>
      </c>
      <c r="DK465" s="53">
        <v>0</v>
      </c>
      <c r="DL465" s="53">
        <v>0</v>
      </c>
      <c r="DM465" s="53">
        <v>0</v>
      </c>
      <c r="DN465" s="53">
        <v>0</v>
      </c>
      <c r="DO465" s="53">
        <v>0</v>
      </c>
      <c r="DP465" s="53">
        <v>0</v>
      </c>
      <c r="DQ465" s="53">
        <v>0</v>
      </c>
      <c r="DR465" s="53">
        <v>0</v>
      </c>
      <c r="DS465" s="53">
        <v>0</v>
      </c>
      <c r="DT465" s="53">
        <v>0</v>
      </c>
      <c r="DU465" s="53">
        <v>0</v>
      </c>
      <c r="DV465" s="53">
        <v>0</v>
      </c>
      <c r="DW465" s="53">
        <v>0</v>
      </c>
      <c r="DX465" s="53">
        <v>0</v>
      </c>
      <c r="DY465" s="53">
        <v>0</v>
      </c>
      <c r="DZ465" s="53">
        <v>0</v>
      </c>
      <c r="EA465" s="53">
        <v>0</v>
      </c>
      <c r="EB465" s="53">
        <v>0</v>
      </c>
      <c r="EC465" s="53">
        <v>0</v>
      </c>
      <c r="ED465" s="53">
        <v>0</v>
      </c>
      <c r="EE465" s="53">
        <v>0</v>
      </c>
      <c r="EF465" s="53">
        <v>0</v>
      </c>
      <c r="EG465" s="53">
        <v>0</v>
      </c>
      <c r="EH465" s="53">
        <v>0</v>
      </c>
      <c r="EI465" s="53">
        <v>0</v>
      </c>
      <c r="EJ465" s="53">
        <v>0</v>
      </c>
      <c r="EK465" s="53">
        <v>0</v>
      </c>
      <c r="EL465" s="53">
        <v>0</v>
      </c>
      <c r="EM465" s="53">
        <v>0</v>
      </c>
      <c r="EN465" s="53">
        <v>0</v>
      </c>
      <c r="EO465" s="53">
        <v>0</v>
      </c>
      <c r="EP465" s="53">
        <v>0</v>
      </c>
      <c r="EQ465" s="53">
        <v>0</v>
      </c>
      <c r="ER465" s="53">
        <v>0</v>
      </c>
      <c r="ES465" s="53">
        <v>0</v>
      </c>
      <c r="ET465" s="53">
        <v>0</v>
      </c>
      <c r="EU465" s="53">
        <v>0</v>
      </c>
      <c r="EV465" s="53">
        <v>0</v>
      </c>
      <c r="EW465" s="53">
        <v>54.204540000000001</v>
      </c>
      <c r="EX465" s="53">
        <v>53.954540000000001</v>
      </c>
      <c r="EY465" s="53">
        <v>53.613639999999997</v>
      </c>
      <c r="EZ465" s="53">
        <v>53.431820000000002</v>
      </c>
      <c r="FA465" s="53">
        <v>53.136360000000003</v>
      </c>
      <c r="FB465" s="53">
        <v>52.75</v>
      </c>
      <c r="FC465" s="53">
        <v>52.795459999999999</v>
      </c>
      <c r="FD465" s="53">
        <v>54.022730000000003</v>
      </c>
      <c r="FE465" s="53">
        <v>55.954540000000001</v>
      </c>
      <c r="FF465" s="53">
        <v>58.045459999999999</v>
      </c>
      <c r="FG465" s="53">
        <v>59.931820000000002</v>
      </c>
      <c r="FH465" s="53">
        <v>61.909089999999999</v>
      </c>
      <c r="FI465" s="53">
        <v>63.409089999999999</v>
      </c>
      <c r="FJ465" s="53">
        <v>64.204539999999994</v>
      </c>
      <c r="FK465" s="53">
        <v>64.068179999999998</v>
      </c>
      <c r="FL465" s="53">
        <v>63.477269999999997</v>
      </c>
      <c r="FM465" s="53">
        <v>62.886360000000003</v>
      </c>
      <c r="FN465" s="53">
        <v>61.772730000000003</v>
      </c>
      <c r="FO465" s="53">
        <v>60.5</v>
      </c>
      <c r="FP465" s="53">
        <v>59.5</v>
      </c>
      <c r="FQ465" s="53">
        <v>57.886360000000003</v>
      </c>
      <c r="FR465" s="53">
        <v>56.681820000000002</v>
      </c>
      <c r="FS465" s="53">
        <v>55.795459999999999</v>
      </c>
      <c r="FT465" s="53">
        <v>55.068179999999998</v>
      </c>
      <c r="FU465" s="53">
        <v>4</v>
      </c>
      <c r="FV465" s="53">
        <v>87.309560000000005</v>
      </c>
      <c r="FW465" s="53">
        <v>46.439599999999999</v>
      </c>
      <c r="FX465" s="53">
        <v>0</v>
      </c>
    </row>
    <row r="466" spans="1:180" x14ac:dyDescent="0.3">
      <c r="A466" t="s">
        <v>174</v>
      </c>
      <c r="B466" t="s">
        <v>253</v>
      </c>
      <c r="C466" t="s">
        <v>180</v>
      </c>
      <c r="D466" t="s">
        <v>227</v>
      </c>
      <c r="E466" t="s">
        <v>188</v>
      </c>
      <c r="F466" t="s">
        <v>232</v>
      </c>
      <c r="G466" t="s">
        <v>243</v>
      </c>
      <c r="H466" s="53">
        <v>58</v>
      </c>
      <c r="I466" s="53">
        <v>34.997990000000001</v>
      </c>
      <c r="J466" s="53">
        <v>35.364229999999999</v>
      </c>
      <c r="K466" s="53">
        <v>35.76587</v>
      </c>
      <c r="L466" s="53">
        <v>35.979140000000001</v>
      </c>
      <c r="M466" s="53">
        <v>35.14808</v>
      </c>
      <c r="N466" s="53">
        <v>34.460419999999999</v>
      </c>
      <c r="O466" s="53">
        <v>37.648479999999999</v>
      </c>
      <c r="P466" s="53">
        <v>39.87527</v>
      </c>
      <c r="Q466" s="53">
        <v>43.236040000000003</v>
      </c>
      <c r="R466" s="53">
        <v>40.436230000000002</v>
      </c>
      <c r="S466" s="53">
        <v>39.302300000000002</v>
      </c>
      <c r="T466" s="53">
        <v>38.661799999999999</v>
      </c>
      <c r="U466" s="53">
        <v>38.231189999999998</v>
      </c>
      <c r="V466" s="53">
        <v>39.311340000000001</v>
      </c>
      <c r="W466" s="53">
        <v>38.390779999999999</v>
      </c>
      <c r="X466" s="53">
        <v>36.51267</v>
      </c>
      <c r="Y466" s="53">
        <v>27.216419999999999</v>
      </c>
      <c r="Z466" s="53">
        <v>17.35455</v>
      </c>
      <c r="AA466" s="53">
        <v>17.97373</v>
      </c>
      <c r="AB466" s="53">
        <v>18.366009999999999</v>
      </c>
      <c r="AC466" s="53">
        <v>20.86825</v>
      </c>
      <c r="AD466" s="53">
        <v>22.89059</v>
      </c>
      <c r="AE466" s="53">
        <v>31.234159999999999</v>
      </c>
      <c r="AF466" s="53">
        <v>35.08699</v>
      </c>
      <c r="AG466" s="53">
        <v>-13.46654</v>
      </c>
      <c r="AH466" s="53">
        <v>-13.35591</v>
      </c>
      <c r="AI466" s="53">
        <v>-13.19575</v>
      </c>
      <c r="AJ466" s="53">
        <v>-12.886889999999999</v>
      </c>
      <c r="AK466" s="53">
        <v>-13.788880000000001</v>
      </c>
      <c r="AL466" s="53">
        <v>-15.189209999999999</v>
      </c>
      <c r="AM466" s="53">
        <v>-15.84262</v>
      </c>
      <c r="AN466" s="53">
        <v>-16.37604</v>
      </c>
      <c r="AO466" s="53">
        <v>-15.056710000000001</v>
      </c>
      <c r="AP466" s="53">
        <v>-17.506260000000001</v>
      </c>
      <c r="AQ466" s="53">
        <v>-18.53199</v>
      </c>
      <c r="AR466" s="53">
        <v>-18.443850000000001</v>
      </c>
      <c r="AS466" s="53">
        <v>-18.863990000000001</v>
      </c>
      <c r="AT466" s="53">
        <v>-16.934909999999999</v>
      </c>
      <c r="AU466" s="53">
        <v>-16.133970000000001</v>
      </c>
      <c r="AV466" s="53">
        <v>-15.7188</v>
      </c>
      <c r="AW466" s="53">
        <v>-25.03593</v>
      </c>
      <c r="AX466" s="53">
        <v>-41.564010000000003</v>
      </c>
      <c r="AY466" s="53">
        <v>-39.784999999999997</v>
      </c>
      <c r="AZ466" s="53">
        <v>-38.475180000000002</v>
      </c>
      <c r="BA466" s="53">
        <v>-33.750929999999997</v>
      </c>
      <c r="BB466" s="53">
        <v>-29.038930000000001</v>
      </c>
      <c r="BC466" s="53">
        <v>-15.99254</v>
      </c>
      <c r="BD466" s="53">
        <v>-14.56812</v>
      </c>
      <c r="BE466" s="53">
        <v>-7.9465361000000003</v>
      </c>
      <c r="BF466" s="53">
        <v>-7.8612739999999999</v>
      </c>
      <c r="BG466" s="53">
        <v>-7.7313349999999996</v>
      </c>
      <c r="BH466" s="53">
        <v>-7.420401</v>
      </c>
      <c r="BI466" s="53">
        <v>-8.3143790000000006</v>
      </c>
      <c r="BJ466" s="53">
        <v>-9.9884970000000006</v>
      </c>
      <c r="BK466" s="53">
        <v>-10.744160000000001</v>
      </c>
      <c r="BL466" s="53">
        <v>-11.8972</v>
      </c>
      <c r="BM466" s="53">
        <v>-10.0382</v>
      </c>
      <c r="BN466" s="53">
        <v>-13.069750000000001</v>
      </c>
      <c r="BO466" s="53">
        <v>-14.15333</v>
      </c>
      <c r="BP466" s="53">
        <v>-14.05119</v>
      </c>
      <c r="BQ466" s="53">
        <v>-14.36717</v>
      </c>
      <c r="BR466" s="53">
        <v>-12.019769999999999</v>
      </c>
      <c r="BS466" s="53">
        <v>-11.25325</v>
      </c>
      <c r="BT466" s="53">
        <v>-10.894780000000001</v>
      </c>
      <c r="BU466" s="53">
        <v>-19.044799999999999</v>
      </c>
      <c r="BV466" s="53">
        <v>-30.558599999999998</v>
      </c>
      <c r="BW466" s="53">
        <v>-28.760429999999999</v>
      </c>
      <c r="BX466" s="53">
        <v>-27.464849999999998</v>
      </c>
      <c r="BY466" s="53">
        <v>-24.520990000000001</v>
      </c>
      <c r="BZ466" s="53">
        <v>-21.610029999999998</v>
      </c>
      <c r="CA466" s="53">
        <v>-11.643079999999999</v>
      </c>
      <c r="CB466" s="53">
        <v>-9.0984130000000007</v>
      </c>
      <c r="CC466" s="53">
        <v>-4.1233988000000004</v>
      </c>
      <c r="CD466" s="53">
        <v>-4.0557080000000001</v>
      </c>
      <c r="CE466" s="53">
        <v>-3.9466969999999999</v>
      </c>
      <c r="CF466" s="53">
        <v>-3.634325</v>
      </c>
      <c r="CG466" s="53">
        <v>-4.5227519999999997</v>
      </c>
      <c r="CH466" s="53">
        <v>-6.3864960000000002</v>
      </c>
      <c r="CI466" s="53">
        <v>-7.2129760000000003</v>
      </c>
      <c r="CJ466" s="53">
        <v>-8.7951739999999994</v>
      </c>
      <c r="CK466" s="53">
        <v>-6.5624039999999999</v>
      </c>
      <c r="CL466" s="53">
        <v>-9.9970420000000004</v>
      </c>
      <c r="CM466" s="53">
        <v>-11.12068</v>
      </c>
      <c r="CN466" s="53">
        <v>-11.008839999999999</v>
      </c>
      <c r="CO466" s="53">
        <v>-11.252689999999999</v>
      </c>
      <c r="CP466" s="53">
        <v>-8.6155679999999997</v>
      </c>
      <c r="CQ466" s="53">
        <v>-7.8728800000000003</v>
      </c>
      <c r="CR466" s="53">
        <v>-7.5536849999999998</v>
      </c>
      <c r="CS466" s="53">
        <v>-14.89537</v>
      </c>
      <c r="CT466" s="53">
        <v>-22.93629</v>
      </c>
      <c r="CU466" s="53">
        <v>-21.124849999999999</v>
      </c>
      <c r="CV466" s="53">
        <v>-19.839130000000001</v>
      </c>
      <c r="CW466" s="53">
        <v>-18.128360000000001</v>
      </c>
      <c r="CX466" s="53">
        <v>-16.464790000000001</v>
      </c>
      <c r="CY466" s="53">
        <v>-8.6306630000000002</v>
      </c>
      <c r="CZ466" s="53">
        <v>-5.310111</v>
      </c>
      <c r="DA466" s="53">
        <v>-0.30026180000000002</v>
      </c>
      <c r="DB466" s="53">
        <v>-0.2501427</v>
      </c>
      <c r="DC466" s="53">
        <v>-0.16205919999999999</v>
      </c>
      <c r="DD466" s="53">
        <v>0.15175079999999999</v>
      </c>
      <c r="DE466" s="53">
        <v>-0.73112619999999995</v>
      </c>
      <c r="DF466" s="53">
        <v>-2.784494</v>
      </c>
      <c r="DG466" s="53">
        <v>-3.6817959999999998</v>
      </c>
      <c r="DH466" s="53">
        <v>-5.6931440000000002</v>
      </c>
      <c r="DI466" s="53">
        <v>-3.0866039999999999</v>
      </c>
      <c r="DJ466" s="53">
        <v>-6.9243290000000002</v>
      </c>
      <c r="DK466" s="53">
        <v>-8.0880349999999996</v>
      </c>
      <c r="DL466" s="53">
        <v>-7.9664919999999997</v>
      </c>
      <c r="DM466" s="53">
        <v>-8.1382119999999993</v>
      </c>
      <c r="DN466" s="53">
        <v>-5.2113620000000003</v>
      </c>
      <c r="DO466" s="53">
        <v>-4.4925110000000004</v>
      </c>
      <c r="DP466" s="53">
        <v>-4.2125849999999998</v>
      </c>
      <c r="DQ466" s="53">
        <v>-10.74593</v>
      </c>
      <c r="DR466" s="53">
        <v>-15.313969999999999</v>
      </c>
      <c r="DS466" s="53">
        <v>-13.48926</v>
      </c>
      <c r="DT466" s="53">
        <v>-12.21341</v>
      </c>
      <c r="DU466" s="53">
        <v>-11.735720000000001</v>
      </c>
      <c r="DV466" s="53">
        <v>-11.31955</v>
      </c>
      <c r="DW466" s="53">
        <v>-5.6182429999999997</v>
      </c>
      <c r="DX466" s="53">
        <v>-1.521808</v>
      </c>
      <c r="DY466" s="53">
        <v>5.2197408999999997</v>
      </c>
      <c r="DZ466" s="53">
        <v>5.2444899999999999</v>
      </c>
      <c r="EA466" s="53">
        <v>5.3023569999999998</v>
      </c>
      <c r="EB466" s="53">
        <v>5.6182429999999997</v>
      </c>
      <c r="EC466" s="53">
        <v>4.7433800000000002</v>
      </c>
      <c r="ED466" s="53">
        <v>2.416223</v>
      </c>
      <c r="EE466" s="53">
        <v>1.416668</v>
      </c>
      <c r="EF466" s="53">
        <v>-1.2143060000000001</v>
      </c>
      <c r="EG466" s="53">
        <v>1.931899</v>
      </c>
      <c r="EH466" s="53">
        <v>-2.4878209999999998</v>
      </c>
      <c r="EI466" s="53">
        <v>-3.7093759999999998</v>
      </c>
      <c r="EJ466" s="53">
        <v>-3.5738249999999998</v>
      </c>
      <c r="EK466" s="53">
        <v>-3.6413980000000001</v>
      </c>
      <c r="EL466" s="53">
        <v>-0.29622900000000002</v>
      </c>
      <c r="EM466" s="53">
        <v>0.38820559999999998</v>
      </c>
      <c r="EN466" s="53">
        <v>0.61143159999999996</v>
      </c>
      <c r="EO466" s="53">
        <v>-4.7548009999999996</v>
      </c>
      <c r="EP466" s="53">
        <v>-4.3085659999999999</v>
      </c>
      <c r="EQ466" s="53">
        <v>-2.46469</v>
      </c>
      <c r="ER466" s="53">
        <v>-1.2030749999999999</v>
      </c>
      <c r="ES466" s="53">
        <v>-2.505779</v>
      </c>
      <c r="ET466" s="53">
        <v>-3.8906459999999998</v>
      </c>
      <c r="EU466" s="53">
        <v>-1.2687870000000001</v>
      </c>
      <c r="EV466" s="53">
        <v>3.947899</v>
      </c>
      <c r="EW466" s="53">
        <v>86.333340000000007</v>
      </c>
      <c r="EX466" s="53">
        <v>84.523809999999997</v>
      </c>
      <c r="EY466" s="53">
        <v>82.880949999999999</v>
      </c>
      <c r="EZ466" s="53">
        <v>81.357140000000001</v>
      </c>
      <c r="FA466" s="53">
        <v>80.119050000000001</v>
      </c>
      <c r="FB466" s="53">
        <v>78.857140000000001</v>
      </c>
      <c r="FC466" s="53">
        <v>78.309520000000006</v>
      </c>
      <c r="FD466" s="53">
        <v>79.928569999999993</v>
      </c>
      <c r="FE466" s="53">
        <v>83.166659999999993</v>
      </c>
      <c r="FF466" s="53">
        <v>86.428569999999993</v>
      </c>
      <c r="FG466" s="53">
        <v>89.690479999999994</v>
      </c>
      <c r="FH466" s="53">
        <v>92.714290000000005</v>
      </c>
      <c r="FI466" s="53">
        <v>95.690479999999994</v>
      </c>
      <c r="FJ466" s="53">
        <v>97.880949999999999</v>
      </c>
      <c r="FK466" s="53">
        <v>99.976190000000003</v>
      </c>
      <c r="FL466" s="53">
        <v>101.2381</v>
      </c>
      <c r="FM466" s="53">
        <v>102.0714</v>
      </c>
      <c r="FN466" s="53">
        <v>102.28570000000001</v>
      </c>
      <c r="FO466" s="53">
        <v>101.90479999999999</v>
      </c>
      <c r="FP466" s="53">
        <v>100.21429999999999</v>
      </c>
      <c r="FQ466" s="53">
        <v>97.357140000000001</v>
      </c>
      <c r="FR466" s="53">
        <v>94.666659999999993</v>
      </c>
      <c r="FS466" s="53">
        <v>91.547619999999995</v>
      </c>
      <c r="FT466" s="53">
        <v>88.714290000000005</v>
      </c>
      <c r="FU466" s="53">
        <v>104</v>
      </c>
      <c r="FV466" s="53">
        <v>3736.085</v>
      </c>
      <c r="FW466" s="53">
        <v>190.99610000000001</v>
      </c>
      <c r="FX466" s="53">
        <v>1</v>
      </c>
    </row>
    <row r="467" spans="1:180" x14ac:dyDescent="0.3">
      <c r="A467" t="s">
        <v>174</v>
      </c>
      <c r="B467" t="s">
        <v>253</v>
      </c>
      <c r="C467" t="s">
        <v>180</v>
      </c>
      <c r="D467" t="s">
        <v>248</v>
      </c>
      <c r="E467" t="s">
        <v>187</v>
      </c>
      <c r="F467" t="s">
        <v>232</v>
      </c>
      <c r="G467" t="s">
        <v>243</v>
      </c>
      <c r="H467" s="53">
        <v>58</v>
      </c>
      <c r="I467" s="53">
        <v>41.398761999999998</v>
      </c>
      <c r="J467" s="53">
        <v>40.39087</v>
      </c>
      <c r="K467" s="53">
        <v>40.424880000000002</v>
      </c>
      <c r="L467" s="53">
        <v>39.783290000000001</v>
      </c>
      <c r="M467" s="53">
        <v>39.383940000000003</v>
      </c>
      <c r="N467" s="53">
        <v>39.566630000000004</v>
      </c>
      <c r="O467" s="53">
        <v>37.701920000000001</v>
      </c>
      <c r="P467" s="53">
        <v>40.593760000000003</v>
      </c>
      <c r="Q467" s="53">
        <v>40.079470000000001</v>
      </c>
      <c r="R467" s="53">
        <v>35.137279999999997</v>
      </c>
      <c r="S467" s="53">
        <v>34.947240000000001</v>
      </c>
      <c r="T467" s="53">
        <v>32.381680000000003</v>
      </c>
      <c r="U467" s="53">
        <v>30.197890000000001</v>
      </c>
      <c r="V467" s="53">
        <v>28.519850000000002</v>
      </c>
      <c r="W467" s="53">
        <v>30.32283</v>
      </c>
      <c r="X467" s="53">
        <v>30.06015</v>
      </c>
      <c r="Y467" s="53">
        <v>22.278649999999999</v>
      </c>
      <c r="Z467" s="53">
        <v>17.499970000000001</v>
      </c>
      <c r="AA467" s="53">
        <v>17.329650000000001</v>
      </c>
      <c r="AB467" s="53">
        <v>16.355270000000001</v>
      </c>
      <c r="AC467" s="53">
        <v>23.729849999999999</v>
      </c>
      <c r="AD467" s="53">
        <v>27.694210000000002</v>
      </c>
      <c r="AE467" s="53">
        <v>26.592359999999999</v>
      </c>
      <c r="AF467" s="53">
        <v>26.965340000000001</v>
      </c>
      <c r="AG467" s="53">
        <v>-5.0735640999999996</v>
      </c>
      <c r="AH467" s="53">
        <v>-6.1393560000000003</v>
      </c>
      <c r="AI467" s="53">
        <v>-5.9633039999999999</v>
      </c>
      <c r="AJ467" s="53">
        <v>-6.6932349999999996</v>
      </c>
      <c r="AK467" s="53">
        <v>-7.0507020000000002</v>
      </c>
      <c r="AL467" s="53">
        <v>-7.3847880000000004</v>
      </c>
      <c r="AM467" s="53">
        <v>-6.8030949999999999</v>
      </c>
      <c r="AN467" s="53">
        <v>-7.0786040000000003</v>
      </c>
      <c r="AO467" s="53">
        <v>-7.4117810000000004</v>
      </c>
      <c r="AP467" s="53">
        <v>-8.0984770000000008</v>
      </c>
      <c r="AQ467" s="53">
        <v>-6.8215729999999999</v>
      </c>
      <c r="AR467" s="53">
        <v>-6.653581</v>
      </c>
      <c r="AS467" s="53">
        <v>-9.9676969999999994</v>
      </c>
      <c r="AT467" s="53">
        <v>-13.33774</v>
      </c>
      <c r="AU467" s="53">
        <v>-8.0447360000000003</v>
      </c>
      <c r="AV467" s="53">
        <v>-6.3766530000000001</v>
      </c>
      <c r="AW467" s="53">
        <v>-16.901019999999999</v>
      </c>
      <c r="AX467" s="53">
        <v>-23.289380000000001</v>
      </c>
      <c r="AY467" s="53">
        <v>-22.235849999999999</v>
      </c>
      <c r="AZ467" s="53">
        <v>-22.45316</v>
      </c>
      <c r="BA467" s="53">
        <v>-9.7216760000000004</v>
      </c>
      <c r="BB467" s="53">
        <v>-5.6243210000000001</v>
      </c>
      <c r="BC467" s="53">
        <v>-6.9945269999999997</v>
      </c>
      <c r="BD467" s="53">
        <v>-6.4197340000000001</v>
      </c>
      <c r="BE467" s="53">
        <v>2.3061991000000002</v>
      </c>
      <c r="BF467" s="53">
        <v>1.3378080000000001</v>
      </c>
      <c r="BG467" s="53">
        <v>1.507725</v>
      </c>
      <c r="BH467" s="53">
        <v>0.79047579999999995</v>
      </c>
      <c r="BI467" s="53">
        <v>0.46470400000000001</v>
      </c>
      <c r="BJ467" s="53">
        <v>0.1144577</v>
      </c>
      <c r="BK467" s="53">
        <v>-1.572057</v>
      </c>
      <c r="BL467" s="53">
        <v>-0.71957590000000005</v>
      </c>
      <c r="BM467" s="53">
        <v>-1.167832</v>
      </c>
      <c r="BN467" s="53">
        <v>-4.0396510000000001</v>
      </c>
      <c r="BO467" s="53">
        <v>-2.88043</v>
      </c>
      <c r="BP467" s="53">
        <v>-3.3491749999999998</v>
      </c>
      <c r="BQ467" s="53">
        <v>-5.5859350000000001</v>
      </c>
      <c r="BR467" s="53">
        <v>-7.437557</v>
      </c>
      <c r="BS467" s="53">
        <v>-3.549992</v>
      </c>
      <c r="BT467" s="53">
        <v>-2.1901380000000001</v>
      </c>
      <c r="BU467" s="53">
        <v>-9.9517810000000004</v>
      </c>
      <c r="BV467" s="53">
        <v>-14.62311</v>
      </c>
      <c r="BW467" s="53">
        <v>-14.14554</v>
      </c>
      <c r="BX467" s="53">
        <v>-14.648479999999999</v>
      </c>
      <c r="BY467" s="53">
        <v>-5.7341280000000001</v>
      </c>
      <c r="BZ467" s="53">
        <v>-1.675902</v>
      </c>
      <c r="CA467" s="53">
        <v>-2.9236520000000001</v>
      </c>
      <c r="CB467" s="53">
        <v>-2.3186439999999999</v>
      </c>
      <c r="CC467" s="53">
        <v>7.4173999000000004</v>
      </c>
      <c r="CD467" s="53">
        <v>6.5164689999999998</v>
      </c>
      <c r="CE467" s="53">
        <v>6.682137</v>
      </c>
      <c r="CF467" s="53">
        <v>5.9736710000000004</v>
      </c>
      <c r="CG467" s="53">
        <v>5.6698510000000004</v>
      </c>
      <c r="CH467" s="53">
        <v>5.3084119999999997</v>
      </c>
      <c r="CI467" s="53">
        <v>2.0509439999999999</v>
      </c>
      <c r="CJ467" s="53">
        <v>3.6846679999999998</v>
      </c>
      <c r="CK467" s="53">
        <v>3.1567090000000002</v>
      </c>
      <c r="CL467" s="53">
        <v>-1.228521</v>
      </c>
      <c r="CM467" s="53">
        <v>-0.150806</v>
      </c>
      <c r="CN467" s="53">
        <v>-1.060554</v>
      </c>
      <c r="CO467" s="53">
        <v>-2.5511400000000002</v>
      </c>
      <c r="CP467" s="53">
        <v>-3.3511090000000001</v>
      </c>
      <c r="CQ467" s="53">
        <v>-0.43694539999999998</v>
      </c>
      <c r="CR467" s="53">
        <v>0.70942899999999998</v>
      </c>
      <c r="CS467" s="53">
        <v>-5.1387590000000003</v>
      </c>
      <c r="CT467" s="53">
        <v>-8.6208740000000006</v>
      </c>
      <c r="CU467" s="53">
        <v>-8.5422089999999997</v>
      </c>
      <c r="CV467" s="53">
        <v>-9.2429889999999997</v>
      </c>
      <c r="CW467" s="53">
        <v>-2.9723649999999999</v>
      </c>
      <c r="CX467" s="53">
        <v>1.0587610000000001</v>
      </c>
      <c r="CY467" s="53">
        <v>-0.10417650000000001</v>
      </c>
      <c r="CZ467" s="53">
        <v>0.52175859999999996</v>
      </c>
      <c r="DA467" s="53">
        <v>12.528600000000001</v>
      </c>
      <c r="DB467" s="53">
        <v>11.695130000000001</v>
      </c>
      <c r="DC467" s="53">
        <v>11.85655</v>
      </c>
      <c r="DD467" s="53">
        <v>11.15687</v>
      </c>
      <c r="DE467" s="53">
        <v>10.875</v>
      </c>
      <c r="DF467" s="53">
        <v>10.502370000000001</v>
      </c>
      <c r="DG467" s="53">
        <v>5.6739449999999998</v>
      </c>
      <c r="DH467" s="53">
        <v>8.0889109999999995</v>
      </c>
      <c r="DI467" s="53">
        <v>7.481249</v>
      </c>
      <c r="DJ467" s="53">
        <v>1.5826089999999999</v>
      </c>
      <c r="DK467" s="53">
        <v>2.5788180000000001</v>
      </c>
      <c r="DL467" s="53">
        <v>1.228067</v>
      </c>
      <c r="DM467" s="53">
        <v>0.48365459999999999</v>
      </c>
      <c r="DN467" s="53">
        <v>0.73533800000000005</v>
      </c>
      <c r="DO467" s="53">
        <v>2.6761010000000001</v>
      </c>
      <c r="DP467" s="53">
        <v>3.6089959999999999</v>
      </c>
      <c r="DQ467" s="53">
        <v>-0.32573600000000003</v>
      </c>
      <c r="DR467" s="53">
        <v>-2.6186389999999999</v>
      </c>
      <c r="DS467" s="53">
        <v>-2.9388809999999999</v>
      </c>
      <c r="DT467" s="53">
        <v>-3.8374950000000001</v>
      </c>
      <c r="DU467" s="53">
        <v>-0.2106016</v>
      </c>
      <c r="DV467" s="53">
        <v>3.7934239999999999</v>
      </c>
      <c r="DW467" s="53">
        <v>2.7152989999999999</v>
      </c>
      <c r="DX467" s="53">
        <v>3.362161</v>
      </c>
      <c r="DY467" s="53">
        <v>19.908359999999998</v>
      </c>
      <c r="DZ467" s="53">
        <v>19.17229</v>
      </c>
      <c r="EA467" s="53">
        <v>19.327580000000001</v>
      </c>
      <c r="EB467" s="53">
        <v>18.64058</v>
      </c>
      <c r="EC467" s="53">
        <v>18.3904</v>
      </c>
      <c r="ED467" s="53">
        <v>18.001609999999999</v>
      </c>
      <c r="EE467" s="53">
        <v>10.90498</v>
      </c>
      <c r="EF467" s="53">
        <v>14.447939999999999</v>
      </c>
      <c r="EG467" s="53">
        <v>13.725199999999999</v>
      </c>
      <c r="EH467" s="53">
        <v>5.6414350000000004</v>
      </c>
      <c r="EI467" s="53">
        <v>6.5199610000000003</v>
      </c>
      <c r="EJ467" s="53">
        <v>4.5324720000000003</v>
      </c>
      <c r="EK467" s="53">
        <v>4.8654169999999999</v>
      </c>
      <c r="EL467" s="53">
        <v>6.6355190000000004</v>
      </c>
      <c r="EM467" s="53">
        <v>7.1708449999999999</v>
      </c>
      <c r="EN467" s="53">
        <v>7.7955100000000002</v>
      </c>
      <c r="EO467" s="53">
        <v>6.6235039999999996</v>
      </c>
      <c r="EP467" s="53">
        <v>6.0476359999999998</v>
      </c>
      <c r="EQ467" s="53">
        <v>5.1514329999999999</v>
      </c>
      <c r="ER467" s="53">
        <v>3.9671799999999999</v>
      </c>
      <c r="ES467" s="53">
        <v>3.7769460000000001</v>
      </c>
      <c r="ET467" s="53">
        <v>7.7418430000000003</v>
      </c>
      <c r="EU467" s="53">
        <v>6.7861739999999999</v>
      </c>
      <c r="EV467" s="53">
        <v>7.4632509999999996</v>
      </c>
      <c r="EW467" s="53">
        <v>82.625</v>
      </c>
      <c r="EX467" s="53">
        <v>80.875</v>
      </c>
      <c r="EY467" s="53">
        <v>79</v>
      </c>
      <c r="EZ467" s="53">
        <v>77.1875</v>
      </c>
      <c r="FA467" s="53">
        <v>75.5625</v>
      </c>
      <c r="FB467" s="53">
        <v>73.9375</v>
      </c>
      <c r="FC467" s="53">
        <v>73.9375</v>
      </c>
      <c r="FD467" s="53">
        <v>77.375</v>
      </c>
      <c r="FE467" s="53">
        <v>81.25</v>
      </c>
      <c r="FF467" s="53">
        <v>84.25</v>
      </c>
      <c r="FG467" s="53">
        <v>87.5</v>
      </c>
      <c r="FH467" s="53">
        <v>90.625</v>
      </c>
      <c r="FI467" s="53">
        <v>93.5</v>
      </c>
      <c r="FJ467" s="53">
        <v>95.9375</v>
      </c>
      <c r="FK467" s="53">
        <v>97.75</v>
      </c>
      <c r="FL467" s="53">
        <v>99.3125</v>
      </c>
      <c r="FM467" s="53">
        <v>100.1875</v>
      </c>
      <c r="FN467" s="53">
        <v>100.625</v>
      </c>
      <c r="FO467" s="53">
        <v>99.8125</v>
      </c>
      <c r="FP467" s="53">
        <v>98.375</v>
      </c>
      <c r="FQ467" s="53">
        <v>95.3125</v>
      </c>
      <c r="FR467" s="53">
        <v>91.8125</v>
      </c>
      <c r="FS467" s="53">
        <v>88.4375</v>
      </c>
      <c r="FT467" s="53">
        <v>85.4375</v>
      </c>
      <c r="FU467" s="53">
        <v>104</v>
      </c>
      <c r="FV467" s="53">
        <v>3800.0920000000001</v>
      </c>
      <c r="FW467" s="53">
        <v>191.91919999999999</v>
      </c>
      <c r="FX467" s="53">
        <v>1</v>
      </c>
    </row>
    <row r="468" spans="1:180" x14ac:dyDescent="0.3">
      <c r="A468" t="s">
        <v>174</v>
      </c>
      <c r="B468" t="s">
        <v>253</v>
      </c>
      <c r="C468" t="s">
        <v>180</v>
      </c>
      <c r="D468" t="s">
        <v>248</v>
      </c>
      <c r="E468" t="s">
        <v>190</v>
      </c>
      <c r="F468" t="s">
        <v>232</v>
      </c>
      <c r="G468" t="s">
        <v>243</v>
      </c>
      <c r="H468" s="53">
        <v>58</v>
      </c>
      <c r="I468" s="53">
        <v>22.144110000000001</v>
      </c>
      <c r="J468" s="53">
        <v>23.20684</v>
      </c>
      <c r="K468" s="53">
        <v>25.69802</v>
      </c>
      <c r="L468" s="53">
        <v>24.56043</v>
      </c>
      <c r="M468" s="53">
        <v>23.487439999999999</v>
      </c>
      <c r="N468" s="53">
        <v>23.46603</v>
      </c>
      <c r="O468" s="53">
        <v>26.35445</v>
      </c>
      <c r="P468" s="53">
        <v>32.19661</v>
      </c>
      <c r="Q468" s="53">
        <v>32.225909999999999</v>
      </c>
      <c r="R468" s="53">
        <v>29.807770000000001</v>
      </c>
      <c r="S468" s="53">
        <v>24.322710000000001</v>
      </c>
      <c r="T468" s="53">
        <v>21.597740000000002</v>
      </c>
      <c r="U468" s="53">
        <v>21.495950000000001</v>
      </c>
      <c r="V468" s="53">
        <v>24.294429999999998</v>
      </c>
      <c r="W468" s="53">
        <v>22.87856</v>
      </c>
      <c r="X468" s="53">
        <v>22.07255</v>
      </c>
      <c r="Y468" s="53">
        <v>17.539680000000001</v>
      </c>
      <c r="Z468" s="53">
        <v>14.36561</v>
      </c>
      <c r="AA468" s="53">
        <v>12.322850000000001</v>
      </c>
      <c r="AB468" s="53">
        <v>12.51511</v>
      </c>
      <c r="AC468" s="53">
        <v>13.340260000000001</v>
      </c>
      <c r="AD468" s="53">
        <v>13.078150000000001</v>
      </c>
      <c r="AE468" s="53">
        <v>11.59193</v>
      </c>
      <c r="AF468" s="53">
        <v>10.70754</v>
      </c>
      <c r="AG468" s="53">
        <v>-4.1719550999999999</v>
      </c>
      <c r="AH468" s="53">
        <v>-2.7571690000000002</v>
      </c>
      <c r="AI468" s="53">
        <v>-2.8637890000000001</v>
      </c>
      <c r="AJ468" s="53">
        <v>-3.9599769999999999</v>
      </c>
      <c r="AK468" s="53">
        <v>-4.769228</v>
      </c>
      <c r="AL468" s="53">
        <v>-5.4707330000000001</v>
      </c>
      <c r="AM468" s="53">
        <v>-5.4738660000000001</v>
      </c>
      <c r="AN468" s="53">
        <v>-5.5508860000000002</v>
      </c>
      <c r="AO468" s="53">
        <v>-3.3876780000000002</v>
      </c>
      <c r="AP468" s="53">
        <v>-5.1072899999999999</v>
      </c>
      <c r="AQ468" s="53">
        <v>-8.8579190000000008</v>
      </c>
      <c r="AR468" s="53">
        <v>-11.417770000000001</v>
      </c>
      <c r="AS468" s="53">
        <v>-10.59238</v>
      </c>
      <c r="AT468" s="53">
        <v>-10.034750000000001</v>
      </c>
      <c r="AU468" s="53">
        <v>-9.1856679999999997</v>
      </c>
      <c r="AV468" s="53">
        <v>-7.8916089999999999</v>
      </c>
      <c r="AW468" s="53">
        <v>-7.8474180000000002</v>
      </c>
      <c r="AX468" s="53">
        <v>-8.6182440000000007</v>
      </c>
      <c r="AY468" s="53">
        <v>-9.8969640000000005</v>
      </c>
      <c r="AZ468" s="53">
        <v>-8.7949999999999999</v>
      </c>
      <c r="BA468" s="53">
        <v>-7.3316100000000004</v>
      </c>
      <c r="BB468" s="53">
        <v>-7.6337200000000003</v>
      </c>
      <c r="BC468" s="53">
        <v>-8.7467000000000006</v>
      </c>
      <c r="BD468" s="53">
        <v>-9.6580410000000008</v>
      </c>
      <c r="BE468" s="53">
        <v>0.45068239999999998</v>
      </c>
      <c r="BF468" s="53">
        <v>1.888471</v>
      </c>
      <c r="BG468" s="53">
        <v>3.422186</v>
      </c>
      <c r="BH468" s="53">
        <v>2.4482970000000002</v>
      </c>
      <c r="BI468" s="53">
        <v>1.564352</v>
      </c>
      <c r="BJ468" s="53">
        <v>0.85111150000000002</v>
      </c>
      <c r="BK468" s="53">
        <v>1.0778209999999999</v>
      </c>
      <c r="BL468" s="53">
        <v>2.3847109999999998</v>
      </c>
      <c r="BM468" s="53">
        <v>2.9811079999999999</v>
      </c>
      <c r="BN468" s="53">
        <v>0.89693270000000003</v>
      </c>
      <c r="BO468" s="53">
        <v>-3.8907280000000002</v>
      </c>
      <c r="BP468" s="53">
        <v>-6.3283379999999996</v>
      </c>
      <c r="BQ468" s="53">
        <v>-5.7131439999999998</v>
      </c>
      <c r="BR468" s="53">
        <v>-3.4640819999999999</v>
      </c>
      <c r="BS468" s="53">
        <v>-3.3329800000000001</v>
      </c>
      <c r="BT468" s="53">
        <v>-2.267166</v>
      </c>
      <c r="BU468" s="53">
        <v>-3.6750430000000001</v>
      </c>
      <c r="BV468" s="53">
        <v>-4.9934339999999997</v>
      </c>
      <c r="BW468" s="53">
        <v>-6.4088589999999996</v>
      </c>
      <c r="BX468" s="53">
        <v>-5.441141</v>
      </c>
      <c r="BY468" s="53">
        <v>-4.0853229999999998</v>
      </c>
      <c r="BZ468" s="53">
        <v>-4.4787210000000002</v>
      </c>
      <c r="CA468" s="53">
        <v>-5.7282380000000002</v>
      </c>
      <c r="CB468" s="53">
        <v>-6.6954250000000002</v>
      </c>
      <c r="CC468" s="53">
        <v>3.652307</v>
      </c>
      <c r="CD468" s="53">
        <v>5.1060280000000002</v>
      </c>
      <c r="CE468" s="53">
        <v>7.7758330000000004</v>
      </c>
      <c r="CF468" s="53">
        <v>6.8866480000000001</v>
      </c>
      <c r="CG468" s="53">
        <v>5.9509689999999997</v>
      </c>
      <c r="CH468" s="53">
        <v>5.2296009999999997</v>
      </c>
      <c r="CI468" s="53">
        <v>5.6154999999999999</v>
      </c>
      <c r="CJ468" s="53">
        <v>7.8808809999999996</v>
      </c>
      <c r="CK468" s="53">
        <v>7.3921099999999997</v>
      </c>
      <c r="CL468" s="53">
        <v>5.0554389999999998</v>
      </c>
      <c r="CM468" s="53">
        <v>-0.45046730000000001</v>
      </c>
      <c r="CN468" s="53">
        <v>-2.8034140000000001</v>
      </c>
      <c r="CO468" s="53">
        <v>-2.3338009999999998</v>
      </c>
      <c r="CP468" s="53">
        <v>1.0867389999999999</v>
      </c>
      <c r="CQ468" s="53">
        <v>0.72057329999999997</v>
      </c>
      <c r="CR468" s="53">
        <v>1.6283049999999999</v>
      </c>
      <c r="CS468" s="53">
        <v>-0.78526870000000004</v>
      </c>
      <c r="CT468" s="53">
        <v>-2.4829020000000002</v>
      </c>
      <c r="CU468" s="53">
        <v>-3.9930080000000001</v>
      </c>
      <c r="CV468" s="53">
        <v>-3.118268</v>
      </c>
      <c r="CW468" s="53">
        <v>-1.8369549999999999</v>
      </c>
      <c r="CX468" s="53">
        <v>-2.2935780000000001</v>
      </c>
      <c r="CY468" s="53">
        <v>-3.6376599999999999</v>
      </c>
      <c r="CZ468" s="53">
        <v>-4.6435259999999996</v>
      </c>
      <c r="DA468" s="53">
        <v>6.8539319000000001</v>
      </c>
      <c r="DB468" s="53">
        <v>8.3235840000000003</v>
      </c>
      <c r="DC468" s="53">
        <v>12.129479999999999</v>
      </c>
      <c r="DD468" s="53">
        <v>11.324999999999999</v>
      </c>
      <c r="DE468" s="53">
        <v>10.337590000000001</v>
      </c>
      <c r="DF468" s="53">
        <v>9.6080909999999999</v>
      </c>
      <c r="DG468" s="53">
        <v>10.153180000000001</v>
      </c>
      <c r="DH468" s="53">
        <v>13.377050000000001</v>
      </c>
      <c r="DI468" s="53">
        <v>11.80311</v>
      </c>
      <c r="DJ468" s="53">
        <v>9.213946</v>
      </c>
      <c r="DK468" s="53">
        <v>2.9897939999999998</v>
      </c>
      <c r="DL468" s="53">
        <v>0.72150950000000003</v>
      </c>
      <c r="DM468" s="53">
        <v>1.0455429999999999</v>
      </c>
      <c r="DN468" s="53">
        <v>5.6375599999999997</v>
      </c>
      <c r="DO468" s="53">
        <v>4.774127</v>
      </c>
      <c r="DP468" s="53">
        <v>5.5237769999999999</v>
      </c>
      <c r="DQ468" s="53">
        <v>2.1045060000000002</v>
      </c>
      <c r="DR468" s="53">
        <v>2.7630600000000002E-2</v>
      </c>
      <c r="DS468" s="53">
        <v>-1.5771569999999999</v>
      </c>
      <c r="DT468" s="53">
        <v>-0.79539490000000002</v>
      </c>
      <c r="DU468" s="53">
        <v>0.41141299999999997</v>
      </c>
      <c r="DV468" s="53">
        <v>-0.1084348</v>
      </c>
      <c r="DW468" s="53">
        <v>-1.5470820000000001</v>
      </c>
      <c r="DX468" s="53">
        <v>-2.5916269999999999</v>
      </c>
      <c r="DY468" s="53">
        <v>11.476570000000001</v>
      </c>
      <c r="DZ468" s="53">
        <v>12.96922</v>
      </c>
      <c r="EA468" s="53">
        <v>18.41545</v>
      </c>
      <c r="EB468" s="53">
        <v>17.733270000000001</v>
      </c>
      <c r="EC468" s="53">
        <v>16.67117</v>
      </c>
      <c r="ED468" s="53">
        <v>15.92994</v>
      </c>
      <c r="EE468" s="53">
        <v>16.70487</v>
      </c>
      <c r="EF468" s="53">
        <v>21.312650000000001</v>
      </c>
      <c r="EG468" s="53">
        <v>18.171900000000001</v>
      </c>
      <c r="EH468" s="53">
        <v>15.218170000000001</v>
      </c>
      <c r="EI468" s="53">
        <v>7.9569840000000003</v>
      </c>
      <c r="EJ468" s="53">
        <v>5.8109390000000003</v>
      </c>
      <c r="EK468" s="53">
        <v>5.9247779999999999</v>
      </c>
      <c r="EL468" s="53">
        <v>12.208220000000001</v>
      </c>
      <c r="EM468" s="53">
        <v>10.626810000000001</v>
      </c>
      <c r="EN468" s="53">
        <v>11.14822</v>
      </c>
      <c r="EO468" s="53">
        <v>6.2768810000000004</v>
      </c>
      <c r="EP468" s="53">
        <v>3.652441</v>
      </c>
      <c r="EQ468" s="53">
        <v>1.9109480000000001</v>
      </c>
      <c r="ER468" s="53">
        <v>2.558465</v>
      </c>
      <c r="ES468" s="53">
        <v>3.6577000000000002</v>
      </c>
      <c r="ET468" s="53">
        <v>3.0465650000000002</v>
      </c>
      <c r="EU468" s="53">
        <v>1.4713799999999999</v>
      </c>
      <c r="EV468" s="53">
        <v>0.37098940000000002</v>
      </c>
      <c r="EW468" s="53">
        <v>76.388890000000004</v>
      </c>
      <c r="EX468" s="53">
        <v>74.5</v>
      </c>
      <c r="EY468" s="53">
        <v>73</v>
      </c>
      <c r="EZ468" s="53">
        <v>71.666659999999993</v>
      </c>
      <c r="FA468" s="53">
        <v>70.333340000000007</v>
      </c>
      <c r="FB468" s="53">
        <v>69</v>
      </c>
      <c r="FC468" s="53">
        <v>67.722219999999993</v>
      </c>
      <c r="FD468" s="53">
        <v>68.388890000000004</v>
      </c>
      <c r="FE468" s="53">
        <v>71.611109999999996</v>
      </c>
      <c r="FF468" s="53">
        <v>75.05556</v>
      </c>
      <c r="FG468" s="53">
        <v>78.5</v>
      </c>
      <c r="FH468" s="53">
        <v>82.277780000000007</v>
      </c>
      <c r="FI468" s="53">
        <v>85.777780000000007</v>
      </c>
      <c r="FJ468" s="53">
        <v>88.44444</v>
      </c>
      <c r="FK468" s="53">
        <v>90.5</v>
      </c>
      <c r="FL468" s="53">
        <v>92</v>
      </c>
      <c r="FM468" s="53">
        <v>92.55556</v>
      </c>
      <c r="FN468" s="53">
        <v>92.55556</v>
      </c>
      <c r="FO468" s="53">
        <v>91.222219999999993</v>
      </c>
      <c r="FP468" s="53">
        <v>88.777780000000007</v>
      </c>
      <c r="FQ468" s="53">
        <v>86.166659999999993</v>
      </c>
      <c r="FR468" s="53">
        <v>83.277780000000007</v>
      </c>
      <c r="FS468" s="53">
        <v>80.777780000000007</v>
      </c>
      <c r="FT468" s="53">
        <v>78.277780000000007</v>
      </c>
      <c r="FU468" s="53">
        <v>103.9667</v>
      </c>
      <c r="FV468" s="53">
        <v>2265.4389999999999</v>
      </c>
      <c r="FW468" s="53">
        <v>183.61969999999999</v>
      </c>
      <c r="FX468" s="53">
        <v>1</v>
      </c>
    </row>
    <row r="469" spans="1:180" x14ac:dyDescent="0.3">
      <c r="A469" t="s">
        <v>174</v>
      </c>
      <c r="B469" t="s">
        <v>253</v>
      </c>
      <c r="C469" t="s">
        <v>180</v>
      </c>
      <c r="D469" t="s">
        <v>227</v>
      </c>
      <c r="E469" t="s">
        <v>189</v>
      </c>
      <c r="F469" t="s">
        <v>232</v>
      </c>
      <c r="G469" t="s">
        <v>243</v>
      </c>
      <c r="H469" s="53">
        <v>58</v>
      </c>
      <c r="I469" s="53">
        <v>24.460930000000001</v>
      </c>
      <c r="J469" s="53">
        <v>25.832439999999998</v>
      </c>
      <c r="K469" s="53">
        <v>26.019369999999999</v>
      </c>
      <c r="L469" s="53">
        <v>25.995950000000001</v>
      </c>
      <c r="M469" s="53">
        <v>24.71358</v>
      </c>
      <c r="N469" s="53">
        <v>23.405480000000001</v>
      </c>
      <c r="O469" s="53">
        <v>31.747340000000001</v>
      </c>
      <c r="P469" s="53">
        <v>35.71987</v>
      </c>
      <c r="Q469" s="53">
        <v>32.225499999999997</v>
      </c>
      <c r="R469" s="53">
        <v>31.450060000000001</v>
      </c>
      <c r="S469" s="53">
        <v>31.090229999999998</v>
      </c>
      <c r="T469" s="53">
        <v>28.732240000000001</v>
      </c>
      <c r="U469" s="53">
        <v>28.845079999999999</v>
      </c>
      <c r="V469" s="53">
        <v>29.46332</v>
      </c>
      <c r="W469" s="53">
        <v>27.935079999999999</v>
      </c>
      <c r="X469" s="53">
        <v>28.571179999999998</v>
      </c>
      <c r="Y469" s="53">
        <v>19.078980000000001</v>
      </c>
      <c r="Z469" s="53">
        <v>8.9974480000000003</v>
      </c>
      <c r="AA469" s="53">
        <v>9.9201870000000003</v>
      </c>
      <c r="AB469" s="53">
        <v>11.023910000000001</v>
      </c>
      <c r="AC469" s="53">
        <v>13.91619</v>
      </c>
      <c r="AD469" s="53">
        <v>15.68092</v>
      </c>
      <c r="AE469" s="53">
        <v>19.516030000000001</v>
      </c>
      <c r="AF469" s="53">
        <v>25.31833</v>
      </c>
      <c r="AG469" s="53">
        <v>-14.226839999999999</v>
      </c>
      <c r="AH469" s="53">
        <v>-13.554169999999999</v>
      </c>
      <c r="AI469" s="53">
        <v>-13.47871</v>
      </c>
      <c r="AJ469" s="53">
        <v>-13.33722</v>
      </c>
      <c r="AK469" s="53">
        <v>-14.21367</v>
      </c>
      <c r="AL469" s="53">
        <v>-15.71556</v>
      </c>
      <c r="AM469" s="53">
        <v>-13.23405</v>
      </c>
      <c r="AN469" s="53">
        <v>-13.331939999999999</v>
      </c>
      <c r="AO469" s="53">
        <v>-18.721640000000001</v>
      </c>
      <c r="AP469" s="53">
        <v>-20.489049999999999</v>
      </c>
      <c r="AQ469" s="53">
        <v>-21.685359999999999</v>
      </c>
      <c r="AR469" s="53">
        <v>-24.580629999999999</v>
      </c>
      <c r="AS469" s="53">
        <v>-24.500039999999998</v>
      </c>
      <c r="AT469" s="53">
        <v>-23.453990000000001</v>
      </c>
      <c r="AU469" s="53">
        <v>-24.245760000000001</v>
      </c>
      <c r="AV469" s="53">
        <v>-21.545780000000001</v>
      </c>
      <c r="AW469" s="53">
        <v>-35.3583</v>
      </c>
      <c r="AX469" s="53">
        <v>-53.677750000000003</v>
      </c>
      <c r="AY469" s="53">
        <v>-50.537909999999997</v>
      </c>
      <c r="AZ469" s="53">
        <v>-48.13843</v>
      </c>
      <c r="BA469" s="53">
        <v>-42.370959999999997</v>
      </c>
      <c r="BB469" s="53">
        <v>-38.589480000000002</v>
      </c>
      <c r="BC469" s="53">
        <v>-29.719290000000001</v>
      </c>
      <c r="BD469" s="53">
        <v>-18.658560000000001</v>
      </c>
      <c r="BE469" s="53">
        <v>-10.179259999999999</v>
      </c>
      <c r="BF469" s="53">
        <v>-9.3648290000000003</v>
      </c>
      <c r="BG469" s="53">
        <v>-9.2428000000000008</v>
      </c>
      <c r="BH469" s="53">
        <v>-9.1007350000000002</v>
      </c>
      <c r="BI469" s="53">
        <v>-10.234970000000001</v>
      </c>
      <c r="BJ469" s="53">
        <v>-11.873189999999999</v>
      </c>
      <c r="BK469" s="53">
        <v>-8.7181899999999999</v>
      </c>
      <c r="BL469" s="53">
        <v>-9.0408679999999997</v>
      </c>
      <c r="BM469" s="53">
        <v>-14.097989999999999</v>
      </c>
      <c r="BN469" s="53">
        <v>-15.64926</v>
      </c>
      <c r="BO469" s="53">
        <v>-16.538989999999998</v>
      </c>
      <c r="BP469" s="53">
        <v>-18.996469999999999</v>
      </c>
      <c r="BQ469" s="53">
        <v>-18.66217</v>
      </c>
      <c r="BR469" s="53">
        <v>-17.53959</v>
      </c>
      <c r="BS469" s="53">
        <v>-18.526319999999998</v>
      </c>
      <c r="BT469" s="53">
        <v>-16.254899999999999</v>
      </c>
      <c r="BU469" s="53">
        <v>-26.154450000000001</v>
      </c>
      <c r="BV469" s="53">
        <v>-38.82752</v>
      </c>
      <c r="BW469" s="53">
        <v>-36.505600000000001</v>
      </c>
      <c r="BX469" s="53">
        <v>-34.58231</v>
      </c>
      <c r="BY469" s="53">
        <v>-30.65203</v>
      </c>
      <c r="BZ469" s="53">
        <v>-27.943290000000001</v>
      </c>
      <c r="CA469" s="53">
        <v>-21.88409</v>
      </c>
      <c r="CB469" s="53">
        <v>-13.614599999999999</v>
      </c>
      <c r="CC469" s="53">
        <v>-7.3759131</v>
      </c>
      <c r="CD469" s="53">
        <v>-6.4633029999999998</v>
      </c>
      <c r="CE469" s="53">
        <v>-6.3090210000000004</v>
      </c>
      <c r="CF469" s="53">
        <v>-6.1665539999999996</v>
      </c>
      <c r="CG469" s="53">
        <v>-7.4793310000000002</v>
      </c>
      <c r="CH469" s="53">
        <v>-9.2119750000000007</v>
      </c>
      <c r="CI469" s="53">
        <v>-5.5905189999999996</v>
      </c>
      <c r="CJ469" s="53">
        <v>-6.0688849999999999</v>
      </c>
      <c r="CK469" s="53">
        <v>-10.895659999999999</v>
      </c>
      <c r="CL469" s="53">
        <v>-12.297230000000001</v>
      </c>
      <c r="CM469" s="53">
        <v>-12.974629999999999</v>
      </c>
      <c r="CN469" s="53">
        <v>-15.1289</v>
      </c>
      <c r="CO469" s="53">
        <v>-14.61889</v>
      </c>
      <c r="CP469" s="53">
        <v>-13.443300000000001</v>
      </c>
      <c r="CQ469" s="53">
        <v>-14.565049999999999</v>
      </c>
      <c r="CR469" s="53">
        <v>-12.59046</v>
      </c>
      <c r="CS469" s="53">
        <v>-19.779890000000002</v>
      </c>
      <c r="CT469" s="53">
        <v>-28.542300000000001</v>
      </c>
      <c r="CU469" s="53">
        <v>-26.78687</v>
      </c>
      <c r="CV469" s="53">
        <v>-25.193370000000002</v>
      </c>
      <c r="CW469" s="53">
        <v>-22.535540000000001</v>
      </c>
      <c r="CX469" s="53">
        <v>-20.569769999999998</v>
      </c>
      <c r="CY469" s="53">
        <v>-16.457450000000001</v>
      </c>
      <c r="CZ469" s="53">
        <v>-10.121169999999999</v>
      </c>
      <c r="DA469" s="53">
        <v>-4.5725708000000003</v>
      </c>
      <c r="DB469" s="53">
        <v>-3.5617760000000001</v>
      </c>
      <c r="DC469" s="53">
        <v>-3.3752409999999999</v>
      </c>
      <c r="DD469" s="53">
        <v>-3.2323740000000001</v>
      </c>
      <c r="DE469" s="53">
        <v>-4.7236960000000003</v>
      </c>
      <c r="DF469" s="53">
        <v>-6.5507600000000004</v>
      </c>
      <c r="DG469" s="53">
        <v>-2.4628480000000001</v>
      </c>
      <c r="DH469" s="53">
        <v>-3.0969009999999999</v>
      </c>
      <c r="DI469" s="53">
        <v>-7.6933350000000003</v>
      </c>
      <c r="DJ469" s="53">
        <v>-8.9452069999999999</v>
      </c>
      <c r="DK469" s="53">
        <v>-9.4102650000000008</v>
      </c>
      <c r="DL469" s="53">
        <v>-11.261329999999999</v>
      </c>
      <c r="DM469" s="53">
        <v>-10.5756</v>
      </c>
      <c r="DN469" s="53">
        <v>-9.3470040000000001</v>
      </c>
      <c r="DO469" s="53">
        <v>-10.60378</v>
      </c>
      <c r="DP469" s="53">
        <v>-8.9260149999999996</v>
      </c>
      <c r="DQ469" s="53">
        <v>-13.40532</v>
      </c>
      <c r="DR469" s="53">
        <v>-18.257069999999999</v>
      </c>
      <c r="DS469" s="53">
        <v>-17.06813</v>
      </c>
      <c r="DT469" s="53">
        <v>-15.80444</v>
      </c>
      <c r="DU469" s="53">
        <v>-14.41905</v>
      </c>
      <c r="DV469" s="53">
        <v>-13.196260000000001</v>
      </c>
      <c r="DW469" s="53">
        <v>-11.030810000000001</v>
      </c>
      <c r="DX469" s="53">
        <v>-6.6277309999999998</v>
      </c>
      <c r="DY469" s="53">
        <v>-0.52499061999999996</v>
      </c>
      <c r="DZ469" s="53">
        <v>0.6275674</v>
      </c>
      <c r="EA469" s="53">
        <v>0.86067110000000002</v>
      </c>
      <c r="EB469" s="53">
        <v>1.004116</v>
      </c>
      <c r="EC469" s="53">
        <v>-0.74499669999999996</v>
      </c>
      <c r="ED469" s="53">
        <v>-2.7083889999999999</v>
      </c>
      <c r="EE469" s="53">
        <v>2.0530119999999998</v>
      </c>
      <c r="EF469" s="53">
        <v>1.1941710000000001</v>
      </c>
      <c r="EG469" s="53">
        <v>-3.0696829999999999</v>
      </c>
      <c r="EH469" s="53">
        <v>-4.1054130000000004</v>
      </c>
      <c r="EI469" s="53">
        <v>-4.2638910000000001</v>
      </c>
      <c r="EJ469" s="53">
        <v>-5.6771659999999997</v>
      </c>
      <c r="EK469" s="53">
        <v>-4.7377339999999997</v>
      </c>
      <c r="EL469" s="53">
        <v>-3.4326059999999998</v>
      </c>
      <c r="EM469" s="53">
        <v>-4.8843319999999997</v>
      </c>
      <c r="EN469" s="53">
        <v>-3.6351390000000001</v>
      </c>
      <c r="EO469" s="53">
        <v>-4.2014680000000002</v>
      </c>
      <c r="EP469" s="53">
        <v>-3.406847</v>
      </c>
      <c r="EQ469" s="53">
        <v>-3.0358200000000002</v>
      </c>
      <c r="ER469" s="53">
        <v>-2.2483200000000001</v>
      </c>
      <c r="ES469" s="53">
        <v>-2.7001240000000002</v>
      </c>
      <c r="ET469" s="53">
        <v>-2.5500660000000002</v>
      </c>
      <c r="EU469" s="53">
        <v>-3.1956069999999999</v>
      </c>
      <c r="EV469" s="53">
        <v>-1.5837680000000001</v>
      </c>
      <c r="EW469" s="53">
        <v>83.341059999999999</v>
      </c>
      <c r="EX469" s="53">
        <v>81.477260000000001</v>
      </c>
      <c r="EY469" s="53">
        <v>79.72672</v>
      </c>
      <c r="EZ469" s="53">
        <v>78.113249999999994</v>
      </c>
      <c r="FA469" s="53">
        <v>76.454089999999994</v>
      </c>
      <c r="FB469" s="53">
        <v>75.204409999999996</v>
      </c>
      <c r="FC469" s="53">
        <v>74.136420000000001</v>
      </c>
      <c r="FD469" s="53">
        <v>75.56756</v>
      </c>
      <c r="FE469" s="53">
        <v>79.181020000000004</v>
      </c>
      <c r="FF469" s="53">
        <v>82.726280000000003</v>
      </c>
      <c r="FG469" s="53">
        <v>86.180800000000005</v>
      </c>
      <c r="FH469" s="53">
        <v>89.294489999999996</v>
      </c>
      <c r="FI469" s="53">
        <v>92.203540000000004</v>
      </c>
      <c r="FJ469" s="53">
        <v>94.680800000000005</v>
      </c>
      <c r="FK469" s="53">
        <v>96.612369999999999</v>
      </c>
      <c r="FL469" s="53">
        <v>98.271320000000003</v>
      </c>
      <c r="FM469" s="53">
        <v>99.316789999999997</v>
      </c>
      <c r="FN469" s="53">
        <v>99.339309999999998</v>
      </c>
      <c r="FO469" s="53">
        <v>98.452770000000001</v>
      </c>
      <c r="FP469" s="53">
        <v>96.270880000000005</v>
      </c>
      <c r="FQ469" s="53">
        <v>93.361609999999999</v>
      </c>
      <c r="FR469" s="53">
        <v>90.680149999999998</v>
      </c>
      <c r="FS469" s="53">
        <v>87.817670000000007</v>
      </c>
      <c r="FT469" s="53">
        <v>84.999570000000006</v>
      </c>
      <c r="FU469" s="53">
        <v>103.96769999999999</v>
      </c>
      <c r="FV469" s="53">
        <v>3419.2469999999998</v>
      </c>
      <c r="FW469" s="53">
        <v>187.3466</v>
      </c>
      <c r="FX469" s="53">
        <v>1</v>
      </c>
    </row>
    <row r="470" spans="1:180" x14ac:dyDescent="0.3">
      <c r="A470" t="s">
        <v>174</v>
      </c>
      <c r="B470" t="s">
        <v>253</v>
      </c>
      <c r="C470" t="s">
        <v>180</v>
      </c>
      <c r="D470" t="s">
        <v>248</v>
      </c>
      <c r="E470" t="s">
        <v>188</v>
      </c>
      <c r="F470" t="s">
        <v>232</v>
      </c>
      <c r="G470" t="s">
        <v>243</v>
      </c>
      <c r="H470" s="53">
        <v>58</v>
      </c>
      <c r="I470" s="53">
        <v>26.875681</v>
      </c>
      <c r="J470" s="53">
        <v>27.871479999999998</v>
      </c>
      <c r="K470" s="53">
        <v>27.846879999999999</v>
      </c>
      <c r="L470" s="53">
        <v>27.80781</v>
      </c>
      <c r="M470" s="53">
        <v>27.965800000000002</v>
      </c>
      <c r="N470" s="53">
        <v>28.904050000000002</v>
      </c>
      <c r="O470" s="53">
        <v>25.191099999999999</v>
      </c>
      <c r="P470" s="53">
        <v>21.750340000000001</v>
      </c>
      <c r="Q470" s="53">
        <v>21.902529999999999</v>
      </c>
      <c r="R470" s="53">
        <v>23.296659999999999</v>
      </c>
      <c r="S470" s="53">
        <v>23.627949999999998</v>
      </c>
      <c r="T470" s="53">
        <v>22.699459999999998</v>
      </c>
      <c r="U470" s="53">
        <v>21.981010000000001</v>
      </c>
      <c r="V470" s="53">
        <v>23.181660000000001</v>
      </c>
      <c r="W470" s="53">
        <v>20.268920000000001</v>
      </c>
      <c r="X470" s="53">
        <v>19.764119999999998</v>
      </c>
      <c r="Y470" s="53">
        <v>17.745989999999999</v>
      </c>
      <c r="Z470" s="53">
        <v>13.41497</v>
      </c>
      <c r="AA470" s="53">
        <v>11.93702</v>
      </c>
      <c r="AB470" s="53">
        <v>10.677239999999999</v>
      </c>
      <c r="AC470" s="53">
        <v>15.028740000000001</v>
      </c>
      <c r="AD470" s="53">
        <v>18.111799999999999</v>
      </c>
      <c r="AE470" s="53">
        <v>19.389700000000001</v>
      </c>
      <c r="AF470" s="53">
        <v>20.01418</v>
      </c>
      <c r="AG470" s="53">
        <v>-18.709720999999998</v>
      </c>
      <c r="AH470" s="53">
        <v>-17.875769999999999</v>
      </c>
      <c r="AI470" s="53">
        <v>-17.38054</v>
      </c>
      <c r="AJ470" s="53">
        <v>-16.90719</v>
      </c>
      <c r="AK470" s="53">
        <v>-16.685379999999999</v>
      </c>
      <c r="AL470" s="53">
        <v>-16.24202</v>
      </c>
      <c r="AM470" s="53">
        <v>-22.628139999999998</v>
      </c>
      <c r="AN470" s="53">
        <v>-31.723559999999999</v>
      </c>
      <c r="AO470" s="53">
        <v>-31.007020000000001</v>
      </c>
      <c r="AP470" s="53">
        <v>-26.499400000000001</v>
      </c>
      <c r="AQ470" s="53">
        <v>-25.310600000000001</v>
      </c>
      <c r="AR470" s="53">
        <v>-25.899719999999999</v>
      </c>
      <c r="AS470" s="53">
        <v>-25.438469999999999</v>
      </c>
      <c r="AT470" s="53">
        <v>-22.91206</v>
      </c>
      <c r="AU470" s="53">
        <v>-26.08079</v>
      </c>
      <c r="AV470" s="53">
        <v>-25.195959999999999</v>
      </c>
      <c r="AW470" s="53">
        <v>-26.122129999999999</v>
      </c>
      <c r="AX470" s="53">
        <v>-31.507989999999999</v>
      </c>
      <c r="AY470" s="53">
        <v>-33.059190000000001</v>
      </c>
      <c r="AZ470" s="53">
        <v>-34.089889999999997</v>
      </c>
      <c r="BA470" s="53">
        <v>-26.463429999999999</v>
      </c>
      <c r="BB470" s="53">
        <v>-21.51491</v>
      </c>
      <c r="BC470" s="53">
        <v>-19.232250000000001</v>
      </c>
      <c r="BD470" s="53">
        <v>-18.77289</v>
      </c>
      <c r="BE470" s="53">
        <v>-12.791840000000001</v>
      </c>
      <c r="BF470" s="53">
        <v>-12.05237</v>
      </c>
      <c r="BG470" s="53">
        <v>-11.82804</v>
      </c>
      <c r="BH470" s="53">
        <v>-11.44483</v>
      </c>
      <c r="BI470" s="53">
        <v>-11.24607</v>
      </c>
      <c r="BJ470" s="53">
        <v>-10.89649</v>
      </c>
      <c r="BK470" s="53">
        <v>-17.160019999999999</v>
      </c>
      <c r="BL470" s="53">
        <v>-24.006430000000002</v>
      </c>
      <c r="BM470" s="53">
        <v>-23.313179999999999</v>
      </c>
      <c r="BN470" s="53">
        <v>-20.14602</v>
      </c>
      <c r="BO470" s="53">
        <v>-19.028790000000001</v>
      </c>
      <c r="BP470" s="53">
        <v>-19.441269999999999</v>
      </c>
      <c r="BQ470" s="53">
        <v>-19.050180000000001</v>
      </c>
      <c r="BR470" s="53">
        <v>-16.586880000000001</v>
      </c>
      <c r="BS470" s="53">
        <v>-18.882529999999999</v>
      </c>
      <c r="BT470" s="53">
        <v>-17.997019999999999</v>
      </c>
      <c r="BU470" s="53">
        <v>-18.543050000000001</v>
      </c>
      <c r="BV470" s="53">
        <v>-22.360469999999999</v>
      </c>
      <c r="BW470" s="53">
        <v>-23.3109</v>
      </c>
      <c r="BX470" s="53">
        <v>-24.400369999999999</v>
      </c>
      <c r="BY470" s="53">
        <v>-19.215309999999999</v>
      </c>
      <c r="BZ470" s="53">
        <v>-15.71256</v>
      </c>
      <c r="CA470" s="53">
        <v>-14.159560000000001</v>
      </c>
      <c r="CB470" s="53">
        <v>-13.66131</v>
      </c>
      <c r="CC470" s="53">
        <v>-8.6931361999999996</v>
      </c>
      <c r="CD470" s="53">
        <v>-8.0191110000000005</v>
      </c>
      <c r="CE470" s="53">
        <v>-7.9824010000000003</v>
      </c>
      <c r="CF470" s="53">
        <v>-7.6616239999999998</v>
      </c>
      <c r="CG470" s="53">
        <v>-7.4788180000000004</v>
      </c>
      <c r="CH470" s="53">
        <v>-7.1941829999999998</v>
      </c>
      <c r="CI470" s="53">
        <v>-13.372820000000001</v>
      </c>
      <c r="CJ470" s="53">
        <v>-18.661570000000001</v>
      </c>
      <c r="CK470" s="53">
        <v>-17.984449999999999</v>
      </c>
      <c r="CL470" s="53">
        <v>-15.74569</v>
      </c>
      <c r="CM470" s="53">
        <v>-14.67803</v>
      </c>
      <c r="CN470" s="53">
        <v>-14.968159999999999</v>
      </c>
      <c r="CO470" s="53">
        <v>-14.62567</v>
      </c>
      <c r="CP470" s="53">
        <v>-12.20607</v>
      </c>
      <c r="CQ470" s="53">
        <v>-13.897040000000001</v>
      </c>
      <c r="CR470" s="53">
        <v>-13.011060000000001</v>
      </c>
      <c r="CS470" s="53">
        <v>-13.293799999999999</v>
      </c>
      <c r="CT470" s="53">
        <v>-16.024920000000002</v>
      </c>
      <c r="CU470" s="53">
        <v>-16.559270000000001</v>
      </c>
      <c r="CV470" s="53">
        <v>-17.689430000000002</v>
      </c>
      <c r="CW470" s="53">
        <v>-14.19528</v>
      </c>
      <c r="CX470" s="53">
        <v>-11.69387</v>
      </c>
      <c r="CY470" s="53">
        <v>-10.646229999999999</v>
      </c>
      <c r="CZ470" s="53">
        <v>-10.121040000000001</v>
      </c>
      <c r="DA470" s="53">
        <v>-4.59443</v>
      </c>
      <c r="DB470" s="53">
        <v>-3.985846</v>
      </c>
      <c r="DC470" s="53">
        <v>-4.1367580000000004</v>
      </c>
      <c r="DD470" s="53">
        <v>-3.8784149999999999</v>
      </c>
      <c r="DE470" s="53">
        <v>-3.7115659999999999</v>
      </c>
      <c r="DF470" s="53">
        <v>-3.4918809999999998</v>
      </c>
      <c r="DG470" s="53">
        <v>-9.5856259999999995</v>
      </c>
      <c r="DH470" s="53">
        <v>-13.31671</v>
      </c>
      <c r="DI470" s="53">
        <v>-12.655720000000001</v>
      </c>
      <c r="DJ470" s="53">
        <v>-11.345359999999999</v>
      </c>
      <c r="DK470" s="53">
        <v>-10.327260000000001</v>
      </c>
      <c r="DL470" s="53">
        <v>-10.49506</v>
      </c>
      <c r="DM470" s="53">
        <v>-10.20116</v>
      </c>
      <c r="DN470" s="53">
        <v>-7.8252670000000002</v>
      </c>
      <c r="DO470" s="53">
        <v>-8.9115439999999992</v>
      </c>
      <c r="DP470" s="53">
        <v>-8.025093</v>
      </c>
      <c r="DQ470" s="53">
        <v>-8.0445469999999997</v>
      </c>
      <c r="DR470" s="53">
        <v>-9.6893720000000005</v>
      </c>
      <c r="DS470" s="53">
        <v>-9.8076349999999994</v>
      </c>
      <c r="DT470" s="53">
        <v>-10.978490000000001</v>
      </c>
      <c r="DU470" s="53">
        <v>-9.1752490000000009</v>
      </c>
      <c r="DV470" s="53">
        <v>-7.6751870000000002</v>
      </c>
      <c r="DW470" s="53">
        <v>-7.1328940000000003</v>
      </c>
      <c r="DX470" s="53">
        <v>-6.580775</v>
      </c>
      <c r="DY470" s="53">
        <v>1.32345</v>
      </c>
      <c r="DZ470" s="53">
        <v>1.837547</v>
      </c>
      <c r="EA470" s="53">
        <v>1.41574</v>
      </c>
      <c r="EB470" s="53">
        <v>1.583939</v>
      </c>
      <c r="EC470" s="53">
        <v>1.727746</v>
      </c>
      <c r="ED470" s="53">
        <v>1.853656</v>
      </c>
      <c r="EE470" s="53">
        <v>-4.1175129999999998</v>
      </c>
      <c r="EF470" s="53">
        <v>-5.5995860000000004</v>
      </c>
      <c r="EG470" s="53">
        <v>-4.9618760000000002</v>
      </c>
      <c r="EH470" s="53">
        <v>-4.9919760000000002</v>
      </c>
      <c r="EI470" s="53">
        <v>-4.0454559999999997</v>
      </c>
      <c r="EJ470" s="53">
        <v>-4.0366030000000004</v>
      </c>
      <c r="EK470" s="53">
        <v>-3.8128649999999999</v>
      </c>
      <c r="EL470" s="53">
        <v>-1.5000800000000001</v>
      </c>
      <c r="EM470" s="53">
        <v>-1.7132829999999999</v>
      </c>
      <c r="EN470" s="53">
        <v>-0.82615329999999998</v>
      </c>
      <c r="EO470" s="53">
        <v>-0.46546530000000003</v>
      </c>
      <c r="EP470" s="53">
        <v>-0.54184810000000005</v>
      </c>
      <c r="EQ470" s="53">
        <v>-5.9347499999999997E-2</v>
      </c>
      <c r="ER470" s="53">
        <v>-1.288958</v>
      </c>
      <c r="ES470" s="53">
        <v>-1.9271240000000001</v>
      </c>
      <c r="ET470" s="53">
        <v>-1.872841</v>
      </c>
      <c r="EU470" s="53">
        <v>-2.0602</v>
      </c>
      <c r="EV470" s="53">
        <v>-1.4691920000000001</v>
      </c>
      <c r="EW470" s="53">
        <v>87.3</v>
      </c>
      <c r="EX470" s="53">
        <v>85.3</v>
      </c>
      <c r="EY470" s="53">
        <v>83.75</v>
      </c>
      <c r="EZ470" s="53">
        <v>82</v>
      </c>
      <c r="FA470" s="53">
        <v>80.400000000000006</v>
      </c>
      <c r="FB470" s="53">
        <v>79</v>
      </c>
      <c r="FC470" s="53">
        <v>78.7</v>
      </c>
      <c r="FD470" s="53">
        <v>81.05</v>
      </c>
      <c r="FE470" s="53">
        <v>84.5</v>
      </c>
      <c r="FF470" s="53">
        <v>87.7</v>
      </c>
      <c r="FG470" s="53">
        <v>90.85</v>
      </c>
      <c r="FH470" s="53">
        <v>93.65</v>
      </c>
      <c r="FI470" s="53">
        <v>96.5</v>
      </c>
      <c r="FJ470" s="53">
        <v>98.8</v>
      </c>
      <c r="FK470" s="53">
        <v>101.15</v>
      </c>
      <c r="FL470" s="53">
        <v>102.85</v>
      </c>
      <c r="FM470" s="53">
        <v>103.85</v>
      </c>
      <c r="FN470" s="53">
        <v>103.9</v>
      </c>
      <c r="FO470" s="53">
        <v>103.6</v>
      </c>
      <c r="FP470" s="53">
        <v>102.05</v>
      </c>
      <c r="FQ470" s="53">
        <v>98.9</v>
      </c>
      <c r="FR470" s="53">
        <v>95.7</v>
      </c>
      <c r="FS470" s="53">
        <v>92.4</v>
      </c>
      <c r="FT470" s="53">
        <v>89.8</v>
      </c>
      <c r="FU470" s="53">
        <v>104</v>
      </c>
      <c r="FV470" s="53">
        <v>3736.085</v>
      </c>
      <c r="FW470" s="53">
        <v>190.99610000000001</v>
      </c>
      <c r="FX470" s="53">
        <v>1</v>
      </c>
    </row>
    <row r="471" spans="1:180" x14ac:dyDescent="0.3">
      <c r="A471" t="s">
        <v>174</v>
      </c>
      <c r="B471" t="s">
        <v>253</v>
      </c>
      <c r="C471" t="s">
        <v>180</v>
      </c>
      <c r="D471" t="s">
        <v>227</v>
      </c>
      <c r="E471" t="s">
        <v>187</v>
      </c>
      <c r="F471" t="s">
        <v>232</v>
      </c>
      <c r="G471" t="s">
        <v>243</v>
      </c>
      <c r="H471" s="53">
        <v>58</v>
      </c>
      <c r="I471" s="53">
        <v>25.16366</v>
      </c>
      <c r="J471" s="53">
        <v>25.31223</v>
      </c>
      <c r="K471" s="53">
        <v>25.268719999999998</v>
      </c>
      <c r="L471" s="53">
        <v>24.981249999999999</v>
      </c>
      <c r="M471" s="53">
        <v>24.445689999999999</v>
      </c>
      <c r="N471" s="53">
        <v>25.957350000000002</v>
      </c>
      <c r="O471" s="53">
        <v>31.49851</v>
      </c>
      <c r="P471" s="53">
        <v>33.60962</v>
      </c>
      <c r="Q471" s="53">
        <v>34.766150000000003</v>
      </c>
      <c r="R471" s="53">
        <v>36.105849999999997</v>
      </c>
      <c r="S471" s="53">
        <v>37.748260000000002</v>
      </c>
      <c r="T471" s="53">
        <v>36.69314</v>
      </c>
      <c r="U471" s="53">
        <v>35.242510000000003</v>
      </c>
      <c r="V471" s="53">
        <v>36.748370000000001</v>
      </c>
      <c r="W471" s="53">
        <v>37.015920000000001</v>
      </c>
      <c r="X471" s="53">
        <v>35.665529999999997</v>
      </c>
      <c r="Y471" s="53">
        <v>25.028559999999999</v>
      </c>
      <c r="Z471" s="53">
        <v>15.64184</v>
      </c>
      <c r="AA471" s="53">
        <v>17.661069999999999</v>
      </c>
      <c r="AB471" s="53">
        <v>18.369669999999999</v>
      </c>
      <c r="AC471" s="53">
        <v>26.647120000000001</v>
      </c>
      <c r="AD471" s="53">
        <v>34.104509999999998</v>
      </c>
      <c r="AE471" s="53">
        <v>33.007330000000003</v>
      </c>
      <c r="AF471" s="53">
        <v>32.821620000000003</v>
      </c>
      <c r="AG471" s="53">
        <v>-18.745080999999999</v>
      </c>
      <c r="AH471" s="53">
        <v>-19.306439999999998</v>
      </c>
      <c r="AI471" s="53">
        <v>-19.763480000000001</v>
      </c>
      <c r="AJ471" s="53">
        <v>-20.248740000000002</v>
      </c>
      <c r="AK471" s="53">
        <v>-20.521350000000002</v>
      </c>
      <c r="AL471" s="53">
        <v>-18.544080000000001</v>
      </c>
      <c r="AM471" s="53">
        <v>-16.78631</v>
      </c>
      <c r="AN471" s="53">
        <v>-20.275639999999999</v>
      </c>
      <c r="AO471" s="53">
        <v>-21.72973</v>
      </c>
      <c r="AP471" s="53">
        <v>-21.313400000000001</v>
      </c>
      <c r="AQ471" s="53">
        <v>-19.962599999999998</v>
      </c>
      <c r="AR471" s="53">
        <v>-20.754190000000001</v>
      </c>
      <c r="AS471" s="53">
        <v>-21.68967</v>
      </c>
      <c r="AT471" s="53">
        <v>-18.417649999999998</v>
      </c>
      <c r="AU471" s="53">
        <v>-16.22869</v>
      </c>
      <c r="AV471" s="53">
        <v>-15.695539999999999</v>
      </c>
      <c r="AW471" s="53">
        <v>-32.814579999999999</v>
      </c>
      <c r="AX471" s="53">
        <v>-50.440629999999999</v>
      </c>
      <c r="AY471" s="53">
        <v>-45.10951</v>
      </c>
      <c r="AZ471" s="53">
        <v>-43.34666</v>
      </c>
      <c r="BA471" s="53">
        <v>-25.705249999999999</v>
      </c>
      <c r="BB471" s="53">
        <v>-11.98476</v>
      </c>
      <c r="BC471" s="53">
        <v>-13.000500000000001</v>
      </c>
      <c r="BD471" s="53">
        <v>-12.946210000000001</v>
      </c>
      <c r="BE471" s="53">
        <v>-14.28768</v>
      </c>
      <c r="BF471" s="53">
        <v>-14.837569999999999</v>
      </c>
      <c r="BG471" s="53">
        <v>-15.287140000000001</v>
      </c>
      <c r="BH471" s="53">
        <v>-15.800269999999999</v>
      </c>
      <c r="BI471" s="53">
        <v>-16.12407</v>
      </c>
      <c r="BJ471" s="53">
        <v>-14.640739999999999</v>
      </c>
      <c r="BK471" s="53">
        <v>-12.96983</v>
      </c>
      <c r="BL471" s="53">
        <v>-15.824439999999999</v>
      </c>
      <c r="BM471" s="53">
        <v>-16.75834</v>
      </c>
      <c r="BN471" s="53">
        <v>-16.31035</v>
      </c>
      <c r="BO471" s="53">
        <v>-14.93905</v>
      </c>
      <c r="BP471" s="53">
        <v>-15.628579999999999</v>
      </c>
      <c r="BQ471" s="53">
        <v>-16.537739999999999</v>
      </c>
      <c r="BR471" s="53">
        <v>-13.69092</v>
      </c>
      <c r="BS471" s="53">
        <v>-11.842650000000001</v>
      </c>
      <c r="BT471" s="53">
        <v>-10.960850000000001</v>
      </c>
      <c r="BU471" s="53">
        <v>-23.252610000000001</v>
      </c>
      <c r="BV471" s="53">
        <v>-35.61421</v>
      </c>
      <c r="BW471" s="53">
        <v>-31.898199999999999</v>
      </c>
      <c r="BX471" s="53">
        <v>-30.45589</v>
      </c>
      <c r="BY471" s="53">
        <v>-18.582940000000001</v>
      </c>
      <c r="BZ471" s="53">
        <v>-8.3460300000000007</v>
      </c>
      <c r="CA471" s="53">
        <v>-9.3440770000000004</v>
      </c>
      <c r="CB471" s="53">
        <v>-9.3023109999999996</v>
      </c>
      <c r="CC471" s="53">
        <v>-11.20051</v>
      </c>
      <c r="CD471" s="53">
        <v>-11.74245</v>
      </c>
      <c r="CE471" s="53">
        <v>-12.18684</v>
      </c>
      <c r="CF471" s="53">
        <v>-12.71927</v>
      </c>
      <c r="CG471" s="53">
        <v>-13.078530000000001</v>
      </c>
      <c r="CH471" s="53">
        <v>-11.9373</v>
      </c>
      <c r="CI471" s="53">
        <v>-10.326549999999999</v>
      </c>
      <c r="CJ471" s="53">
        <v>-12.74156</v>
      </c>
      <c r="CK471" s="53">
        <v>-13.315160000000001</v>
      </c>
      <c r="CL471" s="53">
        <v>-12.84525</v>
      </c>
      <c r="CM471" s="53">
        <v>-11.459759999999999</v>
      </c>
      <c r="CN471" s="53">
        <v>-12.0786</v>
      </c>
      <c r="CO471" s="53">
        <v>-12.969530000000001</v>
      </c>
      <c r="CP471" s="53">
        <v>-10.417210000000001</v>
      </c>
      <c r="CQ471" s="53">
        <v>-8.8048870000000008</v>
      </c>
      <c r="CR471" s="53">
        <v>-7.6816180000000003</v>
      </c>
      <c r="CS471" s="53">
        <v>-16.630019999999998</v>
      </c>
      <c r="CT471" s="53">
        <v>-25.345469999999999</v>
      </c>
      <c r="CU471" s="53">
        <v>-22.748090000000001</v>
      </c>
      <c r="CV471" s="53">
        <v>-21.52777</v>
      </c>
      <c r="CW471" s="53">
        <v>-13.65006</v>
      </c>
      <c r="CX471" s="53">
        <v>-5.8258580000000002</v>
      </c>
      <c r="CY471" s="53">
        <v>-6.8116500000000002</v>
      </c>
      <c r="CZ471" s="53">
        <v>-6.7785609999999998</v>
      </c>
      <c r="DA471" s="53">
        <v>-8.1133261000000001</v>
      </c>
      <c r="DB471" s="53">
        <v>-8.6473259999999996</v>
      </c>
      <c r="DC471" s="53">
        <v>-9.0865399999999994</v>
      </c>
      <c r="DD471" s="53">
        <v>-9.6382720000000006</v>
      </c>
      <c r="DE471" s="53">
        <v>-10.03299</v>
      </c>
      <c r="DF471" s="53">
        <v>-9.2338640000000005</v>
      </c>
      <c r="DG471" s="53">
        <v>-7.683262</v>
      </c>
      <c r="DH471" s="53">
        <v>-9.6586680000000005</v>
      </c>
      <c r="DI471" s="53">
        <v>-9.8719920000000005</v>
      </c>
      <c r="DJ471" s="53">
        <v>-9.3801600000000001</v>
      </c>
      <c r="DK471" s="53">
        <v>-7.9804649999999997</v>
      </c>
      <c r="DL471" s="53">
        <v>-8.5286159999999995</v>
      </c>
      <c r="DM471" s="53">
        <v>-9.4013150000000003</v>
      </c>
      <c r="DN471" s="53">
        <v>-7.1434949999999997</v>
      </c>
      <c r="DO471" s="53">
        <v>-5.7671250000000001</v>
      </c>
      <c r="DP471" s="53">
        <v>-4.4023849999999998</v>
      </c>
      <c r="DQ471" s="53">
        <v>-10.00742</v>
      </c>
      <c r="DR471" s="53">
        <v>-15.07673</v>
      </c>
      <c r="DS471" s="53">
        <v>-13.597989999999999</v>
      </c>
      <c r="DT471" s="53">
        <v>-12.59966</v>
      </c>
      <c r="DU471" s="53">
        <v>-8.7171699999999994</v>
      </c>
      <c r="DV471" s="53">
        <v>-3.305685</v>
      </c>
      <c r="DW471" s="53">
        <v>-4.2792219999999999</v>
      </c>
      <c r="DX471" s="53">
        <v>-4.25481</v>
      </c>
      <c r="DY471" s="53">
        <v>-3.6559309999999998</v>
      </c>
      <c r="DZ471" s="53">
        <v>-4.178458</v>
      </c>
      <c r="EA471" s="53">
        <v>-4.6101989999999997</v>
      </c>
      <c r="EB471" s="53">
        <v>-5.1898</v>
      </c>
      <c r="EC471" s="53">
        <v>-5.6357140000000001</v>
      </c>
      <c r="ED471" s="53">
        <v>-5.3305290000000003</v>
      </c>
      <c r="EE471" s="53">
        <v>-3.8667799999999999</v>
      </c>
      <c r="EF471" s="53">
        <v>-5.2074680000000004</v>
      </c>
      <c r="EG471" s="53">
        <v>-4.9005989999999997</v>
      </c>
      <c r="EH471" s="53">
        <v>-4.3771139999999997</v>
      </c>
      <c r="EI471" s="53">
        <v>-2.9569190000000001</v>
      </c>
      <c r="EJ471" s="53">
        <v>-3.4030049999999998</v>
      </c>
      <c r="EK471" s="53">
        <v>-4.2493840000000001</v>
      </c>
      <c r="EL471" s="53">
        <v>-2.4167709999999998</v>
      </c>
      <c r="EM471" s="53">
        <v>-1.381078</v>
      </c>
      <c r="EN471" s="53">
        <v>0.33230779999999999</v>
      </c>
      <c r="EO471" s="53">
        <v>-0.44544859999999997</v>
      </c>
      <c r="EP471" s="53">
        <v>-0.25031009999999998</v>
      </c>
      <c r="EQ471" s="53">
        <v>-0.38668089999999999</v>
      </c>
      <c r="ER471" s="53">
        <v>0.29111429999999999</v>
      </c>
      <c r="ES471" s="53">
        <v>-1.5948629999999999</v>
      </c>
      <c r="ET471" s="53">
        <v>0.33304420000000001</v>
      </c>
      <c r="EU471" s="53">
        <v>-0.62280020000000003</v>
      </c>
      <c r="EV471" s="53">
        <v>-0.61091470000000003</v>
      </c>
      <c r="EW471" s="53">
        <v>79.977270000000004</v>
      </c>
      <c r="EX471" s="53">
        <v>77.909090000000006</v>
      </c>
      <c r="EY471" s="53">
        <v>76.022729999999996</v>
      </c>
      <c r="EZ471" s="53">
        <v>74.204539999999994</v>
      </c>
      <c r="FA471" s="53">
        <v>72.659090000000006</v>
      </c>
      <c r="FB471" s="53">
        <v>71.272729999999996</v>
      </c>
      <c r="FC471" s="53">
        <v>71.181820000000002</v>
      </c>
      <c r="FD471" s="53">
        <v>73.545460000000006</v>
      </c>
      <c r="FE471" s="53">
        <v>76.340909999999994</v>
      </c>
      <c r="FF471" s="53">
        <v>78.931820000000002</v>
      </c>
      <c r="FG471" s="53">
        <v>81.75</v>
      </c>
      <c r="FH471" s="53">
        <v>84.590909999999994</v>
      </c>
      <c r="FI471" s="53">
        <v>87.204539999999994</v>
      </c>
      <c r="FJ471" s="53">
        <v>89.659090000000006</v>
      </c>
      <c r="FK471" s="53">
        <v>91.931820000000002</v>
      </c>
      <c r="FL471" s="53">
        <v>93.659090000000006</v>
      </c>
      <c r="FM471" s="53">
        <v>94.659090000000006</v>
      </c>
      <c r="FN471" s="53">
        <v>95.136359999999996</v>
      </c>
      <c r="FO471" s="53">
        <v>94.75</v>
      </c>
      <c r="FP471" s="53">
        <v>93.204539999999994</v>
      </c>
      <c r="FQ471" s="53">
        <v>90.295460000000006</v>
      </c>
      <c r="FR471" s="53">
        <v>87.25</v>
      </c>
      <c r="FS471" s="53">
        <v>84.590909999999994</v>
      </c>
      <c r="FT471" s="53">
        <v>82.136359999999996</v>
      </c>
      <c r="FU471" s="53">
        <v>104</v>
      </c>
      <c r="FV471" s="53">
        <v>3800.0920000000001</v>
      </c>
      <c r="FW471" s="53">
        <v>191.91919999999999</v>
      </c>
      <c r="FX471" s="53">
        <v>1</v>
      </c>
    </row>
    <row r="472" spans="1:180" x14ac:dyDescent="0.3">
      <c r="A472" t="s">
        <v>174</v>
      </c>
      <c r="B472" t="s">
        <v>253</v>
      </c>
      <c r="C472" t="s">
        <v>180</v>
      </c>
      <c r="D472" t="s">
        <v>227</v>
      </c>
      <c r="E472" t="s">
        <v>190</v>
      </c>
      <c r="F472" t="s">
        <v>232</v>
      </c>
      <c r="G472" t="s">
        <v>243</v>
      </c>
      <c r="H472" s="53">
        <v>58</v>
      </c>
      <c r="I472" s="53">
        <v>27.669740999999998</v>
      </c>
      <c r="J472" s="53">
        <v>29.04552</v>
      </c>
      <c r="K472" s="53">
        <v>29.574359999999999</v>
      </c>
      <c r="L472" s="53">
        <v>29.614979999999999</v>
      </c>
      <c r="M472" s="53">
        <v>27.713930000000001</v>
      </c>
      <c r="N472" s="53">
        <v>26.998619999999999</v>
      </c>
      <c r="O472" s="53">
        <v>33.672829999999998</v>
      </c>
      <c r="P472" s="53">
        <v>42.274909999999998</v>
      </c>
      <c r="Q472" s="53">
        <v>45.160649999999997</v>
      </c>
      <c r="R472" s="53">
        <v>42.775979999999997</v>
      </c>
      <c r="S472" s="53">
        <v>39.872250000000001</v>
      </c>
      <c r="T472" s="53">
        <v>40.155679999999997</v>
      </c>
      <c r="U472" s="53">
        <v>40.281469999999999</v>
      </c>
      <c r="V472" s="53">
        <v>37.336559999999999</v>
      </c>
      <c r="W472" s="53">
        <v>37.834319999999998</v>
      </c>
      <c r="X472" s="53">
        <v>36.145470000000003</v>
      </c>
      <c r="Y472" s="53">
        <v>26.676359999999999</v>
      </c>
      <c r="Z472" s="53">
        <v>21.97458</v>
      </c>
      <c r="AA472" s="53">
        <v>25.097180000000002</v>
      </c>
      <c r="AB472" s="53">
        <v>23.445039999999999</v>
      </c>
      <c r="AC472" s="53">
        <v>25.801159999999999</v>
      </c>
      <c r="AD472" s="53">
        <v>29.187899999999999</v>
      </c>
      <c r="AE472" s="53">
        <v>32.024909999999998</v>
      </c>
      <c r="AF472" s="53">
        <v>33.816220000000001</v>
      </c>
      <c r="AG472" s="53">
        <v>-8.0747137000000002</v>
      </c>
      <c r="AH472" s="53">
        <v>-6.8425880000000001</v>
      </c>
      <c r="AI472" s="53">
        <v>-6.2133419999999999</v>
      </c>
      <c r="AJ472" s="53">
        <v>-6.1184320000000003</v>
      </c>
      <c r="AK472" s="53">
        <v>-8.1819109999999995</v>
      </c>
      <c r="AL472" s="53">
        <v>-10.053739999999999</v>
      </c>
      <c r="AM472" s="53">
        <v>-10.517530000000001</v>
      </c>
      <c r="AN472" s="53">
        <v>-4.9516669999999996</v>
      </c>
      <c r="AO472" s="53">
        <v>-1.1978409999999999</v>
      </c>
      <c r="AP472" s="53">
        <v>-2.3282180000000001</v>
      </c>
      <c r="AQ472" s="53">
        <v>-3.8201520000000002</v>
      </c>
      <c r="AR472" s="53">
        <v>-4.2564120000000001</v>
      </c>
      <c r="AS472" s="53">
        <v>-3.922069</v>
      </c>
      <c r="AT472" s="53">
        <v>-5.682804</v>
      </c>
      <c r="AU472" s="53">
        <v>-4.3747199999999999</v>
      </c>
      <c r="AV472" s="53">
        <v>-3.3916490000000001</v>
      </c>
      <c r="AW472" s="53">
        <v>-9.4700819999999997</v>
      </c>
      <c r="AX472" s="53">
        <v>-13.333209999999999</v>
      </c>
      <c r="AY472" s="53">
        <v>-6.8474959999999996</v>
      </c>
      <c r="AZ472" s="53">
        <v>-7.8641129999999997</v>
      </c>
      <c r="BA472" s="53">
        <v>-5.4170170000000004</v>
      </c>
      <c r="BB472" s="53">
        <v>-4.4986889999999997</v>
      </c>
      <c r="BC472" s="53">
        <v>-4.884226</v>
      </c>
      <c r="BD472" s="53">
        <v>-6.0107109999999997</v>
      </c>
      <c r="BE472" s="53">
        <v>0.40721100999999998</v>
      </c>
      <c r="BF472" s="53">
        <v>1.866393</v>
      </c>
      <c r="BG472" s="53">
        <v>2.5186899999999999</v>
      </c>
      <c r="BH472" s="53">
        <v>2.6003829999999999</v>
      </c>
      <c r="BI472" s="53">
        <v>0.48840430000000001</v>
      </c>
      <c r="BJ472" s="53">
        <v>-1.3615930000000001</v>
      </c>
      <c r="BK472" s="53">
        <v>-0.25884370000000001</v>
      </c>
      <c r="BL472" s="53">
        <v>3.9820639999999998</v>
      </c>
      <c r="BM472" s="53">
        <v>5.6658419999999996</v>
      </c>
      <c r="BN472" s="53">
        <v>3.7535180000000001</v>
      </c>
      <c r="BO472" s="53">
        <v>1.3781369999999999</v>
      </c>
      <c r="BP472" s="53">
        <v>1.2659530000000001</v>
      </c>
      <c r="BQ472" s="53">
        <v>1.735271</v>
      </c>
      <c r="BR472" s="53">
        <v>-0.497278</v>
      </c>
      <c r="BS472" s="53">
        <v>1.1687380000000001</v>
      </c>
      <c r="BT472" s="53">
        <v>1.974529</v>
      </c>
      <c r="BU472" s="53">
        <v>-4.5673440000000003</v>
      </c>
      <c r="BV472" s="53">
        <v>-7.673394</v>
      </c>
      <c r="BW472" s="53">
        <v>-2.5686840000000002</v>
      </c>
      <c r="BX472" s="53">
        <v>-3.412884</v>
      </c>
      <c r="BY472" s="53">
        <v>-0.95304990000000001</v>
      </c>
      <c r="BZ472" s="53">
        <v>1.356892</v>
      </c>
      <c r="CA472" s="53">
        <v>3.2388219999999999</v>
      </c>
      <c r="CB472" s="53">
        <v>4.132066</v>
      </c>
      <c r="CC472" s="53">
        <v>6.2817658999999999</v>
      </c>
      <c r="CD472" s="53">
        <v>7.8982070000000002</v>
      </c>
      <c r="CE472" s="53">
        <v>8.5664689999999997</v>
      </c>
      <c r="CF472" s="53">
        <v>8.6390080000000005</v>
      </c>
      <c r="CG472" s="53">
        <v>6.4934380000000003</v>
      </c>
      <c r="CH472" s="53">
        <v>4.6585590000000003</v>
      </c>
      <c r="CI472" s="53">
        <v>6.8462889999999996</v>
      </c>
      <c r="CJ472" s="53">
        <v>10.16954</v>
      </c>
      <c r="CK472" s="53">
        <v>10.41961</v>
      </c>
      <c r="CL472" s="53">
        <v>7.9657099999999996</v>
      </c>
      <c r="CM472" s="53">
        <v>4.9784560000000004</v>
      </c>
      <c r="CN472" s="53">
        <v>5.0907249999999999</v>
      </c>
      <c r="CO472" s="53">
        <v>5.6535270000000004</v>
      </c>
      <c r="CP472" s="53">
        <v>3.0942020000000001</v>
      </c>
      <c r="CQ472" s="53">
        <v>5.0081189999999998</v>
      </c>
      <c r="CR472" s="53">
        <v>5.6911269999999998</v>
      </c>
      <c r="CS472" s="53">
        <v>-1.1717219999999999</v>
      </c>
      <c r="CT472" s="53">
        <v>-3.7534190000000001</v>
      </c>
      <c r="CU472" s="53">
        <v>0.3948084</v>
      </c>
      <c r="CV472" s="53">
        <v>-0.32997670000000001</v>
      </c>
      <c r="CW472" s="53">
        <v>2.1386799999999999</v>
      </c>
      <c r="CX472" s="53">
        <v>5.4124489999999996</v>
      </c>
      <c r="CY472" s="53">
        <v>8.8648199999999999</v>
      </c>
      <c r="CZ472" s="53">
        <v>11.15692</v>
      </c>
      <c r="DA472" s="53">
        <v>12.156319999999999</v>
      </c>
      <c r="DB472" s="53">
        <v>13.930020000000001</v>
      </c>
      <c r="DC472" s="53">
        <v>14.61425</v>
      </c>
      <c r="DD472" s="53">
        <v>14.677630000000001</v>
      </c>
      <c r="DE472" s="53">
        <v>12.498469999999999</v>
      </c>
      <c r="DF472" s="53">
        <v>10.678710000000001</v>
      </c>
      <c r="DG472" s="53">
        <v>13.951420000000001</v>
      </c>
      <c r="DH472" s="53">
        <v>16.357009999999999</v>
      </c>
      <c r="DI472" s="53">
        <v>15.17337</v>
      </c>
      <c r="DJ472" s="53">
        <v>12.177899999999999</v>
      </c>
      <c r="DK472" s="53">
        <v>8.5787739999999992</v>
      </c>
      <c r="DL472" s="53">
        <v>8.9154990000000005</v>
      </c>
      <c r="DM472" s="53">
        <v>9.5717839999999992</v>
      </c>
      <c r="DN472" s="53">
        <v>6.6856809999999998</v>
      </c>
      <c r="DO472" s="53">
        <v>8.8475009999999994</v>
      </c>
      <c r="DP472" s="53">
        <v>9.4077249999999992</v>
      </c>
      <c r="DQ472" s="53">
        <v>2.2239</v>
      </c>
      <c r="DR472" s="53">
        <v>0.1665556</v>
      </c>
      <c r="DS472" s="53">
        <v>3.3582999999999998</v>
      </c>
      <c r="DT472" s="53">
        <v>2.7529309999999998</v>
      </c>
      <c r="DU472" s="53">
        <v>5.2304110000000001</v>
      </c>
      <c r="DV472" s="53">
        <v>9.4680060000000008</v>
      </c>
      <c r="DW472" s="53">
        <v>14.490819999999999</v>
      </c>
      <c r="DX472" s="53">
        <v>18.18178</v>
      </c>
      <c r="DY472" s="53">
        <v>20.638241000000001</v>
      </c>
      <c r="DZ472" s="53">
        <v>22.638999999999999</v>
      </c>
      <c r="EA472" s="53">
        <v>23.34628</v>
      </c>
      <c r="EB472" s="53">
        <v>23.396450000000002</v>
      </c>
      <c r="EC472" s="53">
        <v>21.168790000000001</v>
      </c>
      <c r="ED472" s="53">
        <v>19.37086</v>
      </c>
      <c r="EE472" s="53">
        <v>24.210100000000001</v>
      </c>
      <c r="EF472" s="53">
        <v>25.290749999999999</v>
      </c>
      <c r="EG472" s="53">
        <v>22.037050000000001</v>
      </c>
      <c r="EH472" s="53">
        <v>18.259640000000001</v>
      </c>
      <c r="EI472" s="53">
        <v>13.777060000000001</v>
      </c>
      <c r="EJ472" s="53">
        <v>14.437860000000001</v>
      </c>
      <c r="EK472" s="53">
        <v>15.22912</v>
      </c>
      <c r="EL472" s="53">
        <v>11.87121</v>
      </c>
      <c r="EM472" s="53">
        <v>14.39096</v>
      </c>
      <c r="EN472" s="53">
        <v>14.773899999999999</v>
      </c>
      <c r="EO472" s="53">
        <v>7.1266379999999998</v>
      </c>
      <c r="EP472" s="53">
        <v>5.8263759999999998</v>
      </c>
      <c r="EQ472" s="53">
        <v>7.6371120000000001</v>
      </c>
      <c r="ER472" s="53">
        <v>7.2041599999999999</v>
      </c>
      <c r="ES472" s="53">
        <v>9.6943789999999996</v>
      </c>
      <c r="ET472" s="53">
        <v>15.323589999999999</v>
      </c>
      <c r="EU472" s="53">
        <v>22.613869999999999</v>
      </c>
      <c r="EV472" s="53">
        <v>28.324549999999999</v>
      </c>
      <c r="EW472" s="53">
        <v>76.338070000000002</v>
      </c>
      <c r="EX472" s="53">
        <v>74.789739999999995</v>
      </c>
      <c r="EY472" s="53">
        <v>73.242320000000007</v>
      </c>
      <c r="EZ472" s="53">
        <v>71.742549999999994</v>
      </c>
      <c r="FA472" s="53">
        <v>70.052449999999993</v>
      </c>
      <c r="FB472" s="53">
        <v>68.814019999999999</v>
      </c>
      <c r="FC472" s="53">
        <v>68.028400000000005</v>
      </c>
      <c r="FD472" s="53">
        <v>69.267070000000004</v>
      </c>
      <c r="FE472" s="53">
        <v>72.766840000000002</v>
      </c>
      <c r="FF472" s="53">
        <v>76.695369999999997</v>
      </c>
      <c r="FG472" s="53">
        <v>80.3857</v>
      </c>
      <c r="FH472" s="53">
        <v>83.743009999999998</v>
      </c>
      <c r="FI472" s="53">
        <v>86.695830000000001</v>
      </c>
      <c r="FJ472" s="53">
        <v>89.339209999999994</v>
      </c>
      <c r="FK472" s="53">
        <v>91.410899999999998</v>
      </c>
      <c r="FL472" s="53">
        <v>92.839669999999998</v>
      </c>
      <c r="FM472" s="53">
        <v>93.244619999999998</v>
      </c>
      <c r="FN472" s="53">
        <v>92.839669999999998</v>
      </c>
      <c r="FO472" s="53">
        <v>91.125290000000007</v>
      </c>
      <c r="FP472" s="53">
        <v>88.363029999999995</v>
      </c>
      <c r="FQ472" s="53">
        <v>85.315160000000006</v>
      </c>
      <c r="FR472" s="53">
        <v>82.362570000000005</v>
      </c>
      <c r="FS472" s="53">
        <v>79.863029999999995</v>
      </c>
      <c r="FT472" s="53">
        <v>77.481899999999996</v>
      </c>
      <c r="FU472" s="53">
        <v>103.9667</v>
      </c>
      <c r="FV472" s="53">
        <v>2265.4389999999999</v>
      </c>
      <c r="FW472" s="53">
        <v>183.61969999999999</v>
      </c>
      <c r="FX472" s="53">
        <v>1</v>
      </c>
    </row>
    <row r="473" spans="1:180" x14ac:dyDescent="0.3">
      <c r="A473" t="s">
        <v>174</v>
      </c>
      <c r="B473" t="s">
        <v>253</v>
      </c>
      <c r="C473" t="s">
        <v>180</v>
      </c>
      <c r="D473" t="s">
        <v>248</v>
      </c>
      <c r="E473" t="s">
        <v>189</v>
      </c>
      <c r="F473" t="s">
        <v>232</v>
      </c>
      <c r="G473" t="s">
        <v>243</v>
      </c>
      <c r="H473" s="53">
        <v>58</v>
      </c>
      <c r="I473" s="53">
        <v>12.291539999999999</v>
      </c>
      <c r="J473" s="53">
        <v>12.21841</v>
      </c>
      <c r="K473" s="53">
        <v>14.72354</v>
      </c>
      <c r="L473" s="53">
        <v>14.53342</v>
      </c>
      <c r="M473" s="53">
        <v>13.345359999999999</v>
      </c>
      <c r="N473" s="53">
        <v>12.23757</v>
      </c>
      <c r="O473" s="53">
        <v>8.2666269999999997</v>
      </c>
      <c r="P473" s="53">
        <v>7.6583100000000002</v>
      </c>
      <c r="Q473" s="53">
        <v>9.1405740000000009</v>
      </c>
      <c r="R473" s="53">
        <v>7.5690369999999998</v>
      </c>
      <c r="S473" s="53">
        <v>6.1210889999999996</v>
      </c>
      <c r="T473" s="53">
        <v>6.7188480000000004</v>
      </c>
      <c r="U473" s="53">
        <v>8.4573250000000009</v>
      </c>
      <c r="V473" s="53">
        <v>8.9288450000000008</v>
      </c>
      <c r="W473" s="53">
        <v>9.9316110000000002</v>
      </c>
      <c r="X473" s="53">
        <v>12.64024</v>
      </c>
      <c r="Y473" s="53">
        <v>10.90757</v>
      </c>
      <c r="Z473" s="53">
        <v>9.4247049999999994</v>
      </c>
      <c r="AA473" s="53">
        <v>9.3952290000000005</v>
      </c>
      <c r="AB473" s="53">
        <v>10.353440000000001</v>
      </c>
      <c r="AC473" s="53">
        <v>11.612080000000001</v>
      </c>
      <c r="AD473" s="53">
        <v>12.693809999999999</v>
      </c>
      <c r="AE473" s="53">
        <v>11.37829</v>
      </c>
      <c r="AF473" s="53">
        <v>11.54743</v>
      </c>
      <c r="AG473" s="53">
        <v>-36.223412000000003</v>
      </c>
      <c r="AH473" s="53">
        <v>-36.237580000000001</v>
      </c>
      <c r="AI473" s="53">
        <v>-30.893940000000001</v>
      </c>
      <c r="AJ473" s="53">
        <v>-30.439509999999999</v>
      </c>
      <c r="AK473" s="53">
        <v>-29.57499</v>
      </c>
      <c r="AL473" s="53">
        <v>-31.238779999999998</v>
      </c>
      <c r="AM473" s="53">
        <v>-41.529139999999998</v>
      </c>
      <c r="AN473" s="53">
        <v>-44.257159999999999</v>
      </c>
      <c r="AO473" s="53">
        <v>-39.352200000000003</v>
      </c>
      <c r="AP473" s="53">
        <v>-40.873040000000003</v>
      </c>
      <c r="AQ473" s="53">
        <v>-43.286639999999998</v>
      </c>
      <c r="AR473" s="53">
        <v>-42.14011</v>
      </c>
      <c r="AS473" s="53">
        <v>-38.367469999999997</v>
      </c>
      <c r="AT473" s="53">
        <v>-36.264229999999998</v>
      </c>
      <c r="AU473" s="53">
        <v>-33.75226</v>
      </c>
      <c r="AV473" s="53">
        <v>-28.333939999999998</v>
      </c>
      <c r="AW473" s="53">
        <v>-29.579000000000001</v>
      </c>
      <c r="AX473" s="53">
        <v>-30.338049999999999</v>
      </c>
      <c r="AY473" s="53">
        <v>-29.537279999999999</v>
      </c>
      <c r="AZ473" s="53">
        <v>-26.039269999999998</v>
      </c>
      <c r="BA473" s="53">
        <v>-22.16724</v>
      </c>
      <c r="BB473" s="53">
        <v>-19.685919999999999</v>
      </c>
      <c r="BC473" s="53">
        <v>-20.673390000000001</v>
      </c>
      <c r="BD473" s="53">
        <v>-20.255610000000001</v>
      </c>
      <c r="BE473" s="53">
        <v>-26.170058999999998</v>
      </c>
      <c r="BF473" s="53">
        <v>-26.160399999999999</v>
      </c>
      <c r="BG473" s="53">
        <v>-22.558979999999998</v>
      </c>
      <c r="BH473" s="53">
        <v>-22.18882</v>
      </c>
      <c r="BI473" s="53">
        <v>-21.479649999999999</v>
      </c>
      <c r="BJ473" s="53">
        <v>-23.282080000000001</v>
      </c>
      <c r="BK473" s="53">
        <v>-31.324619999999999</v>
      </c>
      <c r="BL473" s="53">
        <v>-33.219430000000003</v>
      </c>
      <c r="BM473" s="53">
        <v>-30.117529999999999</v>
      </c>
      <c r="BN473" s="53">
        <v>-31.759979999999999</v>
      </c>
      <c r="BO473" s="53">
        <v>-33.662739999999999</v>
      </c>
      <c r="BP473" s="53">
        <v>-32.359090000000002</v>
      </c>
      <c r="BQ473" s="53">
        <v>-29.028590000000001</v>
      </c>
      <c r="BR473" s="53">
        <v>-27.406099999999999</v>
      </c>
      <c r="BS473" s="53">
        <v>-25.12124</v>
      </c>
      <c r="BT473" s="53">
        <v>-20.788789999999999</v>
      </c>
      <c r="BU473" s="53">
        <v>-21.43684</v>
      </c>
      <c r="BV473" s="53">
        <v>-21.671009999999999</v>
      </c>
      <c r="BW473" s="53">
        <v>-20.918610000000001</v>
      </c>
      <c r="BX473" s="53">
        <v>-18.354600000000001</v>
      </c>
      <c r="BY473" s="53">
        <v>-15.739380000000001</v>
      </c>
      <c r="BZ473" s="53">
        <v>-14.117179999999999</v>
      </c>
      <c r="CA473" s="53">
        <v>-15.156549999999999</v>
      </c>
      <c r="CB473" s="53">
        <v>-14.77553</v>
      </c>
      <c r="CC473" s="53">
        <v>-19.207149999999999</v>
      </c>
      <c r="CD473" s="53">
        <v>-19.180969999999999</v>
      </c>
      <c r="CE473" s="53">
        <v>-16.786210000000001</v>
      </c>
      <c r="CF473" s="53">
        <v>-16.474430000000002</v>
      </c>
      <c r="CG473" s="53">
        <v>-15.87284</v>
      </c>
      <c r="CH473" s="53">
        <v>-17.7713</v>
      </c>
      <c r="CI473" s="53">
        <v>-24.257000000000001</v>
      </c>
      <c r="CJ473" s="53">
        <v>-25.574729999999999</v>
      </c>
      <c r="CK473" s="53">
        <v>-23.721630000000001</v>
      </c>
      <c r="CL473" s="53">
        <v>-25.448309999999999</v>
      </c>
      <c r="CM473" s="53">
        <v>-26.997260000000001</v>
      </c>
      <c r="CN473" s="53">
        <v>-25.584790000000002</v>
      </c>
      <c r="CO473" s="53">
        <v>-22.560510000000001</v>
      </c>
      <c r="CP473" s="53">
        <v>-21.270980000000002</v>
      </c>
      <c r="CQ473" s="53">
        <v>-19.143419999999999</v>
      </c>
      <c r="CR473" s="53">
        <v>-15.563040000000001</v>
      </c>
      <c r="CS473" s="53">
        <v>-15.797599999999999</v>
      </c>
      <c r="CT473" s="53">
        <v>-15.668240000000001</v>
      </c>
      <c r="CU473" s="53">
        <v>-14.949339999999999</v>
      </c>
      <c r="CV473" s="53">
        <v>-13.03223</v>
      </c>
      <c r="CW473" s="53">
        <v>-11.287470000000001</v>
      </c>
      <c r="CX473" s="53">
        <v>-10.26028</v>
      </c>
      <c r="CY473" s="53">
        <v>-11.33559</v>
      </c>
      <c r="CZ473" s="53">
        <v>-10.980040000000001</v>
      </c>
      <c r="DA473" s="53">
        <v>-12.24423</v>
      </c>
      <c r="DB473" s="53">
        <v>-12.20154</v>
      </c>
      <c r="DC473" s="53">
        <v>-11.013450000000001</v>
      </c>
      <c r="DD473" s="53">
        <v>-10.76003</v>
      </c>
      <c r="DE473" s="53">
        <v>-10.266030000000001</v>
      </c>
      <c r="DF473" s="53">
        <v>-12.26052</v>
      </c>
      <c r="DG473" s="53">
        <v>-17.18937</v>
      </c>
      <c r="DH473" s="53">
        <v>-17.930040000000002</v>
      </c>
      <c r="DI473" s="53">
        <v>-17.32572</v>
      </c>
      <c r="DJ473" s="53">
        <v>-19.13663</v>
      </c>
      <c r="DK473" s="53">
        <v>-20.331779999999998</v>
      </c>
      <c r="DL473" s="53">
        <v>-18.810479999999998</v>
      </c>
      <c r="DM473" s="53">
        <v>-16.09243</v>
      </c>
      <c r="DN473" s="53">
        <v>-15.135859999999999</v>
      </c>
      <c r="DO473" s="53">
        <v>-13.1656</v>
      </c>
      <c r="DP473" s="53">
        <v>-10.337289999999999</v>
      </c>
      <c r="DQ473" s="53">
        <v>-10.15835</v>
      </c>
      <c r="DR473" s="53">
        <v>-9.6654730000000004</v>
      </c>
      <c r="DS473" s="53">
        <v>-8.9800810000000002</v>
      </c>
      <c r="DT473" s="53">
        <v>-7.7098490000000002</v>
      </c>
      <c r="DU473" s="53">
        <v>-6.8355519999999999</v>
      </c>
      <c r="DV473" s="53">
        <v>-6.4033889999999998</v>
      </c>
      <c r="DW473" s="53">
        <v>-7.5146420000000003</v>
      </c>
      <c r="DX473" s="53">
        <v>-7.1845499999999998</v>
      </c>
      <c r="DY473" s="53">
        <v>-2.1908889</v>
      </c>
      <c r="DZ473" s="53">
        <v>-2.124352</v>
      </c>
      <c r="EA473" s="53">
        <v>-2.6784880000000002</v>
      </c>
      <c r="EB473" s="53">
        <v>-2.5093459999999999</v>
      </c>
      <c r="EC473" s="53">
        <v>-2.1706919999999998</v>
      </c>
      <c r="ED473" s="53">
        <v>-4.3038189999999998</v>
      </c>
      <c r="EE473" s="53">
        <v>-6.9848480000000004</v>
      </c>
      <c r="EF473" s="53">
        <v>-6.8923120000000004</v>
      </c>
      <c r="EG473" s="53">
        <v>-8.091056</v>
      </c>
      <c r="EH473" s="53">
        <v>-10.023569999999999</v>
      </c>
      <c r="EI473" s="53">
        <v>-10.707879999999999</v>
      </c>
      <c r="EJ473" s="53">
        <v>-9.0294609999999995</v>
      </c>
      <c r="EK473" s="53">
        <v>-6.7535470000000002</v>
      </c>
      <c r="EL473" s="53">
        <v>-6.2777269999999996</v>
      </c>
      <c r="EM473" s="53">
        <v>-4.5345810000000002</v>
      </c>
      <c r="EN473" s="53">
        <v>-2.792141</v>
      </c>
      <c r="EO473" s="53">
        <v>-2.0161859999999998</v>
      </c>
      <c r="EP473" s="53">
        <v>-0.99843040000000005</v>
      </c>
      <c r="EQ473" s="53">
        <v>-0.36141089999999998</v>
      </c>
      <c r="ER473" s="53">
        <v>-2.51814E-2</v>
      </c>
      <c r="ES473" s="53">
        <v>-0.40769610000000001</v>
      </c>
      <c r="ET473" s="53">
        <v>-0.83464459999999996</v>
      </c>
      <c r="EU473" s="53">
        <v>-1.997795</v>
      </c>
      <c r="EV473" s="53">
        <v>-1.704469</v>
      </c>
      <c r="EW473" s="53">
        <v>83.111109999999996</v>
      </c>
      <c r="EX473" s="53">
        <v>81.333340000000007</v>
      </c>
      <c r="EY473" s="53">
        <v>79.55556</v>
      </c>
      <c r="EZ473" s="53">
        <v>77.611109999999996</v>
      </c>
      <c r="FA473" s="53">
        <v>75.833340000000007</v>
      </c>
      <c r="FB473" s="53">
        <v>74.55556</v>
      </c>
      <c r="FC473" s="53">
        <v>73.666659999999993</v>
      </c>
      <c r="FD473" s="53">
        <v>75.44444</v>
      </c>
      <c r="FE473" s="53">
        <v>79.388890000000004</v>
      </c>
      <c r="FF473" s="53">
        <v>83.277780000000007</v>
      </c>
      <c r="FG473" s="53">
        <v>86.94444</v>
      </c>
      <c r="FH473" s="53">
        <v>90.44444</v>
      </c>
      <c r="FI473" s="53">
        <v>93.611109999999996</v>
      </c>
      <c r="FJ473" s="53">
        <v>96.05556</v>
      </c>
      <c r="FK473" s="53">
        <v>98.277780000000007</v>
      </c>
      <c r="FL473" s="53">
        <v>99.888890000000004</v>
      </c>
      <c r="FM473" s="53">
        <v>100.66670000000001</v>
      </c>
      <c r="FN473" s="53">
        <v>100.66670000000001</v>
      </c>
      <c r="FO473" s="53">
        <v>99.666659999999993</v>
      </c>
      <c r="FP473" s="53">
        <v>97.44444</v>
      </c>
      <c r="FQ473" s="53">
        <v>94.277780000000007</v>
      </c>
      <c r="FR473" s="53">
        <v>91</v>
      </c>
      <c r="FS473" s="53">
        <v>88.5</v>
      </c>
      <c r="FT473" s="53">
        <v>86.111109999999996</v>
      </c>
      <c r="FU473" s="53">
        <v>103.96769999999999</v>
      </c>
      <c r="FV473" s="53">
        <v>3419.2469999999998</v>
      </c>
      <c r="FW473" s="53">
        <v>187.3466</v>
      </c>
      <c r="FX473" s="53">
        <v>1</v>
      </c>
    </row>
    <row r="474" spans="1:180" x14ac:dyDescent="0.3">
      <c r="A474" t="s">
        <v>174</v>
      </c>
      <c r="B474" t="s">
        <v>253</v>
      </c>
      <c r="C474" t="s">
        <v>180</v>
      </c>
      <c r="D474" t="s">
        <v>248</v>
      </c>
      <c r="E474" t="s">
        <v>189</v>
      </c>
      <c r="F474" t="s">
        <v>233</v>
      </c>
      <c r="G474" t="s">
        <v>243</v>
      </c>
      <c r="H474" s="53">
        <v>25</v>
      </c>
      <c r="I474" s="53">
        <v>0</v>
      </c>
      <c r="J474" s="53">
        <v>0</v>
      </c>
      <c r="K474" s="53">
        <v>0</v>
      </c>
      <c r="L474" s="53">
        <v>0</v>
      </c>
      <c r="M474" s="53">
        <v>0</v>
      </c>
      <c r="N474" s="53">
        <v>0</v>
      </c>
      <c r="O474" s="53">
        <v>0</v>
      </c>
      <c r="P474" s="53">
        <v>0</v>
      </c>
      <c r="Q474" s="53">
        <v>0</v>
      </c>
      <c r="R474" s="53">
        <v>0</v>
      </c>
      <c r="S474" s="53">
        <v>0</v>
      </c>
      <c r="T474" s="53">
        <v>0</v>
      </c>
      <c r="U474" s="53">
        <v>0</v>
      </c>
      <c r="V474" s="53">
        <v>0</v>
      </c>
      <c r="W474" s="53">
        <v>0</v>
      </c>
      <c r="X474" s="53">
        <v>0</v>
      </c>
      <c r="Y474" s="53">
        <v>0</v>
      </c>
      <c r="Z474" s="53">
        <v>0</v>
      </c>
      <c r="AA474" s="53">
        <v>0</v>
      </c>
      <c r="AB474" s="53">
        <v>0</v>
      </c>
      <c r="AC474" s="53">
        <v>0</v>
      </c>
      <c r="AD474" s="53">
        <v>0</v>
      </c>
      <c r="AE474" s="53">
        <v>0</v>
      </c>
      <c r="AF474" s="53">
        <v>0</v>
      </c>
      <c r="AG474" s="53">
        <v>0</v>
      </c>
      <c r="AH474" s="53">
        <v>0</v>
      </c>
      <c r="AI474" s="53">
        <v>0</v>
      </c>
      <c r="AJ474" s="53">
        <v>0</v>
      </c>
      <c r="AK474" s="53">
        <v>0</v>
      </c>
      <c r="AL474" s="53">
        <v>0</v>
      </c>
      <c r="AM474" s="53">
        <v>0</v>
      </c>
      <c r="AN474" s="53">
        <v>0</v>
      </c>
      <c r="AO474" s="53">
        <v>0</v>
      </c>
      <c r="AP474" s="53">
        <v>0</v>
      </c>
      <c r="AQ474" s="53">
        <v>0</v>
      </c>
      <c r="AR474" s="53">
        <v>0</v>
      </c>
      <c r="AS474" s="53">
        <v>0</v>
      </c>
      <c r="AT474" s="53">
        <v>0</v>
      </c>
      <c r="AU474" s="53">
        <v>0</v>
      </c>
      <c r="AV474" s="53">
        <v>0</v>
      </c>
      <c r="AW474" s="53">
        <v>0</v>
      </c>
      <c r="AX474" s="53">
        <v>0</v>
      </c>
      <c r="AY474" s="53">
        <v>0</v>
      </c>
      <c r="AZ474" s="53">
        <v>0</v>
      </c>
      <c r="BA474" s="53">
        <v>0</v>
      </c>
      <c r="BB474" s="53">
        <v>0</v>
      </c>
      <c r="BC474" s="53">
        <v>0</v>
      </c>
      <c r="BD474" s="53">
        <v>0</v>
      </c>
      <c r="BE474" s="53">
        <v>0</v>
      </c>
      <c r="BF474" s="53">
        <v>0</v>
      </c>
      <c r="BG474" s="53">
        <v>0</v>
      </c>
      <c r="BH474" s="53">
        <v>0</v>
      </c>
      <c r="BI474" s="53">
        <v>0</v>
      </c>
      <c r="BJ474" s="53">
        <v>0</v>
      </c>
      <c r="BK474" s="53">
        <v>0</v>
      </c>
      <c r="BL474" s="53">
        <v>0</v>
      </c>
      <c r="BM474" s="53">
        <v>0</v>
      </c>
      <c r="BN474" s="53">
        <v>0</v>
      </c>
      <c r="BO474" s="53">
        <v>0</v>
      </c>
      <c r="BP474" s="53">
        <v>0</v>
      </c>
      <c r="BQ474" s="53">
        <v>0</v>
      </c>
      <c r="BR474" s="53">
        <v>0</v>
      </c>
      <c r="BS474" s="53">
        <v>0</v>
      </c>
      <c r="BT474" s="53">
        <v>0</v>
      </c>
      <c r="BU474" s="53">
        <v>0</v>
      </c>
      <c r="BV474" s="53">
        <v>0</v>
      </c>
      <c r="BW474" s="53">
        <v>0</v>
      </c>
      <c r="BX474" s="53">
        <v>0</v>
      </c>
      <c r="BY474" s="53">
        <v>0</v>
      </c>
      <c r="BZ474" s="53">
        <v>0</v>
      </c>
      <c r="CA474" s="53">
        <v>0</v>
      </c>
      <c r="CB474" s="53">
        <v>0</v>
      </c>
      <c r="CC474" s="53">
        <v>0</v>
      </c>
      <c r="CD474" s="53">
        <v>0</v>
      </c>
      <c r="CE474" s="53">
        <v>0</v>
      </c>
      <c r="CF474" s="53">
        <v>0</v>
      </c>
      <c r="CG474" s="53">
        <v>0</v>
      </c>
      <c r="CH474" s="53">
        <v>0</v>
      </c>
      <c r="CI474" s="53">
        <v>0</v>
      </c>
      <c r="CJ474" s="53">
        <v>0</v>
      </c>
      <c r="CK474" s="53">
        <v>0</v>
      </c>
      <c r="CL474" s="53">
        <v>0</v>
      </c>
      <c r="CM474" s="53">
        <v>0</v>
      </c>
      <c r="CN474" s="53">
        <v>0</v>
      </c>
      <c r="CO474" s="53">
        <v>0</v>
      </c>
      <c r="CP474" s="53">
        <v>0</v>
      </c>
      <c r="CQ474" s="53">
        <v>0</v>
      </c>
      <c r="CR474" s="53">
        <v>0</v>
      </c>
      <c r="CS474" s="53">
        <v>0</v>
      </c>
      <c r="CT474" s="53">
        <v>0</v>
      </c>
      <c r="CU474" s="53">
        <v>0</v>
      </c>
      <c r="CV474" s="53">
        <v>0</v>
      </c>
      <c r="CW474" s="53">
        <v>0</v>
      </c>
      <c r="CX474" s="53">
        <v>0</v>
      </c>
      <c r="CY474" s="53">
        <v>0</v>
      </c>
      <c r="CZ474" s="53">
        <v>0</v>
      </c>
      <c r="DA474" s="53">
        <v>0</v>
      </c>
      <c r="DB474" s="53">
        <v>0</v>
      </c>
      <c r="DC474" s="53">
        <v>0</v>
      </c>
      <c r="DD474" s="53">
        <v>0</v>
      </c>
      <c r="DE474" s="53">
        <v>0</v>
      </c>
      <c r="DF474" s="53">
        <v>0</v>
      </c>
      <c r="DG474" s="53">
        <v>0</v>
      </c>
      <c r="DH474" s="53">
        <v>0</v>
      </c>
      <c r="DI474" s="53">
        <v>0</v>
      </c>
      <c r="DJ474" s="53">
        <v>0</v>
      </c>
      <c r="DK474" s="53">
        <v>0</v>
      </c>
      <c r="DL474" s="53">
        <v>0</v>
      </c>
      <c r="DM474" s="53">
        <v>0</v>
      </c>
      <c r="DN474" s="53">
        <v>0</v>
      </c>
      <c r="DO474" s="53">
        <v>0</v>
      </c>
      <c r="DP474" s="53">
        <v>0</v>
      </c>
      <c r="DQ474" s="53">
        <v>0</v>
      </c>
      <c r="DR474" s="53">
        <v>0</v>
      </c>
      <c r="DS474" s="53">
        <v>0</v>
      </c>
      <c r="DT474" s="53">
        <v>0</v>
      </c>
      <c r="DU474" s="53">
        <v>0</v>
      </c>
      <c r="DV474" s="53">
        <v>0</v>
      </c>
      <c r="DW474" s="53">
        <v>0</v>
      </c>
      <c r="DX474" s="53">
        <v>0</v>
      </c>
      <c r="DY474" s="53">
        <v>0</v>
      </c>
      <c r="DZ474" s="53">
        <v>0</v>
      </c>
      <c r="EA474" s="53">
        <v>0</v>
      </c>
      <c r="EB474" s="53">
        <v>0</v>
      </c>
      <c r="EC474" s="53">
        <v>0</v>
      </c>
      <c r="ED474" s="53">
        <v>0</v>
      </c>
      <c r="EE474" s="53">
        <v>0</v>
      </c>
      <c r="EF474" s="53">
        <v>0</v>
      </c>
      <c r="EG474" s="53">
        <v>0</v>
      </c>
      <c r="EH474" s="53">
        <v>0</v>
      </c>
      <c r="EI474" s="53">
        <v>0</v>
      </c>
      <c r="EJ474" s="53">
        <v>0</v>
      </c>
      <c r="EK474" s="53">
        <v>0</v>
      </c>
      <c r="EL474" s="53">
        <v>0</v>
      </c>
      <c r="EM474" s="53">
        <v>0</v>
      </c>
      <c r="EN474" s="53">
        <v>0</v>
      </c>
      <c r="EO474" s="53">
        <v>0</v>
      </c>
      <c r="EP474" s="53">
        <v>0</v>
      </c>
      <c r="EQ474" s="53">
        <v>0</v>
      </c>
      <c r="ER474" s="53">
        <v>0</v>
      </c>
      <c r="ES474" s="53">
        <v>0</v>
      </c>
      <c r="ET474" s="53">
        <v>0</v>
      </c>
      <c r="EU474" s="53">
        <v>0</v>
      </c>
      <c r="EV474" s="53">
        <v>0</v>
      </c>
      <c r="EW474" s="53">
        <v>61.816870000000002</v>
      </c>
      <c r="EX474" s="53">
        <v>60.641979999999997</v>
      </c>
      <c r="EY474" s="53">
        <v>59.646090000000001</v>
      </c>
      <c r="EZ474" s="53">
        <v>58.707819999999998</v>
      </c>
      <c r="FA474" s="53">
        <v>58.144030000000001</v>
      </c>
      <c r="FB474" s="53">
        <v>57.516460000000002</v>
      </c>
      <c r="FC474" s="53">
        <v>56.91769</v>
      </c>
      <c r="FD474" s="53">
        <v>58.014400000000002</v>
      </c>
      <c r="FE474" s="53">
        <v>60.816870000000002</v>
      </c>
      <c r="FF474" s="53">
        <v>64.796300000000002</v>
      </c>
      <c r="FG474" s="53">
        <v>69.539090000000002</v>
      </c>
      <c r="FH474" s="53">
        <v>74.940330000000003</v>
      </c>
      <c r="FI474" s="53">
        <v>80.434160000000006</v>
      </c>
      <c r="FJ474" s="53">
        <v>84.405349999999999</v>
      </c>
      <c r="FK474" s="53">
        <v>86.026750000000007</v>
      </c>
      <c r="FL474" s="53">
        <v>85.740740000000002</v>
      </c>
      <c r="FM474" s="53">
        <v>83.985600000000005</v>
      </c>
      <c r="FN474" s="53">
        <v>81.160489999999996</v>
      </c>
      <c r="FO474" s="53">
        <v>77.99794</v>
      </c>
      <c r="FP474" s="53">
        <v>73.395070000000004</v>
      </c>
      <c r="FQ474" s="53">
        <v>69.078190000000006</v>
      </c>
      <c r="FR474" s="53">
        <v>65.777780000000007</v>
      </c>
      <c r="FS474" s="53">
        <v>63.329219999999999</v>
      </c>
      <c r="FT474" s="53">
        <v>61.72634</v>
      </c>
      <c r="FU474" s="53">
        <v>27</v>
      </c>
      <c r="FV474" s="53">
        <v>405.3854</v>
      </c>
      <c r="FW474" s="53">
        <v>77.98451</v>
      </c>
      <c r="FX474" s="53">
        <v>0</v>
      </c>
    </row>
    <row r="475" spans="1:180" x14ac:dyDescent="0.3">
      <c r="A475" t="s">
        <v>174</v>
      </c>
      <c r="B475" t="s">
        <v>253</v>
      </c>
      <c r="C475" t="s">
        <v>180</v>
      </c>
      <c r="D475" t="s">
        <v>248</v>
      </c>
      <c r="E475" t="s">
        <v>187</v>
      </c>
      <c r="F475" t="s">
        <v>233</v>
      </c>
      <c r="G475" t="s">
        <v>243</v>
      </c>
      <c r="H475" s="53">
        <v>25</v>
      </c>
      <c r="I475" s="53">
        <v>0</v>
      </c>
      <c r="J475" s="53">
        <v>0</v>
      </c>
      <c r="K475" s="53">
        <v>0</v>
      </c>
      <c r="L475" s="53">
        <v>0</v>
      </c>
      <c r="M475" s="53">
        <v>0</v>
      </c>
      <c r="N475" s="53">
        <v>0</v>
      </c>
      <c r="O475" s="53">
        <v>0</v>
      </c>
      <c r="P475" s="53">
        <v>0</v>
      </c>
      <c r="Q475" s="53">
        <v>0</v>
      </c>
      <c r="R475" s="53">
        <v>0</v>
      </c>
      <c r="S475" s="53">
        <v>0</v>
      </c>
      <c r="T475" s="53">
        <v>0</v>
      </c>
      <c r="U475" s="53">
        <v>0</v>
      </c>
      <c r="V475" s="53">
        <v>0</v>
      </c>
      <c r="W475" s="53">
        <v>0</v>
      </c>
      <c r="X475" s="53">
        <v>0</v>
      </c>
      <c r="Y475" s="53">
        <v>0</v>
      </c>
      <c r="Z475" s="53">
        <v>0</v>
      </c>
      <c r="AA475" s="53">
        <v>0</v>
      </c>
      <c r="AB475" s="53">
        <v>0</v>
      </c>
      <c r="AC475" s="53">
        <v>0</v>
      </c>
      <c r="AD475" s="53">
        <v>0</v>
      </c>
      <c r="AE475" s="53">
        <v>0</v>
      </c>
      <c r="AF475" s="53">
        <v>0</v>
      </c>
      <c r="AG475" s="53">
        <v>0</v>
      </c>
      <c r="AH475" s="53">
        <v>0</v>
      </c>
      <c r="AI475" s="53">
        <v>0</v>
      </c>
      <c r="AJ475" s="53">
        <v>0</v>
      </c>
      <c r="AK475" s="53">
        <v>0</v>
      </c>
      <c r="AL475" s="53">
        <v>0</v>
      </c>
      <c r="AM475" s="53">
        <v>0</v>
      </c>
      <c r="AN475" s="53">
        <v>0</v>
      </c>
      <c r="AO475" s="53">
        <v>0</v>
      </c>
      <c r="AP475" s="53">
        <v>0</v>
      </c>
      <c r="AQ475" s="53">
        <v>0</v>
      </c>
      <c r="AR475" s="53">
        <v>0</v>
      </c>
      <c r="AS475" s="53">
        <v>0</v>
      </c>
      <c r="AT475" s="53">
        <v>0</v>
      </c>
      <c r="AU475" s="53">
        <v>0</v>
      </c>
      <c r="AV475" s="53">
        <v>0</v>
      </c>
      <c r="AW475" s="53">
        <v>0</v>
      </c>
      <c r="AX475" s="53">
        <v>0</v>
      </c>
      <c r="AY475" s="53">
        <v>0</v>
      </c>
      <c r="AZ475" s="53">
        <v>0</v>
      </c>
      <c r="BA475" s="53">
        <v>0</v>
      </c>
      <c r="BB475" s="53">
        <v>0</v>
      </c>
      <c r="BC475" s="53">
        <v>0</v>
      </c>
      <c r="BD475" s="53">
        <v>0</v>
      </c>
      <c r="BE475" s="53">
        <v>0</v>
      </c>
      <c r="BF475" s="53">
        <v>0</v>
      </c>
      <c r="BG475" s="53">
        <v>0</v>
      </c>
      <c r="BH475" s="53">
        <v>0</v>
      </c>
      <c r="BI475" s="53">
        <v>0</v>
      </c>
      <c r="BJ475" s="53">
        <v>0</v>
      </c>
      <c r="BK475" s="53">
        <v>0</v>
      </c>
      <c r="BL475" s="53">
        <v>0</v>
      </c>
      <c r="BM475" s="53">
        <v>0</v>
      </c>
      <c r="BN475" s="53">
        <v>0</v>
      </c>
      <c r="BO475" s="53">
        <v>0</v>
      </c>
      <c r="BP475" s="53">
        <v>0</v>
      </c>
      <c r="BQ475" s="53">
        <v>0</v>
      </c>
      <c r="BR475" s="53">
        <v>0</v>
      </c>
      <c r="BS475" s="53">
        <v>0</v>
      </c>
      <c r="BT475" s="53">
        <v>0</v>
      </c>
      <c r="BU475" s="53">
        <v>0</v>
      </c>
      <c r="BV475" s="53">
        <v>0</v>
      </c>
      <c r="BW475" s="53">
        <v>0</v>
      </c>
      <c r="BX475" s="53">
        <v>0</v>
      </c>
      <c r="BY475" s="53">
        <v>0</v>
      </c>
      <c r="BZ475" s="53">
        <v>0</v>
      </c>
      <c r="CA475" s="53">
        <v>0</v>
      </c>
      <c r="CB475" s="53">
        <v>0</v>
      </c>
      <c r="CC475" s="53">
        <v>0</v>
      </c>
      <c r="CD475" s="53">
        <v>0</v>
      </c>
      <c r="CE475" s="53">
        <v>0</v>
      </c>
      <c r="CF475" s="53">
        <v>0</v>
      </c>
      <c r="CG475" s="53">
        <v>0</v>
      </c>
      <c r="CH475" s="53">
        <v>0</v>
      </c>
      <c r="CI475" s="53">
        <v>0</v>
      </c>
      <c r="CJ475" s="53">
        <v>0</v>
      </c>
      <c r="CK475" s="53">
        <v>0</v>
      </c>
      <c r="CL475" s="53">
        <v>0</v>
      </c>
      <c r="CM475" s="53">
        <v>0</v>
      </c>
      <c r="CN475" s="53">
        <v>0</v>
      </c>
      <c r="CO475" s="53">
        <v>0</v>
      </c>
      <c r="CP475" s="53">
        <v>0</v>
      </c>
      <c r="CQ475" s="53">
        <v>0</v>
      </c>
      <c r="CR475" s="53">
        <v>0</v>
      </c>
      <c r="CS475" s="53">
        <v>0</v>
      </c>
      <c r="CT475" s="53">
        <v>0</v>
      </c>
      <c r="CU475" s="53">
        <v>0</v>
      </c>
      <c r="CV475" s="53">
        <v>0</v>
      </c>
      <c r="CW475" s="53">
        <v>0</v>
      </c>
      <c r="CX475" s="53">
        <v>0</v>
      </c>
      <c r="CY475" s="53">
        <v>0</v>
      </c>
      <c r="CZ475" s="53">
        <v>0</v>
      </c>
      <c r="DA475" s="53">
        <v>0</v>
      </c>
      <c r="DB475" s="53">
        <v>0</v>
      </c>
      <c r="DC475" s="53">
        <v>0</v>
      </c>
      <c r="DD475" s="53">
        <v>0</v>
      </c>
      <c r="DE475" s="53">
        <v>0</v>
      </c>
      <c r="DF475" s="53">
        <v>0</v>
      </c>
      <c r="DG475" s="53">
        <v>0</v>
      </c>
      <c r="DH475" s="53">
        <v>0</v>
      </c>
      <c r="DI475" s="53">
        <v>0</v>
      </c>
      <c r="DJ475" s="53">
        <v>0</v>
      </c>
      <c r="DK475" s="53">
        <v>0</v>
      </c>
      <c r="DL475" s="53">
        <v>0</v>
      </c>
      <c r="DM475" s="53">
        <v>0</v>
      </c>
      <c r="DN475" s="53">
        <v>0</v>
      </c>
      <c r="DO475" s="53">
        <v>0</v>
      </c>
      <c r="DP475" s="53">
        <v>0</v>
      </c>
      <c r="DQ475" s="53">
        <v>0</v>
      </c>
      <c r="DR475" s="53">
        <v>0</v>
      </c>
      <c r="DS475" s="53">
        <v>0</v>
      </c>
      <c r="DT475" s="53">
        <v>0</v>
      </c>
      <c r="DU475" s="53">
        <v>0</v>
      </c>
      <c r="DV475" s="53">
        <v>0</v>
      </c>
      <c r="DW475" s="53">
        <v>0</v>
      </c>
      <c r="DX475" s="53">
        <v>0</v>
      </c>
      <c r="DY475" s="53">
        <v>0</v>
      </c>
      <c r="DZ475" s="53">
        <v>0</v>
      </c>
      <c r="EA475" s="53">
        <v>0</v>
      </c>
      <c r="EB475" s="53">
        <v>0</v>
      </c>
      <c r="EC475" s="53">
        <v>0</v>
      </c>
      <c r="ED475" s="53">
        <v>0</v>
      </c>
      <c r="EE475" s="53">
        <v>0</v>
      </c>
      <c r="EF475" s="53">
        <v>0</v>
      </c>
      <c r="EG475" s="53">
        <v>0</v>
      </c>
      <c r="EH475" s="53">
        <v>0</v>
      </c>
      <c r="EI475" s="53">
        <v>0</v>
      </c>
      <c r="EJ475" s="53">
        <v>0</v>
      </c>
      <c r="EK475" s="53">
        <v>0</v>
      </c>
      <c r="EL475" s="53">
        <v>0</v>
      </c>
      <c r="EM475" s="53">
        <v>0</v>
      </c>
      <c r="EN475" s="53">
        <v>0</v>
      </c>
      <c r="EO475" s="53">
        <v>0</v>
      </c>
      <c r="EP475" s="53">
        <v>0</v>
      </c>
      <c r="EQ475" s="53">
        <v>0</v>
      </c>
      <c r="ER475" s="53">
        <v>0</v>
      </c>
      <c r="ES475" s="53">
        <v>0</v>
      </c>
      <c r="ET475" s="53">
        <v>0</v>
      </c>
      <c r="EU475" s="53">
        <v>0</v>
      </c>
      <c r="EV475" s="53">
        <v>0</v>
      </c>
      <c r="EW475" s="53">
        <v>60.701390000000004</v>
      </c>
      <c r="EX475" s="53">
        <v>59.814819999999997</v>
      </c>
      <c r="EY475" s="53">
        <v>58.682870000000001</v>
      </c>
      <c r="EZ475" s="53">
        <v>57.893520000000002</v>
      </c>
      <c r="FA475" s="53">
        <v>57.11806</v>
      </c>
      <c r="FB475" s="53">
        <v>56.817129999999999</v>
      </c>
      <c r="FC475" s="53">
        <v>56.942129999999999</v>
      </c>
      <c r="FD475" s="53">
        <v>59.782409999999999</v>
      </c>
      <c r="FE475" s="53">
        <v>63.615740000000002</v>
      </c>
      <c r="FF475" s="53">
        <v>67.905090000000001</v>
      </c>
      <c r="FG475" s="53">
        <v>72.38194</v>
      </c>
      <c r="FH475" s="53">
        <v>77.136570000000006</v>
      </c>
      <c r="FI475" s="53">
        <v>81.041659999999993</v>
      </c>
      <c r="FJ475" s="53">
        <v>83.719909999999999</v>
      </c>
      <c r="FK475" s="53">
        <v>84.789349999999999</v>
      </c>
      <c r="FL475" s="53">
        <v>84.335650000000001</v>
      </c>
      <c r="FM475" s="53">
        <v>83.217590000000001</v>
      </c>
      <c r="FN475" s="53">
        <v>81.458340000000007</v>
      </c>
      <c r="FO475" s="53">
        <v>78.657409999999999</v>
      </c>
      <c r="FP475" s="53">
        <v>74.75694</v>
      </c>
      <c r="FQ475" s="53">
        <v>70.115740000000002</v>
      </c>
      <c r="FR475" s="53">
        <v>66.442130000000006</v>
      </c>
      <c r="FS475" s="53">
        <v>64.166659999999993</v>
      </c>
      <c r="FT475" s="53">
        <v>62.74306</v>
      </c>
      <c r="FU475" s="53">
        <v>27</v>
      </c>
      <c r="FV475" s="53">
        <v>394.50330000000002</v>
      </c>
      <c r="FW475" s="53">
        <v>78.402000000000001</v>
      </c>
      <c r="FX475" s="53">
        <v>0</v>
      </c>
    </row>
    <row r="476" spans="1:180" x14ac:dyDescent="0.3">
      <c r="A476" t="s">
        <v>174</v>
      </c>
      <c r="B476" t="s">
        <v>253</v>
      </c>
      <c r="C476" t="s">
        <v>180</v>
      </c>
      <c r="D476" t="s">
        <v>227</v>
      </c>
      <c r="E476" t="s">
        <v>187</v>
      </c>
      <c r="F476" t="s">
        <v>233</v>
      </c>
      <c r="G476" t="s">
        <v>243</v>
      </c>
      <c r="H476" s="53">
        <v>25</v>
      </c>
      <c r="I476" s="53">
        <v>0</v>
      </c>
      <c r="J476" s="53">
        <v>0</v>
      </c>
      <c r="K476" s="53">
        <v>0</v>
      </c>
      <c r="L476" s="53">
        <v>0</v>
      </c>
      <c r="M476" s="53">
        <v>0</v>
      </c>
      <c r="N476" s="53">
        <v>0</v>
      </c>
      <c r="O476" s="53">
        <v>0</v>
      </c>
      <c r="P476" s="53">
        <v>0</v>
      </c>
      <c r="Q476" s="53">
        <v>0</v>
      </c>
      <c r="R476" s="53">
        <v>0</v>
      </c>
      <c r="S476" s="53">
        <v>0</v>
      </c>
      <c r="T476" s="53">
        <v>0</v>
      </c>
      <c r="U476" s="53">
        <v>0</v>
      </c>
      <c r="V476" s="53">
        <v>0</v>
      </c>
      <c r="W476" s="53">
        <v>0</v>
      </c>
      <c r="X476" s="53">
        <v>0</v>
      </c>
      <c r="Y476" s="53">
        <v>0</v>
      </c>
      <c r="Z476" s="53">
        <v>0</v>
      </c>
      <c r="AA476" s="53">
        <v>0</v>
      </c>
      <c r="AB476" s="53">
        <v>0</v>
      </c>
      <c r="AC476" s="53">
        <v>0</v>
      </c>
      <c r="AD476" s="53">
        <v>0</v>
      </c>
      <c r="AE476" s="53">
        <v>0</v>
      </c>
      <c r="AF476" s="53">
        <v>0</v>
      </c>
      <c r="AG476" s="53">
        <v>0</v>
      </c>
      <c r="AH476" s="53">
        <v>0</v>
      </c>
      <c r="AI476" s="53">
        <v>0</v>
      </c>
      <c r="AJ476" s="53">
        <v>0</v>
      </c>
      <c r="AK476" s="53">
        <v>0</v>
      </c>
      <c r="AL476" s="53">
        <v>0</v>
      </c>
      <c r="AM476" s="53">
        <v>0</v>
      </c>
      <c r="AN476" s="53">
        <v>0</v>
      </c>
      <c r="AO476" s="53">
        <v>0</v>
      </c>
      <c r="AP476" s="53">
        <v>0</v>
      </c>
      <c r="AQ476" s="53">
        <v>0</v>
      </c>
      <c r="AR476" s="53">
        <v>0</v>
      </c>
      <c r="AS476" s="53">
        <v>0</v>
      </c>
      <c r="AT476" s="53">
        <v>0</v>
      </c>
      <c r="AU476" s="53">
        <v>0</v>
      </c>
      <c r="AV476" s="53">
        <v>0</v>
      </c>
      <c r="AW476" s="53">
        <v>0</v>
      </c>
      <c r="AX476" s="53">
        <v>0</v>
      </c>
      <c r="AY476" s="53">
        <v>0</v>
      </c>
      <c r="AZ476" s="53">
        <v>0</v>
      </c>
      <c r="BA476" s="53">
        <v>0</v>
      </c>
      <c r="BB476" s="53">
        <v>0</v>
      </c>
      <c r="BC476" s="53">
        <v>0</v>
      </c>
      <c r="BD476" s="53">
        <v>0</v>
      </c>
      <c r="BE476" s="53">
        <v>0</v>
      </c>
      <c r="BF476" s="53">
        <v>0</v>
      </c>
      <c r="BG476" s="53">
        <v>0</v>
      </c>
      <c r="BH476" s="53">
        <v>0</v>
      </c>
      <c r="BI476" s="53">
        <v>0</v>
      </c>
      <c r="BJ476" s="53">
        <v>0</v>
      </c>
      <c r="BK476" s="53">
        <v>0</v>
      </c>
      <c r="BL476" s="53">
        <v>0</v>
      </c>
      <c r="BM476" s="53">
        <v>0</v>
      </c>
      <c r="BN476" s="53">
        <v>0</v>
      </c>
      <c r="BO476" s="53">
        <v>0</v>
      </c>
      <c r="BP476" s="53">
        <v>0</v>
      </c>
      <c r="BQ476" s="53">
        <v>0</v>
      </c>
      <c r="BR476" s="53">
        <v>0</v>
      </c>
      <c r="BS476" s="53">
        <v>0</v>
      </c>
      <c r="BT476" s="53">
        <v>0</v>
      </c>
      <c r="BU476" s="53">
        <v>0</v>
      </c>
      <c r="BV476" s="53">
        <v>0</v>
      </c>
      <c r="BW476" s="53">
        <v>0</v>
      </c>
      <c r="BX476" s="53">
        <v>0</v>
      </c>
      <c r="BY476" s="53">
        <v>0</v>
      </c>
      <c r="BZ476" s="53">
        <v>0</v>
      </c>
      <c r="CA476" s="53">
        <v>0</v>
      </c>
      <c r="CB476" s="53">
        <v>0</v>
      </c>
      <c r="CC476" s="53">
        <v>0</v>
      </c>
      <c r="CD476" s="53">
        <v>0</v>
      </c>
      <c r="CE476" s="53">
        <v>0</v>
      </c>
      <c r="CF476" s="53">
        <v>0</v>
      </c>
      <c r="CG476" s="53">
        <v>0</v>
      </c>
      <c r="CH476" s="53">
        <v>0</v>
      </c>
      <c r="CI476" s="53">
        <v>0</v>
      </c>
      <c r="CJ476" s="53">
        <v>0</v>
      </c>
      <c r="CK476" s="53">
        <v>0</v>
      </c>
      <c r="CL476" s="53">
        <v>0</v>
      </c>
      <c r="CM476" s="53">
        <v>0</v>
      </c>
      <c r="CN476" s="53">
        <v>0</v>
      </c>
      <c r="CO476" s="53">
        <v>0</v>
      </c>
      <c r="CP476" s="53">
        <v>0</v>
      </c>
      <c r="CQ476" s="53">
        <v>0</v>
      </c>
      <c r="CR476" s="53">
        <v>0</v>
      </c>
      <c r="CS476" s="53">
        <v>0</v>
      </c>
      <c r="CT476" s="53">
        <v>0</v>
      </c>
      <c r="CU476" s="53">
        <v>0</v>
      </c>
      <c r="CV476" s="53">
        <v>0</v>
      </c>
      <c r="CW476" s="53">
        <v>0</v>
      </c>
      <c r="CX476" s="53">
        <v>0</v>
      </c>
      <c r="CY476" s="53">
        <v>0</v>
      </c>
      <c r="CZ476" s="53">
        <v>0</v>
      </c>
      <c r="DA476" s="53">
        <v>0</v>
      </c>
      <c r="DB476" s="53">
        <v>0</v>
      </c>
      <c r="DC476" s="53">
        <v>0</v>
      </c>
      <c r="DD476" s="53">
        <v>0</v>
      </c>
      <c r="DE476" s="53">
        <v>0</v>
      </c>
      <c r="DF476" s="53">
        <v>0</v>
      </c>
      <c r="DG476" s="53">
        <v>0</v>
      </c>
      <c r="DH476" s="53">
        <v>0</v>
      </c>
      <c r="DI476" s="53">
        <v>0</v>
      </c>
      <c r="DJ476" s="53">
        <v>0</v>
      </c>
      <c r="DK476" s="53">
        <v>0</v>
      </c>
      <c r="DL476" s="53">
        <v>0</v>
      </c>
      <c r="DM476" s="53">
        <v>0</v>
      </c>
      <c r="DN476" s="53">
        <v>0</v>
      </c>
      <c r="DO476" s="53">
        <v>0</v>
      </c>
      <c r="DP476" s="53">
        <v>0</v>
      </c>
      <c r="DQ476" s="53">
        <v>0</v>
      </c>
      <c r="DR476" s="53">
        <v>0</v>
      </c>
      <c r="DS476" s="53">
        <v>0</v>
      </c>
      <c r="DT476" s="53">
        <v>0</v>
      </c>
      <c r="DU476" s="53">
        <v>0</v>
      </c>
      <c r="DV476" s="53">
        <v>0</v>
      </c>
      <c r="DW476" s="53">
        <v>0</v>
      </c>
      <c r="DX476" s="53">
        <v>0</v>
      </c>
      <c r="DY476" s="53">
        <v>0</v>
      </c>
      <c r="DZ476" s="53">
        <v>0</v>
      </c>
      <c r="EA476" s="53">
        <v>0</v>
      </c>
      <c r="EB476" s="53">
        <v>0</v>
      </c>
      <c r="EC476" s="53">
        <v>0</v>
      </c>
      <c r="ED476" s="53">
        <v>0</v>
      </c>
      <c r="EE476" s="53">
        <v>0</v>
      </c>
      <c r="EF476" s="53">
        <v>0</v>
      </c>
      <c r="EG476" s="53">
        <v>0</v>
      </c>
      <c r="EH476" s="53">
        <v>0</v>
      </c>
      <c r="EI476" s="53">
        <v>0</v>
      </c>
      <c r="EJ476" s="53">
        <v>0</v>
      </c>
      <c r="EK476" s="53">
        <v>0</v>
      </c>
      <c r="EL476" s="53">
        <v>0</v>
      </c>
      <c r="EM476" s="53">
        <v>0</v>
      </c>
      <c r="EN476" s="53">
        <v>0</v>
      </c>
      <c r="EO476" s="53">
        <v>0</v>
      </c>
      <c r="EP476" s="53">
        <v>0</v>
      </c>
      <c r="EQ476" s="53">
        <v>0</v>
      </c>
      <c r="ER476" s="53">
        <v>0</v>
      </c>
      <c r="ES476" s="53">
        <v>0</v>
      </c>
      <c r="ET476" s="53">
        <v>0</v>
      </c>
      <c r="EU476" s="53">
        <v>0</v>
      </c>
      <c r="EV476" s="53">
        <v>0</v>
      </c>
      <c r="EW476" s="53">
        <v>59.781140000000001</v>
      </c>
      <c r="EX476" s="53">
        <v>58.457909999999998</v>
      </c>
      <c r="EY476" s="53">
        <v>57.268520000000002</v>
      </c>
      <c r="EZ476" s="53">
        <v>56.292090000000002</v>
      </c>
      <c r="FA476" s="53">
        <v>55.505890000000001</v>
      </c>
      <c r="FB476" s="53">
        <v>54.784509999999997</v>
      </c>
      <c r="FC476" s="53">
        <v>55.281140000000001</v>
      </c>
      <c r="FD476" s="53">
        <v>58.460439999999998</v>
      </c>
      <c r="FE476" s="53">
        <v>61.928449999999998</v>
      </c>
      <c r="FF476" s="53">
        <v>66.043769999999995</v>
      </c>
      <c r="FG476" s="53">
        <v>70.361109999999996</v>
      </c>
      <c r="FH476" s="53">
        <v>74.705389999999994</v>
      </c>
      <c r="FI476" s="53">
        <v>78.297129999999996</v>
      </c>
      <c r="FJ476" s="53">
        <v>80.63973</v>
      </c>
      <c r="FK476" s="53">
        <v>81.621219999999994</v>
      </c>
      <c r="FL476" s="53">
        <v>81.489900000000006</v>
      </c>
      <c r="FM476" s="53">
        <v>80.185190000000006</v>
      </c>
      <c r="FN476" s="53">
        <v>78.47475</v>
      </c>
      <c r="FO476" s="53">
        <v>75.902360000000002</v>
      </c>
      <c r="FP476" s="53">
        <v>72.287880000000001</v>
      </c>
      <c r="FQ476" s="53">
        <v>68</v>
      </c>
      <c r="FR476" s="53">
        <v>64.590069999999997</v>
      </c>
      <c r="FS476" s="53">
        <v>62.515149999999998</v>
      </c>
      <c r="FT476" s="53">
        <v>60.986530000000002</v>
      </c>
      <c r="FU476" s="53">
        <v>27</v>
      </c>
      <c r="FV476" s="53">
        <v>394.50330000000002</v>
      </c>
      <c r="FW476" s="53">
        <v>78.402000000000001</v>
      </c>
      <c r="FX476" s="53">
        <v>0</v>
      </c>
    </row>
    <row r="477" spans="1:180" x14ac:dyDescent="0.3">
      <c r="A477" t="s">
        <v>174</v>
      </c>
      <c r="B477" t="s">
        <v>253</v>
      </c>
      <c r="C477" t="s">
        <v>180</v>
      </c>
      <c r="D477" t="s">
        <v>227</v>
      </c>
      <c r="E477" t="s">
        <v>190</v>
      </c>
      <c r="F477" t="s">
        <v>233</v>
      </c>
      <c r="G477" t="s">
        <v>243</v>
      </c>
      <c r="H477" s="53">
        <v>25</v>
      </c>
      <c r="I477" s="53">
        <v>0</v>
      </c>
      <c r="J477" s="53">
        <v>0</v>
      </c>
      <c r="K477" s="53">
        <v>0</v>
      </c>
      <c r="L477" s="53">
        <v>0</v>
      </c>
      <c r="M477" s="53">
        <v>0</v>
      </c>
      <c r="N477" s="53">
        <v>0</v>
      </c>
      <c r="O477" s="53">
        <v>0</v>
      </c>
      <c r="P477" s="53">
        <v>0</v>
      </c>
      <c r="Q477" s="53">
        <v>0</v>
      </c>
      <c r="R477" s="53">
        <v>0</v>
      </c>
      <c r="S477" s="53">
        <v>0</v>
      </c>
      <c r="T477" s="53">
        <v>0</v>
      </c>
      <c r="U477" s="53">
        <v>0</v>
      </c>
      <c r="V477" s="53">
        <v>0</v>
      </c>
      <c r="W477" s="53">
        <v>0</v>
      </c>
      <c r="X477" s="53">
        <v>0</v>
      </c>
      <c r="Y477" s="53">
        <v>0</v>
      </c>
      <c r="Z477" s="53">
        <v>0</v>
      </c>
      <c r="AA477" s="53">
        <v>0</v>
      </c>
      <c r="AB477" s="53">
        <v>0</v>
      </c>
      <c r="AC477" s="53">
        <v>0</v>
      </c>
      <c r="AD477" s="53">
        <v>0</v>
      </c>
      <c r="AE477" s="53">
        <v>0</v>
      </c>
      <c r="AF477" s="53">
        <v>0</v>
      </c>
      <c r="AG477" s="53">
        <v>0</v>
      </c>
      <c r="AH477" s="53">
        <v>0</v>
      </c>
      <c r="AI477" s="53">
        <v>0</v>
      </c>
      <c r="AJ477" s="53">
        <v>0</v>
      </c>
      <c r="AK477" s="53">
        <v>0</v>
      </c>
      <c r="AL477" s="53">
        <v>0</v>
      </c>
      <c r="AM477" s="53">
        <v>0</v>
      </c>
      <c r="AN477" s="53">
        <v>0</v>
      </c>
      <c r="AO477" s="53">
        <v>0</v>
      </c>
      <c r="AP477" s="53">
        <v>0</v>
      </c>
      <c r="AQ477" s="53">
        <v>0</v>
      </c>
      <c r="AR477" s="53">
        <v>0</v>
      </c>
      <c r="AS477" s="53">
        <v>0</v>
      </c>
      <c r="AT477" s="53">
        <v>0</v>
      </c>
      <c r="AU477" s="53">
        <v>0</v>
      </c>
      <c r="AV477" s="53">
        <v>0</v>
      </c>
      <c r="AW477" s="53">
        <v>0</v>
      </c>
      <c r="AX477" s="53">
        <v>0</v>
      </c>
      <c r="AY477" s="53">
        <v>0</v>
      </c>
      <c r="AZ477" s="53">
        <v>0</v>
      </c>
      <c r="BA477" s="53">
        <v>0</v>
      </c>
      <c r="BB477" s="53">
        <v>0</v>
      </c>
      <c r="BC477" s="53">
        <v>0</v>
      </c>
      <c r="BD477" s="53">
        <v>0</v>
      </c>
      <c r="BE477" s="53">
        <v>0</v>
      </c>
      <c r="BF477" s="53">
        <v>0</v>
      </c>
      <c r="BG477" s="53">
        <v>0</v>
      </c>
      <c r="BH477" s="53">
        <v>0</v>
      </c>
      <c r="BI477" s="53">
        <v>0</v>
      </c>
      <c r="BJ477" s="53">
        <v>0</v>
      </c>
      <c r="BK477" s="53">
        <v>0</v>
      </c>
      <c r="BL477" s="53">
        <v>0</v>
      </c>
      <c r="BM477" s="53">
        <v>0</v>
      </c>
      <c r="BN477" s="53">
        <v>0</v>
      </c>
      <c r="BO477" s="53">
        <v>0</v>
      </c>
      <c r="BP477" s="53">
        <v>0</v>
      </c>
      <c r="BQ477" s="53">
        <v>0</v>
      </c>
      <c r="BR477" s="53">
        <v>0</v>
      </c>
      <c r="BS477" s="53">
        <v>0</v>
      </c>
      <c r="BT477" s="53">
        <v>0</v>
      </c>
      <c r="BU477" s="53">
        <v>0</v>
      </c>
      <c r="BV477" s="53">
        <v>0</v>
      </c>
      <c r="BW477" s="53">
        <v>0</v>
      </c>
      <c r="BX477" s="53">
        <v>0</v>
      </c>
      <c r="BY477" s="53">
        <v>0</v>
      </c>
      <c r="BZ477" s="53">
        <v>0</v>
      </c>
      <c r="CA477" s="53">
        <v>0</v>
      </c>
      <c r="CB477" s="53">
        <v>0</v>
      </c>
      <c r="CC477" s="53">
        <v>0</v>
      </c>
      <c r="CD477" s="53">
        <v>0</v>
      </c>
      <c r="CE477" s="53">
        <v>0</v>
      </c>
      <c r="CF477" s="53">
        <v>0</v>
      </c>
      <c r="CG477" s="53">
        <v>0</v>
      </c>
      <c r="CH477" s="53">
        <v>0</v>
      </c>
      <c r="CI477" s="53">
        <v>0</v>
      </c>
      <c r="CJ477" s="53">
        <v>0</v>
      </c>
      <c r="CK477" s="53">
        <v>0</v>
      </c>
      <c r="CL477" s="53">
        <v>0</v>
      </c>
      <c r="CM477" s="53">
        <v>0</v>
      </c>
      <c r="CN477" s="53">
        <v>0</v>
      </c>
      <c r="CO477" s="53">
        <v>0</v>
      </c>
      <c r="CP477" s="53">
        <v>0</v>
      </c>
      <c r="CQ477" s="53">
        <v>0</v>
      </c>
      <c r="CR477" s="53">
        <v>0</v>
      </c>
      <c r="CS477" s="53">
        <v>0</v>
      </c>
      <c r="CT477" s="53">
        <v>0</v>
      </c>
      <c r="CU477" s="53">
        <v>0</v>
      </c>
      <c r="CV477" s="53">
        <v>0</v>
      </c>
      <c r="CW477" s="53">
        <v>0</v>
      </c>
      <c r="CX477" s="53">
        <v>0</v>
      </c>
      <c r="CY477" s="53">
        <v>0</v>
      </c>
      <c r="CZ477" s="53">
        <v>0</v>
      </c>
      <c r="DA477" s="53">
        <v>0</v>
      </c>
      <c r="DB477" s="53">
        <v>0</v>
      </c>
      <c r="DC477" s="53">
        <v>0</v>
      </c>
      <c r="DD477" s="53">
        <v>0</v>
      </c>
      <c r="DE477" s="53">
        <v>0</v>
      </c>
      <c r="DF477" s="53">
        <v>0</v>
      </c>
      <c r="DG477" s="53">
        <v>0</v>
      </c>
      <c r="DH477" s="53">
        <v>0</v>
      </c>
      <c r="DI477" s="53">
        <v>0</v>
      </c>
      <c r="DJ477" s="53">
        <v>0</v>
      </c>
      <c r="DK477" s="53">
        <v>0</v>
      </c>
      <c r="DL477" s="53">
        <v>0</v>
      </c>
      <c r="DM477" s="53">
        <v>0</v>
      </c>
      <c r="DN477" s="53">
        <v>0</v>
      </c>
      <c r="DO477" s="53">
        <v>0</v>
      </c>
      <c r="DP477" s="53">
        <v>0</v>
      </c>
      <c r="DQ477" s="53">
        <v>0</v>
      </c>
      <c r="DR477" s="53">
        <v>0</v>
      </c>
      <c r="DS477" s="53">
        <v>0</v>
      </c>
      <c r="DT477" s="53">
        <v>0</v>
      </c>
      <c r="DU477" s="53">
        <v>0</v>
      </c>
      <c r="DV477" s="53">
        <v>0</v>
      </c>
      <c r="DW477" s="53">
        <v>0</v>
      </c>
      <c r="DX477" s="53">
        <v>0</v>
      </c>
      <c r="DY477" s="53">
        <v>0</v>
      </c>
      <c r="DZ477" s="53">
        <v>0</v>
      </c>
      <c r="EA477" s="53">
        <v>0</v>
      </c>
      <c r="EB477" s="53">
        <v>0</v>
      </c>
      <c r="EC477" s="53">
        <v>0</v>
      </c>
      <c r="ED477" s="53">
        <v>0</v>
      </c>
      <c r="EE477" s="53">
        <v>0</v>
      </c>
      <c r="EF477" s="53">
        <v>0</v>
      </c>
      <c r="EG477" s="53">
        <v>0</v>
      </c>
      <c r="EH477" s="53">
        <v>0</v>
      </c>
      <c r="EI477" s="53">
        <v>0</v>
      </c>
      <c r="EJ477" s="53">
        <v>0</v>
      </c>
      <c r="EK477" s="53">
        <v>0</v>
      </c>
      <c r="EL477" s="53">
        <v>0</v>
      </c>
      <c r="EM477" s="53">
        <v>0</v>
      </c>
      <c r="EN477" s="53">
        <v>0</v>
      </c>
      <c r="EO477" s="53">
        <v>0</v>
      </c>
      <c r="EP477" s="53">
        <v>0</v>
      </c>
      <c r="EQ477" s="53">
        <v>0</v>
      </c>
      <c r="ER477" s="53">
        <v>0</v>
      </c>
      <c r="ES477" s="53">
        <v>0</v>
      </c>
      <c r="ET477" s="53">
        <v>0</v>
      </c>
      <c r="EU477" s="53">
        <v>0</v>
      </c>
      <c r="EV477" s="53">
        <v>0</v>
      </c>
      <c r="EW477" s="53">
        <v>58.920349999999999</v>
      </c>
      <c r="EX477" s="53">
        <v>57.494689999999999</v>
      </c>
      <c r="EY477" s="53">
        <v>56.37876</v>
      </c>
      <c r="EZ477" s="53">
        <v>55.600879999999997</v>
      </c>
      <c r="FA477" s="53">
        <v>54.93009</v>
      </c>
      <c r="FB477" s="53">
        <v>54.507080000000002</v>
      </c>
      <c r="FC477" s="53">
        <v>53.987609999999997</v>
      </c>
      <c r="FD477" s="53">
        <v>54.566369999999999</v>
      </c>
      <c r="FE477" s="53">
        <v>58.133629999999997</v>
      </c>
      <c r="FF477" s="53">
        <v>62.554870000000001</v>
      </c>
      <c r="FG477" s="53">
        <v>67.240710000000007</v>
      </c>
      <c r="FH477" s="53">
        <v>72.366370000000003</v>
      </c>
      <c r="FI477" s="53">
        <v>77.409739999999999</v>
      </c>
      <c r="FJ477" s="53">
        <v>81.876990000000006</v>
      </c>
      <c r="FK477" s="53">
        <v>84.372569999999996</v>
      </c>
      <c r="FL477" s="53">
        <v>84.171679999999995</v>
      </c>
      <c r="FM477" s="53">
        <v>81.943359999999998</v>
      </c>
      <c r="FN477" s="53">
        <v>78.62124</v>
      </c>
      <c r="FO477" s="53">
        <v>74.238050000000001</v>
      </c>
      <c r="FP477" s="53">
        <v>69.515050000000002</v>
      </c>
      <c r="FQ477" s="53">
        <v>66.046019999999999</v>
      </c>
      <c r="FR477" s="53">
        <v>63.401769999999999</v>
      </c>
      <c r="FS477" s="53">
        <v>61.38053</v>
      </c>
      <c r="FT477" s="53">
        <v>59.871679999999998</v>
      </c>
      <c r="FU477" s="53">
        <v>26.933330000000002</v>
      </c>
      <c r="FV477" s="53">
        <v>392.62810000000002</v>
      </c>
      <c r="FW477" s="53">
        <v>75.98</v>
      </c>
      <c r="FX477" s="53">
        <v>0</v>
      </c>
    </row>
    <row r="478" spans="1:180" x14ac:dyDescent="0.3">
      <c r="A478" t="s">
        <v>174</v>
      </c>
      <c r="B478" t="s">
        <v>253</v>
      </c>
      <c r="C478" t="s">
        <v>180</v>
      </c>
      <c r="D478" t="s">
        <v>248</v>
      </c>
      <c r="E478" t="s">
        <v>190</v>
      </c>
      <c r="F478" t="s">
        <v>233</v>
      </c>
      <c r="G478" t="s">
        <v>243</v>
      </c>
      <c r="H478" s="53">
        <v>25</v>
      </c>
      <c r="I478" s="53">
        <v>0</v>
      </c>
      <c r="J478" s="53">
        <v>0</v>
      </c>
      <c r="K478" s="53">
        <v>0</v>
      </c>
      <c r="L478" s="53">
        <v>0</v>
      </c>
      <c r="M478" s="53">
        <v>0</v>
      </c>
      <c r="N478" s="53">
        <v>0</v>
      </c>
      <c r="O478" s="53">
        <v>0</v>
      </c>
      <c r="P478" s="53">
        <v>0</v>
      </c>
      <c r="Q478" s="53">
        <v>0</v>
      </c>
      <c r="R478" s="53">
        <v>0</v>
      </c>
      <c r="S478" s="53">
        <v>0</v>
      </c>
      <c r="T478" s="53">
        <v>0</v>
      </c>
      <c r="U478" s="53">
        <v>0</v>
      </c>
      <c r="V478" s="53">
        <v>0</v>
      </c>
      <c r="W478" s="53">
        <v>0</v>
      </c>
      <c r="X478" s="53">
        <v>0</v>
      </c>
      <c r="Y478" s="53">
        <v>0</v>
      </c>
      <c r="Z478" s="53">
        <v>0</v>
      </c>
      <c r="AA478" s="53">
        <v>0</v>
      </c>
      <c r="AB478" s="53">
        <v>0</v>
      </c>
      <c r="AC478" s="53">
        <v>0</v>
      </c>
      <c r="AD478" s="53">
        <v>0</v>
      </c>
      <c r="AE478" s="53">
        <v>0</v>
      </c>
      <c r="AF478" s="53">
        <v>0</v>
      </c>
      <c r="AG478" s="53">
        <v>0</v>
      </c>
      <c r="AH478" s="53">
        <v>0</v>
      </c>
      <c r="AI478" s="53">
        <v>0</v>
      </c>
      <c r="AJ478" s="53">
        <v>0</v>
      </c>
      <c r="AK478" s="53">
        <v>0</v>
      </c>
      <c r="AL478" s="53">
        <v>0</v>
      </c>
      <c r="AM478" s="53">
        <v>0</v>
      </c>
      <c r="AN478" s="53">
        <v>0</v>
      </c>
      <c r="AO478" s="53">
        <v>0</v>
      </c>
      <c r="AP478" s="53">
        <v>0</v>
      </c>
      <c r="AQ478" s="53">
        <v>0</v>
      </c>
      <c r="AR478" s="53">
        <v>0</v>
      </c>
      <c r="AS478" s="53">
        <v>0</v>
      </c>
      <c r="AT478" s="53">
        <v>0</v>
      </c>
      <c r="AU478" s="53">
        <v>0</v>
      </c>
      <c r="AV478" s="53">
        <v>0</v>
      </c>
      <c r="AW478" s="53">
        <v>0</v>
      </c>
      <c r="AX478" s="53">
        <v>0</v>
      </c>
      <c r="AY478" s="53">
        <v>0</v>
      </c>
      <c r="AZ478" s="53">
        <v>0</v>
      </c>
      <c r="BA478" s="53">
        <v>0</v>
      </c>
      <c r="BB478" s="53">
        <v>0</v>
      </c>
      <c r="BC478" s="53">
        <v>0</v>
      </c>
      <c r="BD478" s="53">
        <v>0</v>
      </c>
      <c r="BE478" s="53">
        <v>0</v>
      </c>
      <c r="BF478" s="53">
        <v>0</v>
      </c>
      <c r="BG478" s="53">
        <v>0</v>
      </c>
      <c r="BH478" s="53">
        <v>0</v>
      </c>
      <c r="BI478" s="53">
        <v>0</v>
      </c>
      <c r="BJ478" s="53">
        <v>0</v>
      </c>
      <c r="BK478" s="53">
        <v>0</v>
      </c>
      <c r="BL478" s="53">
        <v>0</v>
      </c>
      <c r="BM478" s="53">
        <v>0</v>
      </c>
      <c r="BN478" s="53">
        <v>0</v>
      </c>
      <c r="BO478" s="53">
        <v>0</v>
      </c>
      <c r="BP478" s="53">
        <v>0</v>
      </c>
      <c r="BQ478" s="53">
        <v>0</v>
      </c>
      <c r="BR478" s="53">
        <v>0</v>
      </c>
      <c r="BS478" s="53">
        <v>0</v>
      </c>
      <c r="BT478" s="53">
        <v>0</v>
      </c>
      <c r="BU478" s="53">
        <v>0</v>
      </c>
      <c r="BV478" s="53">
        <v>0</v>
      </c>
      <c r="BW478" s="53">
        <v>0</v>
      </c>
      <c r="BX478" s="53">
        <v>0</v>
      </c>
      <c r="BY478" s="53">
        <v>0</v>
      </c>
      <c r="BZ478" s="53">
        <v>0</v>
      </c>
      <c r="CA478" s="53">
        <v>0</v>
      </c>
      <c r="CB478" s="53">
        <v>0</v>
      </c>
      <c r="CC478" s="53">
        <v>0</v>
      </c>
      <c r="CD478" s="53">
        <v>0</v>
      </c>
      <c r="CE478" s="53">
        <v>0</v>
      </c>
      <c r="CF478" s="53">
        <v>0</v>
      </c>
      <c r="CG478" s="53">
        <v>0</v>
      </c>
      <c r="CH478" s="53">
        <v>0</v>
      </c>
      <c r="CI478" s="53">
        <v>0</v>
      </c>
      <c r="CJ478" s="53">
        <v>0</v>
      </c>
      <c r="CK478" s="53">
        <v>0</v>
      </c>
      <c r="CL478" s="53">
        <v>0</v>
      </c>
      <c r="CM478" s="53">
        <v>0</v>
      </c>
      <c r="CN478" s="53">
        <v>0</v>
      </c>
      <c r="CO478" s="53">
        <v>0</v>
      </c>
      <c r="CP478" s="53">
        <v>0</v>
      </c>
      <c r="CQ478" s="53">
        <v>0</v>
      </c>
      <c r="CR478" s="53">
        <v>0</v>
      </c>
      <c r="CS478" s="53">
        <v>0</v>
      </c>
      <c r="CT478" s="53">
        <v>0</v>
      </c>
      <c r="CU478" s="53">
        <v>0</v>
      </c>
      <c r="CV478" s="53">
        <v>0</v>
      </c>
      <c r="CW478" s="53">
        <v>0</v>
      </c>
      <c r="CX478" s="53">
        <v>0</v>
      </c>
      <c r="CY478" s="53">
        <v>0</v>
      </c>
      <c r="CZ478" s="53">
        <v>0</v>
      </c>
      <c r="DA478" s="53">
        <v>0</v>
      </c>
      <c r="DB478" s="53">
        <v>0</v>
      </c>
      <c r="DC478" s="53">
        <v>0</v>
      </c>
      <c r="DD478" s="53">
        <v>0</v>
      </c>
      <c r="DE478" s="53">
        <v>0</v>
      </c>
      <c r="DF478" s="53">
        <v>0</v>
      </c>
      <c r="DG478" s="53">
        <v>0</v>
      </c>
      <c r="DH478" s="53">
        <v>0</v>
      </c>
      <c r="DI478" s="53">
        <v>0</v>
      </c>
      <c r="DJ478" s="53">
        <v>0</v>
      </c>
      <c r="DK478" s="53">
        <v>0</v>
      </c>
      <c r="DL478" s="53">
        <v>0</v>
      </c>
      <c r="DM478" s="53">
        <v>0</v>
      </c>
      <c r="DN478" s="53">
        <v>0</v>
      </c>
      <c r="DO478" s="53">
        <v>0</v>
      </c>
      <c r="DP478" s="53">
        <v>0</v>
      </c>
      <c r="DQ478" s="53">
        <v>0</v>
      </c>
      <c r="DR478" s="53">
        <v>0</v>
      </c>
      <c r="DS478" s="53">
        <v>0</v>
      </c>
      <c r="DT478" s="53">
        <v>0</v>
      </c>
      <c r="DU478" s="53">
        <v>0</v>
      </c>
      <c r="DV478" s="53">
        <v>0</v>
      </c>
      <c r="DW478" s="53">
        <v>0</v>
      </c>
      <c r="DX478" s="53">
        <v>0</v>
      </c>
      <c r="DY478" s="53">
        <v>0</v>
      </c>
      <c r="DZ478" s="53">
        <v>0</v>
      </c>
      <c r="EA478" s="53">
        <v>0</v>
      </c>
      <c r="EB478" s="53">
        <v>0</v>
      </c>
      <c r="EC478" s="53">
        <v>0</v>
      </c>
      <c r="ED478" s="53">
        <v>0</v>
      </c>
      <c r="EE478" s="53">
        <v>0</v>
      </c>
      <c r="EF478" s="53">
        <v>0</v>
      </c>
      <c r="EG478" s="53">
        <v>0</v>
      </c>
      <c r="EH478" s="53">
        <v>0</v>
      </c>
      <c r="EI478" s="53">
        <v>0</v>
      </c>
      <c r="EJ478" s="53">
        <v>0</v>
      </c>
      <c r="EK478" s="53">
        <v>0</v>
      </c>
      <c r="EL478" s="53">
        <v>0</v>
      </c>
      <c r="EM478" s="53">
        <v>0</v>
      </c>
      <c r="EN478" s="53">
        <v>0</v>
      </c>
      <c r="EO478" s="53">
        <v>0</v>
      </c>
      <c r="EP478" s="53">
        <v>0</v>
      </c>
      <c r="EQ478" s="53">
        <v>0</v>
      </c>
      <c r="ER478" s="53">
        <v>0</v>
      </c>
      <c r="ES478" s="53">
        <v>0</v>
      </c>
      <c r="ET478" s="53">
        <v>0</v>
      </c>
      <c r="EU478" s="53">
        <v>0</v>
      </c>
      <c r="EV478" s="53">
        <v>0</v>
      </c>
      <c r="EW478" s="53">
        <v>57.565849999999998</v>
      </c>
      <c r="EX478" s="53">
        <v>56.779829999999997</v>
      </c>
      <c r="EY478" s="53">
        <v>55.934150000000002</v>
      </c>
      <c r="EZ478" s="53">
        <v>55.255139999999997</v>
      </c>
      <c r="FA478" s="53">
        <v>54.921810000000001</v>
      </c>
      <c r="FB478" s="53">
        <v>54.327159999999999</v>
      </c>
      <c r="FC478" s="53">
        <v>54.080249999999999</v>
      </c>
      <c r="FD478" s="53">
        <v>54.306579999999997</v>
      </c>
      <c r="FE478" s="53">
        <v>56.818930000000002</v>
      </c>
      <c r="FF478" s="53">
        <v>60.849789999999999</v>
      </c>
      <c r="FG478" s="53">
        <v>66.022639999999996</v>
      </c>
      <c r="FH478" s="53">
        <v>71.666659999999993</v>
      </c>
      <c r="FI478" s="53">
        <v>77.061729999999997</v>
      </c>
      <c r="FJ478" s="53">
        <v>81.755139999999997</v>
      </c>
      <c r="FK478" s="53">
        <v>84.450609999999998</v>
      </c>
      <c r="FL478" s="53">
        <v>84.576130000000006</v>
      </c>
      <c r="FM478" s="53">
        <v>83.24691</v>
      </c>
      <c r="FN478" s="53">
        <v>80.421809999999994</v>
      </c>
      <c r="FO478" s="53">
        <v>76.150210000000001</v>
      </c>
      <c r="FP478" s="53">
        <v>71.376540000000006</v>
      </c>
      <c r="FQ478" s="53">
        <v>67.310699999999997</v>
      </c>
      <c r="FR478" s="53">
        <v>63.977370000000001</v>
      </c>
      <c r="FS478" s="53">
        <v>61.927979999999998</v>
      </c>
      <c r="FT478" s="53">
        <v>60.199590000000001</v>
      </c>
      <c r="FU478" s="53">
        <v>26.933330000000002</v>
      </c>
      <c r="FV478" s="53">
        <v>392.62810000000002</v>
      </c>
      <c r="FW478" s="53">
        <v>75.98</v>
      </c>
      <c r="FX478" s="53">
        <v>0</v>
      </c>
    </row>
    <row r="479" spans="1:180" x14ac:dyDescent="0.3">
      <c r="A479" t="s">
        <v>174</v>
      </c>
      <c r="B479" t="s">
        <v>253</v>
      </c>
      <c r="C479" t="s">
        <v>180</v>
      </c>
      <c r="D479" t="s">
        <v>248</v>
      </c>
      <c r="E479" t="s">
        <v>188</v>
      </c>
      <c r="F479" t="s">
        <v>233</v>
      </c>
      <c r="G479" t="s">
        <v>243</v>
      </c>
      <c r="H479" s="53">
        <v>25</v>
      </c>
      <c r="I479" s="53">
        <v>0</v>
      </c>
      <c r="J479" s="53">
        <v>0</v>
      </c>
      <c r="K479" s="53">
        <v>0</v>
      </c>
      <c r="L479" s="53">
        <v>0</v>
      </c>
      <c r="M479" s="53">
        <v>0</v>
      </c>
      <c r="N479" s="53">
        <v>0</v>
      </c>
      <c r="O479" s="53">
        <v>0</v>
      </c>
      <c r="P479" s="53">
        <v>0</v>
      </c>
      <c r="Q479" s="53">
        <v>0</v>
      </c>
      <c r="R479" s="53">
        <v>0</v>
      </c>
      <c r="S479" s="53">
        <v>0</v>
      </c>
      <c r="T479" s="53">
        <v>0</v>
      </c>
      <c r="U479" s="53">
        <v>0</v>
      </c>
      <c r="V479" s="53">
        <v>0</v>
      </c>
      <c r="W479" s="53">
        <v>0</v>
      </c>
      <c r="X479" s="53">
        <v>0</v>
      </c>
      <c r="Y479" s="53">
        <v>0</v>
      </c>
      <c r="Z479" s="53">
        <v>0</v>
      </c>
      <c r="AA479" s="53">
        <v>0</v>
      </c>
      <c r="AB479" s="53">
        <v>0</v>
      </c>
      <c r="AC479" s="53">
        <v>0</v>
      </c>
      <c r="AD479" s="53">
        <v>0</v>
      </c>
      <c r="AE479" s="53">
        <v>0</v>
      </c>
      <c r="AF479" s="53">
        <v>0</v>
      </c>
      <c r="AG479" s="53">
        <v>0</v>
      </c>
      <c r="AH479" s="53">
        <v>0</v>
      </c>
      <c r="AI479" s="53">
        <v>0</v>
      </c>
      <c r="AJ479" s="53">
        <v>0</v>
      </c>
      <c r="AK479" s="53">
        <v>0</v>
      </c>
      <c r="AL479" s="53">
        <v>0</v>
      </c>
      <c r="AM479" s="53">
        <v>0</v>
      </c>
      <c r="AN479" s="53">
        <v>0</v>
      </c>
      <c r="AO479" s="53">
        <v>0</v>
      </c>
      <c r="AP479" s="53">
        <v>0</v>
      </c>
      <c r="AQ479" s="53">
        <v>0</v>
      </c>
      <c r="AR479" s="53">
        <v>0</v>
      </c>
      <c r="AS479" s="53">
        <v>0</v>
      </c>
      <c r="AT479" s="53">
        <v>0</v>
      </c>
      <c r="AU479" s="53">
        <v>0</v>
      </c>
      <c r="AV479" s="53">
        <v>0</v>
      </c>
      <c r="AW479" s="53">
        <v>0</v>
      </c>
      <c r="AX479" s="53">
        <v>0</v>
      </c>
      <c r="AY479" s="53">
        <v>0</v>
      </c>
      <c r="AZ479" s="53">
        <v>0</v>
      </c>
      <c r="BA479" s="53">
        <v>0</v>
      </c>
      <c r="BB479" s="53">
        <v>0</v>
      </c>
      <c r="BC479" s="53">
        <v>0</v>
      </c>
      <c r="BD479" s="53">
        <v>0</v>
      </c>
      <c r="BE479" s="53">
        <v>0</v>
      </c>
      <c r="BF479" s="53">
        <v>0</v>
      </c>
      <c r="BG479" s="53">
        <v>0</v>
      </c>
      <c r="BH479" s="53">
        <v>0</v>
      </c>
      <c r="BI479" s="53">
        <v>0</v>
      </c>
      <c r="BJ479" s="53">
        <v>0</v>
      </c>
      <c r="BK479" s="53">
        <v>0</v>
      </c>
      <c r="BL479" s="53">
        <v>0</v>
      </c>
      <c r="BM479" s="53">
        <v>0</v>
      </c>
      <c r="BN479" s="53">
        <v>0</v>
      </c>
      <c r="BO479" s="53">
        <v>0</v>
      </c>
      <c r="BP479" s="53">
        <v>0</v>
      </c>
      <c r="BQ479" s="53">
        <v>0</v>
      </c>
      <c r="BR479" s="53">
        <v>0</v>
      </c>
      <c r="BS479" s="53">
        <v>0</v>
      </c>
      <c r="BT479" s="53">
        <v>0</v>
      </c>
      <c r="BU479" s="53">
        <v>0</v>
      </c>
      <c r="BV479" s="53">
        <v>0</v>
      </c>
      <c r="BW479" s="53">
        <v>0</v>
      </c>
      <c r="BX479" s="53">
        <v>0</v>
      </c>
      <c r="BY479" s="53">
        <v>0</v>
      </c>
      <c r="BZ479" s="53">
        <v>0</v>
      </c>
      <c r="CA479" s="53">
        <v>0</v>
      </c>
      <c r="CB479" s="53">
        <v>0</v>
      </c>
      <c r="CC479" s="53">
        <v>0</v>
      </c>
      <c r="CD479" s="53">
        <v>0</v>
      </c>
      <c r="CE479" s="53">
        <v>0</v>
      </c>
      <c r="CF479" s="53">
        <v>0</v>
      </c>
      <c r="CG479" s="53">
        <v>0</v>
      </c>
      <c r="CH479" s="53">
        <v>0</v>
      </c>
      <c r="CI479" s="53">
        <v>0</v>
      </c>
      <c r="CJ479" s="53">
        <v>0</v>
      </c>
      <c r="CK479" s="53">
        <v>0</v>
      </c>
      <c r="CL479" s="53">
        <v>0</v>
      </c>
      <c r="CM479" s="53">
        <v>0</v>
      </c>
      <c r="CN479" s="53">
        <v>0</v>
      </c>
      <c r="CO479" s="53">
        <v>0</v>
      </c>
      <c r="CP479" s="53">
        <v>0</v>
      </c>
      <c r="CQ479" s="53">
        <v>0</v>
      </c>
      <c r="CR479" s="53">
        <v>0</v>
      </c>
      <c r="CS479" s="53">
        <v>0</v>
      </c>
      <c r="CT479" s="53">
        <v>0</v>
      </c>
      <c r="CU479" s="53">
        <v>0</v>
      </c>
      <c r="CV479" s="53">
        <v>0</v>
      </c>
      <c r="CW479" s="53">
        <v>0</v>
      </c>
      <c r="CX479" s="53">
        <v>0</v>
      </c>
      <c r="CY479" s="53">
        <v>0</v>
      </c>
      <c r="CZ479" s="53">
        <v>0</v>
      </c>
      <c r="DA479" s="53">
        <v>0</v>
      </c>
      <c r="DB479" s="53">
        <v>0</v>
      </c>
      <c r="DC479" s="53">
        <v>0</v>
      </c>
      <c r="DD479" s="53">
        <v>0</v>
      </c>
      <c r="DE479" s="53">
        <v>0</v>
      </c>
      <c r="DF479" s="53">
        <v>0</v>
      </c>
      <c r="DG479" s="53">
        <v>0</v>
      </c>
      <c r="DH479" s="53">
        <v>0</v>
      </c>
      <c r="DI479" s="53">
        <v>0</v>
      </c>
      <c r="DJ479" s="53">
        <v>0</v>
      </c>
      <c r="DK479" s="53">
        <v>0</v>
      </c>
      <c r="DL479" s="53">
        <v>0</v>
      </c>
      <c r="DM479" s="53">
        <v>0</v>
      </c>
      <c r="DN479" s="53">
        <v>0</v>
      </c>
      <c r="DO479" s="53">
        <v>0</v>
      </c>
      <c r="DP479" s="53">
        <v>0</v>
      </c>
      <c r="DQ479" s="53">
        <v>0</v>
      </c>
      <c r="DR479" s="53">
        <v>0</v>
      </c>
      <c r="DS479" s="53">
        <v>0</v>
      </c>
      <c r="DT479" s="53">
        <v>0</v>
      </c>
      <c r="DU479" s="53">
        <v>0</v>
      </c>
      <c r="DV479" s="53">
        <v>0</v>
      </c>
      <c r="DW479" s="53">
        <v>0</v>
      </c>
      <c r="DX479" s="53">
        <v>0</v>
      </c>
      <c r="DY479" s="53">
        <v>0</v>
      </c>
      <c r="DZ479" s="53">
        <v>0</v>
      </c>
      <c r="EA479" s="53">
        <v>0</v>
      </c>
      <c r="EB479" s="53">
        <v>0</v>
      </c>
      <c r="EC479" s="53">
        <v>0</v>
      </c>
      <c r="ED479" s="53">
        <v>0</v>
      </c>
      <c r="EE479" s="53">
        <v>0</v>
      </c>
      <c r="EF479" s="53">
        <v>0</v>
      </c>
      <c r="EG479" s="53">
        <v>0</v>
      </c>
      <c r="EH479" s="53">
        <v>0</v>
      </c>
      <c r="EI479" s="53">
        <v>0</v>
      </c>
      <c r="EJ479" s="53">
        <v>0</v>
      </c>
      <c r="EK479" s="53">
        <v>0</v>
      </c>
      <c r="EL479" s="53">
        <v>0</v>
      </c>
      <c r="EM479" s="53">
        <v>0</v>
      </c>
      <c r="EN479" s="53">
        <v>0</v>
      </c>
      <c r="EO479" s="53">
        <v>0</v>
      </c>
      <c r="EP479" s="53">
        <v>0</v>
      </c>
      <c r="EQ479" s="53">
        <v>0</v>
      </c>
      <c r="ER479" s="53">
        <v>0</v>
      </c>
      <c r="ES479" s="53">
        <v>0</v>
      </c>
      <c r="ET479" s="53">
        <v>0</v>
      </c>
      <c r="EU479" s="53">
        <v>0</v>
      </c>
      <c r="EV479" s="53">
        <v>0</v>
      </c>
      <c r="EW479" s="53">
        <v>59.670369999999998</v>
      </c>
      <c r="EX479" s="53">
        <v>58.51296</v>
      </c>
      <c r="EY479" s="53">
        <v>57.32593</v>
      </c>
      <c r="EZ479" s="53">
        <v>56.54815</v>
      </c>
      <c r="FA479" s="53">
        <v>55.883339999999997</v>
      </c>
      <c r="FB479" s="53">
        <v>54.990740000000002</v>
      </c>
      <c r="FC479" s="53">
        <v>55.140740000000001</v>
      </c>
      <c r="FD479" s="53">
        <v>56.975929999999998</v>
      </c>
      <c r="FE479" s="53">
        <v>60.351849999999999</v>
      </c>
      <c r="FF479" s="53">
        <v>65.02037</v>
      </c>
      <c r="FG479" s="53">
        <v>70.185190000000006</v>
      </c>
      <c r="FH479" s="53">
        <v>75.77037</v>
      </c>
      <c r="FI479" s="53">
        <v>81.005549999999999</v>
      </c>
      <c r="FJ479" s="53">
        <v>84.618520000000004</v>
      </c>
      <c r="FK479" s="53">
        <v>86.164820000000006</v>
      </c>
      <c r="FL479" s="53">
        <v>85.544439999999994</v>
      </c>
      <c r="FM479" s="53">
        <v>83.79074</v>
      </c>
      <c r="FN479" s="53">
        <v>81.422229999999999</v>
      </c>
      <c r="FO479" s="53">
        <v>78.137039999999999</v>
      </c>
      <c r="FP479" s="53">
        <v>73.605549999999994</v>
      </c>
      <c r="FQ479" s="53">
        <v>68.211110000000005</v>
      </c>
      <c r="FR479" s="53">
        <v>64.533330000000007</v>
      </c>
      <c r="FS479" s="53">
        <v>62.483330000000002</v>
      </c>
      <c r="FT479" s="53">
        <v>60.590739999999997</v>
      </c>
      <c r="FU479" s="53">
        <v>27</v>
      </c>
      <c r="FV479" s="53">
        <v>471.05739999999997</v>
      </c>
      <c r="FW479" s="53">
        <v>76.765159999999995</v>
      </c>
      <c r="FX479" s="53">
        <v>0</v>
      </c>
    </row>
    <row r="480" spans="1:180" x14ac:dyDescent="0.3">
      <c r="A480" t="s">
        <v>174</v>
      </c>
      <c r="B480" t="s">
        <v>253</v>
      </c>
      <c r="C480" t="s">
        <v>180</v>
      </c>
      <c r="D480" t="s">
        <v>227</v>
      </c>
      <c r="E480" t="s">
        <v>188</v>
      </c>
      <c r="F480" t="s">
        <v>233</v>
      </c>
      <c r="G480" t="s">
        <v>243</v>
      </c>
      <c r="H480" s="53">
        <v>25</v>
      </c>
      <c r="I480" s="53">
        <v>0</v>
      </c>
      <c r="J480" s="53">
        <v>0</v>
      </c>
      <c r="K480" s="53">
        <v>0</v>
      </c>
      <c r="L480" s="53">
        <v>0</v>
      </c>
      <c r="M480" s="53">
        <v>0</v>
      </c>
      <c r="N480" s="53">
        <v>0</v>
      </c>
      <c r="O480" s="53">
        <v>0</v>
      </c>
      <c r="P480" s="53">
        <v>0</v>
      </c>
      <c r="Q480" s="53">
        <v>0</v>
      </c>
      <c r="R480" s="53">
        <v>0</v>
      </c>
      <c r="S480" s="53">
        <v>0</v>
      </c>
      <c r="T480" s="53">
        <v>0</v>
      </c>
      <c r="U480" s="53">
        <v>0</v>
      </c>
      <c r="V480" s="53">
        <v>0</v>
      </c>
      <c r="W480" s="53">
        <v>0</v>
      </c>
      <c r="X480" s="53">
        <v>0</v>
      </c>
      <c r="Y480" s="53">
        <v>0</v>
      </c>
      <c r="Z480" s="53">
        <v>0</v>
      </c>
      <c r="AA480" s="53">
        <v>0</v>
      </c>
      <c r="AB480" s="53">
        <v>0</v>
      </c>
      <c r="AC480" s="53">
        <v>0</v>
      </c>
      <c r="AD480" s="53">
        <v>0</v>
      </c>
      <c r="AE480" s="53">
        <v>0</v>
      </c>
      <c r="AF480" s="53">
        <v>0</v>
      </c>
      <c r="AG480" s="53">
        <v>0</v>
      </c>
      <c r="AH480" s="53">
        <v>0</v>
      </c>
      <c r="AI480" s="53">
        <v>0</v>
      </c>
      <c r="AJ480" s="53">
        <v>0</v>
      </c>
      <c r="AK480" s="53">
        <v>0</v>
      </c>
      <c r="AL480" s="53">
        <v>0</v>
      </c>
      <c r="AM480" s="53">
        <v>0</v>
      </c>
      <c r="AN480" s="53">
        <v>0</v>
      </c>
      <c r="AO480" s="53">
        <v>0</v>
      </c>
      <c r="AP480" s="53">
        <v>0</v>
      </c>
      <c r="AQ480" s="53">
        <v>0</v>
      </c>
      <c r="AR480" s="53">
        <v>0</v>
      </c>
      <c r="AS480" s="53">
        <v>0</v>
      </c>
      <c r="AT480" s="53">
        <v>0</v>
      </c>
      <c r="AU480" s="53">
        <v>0</v>
      </c>
      <c r="AV480" s="53">
        <v>0</v>
      </c>
      <c r="AW480" s="53">
        <v>0</v>
      </c>
      <c r="AX480" s="53">
        <v>0</v>
      </c>
      <c r="AY480" s="53">
        <v>0</v>
      </c>
      <c r="AZ480" s="53">
        <v>0</v>
      </c>
      <c r="BA480" s="53">
        <v>0</v>
      </c>
      <c r="BB480" s="53">
        <v>0</v>
      </c>
      <c r="BC480" s="53">
        <v>0</v>
      </c>
      <c r="BD480" s="53">
        <v>0</v>
      </c>
      <c r="BE480" s="53">
        <v>0</v>
      </c>
      <c r="BF480" s="53">
        <v>0</v>
      </c>
      <c r="BG480" s="53">
        <v>0</v>
      </c>
      <c r="BH480" s="53">
        <v>0</v>
      </c>
      <c r="BI480" s="53">
        <v>0</v>
      </c>
      <c r="BJ480" s="53">
        <v>0</v>
      </c>
      <c r="BK480" s="53">
        <v>0</v>
      </c>
      <c r="BL480" s="53">
        <v>0</v>
      </c>
      <c r="BM480" s="53">
        <v>0</v>
      </c>
      <c r="BN480" s="53">
        <v>0</v>
      </c>
      <c r="BO480" s="53">
        <v>0</v>
      </c>
      <c r="BP480" s="53">
        <v>0</v>
      </c>
      <c r="BQ480" s="53">
        <v>0</v>
      </c>
      <c r="BR480" s="53">
        <v>0</v>
      </c>
      <c r="BS480" s="53">
        <v>0</v>
      </c>
      <c r="BT480" s="53">
        <v>0</v>
      </c>
      <c r="BU480" s="53">
        <v>0</v>
      </c>
      <c r="BV480" s="53">
        <v>0</v>
      </c>
      <c r="BW480" s="53">
        <v>0</v>
      </c>
      <c r="BX480" s="53">
        <v>0</v>
      </c>
      <c r="BY480" s="53">
        <v>0</v>
      </c>
      <c r="BZ480" s="53">
        <v>0</v>
      </c>
      <c r="CA480" s="53">
        <v>0</v>
      </c>
      <c r="CB480" s="53">
        <v>0</v>
      </c>
      <c r="CC480" s="53">
        <v>0</v>
      </c>
      <c r="CD480" s="53">
        <v>0</v>
      </c>
      <c r="CE480" s="53">
        <v>0</v>
      </c>
      <c r="CF480" s="53">
        <v>0</v>
      </c>
      <c r="CG480" s="53">
        <v>0</v>
      </c>
      <c r="CH480" s="53">
        <v>0</v>
      </c>
      <c r="CI480" s="53">
        <v>0</v>
      </c>
      <c r="CJ480" s="53">
        <v>0</v>
      </c>
      <c r="CK480" s="53">
        <v>0</v>
      </c>
      <c r="CL480" s="53">
        <v>0</v>
      </c>
      <c r="CM480" s="53">
        <v>0</v>
      </c>
      <c r="CN480" s="53">
        <v>0</v>
      </c>
      <c r="CO480" s="53">
        <v>0</v>
      </c>
      <c r="CP480" s="53">
        <v>0</v>
      </c>
      <c r="CQ480" s="53">
        <v>0</v>
      </c>
      <c r="CR480" s="53">
        <v>0</v>
      </c>
      <c r="CS480" s="53">
        <v>0</v>
      </c>
      <c r="CT480" s="53">
        <v>0</v>
      </c>
      <c r="CU480" s="53">
        <v>0</v>
      </c>
      <c r="CV480" s="53">
        <v>0</v>
      </c>
      <c r="CW480" s="53">
        <v>0</v>
      </c>
      <c r="CX480" s="53">
        <v>0</v>
      </c>
      <c r="CY480" s="53">
        <v>0</v>
      </c>
      <c r="CZ480" s="53">
        <v>0</v>
      </c>
      <c r="DA480" s="53">
        <v>0</v>
      </c>
      <c r="DB480" s="53">
        <v>0</v>
      </c>
      <c r="DC480" s="53">
        <v>0</v>
      </c>
      <c r="DD480" s="53">
        <v>0</v>
      </c>
      <c r="DE480" s="53">
        <v>0</v>
      </c>
      <c r="DF480" s="53">
        <v>0</v>
      </c>
      <c r="DG480" s="53">
        <v>0</v>
      </c>
      <c r="DH480" s="53">
        <v>0</v>
      </c>
      <c r="DI480" s="53">
        <v>0</v>
      </c>
      <c r="DJ480" s="53">
        <v>0</v>
      </c>
      <c r="DK480" s="53">
        <v>0</v>
      </c>
      <c r="DL480" s="53">
        <v>0</v>
      </c>
      <c r="DM480" s="53">
        <v>0</v>
      </c>
      <c r="DN480" s="53">
        <v>0</v>
      </c>
      <c r="DO480" s="53">
        <v>0</v>
      </c>
      <c r="DP480" s="53">
        <v>0</v>
      </c>
      <c r="DQ480" s="53">
        <v>0</v>
      </c>
      <c r="DR480" s="53">
        <v>0</v>
      </c>
      <c r="DS480" s="53">
        <v>0</v>
      </c>
      <c r="DT480" s="53">
        <v>0</v>
      </c>
      <c r="DU480" s="53">
        <v>0</v>
      </c>
      <c r="DV480" s="53">
        <v>0</v>
      </c>
      <c r="DW480" s="53">
        <v>0</v>
      </c>
      <c r="DX480" s="53">
        <v>0</v>
      </c>
      <c r="DY480" s="53">
        <v>0</v>
      </c>
      <c r="DZ480" s="53">
        <v>0</v>
      </c>
      <c r="EA480" s="53">
        <v>0</v>
      </c>
      <c r="EB480" s="53">
        <v>0</v>
      </c>
      <c r="EC480" s="53">
        <v>0</v>
      </c>
      <c r="ED480" s="53">
        <v>0</v>
      </c>
      <c r="EE480" s="53">
        <v>0</v>
      </c>
      <c r="EF480" s="53">
        <v>0</v>
      </c>
      <c r="EG480" s="53">
        <v>0</v>
      </c>
      <c r="EH480" s="53">
        <v>0</v>
      </c>
      <c r="EI480" s="53">
        <v>0</v>
      </c>
      <c r="EJ480" s="53">
        <v>0</v>
      </c>
      <c r="EK480" s="53">
        <v>0</v>
      </c>
      <c r="EL480" s="53">
        <v>0</v>
      </c>
      <c r="EM480" s="53">
        <v>0</v>
      </c>
      <c r="EN480" s="53">
        <v>0</v>
      </c>
      <c r="EO480" s="53">
        <v>0</v>
      </c>
      <c r="EP480" s="53">
        <v>0</v>
      </c>
      <c r="EQ480" s="53">
        <v>0</v>
      </c>
      <c r="ER480" s="53">
        <v>0</v>
      </c>
      <c r="ES480" s="53">
        <v>0</v>
      </c>
      <c r="ET480" s="53">
        <v>0</v>
      </c>
      <c r="EU480" s="53">
        <v>0</v>
      </c>
      <c r="EV480" s="53">
        <v>0</v>
      </c>
      <c r="EW480" s="53">
        <v>59.288359999999997</v>
      </c>
      <c r="EX480" s="53">
        <v>58.259259999999998</v>
      </c>
      <c r="EY480" s="53">
        <v>57.394179999999999</v>
      </c>
      <c r="EZ480" s="53">
        <v>56.686950000000003</v>
      </c>
      <c r="FA480" s="53">
        <v>56.035269999999997</v>
      </c>
      <c r="FB480" s="53">
        <v>55.478839999999998</v>
      </c>
      <c r="FC480" s="53">
        <v>55.343910000000001</v>
      </c>
      <c r="FD480" s="53">
        <v>57.41534</v>
      </c>
      <c r="FE480" s="53">
        <v>60.736330000000002</v>
      </c>
      <c r="FF480" s="53">
        <v>64.896829999999994</v>
      </c>
      <c r="FG480" s="53">
        <v>70.075839999999999</v>
      </c>
      <c r="FH480" s="53">
        <v>75.459429999999998</v>
      </c>
      <c r="FI480" s="53">
        <v>80.619050000000001</v>
      </c>
      <c r="FJ480" s="53">
        <v>84.012339999999995</v>
      </c>
      <c r="FK480" s="53">
        <v>85.579369999999997</v>
      </c>
      <c r="FL480" s="53">
        <v>85.871250000000003</v>
      </c>
      <c r="FM480" s="53">
        <v>84.930340000000001</v>
      </c>
      <c r="FN480" s="53">
        <v>82.640209999999996</v>
      </c>
      <c r="FO480" s="53">
        <v>79.074960000000004</v>
      </c>
      <c r="FP480" s="53">
        <v>74.099649999999997</v>
      </c>
      <c r="FQ480" s="53">
        <v>68.650790000000001</v>
      </c>
      <c r="FR480" s="53">
        <v>64.609340000000003</v>
      </c>
      <c r="FS480" s="53">
        <v>62.400350000000003</v>
      </c>
      <c r="FT480" s="53">
        <v>60.821869999999997</v>
      </c>
      <c r="FU480" s="53">
        <v>27</v>
      </c>
      <c r="FV480" s="53">
        <v>471.05739999999997</v>
      </c>
      <c r="FW480" s="53">
        <v>76.765159999999995</v>
      </c>
      <c r="FX480" s="53">
        <v>0</v>
      </c>
    </row>
    <row r="481" spans="1:180" x14ac:dyDescent="0.3">
      <c r="A481" t="s">
        <v>174</v>
      </c>
      <c r="B481" t="s">
        <v>253</v>
      </c>
      <c r="C481" t="s">
        <v>180</v>
      </c>
      <c r="D481" t="s">
        <v>227</v>
      </c>
      <c r="E481" t="s">
        <v>189</v>
      </c>
      <c r="F481" t="s">
        <v>233</v>
      </c>
      <c r="G481" t="s">
        <v>243</v>
      </c>
      <c r="H481" s="53">
        <v>25</v>
      </c>
      <c r="I481" s="53">
        <v>0</v>
      </c>
      <c r="J481" s="53">
        <v>0</v>
      </c>
      <c r="K481" s="53">
        <v>0</v>
      </c>
      <c r="L481" s="53">
        <v>0</v>
      </c>
      <c r="M481" s="53">
        <v>0</v>
      </c>
      <c r="N481" s="53">
        <v>0</v>
      </c>
      <c r="O481" s="53">
        <v>0</v>
      </c>
      <c r="P481" s="53">
        <v>0</v>
      </c>
      <c r="Q481" s="53">
        <v>0</v>
      </c>
      <c r="R481" s="53">
        <v>0</v>
      </c>
      <c r="S481" s="53">
        <v>0</v>
      </c>
      <c r="T481" s="53">
        <v>0</v>
      </c>
      <c r="U481" s="53">
        <v>0</v>
      </c>
      <c r="V481" s="53">
        <v>0</v>
      </c>
      <c r="W481" s="53">
        <v>0</v>
      </c>
      <c r="X481" s="53">
        <v>0</v>
      </c>
      <c r="Y481" s="53">
        <v>0</v>
      </c>
      <c r="Z481" s="53">
        <v>0</v>
      </c>
      <c r="AA481" s="53">
        <v>0</v>
      </c>
      <c r="AB481" s="53">
        <v>0</v>
      </c>
      <c r="AC481" s="53">
        <v>0</v>
      </c>
      <c r="AD481" s="53">
        <v>0</v>
      </c>
      <c r="AE481" s="53">
        <v>0</v>
      </c>
      <c r="AF481" s="53">
        <v>0</v>
      </c>
      <c r="AG481" s="53">
        <v>0</v>
      </c>
      <c r="AH481" s="53">
        <v>0</v>
      </c>
      <c r="AI481" s="53">
        <v>0</v>
      </c>
      <c r="AJ481" s="53">
        <v>0</v>
      </c>
      <c r="AK481" s="53">
        <v>0</v>
      </c>
      <c r="AL481" s="53">
        <v>0</v>
      </c>
      <c r="AM481" s="53">
        <v>0</v>
      </c>
      <c r="AN481" s="53">
        <v>0</v>
      </c>
      <c r="AO481" s="53">
        <v>0</v>
      </c>
      <c r="AP481" s="53">
        <v>0</v>
      </c>
      <c r="AQ481" s="53">
        <v>0</v>
      </c>
      <c r="AR481" s="53">
        <v>0</v>
      </c>
      <c r="AS481" s="53">
        <v>0</v>
      </c>
      <c r="AT481" s="53">
        <v>0</v>
      </c>
      <c r="AU481" s="53">
        <v>0</v>
      </c>
      <c r="AV481" s="53">
        <v>0</v>
      </c>
      <c r="AW481" s="53">
        <v>0</v>
      </c>
      <c r="AX481" s="53">
        <v>0</v>
      </c>
      <c r="AY481" s="53">
        <v>0</v>
      </c>
      <c r="AZ481" s="53">
        <v>0</v>
      </c>
      <c r="BA481" s="53">
        <v>0</v>
      </c>
      <c r="BB481" s="53">
        <v>0</v>
      </c>
      <c r="BC481" s="53">
        <v>0</v>
      </c>
      <c r="BD481" s="53">
        <v>0</v>
      </c>
      <c r="BE481" s="53">
        <v>0</v>
      </c>
      <c r="BF481" s="53">
        <v>0</v>
      </c>
      <c r="BG481" s="53">
        <v>0</v>
      </c>
      <c r="BH481" s="53">
        <v>0</v>
      </c>
      <c r="BI481" s="53">
        <v>0</v>
      </c>
      <c r="BJ481" s="53">
        <v>0</v>
      </c>
      <c r="BK481" s="53">
        <v>0</v>
      </c>
      <c r="BL481" s="53">
        <v>0</v>
      </c>
      <c r="BM481" s="53">
        <v>0</v>
      </c>
      <c r="BN481" s="53">
        <v>0</v>
      </c>
      <c r="BO481" s="53">
        <v>0</v>
      </c>
      <c r="BP481" s="53">
        <v>0</v>
      </c>
      <c r="BQ481" s="53">
        <v>0</v>
      </c>
      <c r="BR481" s="53">
        <v>0</v>
      </c>
      <c r="BS481" s="53">
        <v>0</v>
      </c>
      <c r="BT481" s="53">
        <v>0</v>
      </c>
      <c r="BU481" s="53">
        <v>0</v>
      </c>
      <c r="BV481" s="53">
        <v>0</v>
      </c>
      <c r="BW481" s="53">
        <v>0</v>
      </c>
      <c r="BX481" s="53">
        <v>0</v>
      </c>
      <c r="BY481" s="53">
        <v>0</v>
      </c>
      <c r="BZ481" s="53">
        <v>0</v>
      </c>
      <c r="CA481" s="53">
        <v>0</v>
      </c>
      <c r="CB481" s="53">
        <v>0</v>
      </c>
      <c r="CC481" s="53">
        <v>0</v>
      </c>
      <c r="CD481" s="53">
        <v>0</v>
      </c>
      <c r="CE481" s="53">
        <v>0</v>
      </c>
      <c r="CF481" s="53">
        <v>0</v>
      </c>
      <c r="CG481" s="53">
        <v>0</v>
      </c>
      <c r="CH481" s="53">
        <v>0</v>
      </c>
      <c r="CI481" s="53">
        <v>0</v>
      </c>
      <c r="CJ481" s="53">
        <v>0</v>
      </c>
      <c r="CK481" s="53">
        <v>0</v>
      </c>
      <c r="CL481" s="53">
        <v>0</v>
      </c>
      <c r="CM481" s="53">
        <v>0</v>
      </c>
      <c r="CN481" s="53">
        <v>0</v>
      </c>
      <c r="CO481" s="53">
        <v>0</v>
      </c>
      <c r="CP481" s="53">
        <v>0</v>
      </c>
      <c r="CQ481" s="53">
        <v>0</v>
      </c>
      <c r="CR481" s="53">
        <v>0</v>
      </c>
      <c r="CS481" s="53">
        <v>0</v>
      </c>
      <c r="CT481" s="53">
        <v>0</v>
      </c>
      <c r="CU481" s="53">
        <v>0</v>
      </c>
      <c r="CV481" s="53">
        <v>0</v>
      </c>
      <c r="CW481" s="53">
        <v>0</v>
      </c>
      <c r="CX481" s="53">
        <v>0</v>
      </c>
      <c r="CY481" s="53">
        <v>0</v>
      </c>
      <c r="CZ481" s="53">
        <v>0</v>
      </c>
      <c r="DA481" s="53">
        <v>0</v>
      </c>
      <c r="DB481" s="53">
        <v>0</v>
      </c>
      <c r="DC481" s="53">
        <v>0</v>
      </c>
      <c r="DD481" s="53">
        <v>0</v>
      </c>
      <c r="DE481" s="53">
        <v>0</v>
      </c>
      <c r="DF481" s="53">
        <v>0</v>
      </c>
      <c r="DG481" s="53">
        <v>0</v>
      </c>
      <c r="DH481" s="53">
        <v>0</v>
      </c>
      <c r="DI481" s="53">
        <v>0</v>
      </c>
      <c r="DJ481" s="53">
        <v>0</v>
      </c>
      <c r="DK481" s="53">
        <v>0</v>
      </c>
      <c r="DL481" s="53">
        <v>0</v>
      </c>
      <c r="DM481" s="53">
        <v>0</v>
      </c>
      <c r="DN481" s="53">
        <v>0</v>
      </c>
      <c r="DO481" s="53">
        <v>0</v>
      </c>
      <c r="DP481" s="53">
        <v>0</v>
      </c>
      <c r="DQ481" s="53">
        <v>0</v>
      </c>
      <c r="DR481" s="53">
        <v>0</v>
      </c>
      <c r="DS481" s="53">
        <v>0</v>
      </c>
      <c r="DT481" s="53">
        <v>0</v>
      </c>
      <c r="DU481" s="53">
        <v>0</v>
      </c>
      <c r="DV481" s="53">
        <v>0</v>
      </c>
      <c r="DW481" s="53">
        <v>0</v>
      </c>
      <c r="DX481" s="53">
        <v>0</v>
      </c>
      <c r="DY481" s="53">
        <v>0</v>
      </c>
      <c r="DZ481" s="53">
        <v>0</v>
      </c>
      <c r="EA481" s="53">
        <v>0</v>
      </c>
      <c r="EB481" s="53">
        <v>0</v>
      </c>
      <c r="EC481" s="53">
        <v>0</v>
      </c>
      <c r="ED481" s="53">
        <v>0</v>
      </c>
      <c r="EE481" s="53">
        <v>0</v>
      </c>
      <c r="EF481" s="53">
        <v>0</v>
      </c>
      <c r="EG481" s="53">
        <v>0</v>
      </c>
      <c r="EH481" s="53">
        <v>0</v>
      </c>
      <c r="EI481" s="53">
        <v>0</v>
      </c>
      <c r="EJ481" s="53">
        <v>0</v>
      </c>
      <c r="EK481" s="53">
        <v>0</v>
      </c>
      <c r="EL481" s="53">
        <v>0</v>
      </c>
      <c r="EM481" s="53">
        <v>0</v>
      </c>
      <c r="EN481" s="53">
        <v>0</v>
      </c>
      <c r="EO481" s="53">
        <v>0</v>
      </c>
      <c r="EP481" s="53">
        <v>0</v>
      </c>
      <c r="EQ481" s="53">
        <v>0</v>
      </c>
      <c r="ER481" s="53">
        <v>0</v>
      </c>
      <c r="ES481" s="53">
        <v>0</v>
      </c>
      <c r="ET481" s="53">
        <v>0</v>
      </c>
      <c r="EU481" s="53">
        <v>0</v>
      </c>
      <c r="EV481" s="53">
        <v>0</v>
      </c>
      <c r="EW481" s="53">
        <v>59.916670000000003</v>
      </c>
      <c r="EX481" s="53">
        <v>58.987369999999999</v>
      </c>
      <c r="EY481" s="53">
        <v>58.157409999999999</v>
      </c>
      <c r="EZ481" s="53">
        <v>57.329970000000003</v>
      </c>
      <c r="FA481" s="53">
        <v>56.594279999999998</v>
      </c>
      <c r="FB481" s="53">
        <v>56.16751</v>
      </c>
      <c r="FC481" s="53">
        <v>55.782829999999997</v>
      </c>
      <c r="FD481" s="53">
        <v>56.774410000000003</v>
      </c>
      <c r="FE481" s="53">
        <v>59.414140000000003</v>
      </c>
      <c r="FF481" s="53">
        <v>63.300510000000003</v>
      </c>
      <c r="FG481" s="53">
        <v>68.071550000000002</v>
      </c>
      <c r="FH481" s="53">
        <v>73.564809999999994</v>
      </c>
      <c r="FI481" s="53">
        <v>78.569860000000006</v>
      </c>
      <c r="FJ481" s="53">
        <v>82.781989999999993</v>
      </c>
      <c r="FK481" s="53">
        <v>84.824070000000006</v>
      </c>
      <c r="FL481" s="53">
        <v>84.861109999999996</v>
      </c>
      <c r="FM481" s="53">
        <v>83.867840000000001</v>
      </c>
      <c r="FN481" s="53">
        <v>81.651510000000002</v>
      </c>
      <c r="FO481" s="53">
        <v>78.22054</v>
      </c>
      <c r="FP481" s="53">
        <v>73.335859999999997</v>
      </c>
      <c r="FQ481" s="53">
        <v>68.496639999999999</v>
      </c>
      <c r="FR481" s="53">
        <v>65.414990000000003</v>
      </c>
      <c r="FS481" s="53">
        <v>63.351849999999999</v>
      </c>
      <c r="FT481" s="53">
        <v>61.579970000000003</v>
      </c>
      <c r="FU481" s="53">
        <v>27</v>
      </c>
      <c r="FV481" s="53">
        <v>405.3854</v>
      </c>
      <c r="FW481" s="53">
        <v>77.98451</v>
      </c>
      <c r="FX481" s="53">
        <v>0</v>
      </c>
    </row>
    <row r="482" spans="1:180" x14ac:dyDescent="0.3">
      <c r="A482" t="s">
        <v>174</v>
      </c>
      <c r="B482" t="s">
        <v>253</v>
      </c>
      <c r="C482" t="s">
        <v>180</v>
      </c>
      <c r="D482" t="s">
        <v>227</v>
      </c>
      <c r="E482" t="s">
        <v>189</v>
      </c>
      <c r="F482" t="s">
        <v>234</v>
      </c>
      <c r="G482" t="s">
        <v>243</v>
      </c>
      <c r="H482" s="53">
        <v>369</v>
      </c>
      <c r="I482" s="53">
        <v>19.875719</v>
      </c>
      <c r="J482" s="53">
        <v>19.97917</v>
      </c>
      <c r="K482" s="53">
        <v>19.633839999999999</v>
      </c>
      <c r="L482" s="53">
        <v>19.82995</v>
      </c>
      <c r="M482" s="53">
        <v>20.367540000000002</v>
      </c>
      <c r="N482" s="53">
        <v>21.173839999999998</v>
      </c>
      <c r="O482" s="53">
        <v>23.416519999999998</v>
      </c>
      <c r="P482" s="53">
        <v>27.579229999999999</v>
      </c>
      <c r="Q482" s="53">
        <v>29.866040000000002</v>
      </c>
      <c r="R482" s="53">
        <v>31.080390000000001</v>
      </c>
      <c r="S482" s="53">
        <v>30.987300000000001</v>
      </c>
      <c r="T482" s="53">
        <v>30.354369999999999</v>
      </c>
      <c r="U482" s="53">
        <v>28.131920000000001</v>
      </c>
      <c r="V482" s="53">
        <v>29.077269999999999</v>
      </c>
      <c r="W482" s="53">
        <v>30.572769999999998</v>
      </c>
      <c r="X482" s="53">
        <v>29.429659999999998</v>
      </c>
      <c r="Y482" s="53">
        <v>27.818470000000001</v>
      </c>
      <c r="Z482" s="53">
        <v>25.723549999999999</v>
      </c>
      <c r="AA482" s="53">
        <v>24.323540000000001</v>
      </c>
      <c r="AB482" s="53">
        <v>22.87453</v>
      </c>
      <c r="AC482" s="53">
        <v>22.236180000000001</v>
      </c>
      <c r="AD482" s="53">
        <v>21.911359999999998</v>
      </c>
      <c r="AE482" s="53">
        <v>21.69303</v>
      </c>
      <c r="AF482" s="53">
        <v>21.11309</v>
      </c>
      <c r="AG482" s="53">
        <v>-7.4626039999999998</v>
      </c>
      <c r="AH482" s="53">
        <v>-7.0110390000000002</v>
      </c>
      <c r="AI482" s="53">
        <v>-6.8663239999999996</v>
      </c>
      <c r="AJ482" s="53">
        <v>-6.2800859999999998</v>
      </c>
      <c r="AK482" s="53">
        <v>-5.7946999999999997</v>
      </c>
      <c r="AL482" s="53">
        <v>-5.7061909999999996</v>
      </c>
      <c r="AM482" s="53">
        <v>-6.8820230000000002</v>
      </c>
      <c r="AN482" s="53">
        <v>-7.8558009999999996</v>
      </c>
      <c r="AO482" s="53">
        <v>-7.706404</v>
      </c>
      <c r="AP482" s="53">
        <v>-7.2149429999999999</v>
      </c>
      <c r="AQ482" s="53">
        <v>-7.4632300000000003</v>
      </c>
      <c r="AR482" s="53">
        <v>-8.1827489999999994</v>
      </c>
      <c r="AS482" s="53">
        <v>-10.186999999999999</v>
      </c>
      <c r="AT482" s="53">
        <v>-9.3308979999999995</v>
      </c>
      <c r="AU482" s="53">
        <v>-8.0261929999999992</v>
      </c>
      <c r="AV482" s="53">
        <v>-8.2652710000000003</v>
      </c>
      <c r="AW482" s="53">
        <v>-7.6096320000000004</v>
      </c>
      <c r="AX482" s="53">
        <v>-6.4096880000000001</v>
      </c>
      <c r="AY482" s="53">
        <v>-6.6707070000000002</v>
      </c>
      <c r="AZ482" s="53">
        <v>-7.4760049999999998</v>
      </c>
      <c r="BA482" s="53">
        <v>-8.7624410000000008</v>
      </c>
      <c r="BB482" s="53">
        <v>-9.3035390000000007</v>
      </c>
      <c r="BC482" s="53">
        <v>-8.9906299999999995</v>
      </c>
      <c r="BD482" s="53">
        <v>-8.9941410000000008</v>
      </c>
      <c r="BE482" s="53">
        <v>-5.7016381999999997</v>
      </c>
      <c r="BF482" s="53">
        <v>-5.2723979999999999</v>
      </c>
      <c r="BG482" s="53">
        <v>-5.1366889999999996</v>
      </c>
      <c r="BH482" s="53">
        <v>-4.5446520000000001</v>
      </c>
      <c r="BI482" s="53">
        <v>-4.0749430000000002</v>
      </c>
      <c r="BJ482" s="53">
        <v>-3.9863930000000001</v>
      </c>
      <c r="BK482" s="53">
        <v>-5.1000310000000004</v>
      </c>
      <c r="BL482" s="53">
        <v>-5.9217740000000001</v>
      </c>
      <c r="BM482" s="53">
        <v>-5.651294</v>
      </c>
      <c r="BN482" s="53">
        <v>-5.0833370000000002</v>
      </c>
      <c r="BO482" s="53">
        <v>-5.3938680000000003</v>
      </c>
      <c r="BP482" s="53">
        <v>-6.0020490000000004</v>
      </c>
      <c r="BQ482" s="53">
        <v>-7.9084120000000002</v>
      </c>
      <c r="BR482" s="53">
        <v>-7.0537559999999999</v>
      </c>
      <c r="BS482" s="53">
        <v>-5.481033</v>
      </c>
      <c r="BT482" s="53">
        <v>-5.7480370000000001</v>
      </c>
      <c r="BU482" s="53">
        <v>-5.2896879999999999</v>
      </c>
      <c r="BV482" s="53">
        <v>-4.4246639999999999</v>
      </c>
      <c r="BW482" s="53">
        <v>-4.7496790000000004</v>
      </c>
      <c r="BX482" s="53">
        <v>-5.5700019999999997</v>
      </c>
      <c r="BY482" s="53">
        <v>-6.8909120000000001</v>
      </c>
      <c r="BZ482" s="53">
        <v>-7.4082489999999996</v>
      </c>
      <c r="CA482" s="53">
        <v>-7.1163800000000004</v>
      </c>
      <c r="CB482" s="53">
        <v>-7.1006549999999997</v>
      </c>
      <c r="CC482" s="53">
        <v>-4.4819979999999999</v>
      </c>
      <c r="CD482" s="53">
        <v>-4.0682200000000002</v>
      </c>
      <c r="CE482" s="53">
        <v>-3.9387500000000002</v>
      </c>
      <c r="CF482" s="53">
        <v>-3.342695</v>
      </c>
      <c r="CG482" s="53">
        <v>-2.8838439999999999</v>
      </c>
      <c r="CH482" s="53">
        <v>-2.7952659999999998</v>
      </c>
      <c r="CI482" s="53">
        <v>-3.8658290000000002</v>
      </c>
      <c r="CJ482" s="53">
        <v>-4.582274</v>
      </c>
      <c r="CK482" s="53">
        <v>-4.2279309999999999</v>
      </c>
      <c r="CL482" s="53">
        <v>-3.6069930000000001</v>
      </c>
      <c r="CM482" s="53">
        <v>-3.9606340000000002</v>
      </c>
      <c r="CN482" s="53">
        <v>-4.4917040000000004</v>
      </c>
      <c r="CO482" s="53">
        <v>-6.3302719999999999</v>
      </c>
      <c r="CP482" s="53">
        <v>-5.4766139999999996</v>
      </c>
      <c r="CQ482" s="53">
        <v>-3.7182629999999999</v>
      </c>
      <c r="CR482" s="53">
        <v>-4.0046080000000002</v>
      </c>
      <c r="CS482" s="53">
        <v>-3.6829019999999999</v>
      </c>
      <c r="CT482" s="53">
        <v>-3.0498430000000001</v>
      </c>
      <c r="CU482" s="53">
        <v>-3.4191799999999999</v>
      </c>
      <c r="CV482" s="53">
        <v>-4.2499089999999997</v>
      </c>
      <c r="CW482" s="53">
        <v>-5.594697</v>
      </c>
      <c r="CX482" s="53">
        <v>-6.0955760000000003</v>
      </c>
      <c r="CY482" s="53">
        <v>-5.8182809999999998</v>
      </c>
      <c r="CZ482" s="53">
        <v>-5.7892320000000002</v>
      </c>
      <c r="DA482" s="53">
        <v>-3.2623579999999999</v>
      </c>
      <c r="DB482" s="53">
        <v>-2.8640430000000001</v>
      </c>
      <c r="DC482" s="53">
        <v>-2.7408100000000002</v>
      </c>
      <c r="DD482" s="53">
        <v>-2.1407379999999998</v>
      </c>
      <c r="DE482" s="53">
        <v>-1.6927460000000001</v>
      </c>
      <c r="DF482" s="53">
        <v>-1.6041399999999999</v>
      </c>
      <c r="DG482" s="53">
        <v>-2.6316269999999999</v>
      </c>
      <c r="DH482" s="53">
        <v>-3.2427730000000001</v>
      </c>
      <c r="DI482" s="53">
        <v>-2.804567</v>
      </c>
      <c r="DJ482" s="53">
        <v>-2.1306500000000002</v>
      </c>
      <c r="DK482" s="53">
        <v>-2.5274000000000001</v>
      </c>
      <c r="DL482" s="53">
        <v>-2.9813589999999999</v>
      </c>
      <c r="DM482" s="53">
        <v>-4.7521319999999996</v>
      </c>
      <c r="DN482" s="53">
        <v>-3.8994719999999998</v>
      </c>
      <c r="DO482" s="53">
        <v>-1.9554929999999999</v>
      </c>
      <c r="DP482" s="53">
        <v>-2.2611789999999998</v>
      </c>
      <c r="DQ482" s="53">
        <v>-2.0761150000000002</v>
      </c>
      <c r="DR482" s="53">
        <v>-1.675022</v>
      </c>
      <c r="DS482" s="53">
        <v>-2.0886819999999999</v>
      </c>
      <c r="DT482" s="53">
        <v>-2.9298169999999999</v>
      </c>
      <c r="DU482" s="53">
        <v>-4.2984819999999999</v>
      </c>
      <c r="DV482" s="53">
        <v>-4.7829040000000003</v>
      </c>
      <c r="DW482" s="53">
        <v>-4.520181</v>
      </c>
      <c r="DX482" s="53">
        <v>-4.4778089999999997</v>
      </c>
      <c r="DY482" s="53">
        <v>-1.5013920000000001</v>
      </c>
      <c r="DZ482" s="53">
        <v>-1.1254010000000001</v>
      </c>
      <c r="EA482" s="53">
        <v>-1.0111749999999999</v>
      </c>
      <c r="EB482" s="53">
        <v>-0.40530310000000003</v>
      </c>
      <c r="EC482" s="53">
        <v>2.7011E-2</v>
      </c>
      <c r="ED482" s="53">
        <v>0.1156577</v>
      </c>
      <c r="EE482" s="53">
        <v>-0.84963489999999997</v>
      </c>
      <c r="EF482" s="53">
        <v>-1.3087470000000001</v>
      </c>
      <c r="EG482" s="53">
        <v>-0.74945709999999999</v>
      </c>
      <c r="EH482" s="53">
        <v>9.5649999999999999E-4</v>
      </c>
      <c r="EI482" s="53">
        <v>-0.45803820000000001</v>
      </c>
      <c r="EJ482" s="53">
        <v>-0.80065940000000002</v>
      </c>
      <c r="EK482" s="53">
        <v>-2.4735480000000001</v>
      </c>
      <c r="EL482" s="53">
        <v>-1.6223289999999999</v>
      </c>
      <c r="EM482" s="53">
        <v>0.58966719999999995</v>
      </c>
      <c r="EN482" s="53">
        <v>0.25605600000000001</v>
      </c>
      <c r="EO482" s="53">
        <v>0.24382909999999999</v>
      </c>
      <c r="EP482" s="53">
        <v>0.31000169999999999</v>
      </c>
      <c r="EQ482" s="53">
        <v>-0.16765350000000001</v>
      </c>
      <c r="ER482" s="53">
        <v>-1.023814</v>
      </c>
      <c r="ES482" s="53">
        <v>-2.4269530000000001</v>
      </c>
      <c r="ET482" s="53">
        <v>-2.887613</v>
      </c>
      <c r="EU482" s="53">
        <v>-2.6459320000000002</v>
      </c>
      <c r="EV482" s="53">
        <v>-2.5843219999999998</v>
      </c>
      <c r="EW482" s="53">
        <v>72.478899999999996</v>
      </c>
      <c r="EX482" s="53">
        <v>71.015100000000004</v>
      </c>
      <c r="EY482" s="53">
        <v>69.770820000000001</v>
      </c>
      <c r="EZ482" s="53">
        <v>68.565659999999994</v>
      </c>
      <c r="FA482" s="53">
        <v>67.316019999999995</v>
      </c>
      <c r="FB482" s="53">
        <v>66.313410000000005</v>
      </c>
      <c r="FC482" s="53">
        <v>65.608469999999997</v>
      </c>
      <c r="FD482" s="53">
        <v>66.946799999999996</v>
      </c>
      <c r="FE482" s="53">
        <v>69.982140000000001</v>
      </c>
      <c r="FF482" s="53">
        <v>73.614059999999995</v>
      </c>
      <c r="FG482" s="53">
        <v>77.733440000000002</v>
      </c>
      <c r="FH482" s="53">
        <v>81.495620000000002</v>
      </c>
      <c r="FI482" s="53">
        <v>84.584199999999996</v>
      </c>
      <c r="FJ482" s="53">
        <v>87.010310000000004</v>
      </c>
      <c r="FK482" s="53">
        <v>88.727519999999998</v>
      </c>
      <c r="FL482" s="53">
        <v>89.842640000000003</v>
      </c>
      <c r="FM482" s="53">
        <v>90.294939999999997</v>
      </c>
      <c r="FN482" s="53">
        <v>89.604320000000001</v>
      </c>
      <c r="FO482" s="53">
        <v>87.607569999999996</v>
      </c>
      <c r="FP482" s="53">
        <v>84.342640000000003</v>
      </c>
      <c r="FQ482" s="53">
        <v>80.82338</v>
      </c>
      <c r="FR482" s="53">
        <v>78.156040000000004</v>
      </c>
      <c r="FS482" s="53">
        <v>75.939670000000007</v>
      </c>
      <c r="FT482" s="53">
        <v>73.96696</v>
      </c>
      <c r="FU482" s="53">
        <v>601.96770000000004</v>
      </c>
      <c r="FV482" s="53">
        <v>15297.2</v>
      </c>
      <c r="FW482" s="53">
        <v>245.62889999999999</v>
      </c>
      <c r="FX482" s="53">
        <v>1</v>
      </c>
    </row>
    <row r="483" spans="1:180" x14ac:dyDescent="0.3">
      <c r="A483" t="s">
        <v>174</v>
      </c>
      <c r="B483" t="s">
        <v>253</v>
      </c>
      <c r="C483" t="s">
        <v>180</v>
      </c>
      <c r="D483" t="s">
        <v>248</v>
      </c>
      <c r="E483" t="s">
        <v>188</v>
      </c>
      <c r="F483" t="s">
        <v>234</v>
      </c>
      <c r="G483" t="s">
        <v>243</v>
      </c>
      <c r="H483" s="53">
        <v>369</v>
      </c>
      <c r="I483" s="53">
        <v>25.552799</v>
      </c>
      <c r="J483" s="53">
        <v>25.196870000000001</v>
      </c>
      <c r="K483" s="53">
        <v>25.127120000000001</v>
      </c>
      <c r="L483" s="53">
        <v>25.038270000000001</v>
      </c>
      <c r="M483" s="53">
        <v>24.911819999999999</v>
      </c>
      <c r="N483" s="53">
        <v>25.883700000000001</v>
      </c>
      <c r="O483" s="53">
        <v>27.90598</v>
      </c>
      <c r="P483" s="53">
        <v>28.989149999999999</v>
      </c>
      <c r="Q483" s="53">
        <v>30.979859999999999</v>
      </c>
      <c r="R483" s="53">
        <v>31.67492</v>
      </c>
      <c r="S483" s="53">
        <v>31.484179999999999</v>
      </c>
      <c r="T483" s="53">
        <v>30.876270000000002</v>
      </c>
      <c r="U483" s="53">
        <v>29.938310000000001</v>
      </c>
      <c r="V483" s="53">
        <v>30.157319999999999</v>
      </c>
      <c r="W483" s="53">
        <v>30.155740000000002</v>
      </c>
      <c r="X483" s="53">
        <v>28.920929999999998</v>
      </c>
      <c r="Y483" s="53">
        <v>27.22898</v>
      </c>
      <c r="Z483" s="53">
        <v>26.51624</v>
      </c>
      <c r="AA483" s="53">
        <v>25.98696</v>
      </c>
      <c r="AB483" s="53">
        <v>24.993849999999998</v>
      </c>
      <c r="AC483" s="53">
        <v>24.806429999999999</v>
      </c>
      <c r="AD483" s="53">
        <v>24.583909999999999</v>
      </c>
      <c r="AE483" s="53">
        <v>23.723130000000001</v>
      </c>
      <c r="AF483" s="53">
        <v>22.88045</v>
      </c>
      <c r="AG483" s="53">
        <v>-8.6889237999999995</v>
      </c>
      <c r="AH483" s="53">
        <v>-8.3975190000000008</v>
      </c>
      <c r="AI483" s="53">
        <v>-8.0039499999999997</v>
      </c>
      <c r="AJ483" s="53">
        <v>-7.4074900000000001</v>
      </c>
      <c r="AK483" s="53">
        <v>-7.1093999999999999</v>
      </c>
      <c r="AL483" s="53">
        <v>-6.613289</v>
      </c>
      <c r="AM483" s="53">
        <v>-6.3560569999999998</v>
      </c>
      <c r="AN483" s="53">
        <v>-7.3185219999999997</v>
      </c>
      <c r="AO483" s="53">
        <v>-5.6133430000000004</v>
      </c>
      <c r="AP483" s="53">
        <v>-4.8879279999999996</v>
      </c>
      <c r="AQ483" s="53">
        <v>-4.4727129999999997</v>
      </c>
      <c r="AR483" s="53">
        <v>-4.5644629999999999</v>
      </c>
      <c r="AS483" s="53">
        <v>-5.0980449999999999</v>
      </c>
      <c r="AT483" s="53">
        <v>-4.1984919999999999</v>
      </c>
      <c r="AU483" s="53">
        <v>-3.6953559999999999</v>
      </c>
      <c r="AV483" s="53">
        <v>-3.780764</v>
      </c>
      <c r="AW483" s="53">
        <v>-3.864541</v>
      </c>
      <c r="AX483" s="53">
        <v>-2.8981340000000002</v>
      </c>
      <c r="AY483" s="53">
        <v>-3.05904</v>
      </c>
      <c r="AZ483" s="53">
        <v>-3.6314839999999999</v>
      </c>
      <c r="BA483" s="53">
        <v>-4.2837459999999998</v>
      </c>
      <c r="BB483" s="53">
        <v>-4.6189980000000004</v>
      </c>
      <c r="BC483" s="53">
        <v>-5.1340110000000001</v>
      </c>
      <c r="BD483" s="53">
        <v>-5.5795300000000001</v>
      </c>
      <c r="BE483" s="53">
        <v>-6.2690448999999999</v>
      </c>
      <c r="BF483" s="53">
        <v>-6.0642519999999998</v>
      </c>
      <c r="BG483" s="53">
        <v>-5.7223560000000004</v>
      </c>
      <c r="BH483" s="53">
        <v>-5.2500359999999997</v>
      </c>
      <c r="BI483" s="53">
        <v>-5.095561</v>
      </c>
      <c r="BJ483" s="53">
        <v>-4.6089390000000003</v>
      </c>
      <c r="BK483" s="53">
        <v>-4.3685280000000004</v>
      </c>
      <c r="BL483" s="53">
        <v>-5.2058749999999998</v>
      </c>
      <c r="BM483" s="53">
        <v>-3.4714510000000001</v>
      </c>
      <c r="BN483" s="53">
        <v>-2.696358</v>
      </c>
      <c r="BO483" s="53">
        <v>-2.3814950000000001</v>
      </c>
      <c r="BP483" s="53">
        <v>-2.509703</v>
      </c>
      <c r="BQ483" s="53">
        <v>-2.9625089999999998</v>
      </c>
      <c r="BR483" s="53">
        <v>-2.1276389999999998</v>
      </c>
      <c r="BS483" s="53">
        <v>-1.6299399999999999</v>
      </c>
      <c r="BT483" s="53">
        <v>-1.729427</v>
      </c>
      <c r="BU483" s="53">
        <v>-1.7896920000000001</v>
      </c>
      <c r="BV483" s="53">
        <v>-0.86262609999999995</v>
      </c>
      <c r="BW483" s="53">
        <v>-1.03016</v>
      </c>
      <c r="BX483" s="53">
        <v>-1.6054280000000001</v>
      </c>
      <c r="BY483" s="53">
        <v>-2.2854939999999999</v>
      </c>
      <c r="BZ483" s="53">
        <v>-2.6252089999999999</v>
      </c>
      <c r="CA483" s="53">
        <v>-3.1845189999999999</v>
      </c>
      <c r="CB483" s="53">
        <v>-3.635046</v>
      </c>
      <c r="CC483" s="53">
        <v>-4.5930438000000002</v>
      </c>
      <c r="CD483" s="53">
        <v>-4.4482390000000001</v>
      </c>
      <c r="CE483" s="53">
        <v>-4.142131</v>
      </c>
      <c r="CF483" s="53">
        <v>-3.7557909999999999</v>
      </c>
      <c r="CG483" s="53">
        <v>-3.7007810000000001</v>
      </c>
      <c r="CH483" s="53">
        <v>-3.2207309999999998</v>
      </c>
      <c r="CI483" s="53">
        <v>-2.9919720000000001</v>
      </c>
      <c r="CJ483" s="53">
        <v>-3.7426620000000002</v>
      </c>
      <c r="CK483" s="53">
        <v>-1.987984</v>
      </c>
      <c r="CL483" s="53">
        <v>-1.1784829999999999</v>
      </c>
      <c r="CM483" s="53">
        <v>-0.93312430000000002</v>
      </c>
      <c r="CN483" s="53">
        <v>-1.0865819999999999</v>
      </c>
      <c r="CO483" s="53">
        <v>-1.4834430000000001</v>
      </c>
      <c r="CP483" s="53">
        <v>-0.69337249999999995</v>
      </c>
      <c r="CQ483" s="53">
        <v>-0.19944020000000001</v>
      </c>
      <c r="CR483" s="53">
        <v>-0.30867650000000002</v>
      </c>
      <c r="CS483" s="53">
        <v>-0.35265809999999997</v>
      </c>
      <c r="CT483" s="53">
        <v>0.5471608</v>
      </c>
      <c r="CU483" s="53">
        <v>0.37503700000000001</v>
      </c>
      <c r="CV483" s="53">
        <v>-0.20218829999999999</v>
      </c>
      <c r="CW483" s="53">
        <v>-0.90151020000000004</v>
      </c>
      <c r="CX483" s="53">
        <v>-1.244318</v>
      </c>
      <c r="CY483" s="53">
        <v>-1.8343069999999999</v>
      </c>
      <c r="CZ483" s="53">
        <v>-2.2883019999999998</v>
      </c>
      <c r="DA483" s="53">
        <v>-2.9170430000000001</v>
      </c>
      <c r="DB483" s="53">
        <v>-2.8322259999999999</v>
      </c>
      <c r="DC483" s="53">
        <v>-2.561906</v>
      </c>
      <c r="DD483" s="53">
        <v>-2.2615449999999999</v>
      </c>
      <c r="DE483" s="53">
        <v>-2.3060019999999999</v>
      </c>
      <c r="DF483" s="53">
        <v>-1.832524</v>
      </c>
      <c r="DG483" s="53">
        <v>-1.615415</v>
      </c>
      <c r="DH483" s="53">
        <v>-2.2794490000000001</v>
      </c>
      <c r="DI483" s="53">
        <v>-0.50451579999999996</v>
      </c>
      <c r="DJ483" s="53">
        <v>0.33939190000000002</v>
      </c>
      <c r="DK483" s="53">
        <v>0.5152466</v>
      </c>
      <c r="DL483" s="53">
        <v>0.33653880000000003</v>
      </c>
      <c r="DM483" s="53">
        <v>-4.3777E-3</v>
      </c>
      <c r="DN483" s="53">
        <v>0.74089369999999999</v>
      </c>
      <c r="DO483" s="53">
        <v>1.23106</v>
      </c>
      <c r="DP483" s="53">
        <v>1.112074</v>
      </c>
      <c r="DQ483" s="53">
        <v>1.084376</v>
      </c>
      <c r="DR483" s="53">
        <v>1.9569479999999999</v>
      </c>
      <c r="DS483" s="53">
        <v>1.7802340000000001</v>
      </c>
      <c r="DT483" s="53">
        <v>1.201052</v>
      </c>
      <c r="DU483" s="53">
        <v>0.48247329999999999</v>
      </c>
      <c r="DV483" s="53">
        <v>0.13657359999999999</v>
      </c>
      <c r="DW483" s="53">
        <v>-0.4840952</v>
      </c>
      <c r="DX483" s="53">
        <v>-0.94155869999999997</v>
      </c>
      <c r="DY483" s="53">
        <v>-0.49716470000000001</v>
      </c>
      <c r="DZ483" s="53">
        <v>-0.49895970000000001</v>
      </c>
      <c r="EA483" s="53">
        <v>-0.28031230000000001</v>
      </c>
      <c r="EB483" s="53">
        <v>-0.1040915</v>
      </c>
      <c r="EC483" s="53">
        <v>-0.29216300000000001</v>
      </c>
      <c r="ED483" s="53">
        <v>0.17182700000000001</v>
      </c>
      <c r="EE483" s="53">
        <v>0.37211359999999999</v>
      </c>
      <c r="EF483" s="53">
        <v>-0.16680239999999999</v>
      </c>
      <c r="EG483" s="53">
        <v>1.6373759999999999</v>
      </c>
      <c r="EH483" s="53">
        <v>2.5309620000000002</v>
      </c>
      <c r="EI483" s="53">
        <v>2.6064639999999999</v>
      </c>
      <c r="EJ483" s="53">
        <v>2.3912990000000001</v>
      </c>
      <c r="EK483" s="53">
        <v>2.1311580000000001</v>
      </c>
      <c r="EL483" s="53">
        <v>2.8117459999999999</v>
      </c>
      <c r="EM483" s="53">
        <v>3.296475</v>
      </c>
      <c r="EN483" s="53">
        <v>3.163411</v>
      </c>
      <c r="EO483" s="53">
        <v>3.1592250000000002</v>
      </c>
      <c r="EP483" s="53">
        <v>3.9924559999999998</v>
      </c>
      <c r="EQ483" s="53">
        <v>3.8091140000000001</v>
      </c>
      <c r="ER483" s="53">
        <v>3.2271079999999999</v>
      </c>
      <c r="ES483" s="53">
        <v>2.4807260000000002</v>
      </c>
      <c r="ET483" s="53">
        <v>2.1303619999999999</v>
      </c>
      <c r="EU483" s="53">
        <v>1.4653959999999999</v>
      </c>
      <c r="EV483" s="53">
        <v>1.0029250000000001</v>
      </c>
      <c r="EW483" s="53">
        <v>75.780150000000006</v>
      </c>
      <c r="EX483" s="53">
        <v>74.08081</v>
      </c>
      <c r="EY483" s="53">
        <v>72.597179999999994</v>
      </c>
      <c r="EZ483" s="53">
        <v>71.201250000000002</v>
      </c>
      <c r="FA483" s="53">
        <v>69.913449999999997</v>
      </c>
      <c r="FB483" s="53">
        <v>68.679239999999993</v>
      </c>
      <c r="FC483" s="53">
        <v>68.462459999999993</v>
      </c>
      <c r="FD483" s="53">
        <v>70.309470000000005</v>
      </c>
      <c r="FE483" s="53">
        <v>73.420100000000005</v>
      </c>
      <c r="FF483" s="53">
        <v>76.846260000000001</v>
      </c>
      <c r="FG483" s="53">
        <v>80.729320000000001</v>
      </c>
      <c r="FH483" s="53">
        <v>84.501159999999999</v>
      </c>
      <c r="FI483" s="53">
        <v>87.744349999999997</v>
      </c>
      <c r="FJ483" s="53">
        <v>89.994510000000005</v>
      </c>
      <c r="FK483" s="53">
        <v>91.866110000000006</v>
      </c>
      <c r="FL483" s="53">
        <v>93.190700000000007</v>
      </c>
      <c r="FM483" s="53">
        <v>93.517939999999996</v>
      </c>
      <c r="FN483" s="53">
        <v>92.863780000000006</v>
      </c>
      <c r="FO483" s="53">
        <v>91.238370000000003</v>
      </c>
      <c r="FP483" s="53">
        <v>88.392189999999999</v>
      </c>
      <c r="FQ483" s="53">
        <v>84.732730000000004</v>
      </c>
      <c r="FR483" s="53">
        <v>81.703739999999996</v>
      </c>
      <c r="FS483" s="53">
        <v>79.169690000000003</v>
      </c>
      <c r="FT483" s="53">
        <v>77.216769999999997</v>
      </c>
      <c r="FU483" s="53">
        <v>602</v>
      </c>
      <c r="FV483" s="53">
        <v>19330.330000000002</v>
      </c>
      <c r="FW483" s="53">
        <v>256.5419</v>
      </c>
      <c r="FX483" s="53">
        <v>1</v>
      </c>
    </row>
    <row r="484" spans="1:180" x14ac:dyDescent="0.3">
      <c r="A484" t="s">
        <v>174</v>
      </c>
      <c r="B484" t="s">
        <v>253</v>
      </c>
      <c r="C484" t="s">
        <v>180</v>
      </c>
      <c r="D484" t="s">
        <v>248</v>
      </c>
      <c r="E484" t="s">
        <v>190</v>
      </c>
      <c r="F484" t="s">
        <v>234</v>
      </c>
      <c r="G484" t="s">
        <v>243</v>
      </c>
      <c r="H484" s="53">
        <v>369</v>
      </c>
      <c r="I484" s="53">
        <v>8.1887311999999994</v>
      </c>
      <c r="J484" s="53">
        <v>9.7894930000000002</v>
      </c>
      <c r="K484" s="53">
        <v>10.048830000000001</v>
      </c>
      <c r="L484" s="53">
        <v>9.9064069999999997</v>
      </c>
      <c r="M484" s="53">
        <v>10.066319999999999</v>
      </c>
      <c r="N484" s="53">
        <v>9.9027729999999998</v>
      </c>
      <c r="O484" s="53">
        <v>11.799720000000001</v>
      </c>
      <c r="P484" s="53">
        <v>16.37679</v>
      </c>
      <c r="Q484" s="53">
        <v>17.64593</v>
      </c>
      <c r="R484" s="53">
        <v>17.69492</v>
      </c>
      <c r="S484" s="53">
        <v>19.084119999999999</v>
      </c>
      <c r="T484" s="53">
        <v>17.583500000000001</v>
      </c>
      <c r="U484" s="53">
        <v>16.502459999999999</v>
      </c>
      <c r="V484" s="53">
        <v>16.261189999999999</v>
      </c>
      <c r="W484" s="53">
        <v>16.011019999999998</v>
      </c>
      <c r="X484" s="53">
        <v>16.284040000000001</v>
      </c>
      <c r="Y484" s="53">
        <v>15.710599999999999</v>
      </c>
      <c r="Z484" s="53">
        <v>14.14457</v>
      </c>
      <c r="AA484" s="53">
        <v>13.48475</v>
      </c>
      <c r="AB484" s="53">
        <v>12.59404</v>
      </c>
      <c r="AC484" s="53">
        <v>11.46316</v>
      </c>
      <c r="AD484" s="53">
        <v>10.96541</v>
      </c>
      <c r="AE484" s="53">
        <v>10.306319999999999</v>
      </c>
      <c r="AF484" s="53">
        <v>9.7349929999999993</v>
      </c>
      <c r="AG484" s="53">
        <v>-12.83135</v>
      </c>
      <c r="AH484" s="53">
        <v>-10.18662</v>
      </c>
      <c r="AI484" s="53">
        <v>-9.1159169999999996</v>
      </c>
      <c r="AJ484" s="53">
        <v>-8.686693</v>
      </c>
      <c r="AK484" s="53">
        <v>-8.068225</v>
      </c>
      <c r="AL484" s="53">
        <v>-8.148066</v>
      </c>
      <c r="AM484" s="53">
        <v>-7.5975190000000001</v>
      </c>
      <c r="AN484" s="53">
        <v>-5.7047400000000001</v>
      </c>
      <c r="AO484" s="53">
        <v>-5.6576659999999999</v>
      </c>
      <c r="AP484" s="53">
        <v>-6.1086989999999997</v>
      </c>
      <c r="AQ484" s="53">
        <v>-5.0811900000000003</v>
      </c>
      <c r="AR484" s="53">
        <v>-6.0741719999999999</v>
      </c>
      <c r="AS484" s="53">
        <v>-6.7215740000000004</v>
      </c>
      <c r="AT484" s="53">
        <v>-6.6098619999999997</v>
      </c>
      <c r="AU484" s="53">
        <v>-6.3077569999999996</v>
      </c>
      <c r="AV484" s="53">
        <v>-5.4829299999999996</v>
      </c>
      <c r="AW484" s="53">
        <v>-4.8793030000000002</v>
      </c>
      <c r="AX484" s="53">
        <v>-4.9781000000000004</v>
      </c>
      <c r="AY484" s="53">
        <v>-4.8437479999999997</v>
      </c>
      <c r="AZ484" s="53">
        <v>-5.1143169999999998</v>
      </c>
      <c r="BA484" s="53">
        <v>-5.9676799999999997</v>
      </c>
      <c r="BB484" s="53">
        <v>-6.0525719999999996</v>
      </c>
      <c r="BC484" s="53">
        <v>-6.3814669999999998</v>
      </c>
      <c r="BD484" s="53">
        <v>-6.6893979999999997</v>
      </c>
      <c r="BE484" s="53">
        <v>-10.52937</v>
      </c>
      <c r="BF484" s="53">
        <v>-8.2050909999999995</v>
      </c>
      <c r="BG484" s="53">
        <v>-7.1936489999999997</v>
      </c>
      <c r="BH484" s="53">
        <v>-6.8012509999999997</v>
      </c>
      <c r="BI484" s="53">
        <v>-6.2981829999999999</v>
      </c>
      <c r="BJ484" s="53">
        <v>-6.4606870000000001</v>
      </c>
      <c r="BK484" s="53">
        <v>-5.908004</v>
      </c>
      <c r="BL484" s="53">
        <v>-4.0239130000000003</v>
      </c>
      <c r="BM484" s="53">
        <v>-3.8184019999999999</v>
      </c>
      <c r="BN484" s="53">
        <v>-4.1971299999999996</v>
      </c>
      <c r="BO484" s="53">
        <v>-2.9525250000000001</v>
      </c>
      <c r="BP484" s="53">
        <v>-3.9705430000000002</v>
      </c>
      <c r="BQ484" s="53">
        <v>-4.5667059999999999</v>
      </c>
      <c r="BR484" s="53">
        <v>-4.4636100000000001</v>
      </c>
      <c r="BS484" s="53">
        <v>-4.1296730000000004</v>
      </c>
      <c r="BT484" s="53">
        <v>-3.2003919999999999</v>
      </c>
      <c r="BU484" s="53">
        <v>-2.6935799999999999</v>
      </c>
      <c r="BV484" s="53">
        <v>-2.9252470000000002</v>
      </c>
      <c r="BW484" s="53">
        <v>-2.8141609999999999</v>
      </c>
      <c r="BX484" s="53">
        <v>-3.0752480000000002</v>
      </c>
      <c r="BY484" s="53">
        <v>-3.99329</v>
      </c>
      <c r="BZ484" s="53">
        <v>-4.205603</v>
      </c>
      <c r="CA484" s="53">
        <v>-4.6082190000000001</v>
      </c>
      <c r="CB484" s="53">
        <v>-4.9289759999999996</v>
      </c>
      <c r="CC484" s="53">
        <v>-8.9350290000000001</v>
      </c>
      <c r="CD484" s="53">
        <v>-6.832687</v>
      </c>
      <c r="CE484" s="53">
        <v>-5.8622920000000001</v>
      </c>
      <c r="CF484" s="53">
        <v>-5.4953989999999999</v>
      </c>
      <c r="CG484" s="53">
        <v>-5.0722569999999996</v>
      </c>
      <c r="CH484" s="53">
        <v>-5.2920150000000001</v>
      </c>
      <c r="CI484" s="53">
        <v>-4.737851</v>
      </c>
      <c r="CJ484" s="53">
        <v>-2.8597769999999998</v>
      </c>
      <c r="CK484" s="53">
        <v>-2.5445329999999999</v>
      </c>
      <c r="CL484" s="53">
        <v>-2.8731840000000002</v>
      </c>
      <c r="CM484" s="53">
        <v>-1.478218</v>
      </c>
      <c r="CN484" s="53">
        <v>-2.513576</v>
      </c>
      <c r="CO484" s="53">
        <v>-3.0742509999999998</v>
      </c>
      <c r="CP484" s="53">
        <v>-2.9771209999999999</v>
      </c>
      <c r="CQ484" s="53">
        <v>-2.6211389999999999</v>
      </c>
      <c r="CR484" s="53">
        <v>-1.619513</v>
      </c>
      <c r="CS484" s="53">
        <v>-1.1797550000000001</v>
      </c>
      <c r="CT484" s="53">
        <v>-1.5034479999999999</v>
      </c>
      <c r="CU484" s="53">
        <v>-1.4084749999999999</v>
      </c>
      <c r="CV484" s="53">
        <v>-1.6629940000000001</v>
      </c>
      <c r="CW484" s="53">
        <v>-2.6258339999999998</v>
      </c>
      <c r="CX484" s="53">
        <v>-2.9263970000000001</v>
      </c>
      <c r="CY484" s="53">
        <v>-3.3800729999999999</v>
      </c>
      <c r="CZ484" s="53">
        <v>-3.7097120000000001</v>
      </c>
      <c r="DA484" s="53">
        <v>-7.3406858000000001</v>
      </c>
      <c r="DB484" s="53">
        <v>-5.4602830000000004</v>
      </c>
      <c r="DC484" s="53">
        <v>-4.5309350000000004</v>
      </c>
      <c r="DD484" s="53">
        <v>-4.1895480000000003</v>
      </c>
      <c r="DE484" s="53">
        <v>-3.8463310000000002</v>
      </c>
      <c r="DF484" s="53">
        <v>-4.1233420000000001</v>
      </c>
      <c r="DG484" s="53">
        <v>-3.567698</v>
      </c>
      <c r="DH484" s="53">
        <v>-1.6956420000000001</v>
      </c>
      <c r="DI484" s="53">
        <v>-1.270664</v>
      </c>
      <c r="DJ484" s="53">
        <v>-1.549237</v>
      </c>
      <c r="DK484" s="53">
        <v>-3.9119000000000003E-3</v>
      </c>
      <c r="DL484" s="53">
        <v>-1.0566089999999999</v>
      </c>
      <c r="DM484" s="53">
        <v>-1.5817950000000001</v>
      </c>
      <c r="DN484" s="53">
        <v>-1.4906330000000001</v>
      </c>
      <c r="DO484" s="53">
        <v>-1.1126050000000001</v>
      </c>
      <c r="DP484" s="53">
        <v>-3.8634000000000002E-2</v>
      </c>
      <c r="DQ484" s="53">
        <v>0.33406930000000001</v>
      </c>
      <c r="DR484" s="53">
        <v>-8.1647999999999998E-2</v>
      </c>
      <c r="DS484" s="53">
        <v>-2.7886E-3</v>
      </c>
      <c r="DT484" s="53">
        <v>-0.25074109999999999</v>
      </c>
      <c r="DU484" s="53">
        <v>-1.2583770000000001</v>
      </c>
      <c r="DV484" s="53">
        <v>-1.647192</v>
      </c>
      <c r="DW484" s="53">
        <v>-2.151926</v>
      </c>
      <c r="DX484" s="53">
        <v>-2.4904489999999999</v>
      </c>
      <c r="DY484" s="53">
        <v>-5.0387082000000003</v>
      </c>
      <c r="DZ484" s="53">
        <v>-3.4787499999999998</v>
      </c>
      <c r="EA484" s="53">
        <v>-2.6086659999999999</v>
      </c>
      <c r="EB484" s="53">
        <v>-2.304106</v>
      </c>
      <c r="EC484" s="53">
        <v>-2.0762890000000001</v>
      </c>
      <c r="ED484" s="53">
        <v>-2.4359639999999998</v>
      </c>
      <c r="EE484" s="53">
        <v>-1.878182</v>
      </c>
      <c r="EF484" s="53">
        <v>-1.4815399999999999E-2</v>
      </c>
      <c r="EG484" s="53">
        <v>0.56859999999999999</v>
      </c>
      <c r="EH484" s="53">
        <v>0.36233169999999998</v>
      </c>
      <c r="EI484" s="53">
        <v>2.1247530000000001</v>
      </c>
      <c r="EJ484" s="53">
        <v>1.0470200000000001</v>
      </c>
      <c r="EK484" s="53">
        <v>0.5730731</v>
      </c>
      <c r="EL484" s="53">
        <v>0.65561970000000003</v>
      </c>
      <c r="EM484" s="53">
        <v>1.0654790000000001</v>
      </c>
      <c r="EN484" s="53">
        <v>2.2439040000000001</v>
      </c>
      <c r="EO484" s="53">
        <v>2.5197919999999998</v>
      </c>
      <c r="EP484" s="53">
        <v>1.9712050000000001</v>
      </c>
      <c r="EQ484" s="53">
        <v>2.026799</v>
      </c>
      <c r="ER484" s="53">
        <v>1.7883279999999999</v>
      </c>
      <c r="ES484" s="53">
        <v>0.71601239999999999</v>
      </c>
      <c r="ET484" s="53">
        <v>0.1997776</v>
      </c>
      <c r="EU484" s="53">
        <v>-0.37867790000000001</v>
      </c>
      <c r="EV484" s="53">
        <v>-0.73002659999999997</v>
      </c>
      <c r="EW484" s="53">
        <v>68.457080000000005</v>
      </c>
      <c r="EX484" s="53">
        <v>67.090810000000005</v>
      </c>
      <c r="EY484" s="53">
        <v>65.964290000000005</v>
      </c>
      <c r="EZ484" s="53">
        <v>64.941310000000001</v>
      </c>
      <c r="FA484" s="53">
        <v>63.993450000000003</v>
      </c>
      <c r="FB484" s="53">
        <v>62.910299999999999</v>
      </c>
      <c r="FC484" s="53">
        <v>61.995570000000001</v>
      </c>
      <c r="FD484" s="53">
        <v>62.671280000000003</v>
      </c>
      <c r="FE484" s="53">
        <v>65.762919999999994</v>
      </c>
      <c r="FF484" s="53">
        <v>69.413529999999994</v>
      </c>
      <c r="FG484" s="53">
        <v>73.706720000000004</v>
      </c>
      <c r="FH484" s="53">
        <v>77.820499999999996</v>
      </c>
      <c r="FI484" s="53">
        <v>81.40052</v>
      </c>
      <c r="FJ484" s="53">
        <v>83.87209</v>
      </c>
      <c r="FK484" s="53">
        <v>85.403469999999999</v>
      </c>
      <c r="FL484" s="53">
        <v>86.189930000000004</v>
      </c>
      <c r="FM484" s="53">
        <v>86.147009999999995</v>
      </c>
      <c r="FN484" s="53">
        <v>85.142120000000006</v>
      </c>
      <c r="FO484" s="53">
        <v>82.704509999999999</v>
      </c>
      <c r="FP484" s="53">
        <v>79.175709999999995</v>
      </c>
      <c r="FQ484" s="53">
        <v>76.282939999999996</v>
      </c>
      <c r="FR484" s="53">
        <v>73.826970000000003</v>
      </c>
      <c r="FS484" s="53">
        <v>71.937799999999996</v>
      </c>
      <c r="FT484" s="53">
        <v>70.122370000000004</v>
      </c>
      <c r="FU484" s="53">
        <v>601.96669999999995</v>
      </c>
      <c r="FV484" s="53">
        <v>11691.01</v>
      </c>
      <c r="FW484" s="53">
        <v>228.09649999999999</v>
      </c>
      <c r="FX484" s="53">
        <v>1</v>
      </c>
    </row>
    <row r="485" spans="1:180" x14ac:dyDescent="0.3">
      <c r="A485" t="s">
        <v>174</v>
      </c>
      <c r="B485" t="s">
        <v>253</v>
      </c>
      <c r="C485" t="s">
        <v>180</v>
      </c>
      <c r="D485" t="s">
        <v>227</v>
      </c>
      <c r="E485" t="s">
        <v>187</v>
      </c>
      <c r="F485" t="s">
        <v>234</v>
      </c>
      <c r="G485" t="s">
        <v>243</v>
      </c>
      <c r="H485" s="53">
        <v>369</v>
      </c>
      <c r="I485" s="53">
        <v>25.447109000000001</v>
      </c>
      <c r="J485" s="53">
        <v>24.908169999999998</v>
      </c>
      <c r="K485" s="53">
        <v>24.887879999999999</v>
      </c>
      <c r="L485" s="53">
        <v>24.563600000000001</v>
      </c>
      <c r="M485" s="53">
        <v>24.21555</v>
      </c>
      <c r="N485" s="53">
        <v>24.459019999999999</v>
      </c>
      <c r="O485" s="53">
        <v>27.53492</v>
      </c>
      <c r="P485" s="53">
        <v>31.50638</v>
      </c>
      <c r="Q485" s="53">
        <v>35.309539999999998</v>
      </c>
      <c r="R485" s="53">
        <v>37.107680000000002</v>
      </c>
      <c r="S485" s="53">
        <v>36.505310000000001</v>
      </c>
      <c r="T485" s="53">
        <v>36.780459999999998</v>
      </c>
      <c r="U485" s="53">
        <v>37.447600000000001</v>
      </c>
      <c r="V485" s="53">
        <v>37.881430000000002</v>
      </c>
      <c r="W485" s="53">
        <v>36.548290000000001</v>
      </c>
      <c r="X485" s="53">
        <v>34.201500000000003</v>
      </c>
      <c r="Y485" s="53">
        <v>32.826479999999997</v>
      </c>
      <c r="Z485" s="53">
        <v>31.962859999999999</v>
      </c>
      <c r="AA485" s="53">
        <v>31.072679999999998</v>
      </c>
      <c r="AB485" s="53">
        <v>30.417639999999999</v>
      </c>
      <c r="AC485" s="53">
        <v>30.530729999999998</v>
      </c>
      <c r="AD485" s="53">
        <v>30.262</v>
      </c>
      <c r="AE485" s="53">
        <v>29.508510000000001</v>
      </c>
      <c r="AF485" s="53">
        <v>28.997509999999998</v>
      </c>
      <c r="AG485" s="53">
        <v>-8.9842949000000001</v>
      </c>
      <c r="AH485" s="53">
        <v>-9.1941880000000005</v>
      </c>
      <c r="AI485" s="53">
        <v>-8.7354040000000008</v>
      </c>
      <c r="AJ485" s="53">
        <v>-8.6912289999999999</v>
      </c>
      <c r="AK485" s="53">
        <v>-8.7921499999999995</v>
      </c>
      <c r="AL485" s="53">
        <v>-9.3389659999999992</v>
      </c>
      <c r="AM485" s="53">
        <v>-10.030469999999999</v>
      </c>
      <c r="AN485" s="53">
        <v>-10.797510000000001</v>
      </c>
      <c r="AO485" s="53">
        <v>-9.0003030000000006</v>
      </c>
      <c r="AP485" s="53">
        <v>-8.1575179999999996</v>
      </c>
      <c r="AQ485" s="53">
        <v>-8.9727409999999992</v>
      </c>
      <c r="AR485" s="53">
        <v>-8.4152090000000008</v>
      </c>
      <c r="AS485" s="53">
        <v>-7.1146859999999998</v>
      </c>
      <c r="AT485" s="53">
        <v>-6.956207</v>
      </c>
      <c r="AU485" s="53">
        <v>-7.7048240000000003</v>
      </c>
      <c r="AV485" s="53">
        <v>-8.9343640000000004</v>
      </c>
      <c r="AW485" s="53">
        <v>-8.4362980000000007</v>
      </c>
      <c r="AX485" s="53">
        <v>-7.0263989999999996</v>
      </c>
      <c r="AY485" s="53">
        <v>-7.2497540000000003</v>
      </c>
      <c r="AZ485" s="53">
        <v>-7.2892970000000004</v>
      </c>
      <c r="BA485" s="53">
        <v>-8.1130700000000004</v>
      </c>
      <c r="BB485" s="53">
        <v>-8.8023559999999996</v>
      </c>
      <c r="BC485" s="53">
        <v>-9.2992880000000007</v>
      </c>
      <c r="BD485" s="53">
        <v>-9.1783439999999992</v>
      </c>
      <c r="BE485" s="53">
        <v>-7.1545738999999999</v>
      </c>
      <c r="BF485" s="53">
        <v>-7.3681989999999997</v>
      </c>
      <c r="BG485" s="53">
        <v>-6.8760110000000001</v>
      </c>
      <c r="BH485" s="53">
        <v>-6.8376080000000004</v>
      </c>
      <c r="BI485" s="53">
        <v>-6.968502</v>
      </c>
      <c r="BJ485" s="53">
        <v>-7.5631339999999998</v>
      </c>
      <c r="BK485" s="53">
        <v>-8.2257879999999997</v>
      </c>
      <c r="BL485" s="53">
        <v>-8.6366899999999998</v>
      </c>
      <c r="BM485" s="53">
        <v>-6.7335830000000003</v>
      </c>
      <c r="BN485" s="53">
        <v>-5.6598009999999999</v>
      </c>
      <c r="BO485" s="53">
        <v>-6.5539909999999999</v>
      </c>
      <c r="BP485" s="53">
        <v>-6.0535480000000002</v>
      </c>
      <c r="BQ485" s="53">
        <v>-4.9239850000000001</v>
      </c>
      <c r="BR485" s="53">
        <v>-4.7271510000000001</v>
      </c>
      <c r="BS485" s="53">
        <v>-5.5389689999999998</v>
      </c>
      <c r="BT485" s="53">
        <v>-6.8171109999999997</v>
      </c>
      <c r="BU485" s="53">
        <v>-6.3634599999999999</v>
      </c>
      <c r="BV485" s="53">
        <v>-4.94672</v>
      </c>
      <c r="BW485" s="53">
        <v>-5.1553079999999998</v>
      </c>
      <c r="BX485" s="53">
        <v>-5.1831079999999998</v>
      </c>
      <c r="BY485" s="53">
        <v>-6.0342229999999999</v>
      </c>
      <c r="BZ485" s="53">
        <v>-6.7561200000000001</v>
      </c>
      <c r="CA485" s="53">
        <v>-7.2914349999999999</v>
      </c>
      <c r="CB485" s="53">
        <v>-7.1924250000000001</v>
      </c>
      <c r="CC485" s="53">
        <v>-5.8873148000000004</v>
      </c>
      <c r="CD485" s="53">
        <v>-6.1035240000000002</v>
      </c>
      <c r="CE485" s="53">
        <v>-5.5882019999999999</v>
      </c>
      <c r="CF485" s="53">
        <v>-5.5537960000000002</v>
      </c>
      <c r="CG485" s="53">
        <v>-5.7054489999999998</v>
      </c>
      <c r="CH485" s="53">
        <v>-6.3331970000000002</v>
      </c>
      <c r="CI485" s="53">
        <v>-6.9758719999999999</v>
      </c>
      <c r="CJ485" s="53">
        <v>-7.1401149999999998</v>
      </c>
      <c r="CK485" s="53">
        <v>-5.163659</v>
      </c>
      <c r="CL485" s="53">
        <v>-3.9298890000000002</v>
      </c>
      <c r="CM485" s="53">
        <v>-4.8787729999999998</v>
      </c>
      <c r="CN485" s="53">
        <v>-4.4178699999999997</v>
      </c>
      <c r="CO485" s="53">
        <v>-3.4067129999999999</v>
      </c>
      <c r="CP485" s="53">
        <v>-3.1833130000000001</v>
      </c>
      <c r="CQ485" s="53">
        <v>-4.0389049999999997</v>
      </c>
      <c r="CR485" s="53">
        <v>-5.350708</v>
      </c>
      <c r="CS485" s="53">
        <v>-4.9278180000000003</v>
      </c>
      <c r="CT485" s="53">
        <v>-3.5063399999999998</v>
      </c>
      <c r="CU485" s="53">
        <v>-3.704701</v>
      </c>
      <c r="CV485" s="53">
        <v>-3.7243680000000001</v>
      </c>
      <c r="CW485" s="53">
        <v>-4.5944190000000003</v>
      </c>
      <c r="CX485" s="53">
        <v>-5.338902</v>
      </c>
      <c r="CY485" s="53">
        <v>-5.9008010000000004</v>
      </c>
      <c r="CZ485" s="53">
        <v>-5.8169839999999997</v>
      </c>
      <c r="DA485" s="53">
        <v>-4.6200561999999996</v>
      </c>
      <c r="DB485" s="53">
        <v>-4.8388499999999999</v>
      </c>
      <c r="DC485" s="53">
        <v>-4.3003920000000004</v>
      </c>
      <c r="DD485" s="53">
        <v>-4.269984</v>
      </c>
      <c r="DE485" s="53">
        <v>-4.4423959999999996</v>
      </c>
      <c r="DF485" s="53">
        <v>-5.1032609999999998</v>
      </c>
      <c r="DG485" s="53">
        <v>-5.7259549999999999</v>
      </c>
      <c r="DH485" s="53">
        <v>-5.6435399999999998</v>
      </c>
      <c r="DI485" s="53">
        <v>-3.5937350000000001</v>
      </c>
      <c r="DJ485" s="53">
        <v>-2.1999770000000001</v>
      </c>
      <c r="DK485" s="53">
        <v>-3.2035550000000002</v>
      </c>
      <c r="DL485" s="53">
        <v>-2.7821920000000002</v>
      </c>
      <c r="DM485" s="53">
        <v>-1.88944</v>
      </c>
      <c r="DN485" s="53">
        <v>-1.6394759999999999</v>
      </c>
      <c r="DO485" s="53">
        <v>-2.53884</v>
      </c>
      <c r="DP485" s="53">
        <v>-3.8843040000000002</v>
      </c>
      <c r="DQ485" s="53">
        <v>-3.4921769999999999</v>
      </c>
      <c r="DR485" s="53">
        <v>-2.06596</v>
      </c>
      <c r="DS485" s="53">
        <v>-2.2540939999999998</v>
      </c>
      <c r="DT485" s="53">
        <v>-2.2656290000000001</v>
      </c>
      <c r="DU485" s="53">
        <v>-3.1546159999999999</v>
      </c>
      <c r="DV485" s="53">
        <v>-3.9216850000000001</v>
      </c>
      <c r="DW485" s="53">
        <v>-4.5101680000000002</v>
      </c>
      <c r="DX485" s="53">
        <v>-4.4415420000000001</v>
      </c>
      <c r="DY485" s="53">
        <v>-2.7903359000000001</v>
      </c>
      <c r="DZ485" s="53">
        <v>-3.0128599999999999</v>
      </c>
      <c r="EA485" s="53">
        <v>-2.4409990000000001</v>
      </c>
      <c r="EB485" s="53">
        <v>-2.416363</v>
      </c>
      <c r="EC485" s="53">
        <v>-2.6187490000000002</v>
      </c>
      <c r="ED485" s="53">
        <v>-3.3274279999999998</v>
      </c>
      <c r="EE485" s="53">
        <v>-3.9212729999999998</v>
      </c>
      <c r="EF485" s="53">
        <v>-3.482723</v>
      </c>
      <c r="EG485" s="53">
        <v>-1.3270150000000001</v>
      </c>
      <c r="EH485" s="53">
        <v>0.29774010000000001</v>
      </c>
      <c r="EI485" s="53">
        <v>-0.7848058</v>
      </c>
      <c r="EJ485" s="53">
        <v>-0.42053170000000001</v>
      </c>
      <c r="EK485" s="53">
        <v>0.3012609</v>
      </c>
      <c r="EL485" s="53">
        <v>0.58957990000000005</v>
      </c>
      <c r="EM485" s="53">
        <v>-0.37298530000000002</v>
      </c>
      <c r="EN485" s="53">
        <v>-1.76705</v>
      </c>
      <c r="EO485" s="53">
        <v>-1.419338</v>
      </c>
      <c r="EP485" s="53">
        <v>1.37197E-2</v>
      </c>
      <c r="EQ485" s="53">
        <v>-0.15964729999999999</v>
      </c>
      <c r="ER485" s="53">
        <v>-0.1594401</v>
      </c>
      <c r="ES485" s="53">
        <v>-1.0757680000000001</v>
      </c>
      <c r="ET485" s="53">
        <v>-1.8754489999999999</v>
      </c>
      <c r="EU485" s="53">
        <v>-2.5023140000000001</v>
      </c>
      <c r="EV485" s="53">
        <v>-2.4556230000000001</v>
      </c>
      <c r="EW485" s="53">
        <v>69.793379999999999</v>
      </c>
      <c r="EX485" s="53">
        <v>68.27261</v>
      </c>
      <c r="EY485" s="53">
        <v>66.827879999999993</v>
      </c>
      <c r="EZ485" s="53">
        <v>65.580340000000007</v>
      </c>
      <c r="FA485" s="53">
        <v>64.494489999999999</v>
      </c>
      <c r="FB485" s="53">
        <v>63.511330000000001</v>
      </c>
      <c r="FC485" s="53">
        <v>63.710430000000002</v>
      </c>
      <c r="FD485" s="53">
        <v>66.080340000000007</v>
      </c>
      <c r="FE485" s="53">
        <v>69.220439999999996</v>
      </c>
      <c r="FF485" s="53">
        <v>72.59975</v>
      </c>
      <c r="FG485" s="53">
        <v>76.02937</v>
      </c>
      <c r="FH485" s="53">
        <v>79.168750000000003</v>
      </c>
      <c r="FI485" s="53">
        <v>81.858279999999993</v>
      </c>
      <c r="FJ485" s="53">
        <v>83.994420000000005</v>
      </c>
      <c r="FK485" s="53">
        <v>85.620429999999999</v>
      </c>
      <c r="FL485" s="53">
        <v>86.653499999999994</v>
      </c>
      <c r="FM485" s="53">
        <v>86.945139999999995</v>
      </c>
      <c r="FN485" s="53">
        <v>86.455640000000002</v>
      </c>
      <c r="FO485" s="53">
        <v>84.936869999999999</v>
      </c>
      <c r="FP485" s="53">
        <v>82.341480000000004</v>
      </c>
      <c r="FQ485" s="53">
        <v>78.766239999999996</v>
      </c>
      <c r="FR485" s="53">
        <v>75.764120000000005</v>
      </c>
      <c r="FS485" s="53">
        <v>73.372889999999998</v>
      </c>
      <c r="FT485" s="53">
        <v>71.452240000000003</v>
      </c>
      <c r="FU485" s="53">
        <v>602</v>
      </c>
      <c r="FV485" s="53">
        <v>19291.21</v>
      </c>
      <c r="FW485" s="53">
        <v>278.66480000000001</v>
      </c>
      <c r="FX485" s="53">
        <v>1</v>
      </c>
    </row>
    <row r="486" spans="1:180" x14ac:dyDescent="0.3">
      <c r="A486" t="s">
        <v>174</v>
      </c>
      <c r="B486" t="s">
        <v>253</v>
      </c>
      <c r="C486" t="s">
        <v>180</v>
      </c>
      <c r="D486" t="s">
        <v>227</v>
      </c>
      <c r="E486" t="s">
        <v>188</v>
      </c>
      <c r="F486" t="s">
        <v>234</v>
      </c>
      <c r="G486" t="s">
        <v>243</v>
      </c>
      <c r="H486" s="53">
        <v>369</v>
      </c>
      <c r="I486" s="53">
        <v>28.205079999999999</v>
      </c>
      <c r="J486" s="53">
        <v>27.453130000000002</v>
      </c>
      <c r="K486" s="53">
        <v>26.73461</v>
      </c>
      <c r="L486" s="53">
        <v>25.854959999999998</v>
      </c>
      <c r="M486" s="53">
        <v>25.335470000000001</v>
      </c>
      <c r="N486" s="53">
        <v>26.10971</v>
      </c>
      <c r="O486" s="53">
        <v>30.541599999999999</v>
      </c>
      <c r="P486" s="53">
        <v>34.637729999999998</v>
      </c>
      <c r="Q486" s="53">
        <v>37.26229</v>
      </c>
      <c r="R486" s="53">
        <v>38.556530000000002</v>
      </c>
      <c r="S486" s="53">
        <v>38.064950000000003</v>
      </c>
      <c r="T486" s="53">
        <v>37.693910000000002</v>
      </c>
      <c r="U486" s="53">
        <v>37.0246</v>
      </c>
      <c r="V486" s="53">
        <v>38.779960000000003</v>
      </c>
      <c r="W486" s="53">
        <v>39.148499999999999</v>
      </c>
      <c r="X486" s="53">
        <v>37.11374</v>
      </c>
      <c r="Y486" s="53">
        <v>34.813639999999999</v>
      </c>
      <c r="Z486" s="53">
        <v>33.647480000000002</v>
      </c>
      <c r="AA486" s="53">
        <v>32.458039999999997</v>
      </c>
      <c r="AB486" s="53">
        <v>31.453189999999999</v>
      </c>
      <c r="AC486" s="53">
        <v>31.539829999999998</v>
      </c>
      <c r="AD486" s="53">
        <v>31.75076</v>
      </c>
      <c r="AE486" s="53">
        <v>31.103580000000001</v>
      </c>
      <c r="AF486" s="53">
        <v>30.589279999999999</v>
      </c>
      <c r="AG486" s="53">
        <v>-7.3761330000000003</v>
      </c>
      <c r="AH486" s="53">
        <v>-7.7105189999999997</v>
      </c>
      <c r="AI486" s="53">
        <v>-7.8556290000000004</v>
      </c>
      <c r="AJ486" s="53">
        <v>-8.3533810000000006</v>
      </c>
      <c r="AK486" s="53">
        <v>-8.7503309999999992</v>
      </c>
      <c r="AL486" s="53">
        <v>-8.8330760000000001</v>
      </c>
      <c r="AM486" s="53">
        <v>-7.8026410000000004</v>
      </c>
      <c r="AN486" s="53">
        <v>-7.8385670000000003</v>
      </c>
      <c r="AO486" s="53">
        <v>-6.8259340000000002</v>
      </c>
      <c r="AP486" s="53">
        <v>-6.5479279999999997</v>
      </c>
      <c r="AQ486" s="53">
        <v>-7.4604340000000002</v>
      </c>
      <c r="AR486" s="53">
        <v>-7.6581380000000001</v>
      </c>
      <c r="AS486" s="53">
        <v>-8.0239250000000002</v>
      </c>
      <c r="AT486" s="53">
        <v>-6.7439730000000004</v>
      </c>
      <c r="AU486" s="53">
        <v>-5.8346150000000003</v>
      </c>
      <c r="AV486" s="53">
        <v>-6.3963960000000002</v>
      </c>
      <c r="AW486" s="53">
        <v>-7.2333499999999997</v>
      </c>
      <c r="AX486" s="53">
        <v>-5.8385730000000002</v>
      </c>
      <c r="AY486" s="53">
        <v>-6.2919340000000004</v>
      </c>
      <c r="AZ486" s="53">
        <v>-6.7409759999999999</v>
      </c>
      <c r="BA486" s="53">
        <v>-7.7618520000000002</v>
      </c>
      <c r="BB486" s="53">
        <v>-8.1459189999999992</v>
      </c>
      <c r="BC486" s="53">
        <v>-8.4456620000000004</v>
      </c>
      <c r="BD486" s="53">
        <v>-8.3651319999999991</v>
      </c>
      <c r="BE486" s="53">
        <v>-5.3875279000000003</v>
      </c>
      <c r="BF486" s="53">
        <v>-5.7305109999999999</v>
      </c>
      <c r="BG486" s="53">
        <v>-5.8797269999999999</v>
      </c>
      <c r="BH486" s="53">
        <v>-6.376614</v>
      </c>
      <c r="BI486" s="53">
        <v>-6.8615339999999998</v>
      </c>
      <c r="BJ486" s="53">
        <v>-6.9534260000000003</v>
      </c>
      <c r="BK486" s="53">
        <v>-5.8560319999999999</v>
      </c>
      <c r="BL486" s="53">
        <v>-5.6920339999999996</v>
      </c>
      <c r="BM486" s="53">
        <v>-4.575831</v>
      </c>
      <c r="BN486" s="53">
        <v>-3.9755880000000001</v>
      </c>
      <c r="BO486" s="53">
        <v>-4.8863899999999996</v>
      </c>
      <c r="BP486" s="53">
        <v>-5.1476240000000004</v>
      </c>
      <c r="BQ486" s="53">
        <v>-5.535577</v>
      </c>
      <c r="BR486" s="53">
        <v>-4.01708</v>
      </c>
      <c r="BS486" s="53">
        <v>-3.1434190000000002</v>
      </c>
      <c r="BT486" s="53">
        <v>-4.0971209999999996</v>
      </c>
      <c r="BU486" s="53">
        <v>-4.8271860000000002</v>
      </c>
      <c r="BV486" s="53">
        <v>-3.45879</v>
      </c>
      <c r="BW486" s="53">
        <v>-3.9569999999999999</v>
      </c>
      <c r="BX486" s="53">
        <v>-4.4243680000000003</v>
      </c>
      <c r="BY486" s="53">
        <v>-5.4462339999999996</v>
      </c>
      <c r="BZ486" s="53">
        <v>-5.8383669999999999</v>
      </c>
      <c r="CA486" s="53">
        <v>-6.1748890000000003</v>
      </c>
      <c r="CB486" s="53">
        <v>-6.110868</v>
      </c>
      <c r="CC486" s="53">
        <v>-4.0102257999999997</v>
      </c>
      <c r="CD486" s="53">
        <v>-4.3591629999999997</v>
      </c>
      <c r="CE486" s="53">
        <v>-4.5112240000000003</v>
      </c>
      <c r="CF486" s="53">
        <v>-5.007511</v>
      </c>
      <c r="CG486" s="53">
        <v>-5.5533599999999996</v>
      </c>
      <c r="CH486" s="53">
        <v>-5.651586</v>
      </c>
      <c r="CI486" s="53">
        <v>-4.507816</v>
      </c>
      <c r="CJ486" s="53">
        <v>-4.2053520000000004</v>
      </c>
      <c r="CK486" s="53">
        <v>-3.0174159999999999</v>
      </c>
      <c r="CL486" s="53">
        <v>-2.1939929999999999</v>
      </c>
      <c r="CM486" s="53">
        <v>-3.103615</v>
      </c>
      <c r="CN486" s="53">
        <v>-3.4088509999999999</v>
      </c>
      <c r="CO486" s="53">
        <v>-3.8121550000000002</v>
      </c>
      <c r="CP486" s="53">
        <v>-2.1284420000000002</v>
      </c>
      <c r="CQ486" s="53">
        <v>-1.279504</v>
      </c>
      <c r="CR486" s="53">
        <v>-2.504651</v>
      </c>
      <c r="CS486" s="53">
        <v>-3.1606839999999998</v>
      </c>
      <c r="CT486" s="53">
        <v>-1.810559</v>
      </c>
      <c r="CU486" s="53">
        <v>-2.3398310000000002</v>
      </c>
      <c r="CV486" s="53">
        <v>-2.8198919999999998</v>
      </c>
      <c r="CW486" s="53">
        <v>-3.842444</v>
      </c>
      <c r="CX486" s="53">
        <v>-4.2401629999999999</v>
      </c>
      <c r="CY486" s="53">
        <v>-4.6021580000000002</v>
      </c>
      <c r="CZ486" s="53">
        <v>-4.5495720000000004</v>
      </c>
      <c r="DA486" s="53">
        <v>-2.6329240999999999</v>
      </c>
      <c r="DB486" s="53">
        <v>-2.987816</v>
      </c>
      <c r="DC486" s="53">
        <v>-3.1427209999999999</v>
      </c>
      <c r="DD486" s="53">
        <v>-3.6384069999999999</v>
      </c>
      <c r="DE486" s="53">
        <v>-4.2451850000000002</v>
      </c>
      <c r="DF486" s="53">
        <v>-4.3497450000000004</v>
      </c>
      <c r="DG486" s="53">
        <v>-3.1596009999999999</v>
      </c>
      <c r="DH486" s="53">
        <v>-2.7186699999999999</v>
      </c>
      <c r="DI486" s="53">
        <v>-1.4590019999999999</v>
      </c>
      <c r="DJ486" s="53">
        <v>-0.4123983</v>
      </c>
      <c r="DK486" s="53">
        <v>-1.32084</v>
      </c>
      <c r="DL486" s="53">
        <v>-1.670078</v>
      </c>
      <c r="DM486" s="53">
        <v>-2.088733</v>
      </c>
      <c r="DN486" s="53">
        <v>-0.2398034</v>
      </c>
      <c r="DO486" s="53">
        <v>0.58441030000000005</v>
      </c>
      <c r="DP486" s="53">
        <v>-0.91217990000000004</v>
      </c>
      <c r="DQ486" s="53">
        <v>-1.494183</v>
      </c>
      <c r="DR486" s="53">
        <v>-0.16232840000000001</v>
      </c>
      <c r="DS486" s="53">
        <v>-0.72266249999999999</v>
      </c>
      <c r="DT486" s="53">
        <v>-1.215417</v>
      </c>
      <c r="DU486" s="53">
        <v>-2.2386550000000001</v>
      </c>
      <c r="DV486" s="53">
        <v>-2.6419600000000001</v>
      </c>
      <c r="DW486" s="53">
        <v>-3.0294279999999998</v>
      </c>
      <c r="DX486" s="53">
        <v>-2.9882759999999999</v>
      </c>
      <c r="DY486" s="53">
        <v>-0.64431917999999999</v>
      </c>
      <c r="DZ486" s="53">
        <v>-1.0078069999999999</v>
      </c>
      <c r="EA486" s="53">
        <v>-1.16682</v>
      </c>
      <c r="EB486" s="53">
        <v>-1.66164</v>
      </c>
      <c r="EC486" s="53">
        <v>-2.3563879999999999</v>
      </c>
      <c r="ED486" s="53">
        <v>-2.470094</v>
      </c>
      <c r="EE486" s="53">
        <v>-1.2129920000000001</v>
      </c>
      <c r="EF486" s="53">
        <v>-0.5721366</v>
      </c>
      <c r="EG486" s="53">
        <v>0.79110190000000002</v>
      </c>
      <c r="EH486" s="53">
        <v>2.159942</v>
      </c>
      <c r="EI486" s="53">
        <v>1.2532049999999999</v>
      </c>
      <c r="EJ486" s="53">
        <v>0.8404353</v>
      </c>
      <c r="EK486" s="53">
        <v>0.39961449999999998</v>
      </c>
      <c r="EL486" s="53">
        <v>2.4870899999999998</v>
      </c>
      <c r="EM486" s="53">
        <v>3.2756069999999999</v>
      </c>
      <c r="EN486" s="53">
        <v>1.387095</v>
      </c>
      <c r="EO486" s="53">
        <v>0.91198109999999999</v>
      </c>
      <c r="EP486" s="53">
        <v>2.2174550000000002</v>
      </c>
      <c r="EQ486" s="53">
        <v>1.6122719999999999</v>
      </c>
      <c r="ER486" s="53">
        <v>1.101191</v>
      </c>
      <c r="ES486" s="53">
        <v>7.6963299999999998E-2</v>
      </c>
      <c r="ET486" s="53">
        <v>-0.33440769999999997</v>
      </c>
      <c r="EU486" s="53">
        <v>-0.75865439999999995</v>
      </c>
      <c r="EV486" s="53">
        <v>-0.73401139999999998</v>
      </c>
      <c r="EW486" s="53">
        <v>74.055329999999998</v>
      </c>
      <c r="EX486" s="53">
        <v>72.521870000000007</v>
      </c>
      <c r="EY486" s="53">
        <v>71.160300000000007</v>
      </c>
      <c r="EZ486" s="53">
        <v>69.916550000000001</v>
      </c>
      <c r="FA486" s="53">
        <v>68.872919999999993</v>
      </c>
      <c r="FB486" s="53">
        <v>67.883210000000005</v>
      </c>
      <c r="FC486" s="53">
        <v>67.636170000000007</v>
      </c>
      <c r="FD486" s="53">
        <v>69.337329999999994</v>
      </c>
      <c r="FE486" s="53">
        <v>72.336020000000005</v>
      </c>
      <c r="FF486" s="53">
        <v>75.761189999999999</v>
      </c>
      <c r="FG486" s="53">
        <v>79.713260000000005</v>
      </c>
      <c r="FH486" s="53">
        <v>83.47457</v>
      </c>
      <c r="FI486" s="53">
        <v>86.542990000000003</v>
      </c>
      <c r="FJ486" s="53">
        <v>88.822140000000005</v>
      </c>
      <c r="FK486" s="53">
        <v>90.536349999999999</v>
      </c>
      <c r="FL486" s="53">
        <v>91.622919999999993</v>
      </c>
      <c r="FM486" s="53">
        <v>92.062259999999995</v>
      </c>
      <c r="FN486" s="53">
        <v>91.633679999999998</v>
      </c>
      <c r="FO486" s="53">
        <v>90.047259999999994</v>
      </c>
      <c r="FP486" s="53">
        <v>87.266970000000001</v>
      </c>
      <c r="FQ486" s="53">
        <v>83.649739999999994</v>
      </c>
      <c r="FR486" s="53">
        <v>80.728960000000001</v>
      </c>
      <c r="FS486" s="53">
        <v>78.16319</v>
      </c>
      <c r="FT486" s="53">
        <v>76.011349999999993</v>
      </c>
      <c r="FU486" s="53">
        <v>602</v>
      </c>
      <c r="FV486" s="53">
        <v>19330.330000000002</v>
      </c>
      <c r="FW486" s="53">
        <v>256.5419</v>
      </c>
      <c r="FX486" s="53">
        <v>1</v>
      </c>
    </row>
    <row r="487" spans="1:180" x14ac:dyDescent="0.3">
      <c r="A487" t="s">
        <v>174</v>
      </c>
      <c r="B487" t="s">
        <v>253</v>
      </c>
      <c r="C487" t="s">
        <v>180</v>
      </c>
      <c r="D487" t="s">
        <v>227</v>
      </c>
      <c r="E487" t="s">
        <v>190</v>
      </c>
      <c r="F487" t="s">
        <v>234</v>
      </c>
      <c r="G487" t="s">
        <v>243</v>
      </c>
      <c r="H487" s="53">
        <v>369</v>
      </c>
      <c r="I487" s="53">
        <v>14.33034</v>
      </c>
      <c r="J487" s="53">
        <v>13.89105</v>
      </c>
      <c r="K487" s="53">
        <v>13.682589999999999</v>
      </c>
      <c r="L487" s="53">
        <v>13.55621</v>
      </c>
      <c r="M487" s="53">
        <v>13.32399</v>
      </c>
      <c r="N487" s="53">
        <v>13.22203</v>
      </c>
      <c r="O487" s="53">
        <v>14.46664</v>
      </c>
      <c r="P487" s="53">
        <v>19.135919999999999</v>
      </c>
      <c r="Q487" s="53">
        <v>20.831720000000001</v>
      </c>
      <c r="R487" s="53">
        <v>20.861529999999998</v>
      </c>
      <c r="S487" s="53">
        <v>21.426359999999999</v>
      </c>
      <c r="T487" s="53">
        <v>20.790009999999999</v>
      </c>
      <c r="U487" s="53">
        <v>19.659130000000001</v>
      </c>
      <c r="V487" s="53">
        <v>20.47373</v>
      </c>
      <c r="W487" s="53">
        <v>20.651599999999998</v>
      </c>
      <c r="X487" s="53">
        <v>20.790700000000001</v>
      </c>
      <c r="Y487" s="53">
        <v>19.919239999999999</v>
      </c>
      <c r="Z487" s="53">
        <v>17.28809</v>
      </c>
      <c r="AA487" s="53">
        <v>16.517499999999998</v>
      </c>
      <c r="AB487" s="53">
        <v>16.094650000000001</v>
      </c>
      <c r="AC487" s="53">
        <v>16.177109999999999</v>
      </c>
      <c r="AD487" s="53">
        <v>16.13411</v>
      </c>
      <c r="AE487" s="53">
        <v>15.856960000000001</v>
      </c>
      <c r="AF487" s="53">
        <v>15.190630000000001</v>
      </c>
      <c r="AG487" s="53">
        <v>-6.3919810999999997</v>
      </c>
      <c r="AH487" s="53">
        <v>-6.40238</v>
      </c>
      <c r="AI487" s="53">
        <v>-6.0224820000000001</v>
      </c>
      <c r="AJ487" s="53">
        <v>-5.6159929999999996</v>
      </c>
      <c r="AK487" s="53">
        <v>-5.6889690000000002</v>
      </c>
      <c r="AL487" s="53">
        <v>-6.1139239999999999</v>
      </c>
      <c r="AM487" s="53">
        <v>-6.8866120000000004</v>
      </c>
      <c r="AN487" s="53">
        <v>-7.1944679999999996</v>
      </c>
      <c r="AO487" s="53">
        <v>-8.2933640000000004</v>
      </c>
      <c r="AP487" s="53">
        <v>-9.3755389999999998</v>
      </c>
      <c r="AQ487" s="53">
        <v>-9.5435870000000005</v>
      </c>
      <c r="AR487" s="53">
        <v>-10.217890000000001</v>
      </c>
      <c r="AS487" s="53">
        <v>-10.95284</v>
      </c>
      <c r="AT487" s="53">
        <v>-10.423439999999999</v>
      </c>
      <c r="AU487" s="53">
        <v>-10.48821</v>
      </c>
      <c r="AV487" s="53">
        <v>-9.9747129999999995</v>
      </c>
      <c r="AW487" s="53">
        <v>-9.4254759999999997</v>
      </c>
      <c r="AX487" s="53">
        <v>-8.7004380000000001</v>
      </c>
      <c r="AY487" s="53">
        <v>-8.1846669999999992</v>
      </c>
      <c r="AZ487" s="53">
        <v>-7.6831240000000003</v>
      </c>
      <c r="BA487" s="53">
        <v>-7.704548</v>
      </c>
      <c r="BB487" s="53">
        <v>-7.6467460000000003</v>
      </c>
      <c r="BC487" s="53">
        <v>-7.5394410000000001</v>
      </c>
      <c r="BD487" s="53">
        <v>-7.6193629999999999</v>
      </c>
      <c r="BE487" s="53">
        <v>-4.9819697999999999</v>
      </c>
      <c r="BF487" s="53">
        <v>-5.0097110000000002</v>
      </c>
      <c r="BG487" s="53">
        <v>-4.6679849999999998</v>
      </c>
      <c r="BH487" s="53">
        <v>-4.2630030000000003</v>
      </c>
      <c r="BI487" s="53">
        <v>-4.3058759999999996</v>
      </c>
      <c r="BJ487" s="53">
        <v>-4.7232190000000003</v>
      </c>
      <c r="BK487" s="53">
        <v>-5.4654489999999996</v>
      </c>
      <c r="BL487" s="53">
        <v>-5.6357790000000003</v>
      </c>
      <c r="BM487" s="53">
        <v>-6.5621650000000002</v>
      </c>
      <c r="BN487" s="53">
        <v>-7.4264190000000001</v>
      </c>
      <c r="BO487" s="53">
        <v>-7.3753679999999999</v>
      </c>
      <c r="BP487" s="53">
        <v>-8.0077169999999995</v>
      </c>
      <c r="BQ487" s="53">
        <v>-8.7912739999999996</v>
      </c>
      <c r="BR487" s="53">
        <v>-8.2031039999999997</v>
      </c>
      <c r="BS487" s="53">
        <v>-8.0601800000000008</v>
      </c>
      <c r="BT487" s="53">
        <v>-7.2665769999999998</v>
      </c>
      <c r="BU487" s="53">
        <v>-6.7967570000000004</v>
      </c>
      <c r="BV487" s="53">
        <v>-6.8264500000000004</v>
      </c>
      <c r="BW487" s="53">
        <v>-6.4377529999999998</v>
      </c>
      <c r="BX487" s="53">
        <v>-5.9737939999999998</v>
      </c>
      <c r="BY487" s="53">
        <v>-6.042719</v>
      </c>
      <c r="BZ487" s="53">
        <v>-6.0146579999999998</v>
      </c>
      <c r="CA487" s="53">
        <v>-5.9421099999999996</v>
      </c>
      <c r="CB487" s="53">
        <v>-6.0528149999999998</v>
      </c>
      <c r="CC487" s="53">
        <v>-4.0054021000000004</v>
      </c>
      <c r="CD487" s="53">
        <v>-4.045153</v>
      </c>
      <c r="CE487" s="53">
        <v>-3.7298650000000002</v>
      </c>
      <c r="CF487" s="53">
        <v>-3.3259259999999999</v>
      </c>
      <c r="CG487" s="53">
        <v>-3.34795</v>
      </c>
      <c r="CH487" s="53">
        <v>-3.7600199999999999</v>
      </c>
      <c r="CI487" s="53">
        <v>-4.4811560000000004</v>
      </c>
      <c r="CJ487" s="53">
        <v>-4.5562370000000003</v>
      </c>
      <c r="CK487" s="53">
        <v>-5.363143</v>
      </c>
      <c r="CL487" s="53">
        <v>-6.0764639999999996</v>
      </c>
      <c r="CM487" s="53">
        <v>-5.8736670000000002</v>
      </c>
      <c r="CN487" s="53">
        <v>-6.4769589999999999</v>
      </c>
      <c r="CO487" s="53">
        <v>-7.2941839999999996</v>
      </c>
      <c r="CP487" s="53">
        <v>-6.6653029999999998</v>
      </c>
      <c r="CQ487" s="53">
        <v>-6.3785299999999996</v>
      </c>
      <c r="CR487" s="53">
        <v>-5.3909289999999999</v>
      </c>
      <c r="CS487" s="53">
        <v>-4.9761150000000001</v>
      </c>
      <c r="CT487" s="53">
        <v>-5.5285320000000002</v>
      </c>
      <c r="CU487" s="53">
        <v>-5.2278469999999997</v>
      </c>
      <c r="CV487" s="53">
        <v>-4.789917</v>
      </c>
      <c r="CW487" s="53">
        <v>-4.8917419999999998</v>
      </c>
      <c r="CX487" s="53">
        <v>-4.8842790000000003</v>
      </c>
      <c r="CY487" s="53">
        <v>-4.8358040000000004</v>
      </c>
      <c r="CZ487" s="53">
        <v>-4.9678300000000002</v>
      </c>
      <c r="DA487" s="53">
        <v>-3.0288328999999998</v>
      </c>
      <c r="DB487" s="53">
        <v>-3.0805950000000002</v>
      </c>
      <c r="DC487" s="53">
        <v>-2.7917450000000001</v>
      </c>
      <c r="DD487" s="53">
        <v>-2.3888500000000001</v>
      </c>
      <c r="DE487" s="53">
        <v>-2.3900250000000001</v>
      </c>
      <c r="DF487" s="53">
        <v>-2.7968220000000001</v>
      </c>
      <c r="DG487" s="53">
        <v>-3.4968629999999998</v>
      </c>
      <c r="DH487" s="53">
        <v>-3.4766940000000002</v>
      </c>
      <c r="DI487" s="53">
        <v>-4.1641209999999997</v>
      </c>
      <c r="DJ487" s="53">
        <v>-4.7265100000000002</v>
      </c>
      <c r="DK487" s="53">
        <v>-4.3719650000000003</v>
      </c>
      <c r="DL487" s="53">
        <v>-4.9462020000000004</v>
      </c>
      <c r="DM487" s="53">
        <v>-5.7970930000000003</v>
      </c>
      <c r="DN487" s="53">
        <v>-5.1275019999999998</v>
      </c>
      <c r="DO487" s="53">
        <v>-4.6968800000000002</v>
      </c>
      <c r="DP487" s="53">
        <v>-3.515282</v>
      </c>
      <c r="DQ487" s="53">
        <v>-3.1554720000000001</v>
      </c>
      <c r="DR487" s="53">
        <v>-4.230613</v>
      </c>
      <c r="DS487" s="53">
        <v>-4.0179400000000003</v>
      </c>
      <c r="DT487" s="53">
        <v>-3.6060400000000001</v>
      </c>
      <c r="DU487" s="53">
        <v>-3.7407650000000001</v>
      </c>
      <c r="DV487" s="53">
        <v>-3.7538999999999998</v>
      </c>
      <c r="DW487" s="53">
        <v>-3.729498</v>
      </c>
      <c r="DX487" s="53">
        <v>-3.882844</v>
      </c>
      <c r="DY487" s="53">
        <v>-1.618822</v>
      </c>
      <c r="DZ487" s="53">
        <v>-1.687926</v>
      </c>
      <c r="EA487" s="53">
        <v>-1.437249</v>
      </c>
      <c r="EB487" s="53">
        <v>-1.03586</v>
      </c>
      <c r="EC487" s="53">
        <v>-1.0069319999999999</v>
      </c>
      <c r="ED487" s="53">
        <v>-1.4061170000000001</v>
      </c>
      <c r="EE487" s="53">
        <v>-2.0756999999999999</v>
      </c>
      <c r="EF487" s="53">
        <v>-1.9180060000000001</v>
      </c>
      <c r="EG487" s="53">
        <v>-2.432922</v>
      </c>
      <c r="EH487" s="53">
        <v>-2.77739</v>
      </c>
      <c r="EI487" s="53">
        <v>-2.2037469999999999</v>
      </c>
      <c r="EJ487" s="53">
        <v>-2.7360310000000001</v>
      </c>
      <c r="EK487" s="53">
        <v>-3.635532</v>
      </c>
      <c r="EL487" s="53">
        <v>-2.9071630000000002</v>
      </c>
      <c r="EM487" s="53">
        <v>-2.2688449999999998</v>
      </c>
      <c r="EN487" s="53">
        <v>-0.8071448</v>
      </c>
      <c r="EO487" s="53">
        <v>-0.52675329999999998</v>
      </c>
      <c r="EP487" s="53">
        <v>-2.3566250000000002</v>
      </c>
      <c r="EQ487" s="53">
        <v>-2.2710270000000001</v>
      </c>
      <c r="ER487" s="53">
        <v>-1.8967099999999999</v>
      </c>
      <c r="ES487" s="53">
        <v>-2.0789369999999998</v>
      </c>
      <c r="ET487" s="53">
        <v>-2.1218119999999998</v>
      </c>
      <c r="EU487" s="53">
        <v>-2.1321680000000001</v>
      </c>
      <c r="EV487" s="53">
        <v>-2.3162959999999999</v>
      </c>
      <c r="EW487" s="53">
        <v>68.531649999999999</v>
      </c>
      <c r="EX487" s="53">
        <v>67.322800000000001</v>
      </c>
      <c r="EY487" s="53">
        <v>66.046480000000003</v>
      </c>
      <c r="EZ487" s="53">
        <v>64.952340000000007</v>
      </c>
      <c r="FA487" s="53">
        <v>63.793729999999996</v>
      </c>
      <c r="FB487" s="53">
        <v>62.857170000000004</v>
      </c>
      <c r="FC487" s="53">
        <v>62.157539999999997</v>
      </c>
      <c r="FD487" s="53">
        <v>63.06147</v>
      </c>
      <c r="FE487" s="53">
        <v>66.381180000000001</v>
      </c>
      <c r="FF487" s="53">
        <v>70.563800000000001</v>
      </c>
      <c r="FG487" s="53">
        <v>74.779330000000002</v>
      </c>
      <c r="FH487" s="53">
        <v>78.669089999999997</v>
      </c>
      <c r="FI487" s="53">
        <v>81.846090000000004</v>
      </c>
      <c r="FJ487" s="53">
        <v>84.379800000000003</v>
      </c>
      <c r="FK487" s="53">
        <v>86.030929999999998</v>
      </c>
      <c r="FL487" s="53">
        <v>86.823070000000001</v>
      </c>
      <c r="FM487" s="53">
        <v>86.736770000000007</v>
      </c>
      <c r="FN487" s="53">
        <v>85.518789999999996</v>
      </c>
      <c r="FO487" s="53">
        <v>82.80386</v>
      </c>
      <c r="FP487" s="53">
        <v>79.126649999999998</v>
      </c>
      <c r="FQ487" s="53">
        <v>76.025239999999997</v>
      </c>
      <c r="FR487" s="53">
        <v>73.444270000000003</v>
      </c>
      <c r="FS487" s="53">
        <v>71.339529999999996</v>
      </c>
      <c r="FT487" s="53">
        <v>69.531599999999997</v>
      </c>
      <c r="FU487" s="53">
        <v>601.96669999999995</v>
      </c>
      <c r="FV487" s="53">
        <v>11691.01</v>
      </c>
      <c r="FW487" s="53">
        <v>228.09649999999999</v>
      </c>
      <c r="FX487" s="53">
        <v>1</v>
      </c>
    </row>
    <row r="488" spans="1:180" x14ac:dyDescent="0.3">
      <c r="A488" t="s">
        <v>174</v>
      </c>
      <c r="B488" t="s">
        <v>253</v>
      </c>
      <c r="C488" t="s">
        <v>180</v>
      </c>
      <c r="D488" t="s">
        <v>248</v>
      </c>
      <c r="E488" t="s">
        <v>187</v>
      </c>
      <c r="F488" t="s">
        <v>234</v>
      </c>
      <c r="G488" t="s">
        <v>243</v>
      </c>
      <c r="H488" s="53">
        <v>369</v>
      </c>
      <c r="I488" s="53">
        <v>26.564879999999999</v>
      </c>
      <c r="J488" s="53">
        <v>26.584199999999999</v>
      </c>
      <c r="K488" s="53">
        <v>26.47364</v>
      </c>
      <c r="L488" s="53">
        <v>26.03303</v>
      </c>
      <c r="M488" s="53">
        <v>26.058520000000001</v>
      </c>
      <c r="N488" s="53">
        <v>26.75075</v>
      </c>
      <c r="O488" s="53">
        <v>29.505479999999999</v>
      </c>
      <c r="P488" s="53">
        <v>29.609369999999998</v>
      </c>
      <c r="Q488" s="53">
        <v>28.998270000000002</v>
      </c>
      <c r="R488" s="53">
        <v>27.72627</v>
      </c>
      <c r="S488" s="53">
        <v>27.21266</v>
      </c>
      <c r="T488" s="53">
        <v>25.876850000000001</v>
      </c>
      <c r="U488" s="53">
        <v>24.65437</v>
      </c>
      <c r="V488" s="53">
        <v>24.97148</v>
      </c>
      <c r="W488" s="53">
        <v>24.086549999999999</v>
      </c>
      <c r="X488" s="53">
        <v>24.215150000000001</v>
      </c>
      <c r="Y488" s="53">
        <v>24.019030000000001</v>
      </c>
      <c r="Z488" s="53">
        <v>22.729500000000002</v>
      </c>
      <c r="AA488" s="53">
        <v>21.922830000000001</v>
      </c>
      <c r="AB488" s="53">
        <v>21.597549999999998</v>
      </c>
      <c r="AC488" s="53">
        <v>21.563880000000001</v>
      </c>
      <c r="AD488" s="53">
        <v>20.64331</v>
      </c>
      <c r="AE488" s="53">
        <v>19.78847</v>
      </c>
      <c r="AF488" s="53">
        <v>19.230840000000001</v>
      </c>
      <c r="AG488" s="53">
        <v>-7.5380000999999996</v>
      </c>
      <c r="AH488" s="53">
        <v>-7.0488710000000001</v>
      </c>
      <c r="AI488" s="53">
        <v>-6.6714200000000003</v>
      </c>
      <c r="AJ488" s="53">
        <v>-6.6490879999999999</v>
      </c>
      <c r="AK488" s="53">
        <v>-6.458507</v>
      </c>
      <c r="AL488" s="53">
        <v>-5.9783099999999996</v>
      </c>
      <c r="AM488" s="53">
        <v>-4.4076199999999996</v>
      </c>
      <c r="AN488" s="53">
        <v>-5.0581909999999999</v>
      </c>
      <c r="AO488" s="53">
        <v>-5.8113479999999997</v>
      </c>
      <c r="AP488" s="53">
        <v>-6.6664370000000002</v>
      </c>
      <c r="AQ488" s="53">
        <v>-6.560467</v>
      </c>
      <c r="AR488" s="53">
        <v>-7.3649240000000002</v>
      </c>
      <c r="AS488" s="53">
        <v>-8.1942690000000002</v>
      </c>
      <c r="AT488" s="53">
        <v>-7.1130300000000002</v>
      </c>
      <c r="AU488" s="53">
        <v>-7.1113809999999997</v>
      </c>
      <c r="AV488" s="53">
        <v>-5.8913500000000001</v>
      </c>
      <c r="AW488" s="53">
        <v>-4.8183720000000001</v>
      </c>
      <c r="AX488" s="53">
        <v>-4.7994500000000002</v>
      </c>
      <c r="AY488" s="53">
        <v>-5.1290680000000002</v>
      </c>
      <c r="AZ488" s="53">
        <v>-4.8693419999999996</v>
      </c>
      <c r="BA488" s="53">
        <v>-5.1404180000000004</v>
      </c>
      <c r="BB488" s="53">
        <v>-6.1637230000000001</v>
      </c>
      <c r="BC488" s="53">
        <v>-6.8436830000000004</v>
      </c>
      <c r="BD488" s="53">
        <v>-7.0618930000000004</v>
      </c>
      <c r="BE488" s="53">
        <v>-5.4370517999999999</v>
      </c>
      <c r="BF488" s="53">
        <v>-4.9411969999999998</v>
      </c>
      <c r="BG488" s="53">
        <v>-4.540724</v>
      </c>
      <c r="BH488" s="53">
        <v>-4.5375629999999996</v>
      </c>
      <c r="BI488" s="53">
        <v>-4.3181260000000004</v>
      </c>
      <c r="BJ488" s="53">
        <v>-3.8883369999999999</v>
      </c>
      <c r="BK488" s="53">
        <v>-2.4927410000000001</v>
      </c>
      <c r="BL488" s="53">
        <v>-3.1725219999999998</v>
      </c>
      <c r="BM488" s="53">
        <v>-3.9972799999999999</v>
      </c>
      <c r="BN488" s="53">
        <v>-4.8617039999999996</v>
      </c>
      <c r="BO488" s="53">
        <v>-4.7722939999999996</v>
      </c>
      <c r="BP488" s="53">
        <v>-5.5264550000000003</v>
      </c>
      <c r="BQ488" s="53">
        <v>-6.2988350000000004</v>
      </c>
      <c r="BR488" s="53">
        <v>-5.2234369999999997</v>
      </c>
      <c r="BS488" s="53">
        <v>-5.2371679999999996</v>
      </c>
      <c r="BT488" s="53">
        <v>-4.030824</v>
      </c>
      <c r="BU488" s="53">
        <v>-2.9585590000000002</v>
      </c>
      <c r="BV488" s="53">
        <v>-2.9691149999999999</v>
      </c>
      <c r="BW488" s="53">
        <v>-3.2983799999999999</v>
      </c>
      <c r="BX488" s="53">
        <v>-3.062538</v>
      </c>
      <c r="BY488" s="53">
        <v>-3.3569040000000001</v>
      </c>
      <c r="BZ488" s="53">
        <v>-4.3894669999999998</v>
      </c>
      <c r="CA488" s="53">
        <v>-5.07768</v>
      </c>
      <c r="CB488" s="53">
        <v>-5.305707</v>
      </c>
      <c r="CC488" s="53">
        <v>-3.981941</v>
      </c>
      <c r="CD488" s="53">
        <v>-3.4814289999999999</v>
      </c>
      <c r="CE488" s="53">
        <v>-3.06501</v>
      </c>
      <c r="CF488" s="53">
        <v>-3.0751279999999999</v>
      </c>
      <c r="CG488" s="53">
        <v>-2.8357049999999999</v>
      </c>
      <c r="CH488" s="53">
        <v>-2.4408280000000002</v>
      </c>
      <c r="CI488" s="53">
        <v>-1.1665019999999999</v>
      </c>
      <c r="CJ488" s="53">
        <v>-1.8665130000000001</v>
      </c>
      <c r="CK488" s="53">
        <v>-2.7408619999999999</v>
      </c>
      <c r="CL488" s="53">
        <v>-3.6117509999999999</v>
      </c>
      <c r="CM488" s="53">
        <v>-3.5338099999999999</v>
      </c>
      <c r="CN488" s="53">
        <v>-4.2531379999999999</v>
      </c>
      <c r="CO488" s="53">
        <v>-4.9860620000000004</v>
      </c>
      <c r="CP488" s="53">
        <v>-3.9147099999999999</v>
      </c>
      <c r="CQ488" s="53">
        <v>-3.939095</v>
      </c>
      <c r="CR488" s="53">
        <v>-2.7422300000000002</v>
      </c>
      <c r="CS488" s="53">
        <v>-1.6704589999999999</v>
      </c>
      <c r="CT488" s="53">
        <v>-1.70143</v>
      </c>
      <c r="CU488" s="53">
        <v>-2.0304509999999998</v>
      </c>
      <c r="CV488" s="53">
        <v>-1.81115</v>
      </c>
      <c r="CW488" s="53">
        <v>-2.121648</v>
      </c>
      <c r="CX488" s="53">
        <v>-3.160622</v>
      </c>
      <c r="CY488" s="53">
        <v>-3.854552</v>
      </c>
      <c r="CZ488" s="53">
        <v>-4.0893769999999998</v>
      </c>
      <c r="DA488" s="53">
        <v>-2.5268299999999999</v>
      </c>
      <c r="DB488" s="53">
        <v>-2.0216599999999998</v>
      </c>
      <c r="DC488" s="53">
        <v>-1.589296</v>
      </c>
      <c r="DD488" s="53">
        <v>-1.612692</v>
      </c>
      <c r="DE488" s="53">
        <v>-1.3532839999999999</v>
      </c>
      <c r="DF488" s="53">
        <v>-0.99331939999999996</v>
      </c>
      <c r="DG488" s="53">
        <v>0.1597373</v>
      </c>
      <c r="DH488" s="53">
        <v>-0.56050409999999995</v>
      </c>
      <c r="DI488" s="53">
        <v>-1.4844440000000001</v>
      </c>
      <c r="DJ488" s="53">
        <v>-2.361799</v>
      </c>
      <c r="DK488" s="53">
        <v>-2.2953260000000002</v>
      </c>
      <c r="DL488" s="53">
        <v>-2.9798200000000001</v>
      </c>
      <c r="DM488" s="53">
        <v>-3.6732900000000002</v>
      </c>
      <c r="DN488" s="53">
        <v>-2.6059830000000002</v>
      </c>
      <c r="DO488" s="53">
        <v>-2.6410209999999998</v>
      </c>
      <c r="DP488" s="53">
        <v>-1.453635</v>
      </c>
      <c r="DQ488" s="53">
        <v>-0.38235809999999998</v>
      </c>
      <c r="DR488" s="53">
        <v>-0.4337454</v>
      </c>
      <c r="DS488" s="53">
        <v>-0.76252240000000004</v>
      </c>
      <c r="DT488" s="53">
        <v>-0.55976269999999995</v>
      </c>
      <c r="DU488" s="53">
        <v>-0.8863915</v>
      </c>
      <c r="DV488" s="53">
        <v>-1.931778</v>
      </c>
      <c r="DW488" s="53">
        <v>-2.6314229999999998</v>
      </c>
      <c r="DX488" s="53">
        <v>-2.8730470000000001</v>
      </c>
      <c r="DY488" s="53">
        <v>-0.42588179999999998</v>
      </c>
      <c r="DZ488" s="53">
        <v>8.6013300000000001E-2</v>
      </c>
      <c r="EA488" s="53">
        <v>0.54139970000000004</v>
      </c>
      <c r="EB488" s="53">
        <v>0.49883290000000002</v>
      </c>
      <c r="EC488" s="53">
        <v>0.78709750000000001</v>
      </c>
      <c r="ED488" s="53">
        <v>1.096654</v>
      </c>
      <c r="EE488" s="53">
        <v>2.0746159999999998</v>
      </c>
      <c r="EF488" s="53">
        <v>1.3251660000000001</v>
      </c>
      <c r="EG488" s="53">
        <v>0.32962429999999998</v>
      </c>
      <c r="EH488" s="53">
        <v>-0.55706580000000006</v>
      </c>
      <c r="EI488" s="53">
        <v>-0.50715209999999999</v>
      </c>
      <c r="EJ488" s="53">
        <v>-1.141351</v>
      </c>
      <c r="EK488" s="53">
        <v>-1.777854</v>
      </c>
      <c r="EL488" s="53">
        <v>-0.71638990000000002</v>
      </c>
      <c r="EM488" s="53">
        <v>-0.76680899999999996</v>
      </c>
      <c r="EN488" s="53">
        <v>0.4068908</v>
      </c>
      <c r="EO488" s="53">
        <v>1.477454</v>
      </c>
      <c r="EP488" s="53">
        <v>1.39659</v>
      </c>
      <c r="EQ488" s="53">
        <v>1.0681659999999999</v>
      </c>
      <c r="ER488" s="53">
        <v>1.247042</v>
      </c>
      <c r="ES488" s="53">
        <v>0.89712230000000004</v>
      </c>
      <c r="ET488" s="53">
        <v>-0.1575213</v>
      </c>
      <c r="EU488" s="53">
        <v>-0.86541990000000002</v>
      </c>
      <c r="EV488" s="53">
        <v>-1.1168610000000001</v>
      </c>
      <c r="EW488" s="53">
        <v>72.473839999999996</v>
      </c>
      <c r="EX488" s="53">
        <v>70.927949999999996</v>
      </c>
      <c r="EY488" s="53">
        <v>69.467399999999998</v>
      </c>
      <c r="EZ488" s="53">
        <v>68.111919999999998</v>
      </c>
      <c r="FA488" s="53">
        <v>66.789249999999996</v>
      </c>
      <c r="FB488" s="53">
        <v>65.688959999999994</v>
      </c>
      <c r="FC488" s="53">
        <v>65.921509999999998</v>
      </c>
      <c r="FD488" s="53">
        <v>68.534779999999998</v>
      </c>
      <c r="FE488" s="53">
        <v>71.914760000000001</v>
      </c>
      <c r="FF488" s="53">
        <v>75.645449999999997</v>
      </c>
      <c r="FG488" s="53">
        <v>79.172129999999996</v>
      </c>
      <c r="FH488" s="53">
        <v>82.471860000000007</v>
      </c>
      <c r="FI488" s="53">
        <v>85.239199999999997</v>
      </c>
      <c r="FJ488" s="53">
        <v>87.364720000000005</v>
      </c>
      <c r="FK488" s="53">
        <v>89.158529999999999</v>
      </c>
      <c r="FL488" s="53">
        <v>90.220410000000001</v>
      </c>
      <c r="FM488" s="53">
        <v>90.579419999999999</v>
      </c>
      <c r="FN488" s="53">
        <v>90.067480000000003</v>
      </c>
      <c r="FO488" s="53">
        <v>88.300250000000005</v>
      </c>
      <c r="FP488" s="53">
        <v>85.738579999999999</v>
      </c>
      <c r="FQ488" s="53">
        <v>82.088769999999997</v>
      </c>
      <c r="FR488" s="53">
        <v>78.847279999999998</v>
      </c>
      <c r="FS488" s="53">
        <v>76.259659999999997</v>
      </c>
      <c r="FT488" s="53">
        <v>73.992000000000004</v>
      </c>
      <c r="FU488" s="53">
        <v>602</v>
      </c>
      <c r="FV488" s="53">
        <v>19291.21</v>
      </c>
      <c r="FW488" s="53">
        <v>278.66480000000001</v>
      </c>
      <c r="FX488" s="53">
        <v>1</v>
      </c>
    </row>
    <row r="489" spans="1:180" x14ac:dyDescent="0.3">
      <c r="A489" t="s">
        <v>174</v>
      </c>
      <c r="B489" t="s">
        <v>253</v>
      </c>
      <c r="C489" t="s">
        <v>180</v>
      </c>
      <c r="D489" t="s">
        <v>248</v>
      </c>
      <c r="E489" t="s">
        <v>189</v>
      </c>
      <c r="F489" t="s">
        <v>234</v>
      </c>
      <c r="G489" t="s">
        <v>243</v>
      </c>
      <c r="H489" s="53">
        <v>369</v>
      </c>
      <c r="I489" s="53">
        <v>15.053979999999999</v>
      </c>
      <c r="J489" s="53">
        <v>15.067159999999999</v>
      </c>
      <c r="K489" s="53">
        <v>15.13208</v>
      </c>
      <c r="L489" s="53">
        <v>15.0443</v>
      </c>
      <c r="M489" s="53">
        <v>15.3469</v>
      </c>
      <c r="N489" s="53">
        <v>16.4283</v>
      </c>
      <c r="O489" s="53">
        <v>18.029160000000001</v>
      </c>
      <c r="P489" s="53">
        <v>21.022580000000001</v>
      </c>
      <c r="Q489" s="53">
        <v>21.470970000000001</v>
      </c>
      <c r="R489" s="53">
        <v>21.1205</v>
      </c>
      <c r="S489" s="53">
        <v>20.079789999999999</v>
      </c>
      <c r="T489" s="53">
        <v>19.935269999999999</v>
      </c>
      <c r="U489" s="53">
        <v>19.893360000000001</v>
      </c>
      <c r="V489" s="53">
        <v>19.714079999999999</v>
      </c>
      <c r="W489" s="53">
        <v>19.318059999999999</v>
      </c>
      <c r="X489" s="53">
        <v>18.598130000000001</v>
      </c>
      <c r="Y489" s="53">
        <v>17.460550000000001</v>
      </c>
      <c r="Z489" s="53">
        <v>16.0105</v>
      </c>
      <c r="AA489" s="53">
        <v>15.366479999999999</v>
      </c>
      <c r="AB489" s="53">
        <v>14.46364</v>
      </c>
      <c r="AC489" s="53">
        <v>13.36853</v>
      </c>
      <c r="AD489" s="53">
        <v>12.386939999999999</v>
      </c>
      <c r="AE489" s="53">
        <v>12.22002</v>
      </c>
      <c r="AF489" s="53">
        <v>12.105420000000001</v>
      </c>
      <c r="AG489" s="53">
        <v>-11.08764</v>
      </c>
      <c r="AH489" s="53">
        <v>-10.583360000000001</v>
      </c>
      <c r="AI489" s="53">
        <v>-9.9558890000000009</v>
      </c>
      <c r="AJ489" s="53">
        <v>-9.6437259999999991</v>
      </c>
      <c r="AK489" s="53">
        <v>-9.0973980000000001</v>
      </c>
      <c r="AL489" s="53">
        <v>-8.4432960000000001</v>
      </c>
      <c r="AM489" s="53">
        <v>-8.1468950000000007</v>
      </c>
      <c r="AN489" s="53">
        <v>-7.007695</v>
      </c>
      <c r="AO489" s="53">
        <v>-7.5807909999999996</v>
      </c>
      <c r="AP489" s="53">
        <v>-7.9852129999999999</v>
      </c>
      <c r="AQ489" s="53">
        <v>-8.9834440000000004</v>
      </c>
      <c r="AR489" s="53">
        <v>-8.9720779999999998</v>
      </c>
      <c r="AS489" s="53">
        <v>-8.729203</v>
      </c>
      <c r="AT489" s="53">
        <v>-8.4966419999999996</v>
      </c>
      <c r="AU489" s="53">
        <v>-8.256202</v>
      </c>
      <c r="AV489" s="53">
        <v>-7.9253640000000001</v>
      </c>
      <c r="AW489" s="53">
        <v>-7.2295759999999998</v>
      </c>
      <c r="AX489" s="53">
        <v>-7.300332</v>
      </c>
      <c r="AY489" s="53">
        <v>-7.0888090000000004</v>
      </c>
      <c r="AZ489" s="53">
        <v>-7.4486829999999999</v>
      </c>
      <c r="BA489" s="53">
        <v>-8.5134349999999994</v>
      </c>
      <c r="BB489" s="53">
        <v>-9.2197250000000004</v>
      </c>
      <c r="BC489" s="53">
        <v>-9.0400399999999994</v>
      </c>
      <c r="BD489" s="53">
        <v>-8.752656</v>
      </c>
      <c r="BE489" s="53">
        <v>-9.1430693000000005</v>
      </c>
      <c r="BF489" s="53">
        <v>-8.6514240000000004</v>
      </c>
      <c r="BG489" s="53">
        <v>-8.0281590000000005</v>
      </c>
      <c r="BH489" s="53">
        <v>-7.7152589999999996</v>
      </c>
      <c r="BI489" s="53">
        <v>-7.1828289999999999</v>
      </c>
      <c r="BJ489" s="53">
        <v>-6.5084379999999999</v>
      </c>
      <c r="BK489" s="53">
        <v>-6.3499150000000002</v>
      </c>
      <c r="BL489" s="53">
        <v>-5.1948740000000004</v>
      </c>
      <c r="BM489" s="53">
        <v>-5.6759579999999996</v>
      </c>
      <c r="BN489" s="53">
        <v>-5.9848569999999999</v>
      </c>
      <c r="BO489" s="53">
        <v>-6.9534690000000001</v>
      </c>
      <c r="BP489" s="53">
        <v>-6.8792580000000001</v>
      </c>
      <c r="BQ489" s="53">
        <v>-6.5752980000000001</v>
      </c>
      <c r="BR489" s="53">
        <v>-6.3456049999999999</v>
      </c>
      <c r="BS489" s="53">
        <v>-6.1628749999999997</v>
      </c>
      <c r="BT489" s="53">
        <v>-5.887124</v>
      </c>
      <c r="BU489" s="53">
        <v>-5.3549550000000004</v>
      </c>
      <c r="BV489" s="53">
        <v>-5.5616789999999998</v>
      </c>
      <c r="BW489" s="53">
        <v>-5.3746499999999999</v>
      </c>
      <c r="BX489" s="53">
        <v>-5.7472279999999998</v>
      </c>
      <c r="BY489" s="53">
        <v>-6.8137249999999998</v>
      </c>
      <c r="BZ489" s="53">
        <v>-7.5301030000000004</v>
      </c>
      <c r="CA489" s="53">
        <v>-7.3937600000000003</v>
      </c>
      <c r="CB489" s="53">
        <v>-7.112984</v>
      </c>
      <c r="CC489" s="53">
        <v>-7.7962661000000004</v>
      </c>
      <c r="CD489" s="53">
        <v>-7.3133730000000003</v>
      </c>
      <c r="CE489" s="53">
        <v>-6.6930199999999997</v>
      </c>
      <c r="CF489" s="53">
        <v>-6.3796090000000003</v>
      </c>
      <c r="CG489" s="53">
        <v>-5.8568040000000003</v>
      </c>
      <c r="CH489" s="53">
        <v>-5.168361</v>
      </c>
      <c r="CI489" s="53">
        <v>-5.1053319999999998</v>
      </c>
      <c r="CJ489" s="53">
        <v>-3.9393189999999998</v>
      </c>
      <c r="CK489" s="53">
        <v>-4.3566760000000002</v>
      </c>
      <c r="CL489" s="53">
        <v>-4.5994169999999999</v>
      </c>
      <c r="CM489" s="53">
        <v>-5.5475149999999998</v>
      </c>
      <c r="CN489" s="53">
        <v>-5.4297779999999998</v>
      </c>
      <c r="CO489" s="53">
        <v>-5.0835090000000003</v>
      </c>
      <c r="CP489" s="53">
        <v>-4.855804</v>
      </c>
      <c r="CQ489" s="53">
        <v>-4.713044</v>
      </c>
      <c r="CR489" s="53">
        <v>-4.4754449999999997</v>
      </c>
      <c r="CS489" s="53">
        <v>-4.0565990000000003</v>
      </c>
      <c r="CT489" s="53">
        <v>-4.3574929999999998</v>
      </c>
      <c r="CU489" s="53">
        <v>-4.1874289999999998</v>
      </c>
      <c r="CV489" s="53">
        <v>-4.5688050000000002</v>
      </c>
      <c r="CW489" s="53">
        <v>-5.6365119999999997</v>
      </c>
      <c r="CX489" s="53">
        <v>-6.3598749999999997</v>
      </c>
      <c r="CY489" s="53">
        <v>-6.2535509999999999</v>
      </c>
      <c r="CZ489" s="53">
        <v>-5.9773519999999998</v>
      </c>
      <c r="DA489" s="53">
        <v>-6.4494629000000003</v>
      </c>
      <c r="DB489" s="53">
        <v>-5.97532</v>
      </c>
      <c r="DC489" s="53">
        <v>-5.3578809999999999</v>
      </c>
      <c r="DD489" s="53">
        <v>-5.0439590000000001</v>
      </c>
      <c r="DE489" s="53">
        <v>-4.53078</v>
      </c>
      <c r="DF489" s="53">
        <v>-3.828284</v>
      </c>
      <c r="DG489" s="53">
        <v>-3.8607490000000002</v>
      </c>
      <c r="DH489" s="53">
        <v>-2.6837650000000002</v>
      </c>
      <c r="DI489" s="53">
        <v>-3.0373950000000001</v>
      </c>
      <c r="DJ489" s="53">
        <v>-3.2139760000000002</v>
      </c>
      <c r="DK489" s="53">
        <v>-4.1415620000000004</v>
      </c>
      <c r="DL489" s="53">
        <v>-3.9802970000000002</v>
      </c>
      <c r="DM489" s="53">
        <v>-3.5917210000000002</v>
      </c>
      <c r="DN489" s="53">
        <v>-3.3660030000000001</v>
      </c>
      <c r="DO489" s="53">
        <v>-3.2632119999999998</v>
      </c>
      <c r="DP489" s="53">
        <v>-3.0637660000000002</v>
      </c>
      <c r="DQ489" s="53">
        <v>-2.7582420000000001</v>
      </c>
      <c r="DR489" s="53">
        <v>-3.1533069999999999</v>
      </c>
      <c r="DS489" s="53">
        <v>-3.0002080000000002</v>
      </c>
      <c r="DT489" s="53">
        <v>-3.3903829999999999</v>
      </c>
      <c r="DU489" s="53">
        <v>-4.4592980000000004</v>
      </c>
      <c r="DV489" s="53">
        <v>-5.189648</v>
      </c>
      <c r="DW489" s="53">
        <v>-5.1133430000000004</v>
      </c>
      <c r="DX489" s="53">
        <v>-4.8417199999999996</v>
      </c>
      <c r="DY489" s="53">
        <v>-4.5048937999999996</v>
      </c>
      <c r="DZ489" s="53">
        <v>-4.0433859999999999</v>
      </c>
      <c r="EA489" s="53">
        <v>-3.430151</v>
      </c>
      <c r="EB489" s="53">
        <v>-3.1154920000000002</v>
      </c>
      <c r="EC489" s="53">
        <v>-2.6162109999999998</v>
      </c>
      <c r="ED489" s="53">
        <v>-1.8934249999999999</v>
      </c>
      <c r="EE489" s="53">
        <v>-2.0637690000000002</v>
      </c>
      <c r="EF489" s="53">
        <v>-0.87094419999999995</v>
      </c>
      <c r="EG489" s="53">
        <v>-1.1325620000000001</v>
      </c>
      <c r="EH489" s="53">
        <v>-1.2136199999999999</v>
      </c>
      <c r="EI489" s="53">
        <v>-2.1115870000000001</v>
      </c>
      <c r="EJ489" s="53">
        <v>-1.8874770000000001</v>
      </c>
      <c r="EK489" s="53">
        <v>-1.437816</v>
      </c>
      <c r="EL489" s="53">
        <v>-1.214966</v>
      </c>
      <c r="EM489" s="53">
        <v>-1.169886</v>
      </c>
      <c r="EN489" s="53">
        <v>-1.025525</v>
      </c>
      <c r="EO489" s="53">
        <v>-0.88362110000000005</v>
      </c>
      <c r="EP489" s="53">
        <v>-1.4146540000000001</v>
      </c>
      <c r="EQ489" s="53">
        <v>-1.2860499999999999</v>
      </c>
      <c r="ER489" s="53">
        <v>-1.688928</v>
      </c>
      <c r="ES489" s="53">
        <v>-2.7595879999999999</v>
      </c>
      <c r="ET489" s="53">
        <v>-3.5000260000000001</v>
      </c>
      <c r="EU489" s="53">
        <v>-3.467063</v>
      </c>
      <c r="EV489" s="53">
        <v>-3.202048</v>
      </c>
      <c r="EW489" s="53">
        <v>72.912970000000001</v>
      </c>
      <c r="EX489" s="53">
        <v>71.458929999999995</v>
      </c>
      <c r="EY489" s="53">
        <v>70.108440000000002</v>
      </c>
      <c r="EZ489" s="53">
        <v>68.847179999999994</v>
      </c>
      <c r="FA489" s="53">
        <v>67.680599999999998</v>
      </c>
      <c r="FB489" s="53">
        <v>66.514849999999996</v>
      </c>
      <c r="FC489" s="53">
        <v>65.747230000000002</v>
      </c>
      <c r="FD489" s="53">
        <v>67.026120000000006</v>
      </c>
      <c r="FE489" s="53">
        <v>70.343860000000006</v>
      </c>
      <c r="FF489" s="53">
        <v>74.279439999999994</v>
      </c>
      <c r="FG489" s="53">
        <v>78.639349999999993</v>
      </c>
      <c r="FH489" s="53">
        <v>82.696010000000001</v>
      </c>
      <c r="FI489" s="53">
        <v>85.716769999999997</v>
      </c>
      <c r="FJ489" s="53">
        <v>87.845150000000004</v>
      </c>
      <c r="FK489" s="53">
        <v>89.611760000000004</v>
      </c>
      <c r="FL489" s="53">
        <v>90.7607</v>
      </c>
      <c r="FM489" s="53">
        <v>91.171930000000003</v>
      </c>
      <c r="FN489" s="53">
        <v>90.300669999999997</v>
      </c>
      <c r="FO489" s="53">
        <v>88.214839999999995</v>
      </c>
      <c r="FP489" s="53">
        <v>84.923310000000001</v>
      </c>
      <c r="FQ489" s="53">
        <v>81.376980000000003</v>
      </c>
      <c r="FR489" s="53">
        <v>78.559619999999995</v>
      </c>
      <c r="FS489" s="53">
        <v>76.493539999999996</v>
      </c>
      <c r="FT489" s="53">
        <v>74.619510000000005</v>
      </c>
      <c r="FU489" s="53">
        <v>601.96770000000004</v>
      </c>
      <c r="FV489" s="53">
        <v>15297.2</v>
      </c>
      <c r="FW489" s="53">
        <v>245.62889999999999</v>
      </c>
      <c r="FX489" s="53">
        <v>1</v>
      </c>
    </row>
    <row r="490" spans="1:180" x14ac:dyDescent="0.3">
      <c r="A490" t="s">
        <v>174</v>
      </c>
      <c r="B490" t="s">
        <v>253</v>
      </c>
      <c r="C490" t="s">
        <v>180</v>
      </c>
      <c r="D490" t="s">
        <v>248</v>
      </c>
      <c r="E490" t="s">
        <v>189</v>
      </c>
      <c r="F490" t="s">
        <v>235</v>
      </c>
      <c r="G490" t="s">
        <v>243</v>
      </c>
      <c r="H490" s="53">
        <v>89</v>
      </c>
      <c r="I490" s="53">
        <v>23.835819000000001</v>
      </c>
      <c r="J490" s="53">
        <v>23.109480000000001</v>
      </c>
      <c r="K490" s="53">
        <v>22.9773</v>
      </c>
      <c r="L490" s="53">
        <v>23.527239999999999</v>
      </c>
      <c r="M490" s="53">
        <v>23.726040000000001</v>
      </c>
      <c r="N490" s="53">
        <v>23.833130000000001</v>
      </c>
      <c r="O490" s="53">
        <v>23.774940000000001</v>
      </c>
      <c r="P490" s="53">
        <v>24.777899999999999</v>
      </c>
      <c r="Q490" s="53">
        <v>24.671559999999999</v>
      </c>
      <c r="R490" s="53">
        <v>26.407119999999999</v>
      </c>
      <c r="S490" s="53">
        <v>22.60877</v>
      </c>
      <c r="T490" s="53">
        <v>20.738330000000001</v>
      </c>
      <c r="U490" s="53">
        <v>20.82845</v>
      </c>
      <c r="V490" s="53">
        <v>20.42492</v>
      </c>
      <c r="W490" s="53">
        <v>18.63805</v>
      </c>
      <c r="X490" s="53">
        <v>18.117470000000001</v>
      </c>
      <c r="Y490" s="53">
        <v>15.97987</v>
      </c>
      <c r="Z490" s="53">
        <v>15.69234</v>
      </c>
      <c r="AA490" s="53">
        <v>15.44877</v>
      </c>
      <c r="AB490" s="53">
        <v>14.329079999999999</v>
      </c>
      <c r="AC490" s="53">
        <v>14.54683</v>
      </c>
      <c r="AD490" s="53">
        <v>18.38044</v>
      </c>
      <c r="AE490" s="53">
        <v>21.30425</v>
      </c>
      <c r="AF490" s="53">
        <v>18.618089999999999</v>
      </c>
      <c r="AG490" s="53">
        <v>-1.194253</v>
      </c>
      <c r="AH490" s="53">
        <v>-1.571018</v>
      </c>
      <c r="AI490" s="53">
        <v>-1.3967290000000001</v>
      </c>
      <c r="AJ490" s="53">
        <v>-1.147718</v>
      </c>
      <c r="AK490" s="53">
        <v>-1.3544890000000001</v>
      </c>
      <c r="AL490" s="53">
        <v>-1.3259730000000001</v>
      </c>
      <c r="AM490" s="53">
        <v>-1.3079799999999999</v>
      </c>
      <c r="AN490" s="53">
        <v>-0.39840979999999998</v>
      </c>
      <c r="AO490" s="53">
        <v>-1.198269</v>
      </c>
      <c r="AP490" s="53">
        <v>-0.68554210000000004</v>
      </c>
      <c r="AQ490" s="53">
        <v>-2.9535420000000001</v>
      </c>
      <c r="AR490" s="53">
        <v>-4.0636720000000004</v>
      </c>
      <c r="AS490" s="53">
        <v>-3.4014220000000002</v>
      </c>
      <c r="AT490" s="53">
        <v>-3.1505529999999999</v>
      </c>
      <c r="AU490" s="53">
        <v>-4.0844420000000001</v>
      </c>
      <c r="AV490" s="53">
        <v>-3.5351319999999999</v>
      </c>
      <c r="AW490" s="53">
        <v>-4.7317520000000002</v>
      </c>
      <c r="AX490" s="53">
        <v>-4.0998229999999998</v>
      </c>
      <c r="AY490" s="53">
        <v>-4.4050840000000004</v>
      </c>
      <c r="AZ490" s="53">
        <v>-5.6200599999999996</v>
      </c>
      <c r="BA490" s="53">
        <v>-5.5225679999999997</v>
      </c>
      <c r="BB490" s="53">
        <v>-2.6044529999999999</v>
      </c>
      <c r="BC490" s="53">
        <v>-1.3171980000000001</v>
      </c>
      <c r="BD490" s="53">
        <v>-3.4958520000000002</v>
      </c>
      <c r="BE490" s="53">
        <v>1.871753</v>
      </c>
      <c r="BF490" s="53">
        <v>1.5112749999999999</v>
      </c>
      <c r="BG490" s="53">
        <v>1.683009</v>
      </c>
      <c r="BH490" s="53">
        <v>1.9196029999999999</v>
      </c>
      <c r="BI490" s="53">
        <v>1.7111989999999999</v>
      </c>
      <c r="BJ490" s="53">
        <v>1.716623</v>
      </c>
      <c r="BK490" s="53">
        <v>1.653759</v>
      </c>
      <c r="BL490" s="53">
        <v>2.642725</v>
      </c>
      <c r="BM490" s="53">
        <v>2.0214780000000001</v>
      </c>
      <c r="BN490" s="53">
        <v>3.032273</v>
      </c>
      <c r="BO490" s="53">
        <v>0.1109598</v>
      </c>
      <c r="BP490" s="53">
        <v>-1.169878</v>
      </c>
      <c r="BQ490" s="53">
        <v>-0.45956839999999999</v>
      </c>
      <c r="BR490" s="53">
        <v>-0.35926799999999998</v>
      </c>
      <c r="BS490" s="53">
        <v>-1.2798959999999999</v>
      </c>
      <c r="BT490" s="53">
        <v>-0.72594820000000004</v>
      </c>
      <c r="BU490" s="53">
        <v>-1.787228</v>
      </c>
      <c r="BV490" s="53">
        <v>-1.345378</v>
      </c>
      <c r="BW490" s="53">
        <v>-1.642628</v>
      </c>
      <c r="BX490" s="53">
        <v>-2.6645880000000002</v>
      </c>
      <c r="BY490" s="53">
        <v>-2.6370960000000001</v>
      </c>
      <c r="BZ490" s="53">
        <v>0.27867710000000001</v>
      </c>
      <c r="CA490" s="53">
        <v>2.1532209999999998</v>
      </c>
      <c r="CB490" s="53">
        <v>-0.67871809999999999</v>
      </c>
      <c r="CC490" s="53">
        <v>3.99526</v>
      </c>
      <c r="CD490" s="53">
        <v>3.6460620000000001</v>
      </c>
      <c r="CE490" s="53">
        <v>3.8160259999999999</v>
      </c>
      <c r="CF490" s="53">
        <v>4.0440199999999997</v>
      </c>
      <c r="CG490" s="53">
        <v>3.8344860000000001</v>
      </c>
      <c r="CH490" s="53">
        <v>3.8239160000000001</v>
      </c>
      <c r="CI490" s="53">
        <v>3.70505</v>
      </c>
      <c r="CJ490" s="53">
        <v>4.7490059999999996</v>
      </c>
      <c r="CK490" s="53">
        <v>4.2514649999999996</v>
      </c>
      <c r="CL490" s="53">
        <v>5.607221</v>
      </c>
      <c r="CM490" s="53">
        <v>2.233425</v>
      </c>
      <c r="CN490" s="53">
        <v>0.83435420000000005</v>
      </c>
      <c r="CO490" s="53">
        <v>1.57795</v>
      </c>
      <c r="CP490" s="53">
        <v>1.5739669999999999</v>
      </c>
      <c r="CQ490" s="53">
        <v>0.66252330000000004</v>
      </c>
      <c r="CR490" s="53">
        <v>1.219684</v>
      </c>
      <c r="CS490" s="53">
        <v>0.25214110000000001</v>
      </c>
      <c r="CT490" s="53">
        <v>0.56234269999999997</v>
      </c>
      <c r="CU490" s="53">
        <v>0.27064080000000001</v>
      </c>
      <c r="CV490" s="53">
        <v>-0.6176374</v>
      </c>
      <c r="CW490" s="53">
        <v>-0.6386269</v>
      </c>
      <c r="CX490" s="53">
        <v>2.2755239999999999</v>
      </c>
      <c r="CY490" s="53">
        <v>4.5568220000000004</v>
      </c>
      <c r="CZ490" s="53">
        <v>1.2724200000000001</v>
      </c>
      <c r="DA490" s="53">
        <v>6.1187668000000004</v>
      </c>
      <c r="DB490" s="53">
        <v>5.7808489999999999</v>
      </c>
      <c r="DC490" s="53">
        <v>5.9490429999999996</v>
      </c>
      <c r="DD490" s="53">
        <v>6.1684369999999999</v>
      </c>
      <c r="DE490" s="53">
        <v>5.9577720000000003</v>
      </c>
      <c r="DF490" s="53">
        <v>5.931209</v>
      </c>
      <c r="DG490" s="53">
        <v>5.7563420000000001</v>
      </c>
      <c r="DH490" s="53">
        <v>6.8552869999999997</v>
      </c>
      <c r="DI490" s="53">
        <v>6.481452</v>
      </c>
      <c r="DJ490" s="53">
        <v>8.182169</v>
      </c>
      <c r="DK490" s="53">
        <v>4.3558890000000003</v>
      </c>
      <c r="DL490" s="53">
        <v>2.838587</v>
      </c>
      <c r="DM490" s="53">
        <v>3.615469</v>
      </c>
      <c r="DN490" s="53">
        <v>3.5072019999999999</v>
      </c>
      <c r="DO490" s="53">
        <v>2.604943</v>
      </c>
      <c r="DP490" s="53">
        <v>3.1653159999999998</v>
      </c>
      <c r="DQ490" s="53">
        <v>2.2915100000000002</v>
      </c>
      <c r="DR490" s="53">
        <v>2.4700630000000001</v>
      </c>
      <c r="DS490" s="53">
        <v>2.18391</v>
      </c>
      <c r="DT490" s="53">
        <v>1.429314</v>
      </c>
      <c r="DU490" s="53">
        <v>1.359842</v>
      </c>
      <c r="DV490" s="53">
        <v>4.2723719999999998</v>
      </c>
      <c r="DW490" s="53">
        <v>6.9604229999999996</v>
      </c>
      <c r="DX490" s="53">
        <v>3.2235580000000001</v>
      </c>
      <c r="DY490" s="53">
        <v>9.1847733999999992</v>
      </c>
      <c r="DZ490" s="53">
        <v>8.8631419999999999</v>
      </c>
      <c r="EA490" s="53">
        <v>9.0287810000000004</v>
      </c>
      <c r="EB490" s="53">
        <v>9.2357580000000006</v>
      </c>
      <c r="EC490" s="53">
        <v>9.02346</v>
      </c>
      <c r="ED490" s="53">
        <v>8.9738039999999994</v>
      </c>
      <c r="EE490" s="53">
        <v>8.7180809999999997</v>
      </c>
      <c r="EF490" s="53">
        <v>9.8964219999999994</v>
      </c>
      <c r="EG490" s="53">
        <v>9.7012</v>
      </c>
      <c r="EH490" s="53">
        <v>11.899979999999999</v>
      </c>
      <c r="EI490" s="53">
        <v>7.4203919999999997</v>
      </c>
      <c r="EJ490" s="53">
        <v>5.73238</v>
      </c>
      <c r="EK490" s="53">
        <v>6.5573230000000002</v>
      </c>
      <c r="EL490" s="53">
        <v>6.2984869999999997</v>
      </c>
      <c r="EM490" s="53">
        <v>5.4094889999999998</v>
      </c>
      <c r="EN490" s="53">
        <v>5.9744999999999999</v>
      </c>
      <c r="EO490" s="53">
        <v>5.2360340000000001</v>
      </c>
      <c r="EP490" s="53">
        <v>5.2245080000000002</v>
      </c>
      <c r="EQ490" s="53">
        <v>4.9463660000000003</v>
      </c>
      <c r="ER490" s="53">
        <v>4.3847860000000001</v>
      </c>
      <c r="ES490" s="53">
        <v>4.2453139999999996</v>
      </c>
      <c r="ET490" s="53">
        <v>7.1555020000000003</v>
      </c>
      <c r="EU490" s="53">
        <v>10.43084</v>
      </c>
      <c r="EV490" s="53">
        <v>6.0406909999999998</v>
      </c>
      <c r="EW490" s="53">
        <v>71.520970000000005</v>
      </c>
      <c r="EX490" s="53">
        <v>69.720789999999994</v>
      </c>
      <c r="EY490" s="53">
        <v>68.360839999999996</v>
      </c>
      <c r="EZ490" s="53">
        <v>67.294820000000001</v>
      </c>
      <c r="FA490" s="53">
        <v>66.388940000000005</v>
      </c>
      <c r="FB490" s="53">
        <v>64.798389999999998</v>
      </c>
      <c r="FC490" s="53">
        <v>63.757359999999998</v>
      </c>
      <c r="FD490" s="53">
        <v>65.074939999999998</v>
      </c>
      <c r="FE490" s="53">
        <v>68.864410000000007</v>
      </c>
      <c r="FF490" s="53">
        <v>73.27252</v>
      </c>
      <c r="FG490" s="53">
        <v>77.863069999999993</v>
      </c>
      <c r="FH490" s="53">
        <v>81.871989999999997</v>
      </c>
      <c r="FI490" s="53">
        <v>85.290369999999996</v>
      </c>
      <c r="FJ490" s="53">
        <v>88.335859999999997</v>
      </c>
      <c r="FK490" s="53">
        <v>91.069580000000002</v>
      </c>
      <c r="FL490" s="53">
        <v>92.860389999999995</v>
      </c>
      <c r="FM490" s="53">
        <v>93.945589999999996</v>
      </c>
      <c r="FN490" s="53">
        <v>93.202939999999998</v>
      </c>
      <c r="FO490" s="53">
        <v>90.936660000000003</v>
      </c>
      <c r="FP490" s="53">
        <v>86.370649999999998</v>
      </c>
      <c r="FQ490" s="53">
        <v>81.071370000000002</v>
      </c>
      <c r="FR490" s="53">
        <v>77.140500000000003</v>
      </c>
      <c r="FS490" s="53">
        <v>74.490629999999996</v>
      </c>
      <c r="FT490" s="53">
        <v>72.348789999999994</v>
      </c>
      <c r="FU490" s="53">
        <v>124.871</v>
      </c>
      <c r="FV490" s="53">
        <v>2188.8209999999999</v>
      </c>
      <c r="FW490" s="53">
        <v>141.1516</v>
      </c>
      <c r="FX490" s="53">
        <v>1</v>
      </c>
    </row>
    <row r="491" spans="1:180" x14ac:dyDescent="0.3">
      <c r="A491" t="s">
        <v>174</v>
      </c>
      <c r="B491" t="s">
        <v>253</v>
      </c>
      <c r="C491" t="s">
        <v>180</v>
      </c>
      <c r="D491" t="s">
        <v>227</v>
      </c>
      <c r="E491" t="s">
        <v>188</v>
      </c>
      <c r="F491" t="s">
        <v>235</v>
      </c>
      <c r="G491" t="s">
        <v>243</v>
      </c>
      <c r="H491" s="53">
        <v>89</v>
      </c>
      <c r="I491" s="53">
        <v>33.565418000000001</v>
      </c>
      <c r="J491" s="53">
        <v>33.072670000000002</v>
      </c>
      <c r="K491" s="53">
        <v>32.814500000000002</v>
      </c>
      <c r="L491" s="53">
        <v>33.180709999999998</v>
      </c>
      <c r="M491" s="53">
        <v>33.553109999999997</v>
      </c>
      <c r="N491" s="53">
        <v>33.338839999999998</v>
      </c>
      <c r="O491" s="53">
        <v>35.354819999999997</v>
      </c>
      <c r="P491" s="53">
        <v>36.067120000000003</v>
      </c>
      <c r="Q491" s="53">
        <v>40.003599999999999</v>
      </c>
      <c r="R491" s="53">
        <v>40.860399999999998</v>
      </c>
      <c r="S491" s="53">
        <v>38.425669999999997</v>
      </c>
      <c r="T491" s="53">
        <v>36.394689999999997</v>
      </c>
      <c r="U491" s="53">
        <v>35.133299999999998</v>
      </c>
      <c r="V491" s="53">
        <v>35.020209999999999</v>
      </c>
      <c r="W491" s="53">
        <v>35.658990000000003</v>
      </c>
      <c r="X491" s="53">
        <v>33.406280000000002</v>
      </c>
      <c r="Y491" s="53">
        <v>29.767029999999998</v>
      </c>
      <c r="Z491" s="53">
        <v>27.436229999999998</v>
      </c>
      <c r="AA491" s="53">
        <v>25.668510000000001</v>
      </c>
      <c r="AB491" s="53">
        <v>26.014299999999999</v>
      </c>
      <c r="AC491" s="53">
        <v>29.23995</v>
      </c>
      <c r="AD491" s="53">
        <v>35.720399999999998</v>
      </c>
      <c r="AE491" s="53">
        <v>37.21613</v>
      </c>
      <c r="AF491" s="53">
        <v>34.877409999999998</v>
      </c>
      <c r="AG491" s="53">
        <v>-0.20941879999999999</v>
      </c>
      <c r="AH491" s="53">
        <v>-0.2416633</v>
      </c>
      <c r="AI491" s="53">
        <v>-0.2151807</v>
      </c>
      <c r="AJ491" s="53">
        <v>-0.16324569999999999</v>
      </c>
      <c r="AK491" s="53">
        <v>-3.2711900000000002E-2</v>
      </c>
      <c r="AL491" s="53">
        <v>-0.62281719999999996</v>
      </c>
      <c r="AM491" s="53">
        <v>0.21760399999999999</v>
      </c>
      <c r="AN491" s="53">
        <v>-0.28799609999999998</v>
      </c>
      <c r="AO491" s="53">
        <v>0.87568279999999998</v>
      </c>
      <c r="AP491" s="53">
        <v>1.9609540000000001</v>
      </c>
      <c r="AQ491" s="53">
        <v>1.4262429999999999</v>
      </c>
      <c r="AR491" s="53">
        <v>-0.76531369999999999</v>
      </c>
      <c r="AS491" s="53">
        <v>-1.4271290000000001</v>
      </c>
      <c r="AT491" s="53">
        <v>-1.1245689999999999</v>
      </c>
      <c r="AU491" s="53">
        <v>0.22181619999999999</v>
      </c>
      <c r="AV491" s="53">
        <v>-0.33628669999999999</v>
      </c>
      <c r="AW491" s="53">
        <v>-1.271587</v>
      </c>
      <c r="AX491" s="53">
        <v>-1.7066779999999999</v>
      </c>
      <c r="AY491" s="53">
        <v>-3.255836</v>
      </c>
      <c r="AZ491" s="53">
        <v>-3.0155419999999999</v>
      </c>
      <c r="BA491" s="53">
        <v>-0.71923800000000004</v>
      </c>
      <c r="BB491" s="53">
        <v>1.3470899999999999</v>
      </c>
      <c r="BC491" s="53">
        <v>1.71376</v>
      </c>
      <c r="BD491" s="53">
        <v>2.5343999999999998E-2</v>
      </c>
      <c r="BE491" s="53">
        <v>3.206156</v>
      </c>
      <c r="BF491" s="53">
        <v>3.1872120000000002</v>
      </c>
      <c r="BG491" s="53">
        <v>3.2165149999999998</v>
      </c>
      <c r="BH491" s="53">
        <v>3.283614</v>
      </c>
      <c r="BI491" s="53">
        <v>3.4371649999999998</v>
      </c>
      <c r="BJ491" s="53">
        <v>2.8069039999999998</v>
      </c>
      <c r="BK491" s="53">
        <v>3.6059350000000001</v>
      </c>
      <c r="BL491" s="53">
        <v>3.0453890000000001</v>
      </c>
      <c r="BM491" s="53">
        <v>5.441592</v>
      </c>
      <c r="BN491" s="53">
        <v>6.5114539999999996</v>
      </c>
      <c r="BO491" s="53">
        <v>5.1639429999999997</v>
      </c>
      <c r="BP491" s="53">
        <v>3.106957</v>
      </c>
      <c r="BQ491" s="53">
        <v>2.6616970000000002</v>
      </c>
      <c r="BR491" s="53">
        <v>2.8038419999999999</v>
      </c>
      <c r="BS491" s="53">
        <v>3.9433039999999999</v>
      </c>
      <c r="BT491" s="53">
        <v>3.02075</v>
      </c>
      <c r="BU491" s="53">
        <v>1.6091489999999999</v>
      </c>
      <c r="BV491" s="53">
        <v>0.9990407</v>
      </c>
      <c r="BW491" s="53">
        <v>-0.483234</v>
      </c>
      <c r="BX491" s="53">
        <v>-0.1037516</v>
      </c>
      <c r="BY491" s="53">
        <v>2.2461319999999998</v>
      </c>
      <c r="BZ491" s="53">
        <v>5.8620989999999997</v>
      </c>
      <c r="CA491" s="53">
        <v>6.1913729999999996</v>
      </c>
      <c r="CB491" s="53">
        <v>3.6926800000000002</v>
      </c>
      <c r="CC491" s="53">
        <v>5.5717739999999996</v>
      </c>
      <c r="CD491" s="53">
        <v>5.5620399999999997</v>
      </c>
      <c r="CE491" s="53">
        <v>5.5932969999999997</v>
      </c>
      <c r="CF491" s="53">
        <v>5.6708990000000004</v>
      </c>
      <c r="CG491" s="53">
        <v>5.8403919999999996</v>
      </c>
      <c r="CH491" s="53">
        <v>5.1823180000000004</v>
      </c>
      <c r="CI491" s="53">
        <v>5.9526830000000004</v>
      </c>
      <c r="CJ491" s="53">
        <v>5.3540809999999999</v>
      </c>
      <c r="CK491" s="53">
        <v>8.6039270000000005</v>
      </c>
      <c r="CL491" s="53">
        <v>9.6631160000000005</v>
      </c>
      <c r="CM491" s="53">
        <v>7.7526630000000001</v>
      </c>
      <c r="CN491" s="53">
        <v>5.7888789999999997</v>
      </c>
      <c r="CO491" s="53">
        <v>5.4936049999999996</v>
      </c>
      <c r="CP491" s="53">
        <v>5.5246469999999999</v>
      </c>
      <c r="CQ491" s="53">
        <v>6.5207949999999997</v>
      </c>
      <c r="CR491" s="53">
        <v>5.3458230000000002</v>
      </c>
      <c r="CS491" s="53">
        <v>3.604339</v>
      </c>
      <c r="CT491" s="53">
        <v>2.8730129999999998</v>
      </c>
      <c r="CU491" s="53">
        <v>1.4370620000000001</v>
      </c>
      <c r="CV491" s="53">
        <v>1.912946</v>
      </c>
      <c r="CW491" s="53">
        <v>4.299938</v>
      </c>
      <c r="CX491" s="53">
        <v>8.9891799999999993</v>
      </c>
      <c r="CY491" s="53">
        <v>9.2925540000000009</v>
      </c>
      <c r="CZ491" s="53">
        <v>6.2326649999999999</v>
      </c>
      <c r="DA491" s="53">
        <v>7.9373908000000002</v>
      </c>
      <c r="DB491" s="53">
        <v>7.9368679999999996</v>
      </c>
      <c r="DC491" s="53">
        <v>7.9700800000000003</v>
      </c>
      <c r="DD491" s="53">
        <v>8.0581840000000007</v>
      </c>
      <c r="DE491" s="53">
        <v>8.2436179999999997</v>
      </c>
      <c r="DF491" s="53">
        <v>7.5577319999999997</v>
      </c>
      <c r="DG491" s="53">
        <v>8.2994319999999995</v>
      </c>
      <c r="DH491" s="53">
        <v>7.6627729999999996</v>
      </c>
      <c r="DI491" s="53">
        <v>11.766260000000001</v>
      </c>
      <c r="DJ491" s="53">
        <v>12.814780000000001</v>
      </c>
      <c r="DK491" s="53">
        <v>10.341379999999999</v>
      </c>
      <c r="DL491" s="53">
        <v>8.4708020000000008</v>
      </c>
      <c r="DM491" s="53">
        <v>8.3255140000000001</v>
      </c>
      <c r="DN491" s="53">
        <v>8.2454529999999995</v>
      </c>
      <c r="DO491" s="53">
        <v>9.0982859999999999</v>
      </c>
      <c r="DP491" s="53">
        <v>7.6708970000000001</v>
      </c>
      <c r="DQ491" s="53">
        <v>5.5995280000000003</v>
      </c>
      <c r="DR491" s="53">
        <v>4.7469859999999997</v>
      </c>
      <c r="DS491" s="53">
        <v>3.3573569999999999</v>
      </c>
      <c r="DT491" s="53">
        <v>3.929643</v>
      </c>
      <c r="DU491" s="53">
        <v>6.3537439999999998</v>
      </c>
      <c r="DV491" s="53">
        <v>12.11626</v>
      </c>
      <c r="DW491" s="53">
        <v>12.39373</v>
      </c>
      <c r="DX491" s="53">
        <v>8.7726509999999998</v>
      </c>
      <c r="DY491" s="53">
        <v>11.352969999999999</v>
      </c>
      <c r="DZ491" s="53">
        <v>11.365740000000001</v>
      </c>
      <c r="EA491" s="53">
        <v>11.40178</v>
      </c>
      <c r="EB491" s="53">
        <v>11.505039999999999</v>
      </c>
      <c r="EC491" s="53">
        <v>11.7135</v>
      </c>
      <c r="ED491" s="53">
        <v>10.987450000000001</v>
      </c>
      <c r="EE491" s="53">
        <v>11.687760000000001</v>
      </c>
      <c r="EF491" s="53">
        <v>10.99616</v>
      </c>
      <c r="EG491" s="53">
        <v>16.332170000000001</v>
      </c>
      <c r="EH491" s="53">
        <v>17.365279999999998</v>
      </c>
      <c r="EI491" s="53">
        <v>14.079079999999999</v>
      </c>
      <c r="EJ491" s="53">
        <v>12.343070000000001</v>
      </c>
      <c r="EK491" s="53">
        <v>12.414339999999999</v>
      </c>
      <c r="EL491" s="53">
        <v>12.173859999999999</v>
      </c>
      <c r="EM491" s="53">
        <v>12.81977</v>
      </c>
      <c r="EN491" s="53">
        <v>11.02793</v>
      </c>
      <c r="EO491" s="53">
        <v>8.4802649999999993</v>
      </c>
      <c r="EP491" s="53">
        <v>7.4527039999999998</v>
      </c>
      <c r="EQ491" s="53">
        <v>6.1299590000000004</v>
      </c>
      <c r="ER491" s="53">
        <v>6.8414339999999996</v>
      </c>
      <c r="ES491" s="53">
        <v>9.3191140000000008</v>
      </c>
      <c r="ET491" s="53">
        <v>16.631270000000001</v>
      </c>
      <c r="EU491" s="53">
        <v>16.87135</v>
      </c>
      <c r="EV491" s="53">
        <v>12.43999</v>
      </c>
      <c r="EW491" s="53">
        <v>71.444569999999999</v>
      </c>
      <c r="EX491" s="53">
        <v>69.603049999999996</v>
      </c>
      <c r="EY491" s="53">
        <v>68.071809999999999</v>
      </c>
      <c r="EZ491" s="53">
        <v>66.680949999999996</v>
      </c>
      <c r="FA491" s="53">
        <v>65.354669999999999</v>
      </c>
      <c r="FB491" s="53">
        <v>64.266289999999998</v>
      </c>
      <c r="FC491" s="53">
        <v>64.088570000000004</v>
      </c>
      <c r="FD491" s="53">
        <v>66.388379999999998</v>
      </c>
      <c r="FE491" s="53">
        <v>70.24324</v>
      </c>
      <c r="FF491" s="53">
        <v>74.120769999999993</v>
      </c>
      <c r="FG491" s="53">
        <v>78.156189999999995</v>
      </c>
      <c r="FH491" s="53">
        <v>82.138279999999995</v>
      </c>
      <c r="FI491" s="53">
        <v>85.752189999999999</v>
      </c>
      <c r="FJ491" s="53">
        <v>89.124380000000002</v>
      </c>
      <c r="FK491" s="53">
        <v>91.918660000000003</v>
      </c>
      <c r="FL491" s="53">
        <v>94.252189999999999</v>
      </c>
      <c r="FM491" s="53">
        <v>95.662090000000006</v>
      </c>
      <c r="FN491" s="53">
        <v>95.693529999999996</v>
      </c>
      <c r="FO491" s="53">
        <v>93.907049999999998</v>
      </c>
      <c r="FP491" s="53">
        <v>90.227239999999995</v>
      </c>
      <c r="FQ491" s="53">
        <v>84.751810000000006</v>
      </c>
      <c r="FR491" s="53">
        <v>80.004379999999998</v>
      </c>
      <c r="FS491" s="53">
        <v>76.37791</v>
      </c>
      <c r="FT491" s="53">
        <v>73.935050000000004</v>
      </c>
      <c r="FU491" s="53">
        <v>125</v>
      </c>
      <c r="FV491" s="53">
        <v>3014.5479999999998</v>
      </c>
      <c r="FW491" s="53">
        <v>114.25830000000001</v>
      </c>
      <c r="FX491" s="53">
        <v>1</v>
      </c>
    </row>
    <row r="492" spans="1:180" x14ac:dyDescent="0.3">
      <c r="A492" t="s">
        <v>174</v>
      </c>
      <c r="B492" t="s">
        <v>253</v>
      </c>
      <c r="C492" t="s">
        <v>180</v>
      </c>
      <c r="D492" t="s">
        <v>227</v>
      </c>
      <c r="E492" t="s">
        <v>189</v>
      </c>
      <c r="F492" t="s">
        <v>235</v>
      </c>
      <c r="G492" t="s">
        <v>243</v>
      </c>
      <c r="H492" s="53">
        <v>89</v>
      </c>
      <c r="I492" s="53">
        <v>19.132588999999999</v>
      </c>
      <c r="J492" s="53">
        <v>18.699159999999999</v>
      </c>
      <c r="K492" s="53">
        <v>18.689869999999999</v>
      </c>
      <c r="L492" s="53">
        <v>19.058229999999998</v>
      </c>
      <c r="M492" s="53">
        <v>19.24661</v>
      </c>
      <c r="N492" s="53">
        <v>19.611799999999999</v>
      </c>
      <c r="O492" s="53">
        <v>20.96884</v>
      </c>
      <c r="P492" s="53">
        <v>20.471689999999999</v>
      </c>
      <c r="Q492" s="53">
        <v>21.49155</v>
      </c>
      <c r="R492" s="53">
        <v>23.327439999999999</v>
      </c>
      <c r="S492" s="53">
        <v>21.245889999999999</v>
      </c>
      <c r="T492" s="53">
        <v>21.29158</v>
      </c>
      <c r="U492" s="53">
        <v>20.717600000000001</v>
      </c>
      <c r="V492" s="53">
        <v>19.597149999999999</v>
      </c>
      <c r="W492" s="53">
        <v>18.607050000000001</v>
      </c>
      <c r="X492" s="53">
        <v>19.48874</v>
      </c>
      <c r="Y492" s="53">
        <v>18.952549999999999</v>
      </c>
      <c r="Z492" s="53">
        <v>18.268830000000001</v>
      </c>
      <c r="AA492" s="53">
        <v>16.975200000000001</v>
      </c>
      <c r="AB492" s="53">
        <v>17.028220000000001</v>
      </c>
      <c r="AC492" s="53">
        <v>17.661850000000001</v>
      </c>
      <c r="AD492" s="53">
        <v>20.44369</v>
      </c>
      <c r="AE492" s="53">
        <v>23.075800000000001</v>
      </c>
      <c r="AF492" s="53">
        <v>21.012309999999999</v>
      </c>
      <c r="AG492" s="53">
        <v>-5.382339</v>
      </c>
      <c r="AH492" s="53">
        <v>-5.5817199999999998</v>
      </c>
      <c r="AI492" s="53">
        <v>-5.295814</v>
      </c>
      <c r="AJ492" s="53">
        <v>-5.3739059999999998</v>
      </c>
      <c r="AK492" s="53">
        <v>-5.5270020000000004</v>
      </c>
      <c r="AL492" s="53">
        <v>-5.430345</v>
      </c>
      <c r="AM492" s="53">
        <v>-5.3442860000000003</v>
      </c>
      <c r="AN492" s="53">
        <v>-6.4230689999999999</v>
      </c>
      <c r="AO492" s="53">
        <v>-5.9100390000000003</v>
      </c>
      <c r="AP492" s="53">
        <v>-5.0066499999999996</v>
      </c>
      <c r="AQ492" s="53">
        <v>-5.9118440000000003</v>
      </c>
      <c r="AR492" s="53">
        <v>-5.6908110000000001</v>
      </c>
      <c r="AS492" s="53">
        <v>-5.5754999999999999</v>
      </c>
      <c r="AT492" s="53">
        <v>-7.1022619999999996</v>
      </c>
      <c r="AU492" s="53">
        <v>-7.5637509999999999</v>
      </c>
      <c r="AV492" s="53">
        <v>-5.2723100000000001</v>
      </c>
      <c r="AW492" s="53">
        <v>-4.9523919999999997</v>
      </c>
      <c r="AX492" s="53">
        <v>-4.8721940000000004</v>
      </c>
      <c r="AY492" s="53">
        <v>-5.8625299999999996</v>
      </c>
      <c r="AZ492" s="53">
        <v>-5.7399959999999997</v>
      </c>
      <c r="BA492" s="53">
        <v>-5.397214</v>
      </c>
      <c r="BB492" s="53">
        <v>-3.9886059999999999</v>
      </c>
      <c r="BC492" s="53">
        <v>-2.4040349999999999</v>
      </c>
      <c r="BD492" s="53">
        <v>-4.4154419999999996</v>
      </c>
      <c r="BE492" s="53">
        <v>-2.6111700999999998</v>
      </c>
      <c r="BF492" s="53">
        <v>-2.7962570000000002</v>
      </c>
      <c r="BG492" s="53">
        <v>-2.5233569999999999</v>
      </c>
      <c r="BH492" s="53">
        <v>-2.6030829999999998</v>
      </c>
      <c r="BI492" s="53">
        <v>-2.750502</v>
      </c>
      <c r="BJ492" s="53">
        <v>-2.667443</v>
      </c>
      <c r="BK492" s="53">
        <v>-2.4328789999999998</v>
      </c>
      <c r="BL492" s="53">
        <v>-3.6370209999999998</v>
      </c>
      <c r="BM492" s="53">
        <v>-3.0749810000000002</v>
      </c>
      <c r="BN492" s="53">
        <v>-1.885918</v>
      </c>
      <c r="BO492" s="53">
        <v>-3.3095750000000002</v>
      </c>
      <c r="BP492" s="53">
        <v>-3.17117</v>
      </c>
      <c r="BQ492" s="53">
        <v>-3.0858639999999999</v>
      </c>
      <c r="BR492" s="53">
        <v>-4.427486</v>
      </c>
      <c r="BS492" s="53">
        <v>-4.7659339999999997</v>
      </c>
      <c r="BT492" s="53">
        <v>-2.6226099999999999</v>
      </c>
      <c r="BU492" s="53">
        <v>-1.9148210000000001</v>
      </c>
      <c r="BV492" s="53">
        <v>-1.8842380000000001</v>
      </c>
      <c r="BW492" s="53">
        <v>-3.0614330000000001</v>
      </c>
      <c r="BX492" s="53">
        <v>-2.9363619999999999</v>
      </c>
      <c r="BY492" s="53">
        <v>-2.6586120000000002</v>
      </c>
      <c r="BZ492" s="53">
        <v>-1.098536</v>
      </c>
      <c r="CA492" s="53">
        <v>0.77175130000000003</v>
      </c>
      <c r="CB492" s="53">
        <v>-1.6364829999999999</v>
      </c>
      <c r="CC492" s="53">
        <v>-0.69186729000000002</v>
      </c>
      <c r="CD492" s="53">
        <v>-0.86705270000000001</v>
      </c>
      <c r="CE492" s="53">
        <v>-0.60316190000000003</v>
      </c>
      <c r="CF492" s="53">
        <v>-0.68401889999999999</v>
      </c>
      <c r="CG492" s="53">
        <v>-0.82750670000000004</v>
      </c>
      <c r="CH492" s="53">
        <v>-0.75386580000000003</v>
      </c>
      <c r="CI492" s="53">
        <v>-0.41644779999999998</v>
      </c>
      <c r="CJ492" s="53">
        <v>-1.7074119999999999</v>
      </c>
      <c r="CK492" s="53">
        <v>-1.111429</v>
      </c>
      <c r="CL492" s="53">
        <v>0.2754914</v>
      </c>
      <c r="CM492" s="53">
        <v>-1.507252</v>
      </c>
      <c r="CN492" s="53">
        <v>-1.4260740000000001</v>
      </c>
      <c r="CO492" s="53">
        <v>-1.36155</v>
      </c>
      <c r="CP492" s="53">
        <v>-2.5749439999999999</v>
      </c>
      <c r="CQ492" s="53">
        <v>-2.8281740000000002</v>
      </c>
      <c r="CR492" s="53">
        <v>-0.78743510000000005</v>
      </c>
      <c r="CS492" s="53">
        <v>0.1889921</v>
      </c>
      <c r="CT492" s="53">
        <v>0.1852124</v>
      </c>
      <c r="CU492" s="53">
        <v>-1.121402</v>
      </c>
      <c r="CV492" s="53">
        <v>-0.99457269999999998</v>
      </c>
      <c r="CW492" s="53">
        <v>-0.76186390000000004</v>
      </c>
      <c r="CX492" s="53">
        <v>0.90311839999999999</v>
      </c>
      <c r="CY492" s="53">
        <v>2.971292</v>
      </c>
      <c r="CZ492" s="53">
        <v>0.28821530000000001</v>
      </c>
      <c r="DA492" s="53">
        <v>1.2274358999999999</v>
      </c>
      <c r="DB492" s="53">
        <v>1.0621510000000001</v>
      </c>
      <c r="DC492" s="53">
        <v>1.3170329999999999</v>
      </c>
      <c r="DD492" s="53">
        <v>1.2350449999999999</v>
      </c>
      <c r="DE492" s="53">
        <v>1.0954889999999999</v>
      </c>
      <c r="DF492" s="53">
        <v>1.1597109999999999</v>
      </c>
      <c r="DG492" s="53">
        <v>1.5999840000000001</v>
      </c>
      <c r="DH492" s="53">
        <v>0.22219659999999999</v>
      </c>
      <c r="DI492" s="53">
        <v>0.85212310000000002</v>
      </c>
      <c r="DJ492" s="53">
        <v>2.4369010000000002</v>
      </c>
      <c r="DK492" s="53">
        <v>0.29507119999999998</v>
      </c>
      <c r="DL492" s="53">
        <v>0.31902209999999998</v>
      </c>
      <c r="DM492" s="53">
        <v>0.3627647</v>
      </c>
      <c r="DN492" s="53">
        <v>-0.72240219999999999</v>
      </c>
      <c r="DO492" s="53">
        <v>-0.89041420000000004</v>
      </c>
      <c r="DP492" s="53">
        <v>1.047739</v>
      </c>
      <c r="DQ492" s="53">
        <v>2.292805</v>
      </c>
      <c r="DR492" s="53">
        <v>2.2546620000000002</v>
      </c>
      <c r="DS492" s="53">
        <v>0.81862959999999996</v>
      </c>
      <c r="DT492" s="53">
        <v>0.94721619999999995</v>
      </c>
      <c r="DU492" s="53">
        <v>1.134884</v>
      </c>
      <c r="DV492" s="53">
        <v>2.9047719999999999</v>
      </c>
      <c r="DW492" s="53">
        <v>5.1708319999999999</v>
      </c>
      <c r="DX492" s="53">
        <v>2.212914</v>
      </c>
      <c r="DY492" s="53">
        <v>3.9986041000000001</v>
      </c>
      <c r="DZ492" s="53">
        <v>3.8476149999999998</v>
      </c>
      <c r="EA492" s="53">
        <v>4.0894890000000004</v>
      </c>
      <c r="EB492" s="53">
        <v>4.0058680000000004</v>
      </c>
      <c r="EC492" s="53">
        <v>3.8719890000000001</v>
      </c>
      <c r="ED492" s="53">
        <v>3.9226130000000001</v>
      </c>
      <c r="EE492" s="53">
        <v>4.5113909999999997</v>
      </c>
      <c r="EF492" s="53">
        <v>3.0082450000000001</v>
      </c>
      <c r="EG492" s="53">
        <v>3.6871809999999998</v>
      </c>
      <c r="EH492" s="53">
        <v>5.557633</v>
      </c>
      <c r="EI492" s="53">
        <v>2.8973399999999998</v>
      </c>
      <c r="EJ492" s="53">
        <v>2.8386629999999999</v>
      </c>
      <c r="EK492" s="53">
        <v>2.852401</v>
      </c>
      <c r="EL492" s="53">
        <v>1.9523740000000001</v>
      </c>
      <c r="EM492" s="53">
        <v>1.907403</v>
      </c>
      <c r="EN492" s="53">
        <v>3.6974399999999998</v>
      </c>
      <c r="EO492" s="53">
        <v>5.3303760000000002</v>
      </c>
      <c r="EP492" s="53">
        <v>5.2426190000000004</v>
      </c>
      <c r="EQ492" s="53">
        <v>3.6197270000000001</v>
      </c>
      <c r="ER492" s="53">
        <v>3.7508509999999999</v>
      </c>
      <c r="ES492" s="53">
        <v>3.8734860000000002</v>
      </c>
      <c r="ET492" s="53">
        <v>5.7948430000000002</v>
      </c>
      <c r="EU492" s="53">
        <v>8.3466190000000005</v>
      </c>
      <c r="EV492" s="53">
        <v>4.9918719999999999</v>
      </c>
      <c r="EW492" s="53">
        <v>69.860910000000004</v>
      </c>
      <c r="EX492" s="53">
        <v>68.35745</v>
      </c>
      <c r="EY492" s="53">
        <v>67.00291</v>
      </c>
      <c r="EZ492" s="53">
        <v>65.649640000000005</v>
      </c>
      <c r="FA492" s="53">
        <v>64.370729999999995</v>
      </c>
      <c r="FB492" s="53">
        <v>63.244729999999997</v>
      </c>
      <c r="FC492" s="53">
        <v>62.483460000000001</v>
      </c>
      <c r="FD492" s="53">
        <v>64.045270000000002</v>
      </c>
      <c r="FE492" s="53">
        <v>67.785269999999997</v>
      </c>
      <c r="FF492" s="53">
        <v>71.879459999999995</v>
      </c>
      <c r="FG492" s="53">
        <v>76.099270000000004</v>
      </c>
      <c r="FH492" s="53">
        <v>80.205089999999998</v>
      </c>
      <c r="FI492" s="53">
        <v>83.860370000000003</v>
      </c>
      <c r="FJ492" s="53">
        <v>87.180909999999997</v>
      </c>
      <c r="FK492" s="53">
        <v>89.839449999999999</v>
      </c>
      <c r="FL492" s="53">
        <v>91.71</v>
      </c>
      <c r="FM492" s="53">
        <v>92.802909999999997</v>
      </c>
      <c r="FN492" s="53">
        <v>92.571089999999998</v>
      </c>
      <c r="FO492" s="53">
        <v>90.330359999999999</v>
      </c>
      <c r="FP492" s="53">
        <v>85.877459999999999</v>
      </c>
      <c r="FQ492" s="53">
        <v>80.388540000000006</v>
      </c>
      <c r="FR492" s="53">
        <v>76.36927</v>
      </c>
      <c r="FS492" s="53">
        <v>73.653090000000006</v>
      </c>
      <c r="FT492" s="53">
        <v>71.546180000000007</v>
      </c>
      <c r="FU492" s="53">
        <v>124.871</v>
      </c>
      <c r="FV492" s="53">
        <v>2188.8209999999999</v>
      </c>
      <c r="FW492" s="53">
        <v>141.1516</v>
      </c>
      <c r="FX492" s="53">
        <v>1</v>
      </c>
    </row>
    <row r="493" spans="1:180" x14ac:dyDescent="0.3">
      <c r="A493" t="s">
        <v>174</v>
      </c>
      <c r="B493" t="s">
        <v>253</v>
      </c>
      <c r="C493" t="s">
        <v>180</v>
      </c>
      <c r="D493" t="s">
        <v>248</v>
      </c>
      <c r="E493" t="s">
        <v>187</v>
      </c>
      <c r="F493" t="s">
        <v>235</v>
      </c>
      <c r="G493" t="s">
        <v>243</v>
      </c>
      <c r="H493" s="53">
        <v>89</v>
      </c>
      <c r="I493" s="53">
        <v>36.135928999999997</v>
      </c>
      <c r="J493" s="53">
        <v>35.836509999999997</v>
      </c>
      <c r="K493" s="53">
        <v>35.472329999999999</v>
      </c>
      <c r="L493" s="53">
        <v>35.574170000000002</v>
      </c>
      <c r="M493" s="53">
        <v>35.030140000000003</v>
      </c>
      <c r="N493" s="53">
        <v>35.056399999999996</v>
      </c>
      <c r="O493" s="53">
        <v>37.514749999999999</v>
      </c>
      <c r="P493" s="53">
        <v>38.886049999999997</v>
      </c>
      <c r="Q493" s="53">
        <v>39.004759999999997</v>
      </c>
      <c r="R493" s="53">
        <v>38.233240000000002</v>
      </c>
      <c r="S493" s="53">
        <v>37.94782</v>
      </c>
      <c r="T493" s="53">
        <v>36.984659999999998</v>
      </c>
      <c r="U493" s="53">
        <v>36.609169999999999</v>
      </c>
      <c r="V493" s="53">
        <v>35.95635</v>
      </c>
      <c r="W493" s="53">
        <v>36.547980000000003</v>
      </c>
      <c r="X493" s="53">
        <v>35.49147</v>
      </c>
      <c r="Y493" s="53">
        <v>34.710859999999997</v>
      </c>
      <c r="Z493" s="53">
        <v>34.110019999999999</v>
      </c>
      <c r="AA493" s="53">
        <v>33.823070000000001</v>
      </c>
      <c r="AB493" s="53">
        <v>34.309950000000001</v>
      </c>
      <c r="AC493" s="53">
        <v>36.407679999999999</v>
      </c>
      <c r="AD493" s="53">
        <v>35.886920000000003</v>
      </c>
      <c r="AE493" s="53">
        <v>36.106290000000001</v>
      </c>
      <c r="AF493" s="53">
        <v>35.987250000000003</v>
      </c>
      <c r="AG493" s="53">
        <v>1.034357</v>
      </c>
      <c r="AH493" s="53">
        <v>0.79664299999999999</v>
      </c>
      <c r="AI493" s="53">
        <v>0.63637339999999998</v>
      </c>
      <c r="AJ493" s="53">
        <v>0.47400979999999998</v>
      </c>
      <c r="AK493" s="53">
        <v>-0.29128150000000003</v>
      </c>
      <c r="AL493" s="53">
        <v>-0.12783530000000001</v>
      </c>
      <c r="AM493" s="53">
        <v>1.898652</v>
      </c>
      <c r="AN493" s="53">
        <v>2.8289439999999999</v>
      </c>
      <c r="AO493" s="53">
        <v>2.9093629999999999</v>
      </c>
      <c r="AP493" s="53">
        <v>1.637467</v>
      </c>
      <c r="AQ493" s="53">
        <v>1.6140060000000001</v>
      </c>
      <c r="AR493" s="53">
        <v>1.353721</v>
      </c>
      <c r="AS493" s="53">
        <v>1.6131390000000001</v>
      </c>
      <c r="AT493" s="53">
        <v>0.59217529999999996</v>
      </c>
      <c r="AU493" s="53">
        <v>1.689681</v>
      </c>
      <c r="AV493" s="53">
        <v>0.62630569999999997</v>
      </c>
      <c r="AW493" s="53">
        <v>1.5680780000000001</v>
      </c>
      <c r="AX493" s="53">
        <v>2.6748449999999999</v>
      </c>
      <c r="AY493" s="53">
        <v>2.4393009999999999</v>
      </c>
      <c r="AZ493" s="53">
        <v>2.8275009999999998</v>
      </c>
      <c r="BA493" s="53">
        <v>4.0873210000000002</v>
      </c>
      <c r="BB493" s="53">
        <v>2.5769120000000001</v>
      </c>
      <c r="BC493" s="53">
        <v>3.0281210000000001</v>
      </c>
      <c r="BD493" s="53">
        <v>3.0675479999999999</v>
      </c>
      <c r="BE493" s="53">
        <v>5.5365162000000003</v>
      </c>
      <c r="BF493" s="53">
        <v>5.2974930000000002</v>
      </c>
      <c r="BG493" s="53">
        <v>5.1489390000000004</v>
      </c>
      <c r="BH493" s="53">
        <v>4.9928970000000001</v>
      </c>
      <c r="BI493" s="53">
        <v>4.2492330000000003</v>
      </c>
      <c r="BJ493" s="53">
        <v>4.3922049999999997</v>
      </c>
      <c r="BK493" s="53">
        <v>6.4050079999999996</v>
      </c>
      <c r="BL493" s="53">
        <v>7.4100700000000002</v>
      </c>
      <c r="BM493" s="53">
        <v>7.2980320000000001</v>
      </c>
      <c r="BN493" s="53">
        <v>6.2249379999999999</v>
      </c>
      <c r="BO493" s="53">
        <v>6.1527510000000003</v>
      </c>
      <c r="BP493" s="53">
        <v>5.8492480000000002</v>
      </c>
      <c r="BQ493" s="53">
        <v>6.1032359999999999</v>
      </c>
      <c r="BR493" s="53">
        <v>5.2317840000000002</v>
      </c>
      <c r="BS493" s="53">
        <v>6.0743169999999997</v>
      </c>
      <c r="BT493" s="53">
        <v>5.1087309999999997</v>
      </c>
      <c r="BU493" s="53">
        <v>6.1244290000000001</v>
      </c>
      <c r="BV493" s="53">
        <v>7.2154809999999996</v>
      </c>
      <c r="BW493" s="53">
        <v>6.9838810000000002</v>
      </c>
      <c r="BX493" s="53">
        <v>7.3746429999999998</v>
      </c>
      <c r="BY493" s="53">
        <v>8.7112400000000001</v>
      </c>
      <c r="BZ493" s="53">
        <v>7.2724039999999999</v>
      </c>
      <c r="CA493" s="53">
        <v>7.5313759999999998</v>
      </c>
      <c r="CB493" s="53">
        <v>7.57904</v>
      </c>
      <c r="CC493" s="53">
        <v>8.6546983999999991</v>
      </c>
      <c r="CD493" s="53">
        <v>8.4147680000000005</v>
      </c>
      <c r="CE493" s="53">
        <v>8.2743269999999995</v>
      </c>
      <c r="CF493" s="53">
        <v>8.1226640000000003</v>
      </c>
      <c r="CG493" s="53">
        <v>7.39398</v>
      </c>
      <c r="CH493" s="53">
        <v>7.5227719999999998</v>
      </c>
      <c r="CI493" s="53">
        <v>9.526097</v>
      </c>
      <c r="CJ493" s="53">
        <v>10.582940000000001</v>
      </c>
      <c r="CK493" s="53">
        <v>10.33761</v>
      </c>
      <c r="CL493" s="53">
        <v>9.4022059999999996</v>
      </c>
      <c r="CM493" s="53">
        <v>9.2962720000000001</v>
      </c>
      <c r="CN493" s="53">
        <v>8.9628370000000004</v>
      </c>
      <c r="CO493" s="53">
        <v>9.213063</v>
      </c>
      <c r="CP493" s="53">
        <v>8.4451640000000001</v>
      </c>
      <c r="CQ493" s="53">
        <v>9.111103</v>
      </c>
      <c r="CR493" s="53">
        <v>8.2132439999999995</v>
      </c>
      <c r="CS493" s="53">
        <v>9.2801449999999992</v>
      </c>
      <c r="CT493" s="53">
        <v>10.36031</v>
      </c>
      <c r="CU493" s="53">
        <v>10.13144</v>
      </c>
      <c r="CV493" s="53">
        <v>10.52398</v>
      </c>
      <c r="CW493" s="53">
        <v>11.91375</v>
      </c>
      <c r="CX493" s="53">
        <v>10.52449</v>
      </c>
      <c r="CY493" s="53">
        <v>10.650320000000001</v>
      </c>
      <c r="CZ493" s="53">
        <v>10.70368</v>
      </c>
      <c r="DA493" s="53">
        <v>11.772880000000001</v>
      </c>
      <c r="DB493" s="53">
        <v>11.53204</v>
      </c>
      <c r="DC493" s="53">
        <v>11.39972</v>
      </c>
      <c r="DD493" s="53">
        <v>11.25243</v>
      </c>
      <c r="DE493" s="53">
        <v>10.538729999999999</v>
      </c>
      <c r="DF493" s="53">
        <v>10.65334</v>
      </c>
      <c r="DG493" s="53">
        <v>12.64719</v>
      </c>
      <c r="DH493" s="53">
        <v>13.75582</v>
      </c>
      <c r="DI493" s="53">
        <v>13.377190000000001</v>
      </c>
      <c r="DJ493" s="53">
        <v>12.579470000000001</v>
      </c>
      <c r="DK493" s="53">
        <v>12.43979</v>
      </c>
      <c r="DL493" s="53">
        <v>12.07643</v>
      </c>
      <c r="DM493" s="53">
        <v>12.322889999999999</v>
      </c>
      <c r="DN493" s="53">
        <v>11.65854</v>
      </c>
      <c r="DO493" s="53">
        <v>12.14789</v>
      </c>
      <c r="DP493" s="53">
        <v>11.31776</v>
      </c>
      <c r="DQ493" s="53">
        <v>12.43586</v>
      </c>
      <c r="DR493" s="53">
        <v>13.505140000000001</v>
      </c>
      <c r="DS493" s="53">
        <v>13.27901</v>
      </c>
      <c r="DT493" s="53">
        <v>13.67332</v>
      </c>
      <c r="DU493" s="53">
        <v>15.11626</v>
      </c>
      <c r="DV493" s="53">
        <v>13.77657</v>
      </c>
      <c r="DW493" s="53">
        <v>13.769259999999999</v>
      </c>
      <c r="DX493" s="53">
        <v>13.828329999999999</v>
      </c>
      <c r="DY493" s="53">
        <v>16.275040000000001</v>
      </c>
      <c r="DZ493" s="53">
        <v>16.032889999999998</v>
      </c>
      <c r="EA493" s="53">
        <v>15.912280000000001</v>
      </c>
      <c r="EB493" s="53">
        <v>15.771319999999999</v>
      </c>
      <c r="EC493" s="53">
        <v>15.07924</v>
      </c>
      <c r="ED493" s="53">
        <v>15.17338</v>
      </c>
      <c r="EE493" s="53">
        <v>17.15354</v>
      </c>
      <c r="EF493" s="53">
        <v>18.336950000000002</v>
      </c>
      <c r="EG493" s="53">
        <v>17.76586</v>
      </c>
      <c r="EH493" s="53">
        <v>17.16695</v>
      </c>
      <c r="EI493" s="53">
        <v>16.978539999999999</v>
      </c>
      <c r="EJ493" s="53">
        <v>16.571950000000001</v>
      </c>
      <c r="EK493" s="53">
        <v>16.812989999999999</v>
      </c>
      <c r="EL493" s="53">
        <v>16.29815</v>
      </c>
      <c r="EM493" s="53">
        <v>16.532530000000001</v>
      </c>
      <c r="EN493" s="53">
        <v>15.800179999999999</v>
      </c>
      <c r="EO493" s="53">
        <v>16.99221</v>
      </c>
      <c r="EP493" s="53">
        <v>18.045780000000001</v>
      </c>
      <c r="EQ493" s="53">
        <v>17.823589999999999</v>
      </c>
      <c r="ER493" s="53">
        <v>18.220459999999999</v>
      </c>
      <c r="ES493" s="53">
        <v>19.740179999999999</v>
      </c>
      <c r="ET493" s="53">
        <v>18.472059999999999</v>
      </c>
      <c r="EU493" s="53">
        <v>18.27251</v>
      </c>
      <c r="EV493" s="53">
        <v>18.33982</v>
      </c>
      <c r="EW493" s="53">
        <v>71.809309999999996</v>
      </c>
      <c r="EX493" s="53">
        <v>69.975980000000007</v>
      </c>
      <c r="EY493" s="53">
        <v>68.673680000000004</v>
      </c>
      <c r="EZ493" s="53">
        <v>67.149649999999994</v>
      </c>
      <c r="FA493" s="53">
        <v>65.464969999999994</v>
      </c>
      <c r="FB493" s="53">
        <v>64.31532</v>
      </c>
      <c r="FC493" s="53">
        <v>64.75976</v>
      </c>
      <c r="FD493" s="53">
        <v>67.604100000000003</v>
      </c>
      <c r="FE493" s="53">
        <v>71.188190000000006</v>
      </c>
      <c r="FF493" s="53">
        <v>75.079080000000005</v>
      </c>
      <c r="FG493" s="53">
        <v>79.206209999999999</v>
      </c>
      <c r="FH493" s="53">
        <v>82.909909999999996</v>
      </c>
      <c r="FI493" s="53">
        <v>86.387389999999996</v>
      </c>
      <c r="FJ493" s="53">
        <v>89.432429999999997</v>
      </c>
      <c r="FK493" s="53">
        <v>92.163669999999996</v>
      </c>
      <c r="FL493" s="53">
        <v>93.817819999999998</v>
      </c>
      <c r="FM493" s="53">
        <v>94.772769999999994</v>
      </c>
      <c r="FN493" s="53">
        <v>94.511510000000001</v>
      </c>
      <c r="FO493" s="53">
        <v>92.975480000000005</v>
      </c>
      <c r="FP493" s="53">
        <v>89.491990000000001</v>
      </c>
      <c r="FQ493" s="53">
        <v>83.928430000000006</v>
      </c>
      <c r="FR493" s="53">
        <v>79.129630000000006</v>
      </c>
      <c r="FS493" s="53">
        <v>76.030529999999999</v>
      </c>
      <c r="FT493" s="53">
        <v>73.414919999999995</v>
      </c>
      <c r="FU493" s="53">
        <v>124.9</v>
      </c>
      <c r="FV493" s="53">
        <v>3204.5149999999999</v>
      </c>
      <c r="FW493" s="53">
        <v>128.7192</v>
      </c>
      <c r="FX493" s="53">
        <v>1</v>
      </c>
    </row>
    <row r="494" spans="1:180" x14ac:dyDescent="0.3">
      <c r="A494" t="s">
        <v>174</v>
      </c>
      <c r="B494" t="s">
        <v>253</v>
      </c>
      <c r="C494" t="s">
        <v>180</v>
      </c>
      <c r="D494" t="s">
        <v>248</v>
      </c>
      <c r="E494" t="s">
        <v>190</v>
      </c>
      <c r="F494" t="s">
        <v>235</v>
      </c>
      <c r="G494" t="s">
        <v>243</v>
      </c>
      <c r="H494" s="53">
        <v>89</v>
      </c>
      <c r="I494" s="53">
        <v>13.26613</v>
      </c>
      <c r="J494" s="53">
        <v>13.092549999999999</v>
      </c>
      <c r="K494" s="53">
        <v>12.576919999999999</v>
      </c>
      <c r="L494" s="53">
        <v>12.67994</v>
      </c>
      <c r="M494" s="53">
        <v>12.988350000000001</v>
      </c>
      <c r="N494" s="53">
        <v>13.03623</v>
      </c>
      <c r="O494" s="53">
        <v>13.68097</v>
      </c>
      <c r="P494" s="53">
        <v>14.233879999999999</v>
      </c>
      <c r="Q494" s="53">
        <v>13.86706</v>
      </c>
      <c r="R494" s="53">
        <v>14.748799999999999</v>
      </c>
      <c r="S494" s="53">
        <v>14.311590000000001</v>
      </c>
      <c r="T494" s="53">
        <v>13.397869999999999</v>
      </c>
      <c r="U494" s="53">
        <v>13.30897</v>
      </c>
      <c r="V494" s="53">
        <v>13.75212</v>
      </c>
      <c r="W494" s="53">
        <v>14.153639999999999</v>
      </c>
      <c r="X494" s="53">
        <v>13.81434</v>
      </c>
      <c r="Y494" s="53">
        <v>12.80829</v>
      </c>
      <c r="Z494" s="53">
        <v>12.74661</v>
      </c>
      <c r="AA494" s="53">
        <v>12.726760000000001</v>
      </c>
      <c r="AB494" s="53">
        <v>12.884679999999999</v>
      </c>
      <c r="AC494" s="53">
        <v>12.898</v>
      </c>
      <c r="AD494" s="53">
        <v>13.30916</v>
      </c>
      <c r="AE494" s="53">
        <v>13.95715</v>
      </c>
      <c r="AF494" s="53">
        <v>13.260160000000001</v>
      </c>
      <c r="AG494" s="53">
        <v>-1.942313</v>
      </c>
      <c r="AH494" s="53">
        <v>-1.977584</v>
      </c>
      <c r="AI494" s="53">
        <v>-2.1176599999999999</v>
      </c>
      <c r="AJ494" s="53">
        <v>-2.1109819999999999</v>
      </c>
      <c r="AK494" s="53">
        <v>-1.753986</v>
      </c>
      <c r="AL494" s="53">
        <v>-1.7789170000000001</v>
      </c>
      <c r="AM494" s="53">
        <v>-1.4683660000000001</v>
      </c>
      <c r="AN494" s="53">
        <v>-1.627885</v>
      </c>
      <c r="AO494" s="53">
        <v>-1.7487459999999999</v>
      </c>
      <c r="AP494" s="53">
        <v>-0.38059219999999999</v>
      </c>
      <c r="AQ494" s="53">
        <v>-0.51767989999999997</v>
      </c>
      <c r="AR494" s="53">
        <v>-1.5964929999999999</v>
      </c>
      <c r="AS494" s="53">
        <v>-1.1391530000000001</v>
      </c>
      <c r="AT494" s="53">
        <v>-0.64281529999999998</v>
      </c>
      <c r="AU494" s="53">
        <v>0.13962260000000001</v>
      </c>
      <c r="AV494" s="53">
        <v>-0.7607739</v>
      </c>
      <c r="AW494" s="53">
        <v>-1.790367</v>
      </c>
      <c r="AX494" s="53">
        <v>-1.9847189999999999</v>
      </c>
      <c r="AY494" s="53">
        <v>-1.83233</v>
      </c>
      <c r="AZ494" s="53">
        <v>-1.390666</v>
      </c>
      <c r="BA494" s="53">
        <v>-1.415033</v>
      </c>
      <c r="BB494" s="53">
        <v>-1.380447</v>
      </c>
      <c r="BC494" s="53">
        <v>-0.54367920000000003</v>
      </c>
      <c r="BD494" s="53">
        <v>-1.2585869999999999</v>
      </c>
      <c r="BE494" s="53">
        <v>0.70958178999999999</v>
      </c>
      <c r="BF494" s="53">
        <v>0.70571399999999995</v>
      </c>
      <c r="BG494" s="53">
        <v>0.54469480000000003</v>
      </c>
      <c r="BH494" s="53">
        <v>0.55286690000000005</v>
      </c>
      <c r="BI494" s="53">
        <v>0.91700820000000005</v>
      </c>
      <c r="BJ494" s="53">
        <v>0.92680099999999999</v>
      </c>
      <c r="BK494" s="53">
        <v>1.3438749999999999</v>
      </c>
      <c r="BL494" s="53">
        <v>1.2944549999999999</v>
      </c>
      <c r="BM494" s="53">
        <v>1.0271950000000001</v>
      </c>
      <c r="BN494" s="53">
        <v>2.1418919999999999</v>
      </c>
      <c r="BO494" s="53">
        <v>1.7640670000000001</v>
      </c>
      <c r="BP494" s="53">
        <v>0.69315700000000002</v>
      </c>
      <c r="BQ494" s="53">
        <v>1.0855619999999999</v>
      </c>
      <c r="BR494" s="53">
        <v>1.5691280000000001</v>
      </c>
      <c r="BS494" s="53">
        <v>2.3444479999999999</v>
      </c>
      <c r="BT494" s="53">
        <v>1.8770359999999999</v>
      </c>
      <c r="BU494" s="53">
        <v>1.0760479999999999</v>
      </c>
      <c r="BV494" s="53">
        <v>1.107758</v>
      </c>
      <c r="BW494" s="53">
        <v>1.255199</v>
      </c>
      <c r="BX494" s="53">
        <v>1.6949149999999999</v>
      </c>
      <c r="BY494" s="53">
        <v>1.675637</v>
      </c>
      <c r="BZ494" s="53">
        <v>1.715732</v>
      </c>
      <c r="CA494" s="53">
        <v>2.495743</v>
      </c>
      <c r="CB494" s="53">
        <v>1.799947</v>
      </c>
      <c r="CC494" s="53">
        <v>2.5462761</v>
      </c>
      <c r="CD494" s="53">
        <v>2.5641579999999999</v>
      </c>
      <c r="CE494" s="53">
        <v>2.3886340000000001</v>
      </c>
      <c r="CF494" s="53">
        <v>2.39784</v>
      </c>
      <c r="CG494" s="53">
        <v>2.7669299999999999</v>
      </c>
      <c r="CH494" s="53">
        <v>2.800773</v>
      </c>
      <c r="CI494" s="53">
        <v>3.2916249999999998</v>
      </c>
      <c r="CJ494" s="53">
        <v>3.31846</v>
      </c>
      <c r="CK494" s="53">
        <v>2.949802</v>
      </c>
      <c r="CL494" s="53">
        <v>3.888957</v>
      </c>
      <c r="CM494" s="53">
        <v>3.344398</v>
      </c>
      <c r="CN494" s="53">
        <v>2.2789619999999999</v>
      </c>
      <c r="CO494" s="53">
        <v>2.6263939999999999</v>
      </c>
      <c r="CP494" s="53">
        <v>3.1011139999999999</v>
      </c>
      <c r="CQ494" s="53">
        <v>3.8715030000000001</v>
      </c>
      <c r="CR494" s="53">
        <v>3.7039740000000001</v>
      </c>
      <c r="CS494" s="53">
        <v>3.0613190000000001</v>
      </c>
      <c r="CT494" s="53">
        <v>3.2495989999999999</v>
      </c>
      <c r="CU494" s="53">
        <v>3.3936120000000001</v>
      </c>
      <c r="CV494" s="53">
        <v>3.831979</v>
      </c>
      <c r="CW494" s="53">
        <v>3.8162250000000002</v>
      </c>
      <c r="CX494" s="53">
        <v>3.8601350000000001</v>
      </c>
      <c r="CY494" s="53">
        <v>4.6008370000000003</v>
      </c>
      <c r="CZ494" s="53">
        <v>3.9182790000000001</v>
      </c>
      <c r="DA494" s="53">
        <v>4.3829699</v>
      </c>
      <c r="DB494" s="53">
        <v>4.4226029999999996</v>
      </c>
      <c r="DC494" s="53">
        <v>4.2325730000000004</v>
      </c>
      <c r="DD494" s="53">
        <v>4.2428140000000001</v>
      </c>
      <c r="DE494" s="53">
        <v>4.6168519999999997</v>
      </c>
      <c r="DF494" s="53">
        <v>4.6747459999999998</v>
      </c>
      <c r="DG494" s="53">
        <v>5.2393739999999998</v>
      </c>
      <c r="DH494" s="53">
        <v>5.3424639999999997</v>
      </c>
      <c r="DI494" s="53">
        <v>4.8724100000000004</v>
      </c>
      <c r="DJ494" s="53">
        <v>5.6360219999999996</v>
      </c>
      <c r="DK494" s="53">
        <v>4.9247290000000001</v>
      </c>
      <c r="DL494" s="53">
        <v>3.8647659999999999</v>
      </c>
      <c r="DM494" s="53">
        <v>4.1672250000000002</v>
      </c>
      <c r="DN494" s="53">
        <v>4.6330989999999996</v>
      </c>
      <c r="DO494" s="53">
        <v>5.3985580000000004</v>
      </c>
      <c r="DP494" s="53">
        <v>5.530913</v>
      </c>
      <c r="DQ494" s="53">
        <v>5.0465900000000001</v>
      </c>
      <c r="DR494" s="53">
        <v>5.3914390000000001</v>
      </c>
      <c r="DS494" s="53">
        <v>5.532025</v>
      </c>
      <c r="DT494" s="53">
        <v>5.969042</v>
      </c>
      <c r="DU494" s="53">
        <v>5.9568130000000004</v>
      </c>
      <c r="DV494" s="53">
        <v>6.0045390000000003</v>
      </c>
      <c r="DW494" s="53">
        <v>6.7059319999999998</v>
      </c>
      <c r="DX494" s="53">
        <v>6.0366099999999996</v>
      </c>
      <c r="DY494" s="53">
        <v>7.0348639000000004</v>
      </c>
      <c r="DZ494" s="53">
        <v>7.1059010000000002</v>
      </c>
      <c r="EA494" s="53">
        <v>6.8949280000000002</v>
      </c>
      <c r="EB494" s="53">
        <v>6.906663</v>
      </c>
      <c r="EC494" s="53">
        <v>7.287846</v>
      </c>
      <c r="ED494" s="53">
        <v>7.3804639999999999</v>
      </c>
      <c r="EE494" s="53">
        <v>8.0516159999999992</v>
      </c>
      <c r="EF494" s="53">
        <v>8.2648050000000008</v>
      </c>
      <c r="EG494" s="53">
        <v>7.6483499999999998</v>
      </c>
      <c r="EH494" s="53">
        <v>8.1585049999999999</v>
      </c>
      <c r="EI494" s="53">
        <v>7.2064760000000003</v>
      </c>
      <c r="EJ494" s="53">
        <v>6.1544160000000003</v>
      </c>
      <c r="EK494" s="53">
        <v>6.3919410000000001</v>
      </c>
      <c r="EL494" s="53">
        <v>6.8450430000000004</v>
      </c>
      <c r="EM494" s="53">
        <v>7.6033840000000001</v>
      </c>
      <c r="EN494" s="53">
        <v>8.168723</v>
      </c>
      <c r="EO494" s="53">
        <v>7.9130050000000001</v>
      </c>
      <c r="EP494" s="53">
        <v>8.4839169999999999</v>
      </c>
      <c r="EQ494" s="53">
        <v>8.6195540000000008</v>
      </c>
      <c r="ER494" s="53">
        <v>9.0546229999999994</v>
      </c>
      <c r="ES494" s="53">
        <v>9.0474829999999997</v>
      </c>
      <c r="ET494" s="53">
        <v>9.1007180000000005</v>
      </c>
      <c r="EU494" s="53">
        <v>9.7453540000000007</v>
      </c>
      <c r="EV494" s="53">
        <v>9.0951439999999995</v>
      </c>
      <c r="EW494" s="53">
        <v>66.989779999999996</v>
      </c>
      <c r="EX494" s="53">
        <v>65.571560000000005</v>
      </c>
      <c r="EY494" s="53">
        <v>64.36</v>
      </c>
      <c r="EZ494" s="53">
        <v>63.124890000000001</v>
      </c>
      <c r="FA494" s="53">
        <v>62.11956</v>
      </c>
      <c r="FB494" s="53">
        <v>60.779559999999996</v>
      </c>
      <c r="FC494" s="53">
        <v>59.809780000000003</v>
      </c>
      <c r="FD494" s="53">
        <v>60.806220000000003</v>
      </c>
      <c r="FE494" s="53">
        <v>65.345780000000005</v>
      </c>
      <c r="FF494" s="53">
        <v>70.13467</v>
      </c>
      <c r="FG494" s="53">
        <v>74.990219999999994</v>
      </c>
      <c r="FH494" s="53">
        <v>78.812889999999996</v>
      </c>
      <c r="FI494" s="53">
        <v>82.398219999999995</v>
      </c>
      <c r="FJ494" s="53">
        <v>85.419110000000003</v>
      </c>
      <c r="FK494" s="53">
        <v>87.751559999999998</v>
      </c>
      <c r="FL494" s="53">
        <v>89.277780000000007</v>
      </c>
      <c r="FM494" s="53">
        <v>89.934219999999996</v>
      </c>
      <c r="FN494" s="53">
        <v>89.129779999999997</v>
      </c>
      <c r="FO494" s="53">
        <v>86.231110000000001</v>
      </c>
      <c r="FP494" s="53">
        <v>80.831109999999995</v>
      </c>
      <c r="FQ494" s="53">
        <v>76.346220000000002</v>
      </c>
      <c r="FR494" s="53">
        <v>73.082660000000004</v>
      </c>
      <c r="FS494" s="53">
        <v>70.944000000000003</v>
      </c>
      <c r="FT494" s="53">
        <v>68.968000000000004</v>
      </c>
      <c r="FU494" s="53">
        <v>125</v>
      </c>
      <c r="FV494" s="53">
        <v>1267.7270000000001</v>
      </c>
      <c r="FW494" s="53">
        <v>160.84</v>
      </c>
      <c r="FX494" s="53">
        <v>1</v>
      </c>
    </row>
    <row r="495" spans="1:180" x14ac:dyDescent="0.3">
      <c r="A495" t="s">
        <v>174</v>
      </c>
      <c r="B495" t="s">
        <v>253</v>
      </c>
      <c r="C495" t="s">
        <v>180</v>
      </c>
      <c r="D495" t="s">
        <v>248</v>
      </c>
      <c r="E495" t="s">
        <v>188</v>
      </c>
      <c r="F495" t="s">
        <v>235</v>
      </c>
      <c r="G495" t="s">
        <v>243</v>
      </c>
      <c r="H495" s="53">
        <v>89</v>
      </c>
      <c r="I495" s="53">
        <v>33.715499999999999</v>
      </c>
      <c r="J495" s="53">
        <v>33.040709999999997</v>
      </c>
      <c r="K495" s="53">
        <v>32.629429999999999</v>
      </c>
      <c r="L495" s="53">
        <v>32.696710000000003</v>
      </c>
      <c r="M495" s="53">
        <v>33.02328</v>
      </c>
      <c r="N495" s="53">
        <v>32.964370000000002</v>
      </c>
      <c r="O495" s="53">
        <v>33.926789999999997</v>
      </c>
      <c r="P495" s="53">
        <v>35.372979999999998</v>
      </c>
      <c r="Q495" s="53">
        <v>39.874079999999999</v>
      </c>
      <c r="R495" s="53">
        <v>40.553379999999997</v>
      </c>
      <c r="S495" s="53">
        <v>39.267539999999997</v>
      </c>
      <c r="T495" s="53">
        <v>36.064799999999998</v>
      </c>
      <c r="U495" s="53">
        <v>35.673949999999998</v>
      </c>
      <c r="V495" s="53">
        <v>35.92022</v>
      </c>
      <c r="W495" s="53">
        <v>35.530459999999998</v>
      </c>
      <c r="X495" s="53">
        <v>34.45505</v>
      </c>
      <c r="Y495" s="53">
        <v>30.125689999999999</v>
      </c>
      <c r="Z495" s="53">
        <v>26.87377</v>
      </c>
      <c r="AA495" s="53">
        <v>26.775500000000001</v>
      </c>
      <c r="AB495" s="53">
        <v>28.952929999999999</v>
      </c>
      <c r="AC495" s="53">
        <v>32.275570000000002</v>
      </c>
      <c r="AD495" s="53">
        <v>37.928469999999997</v>
      </c>
      <c r="AE495" s="53">
        <v>38.071460000000002</v>
      </c>
      <c r="AF495" s="53">
        <v>36.618189999999998</v>
      </c>
      <c r="AG495" s="53">
        <v>0.87981993000000003</v>
      </c>
      <c r="AH495" s="53">
        <v>0.63736530000000002</v>
      </c>
      <c r="AI495" s="53">
        <v>0.53393250000000003</v>
      </c>
      <c r="AJ495" s="53">
        <v>0.30502180000000001</v>
      </c>
      <c r="AK495" s="53">
        <v>0.30059200000000003</v>
      </c>
      <c r="AL495" s="53">
        <v>-0.38263190000000002</v>
      </c>
      <c r="AM495" s="53">
        <v>-9.0860700000000003E-2</v>
      </c>
      <c r="AN495" s="53">
        <v>1.451873</v>
      </c>
      <c r="AO495" s="53">
        <v>3.8571409999999999</v>
      </c>
      <c r="AP495" s="53">
        <v>4.902749</v>
      </c>
      <c r="AQ495" s="53">
        <v>5.7368439999999996</v>
      </c>
      <c r="AR495" s="53">
        <v>2.3824299999999998</v>
      </c>
      <c r="AS495" s="53">
        <v>2.4299219999999999</v>
      </c>
      <c r="AT495" s="53">
        <v>3.1650360000000002</v>
      </c>
      <c r="AU495" s="53">
        <v>3.5117780000000001</v>
      </c>
      <c r="AV495" s="53">
        <v>3.8506499999999999</v>
      </c>
      <c r="AW495" s="53">
        <v>2.2070050000000001</v>
      </c>
      <c r="AX495" s="53">
        <v>0.14499039999999999</v>
      </c>
      <c r="AY495" s="53">
        <v>0.1037188</v>
      </c>
      <c r="AZ495" s="53">
        <v>2.0413489999999999</v>
      </c>
      <c r="BA495" s="53">
        <v>4.9426690000000004</v>
      </c>
      <c r="BB495" s="53">
        <v>6.488264</v>
      </c>
      <c r="BC495" s="53">
        <v>6.5621320000000001</v>
      </c>
      <c r="BD495" s="53">
        <v>5.3219310000000002</v>
      </c>
      <c r="BE495" s="53">
        <v>4.4844222</v>
      </c>
      <c r="BF495" s="53">
        <v>4.2504730000000004</v>
      </c>
      <c r="BG495" s="53">
        <v>4.1518329999999999</v>
      </c>
      <c r="BH495" s="53">
        <v>3.948283</v>
      </c>
      <c r="BI495" s="53">
        <v>3.9643290000000002</v>
      </c>
      <c r="BJ495" s="53">
        <v>3.3212679999999999</v>
      </c>
      <c r="BK495" s="53">
        <v>3.6089020000000001</v>
      </c>
      <c r="BL495" s="53">
        <v>4.811674</v>
      </c>
      <c r="BM495" s="53">
        <v>8.5192979999999991</v>
      </c>
      <c r="BN495" s="53">
        <v>9.541461</v>
      </c>
      <c r="BO495" s="53">
        <v>9.4248650000000005</v>
      </c>
      <c r="BP495" s="53">
        <v>6.264443</v>
      </c>
      <c r="BQ495" s="53">
        <v>6.3757830000000002</v>
      </c>
      <c r="BR495" s="53">
        <v>7.0087700000000002</v>
      </c>
      <c r="BS495" s="53">
        <v>7.3026939999999998</v>
      </c>
      <c r="BT495" s="53">
        <v>7.3496649999999999</v>
      </c>
      <c r="BU495" s="53">
        <v>5.1612429999999998</v>
      </c>
      <c r="BV495" s="53">
        <v>2.984658</v>
      </c>
      <c r="BW495" s="53">
        <v>2.9555009999999999</v>
      </c>
      <c r="BX495" s="53">
        <v>5.0558310000000004</v>
      </c>
      <c r="BY495" s="53">
        <v>7.7284170000000003</v>
      </c>
      <c r="BZ495" s="53">
        <v>10.87307</v>
      </c>
      <c r="CA495" s="53">
        <v>10.44622</v>
      </c>
      <c r="CB495" s="53">
        <v>8.7218490000000006</v>
      </c>
      <c r="CC495" s="53">
        <v>6.9809589000000001</v>
      </c>
      <c r="CD495" s="53">
        <v>6.7529009999999996</v>
      </c>
      <c r="CE495" s="53">
        <v>6.6575800000000003</v>
      </c>
      <c r="CF495" s="53">
        <v>6.4715949999999998</v>
      </c>
      <c r="CG495" s="53">
        <v>6.5018229999999999</v>
      </c>
      <c r="CH495" s="53">
        <v>5.8865780000000001</v>
      </c>
      <c r="CI495" s="53">
        <v>6.1713459999999998</v>
      </c>
      <c r="CJ495" s="53">
        <v>7.1386620000000001</v>
      </c>
      <c r="CK495" s="53">
        <v>11.748290000000001</v>
      </c>
      <c r="CL495" s="53">
        <v>12.75422</v>
      </c>
      <c r="CM495" s="53">
        <v>11.979179999999999</v>
      </c>
      <c r="CN495" s="53">
        <v>8.9531139999999994</v>
      </c>
      <c r="CO495" s="53">
        <v>9.1086740000000006</v>
      </c>
      <c r="CP495" s="53">
        <v>9.6709289999999992</v>
      </c>
      <c r="CQ495" s="53">
        <v>9.9282699999999995</v>
      </c>
      <c r="CR495" s="53">
        <v>9.7730709999999998</v>
      </c>
      <c r="CS495" s="53">
        <v>7.2073400000000003</v>
      </c>
      <c r="CT495" s="53">
        <v>4.9514019999999999</v>
      </c>
      <c r="CU495" s="53">
        <v>4.9306369999999999</v>
      </c>
      <c r="CV495" s="53">
        <v>7.1436529999999996</v>
      </c>
      <c r="CW495" s="53">
        <v>9.6578180000000007</v>
      </c>
      <c r="CX495" s="53">
        <v>13.909979999999999</v>
      </c>
      <c r="CY495" s="53">
        <v>13.136329999999999</v>
      </c>
      <c r="CZ495" s="53">
        <v>11.07662</v>
      </c>
      <c r="DA495" s="53">
        <v>9.4774951999999999</v>
      </c>
      <c r="DB495" s="53">
        <v>9.2553289999999997</v>
      </c>
      <c r="DC495" s="53">
        <v>9.1633270000000007</v>
      </c>
      <c r="DD495" s="53">
        <v>8.9949069999999995</v>
      </c>
      <c r="DE495" s="53">
        <v>9.0393159999999995</v>
      </c>
      <c r="DF495" s="53">
        <v>8.4518880000000003</v>
      </c>
      <c r="DG495" s="53">
        <v>8.7337900000000008</v>
      </c>
      <c r="DH495" s="53">
        <v>9.4656509999999994</v>
      </c>
      <c r="DI495" s="53">
        <v>14.97729</v>
      </c>
      <c r="DJ495" s="53">
        <v>15.96698</v>
      </c>
      <c r="DK495" s="53">
        <v>14.53349</v>
      </c>
      <c r="DL495" s="53">
        <v>11.641780000000001</v>
      </c>
      <c r="DM495" s="53">
        <v>11.841570000000001</v>
      </c>
      <c r="DN495" s="53">
        <v>12.33309</v>
      </c>
      <c r="DO495" s="53">
        <v>12.553850000000001</v>
      </c>
      <c r="DP495" s="53">
        <v>12.196479999999999</v>
      </c>
      <c r="DQ495" s="53">
        <v>9.2534360000000007</v>
      </c>
      <c r="DR495" s="53">
        <v>6.9181470000000003</v>
      </c>
      <c r="DS495" s="53">
        <v>6.9057729999999999</v>
      </c>
      <c r="DT495" s="53">
        <v>9.2314749999999997</v>
      </c>
      <c r="DU495" s="53">
        <v>11.58722</v>
      </c>
      <c r="DV495" s="53">
        <v>16.94688</v>
      </c>
      <c r="DW495" s="53">
        <v>15.82644</v>
      </c>
      <c r="DX495" s="53">
        <v>13.43139</v>
      </c>
      <c r="DY495" s="53">
        <v>13.082100000000001</v>
      </c>
      <c r="DZ495" s="53">
        <v>12.86844</v>
      </c>
      <c r="EA495" s="53">
        <v>12.781230000000001</v>
      </c>
      <c r="EB495" s="53">
        <v>12.638170000000001</v>
      </c>
      <c r="EC495" s="53">
        <v>12.703049999999999</v>
      </c>
      <c r="ED495" s="53">
        <v>12.15579</v>
      </c>
      <c r="EE495" s="53">
        <v>12.43355</v>
      </c>
      <c r="EF495" s="53">
        <v>12.82545</v>
      </c>
      <c r="EG495" s="53">
        <v>19.63944</v>
      </c>
      <c r="EH495" s="53">
        <v>20.605689999999999</v>
      </c>
      <c r="EI495" s="53">
        <v>18.221509999999999</v>
      </c>
      <c r="EJ495" s="53">
        <v>15.5238</v>
      </c>
      <c r="EK495" s="53">
        <v>15.787430000000001</v>
      </c>
      <c r="EL495" s="53">
        <v>16.176819999999999</v>
      </c>
      <c r="EM495" s="53">
        <v>16.344760000000001</v>
      </c>
      <c r="EN495" s="53">
        <v>15.695489999999999</v>
      </c>
      <c r="EO495" s="53">
        <v>12.20767</v>
      </c>
      <c r="EP495" s="53">
        <v>9.7578130000000005</v>
      </c>
      <c r="EQ495" s="53">
        <v>9.757555</v>
      </c>
      <c r="ER495" s="53">
        <v>12.24596</v>
      </c>
      <c r="ES495" s="53">
        <v>14.37297</v>
      </c>
      <c r="ET495" s="53">
        <v>21.331689999999998</v>
      </c>
      <c r="EU495" s="53">
        <v>19.710529999999999</v>
      </c>
      <c r="EV495" s="53">
        <v>16.831309999999998</v>
      </c>
      <c r="EW495" s="53">
        <v>75.135199999999998</v>
      </c>
      <c r="EX495" s="53">
        <v>73.2316</v>
      </c>
      <c r="EY495" s="53">
        <v>71.561199999999999</v>
      </c>
      <c r="EZ495" s="53">
        <v>70.013999999999996</v>
      </c>
      <c r="FA495" s="53">
        <v>68.410799999999995</v>
      </c>
      <c r="FB495" s="53">
        <v>66.673599999999993</v>
      </c>
      <c r="FC495" s="53">
        <v>66.426400000000001</v>
      </c>
      <c r="FD495" s="53">
        <v>68.421199999999999</v>
      </c>
      <c r="FE495" s="53">
        <v>72.276399999999995</v>
      </c>
      <c r="FF495" s="53">
        <v>76.428399999999996</v>
      </c>
      <c r="FG495" s="53">
        <v>80.697599999999994</v>
      </c>
      <c r="FH495" s="53">
        <v>84.684799999999996</v>
      </c>
      <c r="FI495" s="53">
        <v>88.317999999999998</v>
      </c>
      <c r="FJ495" s="53">
        <v>91.665199999999999</v>
      </c>
      <c r="FK495" s="53">
        <v>94.623999999999995</v>
      </c>
      <c r="FL495" s="53">
        <v>97.070800000000006</v>
      </c>
      <c r="FM495" s="53">
        <v>98.309200000000004</v>
      </c>
      <c r="FN495" s="53">
        <v>97.976799999999997</v>
      </c>
      <c r="FO495" s="53">
        <v>95.974800000000002</v>
      </c>
      <c r="FP495" s="53">
        <v>91.9512</v>
      </c>
      <c r="FQ495" s="53">
        <v>86.502799999999993</v>
      </c>
      <c r="FR495" s="53">
        <v>81.816000000000003</v>
      </c>
      <c r="FS495" s="53">
        <v>78.590400000000002</v>
      </c>
      <c r="FT495" s="53">
        <v>76.382000000000005</v>
      </c>
      <c r="FU495" s="53">
        <v>125</v>
      </c>
      <c r="FV495" s="53">
        <v>3014.5479999999998</v>
      </c>
      <c r="FW495" s="53">
        <v>114.25830000000001</v>
      </c>
      <c r="FX495" s="53">
        <v>1</v>
      </c>
    </row>
    <row r="496" spans="1:180" x14ac:dyDescent="0.3">
      <c r="A496" t="s">
        <v>174</v>
      </c>
      <c r="B496" t="s">
        <v>253</v>
      </c>
      <c r="C496" t="s">
        <v>180</v>
      </c>
      <c r="D496" t="s">
        <v>227</v>
      </c>
      <c r="E496" t="s">
        <v>187</v>
      </c>
      <c r="F496" t="s">
        <v>235</v>
      </c>
      <c r="G496" t="s">
        <v>243</v>
      </c>
      <c r="H496" s="53">
        <v>89</v>
      </c>
      <c r="I496" s="53">
        <v>34.533588000000002</v>
      </c>
      <c r="J496" s="53">
        <v>34.23639</v>
      </c>
      <c r="K496" s="53">
        <v>34.06747</v>
      </c>
      <c r="L496" s="53">
        <v>34.198900000000002</v>
      </c>
      <c r="M496" s="53">
        <v>34.20337</v>
      </c>
      <c r="N496" s="53">
        <v>33.391800000000003</v>
      </c>
      <c r="O496" s="53">
        <v>34.717669999999998</v>
      </c>
      <c r="P496" s="53">
        <v>38.829059999999998</v>
      </c>
      <c r="Q496" s="53">
        <v>40.591099999999997</v>
      </c>
      <c r="R496" s="53">
        <v>39.681570000000001</v>
      </c>
      <c r="S496" s="53">
        <v>39.95975</v>
      </c>
      <c r="T496" s="53">
        <v>38.055289999999999</v>
      </c>
      <c r="U496" s="53">
        <v>37.084870000000002</v>
      </c>
      <c r="V496" s="53">
        <v>36.914850000000001</v>
      </c>
      <c r="W496" s="53">
        <v>38.028289999999998</v>
      </c>
      <c r="X496" s="53">
        <v>36.660299999999999</v>
      </c>
      <c r="Y496" s="53">
        <v>34.212020000000003</v>
      </c>
      <c r="Z496" s="53">
        <v>32.114229999999999</v>
      </c>
      <c r="AA496" s="53">
        <v>30.828980000000001</v>
      </c>
      <c r="AB496" s="53">
        <v>32.51538</v>
      </c>
      <c r="AC496" s="53">
        <v>35.234360000000002</v>
      </c>
      <c r="AD496" s="53">
        <v>35.488599999999998</v>
      </c>
      <c r="AE496" s="53">
        <v>35.696190000000001</v>
      </c>
      <c r="AF496" s="53">
        <v>35.548360000000002</v>
      </c>
      <c r="AG496" s="53">
        <v>1.1438189999999999</v>
      </c>
      <c r="AH496" s="53">
        <v>1.046014</v>
      </c>
      <c r="AI496" s="53">
        <v>1.005463</v>
      </c>
      <c r="AJ496" s="53">
        <v>0.86710160000000003</v>
      </c>
      <c r="AK496" s="53">
        <v>0.90829850000000001</v>
      </c>
      <c r="AL496" s="53">
        <v>-9.6326999999999996E-2</v>
      </c>
      <c r="AM496" s="53">
        <v>-0.27041419999999999</v>
      </c>
      <c r="AN496" s="53">
        <v>2.7747229999999998</v>
      </c>
      <c r="AO496" s="53">
        <v>3.2579769999999999</v>
      </c>
      <c r="AP496" s="53">
        <v>1.8581209999999999</v>
      </c>
      <c r="AQ496" s="53">
        <v>2.3636330000000001</v>
      </c>
      <c r="AR496" s="53">
        <v>0.94750199999999996</v>
      </c>
      <c r="AS496" s="53">
        <v>0.63702009999999998</v>
      </c>
      <c r="AT496" s="53">
        <v>0.63182709999999997</v>
      </c>
      <c r="AU496" s="53">
        <v>2.0401639999999999</v>
      </c>
      <c r="AV496" s="53">
        <v>0.96512810000000004</v>
      </c>
      <c r="AW496" s="53">
        <v>-8.9346800000000004E-2</v>
      </c>
      <c r="AX496" s="53">
        <v>-0.28945569999999998</v>
      </c>
      <c r="AY496" s="53">
        <v>-1.6489290000000001</v>
      </c>
      <c r="AZ496" s="53">
        <v>-9.6707500000000002E-2</v>
      </c>
      <c r="BA496" s="53">
        <v>1.8627100000000001</v>
      </c>
      <c r="BB496" s="53">
        <v>1.0266310000000001</v>
      </c>
      <c r="BC496" s="53">
        <v>1.0193380000000001</v>
      </c>
      <c r="BD496" s="53">
        <v>0.70446989999999998</v>
      </c>
      <c r="BE496" s="53">
        <v>5.1695671000000001</v>
      </c>
      <c r="BF496" s="53">
        <v>5.0865179999999999</v>
      </c>
      <c r="BG496" s="53">
        <v>5.0397239999999996</v>
      </c>
      <c r="BH496" s="53">
        <v>4.9096109999999999</v>
      </c>
      <c r="BI496" s="53">
        <v>4.9529059999999996</v>
      </c>
      <c r="BJ496" s="53">
        <v>3.993458</v>
      </c>
      <c r="BK496" s="53">
        <v>3.8221020000000001</v>
      </c>
      <c r="BL496" s="53">
        <v>6.7865380000000002</v>
      </c>
      <c r="BM496" s="53">
        <v>7.5265120000000003</v>
      </c>
      <c r="BN496" s="53">
        <v>6.2335349999999998</v>
      </c>
      <c r="BO496" s="53">
        <v>6.4781329999999997</v>
      </c>
      <c r="BP496" s="53">
        <v>4.9567699999999997</v>
      </c>
      <c r="BQ496" s="53">
        <v>4.6621370000000004</v>
      </c>
      <c r="BR496" s="53">
        <v>4.523542</v>
      </c>
      <c r="BS496" s="53">
        <v>5.8649420000000001</v>
      </c>
      <c r="BT496" s="53">
        <v>4.9090670000000003</v>
      </c>
      <c r="BU496" s="53">
        <v>3.9011870000000002</v>
      </c>
      <c r="BV496" s="53">
        <v>3.6923020000000002</v>
      </c>
      <c r="BW496" s="53">
        <v>2.3750979999999999</v>
      </c>
      <c r="BX496" s="53">
        <v>3.9670960000000002</v>
      </c>
      <c r="BY496" s="53">
        <v>6.0056269999999996</v>
      </c>
      <c r="BZ496" s="53">
        <v>5.1537379999999997</v>
      </c>
      <c r="CA496" s="53">
        <v>5.1005839999999996</v>
      </c>
      <c r="CB496" s="53">
        <v>4.7941279999999997</v>
      </c>
      <c r="CC496" s="53">
        <v>7.9577879999999999</v>
      </c>
      <c r="CD496" s="53">
        <v>7.8849590000000003</v>
      </c>
      <c r="CE496" s="53">
        <v>7.8338409999999996</v>
      </c>
      <c r="CF496" s="53">
        <v>7.709441</v>
      </c>
      <c r="CG496" s="53">
        <v>7.7541880000000001</v>
      </c>
      <c r="CH496" s="53">
        <v>6.8260300000000003</v>
      </c>
      <c r="CI496" s="53">
        <v>6.6565669999999999</v>
      </c>
      <c r="CJ496" s="53">
        <v>9.5651089999999996</v>
      </c>
      <c r="CK496" s="53">
        <v>10.482889999999999</v>
      </c>
      <c r="CL496" s="53">
        <v>9.2639340000000008</v>
      </c>
      <c r="CM496" s="53">
        <v>9.3278239999999997</v>
      </c>
      <c r="CN496" s="53">
        <v>7.7335770000000004</v>
      </c>
      <c r="CO496" s="53">
        <v>7.4499209999999998</v>
      </c>
      <c r="CP496" s="53">
        <v>7.2189319999999997</v>
      </c>
      <c r="CQ496" s="53">
        <v>8.5139720000000008</v>
      </c>
      <c r="CR496" s="53">
        <v>7.6406260000000001</v>
      </c>
      <c r="CS496" s="53">
        <v>6.665019</v>
      </c>
      <c r="CT496" s="53">
        <v>6.4500549999999999</v>
      </c>
      <c r="CU496" s="53">
        <v>5.1621269999999999</v>
      </c>
      <c r="CV496" s="53">
        <v>6.7816739999999998</v>
      </c>
      <c r="CW496" s="53">
        <v>8.8749990000000007</v>
      </c>
      <c r="CX496" s="53">
        <v>8.0121590000000005</v>
      </c>
      <c r="CY496" s="53">
        <v>7.9272410000000004</v>
      </c>
      <c r="CZ496" s="53">
        <v>7.6266129999999999</v>
      </c>
      <c r="DA496" s="53">
        <v>10.74601</v>
      </c>
      <c r="DB496" s="53">
        <v>10.683400000000001</v>
      </c>
      <c r="DC496" s="53">
        <v>10.62796</v>
      </c>
      <c r="DD496" s="53">
        <v>10.509270000000001</v>
      </c>
      <c r="DE496" s="53">
        <v>10.55547</v>
      </c>
      <c r="DF496" s="53">
        <v>9.6586029999999994</v>
      </c>
      <c r="DG496" s="53">
        <v>9.4910309999999996</v>
      </c>
      <c r="DH496" s="53">
        <v>12.343680000000001</v>
      </c>
      <c r="DI496" s="53">
        <v>13.439260000000001</v>
      </c>
      <c r="DJ496" s="53">
        <v>12.29433</v>
      </c>
      <c r="DK496" s="53">
        <v>12.17751</v>
      </c>
      <c r="DL496" s="53">
        <v>10.51038</v>
      </c>
      <c r="DM496" s="53">
        <v>10.23771</v>
      </c>
      <c r="DN496" s="53">
        <v>9.9143220000000003</v>
      </c>
      <c r="DO496" s="53">
        <v>11.163</v>
      </c>
      <c r="DP496" s="53">
        <v>10.37219</v>
      </c>
      <c r="DQ496" s="53">
        <v>9.4288509999999999</v>
      </c>
      <c r="DR496" s="53">
        <v>9.207808</v>
      </c>
      <c r="DS496" s="53">
        <v>7.9491569999999996</v>
      </c>
      <c r="DT496" s="53">
        <v>9.5962519999999998</v>
      </c>
      <c r="DU496" s="53">
        <v>11.74437</v>
      </c>
      <c r="DV496" s="53">
        <v>10.87058</v>
      </c>
      <c r="DW496" s="53">
        <v>10.7539</v>
      </c>
      <c r="DX496" s="53">
        <v>10.459099999999999</v>
      </c>
      <c r="DY496" s="53">
        <v>14.77176</v>
      </c>
      <c r="DZ496" s="53">
        <v>14.7239</v>
      </c>
      <c r="EA496" s="53">
        <v>14.66222</v>
      </c>
      <c r="EB496" s="53">
        <v>14.551780000000001</v>
      </c>
      <c r="EC496" s="53">
        <v>14.60008</v>
      </c>
      <c r="ED496" s="53">
        <v>13.748390000000001</v>
      </c>
      <c r="EE496" s="53">
        <v>13.583550000000001</v>
      </c>
      <c r="EF496" s="53">
        <v>16.355499999999999</v>
      </c>
      <c r="EG496" s="53">
        <v>17.707799999999999</v>
      </c>
      <c r="EH496" s="53">
        <v>16.669750000000001</v>
      </c>
      <c r="EI496" s="53">
        <v>16.292020000000001</v>
      </c>
      <c r="EJ496" s="53">
        <v>14.51965</v>
      </c>
      <c r="EK496" s="53">
        <v>14.26282</v>
      </c>
      <c r="EL496" s="53">
        <v>13.806039999999999</v>
      </c>
      <c r="EM496" s="53">
        <v>14.987780000000001</v>
      </c>
      <c r="EN496" s="53">
        <v>14.31612</v>
      </c>
      <c r="EO496" s="53">
        <v>13.41938</v>
      </c>
      <c r="EP496" s="53">
        <v>13.18957</v>
      </c>
      <c r="EQ496" s="53">
        <v>11.973179999999999</v>
      </c>
      <c r="ER496" s="53">
        <v>13.66006</v>
      </c>
      <c r="ES496" s="53">
        <v>15.88729</v>
      </c>
      <c r="ET496" s="53">
        <v>14.99769</v>
      </c>
      <c r="EU496" s="53">
        <v>14.835140000000001</v>
      </c>
      <c r="EV496" s="53">
        <v>14.54876</v>
      </c>
      <c r="EW496" s="53">
        <v>68.167760000000001</v>
      </c>
      <c r="EX496" s="53">
        <v>66.501090000000005</v>
      </c>
      <c r="EY496" s="53">
        <v>65.019649999999999</v>
      </c>
      <c r="EZ496" s="53">
        <v>63.721440000000001</v>
      </c>
      <c r="FA496" s="53">
        <v>62.473619999999997</v>
      </c>
      <c r="FB496" s="53">
        <v>61.471800000000002</v>
      </c>
      <c r="FC496" s="53">
        <v>61.938679999999998</v>
      </c>
      <c r="FD496" s="53">
        <v>64.685230000000004</v>
      </c>
      <c r="FE496" s="53">
        <v>68.321690000000004</v>
      </c>
      <c r="FF496" s="53">
        <v>71.910480000000007</v>
      </c>
      <c r="FG496" s="53">
        <v>75.610990000000001</v>
      </c>
      <c r="FH496" s="53">
        <v>79.094070000000002</v>
      </c>
      <c r="FI496" s="53">
        <v>82.324969999999993</v>
      </c>
      <c r="FJ496" s="53">
        <v>85.106440000000006</v>
      </c>
      <c r="FK496" s="53">
        <v>87.422669999999997</v>
      </c>
      <c r="FL496" s="53">
        <v>89.290210000000002</v>
      </c>
      <c r="FM496" s="53">
        <v>90.11936</v>
      </c>
      <c r="FN496" s="53">
        <v>89.832970000000003</v>
      </c>
      <c r="FO496" s="53">
        <v>88.206699999999998</v>
      </c>
      <c r="FP496" s="53">
        <v>84.976349999999996</v>
      </c>
      <c r="FQ496" s="53">
        <v>79.804950000000005</v>
      </c>
      <c r="FR496" s="53">
        <v>75.432130000000001</v>
      </c>
      <c r="FS496" s="53">
        <v>72.021839999999997</v>
      </c>
      <c r="FT496" s="53">
        <v>69.789299999999997</v>
      </c>
      <c r="FU496" s="53">
        <v>124.9</v>
      </c>
      <c r="FV496" s="53">
        <v>3204.5149999999999</v>
      </c>
      <c r="FW496" s="53">
        <v>128.7192</v>
      </c>
      <c r="FX496" s="53">
        <v>1</v>
      </c>
    </row>
    <row r="497" spans="1:180" x14ac:dyDescent="0.3">
      <c r="A497" t="s">
        <v>174</v>
      </c>
      <c r="B497" t="s">
        <v>253</v>
      </c>
      <c r="C497" t="s">
        <v>180</v>
      </c>
      <c r="D497" t="s">
        <v>227</v>
      </c>
      <c r="E497" t="s">
        <v>190</v>
      </c>
      <c r="F497" t="s">
        <v>235</v>
      </c>
      <c r="G497" t="s">
        <v>243</v>
      </c>
      <c r="H497" s="53">
        <v>89</v>
      </c>
      <c r="I497" s="53">
        <v>11.013870000000001</v>
      </c>
      <c r="J497" s="53">
        <v>11.139480000000001</v>
      </c>
      <c r="K497" s="53">
        <v>10.80865</v>
      </c>
      <c r="L497" s="53">
        <v>10.80312</v>
      </c>
      <c r="M497" s="53">
        <v>10.96114</v>
      </c>
      <c r="N497" s="53">
        <v>11.55261</v>
      </c>
      <c r="O497" s="53">
        <v>10.86702</v>
      </c>
      <c r="P497" s="53">
        <v>12.04027</v>
      </c>
      <c r="Q497" s="53">
        <v>12.26629</v>
      </c>
      <c r="R497" s="53">
        <v>12.9213</v>
      </c>
      <c r="S497" s="53">
        <v>12.96593</v>
      </c>
      <c r="T497" s="53">
        <v>12.75351</v>
      </c>
      <c r="U497" s="53">
        <v>12.178900000000001</v>
      </c>
      <c r="V497" s="53">
        <v>12.621409999999999</v>
      </c>
      <c r="W497" s="53">
        <v>12.810650000000001</v>
      </c>
      <c r="X497" s="53">
        <v>12.62303</v>
      </c>
      <c r="Y497" s="53">
        <v>10.412430000000001</v>
      </c>
      <c r="Z497" s="53">
        <v>9.6217849999999991</v>
      </c>
      <c r="AA497" s="53">
        <v>9.5315860000000008</v>
      </c>
      <c r="AB497" s="53">
        <v>10.083830000000001</v>
      </c>
      <c r="AC497" s="53">
        <v>10.681469999999999</v>
      </c>
      <c r="AD497" s="53">
        <v>11.064439999999999</v>
      </c>
      <c r="AE497" s="53">
        <v>11.30349</v>
      </c>
      <c r="AF497" s="53">
        <v>11.28154</v>
      </c>
      <c r="AG497" s="53">
        <v>-1.8434710999999999</v>
      </c>
      <c r="AH497" s="53">
        <v>-1.4269639999999999</v>
      </c>
      <c r="AI497" s="53">
        <v>-1.3336380000000001</v>
      </c>
      <c r="AJ497" s="53">
        <v>-1.195792</v>
      </c>
      <c r="AK497" s="53">
        <v>-1.0574349999999999</v>
      </c>
      <c r="AL497" s="53">
        <v>-0.45282159999999999</v>
      </c>
      <c r="AM497" s="53">
        <v>-2.2094209999999999</v>
      </c>
      <c r="AN497" s="53">
        <v>-2.5003280000000001</v>
      </c>
      <c r="AO497" s="53">
        <v>-2.7121240000000002</v>
      </c>
      <c r="AP497" s="53">
        <v>-2.2071139999999998</v>
      </c>
      <c r="AQ497" s="53">
        <v>-2.4815640000000001</v>
      </c>
      <c r="AR497" s="53">
        <v>-2.877685</v>
      </c>
      <c r="AS497" s="53">
        <v>-2.8275229999999998</v>
      </c>
      <c r="AT497" s="53">
        <v>-2.7060559999999998</v>
      </c>
      <c r="AU497" s="53">
        <v>-2.7057669999999998</v>
      </c>
      <c r="AV497" s="53">
        <v>-2.7421660000000001</v>
      </c>
      <c r="AW497" s="53">
        <v>-4.1936299999999997</v>
      </c>
      <c r="AX497" s="53">
        <v>-3.9887899999999998</v>
      </c>
      <c r="AY497" s="53">
        <v>-4.0452620000000001</v>
      </c>
      <c r="AZ497" s="53">
        <v>-3.396118</v>
      </c>
      <c r="BA497" s="53">
        <v>-2.8477800000000002</v>
      </c>
      <c r="BB497" s="53">
        <v>-2.5839449999999999</v>
      </c>
      <c r="BC497" s="53">
        <v>-2.1402209999999999</v>
      </c>
      <c r="BD497" s="53">
        <v>-2.0903879999999999</v>
      </c>
      <c r="BE497" s="53">
        <v>-0.20985298999999999</v>
      </c>
      <c r="BF497" s="53">
        <v>0.2082938</v>
      </c>
      <c r="BG497" s="53">
        <v>0.1782821</v>
      </c>
      <c r="BH497" s="53">
        <v>0.31465290000000001</v>
      </c>
      <c r="BI497" s="53">
        <v>0.45976640000000002</v>
      </c>
      <c r="BJ497" s="53">
        <v>1.053895</v>
      </c>
      <c r="BK497" s="53">
        <v>-0.24893199999999999</v>
      </c>
      <c r="BL497" s="53">
        <v>-0.27169409999999999</v>
      </c>
      <c r="BM497" s="53">
        <v>-0.63319789999999998</v>
      </c>
      <c r="BN497" s="53">
        <v>-0.21259169999999999</v>
      </c>
      <c r="BO497" s="53">
        <v>-0.54589469999999995</v>
      </c>
      <c r="BP497" s="53">
        <v>-0.93111290000000002</v>
      </c>
      <c r="BQ497" s="53">
        <v>-0.90655649999999999</v>
      </c>
      <c r="BR497" s="53">
        <v>-0.75041089999999999</v>
      </c>
      <c r="BS497" s="53">
        <v>-0.66445030000000005</v>
      </c>
      <c r="BT497" s="53">
        <v>-0.79692289999999999</v>
      </c>
      <c r="BU497" s="53">
        <v>-2.323153</v>
      </c>
      <c r="BV497" s="53">
        <v>-2.092549</v>
      </c>
      <c r="BW497" s="53">
        <v>-2.194223</v>
      </c>
      <c r="BX497" s="53">
        <v>-1.5564279999999999</v>
      </c>
      <c r="BY497" s="53">
        <v>-1.0947420000000001</v>
      </c>
      <c r="BZ497" s="53">
        <v>-0.88751709999999995</v>
      </c>
      <c r="CA497" s="53">
        <v>-0.4765644</v>
      </c>
      <c r="CB497" s="53">
        <v>-0.43279980000000001</v>
      </c>
      <c r="CC497" s="53">
        <v>0.92158598000000003</v>
      </c>
      <c r="CD497" s="53">
        <v>1.3408690000000001</v>
      </c>
      <c r="CE497" s="53">
        <v>1.225433</v>
      </c>
      <c r="CF497" s="53">
        <v>1.3607830000000001</v>
      </c>
      <c r="CG497" s="53">
        <v>1.5105759999999999</v>
      </c>
      <c r="CH497" s="53">
        <v>2.0974430000000002</v>
      </c>
      <c r="CI497" s="53">
        <v>1.1088960000000001</v>
      </c>
      <c r="CJ497" s="53">
        <v>1.2718510000000001</v>
      </c>
      <c r="CK497" s="53">
        <v>0.80665980000000004</v>
      </c>
      <c r="CL497" s="53">
        <v>1.1688080000000001</v>
      </c>
      <c r="CM497" s="53">
        <v>0.79474370000000005</v>
      </c>
      <c r="CN497" s="53">
        <v>0.41707709999999998</v>
      </c>
      <c r="CO497" s="53">
        <v>0.42389929999999998</v>
      </c>
      <c r="CP497" s="53">
        <v>0.60406289999999996</v>
      </c>
      <c r="CQ497" s="53">
        <v>0.74935969999999996</v>
      </c>
      <c r="CR497" s="53">
        <v>0.55034609999999995</v>
      </c>
      <c r="CS497" s="53">
        <v>-1.0276670000000001</v>
      </c>
      <c r="CT497" s="53">
        <v>-0.77921839999999998</v>
      </c>
      <c r="CU497" s="53">
        <v>-0.91219980000000001</v>
      </c>
      <c r="CV497" s="53">
        <v>-0.28226489999999999</v>
      </c>
      <c r="CW497" s="53">
        <v>0.11940779999999999</v>
      </c>
      <c r="CX497" s="53">
        <v>0.2874237</v>
      </c>
      <c r="CY497" s="53">
        <v>0.67567909999999998</v>
      </c>
      <c r="CZ497" s="53">
        <v>0.71524069999999995</v>
      </c>
      <c r="DA497" s="53">
        <v>2.0530249999999999</v>
      </c>
      <c r="DB497" s="53">
        <v>2.4734430000000001</v>
      </c>
      <c r="DC497" s="53">
        <v>2.2725849999999999</v>
      </c>
      <c r="DD497" s="53">
        <v>2.4069120000000002</v>
      </c>
      <c r="DE497" s="53">
        <v>2.561385</v>
      </c>
      <c r="DF497" s="53">
        <v>3.1409899999999999</v>
      </c>
      <c r="DG497" s="53">
        <v>2.4667249999999998</v>
      </c>
      <c r="DH497" s="53">
        <v>2.8153969999999999</v>
      </c>
      <c r="DI497" s="53">
        <v>2.2465169999999999</v>
      </c>
      <c r="DJ497" s="53">
        <v>2.550208</v>
      </c>
      <c r="DK497" s="53">
        <v>2.1353819999999999</v>
      </c>
      <c r="DL497" s="53">
        <v>1.7652669999999999</v>
      </c>
      <c r="DM497" s="53">
        <v>1.7543550000000001</v>
      </c>
      <c r="DN497" s="53">
        <v>1.958537</v>
      </c>
      <c r="DO497" s="53">
        <v>2.16317</v>
      </c>
      <c r="DP497" s="53">
        <v>1.8976150000000001</v>
      </c>
      <c r="DQ497" s="53">
        <v>0.26781959999999999</v>
      </c>
      <c r="DR497" s="53">
        <v>0.53411220000000004</v>
      </c>
      <c r="DS497" s="53">
        <v>0.36982389999999998</v>
      </c>
      <c r="DT497" s="53">
        <v>0.99189859999999996</v>
      </c>
      <c r="DU497" s="53">
        <v>1.3335570000000001</v>
      </c>
      <c r="DV497" s="53">
        <v>1.4623649999999999</v>
      </c>
      <c r="DW497" s="53">
        <v>1.827923</v>
      </c>
      <c r="DX497" s="53">
        <v>1.863281</v>
      </c>
      <c r="DY497" s="53">
        <v>3.6866428999999998</v>
      </c>
      <c r="DZ497" s="53">
        <v>4.1087009999999999</v>
      </c>
      <c r="EA497" s="53">
        <v>3.7845049999999998</v>
      </c>
      <c r="EB497" s="53">
        <v>3.9173580000000001</v>
      </c>
      <c r="EC497" s="53">
        <v>4.0785869999999997</v>
      </c>
      <c r="ED497" s="53">
        <v>4.6477069999999996</v>
      </c>
      <c r="EE497" s="53">
        <v>4.4272140000000002</v>
      </c>
      <c r="EF497" s="53">
        <v>5.0440310000000004</v>
      </c>
      <c r="EG497" s="53">
        <v>4.3254429999999999</v>
      </c>
      <c r="EH497" s="53">
        <v>4.5447300000000004</v>
      </c>
      <c r="EI497" s="53">
        <v>4.0710509999999998</v>
      </c>
      <c r="EJ497" s="53">
        <v>3.7118389999999999</v>
      </c>
      <c r="EK497" s="53">
        <v>3.675322</v>
      </c>
      <c r="EL497" s="53">
        <v>3.9141819999999998</v>
      </c>
      <c r="EM497" s="53">
        <v>4.2044870000000003</v>
      </c>
      <c r="EN497" s="53">
        <v>3.8428580000000001</v>
      </c>
      <c r="EO497" s="53">
        <v>2.138296</v>
      </c>
      <c r="EP497" s="53">
        <v>2.4303530000000002</v>
      </c>
      <c r="EQ497" s="53">
        <v>2.2208619999999999</v>
      </c>
      <c r="ER497" s="53">
        <v>2.831588</v>
      </c>
      <c r="ES497" s="53">
        <v>3.0865960000000001</v>
      </c>
      <c r="ET497" s="53">
        <v>3.158792</v>
      </c>
      <c r="EU497" s="53">
        <v>3.4915790000000002</v>
      </c>
      <c r="EV497" s="53">
        <v>3.5208689999999998</v>
      </c>
      <c r="EW497" s="53">
        <v>66.798289999999994</v>
      </c>
      <c r="EX497" s="53">
        <v>65.601910000000004</v>
      </c>
      <c r="EY497" s="53">
        <v>64.168570000000003</v>
      </c>
      <c r="EZ497" s="53">
        <v>62.979239999999997</v>
      </c>
      <c r="FA497" s="53">
        <v>61.618859999999998</v>
      </c>
      <c r="FB497" s="53">
        <v>60.751620000000003</v>
      </c>
      <c r="FC497" s="53">
        <v>59.96705</v>
      </c>
      <c r="FD497" s="53">
        <v>61.0779</v>
      </c>
      <c r="FE497" s="53">
        <v>65.332570000000004</v>
      </c>
      <c r="FF497" s="53">
        <v>70.582859999999997</v>
      </c>
      <c r="FG497" s="53">
        <v>75.125910000000005</v>
      </c>
      <c r="FH497" s="53">
        <v>79.199430000000007</v>
      </c>
      <c r="FI497" s="53">
        <v>82.711429999999993</v>
      </c>
      <c r="FJ497" s="53">
        <v>85.695049999999995</v>
      </c>
      <c r="FK497" s="53">
        <v>88.096950000000007</v>
      </c>
      <c r="FL497" s="53">
        <v>89.779430000000005</v>
      </c>
      <c r="FM497" s="53">
        <v>90.373900000000006</v>
      </c>
      <c r="FN497" s="53">
        <v>89.29562</v>
      </c>
      <c r="FO497" s="53">
        <v>85.780190000000005</v>
      </c>
      <c r="FP497" s="53">
        <v>80.384950000000003</v>
      </c>
      <c r="FQ497" s="53">
        <v>75.865139999999997</v>
      </c>
      <c r="FR497" s="53">
        <v>72.379810000000006</v>
      </c>
      <c r="FS497" s="53">
        <v>69.722089999999994</v>
      </c>
      <c r="FT497" s="53">
        <v>67.819239999999994</v>
      </c>
      <c r="FU497" s="53">
        <v>125</v>
      </c>
      <c r="FV497" s="53">
        <v>1267.7270000000001</v>
      </c>
      <c r="FW497" s="53">
        <v>160.84</v>
      </c>
      <c r="FX497" s="53">
        <v>1</v>
      </c>
    </row>
    <row r="498" spans="1:180" x14ac:dyDescent="0.3">
      <c r="A498" t="s">
        <v>174</v>
      </c>
      <c r="B498" t="s">
        <v>253</v>
      </c>
      <c r="C498" t="s">
        <v>180</v>
      </c>
      <c r="D498" t="s">
        <v>227</v>
      </c>
      <c r="E498" t="s">
        <v>189</v>
      </c>
      <c r="F498" t="s">
        <v>236</v>
      </c>
      <c r="G498" t="s">
        <v>243</v>
      </c>
      <c r="H498" s="53">
        <v>97</v>
      </c>
      <c r="I498" s="53">
        <v>19.435110000000002</v>
      </c>
      <c r="J498" s="53">
        <v>20.760619999999999</v>
      </c>
      <c r="K498" s="53">
        <v>18.907440000000001</v>
      </c>
      <c r="L498" s="53">
        <v>19.347470000000001</v>
      </c>
      <c r="M498" s="53">
        <v>19.88532</v>
      </c>
      <c r="N498" s="53">
        <v>20.08351</v>
      </c>
      <c r="O498" s="53">
        <v>19.299440000000001</v>
      </c>
      <c r="P498" s="53">
        <v>21.514559999999999</v>
      </c>
      <c r="Q498" s="53">
        <v>22.158190000000001</v>
      </c>
      <c r="R498" s="53">
        <v>24.173439999999999</v>
      </c>
      <c r="S498" s="53">
        <v>24.980820000000001</v>
      </c>
      <c r="T498" s="53">
        <v>24.345379999999999</v>
      </c>
      <c r="U498" s="53">
        <v>24.957350000000002</v>
      </c>
      <c r="V498" s="53">
        <v>25.632210000000001</v>
      </c>
      <c r="W498" s="53">
        <v>24.542090000000002</v>
      </c>
      <c r="X498" s="53">
        <v>25.672640000000001</v>
      </c>
      <c r="Y498" s="53">
        <v>24.550989999999999</v>
      </c>
      <c r="Z498" s="53">
        <v>24.775590000000001</v>
      </c>
      <c r="AA498" s="53">
        <v>23.288799999999998</v>
      </c>
      <c r="AB498" s="53">
        <v>24.789100000000001</v>
      </c>
      <c r="AC498" s="53">
        <v>22.092469999999999</v>
      </c>
      <c r="AD498" s="53">
        <v>22.99558</v>
      </c>
      <c r="AE498" s="53">
        <v>22.238659999999999</v>
      </c>
      <c r="AF498" s="53">
        <v>21.3172</v>
      </c>
      <c r="AG498" s="53">
        <v>-3.3109670000000002</v>
      </c>
      <c r="AH498" s="53">
        <v>-2.3806910000000001</v>
      </c>
      <c r="AI498" s="53">
        <v>-3.0304169999999999</v>
      </c>
      <c r="AJ498" s="53">
        <v>-3.0075509999999999</v>
      </c>
      <c r="AK498" s="53">
        <v>-2.0867059999999999</v>
      </c>
      <c r="AL498" s="53">
        <v>-1.7592840000000001</v>
      </c>
      <c r="AM498" s="53">
        <v>-3.907009</v>
      </c>
      <c r="AN498" s="53">
        <v>-2.4893670000000001</v>
      </c>
      <c r="AO498" s="53">
        <v>-1.502259</v>
      </c>
      <c r="AP498" s="53">
        <v>-0.46166210000000002</v>
      </c>
      <c r="AQ498" s="53">
        <v>-0.1890096</v>
      </c>
      <c r="AR498" s="53">
        <v>-0.8924453</v>
      </c>
      <c r="AS498" s="53">
        <v>-0.55640469999999997</v>
      </c>
      <c r="AT498" s="53">
        <v>-0.74863299999999999</v>
      </c>
      <c r="AU498" s="53">
        <v>-1.754669</v>
      </c>
      <c r="AV498" s="53">
        <v>-1.5801099999999999</v>
      </c>
      <c r="AW498" s="53">
        <v>-1.895883</v>
      </c>
      <c r="AX498" s="53">
        <v>1.661405</v>
      </c>
      <c r="AY498" s="53">
        <v>0.52771409999999996</v>
      </c>
      <c r="AZ498" s="53">
        <v>1.821029</v>
      </c>
      <c r="BA498" s="53">
        <v>-1.2996289999999999</v>
      </c>
      <c r="BB498" s="53">
        <v>-1.531309</v>
      </c>
      <c r="BC498" s="53">
        <v>-1.8335729999999999</v>
      </c>
      <c r="BD498" s="53">
        <v>-2.380204</v>
      </c>
      <c r="BE498" s="53">
        <v>-1.852095</v>
      </c>
      <c r="BF498" s="53">
        <v>-0.43676700000000002</v>
      </c>
      <c r="BG498" s="53">
        <v>-1.696134</v>
      </c>
      <c r="BH498" s="53">
        <v>-1.2646059999999999</v>
      </c>
      <c r="BI498" s="53">
        <v>-0.44437330000000003</v>
      </c>
      <c r="BJ498" s="53">
        <v>-0.15188979999999999</v>
      </c>
      <c r="BK498" s="53">
        <v>-2.0616880000000002</v>
      </c>
      <c r="BL498" s="53">
        <v>-0.44708100000000001</v>
      </c>
      <c r="BM498" s="53">
        <v>-6.7539399999999999E-2</v>
      </c>
      <c r="BN498" s="53">
        <v>1.113874</v>
      </c>
      <c r="BO498" s="53">
        <v>1.337134</v>
      </c>
      <c r="BP498" s="53">
        <v>0.53765750000000001</v>
      </c>
      <c r="BQ498" s="53">
        <v>0.86909380000000003</v>
      </c>
      <c r="BR498" s="53">
        <v>0.96892990000000001</v>
      </c>
      <c r="BS498" s="53">
        <v>-0.34602929999999998</v>
      </c>
      <c r="BT498" s="53">
        <v>0.17351730000000001</v>
      </c>
      <c r="BU498" s="53">
        <v>-0.24381990000000001</v>
      </c>
      <c r="BV498" s="53">
        <v>3.215894</v>
      </c>
      <c r="BW498" s="53">
        <v>2.0180539999999998</v>
      </c>
      <c r="BX498" s="53">
        <v>3.7799839999999998</v>
      </c>
      <c r="BY498" s="53">
        <v>-7.5451699999999997E-2</v>
      </c>
      <c r="BZ498" s="53">
        <v>2.5804999999999999E-3</v>
      </c>
      <c r="CA498" s="53">
        <v>-0.27167960000000002</v>
      </c>
      <c r="CB498" s="53">
        <v>-0.79172489999999995</v>
      </c>
      <c r="CC498" s="53">
        <v>-0.84168398</v>
      </c>
      <c r="CD498" s="53">
        <v>0.90958879999999998</v>
      </c>
      <c r="CE498" s="53">
        <v>-0.7720129</v>
      </c>
      <c r="CF498" s="53">
        <v>-5.74466E-2</v>
      </c>
      <c r="CG498" s="53">
        <v>0.69310130000000003</v>
      </c>
      <c r="CH498" s="53">
        <v>0.96138630000000003</v>
      </c>
      <c r="CI498" s="53">
        <v>-0.78362390000000004</v>
      </c>
      <c r="CJ498" s="53">
        <v>0.96740000000000004</v>
      </c>
      <c r="CK498" s="53">
        <v>0.9261431</v>
      </c>
      <c r="CL498" s="53">
        <v>2.2050860000000001</v>
      </c>
      <c r="CM498" s="53">
        <v>2.394136</v>
      </c>
      <c r="CN498" s="53">
        <v>1.5281419999999999</v>
      </c>
      <c r="CO498" s="53">
        <v>1.85639</v>
      </c>
      <c r="CP498" s="53">
        <v>2.158509</v>
      </c>
      <c r="CQ498" s="53">
        <v>0.62959050000000005</v>
      </c>
      <c r="CR498" s="53">
        <v>1.388074</v>
      </c>
      <c r="CS498" s="53">
        <v>0.90039369999999996</v>
      </c>
      <c r="CT498" s="53">
        <v>4.292529</v>
      </c>
      <c r="CU498" s="53">
        <v>3.0502590000000001</v>
      </c>
      <c r="CV498" s="53">
        <v>5.1367510000000003</v>
      </c>
      <c r="CW498" s="53">
        <v>0.77240969999999998</v>
      </c>
      <c r="CX498" s="53">
        <v>1.0649470000000001</v>
      </c>
      <c r="CY498" s="53">
        <v>0.81008270000000004</v>
      </c>
      <c r="CZ498" s="53">
        <v>0.30845099999999998</v>
      </c>
      <c r="DA498" s="53">
        <v>0.16872659000000001</v>
      </c>
      <c r="DB498" s="53">
        <v>2.2559450000000001</v>
      </c>
      <c r="DC498" s="53">
        <v>0.15210789999999999</v>
      </c>
      <c r="DD498" s="53">
        <v>1.1497120000000001</v>
      </c>
      <c r="DE498" s="53">
        <v>1.830576</v>
      </c>
      <c r="DF498" s="53">
        <v>2.074662</v>
      </c>
      <c r="DG498" s="53">
        <v>0.49443999999999999</v>
      </c>
      <c r="DH498" s="53">
        <v>2.3818809999999999</v>
      </c>
      <c r="DI498" s="53">
        <v>1.919826</v>
      </c>
      <c r="DJ498" s="53">
        <v>3.296297</v>
      </c>
      <c r="DK498" s="53">
        <v>3.451139</v>
      </c>
      <c r="DL498" s="53">
        <v>2.5186269999999999</v>
      </c>
      <c r="DM498" s="53">
        <v>2.8436859999999999</v>
      </c>
      <c r="DN498" s="53">
        <v>3.3480880000000002</v>
      </c>
      <c r="DO498" s="53">
        <v>1.60521</v>
      </c>
      <c r="DP498" s="53">
        <v>2.6026310000000001</v>
      </c>
      <c r="DQ498" s="53">
        <v>2.0446070000000001</v>
      </c>
      <c r="DR498" s="53">
        <v>5.3691630000000004</v>
      </c>
      <c r="DS498" s="53">
        <v>4.0824639999999999</v>
      </c>
      <c r="DT498" s="53">
        <v>6.4935169999999998</v>
      </c>
      <c r="DU498" s="53">
        <v>1.620271</v>
      </c>
      <c r="DV498" s="53">
        <v>2.1273140000000001</v>
      </c>
      <c r="DW498" s="53">
        <v>1.891845</v>
      </c>
      <c r="DX498" s="53">
        <v>1.4086270000000001</v>
      </c>
      <c r="DY498" s="53">
        <v>1.627599</v>
      </c>
      <c r="DZ498" s="53">
        <v>4.1998689999999996</v>
      </c>
      <c r="EA498" s="53">
        <v>1.4863919999999999</v>
      </c>
      <c r="EB498" s="53">
        <v>2.892658</v>
      </c>
      <c r="EC498" s="53">
        <v>3.472909</v>
      </c>
      <c r="ED498" s="53">
        <v>3.6820560000000002</v>
      </c>
      <c r="EE498" s="53">
        <v>2.3397610000000002</v>
      </c>
      <c r="EF498" s="53">
        <v>4.4241669999999997</v>
      </c>
      <c r="EG498" s="53">
        <v>3.3545449999999999</v>
      </c>
      <c r="EH498" s="53">
        <v>4.8718329999999996</v>
      </c>
      <c r="EI498" s="53">
        <v>4.9772829999999999</v>
      </c>
      <c r="EJ498" s="53">
        <v>3.9487299999999999</v>
      </c>
      <c r="EK498" s="53">
        <v>4.2691840000000001</v>
      </c>
      <c r="EL498" s="53">
        <v>5.0656499999999998</v>
      </c>
      <c r="EM498" s="53">
        <v>3.0138500000000001</v>
      </c>
      <c r="EN498" s="53">
        <v>4.3562580000000004</v>
      </c>
      <c r="EO498" s="53">
        <v>3.6966700000000001</v>
      </c>
      <c r="EP498" s="53">
        <v>6.9236519999999997</v>
      </c>
      <c r="EQ498" s="53">
        <v>5.5728039999999996</v>
      </c>
      <c r="ER498" s="53">
        <v>8.4524729999999995</v>
      </c>
      <c r="ES498" s="53">
        <v>2.8444479999999999</v>
      </c>
      <c r="ET498" s="53">
        <v>3.6612040000000001</v>
      </c>
      <c r="EU498" s="53">
        <v>3.453738</v>
      </c>
      <c r="EV498" s="53">
        <v>2.997106</v>
      </c>
      <c r="EW498" s="53">
        <v>71.11421</v>
      </c>
      <c r="EX498" s="53">
        <v>69.682689999999994</v>
      </c>
      <c r="EY498" s="53">
        <v>68.591610000000003</v>
      </c>
      <c r="EZ498" s="53">
        <v>67.386880000000005</v>
      </c>
      <c r="FA498" s="53">
        <v>66.386880000000005</v>
      </c>
      <c r="FB498" s="53">
        <v>65.318539999999999</v>
      </c>
      <c r="FC498" s="53">
        <v>64.409199999999998</v>
      </c>
      <c r="FD498" s="53">
        <v>65.227469999999997</v>
      </c>
      <c r="FE498" s="53">
        <v>67.840869999999995</v>
      </c>
      <c r="FF498" s="53">
        <v>71.227069999999998</v>
      </c>
      <c r="FG498" s="53">
        <v>75.113669999999999</v>
      </c>
      <c r="FH498" s="53">
        <v>78.658860000000004</v>
      </c>
      <c r="FI498" s="53">
        <v>81.886060000000001</v>
      </c>
      <c r="FJ498" s="53">
        <v>85.113529999999997</v>
      </c>
      <c r="FK498" s="53">
        <v>88.000140000000002</v>
      </c>
      <c r="FL498" s="53">
        <v>89.977540000000005</v>
      </c>
      <c r="FM498" s="53">
        <v>90.750339999999994</v>
      </c>
      <c r="FN498" s="53">
        <v>90.363460000000003</v>
      </c>
      <c r="FO498" s="53">
        <v>88.294719999999998</v>
      </c>
      <c r="FP498" s="53">
        <v>84.543970000000002</v>
      </c>
      <c r="FQ498" s="53">
        <v>80.339100000000002</v>
      </c>
      <c r="FR498" s="53">
        <v>77.225560000000002</v>
      </c>
      <c r="FS498" s="53">
        <v>75.271299999999997</v>
      </c>
      <c r="FT498" s="53">
        <v>73.248440000000002</v>
      </c>
      <c r="FU498" s="53">
        <v>166.96770000000001</v>
      </c>
      <c r="FV498" s="53">
        <v>3294.7779999999998</v>
      </c>
      <c r="FW498" s="53">
        <v>135.01490000000001</v>
      </c>
      <c r="FX498" s="53">
        <v>1</v>
      </c>
    </row>
    <row r="499" spans="1:180" x14ac:dyDescent="0.3">
      <c r="A499" t="s">
        <v>174</v>
      </c>
      <c r="B499" t="s">
        <v>253</v>
      </c>
      <c r="C499" t="s">
        <v>180</v>
      </c>
      <c r="D499" t="s">
        <v>248</v>
      </c>
      <c r="E499" t="s">
        <v>190</v>
      </c>
      <c r="F499" t="s">
        <v>236</v>
      </c>
      <c r="G499" t="s">
        <v>243</v>
      </c>
      <c r="H499" s="53">
        <v>97</v>
      </c>
      <c r="I499" s="53">
        <v>13.854950000000001</v>
      </c>
      <c r="J499" s="53">
        <v>14.63763</v>
      </c>
      <c r="K499" s="53">
        <v>13.19537</v>
      </c>
      <c r="L499" s="53">
        <v>14.13625</v>
      </c>
      <c r="M499" s="53">
        <v>13.916219999999999</v>
      </c>
      <c r="N499" s="53">
        <v>13.854649999999999</v>
      </c>
      <c r="O499" s="53">
        <v>13.68581</v>
      </c>
      <c r="P499" s="53">
        <v>15.573869999999999</v>
      </c>
      <c r="Q499" s="53">
        <v>13.937659999999999</v>
      </c>
      <c r="R499" s="53">
        <v>15.69717</v>
      </c>
      <c r="S499" s="53">
        <v>15.55381</v>
      </c>
      <c r="T499" s="53">
        <v>16.537690000000001</v>
      </c>
      <c r="U499" s="53">
        <v>16.915790000000001</v>
      </c>
      <c r="V499" s="53">
        <v>16.28631</v>
      </c>
      <c r="W499" s="53">
        <v>15.69014</v>
      </c>
      <c r="X499" s="53">
        <v>16.02684</v>
      </c>
      <c r="Y499" s="53">
        <v>16.109190000000002</v>
      </c>
      <c r="Z499" s="53">
        <v>17.125869999999999</v>
      </c>
      <c r="AA499" s="53">
        <v>15.37799</v>
      </c>
      <c r="AB499" s="53">
        <v>18.032630000000001</v>
      </c>
      <c r="AC499" s="53">
        <v>14.301909999999999</v>
      </c>
      <c r="AD499" s="53">
        <v>13.959</v>
      </c>
      <c r="AE499" s="53">
        <v>13.679869999999999</v>
      </c>
      <c r="AF499" s="53">
        <v>12.569599999999999</v>
      </c>
      <c r="AG499" s="53">
        <v>-5.3237829000000003</v>
      </c>
      <c r="AH499" s="53">
        <v>-4.4877779999999996</v>
      </c>
      <c r="AI499" s="53">
        <v>-5.4398160000000004</v>
      </c>
      <c r="AJ499" s="53">
        <v>-4.7927780000000002</v>
      </c>
      <c r="AK499" s="53">
        <v>-4.7773750000000001</v>
      </c>
      <c r="AL499" s="53">
        <v>-4.4946950000000001</v>
      </c>
      <c r="AM499" s="53">
        <v>-5.1257780000000004</v>
      </c>
      <c r="AN499" s="53">
        <v>-3.2375060000000002</v>
      </c>
      <c r="AO499" s="53">
        <v>-5.0812590000000002</v>
      </c>
      <c r="AP499" s="53">
        <v>-3.7262819999999999</v>
      </c>
      <c r="AQ499" s="53">
        <v>-4.371613</v>
      </c>
      <c r="AR499" s="53">
        <v>-3.3991669999999998</v>
      </c>
      <c r="AS499" s="53">
        <v>-3.1622050000000002</v>
      </c>
      <c r="AT499" s="53">
        <v>-4.1700140000000001</v>
      </c>
      <c r="AU499" s="53">
        <v>-5.364096</v>
      </c>
      <c r="AV499" s="53">
        <v>-5.3419549999999996</v>
      </c>
      <c r="AW499" s="53">
        <v>-4.615964</v>
      </c>
      <c r="AX499" s="53">
        <v>-1.3276220000000001</v>
      </c>
      <c r="AY499" s="53">
        <v>-3.0631520000000001</v>
      </c>
      <c r="AZ499" s="53">
        <v>0.73018620000000001</v>
      </c>
      <c r="BA499" s="53">
        <v>-3.075113</v>
      </c>
      <c r="BB499" s="53">
        <v>-4.0908179999999996</v>
      </c>
      <c r="BC499" s="53">
        <v>-3.986742</v>
      </c>
      <c r="BD499" s="53">
        <v>-4.5667520000000001</v>
      </c>
      <c r="BE499" s="53">
        <v>-3.3057780000000001</v>
      </c>
      <c r="BF499" s="53">
        <v>-2.2620629999999999</v>
      </c>
      <c r="BG499" s="53">
        <v>-3.4913289999999999</v>
      </c>
      <c r="BH499" s="53">
        <v>-2.6555270000000002</v>
      </c>
      <c r="BI499" s="53">
        <v>-2.6646519999999998</v>
      </c>
      <c r="BJ499" s="53">
        <v>-2.4595539999999998</v>
      </c>
      <c r="BK499" s="53">
        <v>-3.2306270000000001</v>
      </c>
      <c r="BL499" s="53">
        <v>-1.149991</v>
      </c>
      <c r="BM499" s="53">
        <v>-3.1449419999999999</v>
      </c>
      <c r="BN499" s="53">
        <v>-1.7741009999999999</v>
      </c>
      <c r="BO499" s="53">
        <v>-2.3125680000000002</v>
      </c>
      <c r="BP499" s="53">
        <v>-1.342363</v>
      </c>
      <c r="BQ499" s="53">
        <v>-1.1810750000000001</v>
      </c>
      <c r="BR499" s="53">
        <v>-2.219773</v>
      </c>
      <c r="BS499" s="53">
        <v>-3.2366009999999998</v>
      </c>
      <c r="BT499" s="53">
        <v>-2.8417439999999998</v>
      </c>
      <c r="BU499" s="53">
        <v>-2.258473</v>
      </c>
      <c r="BV499" s="53">
        <v>0.95189579999999996</v>
      </c>
      <c r="BW499" s="53">
        <v>-0.65671559999999995</v>
      </c>
      <c r="BX499" s="53">
        <v>3.0427550000000001</v>
      </c>
      <c r="BY499" s="53">
        <v>-1.2294909999999999</v>
      </c>
      <c r="BZ499" s="53">
        <v>-1.8780539999999999</v>
      </c>
      <c r="CA499" s="53">
        <v>-1.7826090000000001</v>
      </c>
      <c r="CB499" s="53">
        <v>-2.3272360000000001</v>
      </c>
      <c r="CC499" s="53">
        <v>-1.9081140000000001</v>
      </c>
      <c r="CD499" s="53">
        <v>-0.72053860000000003</v>
      </c>
      <c r="CE499" s="53">
        <v>-2.1418140000000001</v>
      </c>
      <c r="CF499" s="53">
        <v>-1.1752720000000001</v>
      </c>
      <c r="CG499" s="53">
        <v>-1.201387</v>
      </c>
      <c r="CH499" s="53">
        <v>-1.050022</v>
      </c>
      <c r="CI499" s="53">
        <v>-1.918051</v>
      </c>
      <c r="CJ499" s="53">
        <v>0.29581610000000003</v>
      </c>
      <c r="CK499" s="53">
        <v>-1.803855</v>
      </c>
      <c r="CL499" s="53">
        <v>-0.42202709999999999</v>
      </c>
      <c r="CM499" s="53">
        <v>-0.88647980000000004</v>
      </c>
      <c r="CN499" s="53">
        <v>8.2173300000000005E-2</v>
      </c>
      <c r="CO499" s="53">
        <v>0.19105040000000001</v>
      </c>
      <c r="CP499" s="53">
        <v>-0.86904150000000002</v>
      </c>
      <c r="CQ499" s="53">
        <v>-1.763104</v>
      </c>
      <c r="CR499" s="53">
        <v>-1.110106</v>
      </c>
      <c r="CS499" s="53">
        <v>-0.6256815</v>
      </c>
      <c r="CT499" s="53">
        <v>2.5306829999999998</v>
      </c>
      <c r="CU499" s="53">
        <v>1.0099750000000001</v>
      </c>
      <c r="CV499" s="53">
        <v>4.6444330000000003</v>
      </c>
      <c r="CW499" s="53">
        <v>4.8781999999999999E-2</v>
      </c>
      <c r="CX499" s="53">
        <v>-0.34550019999999998</v>
      </c>
      <c r="CY499" s="53">
        <v>-0.25603350000000002</v>
      </c>
      <c r="CZ499" s="53">
        <v>-0.77615389999999995</v>
      </c>
      <c r="DA499" s="53">
        <v>-0.51045030000000002</v>
      </c>
      <c r="DB499" s="53">
        <v>0.82098539999999998</v>
      </c>
      <c r="DC499" s="53">
        <v>-0.79229859999999996</v>
      </c>
      <c r="DD499" s="53">
        <v>0.30498180000000003</v>
      </c>
      <c r="DE499" s="53">
        <v>0.26187830000000001</v>
      </c>
      <c r="DF499" s="53">
        <v>0.35951040000000001</v>
      </c>
      <c r="DG499" s="53">
        <v>-0.60547510000000004</v>
      </c>
      <c r="DH499" s="53">
        <v>1.7416229999999999</v>
      </c>
      <c r="DI499" s="53">
        <v>-0.4627676</v>
      </c>
      <c r="DJ499" s="53">
        <v>0.93004739999999997</v>
      </c>
      <c r="DK499" s="53">
        <v>0.53960839999999999</v>
      </c>
      <c r="DL499" s="53">
        <v>1.50671</v>
      </c>
      <c r="DM499" s="53">
        <v>1.5631759999999999</v>
      </c>
      <c r="DN499" s="53">
        <v>0.4816898</v>
      </c>
      <c r="DO499" s="53">
        <v>-0.28960659999999999</v>
      </c>
      <c r="DP499" s="53">
        <v>0.62153239999999998</v>
      </c>
      <c r="DQ499" s="53">
        <v>1.0071099999999999</v>
      </c>
      <c r="DR499" s="53">
        <v>4.10947</v>
      </c>
      <c r="DS499" s="53">
        <v>2.676666</v>
      </c>
      <c r="DT499" s="53">
        <v>6.2461120000000001</v>
      </c>
      <c r="DU499" s="53">
        <v>1.3270550000000001</v>
      </c>
      <c r="DV499" s="53">
        <v>1.1870540000000001</v>
      </c>
      <c r="DW499" s="53">
        <v>1.2705420000000001</v>
      </c>
      <c r="DX499" s="53">
        <v>0.77492850000000002</v>
      </c>
      <c r="DY499" s="53">
        <v>1.5075540999999999</v>
      </c>
      <c r="DZ499" s="53">
        <v>3.0467010000000001</v>
      </c>
      <c r="EA499" s="53">
        <v>1.1561870000000001</v>
      </c>
      <c r="EB499" s="53">
        <v>2.442234</v>
      </c>
      <c r="EC499" s="53">
        <v>2.3746010000000002</v>
      </c>
      <c r="ED499" s="53">
        <v>2.3946510000000001</v>
      </c>
      <c r="EE499" s="53">
        <v>1.289676</v>
      </c>
      <c r="EF499" s="53">
        <v>3.8291390000000001</v>
      </c>
      <c r="EG499" s="53">
        <v>1.473549</v>
      </c>
      <c r="EH499" s="53">
        <v>2.882228</v>
      </c>
      <c r="EI499" s="53">
        <v>2.5986530000000001</v>
      </c>
      <c r="EJ499" s="53">
        <v>3.5635140000000001</v>
      </c>
      <c r="EK499" s="53">
        <v>3.5443060000000002</v>
      </c>
      <c r="EL499" s="53">
        <v>2.4319310000000001</v>
      </c>
      <c r="EM499" s="53">
        <v>1.8378890000000001</v>
      </c>
      <c r="EN499" s="53">
        <v>3.1217429999999999</v>
      </c>
      <c r="EO499" s="53">
        <v>3.3646020000000001</v>
      </c>
      <c r="EP499" s="53">
        <v>6.3889880000000003</v>
      </c>
      <c r="EQ499" s="53">
        <v>5.0831030000000004</v>
      </c>
      <c r="ER499" s="53">
        <v>8.558681</v>
      </c>
      <c r="ES499" s="53">
        <v>3.1726770000000002</v>
      </c>
      <c r="ET499" s="53">
        <v>3.3998179999999998</v>
      </c>
      <c r="EU499" s="53">
        <v>3.474675</v>
      </c>
      <c r="EV499" s="53">
        <v>3.0144449999999998</v>
      </c>
      <c r="EW499" s="53">
        <v>69.333340000000007</v>
      </c>
      <c r="EX499" s="53">
        <v>68.222219999999993</v>
      </c>
      <c r="EY499" s="53">
        <v>67.05556</v>
      </c>
      <c r="EZ499" s="53">
        <v>66.111109999999996</v>
      </c>
      <c r="FA499" s="53">
        <v>65.222219999999993</v>
      </c>
      <c r="FB499" s="53">
        <v>64.111109999999996</v>
      </c>
      <c r="FC499" s="53">
        <v>63.27778</v>
      </c>
      <c r="FD499" s="53">
        <v>63.888890000000004</v>
      </c>
      <c r="FE499" s="53">
        <v>66.722219999999993</v>
      </c>
      <c r="FF499" s="53">
        <v>70.388890000000004</v>
      </c>
      <c r="FG499" s="53">
        <v>73.777780000000007</v>
      </c>
      <c r="FH499" s="53">
        <v>77.222219999999993</v>
      </c>
      <c r="FI499" s="53">
        <v>80.94444</v>
      </c>
      <c r="FJ499" s="53">
        <v>84.166659999999993</v>
      </c>
      <c r="FK499" s="53">
        <v>86.55556</v>
      </c>
      <c r="FL499" s="53">
        <v>88</v>
      </c>
      <c r="FM499" s="53">
        <v>88.5</v>
      </c>
      <c r="FN499" s="53">
        <v>87.722219999999993</v>
      </c>
      <c r="FO499" s="53">
        <v>85.611109999999996</v>
      </c>
      <c r="FP499" s="53">
        <v>81.55556</v>
      </c>
      <c r="FQ499" s="53">
        <v>77.666659999999993</v>
      </c>
      <c r="FR499" s="53">
        <v>74.94444</v>
      </c>
      <c r="FS499" s="53">
        <v>73.222219999999993</v>
      </c>
      <c r="FT499" s="53">
        <v>71.55556</v>
      </c>
      <c r="FU499" s="53">
        <v>167</v>
      </c>
      <c r="FV499" s="53">
        <v>2635.299</v>
      </c>
      <c r="FW499" s="53">
        <v>130.30930000000001</v>
      </c>
      <c r="FX499" s="53">
        <v>1</v>
      </c>
    </row>
    <row r="500" spans="1:180" x14ac:dyDescent="0.3">
      <c r="A500" t="s">
        <v>174</v>
      </c>
      <c r="B500" t="s">
        <v>253</v>
      </c>
      <c r="C500" t="s">
        <v>180</v>
      </c>
      <c r="D500" t="s">
        <v>227</v>
      </c>
      <c r="E500" t="s">
        <v>187</v>
      </c>
      <c r="F500" t="s">
        <v>236</v>
      </c>
      <c r="G500" t="s">
        <v>243</v>
      </c>
      <c r="H500" s="53">
        <v>97</v>
      </c>
      <c r="I500" s="53">
        <v>21.703050999999999</v>
      </c>
      <c r="J500" s="53">
        <v>23.67811</v>
      </c>
      <c r="K500" s="53">
        <v>22.103840000000002</v>
      </c>
      <c r="L500" s="53">
        <v>22.574750000000002</v>
      </c>
      <c r="M500" s="53">
        <v>22.39594</v>
      </c>
      <c r="N500" s="53">
        <v>23.643799999999999</v>
      </c>
      <c r="O500" s="53">
        <v>22.591190000000001</v>
      </c>
      <c r="P500" s="53">
        <v>25.149789999999999</v>
      </c>
      <c r="Q500" s="53">
        <v>26.407800000000002</v>
      </c>
      <c r="R500" s="53">
        <v>29.29346</v>
      </c>
      <c r="S500" s="53">
        <v>29.26407</v>
      </c>
      <c r="T500" s="53">
        <v>28.757909999999999</v>
      </c>
      <c r="U500" s="53">
        <v>29.111270000000001</v>
      </c>
      <c r="V500" s="53">
        <v>30.51061</v>
      </c>
      <c r="W500" s="53">
        <v>30.882950000000001</v>
      </c>
      <c r="X500" s="53">
        <v>31.390270000000001</v>
      </c>
      <c r="Y500" s="53">
        <v>29.565670000000001</v>
      </c>
      <c r="Z500" s="53">
        <v>29.288720000000001</v>
      </c>
      <c r="AA500" s="53">
        <v>26.926919999999999</v>
      </c>
      <c r="AB500" s="53">
        <v>27.53557</v>
      </c>
      <c r="AC500" s="53">
        <v>26.157959999999999</v>
      </c>
      <c r="AD500" s="53">
        <v>26.932400000000001</v>
      </c>
      <c r="AE500" s="53">
        <v>25.01876</v>
      </c>
      <c r="AF500" s="53">
        <v>23.745519999999999</v>
      </c>
      <c r="AG500" s="53">
        <v>-4.6495680999999998</v>
      </c>
      <c r="AH500" s="53">
        <v>-3.1092409999999999</v>
      </c>
      <c r="AI500" s="53">
        <v>-3.966631</v>
      </c>
      <c r="AJ500" s="53">
        <v>-3.7421449999999998</v>
      </c>
      <c r="AK500" s="53">
        <v>-3.8126159999999998</v>
      </c>
      <c r="AL500" s="53">
        <v>-2.428658</v>
      </c>
      <c r="AM500" s="53">
        <v>-4.7344650000000001</v>
      </c>
      <c r="AN500" s="53">
        <v>-2.9589599999999998</v>
      </c>
      <c r="AO500" s="53">
        <v>-1.45401</v>
      </c>
      <c r="AP500" s="53">
        <v>0.68289339999999998</v>
      </c>
      <c r="AQ500" s="53">
        <v>0.68173459999999997</v>
      </c>
      <c r="AR500" s="53">
        <v>-3.1919700000000002E-2</v>
      </c>
      <c r="AS500" s="53">
        <v>-0.13889099999999999</v>
      </c>
      <c r="AT500" s="53">
        <v>0.67927700000000002</v>
      </c>
      <c r="AU500" s="53">
        <v>0.63653760000000004</v>
      </c>
      <c r="AV500" s="53">
        <v>1.132849</v>
      </c>
      <c r="AW500" s="53">
        <v>0.10293579999999999</v>
      </c>
      <c r="AX500" s="53">
        <v>2.6053500000000001</v>
      </c>
      <c r="AY500" s="53">
        <v>-0.20377049999999999</v>
      </c>
      <c r="AZ500" s="53">
        <v>0.80479420000000002</v>
      </c>
      <c r="BA500" s="53">
        <v>-1.5656779999999999</v>
      </c>
      <c r="BB500" s="53">
        <v>-1.51766</v>
      </c>
      <c r="BC500" s="53">
        <v>-2.8003879999999999</v>
      </c>
      <c r="BD500" s="53">
        <v>-3.8241360000000002</v>
      </c>
      <c r="BE500" s="53">
        <v>-3.321069</v>
      </c>
      <c r="BF500" s="53">
        <v>-1.4968399999999999</v>
      </c>
      <c r="BG500" s="53">
        <v>-2.7574350000000001</v>
      </c>
      <c r="BH500" s="53">
        <v>-2.3336980000000001</v>
      </c>
      <c r="BI500" s="53">
        <v>-2.2851789999999998</v>
      </c>
      <c r="BJ500" s="53">
        <v>-1.0104089999999999</v>
      </c>
      <c r="BK500" s="53">
        <v>-2.948375</v>
      </c>
      <c r="BL500" s="53">
        <v>-0.89582280000000003</v>
      </c>
      <c r="BM500" s="53">
        <v>5.9202999999999999E-2</v>
      </c>
      <c r="BN500" s="53">
        <v>2.2761369999999999</v>
      </c>
      <c r="BO500" s="53">
        <v>2.186509</v>
      </c>
      <c r="BP500" s="53">
        <v>1.4775739999999999</v>
      </c>
      <c r="BQ500" s="53">
        <v>1.406304</v>
      </c>
      <c r="BR500" s="53">
        <v>2.2401879999999998</v>
      </c>
      <c r="BS500" s="53">
        <v>2.1809789999999998</v>
      </c>
      <c r="BT500" s="53">
        <v>2.7685520000000001</v>
      </c>
      <c r="BU500" s="53">
        <v>1.587658</v>
      </c>
      <c r="BV500" s="53">
        <v>4.238791</v>
      </c>
      <c r="BW500" s="53">
        <v>1.715983</v>
      </c>
      <c r="BX500" s="53">
        <v>2.8327469999999999</v>
      </c>
      <c r="BY500" s="53">
        <v>-0.10228039999999999</v>
      </c>
      <c r="BZ500" s="53">
        <v>5.8701799999999998E-2</v>
      </c>
      <c r="CA500" s="53">
        <v>-1.367909</v>
      </c>
      <c r="CB500" s="53">
        <v>-2.3962080000000001</v>
      </c>
      <c r="CC500" s="53">
        <v>-2.400954</v>
      </c>
      <c r="CD500" s="53">
        <v>-0.38009540000000003</v>
      </c>
      <c r="CE500" s="53">
        <v>-1.9199489999999999</v>
      </c>
      <c r="CF500" s="53">
        <v>-1.3582110000000001</v>
      </c>
      <c r="CG500" s="53">
        <v>-1.2272799999999999</v>
      </c>
      <c r="CH500" s="53">
        <v>-2.8134200000000002E-2</v>
      </c>
      <c r="CI500" s="53">
        <v>-1.7113339999999999</v>
      </c>
      <c r="CJ500" s="53">
        <v>0.5330994</v>
      </c>
      <c r="CK500" s="53">
        <v>1.1072500000000001</v>
      </c>
      <c r="CL500" s="53">
        <v>3.379613</v>
      </c>
      <c r="CM500" s="53">
        <v>3.2287119999999998</v>
      </c>
      <c r="CN500" s="53">
        <v>2.5230450000000002</v>
      </c>
      <c r="CO500" s="53">
        <v>2.4765009999999998</v>
      </c>
      <c r="CP500" s="53">
        <v>3.3212700000000002</v>
      </c>
      <c r="CQ500" s="53">
        <v>3.2506539999999999</v>
      </c>
      <c r="CR500" s="53">
        <v>3.9014350000000002</v>
      </c>
      <c r="CS500" s="53">
        <v>2.615971</v>
      </c>
      <c r="CT500" s="53">
        <v>5.3701080000000001</v>
      </c>
      <c r="CU500" s="53">
        <v>3.0455990000000002</v>
      </c>
      <c r="CV500" s="53">
        <v>4.2373010000000004</v>
      </c>
      <c r="CW500" s="53">
        <v>0.91126439999999997</v>
      </c>
      <c r="CX500" s="53">
        <v>1.150485</v>
      </c>
      <c r="CY500" s="53">
        <v>-0.3757778</v>
      </c>
      <c r="CZ500" s="53">
        <v>-1.40723</v>
      </c>
      <c r="DA500" s="53">
        <v>-1.480839</v>
      </c>
      <c r="DB500" s="53">
        <v>0.736649</v>
      </c>
      <c r="DC500" s="53">
        <v>-1.082463</v>
      </c>
      <c r="DD500" s="53">
        <v>-0.38272519999999999</v>
      </c>
      <c r="DE500" s="53">
        <v>-0.16938149999999999</v>
      </c>
      <c r="DF500" s="53">
        <v>0.95414080000000001</v>
      </c>
      <c r="DG500" s="53">
        <v>-0.47429389999999999</v>
      </c>
      <c r="DH500" s="53">
        <v>1.9620219999999999</v>
      </c>
      <c r="DI500" s="53">
        <v>2.155297</v>
      </c>
      <c r="DJ500" s="53">
        <v>4.4830889999999997</v>
      </c>
      <c r="DK500" s="53">
        <v>4.2709140000000003</v>
      </c>
      <c r="DL500" s="53">
        <v>3.5685150000000001</v>
      </c>
      <c r="DM500" s="53">
        <v>3.5466980000000001</v>
      </c>
      <c r="DN500" s="53">
        <v>4.4023519999999996</v>
      </c>
      <c r="DO500" s="53">
        <v>4.3203290000000001</v>
      </c>
      <c r="DP500" s="53">
        <v>5.0343179999999998</v>
      </c>
      <c r="DQ500" s="53">
        <v>3.644285</v>
      </c>
      <c r="DR500" s="53">
        <v>6.5014250000000002</v>
      </c>
      <c r="DS500" s="53">
        <v>4.3752149999999999</v>
      </c>
      <c r="DT500" s="53">
        <v>5.6418549999999996</v>
      </c>
      <c r="DU500" s="53">
        <v>1.924809</v>
      </c>
      <c r="DV500" s="53">
        <v>2.2422689999999998</v>
      </c>
      <c r="DW500" s="53">
        <v>0.61635300000000004</v>
      </c>
      <c r="DX500" s="53">
        <v>-0.4182515</v>
      </c>
      <c r="DY500" s="53">
        <v>-0.15234010000000001</v>
      </c>
      <c r="DZ500" s="53">
        <v>2.3490510000000002</v>
      </c>
      <c r="EA500" s="53">
        <v>0.12673419999999999</v>
      </c>
      <c r="EB500" s="53">
        <v>1.025722</v>
      </c>
      <c r="EC500" s="53">
        <v>1.3580559999999999</v>
      </c>
      <c r="ED500" s="53">
        <v>2.3723900000000002</v>
      </c>
      <c r="EE500" s="53">
        <v>1.311796</v>
      </c>
      <c r="EF500" s="53">
        <v>4.0251580000000002</v>
      </c>
      <c r="EG500" s="53">
        <v>3.6685110000000001</v>
      </c>
      <c r="EH500" s="53">
        <v>6.076333</v>
      </c>
      <c r="EI500" s="53">
        <v>5.7756889999999999</v>
      </c>
      <c r="EJ500" s="53">
        <v>5.0780089999999998</v>
      </c>
      <c r="EK500" s="53">
        <v>5.0918919999999996</v>
      </c>
      <c r="EL500" s="53">
        <v>5.9632639999999997</v>
      </c>
      <c r="EM500" s="53">
        <v>5.86477</v>
      </c>
      <c r="EN500" s="53">
        <v>6.6700210000000002</v>
      </c>
      <c r="EO500" s="53">
        <v>5.1290069999999996</v>
      </c>
      <c r="EP500" s="53">
        <v>8.1348660000000006</v>
      </c>
      <c r="EQ500" s="53">
        <v>6.294969</v>
      </c>
      <c r="ER500" s="53">
        <v>7.6698079999999997</v>
      </c>
      <c r="ES500" s="53">
        <v>3.388207</v>
      </c>
      <c r="ET500" s="53">
        <v>3.8186309999999999</v>
      </c>
      <c r="EU500" s="53">
        <v>2.048832</v>
      </c>
      <c r="EV500" s="53">
        <v>1.009676</v>
      </c>
      <c r="EW500" s="53">
        <v>67.636359999999996</v>
      </c>
      <c r="EX500" s="53">
        <v>66.477270000000004</v>
      </c>
      <c r="EY500" s="53">
        <v>65.409090000000006</v>
      </c>
      <c r="EZ500" s="53">
        <v>64.409090000000006</v>
      </c>
      <c r="FA500" s="53">
        <v>63.545459999999999</v>
      </c>
      <c r="FB500" s="53">
        <v>62.659089999999999</v>
      </c>
      <c r="FC500" s="53">
        <v>62.659089999999999</v>
      </c>
      <c r="FD500" s="53">
        <v>64.931820000000002</v>
      </c>
      <c r="FE500" s="53">
        <v>68.022729999999996</v>
      </c>
      <c r="FF500" s="53">
        <v>71.318179999999998</v>
      </c>
      <c r="FG500" s="53">
        <v>74.659090000000006</v>
      </c>
      <c r="FH500" s="53">
        <v>77.818179999999998</v>
      </c>
      <c r="FI500" s="53">
        <v>80.863640000000004</v>
      </c>
      <c r="FJ500" s="53">
        <v>83.659090000000006</v>
      </c>
      <c r="FK500" s="53">
        <v>85.545460000000006</v>
      </c>
      <c r="FL500" s="53">
        <v>86.659090000000006</v>
      </c>
      <c r="FM500" s="53">
        <v>86.863640000000004</v>
      </c>
      <c r="FN500" s="53">
        <v>86.090909999999994</v>
      </c>
      <c r="FO500" s="53">
        <v>84.386359999999996</v>
      </c>
      <c r="FP500" s="53">
        <v>81.159090000000006</v>
      </c>
      <c r="FQ500" s="53">
        <v>76.613640000000004</v>
      </c>
      <c r="FR500" s="53">
        <v>73.340909999999994</v>
      </c>
      <c r="FS500" s="53">
        <v>71.113640000000004</v>
      </c>
      <c r="FT500" s="53">
        <v>69.363640000000004</v>
      </c>
      <c r="FU500" s="53">
        <v>167</v>
      </c>
      <c r="FV500" s="53">
        <v>3836.127</v>
      </c>
      <c r="FW500" s="53">
        <v>142.4736</v>
      </c>
      <c r="FX500" s="53">
        <v>1</v>
      </c>
    </row>
    <row r="501" spans="1:180" x14ac:dyDescent="0.3">
      <c r="A501" t="s">
        <v>174</v>
      </c>
      <c r="B501" t="s">
        <v>253</v>
      </c>
      <c r="C501" t="s">
        <v>180</v>
      </c>
      <c r="D501" t="s">
        <v>248</v>
      </c>
      <c r="E501" t="s">
        <v>187</v>
      </c>
      <c r="F501" t="s">
        <v>236</v>
      </c>
      <c r="G501" t="s">
        <v>243</v>
      </c>
      <c r="H501" s="53">
        <v>97</v>
      </c>
      <c r="I501" s="53">
        <v>23.762658999999999</v>
      </c>
      <c r="J501" s="53">
        <v>24.50451</v>
      </c>
      <c r="K501" s="53">
        <v>23.115939999999998</v>
      </c>
      <c r="L501" s="53">
        <v>24.015619999999998</v>
      </c>
      <c r="M501" s="53">
        <v>23.627469999999999</v>
      </c>
      <c r="N501" s="53">
        <v>24.66037</v>
      </c>
      <c r="O501" s="53">
        <v>22.87575</v>
      </c>
      <c r="P501" s="53">
        <v>24.855129999999999</v>
      </c>
      <c r="Q501" s="53">
        <v>23.799469999999999</v>
      </c>
      <c r="R501" s="53">
        <v>26.57535</v>
      </c>
      <c r="S501" s="53">
        <v>26.254349999999999</v>
      </c>
      <c r="T501" s="53">
        <v>25.348890000000001</v>
      </c>
      <c r="U501" s="53">
        <v>24.430869999999999</v>
      </c>
      <c r="V501" s="53">
        <v>26.140550000000001</v>
      </c>
      <c r="W501" s="53">
        <v>25.601970000000001</v>
      </c>
      <c r="X501" s="53">
        <v>26.257190000000001</v>
      </c>
      <c r="Y501" s="53">
        <v>23.807590000000001</v>
      </c>
      <c r="Z501" s="53">
        <v>24.425750000000001</v>
      </c>
      <c r="AA501" s="53">
        <v>22.05386</v>
      </c>
      <c r="AB501" s="53">
        <v>22.671299999999999</v>
      </c>
      <c r="AC501" s="53">
        <v>20.770109999999999</v>
      </c>
      <c r="AD501" s="53">
        <v>21.363600000000002</v>
      </c>
      <c r="AE501" s="53">
        <v>19.732330000000001</v>
      </c>
      <c r="AF501" s="53">
        <v>18.604369999999999</v>
      </c>
      <c r="AG501" s="53">
        <v>-4.1815882000000002</v>
      </c>
      <c r="AH501" s="53">
        <v>-3.5540880000000001</v>
      </c>
      <c r="AI501" s="53">
        <v>-4.3631010000000003</v>
      </c>
      <c r="AJ501" s="53">
        <v>-3.5034179999999999</v>
      </c>
      <c r="AK501" s="53">
        <v>-3.6093250000000001</v>
      </c>
      <c r="AL501" s="53">
        <v>-2.6403479999999999</v>
      </c>
      <c r="AM501" s="53">
        <v>-4.3514840000000001</v>
      </c>
      <c r="AN501" s="53">
        <v>-1.9840629999999999</v>
      </c>
      <c r="AO501" s="53">
        <v>-3.043256</v>
      </c>
      <c r="AP501" s="53">
        <v>-0.42939359999999999</v>
      </c>
      <c r="AQ501" s="53">
        <v>-0.25999299999999997</v>
      </c>
      <c r="AR501" s="53">
        <v>-0.99434319999999998</v>
      </c>
      <c r="AS501" s="53">
        <v>-1.8722859999999999</v>
      </c>
      <c r="AT501" s="53">
        <v>-0.76568599999999998</v>
      </c>
      <c r="AU501" s="53">
        <v>-1.434302</v>
      </c>
      <c r="AV501" s="53">
        <v>-0.62815460000000001</v>
      </c>
      <c r="AW501" s="53">
        <v>-1.5570520000000001</v>
      </c>
      <c r="AX501" s="53">
        <v>1.7082949999999999</v>
      </c>
      <c r="AY501" s="53">
        <v>-0.39452809999999999</v>
      </c>
      <c r="AZ501" s="53">
        <v>0.47593829999999998</v>
      </c>
      <c r="BA501" s="53">
        <v>-3.0818560000000002</v>
      </c>
      <c r="BB501" s="53">
        <v>-3.2209650000000001</v>
      </c>
      <c r="BC501" s="53">
        <v>-4.087288</v>
      </c>
      <c r="BD501" s="53">
        <v>-4.758413</v>
      </c>
      <c r="BE501" s="53">
        <v>-1.7723800000000001</v>
      </c>
      <c r="BF501" s="53">
        <v>-0.95649150000000005</v>
      </c>
      <c r="BG501" s="53">
        <v>-2.0007350000000002</v>
      </c>
      <c r="BH501" s="53">
        <v>-1.0269489999999999</v>
      </c>
      <c r="BI501" s="53">
        <v>-1.1239399999999999</v>
      </c>
      <c r="BJ501" s="53">
        <v>-0.13261719999999999</v>
      </c>
      <c r="BK501" s="53">
        <v>-2.010097</v>
      </c>
      <c r="BL501" s="53">
        <v>0.43285940000000001</v>
      </c>
      <c r="BM501" s="53">
        <v>-0.82273300000000005</v>
      </c>
      <c r="BN501" s="53">
        <v>1.7999799999999999</v>
      </c>
      <c r="BO501" s="53">
        <v>1.962607</v>
      </c>
      <c r="BP501" s="53">
        <v>1.164409</v>
      </c>
      <c r="BQ501" s="53">
        <v>0.2396162</v>
      </c>
      <c r="BR501" s="53">
        <v>1.5657749999999999</v>
      </c>
      <c r="BS501" s="53">
        <v>0.83485730000000002</v>
      </c>
      <c r="BT501" s="53">
        <v>1.6219110000000001</v>
      </c>
      <c r="BU501" s="53">
        <v>0.53602830000000001</v>
      </c>
      <c r="BV501" s="53">
        <v>4.0623329999999997</v>
      </c>
      <c r="BW501" s="53">
        <v>2.1080909999999999</v>
      </c>
      <c r="BX501" s="53">
        <v>3.0916800000000002</v>
      </c>
      <c r="BY501" s="53">
        <v>-0.71495019999999998</v>
      </c>
      <c r="BZ501" s="53">
        <v>-0.6866565</v>
      </c>
      <c r="CA501" s="53">
        <v>-1.761725</v>
      </c>
      <c r="CB501" s="53">
        <v>-2.4655870000000002</v>
      </c>
      <c r="CC501" s="53">
        <v>-0.1037706</v>
      </c>
      <c r="CD501" s="53">
        <v>0.8425956</v>
      </c>
      <c r="CE501" s="53">
        <v>-0.36456759999999999</v>
      </c>
      <c r="CF501" s="53">
        <v>0.68824560000000001</v>
      </c>
      <c r="CG501" s="53">
        <v>0.59743029999999997</v>
      </c>
      <c r="CH501" s="53">
        <v>1.60423</v>
      </c>
      <c r="CI501" s="53">
        <v>-0.38845829999999998</v>
      </c>
      <c r="CJ501" s="53">
        <v>2.1068129999999998</v>
      </c>
      <c r="CK501" s="53">
        <v>0.71519410000000005</v>
      </c>
      <c r="CL501" s="53">
        <v>3.3440379999999998</v>
      </c>
      <c r="CM501" s="53">
        <v>3.501973</v>
      </c>
      <c r="CN501" s="53">
        <v>2.6595550000000001</v>
      </c>
      <c r="CO501" s="53">
        <v>1.702313</v>
      </c>
      <c r="CP501" s="53">
        <v>3.1805379999999999</v>
      </c>
      <c r="CQ501" s="53">
        <v>2.4064700000000001</v>
      </c>
      <c r="CR501" s="53">
        <v>3.1802999999999999</v>
      </c>
      <c r="CS501" s="53">
        <v>1.985689</v>
      </c>
      <c r="CT501" s="53">
        <v>5.6927329999999996</v>
      </c>
      <c r="CU501" s="53">
        <v>3.8413979999999999</v>
      </c>
      <c r="CV501" s="53">
        <v>4.9033350000000002</v>
      </c>
      <c r="CW501" s="53">
        <v>0.92436130000000005</v>
      </c>
      <c r="CX501" s="53">
        <v>1.0685979999999999</v>
      </c>
      <c r="CY501" s="53">
        <v>-0.1510474</v>
      </c>
      <c r="CZ501" s="53">
        <v>-0.87758320000000001</v>
      </c>
      <c r="DA501" s="53">
        <v>1.5648390000000001</v>
      </c>
      <c r="DB501" s="53">
        <v>2.641683</v>
      </c>
      <c r="DC501" s="53">
        <v>1.2716000000000001</v>
      </c>
      <c r="DD501" s="53">
        <v>2.4034399999999998</v>
      </c>
      <c r="DE501" s="53">
        <v>2.3188010000000001</v>
      </c>
      <c r="DF501" s="53">
        <v>3.3410769999999999</v>
      </c>
      <c r="DG501" s="53">
        <v>1.2331799999999999</v>
      </c>
      <c r="DH501" s="53">
        <v>3.7807659999999998</v>
      </c>
      <c r="DI501" s="53">
        <v>2.2531210000000002</v>
      </c>
      <c r="DJ501" s="53">
        <v>4.8880949999999999</v>
      </c>
      <c r="DK501" s="53">
        <v>5.0413389999999998</v>
      </c>
      <c r="DL501" s="53">
        <v>4.1547000000000001</v>
      </c>
      <c r="DM501" s="53">
        <v>3.1650109999999998</v>
      </c>
      <c r="DN501" s="53">
        <v>4.7953010000000003</v>
      </c>
      <c r="DO501" s="53">
        <v>3.9780829999999998</v>
      </c>
      <c r="DP501" s="53">
        <v>4.7386889999999999</v>
      </c>
      <c r="DQ501" s="53">
        <v>3.4353500000000001</v>
      </c>
      <c r="DR501" s="53">
        <v>7.3231330000000003</v>
      </c>
      <c r="DS501" s="53">
        <v>5.5747049999999998</v>
      </c>
      <c r="DT501" s="53">
        <v>6.7149890000000001</v>
      </c>
      <c r="DU501" s="53">
        <v>2.5636730000000001</v>
      </c>
      <c r="DV501" s="53">
        <v>2.823852</v>
      </c>
      <c r="DW501" s="53">
        <v>1.45963</v>
      </c>
      <c r="DX501" s="53">
        <v>0.71042079999999996</v>
      </c>
      <c r="DY501" s="53">
        <v>3.974046</v>
      </c>
      <c r="DZ501" s="53">
        <v>5.2392789999999998</v>
      </c>
      <c r="EA501" s="53">
        <v>3.633966</v>
      </c>
      <c r="EB501" s="53">
        <v>4.8799089999999996</v>
      </c>
      <c r="EC501" s="53">
        <v>4.8041859999999996</v>
      </c>
      <c r="ED501" s="53">
        <v>5.848808</v>
      </c>
      <c r="EE501" s="53">
        <v>3.5745680000000002</v>
      </c>
      <c r="EF501" s="53">
        <v>6.1976889999999996</v>
      </c>
      <c r="EG501" s="53">
        <v>4.4736440000000002</v>
      </c>
      <c r="EH501" s="53">
        <v>7.1174689999999998</v>
      </c>
      <c r="EI501" s="53">
        <v>7.2639399999999998</v>
      </c>
      <c r="EJ501" s="53">
        <v>6.313453</v>
      </c>
      <c r="EK501" s="53">
        <v>5.2769130000000004</v>
      </c>
      <c r="EL501" s="53">
        <v>7.1267620000000003</v>
      </c>
      <c r="EM501" s="53">
        <v>6.247242</v>
      </c>
      <c r="EN501" s="53">
        <v>6.9887550000000003</v>
      </c>
      <c r="EO501" s="53">
        <v>5.5284300000000002</v>
      </c>
      <c r="EP501" s="53">
        <v>9.6771709999999995</v>
      </c>
      <c r="EQ501" s="53">
        <v>8.0773240000000008</v>
      </c>
      <c r="ER501" s="53">
        <v>9.3307310000000001</v>
      </c>
      <c r="ES501" s="53">
        <v>4.9305779999999997</v>
      </c>
      <c r="ET501" s="53">
        <v>5.358161</v>
      </c>
      <c r="EU501" s="53">
        <v>3.7851940000000002</v>
      </c>
      <c r="EV501" s="53">
        <v>3.0032459999999999</v>
      </c>
      <c r="EW501" s="53">
        <v>71.3125</v>
      </c>
      <c r="EX501" s="53">
        <v>70.125</v>
      </c>
      <c r="EY501" s="53">
        <v>68.75</v>
      </c>
      <c r="EZ501" s="53">
        <v>67.5</v>
      </c>
      <c r="FA501" s="53">
        <v>66.0625</v>
      </c>
      <c r="FB501" s="53">
        <v>65</v>
      </c>
      <c r="FC501" s="53">
        <v>64.625</v>
      </c>
      <c r="FD501" s="53">
        <v>66.4375</v>
      </c>
      <c r="FE501" s="53">
        <v>69.625</v>
      </c>
      <c r="FF501" s="53">
        <v>73.125</v>
      </c>
      <c r="FG501" s="53">
        <v>76.6875</v>
      </c>
      <c r="FH501" s="53">
        <v>80.5</v>
      </c>
      <c r="FI501" s="53">
        <v>83.75</v>
      </c>
      <c r="FJ501" s="53">
        <v>86.6875</v>
      </c>
      <c r="FK501" s="53">
        <v>89.5</v>
      </c>
      <c r="FL501" s="53">
        <v>91.25</v>
      </c>
      <c r="FM501" s="53">
        <v>91.4375</v>
      </c>
      <c r="FN501" s="53">
        <v>90.375</v>
      </c>
      <c r="FO501" s="53">
        <v>88.1875</v>
      </c>
      <c r="FP501" s="53">
        <v>85.0625</v>
      </c>
      <c r="FQ501" s="53">
        <v>80.3125</v>
      </c>
      <c r="FR501" s="53">
        <v>76.4375</v>
      </c>
      <c r="FS501" s="53">
        <v>73.375</v>
      </c>
      <c r="FT501" s="53">
        <v>71.0625</v>
      </c>
      <c r="FU501" s="53">
        <v>167</v>
      </c>
      <c r="FV501" s="53">
        <v>3836.127</v>
      </c>
      <c r="FW501" s="53">
        <v>142.4736</v>
      </c>
      <c r="FX501" s="53">
        <v>1</v>
      </c>
    </row>
    <row r="502" spans="1:180" x14ac:dyDescent="0.3">
      <c r="A502" t="s">
        <v>174</v>
      </c>
      <c r="B502" t="s">
        <v>253</v>
      </c>
      <c r="C502" t="s">
        <v>180</v>
      </c>
      <c r="D502" t="s">
        <v>227</v>
      </c>
      <c r="E502" t="s">
        <v>188</v>
      </c>
      <c r="F502" t="s">
        <v>236</v>
      </c>
      <c r="G502" t="s">
        <v>243</v>
      </c>
      <c r="H502" s="53">
        <v>97</v>
      </c>
      <c r="I502" s="53">
        <v>24.165590000000002</v>
      </c>
      <c r="J502" s="53">
        <v>25.107990000000001</v>
      </c>
      <c r="K502" s="53">
        <v>23.42465</v>
      </c>
      <c r="L502" s="53">
        <v>24.229890000000001</v>
      </c>
      <c r="M502" s="53">
        <v>24.586849999999998</v>
      </c>
      <c r="N502" s="53">
        <v>25.598389999999998</v>
      </c>
      <c r="O502" s="53">
        <v>24.6266</v>
      </c>
      <c r="P502" s="53">
        <v>26.355350000000001</v>
      </c>
      <c r="Q502" s="53">
        <v>27.03509</v>
      </c>
      <c r="R502" s="53">
        <v>29.423400000000001</v>
      </c>
      <c r="S502" s="53">
        <v>29.83079</v>
      </c>
      <c r="T502" s="53">
        <v>29.516159999999999</v>
      </c>
      <c r="U502" s="53">
        <v>29.6692</v>
      </c>
      <c r="V502" s="53">
        <v>30.34591</v>
      </c>
      <c r="W502" s="53">
        <v>30.878710000000002</v>
      </c>
      <c r="X502" s="53">
        <v>31.41977</v>
      </c>
      <c r="Y502" s="53">
        <v>29.864190000000001</v>
      </c>
      <c r="Z502" s="53">
        <v>30.96284</v>
      </c>
      <c r="AA502" s="53">
        <v>28.531359999999999</v>
      </c>
      <c r="AB502" s="53">
        <v>29.189450000000001</v>
      </c>
      <c r="AC502" s="53">
        <v>27.63317</v>
      </c>
      <c r="AD502" s="53">
        <v>28.96716</v>
      </c>
      <c r="AE502" s="53">
        <v>27.628589999999999</v>
      </c>
      <c r="AF502" s="53">
        <v>26.470870000000001</v>
      </c>
      <c r="AG502" s="53">
        <v>-3.5559120000000002</v>
      </c>
      <c r="AH502" s="53">
        <v>-2.5460050000000001</v>
      </c>
      <c r="AI502" s="53">
        <v>-3.7528869999999999</v>
      </c>
      <c r="AJ502" s="53">
        <v>-2.8811879999999999</v>
      </c>
      <c r="AK502" s="53">
        <v>-2.2640030000000002</v>
      </c>
      <c r="AL502" s="53">
        <v>-1.281277</v>
      </c>
      <c r="AM502" s="53">
        <v>-3.5367709999999999</v>
      </c>
      <c r="AN502" s="53">
        <v>-2.6998259999999998</v>
      </c>
      <c r="AO502" s="53">
        <v>-2.868166</v>
      </c>
      <c r="AP502" s="53">
        <v>-1.3654390000000001</v>
      </c>
      <c r="AQ502" s="53">
        <v>-0.97092520000000004</v>
      </c>
      <c r="AR502" s="53">
        <v>-1.763396</v>
      </c>
      <c r="AS502" s="53">
        <v>-2.123424</v>
      </c>
      <c r="AT502" s="53">
        <v>-2.0673219999999999</v>
      </c>
      <c r="AU502" s="53">
        <v>-2.0722480000000001</v>
      </c>
      <c r="AV502" s="53">
        <v>-2.0540210000000001</v>
      </c>
      <c r="AW502" s="53">
        <v>-2.5332880000000002</v>
      </c>
      <c r="AX502" s="53">
        <v>1.601696</v>
      </c>
      <c r="AY502" s="53">
        <v>-0.53830769999999994</v>
      </c>
      <c r="AZ502" s="53">
        <v>3.04076E-2</v>
      </c>
      <c r="BA502" s="53">
        <v>-2.6625580000000002</v>
      </c>
      <c r="BB502" s="53">
        <v>-1.7447319999999999</v>
      </c>
      <c r="BC502" s="53">
        <v>-2.341939</v>
      </c>
      <c r="BD502" s="53">
        <v>-3.0327169999999999</v>
      </c>
      <c r="BE502" s="53">
        <v>-2.1372509000000002</v>
      </c>
      <c r="BF502" s="53">
        <v>-0.90451720000000002</v>
      </c>
      <c r="BG502" s="53">
        <v>-2.2925140000000002</v>
      </c>
      <c r="BH502" s="53">
        <v>-1.340565</v>
      </c>
      <c r="BI502" s="53">
        <v>-0.67539079999999996</v>
      </c>
      <c r="BJ502" s="53">
        <v>0.26158399999999998</v>
      </c>
      <c r="BK502" s="53">
        <v>-1.7551209999999999</v>
      </c>
      <c r="BL502" s="53">
        <v>-0.77807910000000002</v>
      </c>
      <c r="BM502" s="53">
        <v>-1.24763</v>
      </c>
      <c r="BN502" s="53">
        <v>0.34005839999999998</v>
      </c>
      <c r="BO502" s="53">
        <v>0.69806809999999997</v>
      </c>
      <c r="BP502" s="53">
        <v>-3.65469E-2</v>
      </c>
      <c r="BQ502" s="53">
        <v>-0.38765300000000003</v>
      </c>
      <c r="BR502" s="53">
        <v>-0.25268030000000002</v>
      </c>
      <c r="BS502" s="53">
        <v>-0.2007361</v>
      </c>
      <c r="BT502" s="53">
        <v>-0.13449410000000001</v>
      </c>
      <c r="BU502" s="53">
        <v>-0.84141650000000001</v>
      </c>
      <c r="BV502" s="53">
        <v>3.4529830000000001</v>
      </c>
      <c r="BW502" s="53">
        <v>1.3343339999999999</v>
      </c>
      <c r="BX502" s="53">
        <v>2.1485270000000001</v>
      </c>
      <c r="BY502" s="53">
        <v>-0.97809639999999998</v>
      </c>
      <c r="BZ502" s="53">
        <v>-7.0818000000000001E-3</v>
      </c>
      <c r="CA502" s="53">
        <v>-0.70810569999999995</v>
      </c>
      <c r="CB502" s="53">
        <v>-1.4805710000000001</v>
      </c>
      <c r="CC502" s="53">
        <v>-1.1546921000000001</v>
      </c>
      <c r="CD502" s="53">
        <v>0.232372</v>
      </c>
      <c r="CE502" s="53">
        <v>-1.281064</v>
      </c>
      <c r="CF502" s="53">
        <v>-0.27353450000000001</v>
      </c>
      <c r="CG502" s="53">
        <v>0.42487720000000001</v>
      </c>
      <c r="CH502" s="53">
        <v>1.330165</v>
      </c>
      <c r="CI502" s="53">
        <v>-0.52115509999999998</v>
      </c>
      <c r="CJ502" s="53">
        <v>0.55291659999999998</v>
      </c>
      <c r="CK502" s="53">
        <v>-0.1252508</v>
      </c>
      <c r="CL502" s="53">
        <v>1.5212810000000001</v>
      </c>
      <c r="CM502" s="53">
        <v>1.8540080000000001</v>
      </c>
      <c r="CN502" s="53">
        <v>1.1594640000000001</v>
      </c>
      <c r="CO502" s="53">
        <v>0.81453629999999999</v>
      </c>
      <c r="CP502" s="53">
        <v>1.004135</v>
      </c>
      <c r="CQ502" s="53">
        <v>1.095467</v>
      </c>
      <c r="CR502" s="53">
        <v>1.1949650000000001</v>
      </c>
      <c r="CS502" s="53">
        <v>0.33036860000000001</v>
      </c>
      <c r="CT502" s="53">
        <v>4.7351780000000003</v>
      </c>
      <c r="CU502" s="53">
        <v>2.631319</v>
      </c>
      <c r="CV502" s="53">
        <v>3.6155300000000001</v>
      </c>
      <c r="CW502" s="53">
        <v>0.18855630000000001</v>
      </c>
      <c r="CX502" s="53">
        <v>1.19641</v>
      </c>
      <c r="CY502" s="53">
        <v>0.42348239999999998</v>
      </c>
      <c r="CZ502" s="53">
        <v>-0.40555950000000002</v>
      </c>
      <c r="DA502" s="53">
        <v>-0.17213218999999999</v>
      </c>
      <c r="DB502" s="53">
        <v>1.3692610000000001</v>
      </c>
      <c r="DC502" s="53">
        <v>-0.26961380000000001</v>
      </c>
      <c r="DD502" s="53">
        <v>0.79349619999999998</v>
      </c>
      <c r="DE502" s="53">
        <v>1.525145</v>
      </c>
      <c r="DF502" s="53">
        <v>2.398746</v>
      </c>
      <c r="DG502" s="53">
        <v>0.71281039999999996</v>
      </c>
      <c r="DH502" s="53">
        <v>1.883912</v>
      </c>
      <c r="DI502" s="53">
        <v>0.99712800000000001</v>
      </c>
      <c r="DJ502" s="53">
        <v>2.7025030000000001</v>
      </c>
      <c r="DK502" s="53">
        <v>3.0099469999999999</v>
      </c>
      <c r="DL502" s="53">
        <v>2.3554750000000002</v>
      </c>
      <c r="DM502" s="53">
        <v>2.0167259999999998</v>
      </c>
      <c r="DN502" s="53">
        <v>2.2609509999999999</v>
      </c>
      <c r="DO502" s="53">
        <v>2.39167</v>
      </c>
      <c r="DP502" s="53">
        <v>2.5244230000000001</v>
      </c>
      <c r="DQ502" s="53">
        <v>1.502154</v>
      </c>
      <c r="DR502" s="53">
        <v>6.0173740000000002</v>
      </c>
      <c r="DS502" s="53">
        <v>3.9283049999999999</v>
      </c>
      <c r="DT502" s="53">
        <v>5.0825329999999997</v>
      </c>
      <c r="DU502" s="53">
        <v>1.3552090000000001</v>
      </c>
      <c r="DV502" s="53">
        <v>2.3999009999999998</v>
      </c>
      <c r="DW502" s="53">
        <v>1.55507</v>
      </c>
      <c r="DX502" s="53">
        <v>0.66945200000000005</v>
      </c>
      <c r="DY502" s="53">
        <v>1.2465280000000001</v>
      </c>
      <c r="DZ502" s="53">
        <v>3.0107490000000001</v>
      </c>
      <c r="EA502" s="53">
        <v>1.1907589999999999</v>
      </c>
      <c r="EB502" s="53">
        <v>2.3341189999999998</v>
      </c>
      <c r="EC502" s="53">
        <v>3.1137570000000001</v>
      </c>
      <c r="ED502" s="53">
        <v>3.9416069999999999</v>
      </c>
      <c r="EE502" s="53">
        <v>2.4944609999999998</v>
      </c>
      <c r="EF502" s="53">
        <v>3.8056589999999999</v>
      </c>
      <c r="EG502" s="53">
        <v>2.6176650000000001</v>
      </c>
      <c r="EH502" s="53">
        <v>4.4080000000000004</v>
      </c>
      <c r="EI502" s="53">
        <v>4.678941</v>
      </c>
      <c r="EJ502" s="53">
        <v>4.0823239999999998</v>
      </c>
      <c r="EK502" s="53">
        <v>3.7524959999999998</v>
      </c>
      <c r="EL502" s="53">
        <v>4.0755929999999996</v>
      </c>
      <c r="EM502" s="53">
        <v>4.2631819999999996</v>
      </c>
      <c r="EN502" s="53">
        <v>4.4439510000000002</v>
      </c>
      <c r="EO502" s="53">
        <v>3.1940249999999999</v>
      </c>
      <c r="EP502" s="53">
        <v>7.8686610000000003</v>
      </c>
      <c r="EQ502" s="53">
        <v>5.8009459999999997</v>
      </c>
      <c r="ER502" s="53">
        <v>7.200653</v>
      </c>
      <c r="ES502" s="53">
        <v>3.0396700000000001</v>
      </c>
      <c r="ET502" s="53">
        <v>4.1375520000000003</v>
      </c>
      <c r="EU502" s="53">
        <v>3.188904</v>
      </c>
      <c r="EV502" s="53">
        <v>2.2215980000000002</v>
      </c>
      <c r="EW502" s="53">
        <v>71.904020000000003</v>
      </c>
      <c r="EX502" s="53">
        <v>70.237729999999999</v>
      </c>
      <c r="EY502" s="53">
        <v>68.832999999999998</v>
      </c>
      <c r="EZ502" s="53">
        <v>67.618799999999993</v>
      </c>
      <c r="FA502" s="53">
        <v>66.476470000000006</v>
      </c>
      <c r="FB502" s="53">
        <v>65.428700000000006</v>
      </c>
      <c r="FC502" s="53">
        <v>65.118939999999995</v>
      </c>
      <c r="FD502" s="53">
        <v>66.666849999999997</v>
      </c>
      <c r="FE502" s="53">
        <v>69.52467</v>
      </c>
      <c r="FF502" s="53">
        <v>72.953649999999996</v>
      </c>
      <c r="FG502" s="53">
        <v>76.739879999999999</v>
      </c>
      <c r="FH502" s="53">
        <v>80.525530000000003</v>
      </c>
      <c r="FI502" s="53">
        <v>84.120220000000003</v>
      </c>
      <c r="FJ502" s="53">
        <v>87.620220000000003</v>
      </c>
      <c r="FK502" s="53">
        <v>90.168000000000006</v>
      </c>
      <c r="FL502" s="53">
        <v>92.215630000000004</v>
      </c>
      <c r="FM502" s="53">
        <v>93.143900000000002</v>
      </c>
      <c r="FN502" s="53">
        <v>92.953370000000007</v>
      </c>
      <c r="FO502" s="53">
        <v>91.286929999999998</v>
      </c>
      <c r="FP502" s="53">
        <v>87.786929999999998</v>
      </c>
      <c r="FQ502" s="53">
        <v>83.00085</v>
      </c>
      <c r="FR502" s="53">
        <v>79.214920000000006</v>
      </c>
      <c r="FS502" s="53">
        <v>76.310180000000003</v>
      </c>
      <c r="FT502" s="53">
        <v>74.286799999999999</v>
      </c>
      <c r="FU502" s="53">
        <v>166.96770000000001</v>
      </c>
      <c r="FV502" s="53">
        <v>4128.3609999999999</v>
      </c>
      <c r="FW502" s="53">
        <v>138.7961</v>
      </c>
      <c r="FX502" s="53">
        <v>1</v>
      </c>
    </row>
    <row r="503" spans="1:180" x14ac:dyDescent="0.3">
      <c r="A503" t="s">
        <v>174</v>
      </c>
      <c r="B503" t="s">
        <v>253</v>
      </c>
      <c r="C503" t="s">
        <v>180</v>
      </c>
      <c r="D503" t="s">
        <v>227</v>
      </c>
      <c r="E503" t="s">
        <v>190</v>
      </c>
      <c r="F503" t="s">
        <v>236</v>
      </c>
      <c r="G503" t="s">
        <v>243</v>
      </c>
      <c r="H503" s="53">
        <v>97</v>
      </c>
      <c r="I503" s="53">
        <v>15.692830000000001</v>
      </c>
      <c r="J503" s="53">
        <v>16.411000000000001</v>
      </c>
      <c r="K503" s="53">
        <v>14.54264</v>
      </c>
      <c r="L503" s="53">
        <v>15.64522</v>
      </c>
      <c r="M503" s="53">
        <v>15.722670000000001</v>
      </c>
      <c r="N503" s="53">
        <v>15.46311</v>
      </c>
      <c r="O503" s="53">
        <v>15.74108</v>
      </c>
      <c r="P503" s="53">
        <v>17.513580000000001</v>
      </c>
      <c r="Q503" s="53">
        <v>16.268789999999999</v>
      </c>
      <c r="R503" s="53">
        <v>18.493289999999998</v>
      </c>
      <c r="S503" s="53">
        <v>19.11055</v>
      </c>
      <c r="T503" s="53">
        <v>19.43327</v>
      </c>
      <c r="U503" s="53">
        <v>19.929839999999999</v>
      </c>
      <c r="V503" s="53">
        <v>20.851859999999999</v>
      </c>
      <c r="W503" s="53">
        <v>19.675899999999999</v>
      </c>
      <c r="X503" s="53">
        <v>20.831869999999999</v>
      </c>
      <c r="Y503" s="53">
        <v>20.51341</v>
      </c>
      <c r="Z503" s="53">
        <v>21.270679999999999</v>
      </c>
      <c r="AA503" s="53">
        <v>19.872199999999999</v>
      </c>
      <c r="AB503" s="53">
        <v>20.806139999999999</v>
      </c>
      <c r="AC503" s="53">
        <v>17.6663</v>
      </c>
      <c r="AD503" s="53">
        <v>17.368790000000001</v>
      </c>
      <c r="AE503" s="53">
        <v>16.787610000000001</v>
      </c>
      <c r="AF503" s="53">
        <v>16.437809999999999</v>
      </c>
      <c r="AG503" s="53">
        <v>-2.8653659999999999</v>
      </c>
      <c r="AH503" s="53">
        <v>-2.3348149999999999</v>
      </c>
      <c r="AI503" s="53">
        <v>-3.4858159999999998</v>
      </c>
      <c r="AJ503" s="53">
        <v>-2.829879</v>
      </c>
      <c r="AK503" s="53">
        <v>-2.28714</v>
      </c>
      <c r="AL503" s="53">
        <v>-2.4890300000000001</v>
      </c>
      <c r="AM503" s="53">
        <v>-2.7209059999999998</v>
      </c>
      <c r="AN503" s="53">
        <v>-2.4261050000000002</v>
      </c>
      <c r="AO503" s="53">
        <v>-4.1864670000000004</v>
      </c>
      <c r="AP503" s="53">
        <v>-2.9087399999999999</v>
      </c>
      <c r="AQ503" s="53">
        <v>-2.4938699999999998</v>
      </c>
      <c r="AR503" s="53">
        <v>-2.157232</v>
      </c>
      <c r="AS503" s="53">
        <v>-2.1258170000000001</v>
      </c>
      <c r="AT503" s="53">
        <v>-2.3505590000000001</v>
      </c>
      <c r="AU503" s="53">
        <v>-3.2404600000000001</v>
      </c>
      <c r="AV503" s="53">
        <v>-2.5983540000000001</v>
      </c>
      <c r="AW503" s="53">
        <v>-2.4712830000000001</v>
      </c>
      <c r="AX503" s="53">
        <v>1.101059</v>
      </c>
      <c r="AY503" s="53">
        <v>-0.1788836</v>
      </c>
      <c r="AZ503" s="53">
        <v>1.5091870000000001</v>
      </c>
      <c r="BA503" s="53">
        <v>-1.542311</v>
      </c>
      <c r="BB503" s="53">
        <v>-2.780249</v>
      </c>
      <c r="BC503" s="53">
        <v>-3.0358839999999998</v>
      </c>
      <c r="BD503" s="53">
        <v>-2.8570769999999999</v>
      </c>
      <c r="BE503" s="53">
        <v>-1.3526929999999999</v>
      </c>
      <c r="BF503" s="53">
        <v>-0.46104889999999998</v>
      </c>
      <c r="BG503" s="53">
        <v>-1.998129</v>
      </c>
      <c r="BH503" s="53">
        <v>-0.94669150000000002</v>
      </c>
      <c r="BI503" s="53">
        <v>-0.57209659999999996</v>
      </c>
      <c r="BJ503" s="53">
        <v>-0.83380940000000003</v>
      </c>
      <c r="BK503" s="53">
        <v>-1.190331</v>
      </c>
      <c r="BL503" s="53">
        <v>-0.38555</v>
      </c>
      <c r="BM503" s="53">
        <v>-2.3789820000000002</v>
      </c>
      <c r="BN503" s="53">
        <v>-0.88027580000000005</v>
      </c>
      <c r="BO503" s="53">
        <v>-0.51881279999999996</v>
      </c>
      <c r="BP503" s="53">
        <v>-0.29845250000000001</v>
      </c>
      <c r="BQ503" s="53">
        <v>-0.311224</v>
      </c>
      <c r="BR503" s="53">
        <v>-0.17566470000000001</v>
      </c>
      <c r="BS503" s="53">
        <v>-1.428077</v>
      </c>
      <c r="BT503" s="53">
        <v>-0.41699389999999997</v>
      </c>
      <c r="BU503" s="53">
        <v>-0.25559229999999999</v>
      </c>
      <c r="BV503" s="53">
        <v>3.1382330000000001</v>
      </c>
      <c r="BW503" s="53">
        <v>1.9466760000000001</v>
      </c>
      <c r="BX503" s="53">
        <v>3.6438640000000002</v>
      </c>
      <c r="BY503" s="53">
        <v>-5.4176000000000002E-2</v>
      </c>
      <c r="BZ503" s="53">
        <v>-0.78854159999999995</v>
      </c>
      <c r="CA503" s="53">
        <v>-1.031487</v>
      </c>
      <c r="CB503" s="53">
        <v>-0.89246309999999995</v>
      </c>
      <c r="CC503" s="53">
        <v>-0.30502051000000002</v>
      </c>
      <c r="CD503" s="53">
        <v>0.8367154</v>
      </c>
      <c r="CE503" s="53">
        <v>-0.96776220000000002</v>
      </c>
      <c r="CF503" s="53">
        <v>0.35759849999999999</v>
      </c>
      <c r="CG503" s="53">
        <v>0.61573710000000004</v>
      </c>
      <c r="CH503" s="53">
        <v>0.31259150000000002</v>
      </c>
      <c r="CI503" s="53">
        <v>-0.13025890000000001</v>
      </c>
      <c r="CJ503" s="53">
        <v>1.0277320000000001</v>
      </c>
      <c r="CK503" s="53">
        <v>-1.127124</v>
      </c>
      <c r="CL503" s="53">
        <v>0.52463230000000005</v>
      </c>
      <c r="CM503" s="53">
        <v>0.84910620000000003</v>
      </c>
      <c r="CN503" s="53">
        <v>0.98893260000000005</v>
      </c>
      <c r="CO503" s="53">
        <v>0.94555769999999995</v>
      </c>
      <c r="CP503" s="53">
        <v>1.33066</v>
      </c>
      <c r="CQ503" s="53">
        <v>-0.17282629999999999</v>
      </c>
      <c r="CR503" s="53">
        <v>1.0938099999999999</v>
      </c>
      <c r="CS503" s="53">
        <v>1.278988</v>
      </c>
      <c r="CT503" s="53">
        <v>4.5491739999999998</v>
      </c>
      <c r="CU503" s="53">
        <v>3.4188320000000001</v>
      </c>
      <c r="CV503" s="53">
        <v>5.1223349999999996</v>
      </c>
      <c r="CW503" s="53">
        <v>0.97650210000000004</v>
      </c>
      <c r="CX503" s="53">
        <v>0.59090920000000002</v>
      </c>
      <c r="CY503" s="53">
        <v>0.3567515</v>
      </c>
      <c r="CZ503" s="53">
        <v>0.46822229999999998</v>
      </c>
      <c r="DA503" s="53">
        <v>0.74265188000000004</v>
      </c>
      <c r="DB503" s="53">
        <v>2.1344799999999999</v>
      </c>
      <c r="DC503" s="53">
        <v>6.2605099999999997E-2</v>
      </c>
      <c r="DD503" s="53">
        <v>1.661888</v>
      </c>
      <c r="DE503" s="53">
        <v>1.803571</v>
      </c>
      <c r="DF503" s="53">
        <v>1.4589920000000001</v>
      </c>
      <c r="DG503" s="53">
        <v>0.929813</v>
      </c>
      <c r="DH503" s="53">
        <v>2.4410150000000002</v>
      </c>
      <c r="DI503" s="53">
        <v>0.1247341</v>
      </c>
      <c r="DJ503" s="53">
        <v>1.929541</v>
      </c>
      <c r="DK503" s="53">
        <v>2.217025</v>
      </c>
      <c r="DL503" s="53">
        <v>2.2763179999999998</v>
      </c>
      <c r="DM503" s="53">
        <v>2.2023389999999998</v>
      </c>
      <c r="DN503" s="53">
        <v>2.8369849999999999</v>
      </c>
      <c r="DO503" s="53">
        <v>1.082425</v>
      </c>
      <c r="DP503" s="53">
        <v>2.6046130000000001</v>
      </c>
      <c r="DQ503" s="53">
        <v>2.8135690000000002</v>
      </c>
      <c r="DR503" s="53">
        <v>5.9601139999999999</v>
      </c>
      <c r="DS503" s="53">
        <v>4.8909880000000001</v>
      </c>
      <c r="DT503" s="53">
        <v>6.6008060000000004</v>
      </c>
      <c r="DU503" s="53">
        <v>2.00718</v>
      </c>
      <c r="DV503" s="53">
        <v>1.9703599999999999</v>
      </c>
      <c r="DW503" s="53">
        <v>1.74499</v>
      </c>
      <c r="DX503" s="53">
        <v>1.828908</v>
      </c>
      <c r="DY503" s="53">
        <v>2.2553250999999999</v>
      </c>
      <c r="DZ503" s="53">
        <v>4.0082449999999996</v>
      </c>
      <c r="EA503" s="53">
        <v>1.550292</v>
      </c>
      <c r="EB503" s="53">
        <v>3.5450759999999999</v>
      </c>
      <c r="EC503" s="53">
        <v>3.5186139999999999</v>
      </c>
      <c r="ED503" s="53">
        <v>3.1142129999999999</v>
      </c>
      <c r="EE503" s="53">
        <v>2.460388</v>
      </c>
      <c r="EF503" s="53">
        <v>4.4815699999999996</v>
      </c>
      <c r="EG503" s="53">
        <v>1.9322189999999999</v>
      </c>
      <c r="EH503" s="53">
        <v>3.958005</v>
      </c>
      <c r="EI503" s="53">
        <v>4.1920830000000002</v>
      </c>
      <c r="EJ503" s="53">
        <v>4.1350980000000002</v>
      </c>
      <c r="EK503" s="53">
        <v>4.0169319999999997</v>
      </c>
      <c r="EL503" s="53">
        <v>5.0118790000000004</v>
      </c>
      <c r="EM503" s="53">
        <v>2.8948079999999998</v>
      </c>
      <c r="EN503" s="53">
        <v>4.7859740000000004</v>
      </c>
      <c r="EO503" s="53">
        <v>5.0292589999999997</v>
      </c>
      <c r="EP503" s="53">
        <v>7.9972890000000003</v>
      </c>
      <c r="EQ503" s="53">
        <v>7.0165470000000001</v>
      </c>
      <c r="ER503" s="53">
        <v>8.7354830000000003</v>
      </c>
      <c r="ES503" s="53">
        <v>3.4953159999999999</v>
      </c>
      <c r="ET503" s="53">
        <v>3.9620679999999999</v>
      </c>
      <c r="EU503" s="53">
        <v>3.749387</v>
      </c>
      <c r="EV503" s="53">
        <v>3.7935210000000001</v>
      </c>
      <c r="EW503" s="53">
        <v>70.142859999999999</v>
      </c>
      <c r="EX503" s="53">
        <v>68.690479999999994</v>
      </c>
      <c r="EY503" s="53">
        <v>67.452380000000005</v>
      </c>
      <c r="EZ503" s="53">
        <v>66.166659999999993</v>
      </c>
      <c r="FA503" s="53">
        <v>65.142859999999999</v>
      </c>
      <c r="FB503" s="53">
        <v>64.380949999999999</v>
      </c>
      <c r="FC503" s="53">
        <v>63.714289999999998</v>
      </c>
      <c r="FD503" s="53">
        <v>63.952379999999998</v>
      </c>
      <c r="FE503" s="53">
        <v>66.833340000000007</v>
      </c>
      <c r="FF503" s="53">
        <v>70.714290000000005</v>
      </c>
      <c r="FG503" s="53">
        <v>74.595240000000004</v>
      </c>
      <c r="FH503" s="53">
        <v>78.166659999999993</v>
      </c>
      <c r="FI503" s="53">
        <v>81.261899999999997</v>
      </c>
      <c r="FJ503" s="53">
        <v>84.119050000000001</v>
      </c>
      <c r="FK503" s="53">
        <v>86.642859999999999</v>
      </c>
      <c r="FL503" s="53">
        <v>88.285709999999995</v>
      </c>
      <c r="FM503" s="53">
        <v>88.738100000000003</v>
      </c>
      <c r="FN503" s="53">
        <v>87.785709999999995</v>
      </c>
      <c r="FO503" s="53">
        <v>85.523809999999997</v>
      </c>
      <c r="FP503" s="53">
        <v>81.190479999999994</v>
      </c>
      <c r="FQ503" s="53">
        <v>76.857140000000001</v>
      </c>
      <c r="FR503" s="53">
        <v>73.833340000000007</v>
      </c>
      <c r="FS503" s="53">
        <v>72.119050000000001</v>
      </c>
      <c r="FT503" s="53">
        <v>70.880949999999999</v>
      </c>
      <c r="FU503" s="53">
        <v>167</v>
      </c>
      <c r="FV503" s="53">
        <v>2635.299</v>
      </c>
      <c r="FW503" s="53">
        <v>130.30930000000001</v>
      </c>
      <c r="FX503" s="53">
        <v>1</v>
      </c>
    </row>
    <row r="504" spans="1:180" x14ac:dyDescent="0.3">
      <c r="A504" t="s">
        <v>174</v>
      </c>
      <c r="B504" t="s">
        <v>253</v>
      </c>
      <c r="C504" t="s">
        <v>180</v>
      </c>
      <c r="D504" t="s">
        <v>248</v>
      </c>
      <c r="E504" t="s">
        <v>189</v>
      </c>
      <c r="F504" t="s">
        <v>236</v>
      </c>
      <c r="G504" t="s">
        <v>243</v>
      </c>
      <c r="H504" s="53">
        <v>97</v>
      </c>
      <c r="I504" s="53">
        <v>21.509309999999999</v>
      </c>
      <c r="J504" s="53">
        <v>22.694109999999998</v>
      </c>
      <c r="K504" s="53">
        <v>21.234780000000001</v>
      </c>
      <c r="L504" s="53">
        <v>21.496009999999998</v>
      </c>
      <c r="M504" s="53">
        <v>21.946210000000001</v>
      </c>
      <c r="N504" s="53">
        <v>22.66581</v>
      </c>
      <c r="O504" s="53">
        <v>21.397600000000001</v>
      </c>
      <c r="P504" s="53">
        <v>21.402550000000002</v>
      </c>
      <c r="Q504" s="53">
        <v>20.587240000000001</v>
      </c>
      <c r="R504" s="53">
        <v>22.52026</v>
      </c>
      <c r="S504" s="53">
        <v>21.934950000000001</v>
      </c>
      <c r="T504" s="53">
        <v>22.337540000000001</v>
      </c>
      <c r="U504" s="53">
        <v>21.35999</v>
      </c>
      <c r="V504" s="53">
        <v>21.557130000000001</v>
      </c>
      <c r="W504" s="53">
        <v>20.754650000000002</v>
      </c>
      <c r="X504" s="53">
        <v>20.874690000000001</v>
      </c>
      <c r="Y504" s="53">
        <v>19.670480000000001</v>
      </c>
      <c r="Z504" s="53">
        <v>19.744109999999999</v>
      </c>
      <c r="AA504" s="53">
        <v>17.33849</v>
      </c>
      <c r="AB504" s="53">
        <v>19.477609999999999</v>
      </c>
      <c r="AC504" s="53">
        <v>17.313020000000002</v>
      </c>
      <c r="AD504" s="53">
        <v>18.115379999999998</v>
      </c>
      <c r="AE504" s="53">
        <v>17.014779999999998</v>
      </c>
      <c r="AF504" s="53">
        <v>16.3</v>
      </c>
      <c r="AG504" s="53">
        <v>-2.8771930000000001</v>
      </c>
      <c r="AH504" s="53">
        <v>-1.8754869999999999</v>
      </c>
      <c r="AI504" s="53">
        <v>-2.424544</v>
      </c>
      <c r="AJ504" s="53">
        <v>-2.4203899999999998</v>
      </c>
      <c r="AK504" s="53">
        <v>-1.3388100000000001</v>
      </c>
      <c r="AL504" s="53">
        <v>-0.38754349999999999</v>
      </c>
      <c r="AM504" s="53">
        <v>-2.1561520000000001</v>
      </c>
      <c r="AN504" s="53">
        <v>-2.271306</v>
      </c>
      <c r="AO504" s="53">
        <v>-2.672104</v>
      </c>
      <c r="AP504" s="53">
        <v>-0.56686239999999999</v>
      </c>
      <c r="AQ504" s="53">
        <v>-0.86599820000000005</v>
      </c>
      <c r="AR504" s="53">
        <v>-0.35399999999999998</v>
      </c>
      <c r="AS504" s="53">
        <v>-1.3238319999999999</v>
      </c>
      <c r="AT504" s="53">
        <v>-2.3842590000000001</v>
      </c>
      <c r="AU504" s="53">
        <v>-2.8500570000000001</v>
      </c>
      <c r="AV504" s="53">
        <v>-3.0441449999999999</v>
      </c>
      <c r="AW504" s="53">
        <v>-3.5370189999999999</v>
      </c>
      <c r="AX504" s="53">
        <v>-0.56787460000000001</v>
      </c>
      <c r="AY504" s="53">
        <v>-2.7509700000000001</v>
      </c>
      <c r="AZ504" s="53">
        <v>-0.8391151</v>
      </c>
      <c r="BA504" s="53">
        <v>-3.2642410000000002</v>
      </c>
      <c r="BB504" s="53">
        <v>-3.292964</v>
      </c>
      <c r="BC504" s="53">
        <v>-3.737069</v>
      </c>
      <c r="BD504" s="53">
        <v>-3.8156409999999998</v>
      </c>
      <c r="BE504" s="53">
        <v>-1.0531680999999999</v>
      </c>
      <c r="BF504" s="53">
        <v>0.28292240000000002</v>
      </c>
      <c r="BG504" s="53">
        <v>-0.69788499999999998</v>
      </c>
      <c r="BH504" s="53">
        <v>-0.3562765</v>
      </c>
      <c r="BI504" s="53">
        <v>0.56726920000000003</v>
      </c>
      <c r="BJ504" s="53">
        <v>1.418358</v>
      </c>
      <c r="BK504" s="53">
        <v>-0.4366872</v>
      </c>
      <c r="BL504" s="53">
        <v>-7.0274699999999996E-2</v>
      </c>
      <c r="BM504" s="53">
        <v>-0.86974119999999999</v>
      </c>
      <c r="BN504" s="53">
        <v>1.290033</v>
      </c>
      <c r="BO504" s="53">
        <v>1.0140089999999999</v>
      </c>
      <c r="BP504" s="53">
        <v>1.415584</v>
      </c>
      <c r="BQ504" s="53">
        <v>0.37854929999999998</v>
      </c>
      <c r="BR504" s="53">
        <v>-0.30268980000000001</v>
      </c>
      <c r="BS504" s="53">
        <v>-1.115712</v>
      </c>
      <c r="BT504" s="53">
        <v>-1.0458529999999999</v>
      </c>
      <c r="BU504" s="53">
        <v>-1.6201810000000001</v>
      </c>
      <c r="BV504" s="53">
        <v>1.381408</v>
      </c>
      <c r="BW504" s="53">
        <v>-0.87305750000000004</v>
      </c>
      <c r="BX504" s="53">
        <v>1.3431489999999999</v>
      </c>
      <c r="BY504" s="53">
        <v>-1.6722840000000001</v>
      </c>
      <c r="BZ504" s="53">
        <v>-1.3476950000000001</v>
      </c>
      <c r="CA504" s="53">
        <v>-1.8672439999999999</v>
      </c>
      <c r="CB504" s="53">
        <v>-1.9743630000000001</v>
      </c>
      <c r="CC504" s="53">
        <v>0.21014529000000001</v>
      </c>
      <c r="CD504" s="53">
        <v>1.77783</v>
      </c>
      <c r="CE504" s="53">
        <v>0.49799349999999998</v>
      </c>
      <c r="CF504" s="53">
        <v>1.0733220000000001</v>
      </c>
      <c r="CG504" s="53">
        <v>1.8874139999999999</v>
      </c>
      <c r="CH504" s="53">
        <v>2.6691199999999999</v>
      </c>
      <c r="CI504" s="53">
        <v>0.75420880000000001</v>
      </c>
      <c r="CJ504" s="53">
        <v>1.454153</v>
      </c>
      <c r="CK504" s="53">
        <v>0.37856990000000001</v>
      </c>
      <c r="CL504" s="53">
        <v>2.5761129999999999</v>
      </c>
      <c r="CM504" s="53">
        <v>2.3160959999999999</v>
      </c>
      <c r="CN504" s="53">
        <v>2.6411920000000002</v>
      </c>
      <c r="CO504" s="53">
        <v>1.5576129999999999</v>
      </c>
      <c r="CP504" s="53">
        <v>1.1389990000000001</v>
      </c>
      <c r="CQ504" s="53">
        <v>8.54906E-2</v>
      </c>
      <c r="CR504" s="53">
        <v>0.3381574</v>
      </c>
      <c r="CS504" s="53">
        <v>-0.29258469999999998</v>
      </c>
      <c r="CT504" s="53">
        <v>2.7314750000000001</v>
      </c>
      <c r="CU504" s="53">
        <v>0.42757909999999999</v>
      </c>
      <c r="CV504" s="53">
        <v>2.8545790000000002</v>
      </c>
      <c r="CW504" s="53">
        <v>-0.56969959999999997</v>
      </c>
      <c r="CX504" s="53">
        <v>-4.0680000000000002E-4</v>
      </c>
      <c r="CY504" s="53">
        <v>-0.57220910000000003</v>
      </c>
      <c r="CZ504" s="53">
        <v>-0.69909880000000002</v>
      </c>
      <c r="DA504" s="53">
        <v>1.4734590000000001</v>
      </c>
      <c r="DB504" s="53">
        <v>3.2727369999999998</v>
      </c>
      <c r="DC504" s="53">
        <v>1.693872</v>
      </c>
      <c r="DD504" s="53">
        <v>2.5029210000000002</v>
      </c>
      <c r="DE504" s="53">
        <v>3.2075589999999998</v>
      </c>
      <c r="DF504" s="53">
        <v>3.9198819999999999</v>
      </c>
      <c r="DG504" s="53">
        <v>1.9451050000000001</v>
      </c>
      <c r="DH504" s="53">
        <v>2.97858</v>
      </c>
      <c r="DI504" s="53">
        <v>1.626881</v>
      </c>
      <c r="DJ504" s="53">
        <v>3.862193</v>
      </c>
      <c r="DK504" s="53">
        <v>3.6181830000000001</v>
      </c>
      <c r="DL504" s="53">
        <v>3.8668010000000002</v>
      </c>
      <c r="DM504" s="53">
        <v>2.7366769999999998</v>
      </c>
      <c r="DN504" s="53">
        <v>2.5806870000000002</v>
      </c>
      <c r="DO504" s="53">
        <v>1.2866930000000001</v>
      </c>
      <c r="DP504" s="53">
        <v>1.7221679999999999</v>
      </c>
      <c r="DQ504" s="53">
        <v>1.035012</v>
      </c>
      <c r="DR504" s="53">
        <v>4.0815419999999998</v>
      </c>
      <c r="DS504" s="53">
        <v>1.728216</v>
      </c>
      <c r="DT504" s="53">
        <v>4.366009</v>
      </c>
      <c r="DU504" s="53">
        <v>0.53288469999999999</v>
      </c>
      <c r="DV504" s="53">
        <v>1.346881</v>
      </c>
      <c r="DW504" s="53">
        <v>0.72282579999999996</v>
      </c>
      <c r="DX504" s="53">
        <v>0.57616489999999998</v>
      </c>
      <c r="DY504" s="53">
        <v>3.2974830000000002</v>
      </c>
      <c r="DZ504" s="53">
        <v>5.431146</v>
      </c>
      <c r="EA504" s="53">
        <v>3.420531</v>
      </c>
      <c r="EB504" s="53">
        <v>4.5670349999999997</v>
      </c>
      <c r="EC504" s="53">
        <v>5.1136379999999999</v>
      </c>
      <c r="ED504" s="53">
        <v>5.7257829999999998</v>
      </c>
      <c r="EE504" s="53">
        <v>3.6645699999999999</v>
      </c>
      <c r="EF504" s="53">
        <v>5.1796110000000004</v>
      </c>
      <c r="EG504" s="53">
        <v>3.4292440000000002</v>
      </c>
      <c r="EH504" s="53">
        <v>5.7190890000000003</v>
      </c>
      <c r="EI504" s="53">
        <v>5.498189</v>
      </c>
      <c r="EJ504" s="53">
        <v>5.6363849999999998</v>
      </c>
      <c r="EK504" s="53">
        <v>4.4390590000000003</v>
      </c>
      <c r="EL504" s="53">
        <v>4.6622560000000002</v>
      </c>
      <c r="EM504" s="53">
        <v>3.0210379999999999</v>
      </c>
      <c r="EN504" s="53">
        <v>3.7204600000000001</v>
      </c>
      <c r="EO504" s="53">
        <v>2.9518499999999999</v>
      </c>
      <c r="EP504" s="53">
        <v>6.030824</v>
      </c>
      <c r="EQ504" s="53">
        <v>3.606128</v>
      </c>
      <c r="ER504" s="53">
        <v>6.5482740000000002</v>
      </c>
      <c r="ES504" s="53">
        <v>2.124841</v>
      </c>
      <c r="ET504" s="53">
        <v>3.292151</v>
      </c>
      <c r="EU504" s="53">
        <v>2.5926499999999999</v>
      </c>
      <c r="EV504" s="53">
        <v>2.417443</v>
      </c>
      <c r="EW504" s="53">
        <v>73.388890000000004</v>
      </c>
      <c r="EX504" s="53">
        <v>71.722219999999993</v>
      </c>
      <c r="EY504" s="53">
        <v>70.166659999999993</v>
      </c>
      <c r="EZ504" s="53">
        <v>68.722219999999993</v>
      </c>
      <c r="FA504" s="53">
        <v>67.94444</v>
      </c>
      <c r="FB504" s="53">
        <v>67.05556</v>
      </c>
      <c r="FC504" s="53">
        <v>66.333340000000007</v>
      </c>
      <c r="FD504" s="53">
        <v>66.722219999999993</v>
      </c>
      <c r="FE504" s="53">
        <v>69.388890000000004</v>
      </c>
      <c r="FF504" s="53">
        <v>72.777780000000007</v>
      </c>
      <c r="FG504" s="53">
        <v>76.722219999999993</v>
      </c>
      <c r="FH504" s="53">
        <v>80.5</v>
      </c>
      <c r="FI504" s="53">
        <v>84.111109999999996</v>
      </c>
      <c r="FJ504" s="53">
        <v>87.111109999999996</v>
      </c>
      <c r="FK504" s="53">
        <v>89.611109999999996</v>
      </c>
      <c r="FL504" s="53">
        <v>91.777780000000007</v>
      </c>
      <c r="FM504" s="53">
        <v>92.333340000000007</v>
      </c>
      <c r="FN504" s="53">
        <v>91.166659999999993</v>
      </c>
      <c r="FO504" s="53">
        <v>89.5</v>
      </c>
      <c r="FP504" s="53">
        <v>85.833340000000007</v>
      </c>
      <c r="FQ504" s="53">
        <v>81.55556</v>
      </c>
      <c r="FR504" s="53">
        <v>78.05556</v>
      </c>
      <c r="FS504" s="53">
        <v>75.666659999999993</v>
      </c>
      <c r="FT504" s="53">
        <v>74</v>
      </c>
      <c r="FU504" s="53">
        <v>166.96770000000001</v>
      </c>
      <c r="FV504" s="53">
        <v>3294.7779999999998</v>
      </c>
      <c r="FW504" s="53">
        <v>135.01490000000001</v>
      </c>
      <c r="FX504" s="53">
        <v>1</v>
      </c>
    </row>
    <row r="505" spans="1:180" x14ac:dyDescent="0.3">
      <c r="A505" t="s">
        <v>174</v>
      </c>
      <c r="B505" t="s">
        <v>253</v>
      </c>
      <c r="C505" t="s">
        <v>180</v>
      </c>
      <c r="D505" t="s">
        <v>248</v>
      </c>
      <c r="E505" t="s">
        <v>188</v>
      </c>
      <c r="F505" t="s">
        <v>236</v>
      </c>
      <c r="G505" t="s">
        <v>243</v>
      </c>
      <c r="H505" s="53">
        <v>97</v>
      </c>
      <c r="I505" s="53">
        <v>25.303820000000002</v>
      </c>
      <c r="J505" s="53">
        <v>26.257549999999998</v>
      </c>
      <c r="K505" s="53">
        <v>24.606680000000001</v>
      </c>
      <c r="L505" s="53">
        <v>25.365639999999999</v>
      </c>
      <c r="M505" s="53">
        <v>24.978670000000001</v>
      </c>
      <c r="N505" s="53">
        <v>26.278369999999999</v>
      </c>
      <c r="O505" s="53">
        <v>25.648980000000002</v>
      </c>
      <c r="P505" s="53">
        <v>26.677060000000001</v>
      </c>
      <c r="Q505" s="53">
        <v>26.51493</v>
      </c>
      <c r="R505" s="53">
        <v>28.586670000000002</v>
      </c>
      <c r="S505" s="53">
        <v>28.200310000000002</v>
      </c>
      <c r="T505" s="53">
        <v>27.788229999999999</v>
      </c>
      <c r="U505" s="53">
        <v>27.38768</v>
      </c>
      <c r="V505" s="53">
        <v>27.867609999999999</v>
      </c>
      <c r="W505" s="53">
        <v>27.593070000000001</v>
      </c>
      <c r="X505" s="53">
        <v>27.603760000000001</v>
      </c>
      <c r="Y505" s="53">
        <v>27.268219999999999</v>
      </c>
      <c r="Z505" s="53">
        <v>27.327480000000001</v>
      </c>
      <c r="AA505" s="53">
        <v>24.809059999999999</v>
      </c>
      <c r="AB505" s="53">
        <v>25.497869999999999</v>
      </c>
      <c r="AC505" s="53">
        <v>23.686060000000001</v>
      </c>
      <c r="AD505" s="53">
        <v>25.107089999999999</v>
      </c>
      <c r="AE505" s="53">
        <v>23.936599999999999</v>
      </c>
      <c r="AF505" s="53">
        <v>23.05735</v>
      </c>
      <c r="AG505" s="53">
        <v>-4.3861790000000003</v>
      </c>
      <c r="AH505" s="53">
        <v>-3.0485890000000002</v>
      </c>
      <c r="AI505" s="53">
        <v>-4.423724</v>
      </c>
      <c r="AJ505" s="53">
        <v>-3.3357000000000001</v>
      </c>
      <c r="AK505" s="53">
        <v>-3.4580470000000001</v>
      </c>
      <c r="AL505" s="53">
        <v>-1.907278</v>
      </c>
      <c r="AM505" s="53">
        <v>-2.4015029999999999</v>
      </c>
      <c r="AN505" s="53">
        <v>-2.2081710000000001</v>
      </c>
      <c r="AO505" s="53">
        <v>-2.2283330000000001</v>
      </c>
      <c r="AP505" s="53">
        <v>-0.1641552</v>
      </c>
      <c r="AQ505" s="53">
        <v>-0.39172360000000001</v>
      </c>
      <c r="AR505" s="53">
        <v>-0.51854350000000005</v>
      </c>
      <c r="AS505" s="53">
        <v>-0.47715200000000002</v>
      </c>
      <c r="AT505" s="53">
        <v>-0.5168585</v>
      </c>
      <c r="AU505" s="53">
        <v>-1.0283679999999999</v>
      </c>
      <c r="AV505" s="53">
        <v>-0.97086649999999997</v>
      </c>
      <c r="AW505" s="53">
        <v>-0.21926309999999999</v>
      </c>
      <c r="AX505" s="53">
        <v>3.1253169999999999</v>
      </c>
      <c r="AY505" s="53">
        <v>0.74810080000000001</v>
      </c>
      <c r="AZ505" s="53">
        <v>1.8215269999999999</v>
      </c>
      <c r="BA505" s="53">
        <v>-1.3134760000000001</v>
      </c>
      <c r="BB505" s="53">
        <v>-0.4623099</v>
      </c>
      <c r="BC505" s="53">
        <v>-0.81938</v>
      </c>
      <c r="BD505" s="53">
        <v>-1.3227100000000001</v>
      </c>
      <c r="BE505" s="53">
        <v>-2.4682460000000002</v>
      </c>
      <c r="BF505" s="53">
        <v>-1.089278</v>
      </c>
      <c r="BG505" s="53">
        <v>-2.4252919999999998</v>
      </c>
      <c r="BH505" s="53">
        <v>-1.358606</v>
      </c>
      <c r="BI505" s="53">
        <v>-1.4548620000000001</v>
      </c>
      <c r="BJ505" s="53">
        <v>4.6550000000000003E-3</v>
      </c>
      <c r="BK505" s="53">
        <v>-0.60005920000000001</v>
      </c>
      <c r="BL505" s="53">
        <v>-9.64811E-2</v>
      </c>
      <c r="BM505" s="53">
        <v>-0.2907439</v>
      </c>
      <c r="BN505" s="53">
        <v>1.778583</v>
      </c>
      <c r="BO505" s="53">
        <v>1.5023329999999999</v>
      </c>
      <c r="BP505" s="53">
        <v>1.3977569999999999</v>
      </c>
      <c r="BQ505" s="53">
        <v>1.3703810000000001</v>
      </c>
      <c r="BR505" s="53">
        <v>1.3071680000000001</v>
      </c>
      <c r="BS505" s="53">
        <v>0.80751030000000001</v>
      </c>
      <c r="BT505" s="53">
        <v>0.99685279999999998</v>
      </c>
      <c r="BU505" s="53">
        <v>1.7349000000000001</v>
      </c>
      <c r="BV505" s="53">
        <v>5.2772490000000003</v>
      </c>
      <c r="BW505" s="53">
        <v>3.1218340000000002</v>
      </c>
      <c r="BX505" s="53">
        <v>4.1756419999999999</v>
      </c>
      <c r="BY505" s="53">
        <v>0.67254009999999997</v>
      </c>
      <c r="BZ505" s="53">
        <v>1.53288</v>
      </c>
      <c r="CA505" s="53">
        <v>1.0328949999999999</v>
      </c>
      <c r="CB505" s="53">
        <v>0.47917520000000002</v>
      </c>
      <c r="CC505" s="53">
        <v>-1.139891</v>
      </c>
      <c r="CD505" s="53">
        <v>0.26773409999999997</v>
      </c>
      <c r="CE505" s="53">
        <v>-1.041185</v>
      </c>
      <c r="CF505" s="53">
        <v>1.07238E-2</v>
      </c>
      <c r="CG505" s="53">
        <v>-6.7462800000000003E-2</v>
      </c>
      <c r="CH505" s="53">
        <v>1.328854</v>
      </c>
      <c r="CI505" s="53">
        <v>0.6476151</v>
      </c>
      <c r="CJ505" s="53">
        <v>1.366069</v>
      </c>
      <c r="CK505" s="53">
        <v>1.0512239999999999</v>
      </c>
      <c r="CL505" s="53">
        <v>3.1241180000000002</v>
      </c>
      <c r="CM505" s="53">
        <v>2.8141509999999998</v>
      </c>
      <c r="CN505" s="53">
        <v>2.7249810000000001</v>
      </c>
      <c r="CO505" s="53">
        <v>2.6499769999999998</v>
      </c>
      <c r="CP505" s="53">
        <v>2.5704829999999999</v>
      </c>
      <c r="CQ505" s="53">
        <v>2.079034</v>
      </c>
      <c r="CR505" s="53">
        <v>2.3596889999999999</v>
      </c>
      <c r="CS505" s="53">
        <v>3.0883479999999999</v>
      </c>
      <c r="CT505" s="53">
        <v>6.767671</v>
      </c>
      <c r="CU505" s="53">
        <v>4.765873</v>
      </c>
      <c r="CV505" s="53">
        <v>5.8060939999999999</v>
      </c>
      <c r="CW505" s="53">
        <v>2.0480489999999998</v>
      </c>
      <c r="CX505" s="53">
        <v>2.9147430000000001</v>
      </c>
      <c r="CY505" s="53">
        <v>2.3157760000000001</v>
      </c>
      <c r="CZ505" s="53">
        <v>1.727155</v>
      </c>
      <c r="DA505" s="53">
        <v>0.1884632</v>
      </c>
      <c r="DB505" s="53">
        <v>1.624746</v>
      </c>
      <c r="DC505" s="53">
        <v>0.34292230000000001</v>
      </c>
      <c r="DD505" s="53">
        <v>1.380053</v>
      </c>
      <c r="DE505" s="53">
        <v>1.3199369999999999</v>
      </c>
      <c r="DF505" s="53">
        <v>2.6530529999999999</v>
      </c>
      <c r="DG505" s="53">
        <v>1.895289</v>
      </c>
      <c r="DH505" s="53">
        <v>2.8286190000000002</v>
      </c>
      <c r="DI505" s="53">
        <v>2.393192</v>
      </c>
      <c r="DJ505" s="53">
        <v>4.469652</v>
      </c>
      <c r="DK505" s="53">
        <v>4.1259680000000003</v>
      </c>
      <c r="DL505" s="53">
        <v>4.0522049999999998</v>
      </c>
      <c r="DM505" s="53">
        <v>3.929573</v>
      </c>
      <c r="DN505" s="53">
        <v>3.8337979999999998</v>
      </c>
      <c r="DO505" s="53">
        <v>3.3505579999999999</v>
      </c>
      <c r="DP505" s="53">
        <v>3.7225259999999998</v>
      </c>
      <c r="DQ505" s="53">
        <v>4.4417949999999999</v>
      </c>
      <c r="DR505" s="53">
        <v>8.2580919999999995</v>
      </c>
      <c r="DS505" s="53">
        <v>6.4099139999999997</v>
      </c>
      <c r="DT505" s="53">
        <v>7.436547</v>
      </c>
      <c r="DU505" s="53">
        <v>3.4235570000000002</v>
      </c>
      <c r="DV505" s="53">
        <v>4.2966059999999997</v>
      </c>
      <c r="DW505" s="53">
        <v>3.5986560000000001</v>
      </c>
      <c r="DX505" s="53">
        <v>2.9751349999999999</v>
      </c>
      <c r="DY505" s="53">
        <v>2.1063960000000002</v>
      </c>
      <c r="DZ505" s="53">
        <v>3.584057</v>
      </c>
      <c r="EA505" s="53">
        <v>2.3413539999999999</v>
      </c>
      <c r="EB505" s="53">
        <v>3.357148</v>
      </c>
      <c r="EC505" s="53">
        <v>3.323121</v>
      </c>
      <c r="ED505" s="53">
        <v>4.5649860000000002</v>
      </c>
      <c r="EE505" s="53">
        <v>3.696733</v>
      </c>
      <c r="EF505" s="53">
        <v>4.9403100000000002</v>
      </c>
      <c r="EG505" s="53">
        <v>4.330781</v>
      </c>
      <c r="EH505" s="53">
        <v>6.4123900000000003</v>
      </c>
      <c r="EI505" s="53">
        <v>6.0200250000000004</v>
      </c>
      <c r="EJ505" s="53">
        <v>5.9685050000000004</v>
      </c>
      <c r="EK505" s="53">
        <v>5.7771059999999999</v>
      </c>
      <c r="EL505" s="53">
        <v>5.6578249999999999</v>
      </c>
      <c r="EM505" s="53">
        <v>5.1864359999999996</v>
      </c>
      <c r="EN505" s="53">
        <v>5.690245</v>
      </c>
      <c r="EO505" s="53">
        <v>6.3959580000000003</v>
      </c>
      <c r="EP505" s="53">
        <v>10.410019999999999</v>
      </c>
      <c r="EQ505" s="53">
        <v>8.7836459999999992</v>
      </c>
      <c r="ER505" s="53">
        <v>9.7906619999999993</v>
      </c>
      <c r="ES505" s="53">
        <v>5.4095740000000001</v>
      </c>
      <c r="ET505" s="53">
        <v>6.2917959999999997</v>
      </c>
      <c r="EU505" s="53">
        <v>5.4509319999999999</v>
      </c>
      <c r="EV505" s="53">
        <v>4.7770200000000003</v>
      </c>
      <c r="EW505" s="53">
        <v>75.8</v>
      </c>
      <c r="EX505" s="53">
        <v>73.599999999999994</v>
      </c>
      <c r="EY505" s="53">
        <v>71.25</v>
      </c>
      <c r="EZ505" s="53">
        <v>69.2</v>
      </c>
      <c r="FA505" s="53">
        <v>67.95</v>
      </c>
      <c r="FB505" s="53">
        <v>66.650000000000006</v>
      </c>
      <c r="FC505" s="53">
        <v>65.900000000000006</v>
      </c>
      <c r="FD505" s="53">
        <v>67.3</v>
      </c>
      <c r="FE505" s="53">
        <v>70.650000000000006</v>
      </c>
      <c r="FF505" s="53">
        <v>74.3</v>
      </c>
      <c r="FG505" s="53">
        <v>78.349999999999994</v>
      </c>
      <c r="FH505" s="53">
        <v>82.2</v>
      </c>
      <c r="FI505" s="53">
        <v>86.1</v>
      </c>
      <c r="FJ505" s="53">
        <v>89.4</v>
      </c>
      <c r="FK505" s="53">
        <v>92.25</v>
      </c>
      <c r="FL505" s="53">
        <v>93.8</v>
      </c>
      <c r="FM505" s="53">
        <v>94.2</v>
      </c>
      <c r="FN505" s="53">
        <v>93.75</v>
      </c>
      <c r="FO505" s="53">
        <v>91.75</v>
      </c>
      <c r="FP505" s="53">
        <v>88.4</v>
      </c>
      <c r="FQ505" s="53">
        <v>83.95</v>
      </c>
      <c r="FR505" s="53">
        <v>80.150000000000006</v>
      </c>
      <c r="FS505" s="53">
        <v>77.599999999999994</v>
      </c>
      <c r="FT505" s="53">
        <v>75.75</v>
      </c>
      <c r="FU505" s="53">
        <v>166.96770000000001</v>
      </c>
      <c r="FV505" s="53">
        <v>4128.3609999999999</v>
      </c>
      <c r="FW505" s="53">
        <v>138.7961</v>
      </c>
      <c r="FX505" s="53">
        <v>1</v>
      </c>
    </row>
    <row r="506" spans="1:180" x14ac:dyDescent="0.3">
      <c r="A506" t="s">
        <v>174</v>
      </c>
      <c r="B506" t="s">
        <v>254</v>
      </c>
      <c r="C506" t="s">
        <v>180</v>
      </c>
      <c r="D506" t="s">
        <v>227</v>
      </c>
      <c r="E506" t="s">
        <v>187</v>
      </c>
      <c r="F506" t="s">
        <v>241</v>
      </c>
      <c r="G506" t="s">
        <v>244</v>
      </c>
      <c r="H506" s="53">
        <v>244</v>
      </c>
      <c r="I506" s="53">
        <v>183.92400000000001</v>
      </c>
      <c r="J506" s="53">
        <v>182.18819999999999</v>
      </c>
      <c r="K506" s="53">
        <v>177.34059999999999</v>
      </c>
      <c r="L506" s="53">
        <v>177.03059999999999</v>
      </c>
      <c r="M506" s="53">
        <v>176.93279999999999</v>
      </c>
      <c r="N506" s="53">
        <v>185.85149999999999</v>
      </c>
      <c r="O506" s="53">
        <v>197.69159999999999</v>
      </c>
      <c r="P506" s="53">
        <v>212.94560000000001</v>
      </c>
      <c r="Q506" s="53">
        <v>221.3991</v>
      </c>
      <c r="R506" s="53">
        <v>224.96700000000001</v>
      </c>
      <c r="S506" s="53">
        <v>230.92910000000001</v>
      </c>
      <c r="T506" s="53">
        <v>231.61439999999999</v>
      </c>
      <c r="U506" s="53">
        <v>230.9623</v>
      </c>
      <c r="V506" s="53">
        <v>233.97980000000001</v>
      </c>
      <c r="W506" s="53">
        <v>231.23990000000001</v>
      </c>
      <c r="X506" s="53">
        <v>222.8904</v>
      </c>
      <c r="Y506" s="53">
        <v>215.8621</v>
      </c>
      <c r="Z506" s="53">
        <v>210.3227</v>
      </c>
      <c r="AA506" s="53">
        <v>207.25280000000001</v>
      </c>
      <c r="AB506" s="53">
        <v>205.21700000000001</v>
      </c>
      <c r="AC506" s="53">
        <v>205.78559999999999</v>
      </c>
      <c r="AD506" s="53">
        <v>203.8871</v>
      </c>
      <c r="AE506" s="53">
        <v>199.8947</v>
      </c>
      <c r="AF506" s="53">
        <v>197.4057</v>
      </c>
      <c r="AG506" s="53">
        <v>-17.540648999999998</v>
      </c>
      <c r="AH506" s="53">
        <v>-17.099160000000001</v>
      </c>
      <c r="AI506" s="53">
        <v>-19.897880000000001</v>
      </c>
      <c r="AJ506" s="53">
        <v>-18.07816</v>
      </c>
      <c r="AK506" s="53">
        <v>-17.863910000000001</v>
      </c>
      <c r="AL506" s="53">
        <v>-15.80541</v>
      </c>
      <c r="AM506" s="53">
        <v>-18.232109999999999</v>
      </c>
      <c r="AN506" s="53">
        <v>-19.171659999999999</v>
      </c>
      <c r="AO506" s="53">
        <v>-18.703869999999998</v>
      </c>
      <c r="AP506" s="53">
        <v>-20.307839999999999</v>
      </c>
      <c r="AQ506" s="53">
        <v>-18.69464</v>
      </c>
      <c r="AR506" s="53">
        <v>-19.46724</v>
      </c>
      <c r="AS506" s="53">
        <v>-19.711010000000002</v>
      </c>
      <c r="AT506" s="53">
        <v>-16.024419999999999</v>
      </c>
      <c r="AU506" s="53">
        <v>-16.993259999999999</v>
      </c>
      <c r="AV506" s="53">
        <v>-18.79524</v>
      </c>
      <c r="AW506" s="53">
        <v>-21.94238</v>
      </c>
      <c r="AX506" s="53">
        <v>-22.38261</v>
      </c>
      <c r="AY506" s="53">
        <v>-22.583279999999998</v>
      </c>
      <c r="AZ506" s="53">
        <v>-21.275770000000001</v>
      </c>
      <c r="BA506" s="53">
        <v>-18.091390000000001</v>
      </c>
      <c r="BB506" s="53">
        <v>-16.8979</v>
      </c>
      <c r="BC506" s="53">
        <v>-17.74278</v>
      </c>
      <c r="BD506" s="53">
        <v>-18.164490000000001</v>
      </c>
      <c r="BE506" s="53">
        <v>-2.6702900000000001</v>
      </c>
      <c r="BF506" s="53">
        <v>-2.2044510000000002</v>
      </c>
      <c r="BG506" s="53">
        <v>-4.731789</v>
      </c>
      <c r="BH506" s="53">
        <v>-3.3242959999999999</v>
      </c>
      <c r="BI506" s="53">
        <v>-3.0783589999999998</v>
      </c>
      <c r="BJ506" s="53">
        <v>-0.30332589999999998</v>
      </c>
      <c r="BK506" s="53">
        <v>-2.677848</v>
      </c>
      <c r="BL506" s="53">
        <v>-3.0662989999999999</v>
      </c>
      <c r="BM506" s="53">
        <v>-2.5132789999999998</v>
      </c>
      <c r="BN506" s="53">
        <v>-4.3944619999999999</v>
      </c>
      <c r="BO506" s="53">
        <v>-2.8069679999999999</v>
      </c>
      <c r="BP506" s="53">
        <v>-3.224675</v>
      </c>
      <c r="BQ506" s="53">
        <v>-3.3707220000000002</v>
      </c>
      <c r="BR506" s="53">
        <v>0.2628395</v>
      </c>
      <c r="BS506" s="53">
        <v>-0.40863500000000003</v>
      </c>
      <c r="BT506" s="53">
        <v>-2.426253</v>
      </c>
      <c r="BU506" s="53">
        <v>-5.3507910000000001</v>
      </c>
      <c r="BV506" s="53">
        <v>-5.7912559999999997</v>
      </c>
      <c r="BW506" s="53">
        <v>-5.9678170000000001</v>
      </c>
      <c r="BX506" s="53">
        <v>-4.7200249999999997</v>
      </c>
      <c r="BY506" s="53">
        <v>-2.1627239999999999</v>
      </c>
      <c r="BZ506" s="53">
        <v>-1.4650829999999999</v>
      </c>
      <c r="CA506" s="53">
        <v>-2.4136519999999999</v>
      </c>
      <c r="CB506" s="53">
        <v>-2.6041530000000002</v>
      </c>
      <c r="CC506" s="53">
        <v>7.6288771999999998</v>
      </c>
      <c r="CD506" s="53">
        <v>8.1115770000000005</v>
      </c>
      <c r="CE506" s="53">
        <v>5.7722009999999999</v>
      </c>
      <c r="CF506" s="53">
        <v>6.894183</v>
      </c>
      <c r="CG506" s="53">
        <v>7.1620679999999997</v>
      </c>
      <c r="CH506" s="53">
        <v>10.43337</v>
      </c>
      <c r="CI506" s="53">
        <v>8.0949849999999994</v>
      </c>
      <c r="CJ506" s="53">
        <v>8.0882280000000009</v>
      </c>
      <c r="CK506" s="53">
        <v>8.7002749999999995</v>
      </c>
      <c r="CL506" s="53">
        <v>6.6270930000000003</v>
      </c>
      <c r="CM506" s="53">
        <v>8.1967850000000002</v>
      </c>
      <c r="CN506" s="53">
        <v>8.0248749999999998</v>
      </c>
      <c r="CO506" s="53">
        <v>7.9465120000000002</v>
      </c>
      <c r="CP506" s="53">
        <v>11.54335</v>
      </c>
      <c r="CQ506" s="53">
        <v>11.077830000000001</v>
      </c>
      <c r="CR506" s="53">
        <v>8.9108549999999997</v>
      </c>
      <c r="CS506" s="53">
        <v>6.1404969999999999</v>
      </c>
      <c r="CT506" s="53">
        <v>5.6998629999999997</v>
      </c>
      <c r="CU506" s="53">
        <v>5.5400020000000003</v>
      </c>
      <c r="CV506" s="53">
        <v>6.7464329999999997</v>
      </c>
      <c r="CW506" s="53">
        <v>8.8694240000000004</v>
      </c>
      <c r="CX506" s="53">
        <v>9.2236419999999999</v>
      </c>
      <c r="CY506" s="53">
        <v>8.2032530000000001</v>
      </c>
      <c r="CZ506" s="53">
        <v>8.1728909999999999</v>
      </c>
      <c r="DA506" s="53">
        <v>17.928039999999999</v>
      </c>
      <c r="DB506" s="53">
        <v>18.427600000000002</v>
      </c>
      <c r="DC506" s="53">
        <v>16.27619</v>
      </c>
      <c r="DD506" s="53">
        <v>17.112660000000002</v>
      </c>
      <c r="DE506" s="53">
        <v>17.4025</v>
      </c>
      <c r="DF506" s="53">
        <v>21.170069999999999</v>
      </c>
      <c r="DG506" s="53">
        <v>18.867819999999998</v>
      </c>
      <c r="DH506" s="53">
        <v>19.242750000000001</v>
      </c>
      <c r="DI506" s="53">
        <v>19.913830000000001</v>
      </c>
      <c r="DJ506" s="53">
        <v>17.64865</v>
      </c>
      <c r="DK506" s="53">
        <v>19.20054</v>
      </c>
      <c r="DL506" s="53">
        <v>19.274429999999999</v>
      </c>
      <c r="DM506" s="53">
        <v>19.263750000000002</v>
      </c>
      <c r="DN506" s="53">
        <v>22.82386</v>
      </c>
      <c r="DO506" s="53">
        <v>22.56429</v>
      </c>
      <c r="DP506" s="53">
        <v>20.247959999999999</v>
      </c>
      <c r="DQ506" s="53">
        <v>17.631779999999999</v>
      </c>
      <c r="DR506" s="53">
        <v>17.19098</v>
      </c>
      <c r="DS506" s="53">
        <v>17.047820000000002</v>
      </c>
      <c r="DT506" s="53">
        <v>18.212890000000002</v>
      </c>
      <c r="DU506" s="53">
        <v>19.90157</v>
      </c>
      <c r="DV506" s="53">
        <v>19.912369999999999</v>
      </c>
      <c r="DW506" s="53">
        <v>18.820160000000001</v>
      </c>
      <c r="DX506" s="53">
        <v>18.949929999999998</v>
      </c>
      <c r="DY506" s="53">
        <v>32.798400999999998</v>
      </c>
      <c r="DZ506" s="53">
        <v>33.322310000000002</v>
      </c>
      <c r="EA506" s="53">
        <v>31.44229</v>
      </c>
      <c r="EB506" s="53">
        <v>31.866520000000001</v>
      </c>
      <c r="EC506" s="53">
        <v>32.188049999999997</v>
      </c>
      <c r="ED506" s="53">
        <v>36.672150000000002</v>
      </c>
      <c r="EE506" s="53">
        <v>34.422080000000001</v>
      </c>
      <c r="EF506" s="53">
        <v>35.348120000000002</v>
      </c>
      <c r="EG506" s="53">
        <v>36.104419999999998</v>
      </c>
      <c r="EH506" s="53">
        <v>33.562019999999997</v>
      </c>
      <c r="EI506" s="53">
        <v>35.088209999999997</v>
      </c>
      <c r="EJ506" s="53">
        <v>35.51699</v>
      </c>
      <c r="EK506" s="53">
        <v>35.604039999999998</v>
      </c>
      <c r="EL506" s="53">
        <v>39.11112</v>
      </c>
      <c r="EM506" s="53">
        <v>39.148910000000001</v>
      </c>
      <c r="EN506" s="53">
        <v>36.616950000000003</v>
      </c>
      <c r="EO506" s="53">
        <v>34.223379999999999</v>
      </c>
      <c r="EP506" s="53">
        <v>33.782330000000002</v>
      </c>
      <c r="EQ506" s="53">
        <v>33.663290000000003</v>
      </c>
      <c r="ER506" s="53">
        <v>34.768630000000002</v>
      </c>
      <c r="ES506" s="53">
        <v>35.830240000000003</v>
      </c>
      <c r="ET506" s="53">
        <v>35.345190000000002</v>
      </c>
      <c r="EU506" s="53">
        <v>34.149279999999997</v>
      </c>
      <c r="EV506" s="53">
        <v>34.510280000000002</v>
      </c>
      <c r="EW506" s="53">
        <v>74.839309999999998</v>
      </c>
      <c r="EX506" s="53">
        <v>73.322460000000007</v>
      </c>
      <c r="EY506" s="53">
        <v>71.680260000000004</v>
      </c>
      <c r="EZ506" s="53">
        <v>70.16337</v>
      </c>
      <c r="FA506" s="53">
        <v>68.740849999999995</v>
      </c>
      <c r="FB506" s="53">
        <v>67.429640000000006</v>
      </c>
      <c r="FC506" s="53">
        <v>67.100740000000002</v>
      </c>
      <c r="FD506" s="53">
        <v>69.223569999999995</v>
      </c>
      <c r="FE506" s="53">
        <v>72.003339999999994</v>
      </c>
      <c r="FF506" s="53">
        <v>75.006699999999995</v>
      </c>
      <c r="FG506" s="53">
        <v>77.99718</v>
      </c>
      <c r="FH506" s="53">
        <v>80.873990000000006</v>
      </c>
      <c r="FI506" s="53">
        <v>83.494609999999994</v>
      </c>
      <c r="FJ506" s="53">
        <v>85.564959999999999</v>
      </c>
      <c r="FK506" s="53">
        <v>87.230360000000005</v>
      </c>
      <c r="FL506" s="53">
        <v>88.433459999999997</v>
      </c>
      <c r="FM506" s="53">
        <v>89.110529999999997</v>
      </c>
      <c r="FN506" s="53">
        <v>89.077820000000003</v>
      </c>
      <c r="FO506" s="53">
        <v>88.047740000000005</v>
      </c>
      <c r="FP506" s="53">
        <v>86.599040000000002</v>
      </c>
      <c r="FQ506" s="53">
        <v>84.081850000000003</v>
      </c>
      <c r="FR506" s="53">
        <v>81.344260000000006</v>
      </c>
      <c r="FS506" s="53">
        <v>78.886849999999995</v>
      </c>
      <c r="FT506" s="53">
        <v>76.800579999999997</v>
      </c>
      <c r="FU506" s="53">
        <v>314</v>
      </c>
      <c r="FV506" s="53">
        <v>59044.07</v>
      </c>
      <c r="FW506" s="53">
        <v>3190.08</v>
      </c>
      <c r="FX506" s="53">
        <v>1</v>
      </c>
    </row>
    <row r="507" spans="1:180" x14ac:dyDescent="0.3">
      <c r="A507" t="s">
        <v>174</v>
      </c>
      <c r="B507" t="s">
        <v>254</v>
      </c>
      <c r="C507" t="s">
        <v>180</v>
      </c>
      <c r="D507" t="s">
        <v>227</v>
      </c>
      <c r="E507" t="s">
        <v>189</v>
      </c>
      <c r="F507" t="s">
        <v>241</v>
      </c>
      <c r="G507" t="s">
        <v>244</v>
      </c>
      <c r="H507" s="53">
        <v>244</v>
      </c>
      <c r="I507" s="53">
        <v>166.90849</v>
      </c>
      <c r="J507" s="53">
        <v>165.12649999999999</v>
      </c>
      <c r="K507" s="53">
        <v>162.76570000000001</v>
      </c>
      <c r="L507" s="53">
        <v>160.0684</v>
      </c>
      <c r="M507" s="53">
        <v>160.12360000000001</v>
      </c>
      <c r="N507" s="53">
        <v>164.72890000000001</v>
      </c>
      <c r="O507" s="53">
        <v>177.49299999999999</v>
      </c>
      <c r="P507" s="53">
        <v>198.1772</v>
      </c>
      <c r="Q507" s="53">
        <v>204.86600000000001</v>
      </c>
      <c r="R507" s="53">
        <v>211.31059999999999</v>
      </c>
      <c r="S507" s="53">
        <v>214.34719999999999</v>
      </c>
      <c r="T507" s="53">
        <v>218.00909999999999</v>
      </c>
      <c r="U507" s="53">
        <v>218.05930000000001</v>
      </c>
      <c r="V507" s="53">
        <v>217.89920000000001</v>
      </c>
      <c r="W507" s="53">
        <v>216.52440000000001</v>
      </c>
      <c r="X507" s="53">
        <v>211.40020000000001</v>
      </c>
      <c r="Y507" s="53">
        <v>204.17939999999999</v>
      </c>
      <c r="Z507" s="53">
        <v>198.03550000000001</v>
      </c>
      <c r="AA507" s="53">
        <v>194.14330000000001</v>
      </c>
      <c r="AB507" s="53">
        <v>193.7824</v>
      </c>
      <c r="AC507" s="53">
        <v>192.31450000000001</v>
      </c>
      <c r="AD507" s="53">
        <v>188.85509999999999</v>
      </c>
      <c r="AE507" s="53">
        <v>184.4325</v>
      </c>
      <c r="AF507" s="53">
        <v>180.16640000000001</v>
      </c>
      <c r="AG507" s="53">
        <v>-5.7191891999999998</v>
      </c>
      <c r="AH507" s="53">
        <v>-5.3739359999999996</v>
      </c>
      <c r="AI507" s="53">
        <v>-5.1314840000000004</v>
      </c>
      <c r="AJ507" s="53">
        <v>-6.8388869999999997</v>
      </c>
      <c r="AK507" s="53">
        <v>-6.8166019999999996</v>
      </c>
      <c r="AL507" s="53">
        <v>-8.0785499999999999</v>
      </c>
      <c r="AM507" s="53">
        <v>-9.2756439999999998</v>
      </c>
      <c r="AN507" s="53">
        <v>-5.1911430000000003</v>
      </c>
      <c r="AO507" s="53">
        <v>-6.2544969999999998</v>
      </c>
      <c r="AP507" s="53">
        <v>-4.5032050000000003</v>
      </c>
      <c r="AQ507" s="53">
        <v>-4.9548030000000001</v>
      </c>
      <c r="AR507" s="53">
        <v>-3.8934389999999999</v>
      </c>
      <c r="AS507" s="53">
        <v>-3.4780929999999999</v>
      </c>
      <c r="AT507" s="53">
        <v>-2.586265</v>
      </c>
      <c r="AU507" s="53">
        <v>-2.0232999999999999</v>
      </c>
      <c r="AV507" s="53">
        <v>-1.828357</v>
      </c>
      <c r="AW507" s="53">
        <v>-5.9726119999999998</v>
      </c>
      <c r="AX507" s="53">
        <v>-8.1216240000000006</v>
      </c>
      <c r="AY507" s="53">
        <v>-9.7758699999999994</v>
      </c>
      <c r="AZ507" s="53">
        <v>-5.4878080000000002</v>
      </c>
      <c r="BA507" s="53">
        <v>-2.333272</v>
      </c>
      <c r="BB507" s="53">
        <v>-2.2497560000000001</v>
      </c>
      <c r="BC507" s="53">
        <v>-4.1676640000000003</v>
      </c>
      <c r="BD507" s="53">
        <v>-5.141559</v>
      </c>
      <c r="BE507" s="53">
        <v>9.6156796999999994</v>
      </c>
      <c r="BF507" s="53">
        <v>9.9730819999999998</v>
      </c>
      <c r="BG507" s="53">
        <v>10.16764</v>
      </c>
      <c r="BH507" s="53">
        <v>8.3211119999999994</v>
      </c>
      <c r="BI507" s="53">
        <v>8.1073699999999995</v>
      </c>
      <c r="BJ507" s="53">
        <v>6.8192060000000003</v>
      </c>
      <c r="BK507" s="53">
        <v>6.3043110000000002</v>
      </c>
      <c r="BL507" s="53">
        <v>11.08512</v>
      </c>
      <c r="BM507" s="53">
        <v>9.5500019999999992</v>
      </c>
      <c r="BN507" s="53">
        <v>11.122019999999999</v>
      </c>
      <c r="BO507" s="53">
        <v>10.78031</v>
      </c>
      <c r="BP507" s="53">
        <v>11.74933</v>
      </c>
      <c r="BQ507" s="53">
        <v>12.396050000000001</v>
      </c>
      <c r="BR507" s="53">
        <v>13.211980000000001</v>
      </c>
      <c r="BS507" s="53">
        <v>13.700659999999999</v>
      </c>
      <c r="BT507" s="53">
        <v>13.68417</v>
      </c>
      <c r="BU507" s="53">
        <v>9.6898700000000009</v>
      </c>
      <c r="BV507" s="53">
        <v>7.9896520000000004</v>
      </c>
      <c r="BW507" s="53">
        <v>6.9754560000000003</v>
      </c>
      <c r="BX507" s="53">
        <v>10.81194</v>
      </c>
      <c r="BY507" s="53">
        <v>13.55931</v>
      </c>
      <c r="BZ507" s="53">
        <v>13.94355</v>
      </c>
      <c r="CA507" s="53">
        <v>12.14784</v>
      </c>
      <c r="CB507" s="53">
        <v>11.031370000000001</v>
      </c>
      <c r="CC507" s="53">
        <v>20.236560999999998</v>
      </c>
      <c r="CD507" s="53">
        <v>20.60238</v>
      </c>
      <c r="CE507" s="53">
        <v>20.763770000000001</v>
      </c>
      <c r="CF507" s="53">
        <v>18.820879999999999</v>
      </c>
      <c r="CG507" s="53">
        <v>18.443670000000001</v>
      </c>
      <c r="CH507" s="53">
        <v>17.137350000000001</v>
      </c>
      <c r="CI507" s="53">
        <v>17.094940000000001</v>
      </c>
      <c r="CJ507" s="53">
        <v>22.35801</v>
      </c>
      <c r="CK507" s="53">
        <v>20.49615</v>
      </c>
      <c r="CL507" s="53">
        <v>21.944009999999999</v>
      </c>
      <c r="CM507" s="53">
        <v>21.6784</v>
      </c>
      <c r="CN507" s="53">
        <v>22.583459999999999</v>
      </c>
      <c r="CO507" s="53">
        <v>23.390440000000002</v>
      </c>
      <c r="CP507" s="53">
        <v>24.153790000000001</v>
      </c>
      <c r="CQ507" s="53">
        <v>24.59103</v>
      </c>
      <c r="CR507" s="53">
        <v>24.428090000000001</v>
      </c>
      <c r="CS507" s="53">
        <v>20.537659999999999</v>
      </c>
      <c r="CT507" s="53">
        <v>19.14827</v>
      </c>
      <c r="CU507" s="53">
        <v>18.577369999999998</v>
      </c>
      <c r="CV507" s="53">
        <v>22.101089999999999</v>
      </c>
      <c r="CW507" s="53">
        <v>24.566469999999999</v>
      </c>
      <c r="CX507" s="53">
        <v>25.158989999999999</v>
      </c>
      <c r="CY507" s="53">
        <v>23.44792</v>
      </c>
      <c r="CZ507" s="53">
        <v>22.232679999999998</v>
      </c>
      <c r="DA507" s="53">
        <v>30.85745</v>
      </c>
      <c r="DB507" s="53">
        <v>31.231680000000001</v>
      </c>
      <c r="DC507" s="53">
        <v>31.3599</v>
      </c>
      <c r="DD507" s="53">
        <v>29.320650000000001</v>
      </c>
      <c r="DE507" s="53">
        <v>28.779959999999999</v>
      </c>
      <c r="DF507" s="53">
        <v>27.455490000000001</v>
      </c>
      <c r="DG507" s="53">
        <v>27.885570000000001</v>
      </c>
      <c r="DH507" s="53">
        <v>33.630899999999997</v>
      </c>
      <c r="DI507" s="53">
        <v>31.442299999999999</v>
      </c>
      <c r="DJ507" s="53">
        <v>32.765990000000002</v>
      </c>
      <c r="DK507" s="53">
        <v>32.576500000000003</v>
      </c>
      <c r="DL507" s="53">
        <v>33.417589999999997</v>
      </c>
      <c r="DM507" s="53">
        <v>34.384819999999998</v>
      </c>
      <c r="DN507" s="53">
        <v>35.095610000000001</v>
      </c>
      <c r="DO507" s="53">
        <v>35.481389999999998</v>
      </c>
      <c r="DP507" s="53">
        <v>35.172020000000003</v>
      </c>
      <c r="DQ507" s="53">
        <v>31.385439999999999</v>
      </c>
      <c r="DR507" s="53">
        <v>30.306889999999999</v>
      </c>
      <c r="DS507" s="53">
        <v>30.179290000000002</v>
      </c>
      <c r="DT507" s="53">
        <v>33.390239999999999</v>
      </c>
      <c r="DU507" s="53">
        <v>35.573619999999998</v>
      </c>
      <c r="DV507" s="53">
        <v>36.374420000000001</v>
      </c>
      <c r="DW507" s="53">
        <v>34.747990000000001</v>
      </c>
      <c r="DX507" s="53">
        <v>33.433999999999997</v>
      </c>
      <c r="DY507" s="53">
        <v>46.192321999999997</v>
      </c>
      <c r="DZ507" s="53">
        <v>46.578699999999998</v>
      </c>
      <c r="EA507" s="53">
        <v>46.659030000000001</v>
      </c>
      <c r="EB507" s="53">
        <v>44.480649999999997</v>
      </c>
      <c r="EC507" s="53">
        <v>43.703940000000003</v>
      </c>
      <c r="ED507" s="53">
        <v>42.35324</v>
      </c>
      <c r="EE507" s="53">
        <v>43.465519999999998</v>
      </c>
      <c r="EF507" s="53">
        <v>49.907159999999998</v>
      </c>
      <c r="EG507" s="53">
        <v>47.2468</v>
      </c>
      <c r="EH507" s="53">
        <v>48.391219999999997</v>
      </c>
      <c r="EI507" s="53">
        <v>48.311610000000002</v>
      </c>
      <c r="EJ507" s="53">
        <v>49.060360000000003</v>
      </c>
      <c r="EK507" s="53">
        <v>50.258969999999998</v>
      </c>
      <c r="EL507" s="53">
        <v>50.89385</v>
      </c>
      <c r="EM507" s="53">
        <v>51.205359999999999</v>
      </c>
      <c r="EN507" s="53">
        <v>50.684539999999998</v>
      </c>
      <c r="EO507" s="53">
        <v>47.047919999999998</v>
      </c>
      <c r="EP507" s="53">
        <v>46.418170000000003</v>
      </c>
      <c r="EQ507" s="53">
        <v>46.930619999999998</v>
      </c>
      <c r="ER507" s="53">
        <v>49.689990000000002</v>
      </c>
      <c r="ES507" s="53">
        <v>51.466209999999997</v>
      </c>
      <c r="ET507" s="53">
        <v>52.567729999999997</v>
      </c>
      <c r="EU507" s="53">
        <v>51.063490000000002</v>
      </c>
      <c r="EV507" s="53">
        <v>49.606929999999998</v>
      </c>
      <c r="EW507" s="53">
        <v>78.333410000000001</v>
      </c>
      <c r="EX507" s="53">
        <v>76.866550000000004</v>
      </c>
      <c r="EY507" s="53">
        <v>75.390860000000004</v>
      </c>
      <c r="EZ507" s="53">
        <v>74.013980000000004</v>
      </c>
      <c r="FA507" s="53">
        <v>72.342089999999999</v>
      </c>
      <c r="FB507" s="53">
        <v>71.087990000000005</v>
      </c>
      <c r="FC507" s="53">
        <v>70.13982</v>
      </c>
      <c r="FD507" s="53">
        <v>71.252200000000002</v>
      </c>
      <c r="FE507" s="53">
        <v>74.140870000000007</v>
      </c>
      <c r="FF507" s="53">
        <v>77.463660000000004</v>
      </c>
      <c r="FG507" s="53">
        <v>81.064599999999999</v>
      </c>
      <c r="FH507" s="53">
        <v>84.267009999999999</v>
      </c>
      <c r="FI507" s="53">
        <v>87.123239999999996</v>
      </c>
      <c r="FJ507" s="53">
        <v>89.490629999999996</v>
      </c>
      <c r="FK507" s="53">
        <v>91.2059</v>
      </c>
      <c r="FL507" s="53">
        <v>92.399690000000007</v>
      </c>
      <c r="FM507" s="53">
        <v>93.071789999999993</v>
      </c>
      <c r="FN507" s="53">
        <v>92.689520000000002</v>
      </c>
      <c r="FO507" s="53">
        <v>91.324479999999994</v>
      </c>
      <c r="FP507" s="53">
        <v>89.168620000000004</v>
      </c>
      <c r="FQ507" s="53">
        <v>86.527079999999998</v>
      </c>
      <c r="FR507" s="53">
        <v>84.32714</v>
      </c>
      <c r="FS507" s="53">
        <v>81.922619999999995</v>
      </c>
      <c r="FT507" s="53">
        <v>79.783910000000006</v>
      </c>
      <c r="FU507" s="53">
        <v>314</v>
      </c>
      <c r="FV507" s="53">
        <v>50249.31</v>
      </c>
      <c r="FW507" s="53">
        <v>3266.529</v>
      </c>
      <c r="FX507" s="53">
        <v>1</v>
      </c>
    </row>
    <row r="508" spans="1:180" x14ac:dyDescent="0.3">
      <c r="A508" t="s">
        <v>174</v>
      </c>
      <c r="B508" t="s">
        <v>254</v>
      </c>
      <c r="C508" t="s">
        <v>180</v>
      </c>
      <c r="D508" t="s">
        <v>248</v>
      </c>
      <c r="E508" t="s">
        <v>189</v>
      </c>
      <c r="F508" t="s">
        <v>241</v>
      </c>
      <c r="G508" t="s">
        <v>244</v>
      </c>
      <c r="H508" s="53">
        <v>244</v>
      </c>
      <c r="I508" s="53">
        <v>157.66811000000001</v>
      </c>
      <c r="J508" s="53">
        <v>156.58369999999999</v>
      </c>
      <c r="K508" s="53">
        <v>154.05930000000001</v>
      </c>
      <c r="L508" s="53">
        <v>152.4683</v>
      </c>
      <c r="M508" s="53">
        <v>150.67160000000001</v>
      </c>
      <c r="N508" s="53">
        <v>151.3895</v>
      </c>
      <c r="O508" s="53">
        <v>155.52269999999999</v>
      </c>
      <c r="P508" s="53">
        <v>158.56720000000001</v>
      </c>
      <c r="Q508" s="53">
        <v>160.04949999999999</v>
      </c>
      <c r="R508" s="53">
        <v>162.74610000000001</v>
      </c>
      <c r="S508" s="53">
        <v>164.12889999999999</v>
      </c>
      <c r="T508" s="53">
        <v>161.36670000000001</v>
      </c>
      <c r="U508" s="53">
        <v>160.8612</v>
      </c>
      <c r="V508" s="53">
        <v>156.5916</v>
      </c>
      <c r="W508" s="53">
        <v>150.68010000000001</v>
      </c>
      <c r="X508" s="53">
        <v>147.16380000000001</v>
      </c>
      <c r="Y508" s="53">
        <v>143.6052</v>
      </c>
      <c r="Z508" s="53">
        <v>140.7878</v>
      </c>
      <c r="AA508" s="53">
        <v>139.03229999999999</v>
      </c>
      <c r="AB508" s="53">
        <v>137.40479999999999</v>
      </c>
      <c r="AC508" s="53">
        <v>134.82910000000001</v>
      </c>
      <c r="AD508" s="53">
        <v>135.08080000000001</v>
      </c>
      <c r="AE508" s="53">
        <v>130.03270000000001</v>
      </c>
      <c r="AF508" s="53">
        <v>127</v>
      </c>
      <c r="AG508" s="53">
        <v>-13.45481</v>
      </c>
      <c r="AH508" s="53">
        <v>-11.99621</v>
      </c>
      <c r="AI508" s="53">
        <v>-11.857089999999999</v>
      </c>
      <c r="AJ508" s="53">
        <v>-12.05246</v>
      </c>
      <c r="AK508" s="53">
        <v>-12.750349999999999</v>
      </c>
      <c r="AL508" s="53">
        <v>-13.85075</v>
      </c>
      <c r="AM508" s="53">
        <v>-14.06166</v>
      </c>
      <c r="AN508" s="53">
        <v>-15.64837</v>
      </c>
      <c r="AO508" s="53">
        <v>-17.051629999999999</v>
      </c>
      <c r="AP508" s="53">
        <v>-15.178039999999999</v>
      </c>
      <c r="AQ508" s="53">
        <v>-15.015269999999999</v>
      </c>
      <c r="AR508" s="53">
        <v>-18.463889999999999</v>
      </c>
      <c r="AS508" s="53">
        <v>-17.910869999999999</v>
      </c>
      <c r="AT508" s="53">
        <v>-20.832979999999999</v>
      </c>
      <c r="AU508" s="53">
        <v>-22.981089999999998</v>
      </c>
      <c r="AV508" s="53">
        <v>-22.846810000000001</v>
      </c>
      <c r="AW508" s="53">
        <v>-22.417660000000001</v>
      </c>
      <c r="AX508" s="53">
        <v>-21.329899999999999</v>
      </c>
      <c r="AY508" s="53">
        <v>-21.034120000000001</v>
      </c>
      <c r="AZ508" s="53">
        <v>-20.071680000000001</v>
      </c>
      <c r="BA508" s="53">
        <v>-20.519310000000001</v>
      </c>
      <c r="BB508" s="53">
        <v>-18.64236</v>
      </c>
      <c r="BC508" s="53">
        <v>-22.553899999999999</v>
      </c>
      <c r="BD508" s="53">
        <v>-24.24607</v>
      </c>
      <c r="BE508" s="53">
        <v>2.6272831000000001</v>
      </c>
      <c r="BF508" s="53">
        <v>4.0040230000000001</v>
      </c>
      <c r="BG508" s="53">
        <v>3.941462</v>
      </c>
      <c r="BH508" s="53">
        <v>3.8110729999999999</v>
      </c>
      <c r="BI508" s="53">
        <v>2.9046530000000002</v>
      </c>
      <c r="BJ508" s="53">
        <v>1.8710089999999999</v>
      </c>
      <c r="BK508" s="53">
        <v>1.6492640000000001</v>
      </c>
      <c r="BL508" s="53">
        <v>0.29766579999999998</v>
      </c>
      <c r="BM508" s="53">
        <v>-0.99554989999999999</v>
      </c>
      <c r="BN508" s="53">
        <v>1.103038</v>
      </c>
      <c r="BO508" s="53">
        <v>1.2394989999999999</v>
      </c>
      <c r="BP508" s="53">
        <v>-2.0808870000000002</v>
      </c>
      <c r="BQ508" s="53">
        <v>-1.6722600000000001</v>
      </c>
      <c r="BR508" s="53">
        <v>-4.0601960000000004</v>
      </c>
      <c r="BS508" s="53">
        <v>-6.3987150000000002</v>
      </c>
      <c r="BT508" s="53">
        <v>-6.2335019999999997</v>
      </c>
      <c r="BU508" s="53">
        <v>-6.5521669999999999</v>
      </c>
      <c r="BV508" s="53">
        <v>-5.9314650000000002</v>
      </c>
      <c r="BW508" s="53">
        <v>-5.5213020000000004</v>
      </c>
      <c r="BX508" s="53">
        <v>-4.8182429999999998</v>
      </c>
      <c r="BY508" s="53">
        <v>-5.498532</v>
      </c>
      <c r="BZ508" s="53">
        <v>-3.6316609999999998</v>
      </c>
      <c r="CA508" s="53">
        <v>-7.4811040000000002</v>
      </c>
      <c r="CB508" s="53">
        <v>-9.2630649999999992</v>
      </c>
      <c r="CC508" s="53">
        <v>13.765689999999999</v>
      </c>
      <c r="CD508" s="53">
        <v>15.085739999999999</v>
      </c>
      <c r="CE508" s="53">
        <v>14.88349</v>
      </c>
      <c r="CF508" s="53">
        <v>14.798109999999999</v>
      </c>
      <c r="CG508" s="53">
        <v>13.747260000000001</v>
      </c>
      <c r="CH508" s="53">
        <v>12.75985</v>
      </c>
      <c r="CI508" s="53">
        <v>12.5306</v>
      </c>
      <c r="CJ508" s="53">
        <v>11.341839999999999</v>
      </c>
      <c r="CK508" s="53">
        <v>10.124840000000001</v>
      </c>
      <c r="CL508" s="53">
        <v>12.37927</v>
      </c>
      <c r="CM508" s="53">
        <v>12.4975</v>
      </c>
      <c r="CN508" s="53">
        <v>9.2659319999999994</v>
      </c>
      <c r="CO508" s="53">
        <v>9.5745520000000006</v>
      </c>
      <c r="CP508" s="53">
        <v>7.5565800000000003</v>
      </c>
      <c r="CQ508" s="53">
        <v>5.0861879999999999</v>
      </c>
      <c r="CR508" s="53">
        <v>5.2728260000000002</v>
      </c>
      <c r="CS508" s="53">
        <v>4.4362209999999997</v>
      </c>
      <c r="CT508" s="53">
        <v>4.733441</v>
      </c>
      <c r="CU508" s="53">
        <v>5.2228279999999998</v>
      </c>
      <c r="CV508" s="53">
        <v>5.7462400000000002</v>
      </c>
      <c r="CW508" s="53">
        <v>4.9048119999999997</v>
      </c>
      <c r="CX508" s="53">
        <v>6.7647009999999996</v>
      </c>
      <c r="CY508" s="53">
        <v>2.9582660000000001</v>
      </c>
      <c r="CZ508" s="53">
        <v>1.1141160000000001</v>
      </c>
      <c r="DA508" s="53">
        <v>24.9041</v>
      </c>
      <c r="DB508" s="53">
        <v>26.167449999999999</v>
      </c>
      <c r="DC508" s="53">
        <v>25.825520000000001</v>
      </c>
      <c r="DD508" s="53">
        <v>25.785139999999998</v>
      </c>
      <c r="DE508" s="53">
        <v>24.589870000000001</v>
      </c>
      <c r="DF508" s="53">
        <v>23.648700000000002</v>
      </c>
      <c r="DG508" s="53">
        <v>23.411940000000001</v>
      </c>
      <c r="DH508" s="53">
        <v>22.386019999999998</v>
      </c>
      <c r="DI508" s="53">
        <v>21.245229999999999</v>
      </c>
      <c r="DJ508" s="53">
        <v>23.6555</v>
      </c>
      <c r="DK508" s="53">
        <v>23.755510000000001</v>
      </c>
      <c r="DL508" s="53">
        <v>20.612749999999998</v>
      </c>
      <c r="DM508" s="53">
        <v>20.821359999999999</v>
      </c>
      <c r="DN508" s="53">
        <v>19.173359999999999</v>
      </c>
      <c r="DO508" s="53">
        <v>16.571090000000002</v>
      </c>
      <c r="DP508" s="53">
        <v>16.779150000000001</v>
      </c>
      <c r="DQ508" s="53">
        <v>15.424609999999999</v>
      </c>
      <c r="DR508" s="53">
        <v>15.398350000000001</v>
      </c>
      <c r="DS508" s="53">
        <v>15.96696</v>
      </c>
      <c r="DT508" s="53">
        <v>16.31072</v>
      </c>
      <c r="DU508" s="53">
        <v>15.308160000000001</v>
      </c>
      <c r="DV508" s="53">
        <v>17.161059999999999</v>
      </c>
      <c r="DW508" s="53">
        <v>13.397640000000001</v>
      </c>
      <c r="DX508" s="53">
        <v>11.491300000000001</v>
      </c>
      <c r="DY508" s="53">
        <v>40.986179</v>
      </c>
      <c r="DZ508" s="53">
        <v>42.167679999999997</v>
      </c>
      <c r="EA508" s="53">
        <v>41.624070000000003</v>
      </c>
      <c r="EB508" s="53">
        <v>41.648679999999999</v>
      </c>
      <c r="EC508" s="53">
        <v>40.244880000000002</v>
      </c>
      <c r="ED508" s="53">
        <v>39.370449999999998</v>
      </c>
      <c r="EE508" s="53">
        <v>39.122869999999999</v>
      </c>
      <c r="EF508" s="53">
        <v>38.332059999999998</v>
      </c>
      <c r="EG508" s="53">
        <v>37.301310000000001</v>
      </c>
      <c r="EH508" s="53">
        <v>39.936579999999999</v>
      </c>
      <c r="EI508" s="53">
        <v>40.010269999999998</v>
      </c>
      <c r="EJ508" s="53">
        <v>36.995750000000001</v>
      </c>
      <c r="EK508" s="53">
        <v>37.05997</v>
      </c>
      <c r="EL508" s="53">
        <v>35.94614</v>
      </c>
      <c r="EM508" s="53">
        <v>33.153469999999999</v>
      </c>
      <c r="EN508" s="53">
        <v>33.392470000000003</v>
      </c>
      <c r="EO508" s="53">
        <v>31.290099999999999</v>
      </c>
      <c r="EP508" s="53">
        <v>30.796779999999998</v>
      </c>
      <c r="EQ508" s="53">
        <v>31.479769999999998</v>
      </c>
      <c r="ER508" s="53">
        <v>31.564160000000001</v>
      </c>
      <c r="ES508" s="53">
        <v>30.32893</v>
      </c>
      <c r="ET508" s="53">
        <v>32.171759999999999</v>
      </c>
      <c r="EU508" s="53">
        <v>28.47043</v>
      </c>
      <c r="EV508" s="53">
        <v>26.474299999999999</v>
      </c>
      <c r="EW508" s="53">
        <v>77.935320000000004</v>
      </c>
      <c r="EX508" s="53">
        <v>76.748980000000003</v>
      </c>
      <c r="EY508" s="53">
        <v>75.210139999999996</v>
      </c>
      <c r="EZ508" s="53">
        <v>73.623949999999994</v>
      </c>
      <c r="FA508" s="53">
        <v>72.106560000000002</v>
      </c>
      <c r="FB508" s="53">
        <v>70.775620000000004</v>
      </c>
      <c r="FC508" s="53">
        <v>69.892039999999994</v>
      </c>
      <c r="FD508" s="53">
        <v>70.944400000000002</v>
      </c>
      <c r="FE508" s="53">
        <v>74.112750000000005</v>
      </c>
      <c r="FF508" s="53">
        <v>77.708759999999998</v>
      </c>
      <c r="FG508" s="53">
        <v>81.341160000000002</v>
      </c>
      <c r="FH508" s="53">
        <v>84.701499999999996</v>
      </c>
      <c r="FI508" s="53">
        <v>87.568529999999996</v>
      </c>
      <c r="FJ508" s="53">
        <v>89.725319999999996</v>
      </c>
      <c r="FK508" s="53">
        <v>91.780810000000002</v>
      </c>
      <c r="FL508" s="53">
        <v>93.382109999999997</v>
      </c>
      <c r="FM508" s="53">
        <v>94.14819</v>
      </c>
      <c r="FN508" s="53">
        <v>93.890150000000006</v>
      </c>
      <c r="FO508" s="53">
        <v>92.738119999999995</v>
      </c>
      <c r="FP508" s="53">
        <v>90.652079999999998</v>
      </c>
      <c r="FQ508" s="53">
        <v>87.663129999999995</v>
      </c>
      <c r="FR508" s="53">
        <v>84.960909999999998</v>
      </c>
      <c r="FS508" s="53">
        <v>82.796369999999996</v>
      </c>
      <c r="FT508" s="53">
        <v>80.382199999999997</v>
      </c>
      <c r="FU508" s="53">
        <v>314</v>
      </c>
      <c r="FV508" s="53">
        <v>50249.31</v>
      </c>
      <c r="FW508" s="53">
        <v>3266.529</v>
      </c>
      <c r="FX508" s="53">
        <v>1</v>
      </c>
    </row>
    <row r="509" spans="1:180" x14ac:dyDescent="0.3">
      <c r="A509" t="s">
        <v>174</v>
      </c>
      <c r="B509" t="s">
        <v>254</v>
      </c>
      <c r="C509" t="s">
        <v>180</v>
      </c>
      <c r="D509" t="s">
        <v>248</v>
      </c>
      <c r="E509" t="s">
        <v>188</v>
      </c>
      <c r="F509" t="s">
        <v>241</v>
      </c>
      <c r="G509" t="s">
        <v>244</v>
      </c>
      <c r="H509" s="53">
        <v>244</v>
      </c>
      <c r="I509" s="53">
        <v>177.27170000000001</v>
      </c>
      <c r="J509" s="53">
        <v>175.45050000000001</v>
      </c>
      <c r="K509" s="53">
        <v>172.4863</v>
      </c>
      <c r="L509" s="53">
        <v>168.5198</v>
      </c>
      <c r="M509" s="53">
        <v>168.4836</v>
      </c>
      <c r="N509" s="53">
        <v>173.07230000000001</v>
      </c>
      <c r="O509" s="53">
        <v>175.96199999999999</v>
      </c>
      <c r="P509" s="53">
        <v>176.43629999999999</v>
      </c>
      <c r="Q509" s="53">
        <v>178.40299999999999</v>
      </c>
      <c r="R509" s="53">
        <v>179.93340000000001</v>
      </c>
      <c r="S509" s="53">
        <v>183.31880000000001</v>
      </c>
      <c r="T509" s="53">
        <v>185.5789</v>
      </c>
      <c r="U509" s="53">
        <v>184.72450000000001</v>
      </c>
      <c r="V509" s="53">
        <v>184.0301</v>
      </c>
      <c r="W509" s="53">
        <v>177.8039</v>
      </c>
      <c r="X509" s="53">
        <v>173.73480000000001</v>
      </c>
      <c r="Y509" s="53">
        <v>173.32919999999999</v>
      </c>
      <c r="Z509" s="53">
        <v>170.40190000000001</v>
      </c>
      <c r="AA509" s="53">
        <v>169.39619999999999</v>
      </c>
      <c r="AB509" s="53">
        <v>166.63820000000001</v>
      </c>
      <c r="AC509" s="53">
        <v>166.65430000000001</v>
      </c>
      <c r="AD509" s="53">
        <v>165.0513</v>
      </c>
      <c r="AE509" s="53">
        <v>163.9485</v>
      </c>
      <c r="AF509" s="53">
        <v>162.21639999999999</v>
      </c>
      <c r="AG509" s="53">
        <v>-24.459070000000001</v>
      </c>
      <c r="AH509" s="53">
        <v>-23.264810000000001</v>
      </c>
      <c r="AI509" s="53">
        <v>-23.837869999999999</v>
      </c>
      <c r="AJ509" s="53">
        <v>-26.047049999999999</v>
      </c>
      <c r="AK509" s="53">
        <v>-24.151109999999999</v>
      </c>
      <c r="AL509" s="53">
        <v>-22.114180000000001</v>
      </c>
      <c r="AM509" s="53">
        <v>-24.01885</v>
      </c>
      <c r="AN509" s="53">
        <v>-28.371580000000002</v>
      </c>
      <c r="AO509" s="53">
        <v>-30.203749999999999</v>
      </c>
      <c r="AP509" s="53">
        <v>-30.829689999999999</v>
      </c>
      <c r="AQ509" s="53">
        <v>-28.514089999999999</v>
      </c>
      <c r="AR509" s="53">
        <v>-26.049980000000001</v>
      </c>
      <c r="AS509" s="53">
        <v>-25.913509999999999</v>
      </c>
      <c r="AT509" s="53">
        <v>-27.13946</v>
      </c>
      <c r="AU509" s="53">
        <v>-31.336539999999999</v>
      </c>
      <c r="AV509" s="53">
        <v>-32.11665</v>
      </c>
      <c r="AW509" s="53">
        <v>-29.30545</v>
      </c>
      <c r="AX509" s="53">
        <v>-28.306629999999998</v>
      </c>
      <c r="AY509" s="53">
        <v>-25.88946</v>
      </c>
      <c r="AZ509" s="53">
        <v>-24.524560000000001</v>
      </c>
      <c r="BA509" s="53">
        <v>-21.455909999999999</v>
      </c>
      <c r="BB509" s="53">
        <v>-21.3873</v>
      </c>
      <c r="BC509" s="53">
        <v>-20.906860000000002</v>
      </c>
      <c r="BD509" s="53">
        <v>-20.303599999999999</v>
      </c>
      <c r="BE509" s="53">
        <v>-8.4667320000000004</v>
      </c>
      <c r="BF509" s="53">
        <v>-7.4202859999999999</v>
      </c>
      <c r="BG509" s="53">
        <v>-8.122465</v>
      </c>
      <c r="BH509" s="53">
        <v>-10.59132</v>
      </c>
      <c r="BI509" s="53">
        <v>-8.8639150000000004</v>
      </c>
      <c r="BJ509" s="53">
        <v>-6.9438620000000002</v>
      </c>
      <c r="BK509" s="53">
        <v>-9.008203</v>
      </c>
      <c r="BL509" s="53">
        <v>-13.13158</v>
      </c>
      <c r="BM509" s="53">
        <v>-14.73678</v>
      </c>
      <c r="BN509" s="53">
        <v>-15.4232</v>
      </c>
      <c r="BO509" s="53">
        <v>-13.08297</v>
      </c>
      <c r="BP509" s="53">
        <v>-10.95651</v>
      </c>
      <c r="BQ509" s="53">
        <v>-10.80414</v>
      </c>
      <c r="BR509" s="53">
        <v>-11.87335</v>
      </c>
      <c r="BS509" s="53">
        <v>-15.73296</v>
      </c>
      <c r="BT509" s="53">
        <v>-16.335319999999999</v>
      </c>
      <c r="BU509" s="53">
        <v>-13.40474</v>
      </c>
      <c r="BV509" s="53">
        <v>-12.620010000000001</v>
      </c>
      <c r="BW509" s="53">
        <v>-10.52791</v>
      </c>
      <c r="BX509" s="53">
        <v>-9.5725879999999997</v>
      </c>
      <c r="BY509" s="53">
        <v>-6.8067270000000004</v>
      </c>
      <c r="BZ509" s="53">
        <v>-6.785266</v>
      </c>
      <c r="CA509" s="53">
        <v>-6.4443000000000001</v>
      </c>
      <c r="CB509" s="53">
        <v>-5.9111380000000002</v>
      </c>
      <c r="CC509" s="53">
        <v>2.6095109000000001</v>
      </c>
      <c r="CD509" s="53">
        <v>3.5535800000000002</v>
      </c>
      <c r="CE509" s="53">
        <v>2.7619739999999999</v>
      </c>
      <c r="CF509" s="53">
        <v>0.1132678</v>
      </c>
      <c r="CG509" s="53">
        <v>1.723951</v>
      </c>
      <c r="CH509" s="53">
        <v>3.5630540000000002</v>
      </c>
      <c r="CI509" s="53">
        <v>1.388126</v>
      </c>
      <c r="CJ509" s="53">
        <v>-2.5764049999999998</v>
      </c>
      <c r="CK509" s="53">
        <v>-4.0244109999999997</v>
      </c>
      <c r="CL509" s="53">
        <v>-4.7527100000000004</v>
      </c>
      <c r="CM509" s="53">
        <v>-2.3954240000000002</v>
      </c>
      <c r="CN509" s="53">
        <v>-0.50282819999999995</v>
      </c>
      <c r="CO509" s="53">
        <v>-0.33943400000000001</v>
      </c>
      <c r="CP509" s="53">
        <v>-1.300098</v>
      </c>
      <c r="CQ509" s="53">
        <v>-4.9259639999999996</v>
      </c>
      <c r="CR509" s="53">
        <v>-5.4052119999999997</v>
      </c>
      <c r="CS509" s="53">
        <v>-2.3919670000000002</v>
      </c>
      <c r="CT509" s="53">
        <v>-1.755503</v>
      </c>
      <c r="CU509" s="53">
        <v>0.11144129999999999</v>
      </c>
      <c r="CV509" s="53">
        <v>0.78310120000000005</v>
      </c>
      <c r="CW509" s="53">
        <v>3.3392520000000001</v>
      </c>
      <c r="CX509" s="53">
        <v>3.3280599999999998</v>
      </c>
      <c r="CY509" s="53">
        <v>3.572425</v>
      </c>
      <c r="CZ509" s="53">
        <v>4.0570389999999996</v>
      </c>
      <c r="DA509" s="53">
        <v>13.685750000000001</v>
      </c>
      <c r="DB509" s="53">
        <v>14.52745</v>
      </c>
      <c r="DC509" s="53">
        <v>13.646409999999999</v>
      </c>
      <c r="DD509" s="53">
        <v>10.81786</v>
      </c>
      <c r="DE509" s="53">
        <v>12.311820000000001</v>
      </c>
      <c r="DF509" s="53">
        <v>14.06997</v>
      </c>
      <c r="DG509" s="53">
        <v>11.78445</v>
      </c>
      <c r="DH509" s="53">
        <v>7.9787710000000001</v>
      </c>
      <c r="DI509" s="53">
        <v>6.687964</v>
      </c>
      <c r="DJ509" s="53">
        <v>5.9177759999999999</v>
      </c>
      <c r="DK509" s="53">
        <v>8.2921209999999999</v>
      </c>
      <c r="DL509" s="53">
        <v>9.9508580000000002</v>
      </c>
      <c r="DM509" s="53">
        <v>10.12527</v>
      </c>
      <c r="DN509" s="53">
        <v>9.2731589999999997</v>
      </c>
      <c r="DO509" s="53">
        <v>5.8810310000000001</v>
      </c>
      <c r="DP509" s="53">
        <v>5.5248920000000004</v>
      </c>
      <c r="DQ509" s="53">
        <v>8.6208120000000008</v>
      </c>
      <c r="DR509" s="53">
        <v>9.1090040000000005</v>
      </c>
      <c r="DS509" s="53">
        <v>10.7508</v>
      </c>
      <c r="DT509" s="53">
        <v>11.13879</v>
      </c>
      <c r="DU509" s="53">
        <v>13.48523</v>
      </c>
      <c r="DV509" s="53">
        <v>13.44139</v>
      </c>
      <c r="DW509" s="53">
        <v>13.58915</v>
      </c>
      <c r="DX509" s="53">
        <v>14.025219999999999</v>
      </c>
      <c r="DY509" s="53">
        <v>29.678089</v>
      </c>
      <c r="DZ509" s="53">
        <v>30.371970000000001</v>
      </c>
      <c r="EA509" s="53">
        <v>29.361809999999998</v>
      </c>
      <c r="EB509" s="53">
        <v>26.273579999999999</v>
      </c>
      <c r="EC509" s="53">
        <v>27.59901</v>
      </c>
      <c r="ED509" s="53">
        <v>29.240290000000002</v>
      </c>
      <c r="EE509" s="53">
        <v>26.795100000000001</v>
      </c>
      <c r="EF509" s="53">
        <v>23.218769999999999</v>
      </c>
      <c r="EG509" s="53">
        <v>22.15493</v>
      </c>
      <c r="EH509" s="53">
        <v>21.324259999999999</v>
      </c>
      <c r="EI509" s="53">
        <v>23.723240000000001</v>
      </c>
      <c r="EJ509" s="53">
        <v>25.044319999999999</v>
      </c>
      <c r="EK509" s="53">
        <v>25.234649999999998</v>
      </c>
      <c r="EL509" s="53">
        <v>24.539259999999999</v>
      </c>
      <c r="EM509" s="53">
        <v>21.48461</v>
      </c>
      <c r="EN509" s="53">
        <v>21.306229999999999</v>
      </c>
      <c r="EO509" s="53">
        <v>24.521509999999999</v>
      </c>
      <c r="EP509" s="53">
        <v>24.795629999999999</v>
      </c>
      <c r="EQ509" s="53">
        <v>26.11234</v>
      </c>
      <c r="ER509" s="53">
        <v>26.09076</v>
      </c>
      <c r="ES509" s="53">
        <v>28.134409999999999</v>
      </c>
      <c r="ET509" s="53">
        <v>28.043420000000001</v>
      </c>
      <c r="EU509" s="53">
        <v>28.05171</v>
      </c>
      <c r="EV509" s="53">
        <v>28.417680000000001</v>
      </c>
      <c r="EW509" s="53">
        <v>81.784999999999997</v>
      </c>
      <c r="EX509" s="53">
        <v>80.155389999999997</v>
      </c>
      <c r="EY509" s="53">
        <v>78.614090000000004</v>
      </c>
      <c r="EZ509" s="53">
        <v>77.142809999999997</v>
      </c>
      <c r="FA509" s="53">
        <v>75.777569999999997</v>
      </c>
      <c r="FB509" s="53">
        <v>74.407679999999999</v>
      </c>
      <c r="FC509" s="53">
        <v>73.888159999999999</v>
      </c>
      <c r="FD509" s="53">
        <v>75.775289999999998</v>
      </c>
      <c r="FE509" s="53">
        <v>78.638000000000005</v>
      </c>
      <c r="FF509" s="53">
        <v>81.529269999999997</v>
      </c>
      <c r="FG509" s="53">
        <v>84.609049999999996</v>
      </c>
      <c r="FH509" s="53">
        <v>87.678269999999998</v>
      </c>
      <c r="FI509" s="53">
        <v>90.604399999999998</v>
      </c>
      <c r="FJ509" s="53">
        <v>92.844729999999998</v>
      </c>
      <c r="FK509" s="53">
        <v>94.851249999999993</v>
      </c>
      <c r="FL509" s="53">
        <v>96.427120000000002</v>
      </c>
      <c r="FM509" s="53">
        <v>97.185860000000005</v>
      </c>
      <c r="FN509" s="53">
        <v>97.189030000000002</v>
      </c>
      <c r="FO509" s="53">
        <v>96.42107</v>
      </c>
      <c r="FP509" s="53">
        <v>94.692549999999997</v>
      </c>
      <c r="FQ509" s="53">
        <v>91.701639999999998</v>
      </c>
      <c r="FR509" s="53">
        <v>89.004369999999994</v>
      </c>
      <c r="FS509" s="53">
        <v>86.030950000000004</v>
      </c>
      <c r="FT509" s="53">
        <v>83.265789999999996</v>
      </c>
      <c r="FU509" s="53">
        <v>314</v>
      </c>
      <c r="FV509" s="53">
        <v>60238.17</v>
      </c>
      <c r="FW509" s="53">
        <v>3168.5940000000001</v>
      </c>
      <c r="FX509" s="53">
        <v>1</v>
      </c>
    </row>
    <row r="510" spans="1:180" x14ac:dyDescent="0.3">
      <c r="A510" t="s">
        <v>174</v>
      </c>
      <c r="B510" t="s">
        <v>254</v>
      </c>
      <c r="C510" t="s">
        <v>180</v>
      </c>
      <c r="D510" t="s">
        <v>248</v>
      </c>
      <c r="E510" t="s">
        <v>190</v>
      </c>
      <c r="F510" t="s">
        <v>241</v>
      </c>
      <c r="G510" t="s">
        <v>244</v>
      </c>
      <c r="H510" s="53">
        <v>244</v>
      </c>
      <c r="I510" s="53">
        <v>111.5003</v>
      </c>
      <c r="J510" s="53">
        <v>111.26560000000001</v>
      </c>
      <c r="K510" s="53">
        <v>108.26479999999999</v>
      </c>
      <c r="L510" s="53">
        <v>104.88549999999999</v>
      </c>
      <c r="M510" s="53">
        <v>105.0962</v>
      </c>
      <c r="N510" s="53">
        <v>107.9799</v>
      </c>
      <c r="O510" s="53">
        <v>110.66119999999999</v>
      </c>
      <c r="P510" s="53">
        <v>113.926</v>
      </c>
      <c r="Q510" s="53">
        <v>117.9008</v>
      </c>
      <c r="R510" s="53">
        <v>120.6901</v>
      </c>
      <c r="S510" s="53">
        <v>122.202</v>
      </c>
      <c r="T510" s="53">
        <v>123.4208</v>
      </c>
      <c r="U510" s="53">
        <v>122.0377</v>
      </c>
      <c r="V510" s="53">
        <v>123.9344</v>
      </c>
      <c r="W510" s="53">
        <v>121.792</v>
      </c>
      <c r="X510" s="53">
        <v>116.2128</v>
      </c>
      <c r="Y510" s="53">
        <v>110.702</v>
      </c>
      <c r="Z510" s="53">
        <v>108.4744</v>
      </c>
      <c r="AA510" s="53">
        <v>108.5318</v>
      </c>
      <c r="AB510" s="53">
        <v>107.4498</v>
      </c>
      <c r="AC510" s="53">
        <v>105.8049</v>
      </c>
      <c r="AD510" s="53">
        <v>103.345</v>
      </c>
      <c r="AE510" s="53">
        <v>100.8176</v>
      </c>
      <c r="AF510" s="53">
        <v>97.674970000000002</v>
      </c>
      <c r="AG510" s="53">
        <v>-46.568722000000001</v>
      </c>
      <c r="AH510" s="53">
        <v>-43.940890000000003</v>
      </c>
      <c r="AI510" s="53">
        <v>-45.56138</v>
      </c>
      <c r="AJ510" s="53">
        <v>-47.985869999999998</v>
      </c>
      <c r="AK510" s="53">
        <v>-46.293959999999998</v>
      </c>
      <c r="AL510" s="53">
        <v>-43.357840000000003</v>
      </c>
      <c r="AM510" s="53">
        <v>-44.769860000000001</v>
      </c>
      <c r="AN510" s="53">
        <v>-48.359400000000001</v>
      </c>
      <c r="AO510" s="53">
        <v>-47.67859</v>
      </c>
      <c r="AP510" s="53">
        <v>-46.1905</v>
      </c>
      <c r="AQ510" s="53">
        <v>-46.650829999999999</v>
      </c>
      <c r="AR510" s="53">
        <v>-46.433259999999997</v>
      </c>
      <c r="AS510" s="53">
        <v>-47.434280000000001</v>
      </c>
      <c r="AT510" s="53">
        <v>-46.191130000000001</v>
      </c>
      <c r="AU510" s="53">
        <v>-46.168419999999998</v>
      </c>
      <c r="AV510" s="53">
        <v>-47.125790000000002</v>
      </c>
      <c r="AW510" s="53">
        <v>-48.940489999999997</v>
      </c>
      <c r="AX510" s="53">
        <v>-47.16039</v>
      </c>
      <c r="AY510" s="53">
        <v>-45.029229999999998</v>
      </c>
      <c r="AZ510" s="53">
        <v>-43.08766</v>
      </c>
      <c r="BA510" s="53">
        <v>-42.780360000000002</v>
      </c>
      <c r="BB510" s="53">
        <v>-42.588509999999999</v>
      </c>
      <c r="BC510" s="53">
        <v>-43.746319999999997</v>
      </c>
      <c r="BD510" s="53">
        <v>-45.347749999999998</v>
      </c>
      <c r="BE510" s="53">
        <v>-29.356608999999999</v>
      </c>
      <c r="BF510" s="53">
        <v>-27.047779999999999</v>
      </c>
      <c r="BG510" s="53">
        <v>-28.284479999999999</v>
      </c>
      <c r="BH510" s="53">
        <v>-30.377189999999999</v>
      </c>
      <c r="BI510" s="53">
        <v>-28.97128</v>
      </c>
      <c r="BJ510" s="53">
        <v>-26.421119999999998</v>
      </c>
      <c r="BK510" s="53">
        <v>-28.014859999999999</v>
      </c>
      <c r="BL510" s="53">
        <v>-31.71405</v>
      </c>
      <c r="BM510" s="53">
        <v>-31.272860000000001</v>
      </c>
      <c r="BN510" s="53">
        <v>-30.1754</v>
      </c>
      <c r="BO510" s="53">
        <v>-30.662179999999999</v>
      </c>
      <c r="BP510" s="53">
        <v>-30.408719999999999</v>
      </c>
      <c r="BQ510" s="53">
        <v>-31.199490000000001</v>
      </c>
      <c r="BR510" s="53">
        <v>-29.389720000000001</v>
      </c>
      <c r="BS510" s="53">
        <v>-28.978020000000001</v>
      </c>
      <c r="BT510" s="53">
        <v>-29.93984</v>
      </c>
      <c r="BU510" s="53">
        <v>-31.88579</v>
      </c>
      <c r="BV510" s="53">
        <v>-30.35032</v>
      </c>
      <c r="BW510" s="53">
        <v>-28.209959999999999</v>
      </c>
      <c r="BX510" s="53">
        <v>-26.39997</v>
      </c>
      <c r="BY510" s="53">
        <v>-25.85773</v>
      </c>
      <c r="BZ510" s="53">
        <v>-25.814889999999998</v>
      </c>
      <c r="CA510" s="53">
        <v>-26.776990000000001</v>
      </c>
      <c r="CB510" s="53">
        <v>-28.493880000000001</v>
      </c>
      <c r="CC510" s="53">
        <v>-17.435551</v>
      </c>
      <c r="CD510" s="53">
        <v>-15.347659999999999</v>
      </c>
      <c r="CE510" s="53">
        <v>-16.318560000000002</v>
      </c>
      <c r="CF510" s="53">
        <v>-18.181470000000001</v>
      </c>
      <c r="CG510" s="53">
        <v>-16.973649999999999</v>
      </c>
      <c r="CH510" s="53">
        <v>-14.690810000000001</v>
      </c>
      <c r="CI510" s="53">
        <v>-16.41039</v>
      </c>
      <c r="CJ510" s="53">
        <v>-20.18553</v>
      </c>
      <c r="CK510" s="53">
        <v>-19.910299999999999</v>
      </c>
      <c r="CL510" s="53">
        <v>-19.083390000000001</v>
      </c>
      <c r="CM510" s="53">
        <v>-19.58849</v>
      </c>
      <c r="CN510" s="53">
        <v>-19.31016</v>
      </c>
      <c r="CO510" s="53">
        <v>-19.95532</v>
      </c>
      <c r="CP510" s="53">
        <v>-17.753119999999999</v>
      </c>
      <c r="CQ510" s="53">
        <v>-17.071999999999999</v>
      </c>
      <c r="CR510" s="53">
        <v>-18.036899999999999</v>
      </c>
      <c r="CS510" s="53">
        <v>-20.07376</v>
      </c>
      <c r="CT510" s="53">
        <v>-18.707709999999999</v>
      </c>
      <c r="CU510" s="53">
        <v>-16.56099</v>
      </c>
      <c r="CV510" s="53">
        <v>-14.842129999999999</v>
      </c>
      <c r="CW510" s="53">
        <v>-14.137169999999999</v>
      </c>
      <c r="CX510" s="53">
        <v>-14.19753</v>
      </c>
      <c r="CY510" s="53">
        <v>-15.024100000000001</v>
      </c>
      <c r="CZ510" s="53">
        <v>-16.82094</v>
      </c>
      <c r="DA510" s="53">
        <v>-5.5144868000000002</v>
      </c>
      <c r="DB510" s="53">
        <v>-3.6475409999999999</v>
      </c>
      <c r="DC510" s="53">
        <v>-4.3526290000000003</v>
      </c>
      <c r="DD510" s="53">
        <v>-5.9857570000000004</v>
      </c>
      <c r="DE510" s="53">
        <v>-4.9760140000000002</v>
      </c>
      <c r="DF510" s="53">
        <v>-2.9604919999999999</v>
      </c>
      <c r="DG510" s="53">
        <v>-4.8059250000000002</v>
      </c>
      <c r="DH510" s="53">
        <v>-8.6570149999999995</v>
      </c>
      <c r="DI510" s="53">
        <v>-8.5477369999999997</v>
      </c>
      <c r="DJ510" s="53">
        <v>-7.9913850000000002</v>
      </c>
      <c r="DK510" s="53">
        <v>-8.5147980000000008</v>
      </c>
      <c r="DL510" s="53">
        <v>-8.2116140000000009</v>
      </c>
      <c r="DM510" s="53">
        <v>-8.7111499999999999</v>
      </c>
      <c r="DN510" s="53">
        <v>-6.1165159999999998</v>
      </c>
      <c r="DO510" s="53">
        <v>-5.1659810000000004</v>
      </c>
      <c r="DP510" s="53">
        <v>-6.1339629999999996</v>
      </c>
      <c r="DQ510" s="53">
        <v>-8.2617259999999995</v>
      </c>
      <c r="DR510" s="53">
        <v>-7.0651109999999999</v>
      </c>
      <c r="DS510" s="53">
        <v>-4.9120150000000002</v>
      </c>
      <c r="DT510" s="53">
        <v>-3.2842859999999998</v>
      </c>
      <c r="DU510" s="53">
        <v>-2.4166029999999998</v>
      </c>
      <c r="DV510" s="53">
        <v>-2.5801690000000002</v>
      </c>
      <c r="DW510" s="53">
        <v>-3.2711950000000001</v>
      </c>
      <c r="DX510" s="53">
        <v>-5.1480040000000002</v>
      </c>
      <c r="DY510" s="53">
        <v>11.69763</v>
      </c>
      <c r="DZ510" s="53">
        <v>13.245570000000001</v>
      </c>
      <c r="EA510" s="53">
        <v>12.92427</v>
      </c>
      <c r="EB510" s="53">
        <v>11.622920000000001</v>
      </c>
      <c r="EC510" s="53">
        <v>12.34666</v>
      </c>
      <c r="ED510" s="53">
        <v>13.97622</v>
      </c>
      <c r="EE510" s="53">
        <v>11.94908</v>
      </c>
      <c r="EF510" s="53">
        <v>7.988334</v>
      </c>
      <c r="EG510" s="53">
        <v>7.8579970000000001</v>
      </c>
      <c r="EH510" s="53">
        <v>8.0237119999999997</v>
      </c>
      <c r="EI510" s="53">
        <v>7.4738519999999999</v>
      </c>
      <c r="EJ510" s="53">
        <v>7.8129309999999998</v>
      </c>
      <c r="EK510" s="53">
        <v>7.5236419999999997</v>
      </c>
      <c r="EL510" s="53">
        <v>10.684889999999999</v>
      </c>
      <c r="EM510" s="53">
        <v>12.024419999999999</v>
      </c>
      <c r="EN510" s="53">
        <v>11.05199</v>
      </c>
      <c r="EO510" s="53">
        <v>8.7929729999999999</v>
      </c>
      <c r="EP510" s="53">
        <v>9.7449600000000007</v>
      </c>
      <c r="EQ510" s="53">
        <v>11.907249999999999</v>
      </c>
      <c r="ER510" s="53">
        <v>13.4034</v>
      </c>
      <c r="ES510" s="53">
        <v>14.506030000000001</v>
      </c>
      <c r="ET510" s="53">
        <v>14.19345</v>
      </c>
      <c r="EU510" s="53">
        <v>13.698130000000001</v>
      </c>
      <c r="EV510" s="53">
        <v>11.705859999999999</v>
      </c>
      <c r="EW510" s="53">
        <v>72.453029999999998</v>
      </c>
      <c r="EX510" s="53">
        <v>70.954859999999996</v>
      </c>
      <c r="EY510" s="53">
        <v>69.673100000000005</v>
      </c>
      <c r="EZ510" s="53">
        <v>68.696020000000004</v>
      </c>
      <c r="FA510" s="53">
        <v>67.549019999999999</v>
      </c>
      <c r="FB510" s="53">
        <v>66.326989999999995</v>
      </c>
      <c r="FC510" s="53">
        <v>65.162379999999999</v>
      </c>
      <c r="FD510" s="53">
        <v>65.561099999999996</v>
      </c>
      <c r="FE510" s="53">
        <v>68.303669999999997</v>
      </c>
      <c r="FF510" s="53">
        <v>71.756420000000006</v>
      </c>
      <c r="FG510" s="53">
        <v>75.547650000000004</v>
      </c>
      <c r="FH510" s="53">
        <v>79.270250000000004</v>
      </c>
      <c r="FI510" s="53">
        <v>82.414829999999995</v>
      </c>
      <c r="FJ510" s="53">
        <v>84.456760000000003</v>
      </c>
      <c r="FK510" s="53">
        <v>85.999459999999999</v>
      </c>
      <c r="FL510" s="53">
        <v>86.999570000000006</v>
      </c>
      <c r="FM510" s="53">
        <v>87.378889999999998</v>
      </c>
      <c r="FN510" s="53">
        <v>87.149569999999997</v>
      </c>
      <c r="FO510" s="53">
        <v>85.643090000000001</v>
      </c>
      <c r="FP510" s="53">
        <v>82.918360000000007</v>
      </c>
      <c r="FQ510" s="53">
        <v>80.474209999999999</v>
      </c>
      <c r="FR510" s="53">
        <v>78.171170000000004</v>
      </c>
      <c r="FS510" s="53">
        <v>76.191090000000003</v>
      </c>
      <c r="FT510" s="53">
        <v>74.087969999999999</v>
      </c>
      <c r="FU510" s="53">
        <v>314.0333</v>
      </c>
      <c r="FV510" s="53">
        <v>44967.21</v>
      </c>
      <c r="FW510" s="53">
        <v>3268.1869999999999</v>
      </c>
      <c r="FX510" s="53">
        <v>1</v>
      </c>
    </row>
    <row r="511" spans="1:180" x14ac:dyDescent="0.3">
      <c r="A511" t="s">
        <v>174</v>
      </c>
      <c r="B511" t="s">
        <v>254</v>
      </c>
      <c r="C511" t="s">
        <v>180</v>
      </c>
      <c r="D511" t="s">
        <v>248</v>
      </c>
      <c r="E511" t="s">
        <v>187</v>
      </c>
      <c r="F511" t="s">
        <v>241</v>
      </c>
      <c r="G511" t="s">
        <v>244</v>
      </c>
      <c r="H511" s="53">
        <v>244</v>
      </c>
      <c r="I511" s="53">
        <v>178.67320000000001</v>
      </c>
      <c r="J511" s="53">
        <v>175.5788</v>
      </c>
      <c r="K511" s="53">
        <v>170.16900000000001</v>
      </c>
      <c r="L511" s="53">
        <v>169.21780000000001</v>
      </c>
      <c r="M511" s="53">
        <v>168.56610000000001</v>
      </c>
      <c r="N511" s="53">
        <v>170.5138</v>
      </c>
      <c r="O511" s="53">
        <v>169.3853</v>
      </c>
      <c r="P511" s="53">
        <v>168.76490000000001</v>
      </c>
      <c r="Q511" s="53">
        <v>171.51169999999999</v>
      </c>
      <c r="R511" s="53">
        <v>176.14359999999999</v>
      </c>
      <c r="S511" s="53">
        <v>178.1867</v>
      </c>
      <c r="T511" s="53">
        <v>176.51740000000001</v>
      </c>
      <c r="U511" s="53">
        <v>179.0667</v>
      </c>
      <c r="V511" s="53">
        <v>178.00640000000001</v>
      </c>
      <c r="W511" s="53">
        <v>175.55459999999999</v>
      </c>
      <c r="X511" s="53">
        <v>169.3253</v>
      </c>
      <c r="Y511" s="53">
        <v>164.84800000000001</v>
      </c>
      <c r="Z511" s="53">
        <v>162.0438</v>
      </c>
      <c r="AA511" s="53">
        <v>161.47810000000001</v>
      </c>
      <c r="AB511" s="53">
        <v>158.62440000000001</v>
      </c>
      <c r="AC511" s="53">
        <v>156.489</v>
      </c>
      <c r="AD511" s="53">
        <v>156.22219999999999</v>
      </c>
      <c r="AE511" s="53">
        <v>154.58090000000001</v>
      </c>
      <c r="AF511" s="53">
        <v>154.05539999999999</v>
      </c>
      <c r="AG511" s="53">
        <v>-24.903191</v>
      </c>
      <c r="AH511" s="53">
        <v>-25.037690000000001</v>
      </c>
      <c r="AI511" s="53">
        <v>-27.729310000000002</v>
      </c>
      <c r="AJ511" s="53">
        <v>-25.095829999999999</v>
      </c>
      <c r="AK511" s="53">
        <v>-23.251930000000002</v>
      </c>
      <c r="AL511" s="53">
        <v>-24.042549999999999</v>
      </c>
      <c r="AM511" s="53">
        <v>-28.353670000000001</v>
      </c>
      <c r="AN511" s="53">
        <v>-31.719989999999999</v>
      </c>
      <c r="AO511" s="53">
        <v>-30.26932</v>
      </c>
      <c r="AP511" s="53">
        <v>-27.637149999999998</v>
      </c>
      <c r="AQ511" s="53">
        <v>-26.09008</v>
      </c>
      <c r="AR511" s="53">
        <v>-26.104109999999999</v>
      </c>
      <c r="AS511" s="53">
        <v>-21.761060000000001</v>
      </c>
      <c r="AT511" s="53">
        <v>-22.927769999999999</v>
      </c>
      <c r="AU511" s="53">
        <v>-22.17334</v>
      </c>
      <c r="AV511" s="53">
        <v>-25.130769999999998</v>
      </c>
      <c r="AW511" s="53">
        <v>-26.830269999999999</v>
      </c>
      <c r="AX511" s="53">
        <v>-26.342829999999999</v>
      </c>
      <c r="AY511" s="53">
        <v>-24.003240000000002</v>
      </c>
      <c r="AZ511" s="53">
        <v>-23.822559999999999</v>
      </c>
      <c r="BA511" s="53">
        <v>-24.768619999999999</v>
      </c>
      <c r="BB511" s="53">
        <v>-23.342919999999999</v>
      </c>
      <c r="BC511" s="53">
        <v>-22.884139999999999</v>
      </c>
      <c r="BD511" s="53">
        <v>-22.353570000000001</v>
      </c>
      <c r="BE511" s="53">
        <v>-8.4726458000000004</v>
      </c>
      <c r="BF511" s="53">
        <v>-8.6316900000000008</v>
      </c>
      <c r="BG511" s="53">
        <v>-11.181990000000001</v>
      </c>
      <c r="BH511" s="53">
        <v>-8.9681789999999992</v>
      </c>
      <c r="BI511" s="53">
        <v>-7.3990499999999999</v>
      </c>
      <c r="BJ511" s="53">
        <v>-7.7868250000000003</v>
      </c>
      <c r="BK511" s="53">
        <v>-11.698689999999999</v>
      </c>
      <c r="BL511" s="53">
        <v>-15.11304</v>
      </c>
      <c r="BM511" s="53">
        <v>-13.93425</v>
      </c>
      <c r="BN511" s="53">
        <v>-11.572369999999999</v>
      </c>
      <c r="BO511" s="53">
        <v>-9.9054680000000008</v>
      </c>
      <c r="BP511" s="53">
        <v>-10.017049999999999</v>
      </c>
      <c r="BQ511" s="53">
        <v>-5.9580469999999996</v>
      </c>
      <c r="BR511" s="53">
        <v>-6.9489400000000003</v>
      </c>
      <c r="BS511" s="53">
        <v>-6.4694729999999998</v>
      </c>
      <c r="BT511" s="53">
        <v>-9.4997939999999996</v>
      </c>
      <c r="BU511" s="53">
        <v>-11.063940000000001</v>
      </c>
      <c r="BV511" s="53">
        <v>-10.52239</v>
      </c>
      <c r="BW511" s="53">
        <v>-8.2033389999999997</v>
      </c>
      <c r="BX511" s="53">
        <v>-8.449173</v>
      </c>
      <c r="BY511" s="53">
        <v>-9.3919379999999997</v>
      </c>
      <c r="BZ511" s="53">
        <v>-8.0350769999999994</v>
      </c>
      <c r="CA511" s="53">
        <v>-7.6774430000000002</v>
      </c>
      <c r="CB511" s="53">
        <v>-7.028098</v>
      </c>
      <c r="CC511" s="53">
        <v>2.9071020999999999</v>
      </c>
      <c r="CD511" s="53">
        <v>2.731058</v>
      </c>
      <c r="CE511" s="53">
        <v>0.2786341</v>
      </c>
      <c r="CF511" s="53">
        <v>2.2017829999999998</v>
      </c>
      <c r="CG511" s="53">
        <v>3.5806089999999999</v>
      </c>
      <c r="CH511" s="53">
        <v>3.471838</v>
      </c>
      <c r="CI511" s="53">
        <v>-0.1635104</v>
      </c>
      <c r="CJ511" s="53">
        <v>-3.6111089999999999</v>
      </c>
      <c r="CK511" s="53">
        <v>-2.6206339999999999</v>
      </c>
      <c r="CL511" s="53">
        <v>-0.44595489999999999</v>
      </c>
      <c r="CM511" s="53">
        <v>1.3039480000000001</v>
      </c>
      <c r="CN511" s="53">
        <v>1.1248089999999999</v>
      </c>
      <c r="CO511" s="53">
        <v>4.9870739999999998</v>
      </c>
      <c r="CP511" s="53">
        <v>4.1179459999999999</v>
      </c>
      <c r="CQ511" s="53">
        <v>4.4069799999999999</v>
      </c>
      <c r="CR511" s="53">
        <v>1.3261750000000001</v>
      </c>
      <c r="CS511" s="53">
        <v>-0.14423459999999999</v>
      </c>
      <c r="CT511" s="53">
        <v>0.43479519999999999</v>
      </c>
      <c r="CU511" s="53">
        <v>2.7396229999999999</v>
      </c>
      <c r="CV511" s="53">
        <v>2.198391</v>
      </c>
      <c r="CW511" s="53">
        <v>1.257906</v>
      </c>
      <c r="CX511" s="53">
        <v>2.5670869999999999</v>
      </c>
      <c r="CY511" s="53">
        <v>2.8546710000000002</v>
      </c>
      <c r="CZ511" s="53">
        <v>3.5862759999999998</v>
      </c>
      <c r="DA511" s="53">
        <v>14.286849999999999</v>
      </c>
      <c r="DB511" s="53">
        <v>14.0938</v>
      </c>
      <c r="DC511" s="53">
        <v>11.73926</v>
      </c>
      <c r="DD511" s="53">
        <v>13.371740000000001</v>
      </c>
      <c r="DE511" s="53">
        <v>14.560269999999999</v>
      </c>
      <c r="DF511" s="53">
        <v>14.730499999999999</v>
      </c>
      <c r="DG511" s="53">
        <v>11.37167</v>
      </c>
      <c r="DH511" s="53">
        <v>7.8908170000000002</v>
      </c>
      <c r="DI511" s="53">
        <v>8.6929850000000002</v>
      </c>
      <c r="DJ511" s="53">
        <v>10.68046</v>
      </c>
      <c r="DK511" s="53">
        <v>12.51336</v>
      </c>
      <c r="DL511" s="53">
        <v>12.26666</v>
      </c>
      <c r="DM511" s="53">
        <v>15.93219</v>
      </c>
      <c r="DN511" s="53">
        <v>15.18483</v>
      </c>
      <c r="DO511" s="53">
        <v>15.283429999999999</v>
      </c>
      <c r="DP511" s="53">
        <v>12.152139999999999</v>
      </c>
      <c r="DQ511" s="53">
        <v>10.77547</v>
      </c>
      <c r="DR511" s="53">
        <v>11.39198</v>
      </c>
      <c r="DS511" s="53">
        <v>13.68258</v>
      </c>
      <c r="DT511" s="53">
        <v>12.84595</v>
      </c>
      <c r="DU511" s="53">
        <v>11.90775</v>
      </c>
      <c r="DV511" s="53">
        <v>13.16925</v>
      </c>
      <c r="DW511" s="53">
        <v>13.38678</v>
      </c>
      <c r="DX511" s="53">
        <v>14.20065</v>
      </c>
      <c r="DY511" s="53">
        <v>30.717400000000001</v>
      </c>
      <c r="DZ511" s="53">
        <v>30.49981</v>
      </c>
      <c r="EA511" s="53">
        <v>28.286580000000001</v>
      </c>
      <c r="EB511" s="53">
        <v>29.499389999999998</v>
      </c>
      <c r="EC511" s="53">
        <v>30.413150000000002</v>
      </c>
      <c r="ED511" s="53">
        <v>30.986219999999999</v>
      </c>
      <c r="EE511" s="53">
        <v>28.02665</v>
      </c>
      <c r="EF511" s="53">
        <v>24.497769999999999</v>
      </c>
      <c r="EG511" s="53">
        <v>25.02805</v>
      </c>
      <c r="EH511" s="53">
        <v>26.745239999999999</v>
      </c>
      <c r="EI511" s="53">
        <v>28.697980000000001</v>
      </c>
      <c r="EJ511" s="53">
        <v>28.353729999999999</v>
      </c>
      <c r="EK511" s="53">
        <v>31.735209999999999</v>
      </c>
      <c r="EL511" s="53">
        <v>31.16366</v>
      </c>
      <c r="EM511" s="53">
        <v>30.987300000000001</v>
      </c>
      <c r="EN511" s="53">
        <v>27.78312</v>
      </c>
      <c r="EO511" s="53">
        <v>26.541799999999999</v>
      </c>
      <c r="EP511" s="53">
        <v>27.212420000000002</v>
      </c>
      <c r="EQ511" s="53">
        <v>29.482479999999999</v>
      </c>
      <c r="ER511" s="53">
        <v>28.219349999999999</v>
      </c>
      <c r="ES511" s="53">
        <v>27.28443</v>
      </c>
      <c r="ET511" s="53">
        <v>28.47709</v>
      </c>
      <c r="EU511" s="53">
        <v>28.59348</v>
      </c>
      <c r="EV511" s="53">
        <v>29.526119999999999</v>
      </c>
      <c r="EW511" s="53">
        <v>77.761380000000003</v>
      </c>
      <c r="EX511" s="53">
        <v>76.338700000000003</v>
      </c>
      <c r="EY511" s="53">
        <v>74.643519999999995</v>
      </c>
      <c r="EZ511" s="53">
        <v>73.086010000000002</v>
      </c>
      <c r="FA511" s="53">
        <v>71.688249999999996</v>
      </c>
      <c r="FB511" s="53">
        <v>70.430970000000002</v>
      </c>
      <c r="FC511" s="53">
        <v>70.295900000000003</v>
      </c>
      <c r="FD511" s="53">
        <v>72.778490000000005</v>
      </c>
      <c r="FE511" s="53">
        <v>76.064059999999998</v>
      </c>
      <c r="FF511" s="53">
        <v>79.209999999999994</v>
      </c>
      <c r="FG511" s="53">
        <v>82.370410000000007</v>
      </c>
      <c r="FH511" s="53">
        <v>85.282240000000002</v>
      </c>
      <c r="FI511" s="53">
        <v>87.89819</v>
      </c>
      <c r="FJ511" s="53">
        <v>90.244810000000001</v>
      </c>
      <c r="FK511" s="53">
        <v>91.917940000000002</v>
      </c>
      <c r="FL511" s="53">
        <v>93.412239999999997</v>
      </c>
      <c r="FM511" s="53">
        <v>94.1614</v>
      </c>
      <c r="FN511" s="53">
        <v>93.893460000000005</v>
      </c>
      <c r="FO511" s="53">
        <v>92.503559999999993</v>
      </c>
      <c r="FP511" s="53">
        <v>90.993650000000002</v>
      </c>
      <c r="FQ511" s="53">
        <v>88.282089999999997</v>
      </c>
      <c r="FR511" s="53">
        <v>85.14</v>
      </c>
      <c r="FS511" s="53">
        <v>82.190889999999996</v>
      </c>
      <c r="FT511" s="53">
        <v>79.259919999999994</v>
      </c>
      <c r="FU511" s="53">
        <v>314</v>
      </c>
      <c r="FV511" s="53">
        <v>59044.07</v>
      </c>
      <c r="FW511" s="53">
        <v>3190.08</v>
      </c>
      <c r="FX511" s="53">
        <v>1</v>
      </c>
    </row>
    <row r="512" spans="1:180" x14ac:dyDescent="0.3">
      <c r="A512" t="s">
        <v>174</v>
      </c>
      <c r="B512" t="s">
        <v>254</v>
      </c>
      <c r="C512" t="s">
        <v>180</v>
      </c>
      <c r="D512" t="s">
        <v>227</v>
      </c>
      <c r="E512" t="s">
        <v>188</v>
      </c>
      <c r="F512" t="s">
        <v>241</v>
      </c>
      <c r="G512" t="s">
        <v>244</v>
      </c>
      <c r="H512" s="53">
        <v>244</v>
      </c>
      <c r="I512" s="53">
        <v>185.76929999999999</v>
      </c>
      <c r="J512" s="53">
        <v>184.42850000000001</v>
      </c>
      <c r="K512" s="53">
        <v>179.94130000000001</v>
      </c>
      <c r="L512" s="53">
        <v>177.78639999999999</v>
      </c>
      <c r="M512" s="53">
        <v>178.22020000000001</v>
      </c>
      <c r="N512" s="53">
        <v>183.5761</v>
      </c>
      <c r="O512" s="53">
        <v>195.7893</v>
      </c>
      <c r="P512" s="53">
        <v>207.4864</v>
      </c>
      <c r="Q512" s="53">
        <v>212.79769999999999</v>
      </c>
      <c r="R512" s="53">
        <v>217.80609999999999</v>
      </c>
      <c r="S512" s="53">
        <v>222.02809999999999</v>
      </c>
      <c r="T512" s="53">
        <v>221.25710000000001</v>
      </c>
      <c r="U512" s="53">
        <v>220.71629999999999</v>
      </c>
      <c r="V512" s="53">
        <v>219.40029999999999</v>
      </c>
      <c r="W512" s="53">
        <v>218.45060000000001</v>
      </c>
      <c r="X512" s="53">
        <v>212.71440000000001</v>
      </c>
      <c r="Y512" s="53">
        <v>206.07640000000001</v>
      </c>
      <c r="Z512" s="53">
        <v>201.56960000000001</v>
      </c>
      <c r="AA512" s="53">
        <v>198.36869999999999</v>
      </c>
      <c r="AB512" s="53">
        <v>196.0386</v>
      </c>
      <c r="AC512" s="53">
        <v>199.5429</v>
      </c>
      <c r="AD512" s="53">
        <v>198.9641</v>
      </c>
      <c r="AE512" s="53">
        <v>196.26349999999999</v>
      </c>
      <c r="AF512" s="53">
        <v>194.28700000000001</v>
      </c>
      <c r="AG512" s="53">
        <v>-21.005199000000001</v>
      </c>
      <c r="AH512" s="53">
        <v>-18.896249999999998</v>
      </c>
      <c r="AI512" s="53">
        <v>-20.629809999999999</v>
      </c>
      <c r="AJ512" s="53">
        <v>-20.815550000000002</v>
      </c>
      <c r="AK512" s="53">
        <v>-20.020710000000001</v>
      </c>
      <c r="AL512" s="53">
        <v>-21.46161</v>
      </c>
      <c r="AM512" s="53">
        <v>-21.386220000000002</v>
      </c>
      <c r="AN512" s="53">
        <v>-21.693999999999999</v>
      </c>
      <c r="AO512" s="53">
        <v>-24.59947</v>
      </c>
      <c r="AP512" s="53">
        <v>-23.824780000000001</v>
      </c>
      <c r="AQ512" s="53">
        <v>-23.313320000000001</v>
      </c>
      <c r="AR512" s="53">
        <v>-26.050170000000001</v>
      </c>
      <c r="AS512" s="53">
        <v>-26.006049999999998</v>
      </c>
      <c r="AT512" s="53">
        <v>-27.87744</v>
      </c>
      <c r="AU512" s="53">
        <v>-27.237839999999998</v>
      </c>
      <c r="AV512" s="53">
        <v>-29.240120000000001</v>
      </c>
      <c r="AW512" s="53">
        <v>-34.293480000000002</v>
      </c>
      <c r="AX512" s="53">
        <v>-36.002380000000002</v>
      </c>
      <c r="AY512" s="53">
        <v>-36.463000000000001</v>
      </c>
      <c r="AZ512" s="53">
        <v>-35.303559999999997</v>
      </c>
      <c r="BA512" s="53">
        <v>-26.998660000000001</v>
      </c>
      <c r="BB512" s="53">
        <v>-23.27777</v>
      </c>
      <c r="BC512" s="53">
        <v>-23.355270000000001</v>
      </c>
      <c r="BD512" s="53">
        <v>-22.39472</v>
      </c>
      <c r="BE512" s="53">
        <v>-7.0131158999999998</v>
      </c>
      <c r="BF512" s="53">
        <v>-5.0615889999999997</v>
      </c>
      <c r="BG512" s="53">
        <v>-6.6922629999999996</v>
      </c>
      <c r="BH512" s="53">
        <v>-7.1902540000000004</v>
      </c>
      <c r="BI512" s="53">
        <v>-6.3100519999999998</v>
      </c>
      <c r="BJ512" s="53">
        <v>-7.5987770000000001</v>
      </c>
      <c r="BK512" s="53">
        <v>-7.4790910000000004</v>
      </c>
      <c r="BL512" s="53">
        <v>-6.7878530000000001</v>
      </c>
      <c r="BM512" s="53">
        <v>-9.1821450000000002</v>
      </c>
      <c r="BN512" s="53">
        <v>-8.8973479999999991</v>
      </c>
      <c r="BO512" s="53">
        <v>-8.4900559999999992</v>
      </c>
      <c r="BP512" s="53">
        <v>-11.38109</v>
      </c>
      <c r="BQ512" s="53">
        <v>-11.114459999999999</v>
      </c>
      <c r="BR512" s="53">
        <v>-12.577529999999999</v>
      </c>
      <c r="BS512" s="53">
        <v>-11.99142</v>
      </c>
      <c r="BT512" s="53">
        <v>-13.95185</v>
      </c>
      <c r="BU512" s="53">
        <v>-18.465199999999999</v>
      </c>
      <c r="BV512" s="53">
        <v>-19.97786</v>
      </c>
      <c r="BW512" s="53">
        <v>-20.266929999999999</v>
      </c>
      <c r="BX512" s="53">
        <v>-19.255379999999999</v>
      </c>
      <c r="BY512" s="53">
        <v>-11.66667</v>
      </c>
      <c r="BZ512" s="53">
        <v>-8.3554390000000005</v>
      </c>
      <c r="CA512" s="53">
        <v>-8.4229249999999993</v>
      </c>
      <c r="CB512" s="53">
        <v>-7.5665779999999998</v>
      </c>
      <c r="CC512" s="53">
        <v>2.6777589000000002</v>
      </c>
      <c r="CD512" s="53">
        <v>4.5202520000000002</v>
      </c>
      <c r="CE512" s="53">
        <v>2.960842</v>
      </c>
      <c r="CF512" s="53">
        <v>2.2465860000000002</v>
      </c>
      <c r="CG512" s="53">
        <v>3.1859099999999998</v>
      </c>
      <c r="CH512" s="53">
        <v>2.0025810000000002</v>
      </c>
      <c r="CI512" s="53">
        <v>2.152946</v>
      </c>
      <c r="CJ512" s="53">
        <v>3.5360999999999998</v>
      </c>
      <c r="CK512" s="53">
        <v>1.495851</v>
      </c>
      <c r="CL512" s="53">
        <v>1.441346</v>
      </c>
      <c r="CM512" s="53">
        <v>1.7764899999999999</v>
      </c>
      <c r="CN512" s="53">
        <v>-1.221336</v>
      </c>
      <c r="CO512" s="53">
        <v>-0.80058370000000001</v>
      </c>
      <c r="CP512" s="53">
        <v>-1.980858</v>
      </c>
      <c r="CQ512" s="53">
        <v>-1.4317979999999999</v>
      </c>
      <c r="CR512" s="53">
        <v>-3.3632360000000001</v>
      </c>
      <c r="CS512" s="53">
        <v>-7.5025820000000003</v>
      </c>
      <c r="CT512" s="53">
        <v>-8.8793340000000001</v>
      </c>
      <c r="CU512" s="53">
        <v>-9.0495800000000006</v>
      </c>
      <c r="CV512" s="53">
        <v>-8.1404560000000004</v>
      </c>
      <c r="CW512" s="53">
        <v>-1.0477879999999999</v>
      </c>
      <c r="CX512" s="53">
        <v>1.979724</v>
      </c>
      <c r="CY512" s="53">
        <v>1.9191750000000001</v>
      </c>
      <c r="CZ512" s="53">
        <v>2.7033489999999998</v>
      </c>
      <c r="DA512" s="53">
        <v>12.36863</v>
      </c>
      <c r="DB512" s="53">
        <v>14.10209</v>
      </c>
      <c r="DC512" s="53">
        <v>12.613950000000001</v>
      </c>
      <c r="DD512" s="53">
        <v>11.68343</v>
      </c>
      <c r="DE512" s="53">
        <v>12.68187</v>
      </c>
      <c r="DF512" s="53">
        <v>11.60394</v>
      </c>
      <c r="DG512" s="53">
        <v>11.784979999999999</v>
      </c>
      <c r="DH512" s="53">
        <v>13.860049999999999</v>
      </c>
      <c r="DI512" s="53">
        <v>12.17385</v>
      </c>
      <c r="DJ512" s="53">
        <v>11.78004</v>
      </c>
      <c r="DK512" s="53">
        <v>12.04304</v>
      </c>
      <c r="DL512" s="53">
        <v>8.9384200000000007</v>
      </c>
      <c r="DM512" s="53">
        <v>9.5132890000000003</v>
      </c>
      <c r="DN512" s="53">
        <v>8.6158160000000006</v>
      </c>
      <c r="DO512" s="53">
        <v>9.1278269999999999</v>
      </c>
      <c r="DP512" s="53">
        <v>7.2253749999999997</v>
      </c>
      <c r="DQ512" s="53">
        <v>3.4600379999999999</v>
      </c>
      <c r="DR512" s="53">
        <v>2.2191960000000002</v>
      </c>
      <c r="DS512" s="53">
        <v>2.1677680000000001</v>
      </c>
      <c r="DT512" s="53">
        <v>2.9744679999999999</v>
      </c>
      <c r="DU512" s="53">
        <v>9.5710979999999992</v>
      </c>
      <c r="DV512" s="53">
        <v>12.31489</v>
      </c>
      <c r="DW512" s="53">
        <v>12.26127</v>
      </c>
      <c r="DX512" s="53">
        <v>12.973280000000001</v>
      </c>
      <c r="DY512" s="53">
        <v>26.360720000000001</v>
      </c>
      <c r="DZ512" s="53">
        <v>27.93675</v>
      </c>
      <c r="EA512" s="53">
        <v>26.551490000000001</v>
      </c>
      <c r="EB512" s="53">
        <v>25.308730000000001</v>
      </c>
      <c r="EC512" s="53">
        <v>26.392530000000001</v>
      </c>
      <c r="ED512" s="53">
        <v>25.46677</v>
      </c>
      <c r="EE512" s="53">
        <v>25.69211</v>
      </c>
      <c r="EF512" s="53">
        <v>28.766200000000001</v>
      </c>
      <c r="EG512" s="53">
        <v>27.591180000000001</v>
      </c>
      <c r="EH512" s="53">
        <v>26.707470000000001</v>
      </c>
      <c r="EI512" s="53">
        <v>26.866299999999999</v>
      </c>
      <c r="EJ512" s="53">
        <v>23.607489999999999</v>
      </c>
      <c r="EK512" s="53">
        <v>24.404890000000002</v>
      </c>
      <c r="EL512" s="53">
        <v>23.91573</v>
      </c>
      <c r="EM512" s="53">
        <v>24.37425</v>
      </c>
      <c r="EN512" s="53">
        <v>22.513649999999998</v>
      </c>
      <c r="EO512" s="53">
        <v>19.288319999999999</v>
      </c>
      <c r="EP512" s="53">
        <v>18.24371</v>
      </c>
      <c r="EQ512" s="53">
        <v>18.36384</v>
      </c>
      <c r="ER512" s="53">
        <v>19.022649999999999</v>
      </c>
      <c r="ES512" s="53">
        <v>24.903079999999999</v>
      </c>
      <c r="ET512" s="53">
        <v>27.237220000000001</v>
      </c>
      <c r="EU512" s="53">
        <v>27.193619999999999</v>
      </c>
      <c r="EV512" s="53">
        <v>27.80142</v>
      </c>
      <c r="EW512" s="53">
        <v>80.552970000000002</v>
      </c>
      <c r="EX512" s="53">
        <v>79.152230000000003</v>
      </c>
      <c r="EY512" s="53">
        <v>77.65437</v>
      </c>
      <c r="EZ512" s="53">
        <v>76.317440000000005</v>
      </c>
      <c r="FA512" s="53">
        <v>74.922759999999997</v>
      </c>
      <c r="FB512" s="53">
        <v>73.741799999999998</v>
      </c>
      <c r="FC512" s="53">
        <v>73.106679999999997</v>
      </c>
      <c r="FD512" s="53">
        <v>74.441000000000003</v>
      </c>
      <c r="FE512" s="53">
        <v>77.238979999999998</v>
      </c>
      <c r="FF512" s="53">
        <v>80.29298</v>
      </c>
      <c r="FG512" s="53">
        <v>83.46678</v>
      </c>
      <c r="FH512" s="53">
        <v>86.527820000000006</v>
      </c>
      <c r="FI512" s="53">
        <v>89.288219999999995</v>
      </c>
      <c r="FJ512" s="53">
        <v>91.355909999999994</v>
      </c>
      <c r="FK512" s="53">
        <v>93.203069999999997</v>
      </c>
      <c r="FL512" s="53">
        <v>94.325559999999996</v>
      </c>
      <c r="FM512" s="53">
        <v>95.071709999999996</v>
      </c>
      <c r="FN512" s="53">
        <v>95.036720000000003</v>
      </c>
      <c r="FO512" s="53">
        <v>94.081869999999995</v>
      </c>
      <c r="FP512" s="53">
        <v>92.346450000000004</v>
      </c>
      <c r="FQ512" s="53">
        <v>89.774119999999996</v>
      </c>
      <c r="FR512" s="53">
        <v>87.468890000000002</v>
      </c>
      <c r="FS512" s="53">
        <v>84.890929999999997</v>
      </c>
      <c r="FT512" s="53">
        <v>82.62621</v>
      </c>
      <c r="FU512" s="53">
        <v>314</v>
      </c>
      <c r="FV512" s="53">
        <v>60238.17</v>
      </c>
      <c r="FW512" s="53">
        <v>3168.5940000000001</v>
      </c>
      <c r="FX512" s="53">
        <v>1</v>
      </c>
    </row>
    <row r="513" spans="1:180" x14ac:dyDescent="0.3">
      <c r="A513" t="s">
        <v>174</v>
      </c>
      <c r="B513" t="s">
        <v>254</v>
      </c>
      <c r="C513" t="s">
        <v>180</v>
      </c>
      <c r="D513" t="s">
        <v>227</v>
      </c>
      <c r="E513" t="s">
        <v>190</v>
      </c>
      <c r="F513" t="s">
        <v>241</v>
      </c>
      <c r="G513" t="s">
        <v>244</v>
      </c>
      <c r="H513" s="53">
        <v>244</v>
      </c>
      <c r="I513" s="53">
        <v>118.93219999999999</v>
      </c>
      <c r="J513" s="53">
        <v>116.7479</v>
      </c>
      <c r="K513" s="53">
        <v>113.9183</v>
      </c>
      <c r="L513" s="53">
        <v>111.09529999999999</v>
      </c>
      <c r="M513" s="53">
        <v>111.1103</v>
      </c>
      <c r="N513" s="53">
        <v>115.4344</v>
      </c>
      <c r="O513" s="53">
        <v>126.63939999999999</v>
      </c>
      <c r="P513" s="53">
        <v>142.30959999999999</v>
      </c>
      <c r="Q513" s="53">
        <v>149.18549999999999</v>
      </c>
      <c r="R513" s="53">
        <v>154.8185</v>
      </c>
      <c r="S513" s="53">
        <v>160.95140000000001</v>
      </c>
      <c r="T513" s="53">
        <v>165.66800000000001</v>
      </c>
      <c r="U513" s="53">
        <v>166.1833</v>
      </c>
      <c r="V513" s="53">
        <v>168.45760000000001</v>
      </c>
      <c r="W513" s="53">
        <v>164.2319</v>
      </c>
      <c r="X513" s="53">
        <v>155.69149999999999</v>
      </c>
      <c r="Y513" s="53">
        <v>147.91579999999999</v>
      </c>
      <c r="Z513" s="53">
        <v>140.14680000000001</v>
      </c>
      <c r="AA513" s="53">
        <v>135.85720000000001</v>
      </c>
      <c r="AB513" s="53">
        <v>135.5445</v>
      </c>
      <c r="AC513" s="53">
        <v>133.64869999999999</v>
      </c>
      <c r="AD513" s="53">
        <v>129.84360000000001</v>
      </c>
      <c r="AE513" s="53">
        <v>127.4516</v>
      </c>
      <c r="AF513" s="53">
        <v>124.95489999999999</v>
      </c>
      <c r="AG513" s="53">
        <v>-38.516232000000002</v>
      </c>
      <c r="AH513" s="53">
        <v>-39.047719999999998</v>
      </c>
      <c r="AI513" s="53">
        <v>-39.676360000000003</v>
      </c>
      <c r="AJ513" s="53">
        <v>-40.63982</v>
      </c>
      <c r="AK513" s="53">
        <v>-41.11007</v>
      </c>
      <c r="AL513" s="53">
        <v>-41.086329999999997</v>
      </c>
      <c r="AM513" s="53">
        <v>-41.559840000000001</v>
      </c>
      <c r="AN513" s="53">
        <v>-42.322879999999998</v>
      </c>
      <c r="AO513" s="53">
        <v>-44.322249999999997</v>
      </c>
      <c r="AP513" s="53">
        <v>-43.553690000000003</v>
      </c>
      <c r="AQ513" s="53">
        <v>-41.872779999999999</v>
      </c>
      <c r="AR513" s="53">
        <v>-40.47578</v>
      </c>
      <c r="AS513" s="53">
        <v>-39.747369999999997</v>
      </c>
      <c r="AT513" s="53">
        <v>-37.565530000000003</v>
      </c>
      <c r="AU513" s="53">
        <v>-39.829360000000001</v>
      </c>
      <c r="AV513" s="53">
        <v>-41.218690000000002</v>
      </c>
      <c r="AW513" s="53">
        <v>-44.225270000000002</v>
      </c>
      <c r="AX513" s="53">
        <v>-46.572569999999999</v>
      </c>
      <c r="AY513" s="53">
        <v>-47.659439999999996</v>
      </c>
      <c r="AZ513" s="53">
        <v>-44.843960000000003</v>
      </c>
      <c r="BA513" s="53">
        <v>-42.984099999999998</v>
      </c>
      <c r="BB513" s="53">
        <v>-42.089320000000001</v>
      </c>
      <c r="BC513" s="53">
        <v>-41.721600000000002</v>
      </c>
      <c r="BD513" s="53">
        <v>-40.435490000000001</v>
      </c>
      <c r="BE513" s="53">
        <v>-22.557590000000001</v>
      </c>
      <c r="BF513" s="53">
        <v>-22.920639999999999</v>
      </c>
      <c r="BG513" s="53">
        <v>-23.50329</v>
      </c>
      <c r="BH513" s="53">
        <v>-24.771470000000001</v>
      </c>
      <c r="BI513" s="53">
        <v>-25.316700000000001</v>
      </c>
      <c r="BJ513" s="53">
        <v>-25.348710000000001</v>
      </c>
      <c r="BK513" s="53">
        <v>-25.511520000000001</v>
      </c>
      <c r="BL513" s="53">
        <v>-26.462689999999998</v>
      </c>
      <c r="BM513" s="53">
        <v>-28.33623</v>
      </c>
      <c r="BN513" s="53">
        <v>-27.748760000000001</v>
      </c>
      <c r="BO513" s="53">
        <v>-25.862970000000001</v>
      </c>
      <c r="BP513" s="53">
        <v>-24.24484</v>
      </c>
      <c r="BQ513" s="53">
        <v>-22.834330000000001</v>
      </c>
      <c r="BR513" s="53">
        <v>-20.243449999999999</v>
      </c>
      <c r="BS513" s="53">
        <v>-22.78894</v>
      </c>
      <c r="BT513" s="53">
        <v>-24.48386</v>
      </c>
      <c r="BU513" s="53">
        <v>-27.859159999999999</v>
      </c>
      <c r="BV513" s="53">
        <v>-30.626570000000001</v>
      </c>
      <c r="BW513" s="53">
        <v>-31.07301</v>
      </c>
      <c r="BX513" s="53">
        <v>-28.17211</v>
      </c>
      <c r="BY513" s="53">
        <v>-26.59768</v>
      </c>
      <c r="BZ513" s="53">
        <v>-25.746079999999999</v>
      </c>
      <c r="CA513" s="53">
        <v>-25.14161</v>
      </c>
      <c r="CB513" s="53">
        <v>-24.21941</v>
      </c>
      <c r="CC513" s="53">
        <v>-11.50468</v>
      </c>
      <c r="CD513" s="53">
        <v>-11.75107</v>
      </c>
      <c r="CE513" s="53">
        <v>-12.301869999999999</v>
      </c>
      <c r="CF513" s="53">
        <v>-13.78111</v>
      </c>
      <c r="CG513" s="53">
        <v>-14.37825</v>
      </c>
      <c r="CH513" s="53">
        <v>-14.448880000000001</v>
      </c>
      <c r="CI513" s="53">
        <v>-14.396509999999999</v>
      </c>
      <c r="CJ513" s="53">
        <v>-15.477969999999999</v>
      </c>
      <c r="CK513" s="53">
        <v>-17.26437</v>
      </c>
      <c r="CL513" s="53">
        <v>-16.802309999999999</v>
      </c>
      <c r="CM513" s="53">
        <v>-14.774620000000001</v>
      </c>
      <c r="CN513" s="53">
        <v>-13.00334</v>
      </c>
      <c r="CO513" s="53">
        <v>-11.12041</v>
      </c>
      <c r="CP513" s="53">
        <v>-8.2462230000000005</v>
      </c>
      <c r="CQ513" s="53">
        <v>-10.986789999999999</v>
      </c>
      <c r="CR513" s="53">
        <v>-12.893370000000001</v>
      </c>
      <c r="CS513" s="53">
        <v>-16.524039999999999</v>
      </c>
      <c r="CT513" s="53">
        <v>-19.582419999999999</v>
      </c>
      <c r="CU513" s="53">
        <v>-19.5853</v>
      </c>
      <c r="CV513" s="53">
        <v>-16.625240000000002</v>
      </c>
      <c r="CW513" s="53">
        <v>-15.2485</v>
      </c>
      <c r="CX513" s="53">
        <v>-14.4268</v>
      </c>
      <c r="CY513" s="53">
        <v>-13.65836</v>
      </c>
      <c r="CZ513" s="53">
        <v>-12.988200000000001</v>
      </c>
      <c r="DA513" s="53">
        <v>-0.45177098999999998</v>
      </c>
      <c r="DB513" s="53">
        <v>-0.58150729999999995</v>
      </c>
      <c r="DC513" s="53">
        <v>-1.1004529999999999</v>
      </c>
      <c r="DD513" s="53">
        <v>-2.7907470000000001</v>
      </c>
      <c r="DE513" s="53">
        <v>-3.4398089999999999</v>
      </c>
      <c r="DF513" s="53">
        <v>-3.5490529999999998</v>
      </c>
      <c r="DG513" s="53">
        <v>-3.2814899999999998</v>
      </c>
      <c r="DH513" s="53">
        <v>-4.4932429999999997</v>
      </c>
      <c r="DI513" s="53">
        <v>-6.1924979999999996</v>
      </c>
      <c r="DJ513" s="53">
        <v>-5.8558589999999997</v>
      </c>
      <c r="DK513" s="53">
        <v>-3.6862750000000002</v>
      </c>
      <c r="DL513" s="53">
        <v>-1.7618400000000001</v>
      </c>
      <c r="DM513" s="53">
        <v>0.59350700000000001</v>
      </c>
      <c r="DN513" s="53">
        <v>3.7509999999999999</v>
      </c>
      <c r="DO513" s="53">
        <v>0.81535630000000003</v>
      </c>
      <c r="DP513" s="53">
        <v>-1.302881</v>
      </c>
      <c r="DQ513" s="53">
        <v>-5.188923</v>
      </c>
      <c r="DR513" s="53">
        <v>-8.5382669999999994</v>
      </c>
      <c r="DS513" s="53">
        <v>-8.0975909999999995</v>
      </c>
      <c r="DT513" s="53">
        <v>-5.0783639999999997</v>
      </c>
      <c r="DU513" s="53">
        <v>-3.8993190000000002</v>
      </c>
      <c r="DV513" s="53">
        <v>-3.1075140000000001</v>
      </c>
      <c r="DW513" s="53">
        <v>-2.1751179999999999</v>
      </c>
      <c r="DX513" s="53">
        <v>-1.7569920000000001</v>
      </c>
      <c r="DY513" s="53">
        <v>15.506869999999999</v>
      </c>
      <c r="DZ513" s="53">
        <v>15.54557</v>
      </c>
      <c r="EA513" s="53">
        <v>15.072620000000001</v>
      </c>
      <c r="EB513" s="53">
        <v>13.077590000000001</v>
      </c>
      <c r="EC513" s="53">
        <v>12.353569999999999</v>
      </c>
      <c r="ED513" s="53">
        <v>12.18857</v>
      </c>
      <c r="EE513" s="53">
        <v>12.766830000000001</v>
      </c>
      <c r="EF513" s="53">
        <v>11.366949999999999</v>
      </c>
      <c r="EG513" s="53">
        <v>9.7935219999999994</v>
      </c>
      <c r="EH513" s="53">
        <v>9.9490759999999998</v>
      </c>
      <c r="EI513" s="53">
        <v>12.323539999999999</v>
      </c>
      <c r="EJ513" s="53">
        <v>14.469099999999999</v>
      </c>
      <c r="EK513" s="53">
        <v>17.506540000000001</v>
      </c>
      <c r="EL513" s="53">
        <v>21.073080000000001</v>
      </c>
      <c r="EM513" s="53">
        <v>17.855779999999999</v>
      </c>
      <c r="EN513" s="53">
        <v>15.431950000000001</v>
      </c>
      <c r="EO513" s="53">
        <v>11.17719</v>
      </c>
      <c r="EP513" s="53">
        <v>7.4077349999999997</v>
      </c>
      <c r="EQ513" s="53">
        <v>8.4888359999999992</v>
      </c>
      <c r="ER513" s="53">
        <v>11.593489999999999</v>
      </c>
      <c r="ES513" s="53">
        <v>12.4871</v>
      </c>
      <c r="ET513" s="53">
        <v>13.23573</v>
      </c>
      <c r="EU513" s="53">
        <v>14.404870000000001</v>
      </c>
      <c r="EV513" s="53">
        <v>14.45909</v>
      </c>
      <c r="EW513" s="53">
        <v>72.37115</v>
      </c>
      <c r="EX513" s="53">
        <v>71.183520000000001</v>
      </c>
      <c r="EY513" s="53">
        <v>69.653670000000005</v>
      </c>
      <c r="EZ513" s="53">
        <v>68.260099999999994</v>
      </c>
      <c r="FA513" s="53">
        <v>66.699209999999994</v>
      </c>
      <c r="FB513" s="53">
        <v>65.601330000000004</v>
      </c>
      <c r="FC513" s="53">
        <v>64.870900000000006</v>
      </c>
      <c r="FD513" s="53">
        <v>65.58502</v>
      </c>
      <c r="FE513" s="53">
        <v>68.506460000000004</v>
      </c>
      <c r="FF513" s="53">
        <v>72.275599999999997</v>
      </c>
      <c r="FG513" s="53">
        <v>76.135189999999994</v>
      </c>
      <c r="FH513" s="53">
        <v>79.589920000000006</v>
      </c>
      <c r="FI513" s="53">
        <v>82.50667</v>
      </c>
      <c r="FJ513" s="53">
        <v>84.726410000000001</v>
      </c>
      <c r="FK513" s="53">
        <v>86.088229999999996</v>
      </c>
      <c r="FL513" s="53">
        <v>86.822100000000006</v>
      </c>
      <c r="FM513" s="53">
        <v>86.893000000000001</v>
      </c>
      <c r="FN513" s="53">
        <v>86.129570000000001</v>
      </c>
      <c r="FO513" s="53">
        <v>84.403049999999993</v>
      </c>
      <c r="FP513" s="53">
        <v>81.798699999999997</v>
      </c>
      <c r="FQ513" s="53">
        <v>79.504869999999997</v>
      </c>
      <c r="FR513" s="53">
        <v>77.298400000000001</v>
      </c>
      <c r="FS513" s="53">
        <v>75.221459999999993</v>
      </c>
      <c r="FT513" s="53">
        <v>73.34075</v>
      </c>
      <c r="FU513" s="53">
        <v>314.0333</v>
      </c>
      <c r="FV513" s="53">
        <v>44967.21</v>
      </c>
      <c r="FW513" s="53">
        <v>3268.1869999999999</v>
      </c>
      <c r="FX513" s="53">
        <v>1</v>
      </c>
    </row>
    <row r="514" spans="1:180" x14ac:dyDescent="0.3">
      <c r="A514" t="s">
        <v>174</v>
      </c>
      <c r="B514" t="s">
        <v>254</v>
      </c>
      <c r="C514" t="s">
        <v>180</v>
      </c>
      <c r="D514" t="s">
        <v>248</v>
      </c>
      <c r="E514" t="s">
        <v>190</v>
      </c>
      <c r="F514" t="s">
        <v>229</v>
      </c>
      <c r="G514" t="s">
        <v>244</v>
      </c>
      <c r="H514" s="53">
        <v>35</v>
      </c>
      <c r="I514" s="53">
        <v>0</v>
      </c>
      <c r="J514" s="53">
        <v>0</v>
      </c>
      <c r="K514" s="53">
        <v>0</v>
      </c>
      <c r="L514" s="53">
        <v>0</v>
      </c>
      <c r="M514" s="53">
        <v>0</v>
      </c>
      <c r="N514" s="53">
        <v>0</v>
      </c>
      <c r="O514" s="53">
        <v>0</v>
      </c>
      <c r="P514" s="53">
        <v>0</v>
      </c>
      <c r="Q514" s="53">
        <v>0</v>
      </c>
      <c r="R514" s="53">
        <v>0</v>
      </c>
      <c r="S514" s="53">
        <v>0</v>
      </c>
      <c r="T514" s="53">
        <v>0</v>
      </c>
      <c r="U514" s="53">
        <v>0</v>
      </c>
      <c r="V514" s="53">
        <v>0</v>
      </c>
      <c r="W514" s="53">
        <v>0</v>
      </c>
      <c r="X514" s="53">
        <v>0</v>
      </c>
      <c r="Y514" s="53">
        <v>0</v>
      </c>
      <c r="Z514" s="53">
        <v>0</v>
      </c>
      <c r="AA514" s="53">
        <v>0</v>
      </c>
      <c r="AB514" s="53">
        <v>0</v>
      </c>
      <c r="AC514" s="53">
        <v>0</v>
      </c>
      <c r="AD514" s="53">
        <v>0</v>
      </c>
      <c r="AE514" s="53">
        <v>0</v>
      </c>
      <c r="AF514" s="53">
        <v>0</v>
      </c>
      <c r="AG514" s="53">
        <v>0</v>
      </c>
      <c r="AH514" s="53">
        <v>0</v>
      </c>
      <c r="AI514" s="53">
        <v>0</v>
      </c>
      <c r="AJ514" s="53">
        <v>0</v>
      </c>
      <c r="AK514" s="53">
        <v>0</v>
      </c>
      <c r="AL514" s="53">
        <v>0</v>
      </c>
      <c r="AM514" s="53">
        <v>0</v>
      </c>
      <c r="AN514" s="53">
        <v>0</v>
      </c>
      <c r="AO514" s="53">
        <v>0</v>
      </c>
      <c r="AP514" s="53">
        <v>0</v>
      </c>
      <c r="AQ514" s="53">
        <v>0</v>
      </c>
      <c r="AR514" s="53">
        <v>0</v>
      </c>
      <c r="AS514" s="53">
        <v>0</v>
      </c>
      <c r="AT514" s="53">
        <v>0</v>
      </c>
      <c r="AU514" s="53">
        <v>0</v>
      </c>
      <c r="AV514" s="53">
        <v>0</v>
      </c>
      <c r="AW514" s="53">
        <v>0</v>
      </c>
      <c r="AX514" s="53">
        <v>0</v>
      </c>
      <c r="AY514" s="53">
        <v>0</v>
      </c>
      <c r="AZ514" s="53">
        <v>0</v>
      </c>
      <c r="BA514" s="53">
        <v>0</v>
      </c>
      <c r="BB514" s="53">
        <v>0</v>
      </c>
      <c r="BC514" s="53">
        <v>0</v>
      </c>
      <c r="BD514" s="53">
        <v>0</v>
      </c>
      <c r="BE514" s="53">
        <v>0</v>
      </c>
      <c r="BF514" s="53">
        <v>0</v>
      </c>
      <c r="BG514" s="53">
        <v>0</v>
      </c>
      <c r="BH514" s="53">
        <v>0</v>
      </c>
      <c r="BI514" s="53">
        <v>0</v>
      </c>
      <c r="BJ514" s="53">
        <v>0</v>
      </c>
      <c r="BK514" s="53">
        <v>0</v>
      </c>
      <c r="BL514" s="53">
        <v>0</v>
      </c>
      <c r="BM514" s="53">
        <v>0</v>
      </c>
      <c r="BN514" s="53">
        <v>0</v>
      </c>
      <c r="BO514" s="53">
        <v>0</v>
      </c>
      <c r="BP514" s="53">
        <v>0</v>
      </c>
      <c r="BQ514" s="53">
        <v>0</v>
      </c>
      <c r="BR514" s="53">
        <v>0</v>
      </c>
      <c r="BS514" s="53">
        <v>0</v>
      </c>
      <c r="BT514" s="53">
        <v>0</v>
      </c>
      <c r="BU514" s="53">
        <v>0</v>
      </c>
      <c r="BV514" s="53">
        <v>0</v>
      </c>
      <c r="BW514" s="53">
        <v>0</v>
      </c>
      <c r="BX514" s="53">
        <v>0</v>
      </c>
      <c r="BY514" s="53">
        <v>0</v>
      </c>
      <c r="BZ514" s="53">
        <v>0</v>
      </c>
      <c r="CA514" s="53">
        <v>0</v>
      </c>
      <c r="CB514" s="53">
        <v>0</v>
      </c>
      <c r="CC514" s="53">
        <v>0</v>
      </c>
      <c r="CD514" s="53">
        <v>0</v>
      </c>
      <c r="CE514" s="53">
        <v>0</v>
      </c>
      <c r="CF514" s="53">
        <v>0</v>
      </c>
      <c r="CG514" s="53">
        <v>0</v>
      </c>
      <c r="CH514" s="53">
        <v>0</v>
      </c>
      <c r="CI514" s="53">
        <v>0</v>
      </c>
      <c r="CJ514" s="53">
        <v>0</v>
      </c>
      <c r="CK514" s="53">
        <v>0</v>
      </c>
      <c r="CL514" s="53">
        <v>0</v>
      </c>
      <c r="CM514" s="53">
        <v>0</v>
      </c>
      <c r="CN514" s="53">
        <v>0</v>
      </c>
      <c r="CO514" s="53">
        <v>0</v>
      </c>
      <c r="CP514" s="53">
        <v>0</v>
      </c>
      <c r="CQ514" s="53">
        <v>0</v>
      </c>
      <c r="CR514" s="53">
        <v>0</v>
      </c>
      <c r="CS514" s="53">
        <v>0</v>
      </c>
      <c r="CT514" s="53">
        <v>0</v>
      </c>
      <c r="CU514" s="53">
        <v>0</v>
      </c>
      <c r="CV514" s="53">
        <v>0</v>
      </c>
      <c r="CW514" s="53">
        <v>0</v>
      </c>
      <c r="CX514" s="53">
        <v>0</v>
      </c>
      <c r="CY514" s="53">
        <v>0</v>
      </c>
      <c r="CZ514" s="53">
        <v>0</v>
      </c>
      <c r="DA514" s="53">
        <v>0</v>
      </c>
      <c r="DB514" s="53">
        <v>0</v>
      </c>
      <c r="DC514" s="53">
        <v>0</v>
      </c>
      <c r="DD514" s="53">
        <v>0</v>
      </c>
      <c r="DE514" s="53">
        <v>0</v>
      </c>
      <c r="DF514" s="53">
        <v>0</v>
      </c>
      <c r="DG514" s="53">
        <v>0</v>
      </c>
      <c r="DH514" s="53">
        <v>0</v>
      </c>
      <c r="DI514" s="53">
        <v>0</v>
      </c>
      <c r="DJ514" s="53">
        <v>0</v>
      </c>
      <c r="DK514" s="53">
        <v>0</v>
      </c>
      <c r="DL514" s="53">
        <v>0</v>
      </c>
      <c r="DM514" s="53">
        <v>0</v>
      </c>
      <c r="DN514" s="53">
        <v>0</v>
      </c>
      <c r="DO514" s="53">
        <v>0</v>
      </c>
      <c r="DP514" s="53">
        <v>0</v>
      </c>
      <c r="DQ514" s="53">
        <v>0</v>
      </c>
      <c r="DR514" s="53">
        <v>0</v>
      </c>
      <c r="DS514" s="53">
        <v>0</v>
      </c>
      <c r="DT514" s="53">
        <v>0</v>
      </c>
      <c r="DU514" s="53">
        <v>0</v>
      </c>
      <c r="DV514" s="53">
        <v>0</v>
      </c>
      <c r="DW514" s="53">
        <v>0</v>
      </c>
      <c r="DX514" s="53">
        <v>0</v>
      </c>
      <c r="DY514" s="53">
        <v>0</v>
      </c>
      <c r="DZ514" s="53">
        <v>0</v>
      </c>
      <c r="EA514" s="53">
        <v>0</v>
      </c>
      <c r="EB514" s="53">
        <v>0</v>
      </c>
      <c r="EC514" s="53">
        <v>0</v>
      </c>
      <c r="ED514" s="53">
        <v>0</v>
      </c>
      <c r="EE514" s="53">
        <v>0</v>
      </c>
      <c r="EF514" s="53">
        <v>0</v>
      </c>
      <c r="EG514" s="53">
        <v>0</v>
      </c>
      <c r="EH514" s="53">
        <v>0</v>
      </c>
      <c r="EI514" s="53">
        <v>0</v>
      </c>
      <c r="EJ514" s="53">
        <v>0</v>
      </c>
      <c r="EK514" s="53">
        <v>0</v>
      </c>
      <c r="EL514" s="53">
        <v>0</v>
      </c>
      <c r="EM514" s="53">
        <v>0</v>
      </c>
      <c r="EN514" s="53">
        <v>0</v>
      </c>
      <c r="EO514" s="53">
        <v>0</v>
      </c>
      <c r="EP514" s="53">
        <v>0</v>
      </c>
      <c r="EQ514" s="53">
        <v>0</v>
      </c>
      <c r="ER514" s="53">
        <v>0</v>
      </c>
      <c r="ES514" s="53">
        <v>0</v>
      </c>
      <c r="ET514" s="53">
        <v>0</v>
      </c>
      <c r="EU514" s="53">
        <v>0</v>
      </c>
      <c r="EV514" s="53">
        <v>0</v>
      </c>
      <c r="EW514" s="53">
        <v>58.408329999999999</v>
      </c>
      <c r="EX514" s="53">
        <v>57.888890000000004</v>
      </c>
      <c r="EY514" s="53">
        <v>57.630549999999999</v>
      </c>
      <c r="EZ514" s="53">
        <v>57.325000000000003</v>
      </c>
      <c r="FA514" s="53">
        <v>57.008339999999997</v>
      </c>
      <c r="FB514" s="53">
        <v>56.822220000000002</v>
      </c>
      <c r="FC514" s="53">
        <v>56.59722</v>
      </c>
      <c r="FD514" s="53">
        <v>56.916670000000003</v>
      </c>
      <c r="FE514" s="53">
        <v>58.40278</v>
      </c>
      <c r="FF514" s="53">
        <v>60.875</v>
      </c>
      <c r="FG514" s="53">
        <v>65.011110000000002</v>
      </c>
      <c r="FH514" s="53">
        <v>69.094440000000006</v>
      </c>
      <c r="FI514" s="53">
        <v>70.905559999999994</v>
      </c>
      <c r="FJ514" s="53">
        <v>70.783330000000007</v>
      </c>
      <c r="FK514" s="53">
        <v>70.733329999999995</v>
      </c>
      <c r="FL514" s="53">
        <v>70.099999999999994</v>
      </c>
      <c r="FM514" s="53">
        <v>69.336110000000005</v>
      </c>
      <c r="FN514" s="53">
        <v>67.980549999999994</v>
      </c>
      <c r="FO514" s="53">
        <v>65.599999999999994</v>
      </c>
      <c r="FP514" s="53">
        <v>62.591670000000001</v>
      </c>
      <c r="FQ514" s="53">
        <v>61.024999999999999</v>
      </c>
      <c r="FR514" s="53">
        <v>60.161110000000001</v>
      </c>
      <c r="FS514" s="53">
        <v>59.627780000000001</v>
      </c>
      <c r="FT514" s="53">
        <v>59.052779999999998</v>
      </c>
      <c r="FU514" s="53">
        <v>20</v>
      </c>
      <c r="FV514" s="53">
        <v>8624.6479999999992</v>
      </c>
      <c r="FW514" s="53">
        <v>3268.1869999999999</v>
      </c>
      <c r="FX514" s="53">
        <v>0</v>
      </c>
    </row>
    <row r="515" spans="1:180" x14ac:dyDescent="0.3">
      <c r="A515" t="s">
        <v>174</v>
      </c>
      <c r="B515" t="s">
        <v>254</v>
      </c>
      <c r="C515" t="s">
        <v>180</v>
      </c>
      <c r="D515" t="s">
        <v>248</v>
      </c>
      <c r="E515" t="s">
        <v>189</v>
      </c>
      <c r="F515" t="s">
        <v>229</v>
      </c>
      <c r="G515" t="s">
        <v>244</v>
      </c>
      <c r="H515" s="53">
        <v>35</v>
      </c>
      <c r="I515" s="53">
        <v>0</v>
      </c>
      <c r="J515" s="53">
        <v>0</v>
      </c>
      <c r="K515" s="53">
        <v>0</v>
      </c>
      <c r="L515" s="53">
        <v>0</v>
      </c>
      <c r="M515" s="53">
        <v>0</v>
      </c>
      <c r="N515" s="53">
        <v>0</v>
      </c>
      <c r="O515" s="53">
        <v>0</v>
      </c>
      <c r="P515" s="53">
        <v>0</v>
      </c>
      <c r="Q515" s="53">
        <v>0</v>
      </c>
      <c r="R515" s="53">
        <v>0</v>
      </c>
      <c r="S515" s="53">
        <v>0</v>
      </c>
      <c r="T515" s="53">
        <v>0</v>
      </c>
      <c r="U515" s="53">
        <v>0</v>
      </c>
      <c r="V515" s="53">
        <v>0</v>
      </c>
      <c r="W515" s="53">
        <v>0</v>
      </c>
      <c r="X515" s="53">
        <v>0</v>
      </c>
      <c r="Y515" s="53">
        <v>0</v>
      </c>
      <c r="Z515" s="53">
        <v>0</v>
      </c>
      <c r="AA515" s="53">
        <v>0</v>
      </c>
      <c r="AB515" s="53">
        <v>0</v>
      </c>
      <c r="AC515" s="53">
        <v>0</v>
      </c>
      <c r="AD515" s="53">
        <v>0</v>
      </c>
      <c r="AE515" s="53">
        <v>0</v>
      </c>
      <c r="AF515" s="53">
        <v>0</v>
      </c>
      <c r="AG515" s="53">
        <v>0</v>
      </c>
      <c r="AH515" s="53">
        <v>0</v>
      </c>
      <c r="AI515" s="53">
        <v>0</v>
      </c>
      <c r="AJ515" s="53">
        <v>0</v>
      </c>
      <c r="AK515" s="53">
        <v>0</v>
      </c>
      <c r="AL515" s="53">
        <v>0</v>
      </c>
      <c r="AM515" s="53">
        <v>0</v>
      </c>
      <c r="AN515" s="53">
        <v>0</v>
      </c>
      <c r="AO515" s="53">
        <v>0</v>
      </c>
      <c r="AP515" s="53">
        <v>0</v>
      </c>
      <c r="AQ515" s="53">
        <v>0</v>
      </c>
      <c r="AR515" s="53">
        <v>0</v>
      </c>
      <c r="AS515" s="53">
        <v>0</v>
      </c>
      <c r="AT515" s="53">
        <v>0</v>
      </c>
      <c r="AU515" s="53">
        <v>0</v>
      </c>
      <c r="AV515" s="53">
        <v>0</v>
      </c>
      <c r="AW515" s="53">
        <v>0</v>
      </c>
      <c r="AX515" s="53">
        <v>0</v>
      </c>
      <c r="AY515" s="53">
        <v>0</v>
      </c>
      <c r="AZ515" s="53">
        <v>0</v>
      </c>
      <c r="BA515" s="53">
        <v>0</v>
      </c>
      <c r="BB515" s="53">
        <v>0</v>
      </c>
      <c r="BC515" s="53">
        <v>0</v>
      </c>
      <c r="BD515" s="53">
        <v>0</v>
      </c>
      <c r="BE515" s="53">
        <v>0</v>
      </c>
      <c r="BF515" s="53">
        <v>0</v>
      </c>
      <c r="BG515" s="53">
        <v>0</v>
      </c>
      <c r="BH515" s="53">
        <v>0</v>
      </c>
      <c r="BI515" s="53">
        <v>0</v>
      </c>
      <c r="BJ515" s="53">
        <v>0</v>
      </c>
      <c r="BK515" s="53">
        <v>0</v>
      </c>
      <c r="BL515" s="53">
        <v>0</v>
      </c>
      <c r="BM515" s="53">
        <v>0</v>
      </c>
      <c r="BN515" s="53">
        <v>0</v>
      </c>
      <c r="BO515" s="53">
        <v>0</v>
      </c>
      <c r="BP515" s="53">
        <v>0</v>
      </c>
      <c r="BQ515" s="53">
        <v>0</v>
      </c>
      <c r="BR515" s="53">
        <v>0</v>
      </c>
      <c r="BS515" s="53">
        <v>0</v>
      </c>
      <c r="BT515" s="53">
        <v>0</v>
      </c>
      <c r="BU515" s="53">
        <v>0</v>
      </c>
      <c r="BV515" s="53">
        <v>0</v>
      </c>
      <c r="BW515" s="53">
        <v>0</v>
      </c>
      <c r="BX515" s="53">
        <v>0</v>
      </c>
      <c r="BY515" s="53">
        <v>0</v>
      </c>
      <c r="BZ515" s="53">
        <v>0</v>
      </c>
      <c r="CA515" s="53">
        <v>0</v>
      </c>
      <c r="CB515" s="53">
        <v>0</v>
      </c>
      <c r="CC515" s="53">
        <v>0</v>
      </c>
      <c r="CD515" s="53">
        <v>0</v>
      </c>
      <c r="CE515" s="53">
        <v>0</v>
      </c>
      <c r="CF515" s="53">
        <v>0</v>
      </c>
      <c r="CG515" s="53">
        <v>0</v>
      </c>
      <c r="CH515" s="53">
        <v>0</v>
      </c>
      <c r="CI515" s="53">
        <v>0</v>
      </c>
      <c r="CJ515" s="53">
        <v>0</v>
      </c>
      <c r="CK515" s="53">
        <v>0</v>
      </c>
      <c r="CL515" s="53">
        <v>0</v>
      </c>
      <c r="CM515" s="53">
        <v>0</v>
      </c>
      <c r="CN515" s="53">
        <v>0</v>
      </c>
      <c r="CO515" s="53">
        <v>0</v>
      </c>
      <c r="CP515" s="53">
        <v>0</v>
      </c>
      <c r="CQ515" s="53">
        <v>0</v>
      </c>
      <c r="CR515" s="53">
        <v>0</v>
      </c>
      <c r="CS515" s="53">
        <v>0</v>
      </c>
      <c r="CT515" s="53">
        <v>0</v>
      </c>
      <c r="CU515" s="53">
        <v>0</v>
      </c>
      <c r="CV515" s="53">
        <v>0</v>
      </c>
      <c r="CW515" s="53">
        <v>0</v>
      </c>
      <c r="CX515" s="53">
        <v>0</v>
      </c>
      <c r="CY515" s="53">
        <v>0</v>
      </c>
      <c r="CZ515" s="53">
        <v>0</v>
      </c>
      <c r="DA515" s="53">
        <v>0</v>
      </c>
      <c r="DB515" s="53">
        <v>0</v>
      </c>
      <c r="DC515" s="53">
        <v>0</v>
      </c>
      <c r="DD515" s="53">
        <v>0</v>
      </c>
      <c r="DE515" s="53">
        <v>0</v>
      </c>
      <c r="DF515" s="53">
        <v>0</v>
      </c>
      <c r="DG515" s="53">
        <v>0</v>
      </c>
      <c r="DH515" s="53">
        <v>0</v>
      </c>
      <c r="DI515" s="53">
        <v>0</v>
      </c>
      <c r="DJ515" s="53">
        <v>0</v>
      </c>
      <c r="DK515" s="53">
        <v>0</v>
      </c>
      <c r="DL515" s="53">
        <v>0</v>
      </c>
      <c r="DM515" s="53">
        <v>0</v>
      </c>
      <c r="DN515" s="53">
        <v>0</v>
      </c>
      <c r="DO515" s="53">
        <v>0</v>
      </c>
      <c r="DP515" s="53">
        <v>0</v>
      </c>
      <c r="DQ515" s="53">
        <v>0</v>
      </c>
      <c r="DR515" s="53">
        <v>0</v>
      </c>
      <c r="DS515" s="53">
        <v>0</v>
      </c>
      <c r="DT515" s="53">
        <v>0</v>
      </c>
      <c r="DU515" s="53">
        <v>0</v>
      </c>
      <c r="DV515" s="53">
        <v>0</v>
      </c>
      <c r="DW515" s="53">
        <v>0</v>
      </c>
      <c r="DX515" s="53">
        <v>0</v>
      </c>
      <c r="DY515" s="53">
        <v>0</v>
      </c>
      <c r="DZ515" s="53">
        <v>0</v>
      </c>
      <c r="EA515" s="53">
        <v>0</v>
      </c>
      <c r="EB515" s="53">
        <v>0</v>
      </c>
      <c r="EC515" s="53">
        <v>0</v>
      </c>
      <c r="ED515" s="53">
        <v>0</v>
      </c>
      <c r="EE515" s="53">
        <v>0</v>
      </c>
      <c r="EF515" s="53">
        <v>0</v>
      </c>
      <c r="EG515" s="53">
        <v>0</v>
      </c>
      <c r="EH515" s="53">
        <v>0</v>
      </c>
      <c r="EI515" s="53">
        <v>0</v>
      </c>
      <c r="EJ515" s="53">
        <v>0</v>
      </c>
      <c r="EK515" s="53">
        <v>0</v>
      </c>
      <c r="EL515" s="53">
        <v>0</v>
      </c>
      <c r="EM515" s="53">
        <v>0</v>
      </c>
      <c r="EN515" s="53">
        <v>0</v>
      </c>
      <c r="EO515" s="53">
        <v>0</v>
      </c>
      <c r="EP515" s="53">
        <v>0</v>
      </c>
      <c r="EQ515" s="53">
        <v>0</v>
      </c>
      <c r="ER515" s="53">
        <v>0</v>
      </c>
      <c r="ES515" s="53">
        <v>0</v>
      </c>
      <c r="ET515" s="53">
        <v>0</v>
      </c>
      <c r="EU515" s="53">
        <v>0</v>
      </c>
      <c r="EV515" s="53">
        <v>0</v>
      </c>
      <c r="EW515" s="53">
        <v>59.822220000000002</v>
      </c>
      <c r="EX515" s="53">
        <v>59.705550000000002</v>
      </c>
      <c r="EY515" s="53">
        <v>59.197220000000002</v>
      </c>
      <c r="EZ515" s="53">
        <v>58.858330000000002</v>
      </c>
      <c r="FA515" s="53">
        <v>58.452779999999997</v>
      </c>
      <c r="FB515" s="53">
        <v>58.083329999999997</v>
      </c>
      <c r="FC515" s="53">
        <v>57.977780000000003</v>
      </c>
      <c r="FD515" s="53">
        <v>58.230559999999997</v>
      </c>
      <c r="FE515" s="53">
        <v>59.588889999999999</v>
      </c>
      <c r="FF515" s="53">
        <v>61.933329999999998</v>
      </c>
      <c r="FG515" s="53">
        <v>64.497219999999999</v>
      </c>
      <c r="FH515" s="53">
        <v>66.461110000000005</v>
      </c>
      <c r="FI515" s="53">
        <v>67.608329999999995</v>
      </c>
      <c r="FJ515" s="53">
        <v>68.352779999999996</v>
      </c>
      <c r="FK515" s="53">
        <v>68.602779999999996</v>
      </c>
      <c r="FL515" s="53">
        <v>68.705560000000006</v>
      </c>
      <c r="FM515" s="53">
        <v>68.236109999999996</v>
      </c>
      <c r="FN515" s="53">
        <v>66.872219999999999</v>
      </c>
      <c r="FO515" s="53">
        <v>65.116669999999999</v>
      </c>
      <c r="FP515" s="53">
        <v>63.030560000000001</v>
      </c>
      <c r="FQ515" s="53">
        <v>61.577779999999997</v>
      </c>
      <c r="FR515" s="53">
        <v>60.863889999999998</v>
      </c>
      <c r="FS515" s="53">
        <v>60.302779999999998</v>
      </c>
      <c r="FT515" s="53">
        <v>59.736109999999996</v>
      </c>
      <c r="FU515" s="53">
        <v>20</v>
      </c>
      <c r="FV515" s="53">
        <v>8587.9529999999995</v>
      </c>
      <c r="FW515" s="53">
        <v>3266.529</v>
      </c>
      <c r="FX515" s="53">
        <v>0</v>
      </c>
    </row>
    <row r="516" spans="1:180" x14ac:dyDescent="0.3">
      <c r="A516" t="s">
        <v>174</v>
      </c>
      <c r="B516" t="s">
        <v>254</v>
      </c>
      <c r="C516" t="s">
        <v>180</v>
      </c>
      <c r="D516" t="s">
        <v>227</v>
      </c>
      <c r="E516" t="s">
        <v>187</v>
      </c>
      <c r="F516" t="s">
        <v>229</v>
      </c>
      <c r="G516" t="s">
        <v>244</v>
      </c>
      <c r="H516" s="53">
        <v>35</v>
      </c>
      <c r="I516" s="53">
        <v>0</v>
      </c>
      <c r="J516" s="53">
        <v>0</v>
      </c>
      <c r="K516" s="53">
        <v>0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3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0</v>
      </c>
      <c r="W516" s="53">
        <v>0</v>
      </c>
      <c r="X516" s="53">
        <v>0</v>
      </c>
      <c r="Y516" s="53">
        <v>0</v>
      </c>
      <c r="Z516" s="53">
        <v>0</v>
      </c>
      <c r="AA516" s="53">
        <v>0</v>
      </c>
      <c r="AB516" s="53">
        <v>0</v>
      </c>
      <c r="AC516" s="53">
        <v>0</v>
      </c>
      <c r="AD516" s="53">
        <v>0</v>
      </c>
      <c r="AE516" s="53">
        <v>0</v>
      </c>
      <c r="AF516" s="53">
        <v>0</v>
      </c>
      <c r="AG516" s="53">
        <v>0</v>
      </c>
      <c r="AH516" s="53">
        <v>0</v>
      </c>
      <c r="AI516" s="53">
        <v>0</v>
      </c>
      <c r="AJ516" s="53">
        <v>0</v>
      </c>
      <c r="AK516" s="53">
        <v>0</v>
      </c>
      <c r="AL516" s="53">
        <v>0</v>
      </c>
      <c r="AM516" s="53">
        <v>0</v>
      </c>
      <c r="AN516" s="53">
        <v>0</v>
      </c>
      <c r="AO516" s="53">
        <v>0</v>
      </c>
      <c r="AP516" s="53">
        <v>0</v>
      </c>
      <c r="AQ516" s="53">
        <v>0</v>
      </c>
      <c r="AR516" s="53">
        <v>0</v>
      </c>
      <c r="AS516" s="53">
        <v>0</v>
      </c>
      <c r="AT516" s="53">
        <v>0</v>
      </c>
      <c r="AU516" s="53">
        <v>0</v>
      </c>
      <c r="AV516" s="53">
        <v>0</v>
      </c>
      <c r="AW516" s="53">
        <v>0</v>
      </c>
      <c r="AX516" s="53">
        <v>0</v>
      </c>
      <c r="AY516" s="53">
        <v>0</v>
      </c>
      <c r="AZ516" s="53">
        <v>0</v>
      </c>
      <c r="BA516" s="53">
        <v>0</v>
      </c>
      <c r="BB516" s="53">
        <v>0</v>
      </c>
      <c r="BC516" s="53">
        <v>0</v>
      </c>
      <c r="BD516" s="53">
        <v>0</v>
      </c>
      <c r="BE516" s="53">
        <v>0</v>
      </c>
      <c r="BF516" s="53">
        <v>0</v>
      </c>
      <c r="BG516" s="53">
        <v>0</v>
      </c>
      <c r="BH516" s="53">
        <v>0</v>
      </c>
      <c r="BI516" s="53">
        <v>0</v>
      </c>
      <c r="BJ516" s="53">
        <v>0</v>
      </c>
      <c r="BK516" s="53">
        <v>0</v>
      </c>
      <c r="BL516" s="53">
        <v>0</v>
      </c>
      <c r="BM516" s="53">
        <v>0</v>
      </c>
      <c r="BN516" s="53">
        <v>0</v>
      </c>
      <c r="BO516" s="53">
        <v>0</v>
      </c>
      <c r="BP516" s="53">
        <v>0</v>
      </c>
      <c r="BQ516" s="53">
        <v>0</v>
      </c>
      <c r="BR516" s="53">
        <v>0</v>
      </c>
      <c r="BS516" s="53">
        <v>0</v>
      </c>
      <c r="BT516" s="53">
        <v>0</v>
      </c>
      <c r="BU516" s="53">
        <v>0</v>
      </c>
      <c r="BV516" s="53">
        <v>0</v>
      </c>
      <c r="BW516" s="53">
        <v>0</v>
      </c>
      <c r="BX516" s="53">
        <v>0</v>
      </c>
      <c r="BY516" s="53">
        <v>0</v>
      </c>
      <c r="BZ516" s="53">
        <v>0</v>
      </c>
      <c r="CA516" s="53">
        <v>0</v>
      </c>
      <c r="CB516" s="53">
        <v>0</v>
      </c>
      <c r="CC516" s="53">
        <v>0</v>
      </c>
      <c r="CD516" s="53">
        <v>0</v>
      </c>
      <c r="CE516" s="53">
        <v>0</v>
      </c>
      <c r="CF516" s="53">
        <v>0</v>
      </c>
      <c r="CG516" s="53">
        <v>0</v>
      </c>
      <c r="CH516" s="53">
        <v>0</v>
      </c>
      <c r="CI516" s="53">
        <v>0</v>
      </c>
      <c r="CJ516" s="53">
        <v>0</v>
      </c>
      <c r="CK516" s="53">
        <v>0</v>
      </c>
      <c r="CL516" s="53">
        <v>0</v>
      </c>
      <c r="CM516" s="53">
        <v>0</v>
      </c>
      <c r="CN516" s="53">
        <v>0</v>
      </c>
      <c r="CO516" s="53">
        <v>0</v>
      </c>
      <c r="CP516" s="53">
        <v>0</v>
      </c>
      <c r="CQ516" s="53">
        <v>0</v>
      </c>
      <c r="CR516" s="53">
        <v>0</v>
      </c>
      <c r="CS516" s="53">
        <v>0</v>
      </c>
      <c r="CT516" s="53">
        <v>0</v>
      </c>
      <c r="CU516" s="53">
        <v>0</v>
      </c>
      <c r="CV516" s="53">
        <v>0</v>
      </c>
      <c r="CW516" s="53">
        <v>0</v>
      </c>
      <c r="CX516" s="53">
        <v>0</v>
      </c>
      <c r="CY516" s="53">
        <v>0</v>
      </c>
      <c r="CZ516" s="53">
        <v>0</v>
      </c>
      <c r="DA516" s="53">
        <v>0</v>
      </c>
      <c r="DB516" s="53">
        <v>0</v>
      </c>
      <c r="DC516" s="53">
        <v>0</v>
      </c>
      <c r="DD516" s="53">
        <v>0</v>
      </c>
      <c r="DE516" s="53">
        <v>0</v>
      </c>
      <c r="DF516" s="53">
        <v>0</v>
      </c>
      <c r="DG516" s="53">
        <v>0</v>
      </c>
      <c r="DH516" s="53">
        <v>0</v>
      </c>
      <c r="DI516" s="53">
        <v>0</v>
      </c>
      <c r="DJ516" s="53">
        <v>0</v>
      </c>
      <c r="DK516" s="53">
        <v>0</v>
      </c>
      <c r="DL516" s="53">
        <v>0</v>
      </c>
      <c r="DM516" s="53">
        <v>0</v>
      </c>
      <c r="DN516" s="53">
        <v>0</v>
      </c>
      <c r="DO516" s="53">
        <v>0</v>
      </c>
      <c r="DP516" s="53">
        <v>0</v>
      </c>
      <c r="DQ516" s="53">
        <v>0</v>
      </c>
      <c r="DR516" s="53">
        <v>0</v>
      </c>
      <c r="DS516" s="53">
        <v>0</v>
      </c>
      <c r="DT516" s="53">
        <v>0</v>
      </c>
      <c r="DU516" s="53">
        <v>0</v>
      </c>
      <c r="DV516" s="53">
        <v>0</v>
      </c>
      <c r="DW516" s="53">
        <v>0</v>
      </c>
      <c r="DX516" s="53">
        <v>0</v>
      </c>
      <c r="DY516" s="53">
        <v>0</v>
      </c>
      <c r="DZ516" s="53">
        <v>0</v>
      </c>
      <c r="EA516" s="53">
        <v>0</v>
      </c>
      <c r="EB516" s="53">
        <v>0</v>
      </c>
      <c r="EC516" s="53">
        <v>0</v>
      </c>
      <c r="ED516" s="53">
        <v>0</v>
      </c>
      <c r="EE516" s="53">
        <v>0</v>
      </c>
      <c r="EF516" s="53">
        <v>0</v>
      </c>
      <c r="EG516" s="53">
        <v>0</v>
      </c>
      <c r="EH516" s="53">
        <v>0</v>
      </c>
      <c r="EI516" s="53">
        <v>0</v>
      </c>
      <c r="EJ516" s="53">
        <v>0</v>
      </c>
      <c r="EK516" s="53">
        <v>0</v>
      </c>
      <c r="EL516" s="53">
        <v>0</v>
      </c>
      <c r="EM516" s="53">
        <v>0</v>
      </c>
      <c r="EN516" s="53">
        <v>0</v>
      </c>
      <c r="EO516" s="53">
        <v>0</v>
      </c>
      <c r="EP516" s="53">
        <v>0</v>
      </c>
      <c r="EQ516" s="53">
        <v>0</v>
      </c>
      <c r="ER516" s="53">
        <v>0</v>
      </c>
      <c r="ES516" s="53">
        <v>0</v>
      </c>
      <c r="ET516" s="53">
        <v>0</v>
      </c>
      <c r="EU516" s="53">
        <v>0</v>
      </c>
      <c r="EV516" s="53">
        <v>0</v>
      </c>
      <c r="EW516" s="53">
        <v>56.725000000000001</v>
      </c>
      <c r="EX516" s="53">
        <v>56.369320000000002</v>
      </c>
      <c r="EY516" s="53">
        <v>55.993180000000002</v>
      </c>
      <c r="EZ516" s="53">
        <v>55.421590000000002</v>
      </c>
      <c r="FA516" s="53">
        <v>55.07273</v>
      </c>
      <c r="FB516" s="53">
        <v>54.754550000000002</v>
      </c>
      <c r="FC516" s="53">
        <v>55.01932</v>
      </c>
      <c r="FD516" s="53">
        <v>56.917050000000003</v>
      </c>
      <c r="FE516" s="53">
        <v>58.939770000000003</v>
      </c>
      <c r="FF516" s="53">
        <v>61.421590000000002</v>
      </c>
      <c r="FG516" s="53">
        <v>63.924999999999997</v>
      </c>
      <c r="FH516" s="53">
        <v>65.955680000000001</v>
      </c>
      <c r="FI516" s="53">
        <v>67.239769999999993</v>
      </c>
      <c r="FJ516" s="53">
        <v>67.637500000000003</v>
      </c>
      <c r="FK516" s="53">
        <v>67.872730000000004</v>
      </c>
      <c r="FL516" s="53">
        <v>67.642039999999994</v>
      </c>
      <c r="FM516" s="53">
        <v>66.895449999999997</v>
      </c>
      <c r="FN516" s="53">
        <v>65.892039999999994</v>
      </c>
      <c r="FO516" s="53">
        <v>64.457949999999997</v>
      </c>
      <c r="FP516" s="53">
        <v>62.451140000000002</v>
      </c>
      <c r="FQ516" s="53">
        <v>60.352269999999997</v>
      </c>
      <c r="FR516" s="53">
        <v>58.935229999999997</v>
      </c>
      <c r="FS516" s="53">
        <v>58.184089999999998</v>
      </c>
      <c r="FT516" s="53">
        <v>57.63409</v>
      </c>
      <c r="FU516" s="53">
        <v>20</v>
      </c>
      <c r="FV516" s="53">
        <v>9200.098</v>
      </c>
      <c r="FW516" s="53">
        <v>3190.08</v>
      </c>
      <c r="FX516" s="53">
        <v>0</v>
      </c>
    </row>
    <row r="517" spans="1:180" x14ac:dyDescent="0.3">
      <c r="A517" t="s">
        <v>174</v>
      </c>
      <c r="B517" t="s">
        <v>254</v>
      </c>
      <c r="C517" t="s">
        <v>180</v>
      </c>
      <c r="D517" t="s">
        <v>227</v>
      </c>
      <c r="E517" t="s">
        <v>189</v>
      </c>
      <c r="F517" t="s">
        <v>229</v>
      </c>
      <c r="G517" t="s">
        <v>244</v>
      </c>
      <c r="H517" s="53">
        <v>35</v>
      </c>
      <c r="I517" s="53">
        <v>0</v>
      </c>
      <c r="J517" s="53">
        <v>0</v>
      </c>
      <c r="K517" s="53">
        <v>0</v>
      </c>
      <c r="L517" s="53">
        <v>0</v>
      </c>
      <c r="M517" s="53">
        <v>0</v>
      </c>
      <c r="N517" s="53">
        <v>0</v>
      </c>
      <c r="O517" s="53">
        <v>0</v>
      </c>
      <c r="P517" s="53">
        <v>0</v>
      </c>
      <c r="Q517" s="53">
        <v>0</v>
      </c>
      <c r="R517" s="53">
        <v>0</v>
      </c>
      <c r="S517" s="53">
        <v>0</v>
      </c>
      <c r="T517" s="53">
        <v>0</v>
      </c>
      <c r="U517" s="53">
        <v>0</v>
      </c>
      <c r="V517" s="53">
        <v>0</v>
      </c>
      <c r="W517" s="53">
        <v>0</v>
      </c>
      <c r="X517" s="53">
        <v>0</v>
      </c>
      <c r="Y517" s="53">
        <v>0</v>
      </c>
      <c r="Z517" s="53">
        <v>0</v>
      </c>
      <c r="AA517" s="53">
        <v>0</v>
      </c>
      <c r="AB517" s="53">
        <v>0</v>
      </c>
      <c r="AC517" s="53">
        <v>0</v>
      </c>
      <c r="AD517" s="53">
        <v>0</v>
      </c>
      <c r="AE517" s="53">
        <v>0</v>
      </c>
      <c r="AF517" s="53">
        <v>0</v>
      </c>
      <c r="AG517" s="53">
        <v>0</v>
      </c>
      <c r="AH517" s="53">
        <v>0</v>
      </c>
      <c r="AI517" s="53">
        <v>0</v>
      </c>
      <c r="AJ517" s="53">
        <v>0</v>
      </c>
      <c r="AK517" s="53">
        <v>0</v>
      </c>
      <c r="AL517" s="53">
        <v>0</v>
      </c>
      <c r="AM517" s="53">
        <v>0</v>
      </c>
      <c r="AN517" s="53">
        <v>0</v>
      </c>
      <c r="AO517" s="53">
        <v>0</v>
      </c>
      <c r="AP517" s="53">
        <v>0</v>
      </c>
      <c r="AQ517" s="53">
        <v>0</v>
      </c>
      <c r="AR517" s="53">
        <v>0</v>
      </c>
      <c r="AS517" s="53">
        <v>0</v>
      </c>
      <c r="AT517" s="53">
        <v>0</v>
      </c>
      <c r="AU517" s="53">
        <v>0</v>
      </c>
      <c r="AV517" s="53">
        <v>0</v>
      </c>
      <c r="AW517" s="53">
        <v>0</v>
      </c>
      <c r="AX517" s="53">
        <v>0</v>
      </c>
      <c r="AY517" s="53">
        <v>0</v>
      </c>
      <c r="AZ517" s="53">
        <v>0</v>
      </c>
      <c r="BA517" s="53">
        <v>0</v>
      </c>
      <c r="BB517" s="53">
        <v>0</v>
      </c>
      <c r="BC517" s="53">
        <v>0</v>
      </c>
      <c r="BD517" s="53">
        <v>0</v>
      </c>
      <c r="BE517" s="53">
        <v>0</v>
      </c>
      <c r="BF517" s="53">
        <v>0</v>
      </c>
      <c r="BG517" s="53">
        <v>0</v>
      </c>
      <c r="BH517" s="53">
        <v>0</v>
      </c>
      <c r="BI517" s="53">
        <v>0</v>
      </c>
      <c r="BJ517" s="53">
        <v>0</v>
      </c>
      <c r="BK517" s="53">
        <v>0</v>
      </c>
      <c r="BL517" s="53">
        <v>0</v>
      </c>
      <c r="BM517" s="53">
        <v>0</v>
      </c>
      <c r="BN517" s="53">
        <v>0</v>
      </c>
      <c r="BO517" s="53">
        <v>0</v>
      </c>
      <c r="BP517" s="53">
        <v>0</v>
      </c>
      <c r="BQ517" s="53">
        <v>0</v>
      </c>
      <c r="BR517" s="53">
        <v>0</v>
      </c>
      <c r="BS517" s="53">
        <v>0</v>
      </c>
      <c r="BT517" s="53">
        <v>0</v>
      </c>
      <c r="BU517" s="53">
        <v>0</v>
      </c>
      <c r="BV517" s="53">
        <v>0</v>
      </c>
      <c r="BW517" s="53">
        <v>0</v>
      </c>
      <c r="BX517" s="53">
        <v>0</v>
      </c>
      <c r="BY517" s="53">
        <v>0</v>
      </c>
      <c r="BZ517" s="53">
        <v>0</v>
      </c>
      <c r="CA517" s="53">
        <v>0</v>
      </c>
      <c r="CB517" s="53">
        <v>0</v>
      </c>
      <c r="CC517" s="53">
        <v>0</v>
      </c>
      <c r="CD517" s="53">
        <v>0</v>
      </c>
      <c r="CE517" s="53">
        <v>0</v>
      </c>
      <c r="CF517" s="53">
        <v>0</v>
      </c>
      <c r="CG517" s="53">
        <v>0</v>
      </c>
      <c r="CH517" s="53">
        <v>0</v>
      </c>
      <c r="CI517" s="53">
        <v>0</v>
      </c>
      <c r="CJ517" s="53">
        <v>0</v>
      </c>
      <c r="CK517" s="53">
        <v>0</v>
      </c>
      <c r="CL517" s="53">
        <v>0</v>
      </c>
      <c r="CM517" s="53">
        <v>0</v>
      </c>
      <c r="CN517" s="53">
        <v>0</v>
      </c>
      <c r="CO517" s="53">
        <v>0</v>
      </c>
      <c r="CP517" s="53">
        <v>0</v>
      </c>
      <c r="CQ517" s="53">
        <v>0</v>
      </c>
      <c r="CR517" s="53">
        <v>0</v>
      </c>
      <c r="CS517" s="53">
        <v>0</v>
      </c>
      <c r="CT517" s="53">
        <v>0</v>
      </c>
      <c r="CU517" s="53">
        <v>0</v>
      </c>
      <c r="CV517" s="53">
        <v>0</v>
      </c>
      <c r="CW517" s="53">
        <v>0</v>
      </c>
      <c r="CX517" s="53">
        <v>0</v>
      </c>
      <c r="CY517" s="53">
        <v>0</v>
      </c>
      <c r="CZ517" s="53">
        <v>0</v>
      </c>
      <c r="DA517" s="53">
        <v>0</v>
      </c>
      <c r="DB517" s="53">
        <v>0</v>
      </c>
      <c r="DC517" s="53">
        <v>0</v>
      </c>
      <c r="DD517" s="53">
        <v>0</v>
      </c>
      <c r="DE517" s="53">
        <v>0</v>
      </c>
      <c r="DF517" s="53">
        <v>0</v>
      </c>
      <c r="DG517" s="53">
        <v>0</v>
      </c>
      <c r="DH517" s="53">
        <v>0</v>
      </c>
      <c r="DI517" s="53">
        <v>0</v>
      </c>
      <c r="DJ517" s="53">
        <v>0</v>
      </c>
      <c r="DK517" s="53">
        <v>0</v>
      </c>
      <c r="DL517" s="53">
        <v>0</v>
      </c>
      <c r="DM517" s="53">
        <v>0</v>
      </c>
      <c r="DN517" s="53">
        <v>0</v>
      </c>
      <c r="DO517" s="53">
        <v>0</v>
      </c>
      <c r="DP517" s="53">
        <v>0</v>
      </c>
      <c r="DQ517" s="53">
        <v>0</v>
      </c>
      <c r="DR517" s="53">
        <v>0</v>
      </c>
      <c r="DS517" s="53">
        <v>0</v>
      </c>
      <c r="DT517" s="53">
        <v>0</v>
      </c>
      <c r="DU517" s="53">
        <v>0</v>
      </c>
      <c r="DV517" s="53">
        <v>0</v>
      </c>
      <c r="DW517" s="53">
        <v>0</v>
      </c>
      <c r="DX517" s="53">
        <v>0</v>
      </c>
      <c r="DY517" s="53">
        <v>0</v>
      </c>
      <c r="DZ517" s="53">
        <v>0</v>
      </c>
      <c r="EA517" s="53">
        <v>0</v>
      </c>
      <c r="EB517" s="53">
        <v>0</v>
      </c>
      <c r="EC517" s="53">
        <v>0</v>
      </c>
      <c r="ED517" s="53">
        <v>0</v>
      </c>
      <c r="EE517" s="53">
        <v>0</v>
      </c>
      <c r="EF517" s="53">
        <v>0</v>
      </c>
      <c r="EG517" s="53">
        <v>0</v>
      </c>
      <c r="EH517" s="53">
        <v>0</v>
      </c>
      <c r="EI517" s="53">
        <v>0</v>
      </c>
      <c r="EJ517" s="53">
        <v>0</v>
      </c>
      <c r="EK517" s="53">
        <v>0</v>
      </c>
      <c r="EL517" s="53">
        <v>0</v>
      </c>
      <c r="EM517" s="53">
        <v>0</v>
      </c>
      <c r="EN517" s="53">
        <v>0</v>
      </c>
      <c r="EO517" s="53">
        <v>0</v>
      </c>
      <c r="EP517" s="53">
        <v>0</v>
      </c>
      <c r="EQ517" s="53">
        <v>0</v>
      </c>
      <c r="ER517" s="53">
        <v>0</v>
      </c>
      <c r="ES517" s="53">
        <v>0</v>
      </c>
      <c r="ET517" s="53">
        <v>0</v>
      </c>
      <c r="EU517" s="53">
        <v>0</v>
      </c>
      <c r="EV517" s="53">
        <v>0</v>
      </c>
      <c r="EW517" s="53">
        <v>59.190910000000002</v>
      </c>
      <c r="EX517" s="53">
        <v>58.786369999999998</v>
      </c>
      <c r="EY517" s="53">
        <v>58.655679999999997</v>
      </c>
      <c r="EZ517" s="53">
        <v>58.464770000000001</v>
      </c>
      <c r="FA517" s="53">
        <v>58.263640000000002</v>
      </c>
      <c r="FB517" s="53">
        <v>58.08182</v>
      </c>
      <c r="FC517" s="53">
        <v>57.9375</v>
      </c>
      <c r="FD517" s="53">
        <v>58.203409999999998</v>
      </c>
      <c r="FE517" s="53">
        <v>59.521590000000003</v>
      </c>
      <c r="FF517" s="53">
        <v>61.503410000000002</v>
      </c>
      <c r="FG517" s="53">
        <v>64.209090000000003</v>
      </c>
      <c r="FH517" s="53">
        <v>66.767039999999994</v>
      </c>
      <c r="FI517" s="53">
        <v>68.330680000000001</v>
      </c>
      <c r="FJ517" s="53">
        <v>69.239769999999993</v>
      </c>
      <c r="FK517" s="53">
        <v>69.710229999999996</v>
      </c>
      <c r="FL517" s="53">
        <v>69.647729999999996</v>
      </c>
      <c r="FM517" s="53">
        <v>69.013630000000006</v>
      </c>
      <c r="FN517" s="53">
        <v>67.664770000000004</v>
      </c>
      <c r="FO517" s="53">
        <v>65.868179999999995</v>
      </c>
      <c r="FP517" s="53">
        <v>63.528410000000001</v>
      </c>
      <c r="FQ517" s="53">
        <v>61.857959999999999</v>
      </c>
      <c r="FR517" s="53">
        <v>60.888640000000002</v>
      </c>
      <c r="FS517" s="53">
        <v>60.270449999999997</v>
      </c>
      <c r="FT517" s="53">
        <v>59.676139999999997</v>
      </c>
      <c r="FU517" s="53">
        <v>20</v>
      </c>
      <c r="FV517" s="53">
        <v>8587.9529999999995</v>
      </c>
      <c r="FW517" s="53">
        <v>3266.529</v>
      </c>
      <c r="FX517" s="53">
        <v>0</v>
      </c>
    </row>
    <row r="518" spans="1:180" x14ac:dyDescent="0.3">
      <c r="A518" t="s">
        <v>174</v>
      </c>
      <c r="B518" t="s">
        <v>254</v>
      </c>
      <c r="C518" t="s">
        <v>180</v>
      </c>
      <c r="D518" t="s">
        <v>227</v>
      </c>
      <c r="E518" t="s">
        <v>188</v>
      </c>
      <c r="F518" t="s">
        <v>229</v>
      </c>
      <c r="G518" t="s">
        <v>244</v>
      </c>
      <c r="H518" s="53">
        <v>35</v>
      </c>
      <c r="I518" s="53">
        <v>0</v>
      </c>
      <c r="J518" s="53">
        <v>0</v>
      </c>
      <c r="K518" s="53">
        <v>0</v>
      </c>
      <c r="L518" s="53">
        <v>0</v>
      </c>
      <c r="M518" s="53">
        <v>0</v>
      </c>
      <c r="N518" s="53">
        <v>0</v>
      </c>
      <c r="O518" s="53">
        <v>0</v>
      </c>
      <c r="P518" s="53">
        <v>0</v>
      </c>
      <c r="Q518" s="53">
        <v>0</v>
      </c>
      <c r="R518" s="53">
        <v>0</v>
      </c>
      <c r="S518" s="53">
        <v>0</v>
      </c>
      <c r="T518" s="53">
        <v>0</v>
      </c>
      <c r="U518" s="53">
        <v>0</v>
      </c>
      <c r="V518" s="53">
        <v>0</v>
      </c>
      <c r="W518" s="53">
        <v>0</v>
      </c>
      <c r="X518" s="53">
        <v>0</v>
      </c>
      <c r="Y518" s="53">
        <v>0</v>
      </c>
      <c r="Z518" s="53">
        <v>0</v>
      </c>
      <c r="AA518" s="53">
        <v>0</v>
      </c>
      <c r="AB518" s="53">
        <v>0</v>
      </c>
      <c r="AC518" s="53">
        <v>0</v>
      </c>
      <c r="AD518" s="53">
        <v>0</v>
      </c>
      <c r="AE518" s="53">
        <v>0</v>
      </c>
      <c r="AF518" s="53">
        <v>0</v>
      </c>
      <c r="AG518" s="53">
        <v>0</v>
      </c>
      <c r="AH518" s="53">
        <v>0</v>
      </c>
      <c r="AI518" s="53">
        <v>0</v>
      </c>
      <c r="AJ518" s="53">
        <v>0</v>
      </c>
      <c r="AK518" s="53">
        <v>0</v>
      </c>
      <c r="AL518" s="53">
        <v>0</v>
      </c>
      <c r="AM518" s="53">
        <v>0</v>
      </c>
      <c r="AN518" s="53">
        <v>0</v>
      </c>
      <c r="AO518" s="53">
        <v>0</v>
      </c>
      <c r="AP518" s="53">
        <v>0</v>
      </c>
      <c r="AQ518" s="53">
        <v>0</v>
      </c>
      <c r="AR518" s="53">
        <v>0</v>
      </c>
      <c r="AS518" s="53">
        <v>0</v>
      </c>
      <c r="AT518" s="53">
        <v>0</v>
      </c>
      <c r="AU518" s="53">
        <v>0</v>
      </c>
      <c r="AV518" s="53">
        <v>0</v>
      </c>
      <c r="AW518" s="53">
        <v>0</v>
      </c>
      <c r="AX518" s="53">
        <v>0</v>
      </c>
      <c r="AY518" s="53">
        <v>0</v>
      </c>
      <c r="AZ518" s="53">
        <v>0</v>
      </c>
      <c r="BA518" s="53">
        <v>0</v>
      </c>
      <c r="BB518" s="53">
        <v>0</v>
      </c>
      <c r="BC518" s="53">
        <v>0</v>
      </c>
      <c r="BD518" s="53">
        <v>0</v>
      </c>
      <c r="BE518" s="53">
        <v>0</v>
      </c>
      <c r="BF518" s="53">
        <v>0</v>
      </c>
      <c r="BG518" s="53">
        <v>0</v>
      </c>
      <c r="BH518" s="53">
        <v>0</v>
      </c>
      <c r="BI518" s="53">
        <v>0</v>
      </c>
      <c r="BJ518" s="53">
        <v>0</v>
      </c>
      <c r="BK518" s="53">
        <v>0</v>
      </c>
      <c r="BL518" s="53">
        <v>0</v>
      </c>
      <c r="BM518" s="53">
        <v>0</v>
      </c>
      <c r="BN518" s="53">
        <v>0</v>
      </c>
      <c r="BO518" s="53">
        <v>0</v>
      </c>
      <c r="BP518" s="53">
        <v>0</v>
      </c>
      <c r="BQ518" s="53">
        <v>0</v>
      </c>
      <c r="BR518" s="53">
        <v>0</v>
      </c>
      <c r="BS518" s="53">
        <v>0</v>
      </c>
      <c r="BT518" s="53">
        <v>0</v>
      </c>
      <c r="BU518" s="53">
        <v>0</v>
      </c>
      <c r="BV518" s="53">
        <v>0</v>
      </c>
      <c r="BW518" s="53">
        <v>0</v>
      </c>
      <c r="BX518" s="53">
        <v>0</v>
      </c>
      <c r="BY518" s="53">
        <v>0</v>
      </c>
      <c r="BZ518" s="53">
        <v>0</v>
      </c>
      <c r="CA518" s="53">
        <v>0</v>
      </c>
      <c r="CB518" s="53">
        <v>0</v>
      </c>
      <c r="CC518" s="53">
        <v>0</v>
      </c>
      <c r="CD518" s="53">
        <v>0</v>
      </c>
      <c r="CE518" s="53">
        <v>0</v>
      </c>
      <c r="CF518" s="53">
        <v>0</v>
      </c>
      <c r="CG518" s="53">
        <v>0</v>
      </c>
      <c r="CH518" s="53">
        <v>0</v>
      </c>
      <c r="CI518" s="53">
        <v>0</v>
      </c>
      <c r="CJ518" s="53">
        <v>0</v>
      </c>
      <c r="CK518" s="53">
        <v>0</v>
      </c>
      <c r="CL518" s="53">
        <v>0</v>
      </c>
      <c r="CM518" s="53">
        <v>0</v>
      </c>
      <c r="CN518" s="53">
        <v>0</v>
      </c>
      <c r="CO518" s="53">
        <v>0</v>
      </c>
      <c r="CP518" s="53">
        <v>0</v>
      </c>
      <c r="CQ518" s="53">
        <v>0</v>
      </c>
      <c r="CR518" s="53">
        <v>0</v>
      </c>
      <c r="CS518" s="53">
        <v>0</v>
      </c>
      <c r="CT518" s="53">
        <v>0</v>
      </c>
      <c r="CU518" s="53">
        <v>0</v>
      </c>
      <c r="CV518" s="53">
        <v>0</v>
      </c>
      <c r="CW518" s="53">
        <v>0</v>
      </c>
      <c r="CX518" s="53">
        <v>0</v>
      </c>
      <c r="CY518" s="53">
        <v>0</v>
      </c>
      <c r="CZ518" s="53">
        <v>0</v>
      </c>
      <c r="DA518" s="53">
        <v>0</v>
      </c>
      <c r="DB518" s="53">
        <v>0</v>
      </c>
      <c r="DC518" s="53">
        <v>0</v>
      </c>
      <c r="DD518" s="53">
        <v>0</v>
      </c>
      <c r="DE518" s="53">
        <v>0</v>
      </c>
      <c r="DF518" s="53">
        <v>0</v>
      </c>
      <c r="DG518" s="53">
        <v>0</v>
      </c>
      <c r="DH518" s="53">
        <v>0</v>
      </c>
      <c r="DI518" s="53">
        <v>0</v>
      </c>
      <c r="DJ518" s="53">
        <v>0</v>
      </c>
      <c r="DK518" s="53">
        <v>0</v>
      </c>
      <c r="DL518" s="53">
        <v>0</v>
      </c>
      <c r="DM518" s="53">
        <v>0</v>
      </c>
      <c r="DN518" s="53">
        <v>0</v>
      </c>
      <c r="DO518" s="53">
        <v>0</v>
      </c>
      <c r="DP518" s="53">
        <v>0</v>
      </c>
      <c r="DQ518" s="53">
        <v>0</v>
      </c>
      <c r="DR518" s="53">
        <v>0</v>
      </c>
      <c r="DS518" s="53">
        <v>0</v>
      </c>
      <c r="DT518" s="53">
        <v>0</v>
      </c>
      <c r="DU518" s="53">
        <v>0</v>
      </c>
      <c r="DV518" s="53">
        <v>0</v>
      </c>
      <c r="DW518" s="53">
        <v>0</v>
      </c>
      <c r="DX518" s="53">
        <v>0</v>
      </c>
      <c r="DY518" s="53">
        <v>0</v>
      </c>
      <c r="DZ518" s="53">
        <v>0</v>
      </c>
      <c r="EA518" s="53">
        <v>0</v>
      </c>
      <c r="EB518" s="53">
        <v>0</v>
      </c>
      <c r="EC518" s="53">
        <v>0</v>
      </c>
      <c r="ED518" s="53">
        <v>0</v>
      </c>
      <c r="EE518" s="53">
        <v>0</v>
      </c>
      <c r="EF518" s="53">
        <v>0</v>
      </c>
      <c r="EG518" s="53">
        <v>0</v>
      </c>
      <c r="EH518" s="53">
        <v>0</v>
      </c>
      <c r="EI518" s="53">
        <v>0</v>
      </c>
      <c r="EJ518" s="53">
        <v>0</v>
      </c>
      <c r="EK518" s="53">
        <v>0</v>
      </c>
      <c r="EL518" s="53">
        <v>0</v>
      </c>
      <c r="EM518" s="53">
        <v>0</v>
      </c>
      <c r="EN518" s="53">
        <v>0</v>
      </c>
      <c r="EO518" s="53">
        <v>0</v>
      </c>
      <c r="EP518" s="53">
        <v>0</v>
      </c>
      <c r="EQ518" s="53">
        <v>0</v>
      </c>
      <c r="ER518" s="53">
        <v>0</v>
      </c>
      <c r="ES518" s="53">
        <v>0</v>
      </c>
      <c r="ET518" s="53">
        <v>0</v>
      </c>
      <c r="EU518" s="53">
        <v>0</v>
      </c>
      <c r="EV518" s="53">
        <v>0</v>
      </c>
      <c r="EW518" s="53">
        <v>57.214289999999998</v>
      </c>
      <c r="EX518" s="53">
        <v>57.095239999999997</v>
      </c>
      <c r="EY518" s="53">
        <v>56.802379999999999</v>
      </c>
      <c r="EZ518" s="53">
        <v>56.585709999999999</v>
      </c>
      <c r="FA518" s="53">
        <v>56.463099999999997</v>
      </c>
      <c r="FB518" s="53">
        <v>56.291670000000003</v>
      </c>
      <c r="FC518" s="53">
        <v>56.297620000000002</v>
      </c>
      <c r="FD518" s="53">
        <v>56.891669999999998</v>
      </c>
      <c r="FE518" s="53">
        <v>58.161900000000003</v>
      </c>
      <c r="FF518" s="53">
        <v>60.035710000000002</v>
      </c>
      <c r="FG518" s="53">
        <v>62.535710000000002</v>
      </c>
      <c r="FH518" s="53">
        <v>64.558329999999998</v>
      </c>
      <c r="FI518" s="53">
        <v>65.971429999999998</v>
      </c>
      <c r="FJ518" s="53">
        <v>66.503569999999996</v>
      </c>
      <c r="FK518" s="53">
        <v>66.983329999999995</v>
      </c>
      <c r="FL518" s="53">
        <v>66.827380000000005</v>
      </c>
      <c r="FM518" s="53">
        <v>66.116669999999999</v>
      </c>
      <c r="FN518" s="53">
        <v>64.951189999999997</v>
      </c>
      <c r="FO518" s="53">
        <v>63.00714</v>
      </c>
      <c r="FP518" s="53">
        <v>61.152380000000001</v>
      </c>
      <c r="FQ518" s="53">
        <v>59.427379999999999</v>
      </c>
      <c r="FR518" s="53">
        <v>58.470239999999997</v>
      </c>
      <c r="FS518" s="53">
        <v>57.965479999999999</v>
      </c>
      <c r="FT518" s="53">
        <v>57.48095</v>
      </c>
      <c r="FU518" s="53">
        <v>20</v>
      </c>
      <c r="FV518" s="53">
        <v>8962.7929999999997</v>
      </c>
      <c r="FW518" s="53">
        <v>3168.5940000000001</v>
      </c>
      <c r="FX518" s="53">
        <v>0</v>
      </c>
    </row>
    <row r="519" spans="1:180" x14ac:dyDescent="0.3">
      <c r="A519" t="s">
        <v>174</v>
      </c>
      <c r="B519" t="s">
        <v>254</v>
      </c>
      <c r="C519" t="s">
        <v>180</v>
      </c>
      <c r="D519" t="s">
        <v>248</v>
      </c>
      <c r="E519" t="s">
        <v>187</v>
      </c>
      <c r="F519" t="s">
        <v>229</v>
      </c>
      <c r="G519" t="s">
        <v>244</v>
      </c>
      <c r="H519" s="53">
        <v>35</v>
      </c>
      <c r="I519" s="53">
        <v>0</v>
      </c>
      <c r="J519" s="53">
        <v>0</v>
      </c>
      <c r="K519" s="53">
        <v>0</v>
      </c>
      <c r="L519" s="53">
        <v>0</v>
      </c>
      <c r="M519" s="53">
        <v>0</v>
      </c>
      <c r="N519" s="53">
        <v>0</v>
      </c>
      <c r="O519" s="53">
        <v>0</v>
      </c>
      <c r="P519" s="53">
        <v>0</v>
      </c>
      <c r="Q519" s="53">
        <v>0</v>
      </c>
      <c r="R519" s="53">
        <v>0</v>
      </c>
      <c r="S519" s="53">
        <v>0</v>
      </c>
      <c r="T519" s="53">
        <v>0</v>
      </c>
      <c r="U519" s="53">
        <v>0</v>
      </c>
      <c r="V519" s="53">
        <v>0</v>
      </c>
      <c r="W519" s="53">
        <v>0</v>
      </c>
      <c r="X519" s="53">
        <v>0</v>
      </c>
      <c r="Y519" s="53">
        <v>0</v>
      </c>
      <c r="Z519" s="53">
        <v>0</v>
      </c>
      <c r="AA519" s="53">
        <v>0</v>
      </c>
      <c r="AB519" s="53">
        <v>0</v>
      </c>
      <c r="AC519" s="53">
        <v>0</v>
      </c>
      <c r="AD519" s="53">
        <v>0</v>
      </c>
      <c r="AE519" s="53">
        <v>0</v>
      </c>
      <c r="AF519" s="53">
        <v>0</v>
      </c>
      <c r="AG519" s="53">
        <v>0</v>
      </c>
      <c r="AH519" s="53">
        <v>0</v>
      </c>
      <c r="AI519" s="53">
        <v>0</v>
      </c>
      <c r="AJ519" s="53">
        <v>0</v>
      </c>
      <c r="AK519" s="53">
        <v>0</v>
      </c>
      <c r="AL519" s="53">
        <v>0</v>
      </c>
      <c r="AM519" s="53">
        <v>0</v>
      </c>
      <c r="AN519" s="53">
        <v>0</v>
      </c>
      <c r="AO519" s="53">
        <v>0</v>
      </c>
      <c r="AP519" s="53">
        <v>0</v>
      </c>
      <c r="AQ519" s="53">
        <v>0</v>
      </c>
      <c r="AR519" s="53">
        <v>0</v>
      </c>
      <c r="AS519" s="53">
        <v>0</v>
      </c>
      <c r="AT519" s="53">
        <v>0</v>
      </c>
      <c r="AU519" s="53">
        <v>0</v>
      </c>
      <c r="AV519" s="53">
        <v>0</v>
      </c>
      <c r="AW519" s="53">
        <v>0</v>
      </c>
      <c r="AX519" s="53">
        <v>0</v>
      </c>
      <c r="AY519" s="53">
        <v>0</v>
      </c>
      <c r="AZ519" s="53">
        <v>0</v>
      </c>
      <c r="BA519" s="53">
        <v>0</v>
      </c>
      <c r="BB519" s="53">
        <v>0</v>
      </c>
      <c r="BC519" s="53">
        <v>0</v>
      </c>
      <c r="BD519" s="53">
        <v>0</v>
      </c>
      <c r="BE519" s="53">
        <v>0</v>
      </c>
      <c r="BF519" s="53">
        <v>0</v>
      </c>
      <c r="BG519" s="53">
        <v>0</v>
      </c>
      <c r="BH519" s="53">
        <v>0</v>
      </c>
      <c r="BI519" s="53">
        <v>0</v>
      </c>
      <c r="BJ519" s="53">
        <v>0</v>
      </c>
      <c r="BK519" s="53">
        <v>0</v>
      </c>
      <c r="BL519" s="53">
        <v>0</v>
      </c>
      <c r="BM519" s="53">
        <v>0</v>
      </c>
      <c r="BN519" s="53">
        <v>0</v>
      </c>
      <c r="BO519" s="53">
        <v>0</v>
      </c>
      <c r="BP519" s="53">
        <v>0</v>
      </c>
      <c r="BQ519" s="53">
        <v>0</v>
      </c>
      <c r="BR519" s="53">
        <v>0</v>
      </c>
      <c r="BS519" s="53">
        <v>0</v>
      </c>
      <c r="BT519" s="53">
        <v>0</v>
      </c>
      <c r="BU519" s="53">
        <v>0</v>
      </c>
      <c r="BV519" s="53">
        <v>0</v>
      </c>
      <c r="BW519" s="53">
        <v>0</v>
      </c>
      <c r="BX519" s="53">
        <v>0</v>
      </c>
      <c r="BY519" s="53">
        <v>0</v>
      </c>
      <c r="BZ519" s="53">
        <v>0</v>
      </c>
      <c r="CA519" s="53">
        <v>0</v>
      </c>
      <c r="CB519" s="53">
        <v>0</v>
      </c>
      <c r="CC519" s="53">
        <v>0</v>
      </c>
      <c r="CD519" s="53">
        <v>0</v>
      </c>
      <c r="CE519" s="53">
        <v>0</v>
      </c>
      <c r="CF519" s="53">
        <v>0</v>
      </c>
      <c r="CG519" s="53">
        <v>0</v>
      </c>
      <c r="CH519" s="53">
        <v>0</v>
      </c>
      <c r="CI519" s="53">
        <v>0</v>
      </c>
      <c r="CJ519" s="53">
        <v>0</v>
      </c>
      <c r="CK519" s="53">
        <v>0</v>
      </c>
      <c r="CL519" s="53">
        <v>0</v>
      </c>
      <c r="CM519" s="53">
        <v>0</v>
      </c>
      <c r="CN519" s="53">
        <v>0</v>
      </c>
      <c r="CO519" s="53">
        <v>0</v>
      </c>
      <c r="CP519" s="53">
        <v>0</v>
      </c>
      <c r="CQ519" s="53">
        <v>0</v>
      </c>
      <c r="CR519" s="53">
        <v>0</v>
      </c>
      <c r="CS519" s="53">
        <v>0</v>
      </c>
      <c r="CT519" s="53">
        <v>0</v>
      </c>
      <c r="CU519" s="53">
        <v>0</v>
      </c>
      <c r="CV519" s="53">
        <v>0</v>
      </c>
      <c r="CW519" s="53">
        <v>0</v>
      </c>
      <c r="CX519" s="53">
        <v>0</v>
      </c>
      <c r="CY519" s="53">
        <v>0</v>
      </c>
      <c r="CZ519" s="53">
        <v>0</v>
      </c>
      <c r="DA519" s="53">
        <v>0</v>
      </c>
      <c r="DB519" s="53">
        <v>0</v>
      </c>
      <c r="DC519" s="53">
        <v>0</v>
      </c>
      <c r="DD519" s="53">
        <v>0</v>
      </c>
      <c r="DE519" s="53">
        <v>0</v>
      </c>
      <c r="DF519" s="53">
        <v>0</v>
      </c>
      <c r="DG519" s="53">
        <v>0</v>
      </c>
      <c r="DH519" s="53">
        <v>0</v>
      </c>
      <c r="DI519" s="53">
        <v>0</v>
      </c>
      <c r="DJ519" s="53">
        <v>0</v>
      </c>
      <c r="DK519" s="53">
        <v>0</v>
      </c>
      <c r="DL519" s="53">
        <v>0</v>
      </c>
      <c r="DM519" s="53">
        <v>0</v>
      </c>
      <c r="DN519" s="53">
        <v>0</v>
      </c>
      <c r="DO519" s="53">
        <v>0</v>
      </c>
      <c r="DP519" s="53">
        <v>0</v>
      </c>
      <c r="DQ519" s="53">
        <v>0</v>
      </c>
      <c r="DR519" s="53">
        <v>0</v>
      </c>
      <c r="DS519" s="53">
        <v>0</v>
      </c>
      <c r="DT519" s="53">
        <v>0</v>
      </c>
      <c r="DU519" s="53">
        <v>0</v>
      </c>
      <c r="DV519" s="53">
        <v>0</v>
      </c>
      <c r="DW519" s="53">
        <v>0</v>
      </c>
      <c r="DX519" s="53">
        <v>0</v>
      </c>
      <c r="DY519" s="53">
        <v>0</v>
      </c>
      <c r="DZ519" s="53">
        <v>0</v>
      </c>
      <c r="EA519" s="53">
        <v>0</v>
      </c>
      <c r="EB519" s="53">
        <v>0</v>
      </c>
      <c r="EC519" s="53">
        <v>0</v>
      </c>
      <c r="ED519" s="53">
        <v>0</v>
      </c>
      <c r="EE519" s="53">
        <v>0</v>
      </c>
      <c r="EF519" s="53">
        <v>0</v>
      </c>
      <c r="EG519" s="53">
        <v>0</v>
      </c>
      <c r="EH519" s="53">
        <v>0</v>
      </c>
      <c r="EI519" s="53">
        <v>0</v>
      </c>
      <c r="EJ519" s="53">
        <v>0</v>
      </c>
      <c r="EK519" s="53">
        <v>0</v>
      </c>
      <c r="EL519" s="53">
        <v>0</v>
      </c>
      <c r="EM519" s="53">
        <v>0</v>
      </c>
      <c r="EN519" s="53">
        <v>0</v>
      </c>
      <c r="EO519" s="53">
        <v>0</v>
      </c>
      <c r="EP519" s="53">
        <v>0</v>
      </c>
      <c r="EQ519" s="53">
        <v>0</v>
      </c>
      <c r="ER519" s="53">
        <v>0</v>
      </c>
      <c r="ES519" s="53">
        <v>0</v>
      </c>
      <c r="ET519" s="53">
        <v>0</v>
      </c>
      <c r="EU519" s="53">
        <v>0</v>
      </c>
      <c r="EV519" s="53">
        <v>0</v>
      </c>
      <c r="EW519" s="53">
        <v>57.409370000000003</v>
      </c>
      <c r="EX519" s="53">
        <v>56.921880000000002</v>
      </c>
      <c r="EY519" s="53">
        <v>56.63438</v>
      </c>
      <c r="EZ519" s="53">
        <v>56.5625</v>
      </c>
      <c r="FA519" s="53">
        <v>56.046880000000002</v>
      </c>
      <c r="FB519" s="53">
        <v>55.85313</v>
      </c>
      <c r="FC519" s="53">
        <v>55.903129999999997</v>
      </c>
      <c r="FD519" s="53">
        <v>56.774999999999999</v>
      </c>
      <c r="FE519" s="53">
        <v>58.721870000000003</v>
      </c>
      <c r="FF519" s="53">
        <v>61.33437</v>
      </c>
      <c r="FG519" s="53">
        <v>64.003129999999999</v>
      </c>
      <c r="FH519" s="53">
        <v>65.787499999999994</v>
      </c>
      <c r="FI519" s="53">
        <v>66.606250000000003</v>
      </c>
      <c r="FJ519" s="53">
        <v>67.462500000000006</v>
      </c>
      <c r="FK519" s="53">
        <v>67.743750000000006</v>
      </c>
      <c r="FL519" s="53">
        <v>67.559370000000001</v>
      </c>
      <c r="FM519" s="53">
        <v>67.009379999999993</v>
      </c>
      <c r="FN519" s="53">
        <v>65.568749999999994</v>
      </c>
      <c r="FO519" s="53">
        <v>63.44688</v>
      </c>
      <c r="FP519" s="53">
        <v>61.69688</v>
      </c>
      <c r="FQ519" s="53">
        <v>60.174999999999997</v>
      </c>
      <c r="FR519" s="53">
        <v>59.184379999999997</v>
      </c>
      <c r="FS519" s="53">
        <v>58.359380000000002</v>
      </c>
      <c r="FT519" s="53">
        <v>57.524999999999999</v>
      </c>
      <c r="FU519" s="53">
        <v>20</v>
      </c>
      <c r="FV519" s="53">
        <v>9200.098</v>
      </c>
      <c r="FW519" s="53">
        <v>3190.08</v>
      </c>
      <c r="FX519" s="53">
        <v>0</v>
      </c>
    </row>
    <row r="520" spans="1:180" x14ac:dyDescent="0.3">
      <c r="A520" t="s">
        <v>174</v>
      </c>
      <c r="B520" t="s">
        <v>254</v>
      </c>
      <c r="C520" t="s">
        <v>180</v>
      </c>
      <c r="D520" t="s">
        <v>248</v>
      </c>
      <c r="E520" t="s">
        <v>188</v>
      </c>
      <c r="F520" t="s">
        <v>229</v>
      </c>
      <c r="G520" t="s">
        <v>244</v>
      </c>
      <c r="H520" s="53">
        <v>35</v>
      </c>
      <c r="I520" s="53">
        <v>0</v>
      </c>
      <c r="J520" s="53">
        <v>0</v>
      </c>
      <c r="K520" s="53">
        <v>0</v>
      </c>
      <c r="L520" s="53">
        <v>0</v>
      </c>
      <c r="M520" s="53">
        <v>0</v>
      </c>
      <c r="N520" s="53">
        <v>0</v>
      </c>
      <c r="O520" s="53">
        <v>0</v>
      </c>
      <c r="P520" s="53">
        <v>0</v>
      </c>
      <c r="Q520" s="53">
        <v>0</v>
      </c>
      <c r="R520" s="53">
        <v>0</v>
      </c>
      <c r="S520" s="53">
        <v>0</v>
      </c>
      <c r="T520" s="53">
        <v>0</v>
      </c>
      <c r="U520" s="53">
        <v>0</v>
      </c>
      <c r="V520" s="53">
        <v>0</v>
      </c>
      <c r="W520" s="53">
        <v>0</v>
      </c>
      <c r="X520" s="53">
        <v>0</v>
      </c>
      <c r="Y520" s="53">
        <v>0</v>
      </c>
      <c r="Z520" s="53">
        <v>0</v>
      </c>
      <c r="AA520" s="53">
        <v>0</v>
      </c>
      <c r="AB520" s="53">
        <v>0</v>
      </c>
      <c r="AC520" s="53">
        <v>0</v>
      </c>
      <c r="AD520" s="53">
        <v>0</v>
      </c>
      <c r="AE520" s="53">
        <v>0</v>
      </c>
      <c r="AF520" s="53">
        <v>0</v>
      </c>
      <c r="AG520" s="53">
        <v>0</v>
      </c>
      <c r="AH520" s="53">
        <v>0</v>
      </c>
      <c r="AI520" s="53">
        <v>0</v>
      </c>
      <c r="AJ520" s="53">
        <v>0</v>
      </c>
      <c r="AK520" s="53">
        <v>0</v>
      </c>
      <c r="AL520" s="53">
        <v>0</v>
      </c>
      <c r="AM520" s="53">
        <v>0</v>
      </c>
      <c r="AN520" s="53">
        <v>0</v>
      </c>
      <c r="AO520" s="53">
        <v>0</v>
      </c>
      <c r="AP520" s="53">
        <v>0</v>
      </c>
      <c r="AQ520" s="53">
        <v>0</v>
      </c>
      <c r="AR520" s="53">
        <v>0</v>
      </c>
      <c r="AS520" s="53">
        <v>0</v>
      </c>
      <c r="AT520" s="53">
        <v>0</v>
      </c>
      <c r="AU520" s="53">
        <v>0</v>
      </c>
      <c r="AV520" s="53">
        <v>0</v>
      </c>
      <c r="AW520" s="53">
        <v>0</v>
      </c>
      <c r="AX520" s="53">
        <v>0</v>
      </c>
      <c r="AY520" s="53">
        <v>0</v>
      </c>
      <c r="AZ520" s="53">
        <v>0</v>
      </c>
      <c r="BA520" s="53">
        <v>0</v>
      </c>
      <c r="BB520" s="53">
        <v>0</v>
      </c>
      <c r="BC520" s="53">
        <v>0</v>
      </c>
      <c r="BD520" s="53">
        <v>0</v>
      </c>
      <c r="BE520" s="53">
        <v>0</v>
      </c>
      <c r="BF520" s="53">
        <v>0</v>
      </c>
      <c r="BG520" s="53">
        <v>0</v>
      </c>
      <c r="BH520" s="53">
        <v>0</v>
      </c>
      <c r="BI520" s="53">
        <v>0</v>
      </c>
      <c r="BJ520" s="53">
        <v>0</v>
      </c>
      <c r="BK520" s="53">
        <v>0</v>
      </c>
      <c r="BL520" s="53">
        <v>0</v>
      </c>
      <c r="BM520" s="53">
        <v>0</v>
      </c>
      <c r="BN520" s="53">
        <v>0</v>
      </c>
      <c r="BO520" s="53">
        <v>0</v>
      </c>
      <c r="BP520" s="53">
        <v>0</v>
      </c>
      <c r="BQ520" s="53">
        <v>0</v>
      </c>
      <c r="BR520" s="53">
        <v>0</v>
      </c>
      <c r="BS520" s="53">
        <v>0</v>
      </c>
      <c r="BT520" s="53">
        <v>0</v>
      </c>
      <c r="BU520" s="53">
        <v>0</v>
      </c>
      <c r="BV520" s="53">
        <v>0</v>
      </c>
      <c r="BW520" s="53">
        <v>0</v>
      </c>
      <c r="BX520" s="53">
        <v>0</v>
      </c>
      <c r="BY520" s="53">
        <v>0</v>
      </c>
      <c r="BZ520" s="53">
        <v>0</v>
      </c>
      <c r="CA520" s="53">
        <v>0</v>
      </c>
      <c r="CB520" s="53">
        <v>0</v>
      </c>
      <c r="CC520" s="53">
        <v>0</v>
      </c>
      <c r="CD520" s="53">
        <v>0</v>
      </c>
      <c r="CE520" s="53">
        <v>0</v>
      </c>
      <c r="CF520" s="53">
        <v>0</v>
      </c>
      <c r="CG520" s="53">
        <v>0</v>
      </c>
      <c r="CH520" s="53">
        <v>0</v>
      </c>
      <c r="CI520" s="53">
        <v>0</v>
      </c>
      <c r="CJ520" s="53">
        <v>0</v>
      </c>
      <c r="CK520" s="53">
        <v>0</v>
      </c>
      <c r="CL520" s="53">
        <v>0</v>
      </c>
      <c r="CM520" s="53">
        <v>0</v>
      </c>
      <c r="CN520" s="53">
        <v>0</v>
      </c>
      <c r="CO520" s="53">
        <v>0</v>
      </c>
      <c r="CP520" s="53">
        <v>0</v>
      </c>
      <c r="CQ520" s="53">
        <v>0</v>
      </c>
      <c r="CR520" s="53">
        <v>0</v>
      </c>
      <c r="CS520" s="53">
        <v>0</v>
      </c>
      <c r="CT520" s="53">
        <v>0</v>
      </c>
      <c r="CU520" s="53">
        <v>0</v>
      </c>
      <c r="CV520" s="53">
        <v>0</v>
      </c>
      <c r="CW520" s="53">
        <v>0</v>
      </c>
      <c r="CX520" s="53">
        <v>0</v>
      </c>
      <c r="CY520" s="53">
        <v>0</v>
      </c>
      <c r="CZ520" s="53">
        <v>0</v>
      </c>
      <c r="DA520" s="53">
        <v>0</v>
      </c>
      <c r="DB520" s="53">
        <v>0</v>
      </c>
      <c r="DC520" s="53">
        <v>0</v>
      </c>
      <c r="DD520" s="53">
        <v>0</v>
      </c>
      <c r="DE520" s="53">
        <v>0</v>
      </c>
      <c r="DF520" s="53">
        <v>0</v>
      </c>
      <c r="DG520" s="53">
        <v>0</v>
      </c>
      <c r="DH520" s="53">
        <v>0</v>
      </c>
      <c r="DI520" s="53">
        <v>0</v>
      </c>
      <c r="DJ520" s="53">
        <v>0</v>
      </c>
      <c r="DK520" s="53">
        <v>0</v>
      </c>
      <c r="DL520" s="53">
        <v>0</v>
      </c>
      <c r="DM520" s="53">
        <v>0</v>
      </c>
      <c r="DN520" s="53">
        <v>0</v>
      </c>
      <c r="DO520" s="53">
        <v>0</v>
      </c>
      <c r="DP520" s="53">
        <v>0</v>
      </c>
      <c r="DQ520" s="53">
        <v>0</v>
      </c>
      <c r="DR520" s="53">
        <v>0</v>
      </c>
      <c r="DS520" s="53">
        <v>0</v>
      </c>
      <c r="DT520" s="53">
        <v>0</v>
      </c>
      <c r="DU520" s="53">
        <v>0</v>
      </c>
      <c r="DV520" s="53">
        <v>0</v>
      </c>
      <c r="DW520" s="53">
        <v>0</v>
      </c>
      <c r="DX520" s="53">
        <v>0</v>
      </c>
      <c r="DY520" s="53">
        <v>0</v>
      </c>
      <c r="DZ520" s="53">
        <v>0</v>
      </c>
      <c r="EA520" s="53">
        <v>0</v>
      </c>
      <c r="EB520" s="53">
        <v>0</v>
      </c>
      <c r="EC520" s="53">
        <v>0</v>
      </c>
      <c r="ED520" s="53">
        <v>0</v>
      </c>
      <c r="EE520" s="53">
        <v>0</v>
      </c>
      <c r="EF520" s="53">
        <v>0</v>
      </c>
      <c r="EG520" s="53">
        <v>0</v>
      </c>
      <c r="EH520" s="53">
        <v>0</v>
      </c>
      <c r="EI520" s="53">
        <v>0</v>
      </c>
      <c r="EJ520" s="53">
        <v>0</v>
      </c>
      <c r="EK520" s="53">
        <v>0</v>
      </c>
      <c r="EL520" s="53">
        <v>0</v>
      </c>
      <c r="EM520" s="53">
        <v>0</v>
      </c>
      <c r="EN520" s="53">
        <v>0</v>
      </c>
      <c r="EO520" s="53">
        <v>0</v>
      </c>
      <c r="EP520" s="53">
        <v>0</v>
      </c>
      <c r="EQ520" s="53">
        <v>0</v>
      </c>
      <c r="ER520" s="53">
        <v>0</v>
      </c>
      <c r="ES520" s="53">
        <v>0</v>
      </c>
      <c r="ET520" s="53">
        <v>0</v>
      </c>
      <c r="EU520" s="53">
        <v>0</v>
      </c>
      <c r="EV520" s="53">
        <v>0</v>
      </c>
      <c r="EW520" s="53">
        <v>57.515000000000001</v>
      </c>
      <c r="EX520" s="53">
        <v>57.072499999999998</v>
      </c>
      <c r="EY520" s="53">
        <v>56.767499999999998</v>
      </c>
      <c r="EZ520" s="53">
        <v>56.4925</v>
      </c>
      <c r="FA520" s="53">
        <v>56.3</v>
      </c>
      <c r="FB520" s="53">
        <v>56.172499999999999</v>
      </c>
      <c r="FC520" s="53">
        <v>56.01</v>
      </c>
      <c r="FD520" s="53">
        <v>56.782499999999999</v>
      </c>
      <c r="FE520" s="53">
        <v>58.23</v>
      </c>
      <c r="FF520" s="53">
        <v>60.517499999999998</v>
      </c>
      <c r="FG520" s="53">
        <v>62.914999999999999</v>
      </c>
      <c r="FH520" s="53">
        <v>65.212500000000006</v>
      </c>
      <c r="FI520" s="53">
        <v>66.242500000000007</v>
      </c>
      <c r="FJ520" s="53">
        <v>66.974999999999994</v>
      </c>
      <c r="FK520" s="53">
        <v>67.297499999999999</v>
      </c>
      <c r="FL520" s="53">
        <v>67.392499999999998</v>
      </c>
      <c r="FM520" s="53">
        <v>66.614999999999995</v>
      </c>
      <c r="FN520" s="53">
        <v>65.037499999999994</v>
      </c>
      <c r="FO520" s="53">
        <v>63.26</v>
      </c>
      <c r="FP520" s="53">
        <v>61.292499999999997</v>
      </c>
      <c r="FQ520" s="53">
        <v>59.902500000000003</v>
      </c>
      <c r="FR520" s="53">
        <v>58.832500000000003</v>
      </c>
      <c r="FS520" s="53">
        <v>58.325000000000003</v>
      </c>
      <c r="FT520" s="53">
        <v>57.807499999999997</v>
      </c>
      <c r="FU520" s="53">
        <v>20</v>
      </c>
      <c r="FV520" s="53">
        <v>8962.7929999999997</v>
      </c>
      <c r="FW520" s="53">
        <v>3168.5940000000001</v>
      </c>
      <c r="FX520" s="53">
        <v>0</v>
      </c>
    </row>
    <row r="521" spans="1:180" x14ac:dyDescent="0.3">
      <c r="A521" t="s">
        <v>174</v>
      </c>
      <c r="B521" t="s">
        <v>254</v>
      </c>
      <c r="C521" t="s">
        <v>180</v>
      </c>
      <c r="D521" t="s">
        <v>227</v>
      </c>
      <c r="E521" t="s">
        <v>190</v>
      </c>
      <c r="F521" t="s">
        <v>229</v>
      </c>
      <c r="G521" t="s">
        <v>244</v>
      </c>
      <c r="H521" s="53">
        <v>35</v>
      </c>
      <c r="I521" s="53">
        <v>0</v>
      </c>
      <c r="J521" s="53">
        <v>0</v>
      </c>
      <c r="K521" s="53">
        <v>0</v>
      </c>
      <c r="L521" s="53">
        <v>0</v>
      </c>
      <c r="M521" s="53">
        <v>0</v>
      </c>
      <c r="N521" s="53">
        <v>0</v>
      </c>
      <c r="O521" s="53">
        <v>0</v>
      </c>
      <c r="P521" s="53">
        <v>0</v>
      </c>
      <c r="Q521" s="53">
        <v>0</v>
      </c>
      <c r="R521" s="53">
        <v>0</v>
      </c>
      <c r="S521" s="53">
        <v>0</v>
      </c>
      <c r="T521" s="53">
        <v>0</v>
      </c>
      <c r="U521" s="53">
        <v>0</v>
      </c>
      <c r="V521" s="53">
        <v>0</v>
      </c>
      <c r="W521" s="53">
        <v>0</v>
      </c>
      <c r="X521" s="53">
        <v>0</v>
      </c>
      <c r="Y521" s="53">
        <v>0</v>
      </c>
      <c r="Z521" s="53">
        <v>0</v>
      </c>
      <c r="AA521" s="53">
        <v>0</v>
      </c>
      <c r="AB521" s="53">
        <v>0</v>
      </c>
      <c r="AC521" s="53">
        <v>0</v>
      </c>
      <c r="AD521" s="53">
        <v>0</v>
      </c>
      <c r="AE521" s="53">
        <v>0</v>
      </c>
      <c r="AF521" s="53">
        <v>0</v>
      </c>
      <c r="AG521" s="53">
        <v>0</v>
      </c>
      <c r="AH521" s="53">
        <v>0</v>
      </c>
      <c r="AI521" s="53">
        <v>0</v>
      </c>
      <c r="AJ521" s="53">
        <v>0</v>
      </c>
      <c r="AK521" s="53">
        <v>0</v>
      </c>
      <c r="AL521" s="53">
        <v>0</v>
      </c>
      <c r="AM521" s="53">
        <v>0</v>
      </c>
      <c r="AN521" s="53">
        <v>0</v>
      </c>
      <c r="AO521" s="53">
        <v>0</v>
      </c>
      <c r="AP521" s="53">
        <v>0</v>
      </c>
      <c r="AQ521" s="53">
        <v>0</v>
      </c>
      <c r="AR521" s="53">
        <v>0</v>
      </c>
      <c r="AS521" s="53">
        <v>0</v>
      </c>
      <c r="AT521" s="53">
        <v>0</v>
      </c>
      <c r="AU521" s="53">
        <v>0</v>
      </c>
      <c r="AV521" s="53">
        <v>0</v>
      </c>
      <c r="AW521" s="53">
        <v>0</v>
      </c>
      <c r="AX521" s="53">
        <v>0</v>
      </c>
      <c r="AY521" s="53">
        <v>0</v>
      </c>
      <c r="AZ521" s="53">
        <v>0</v>
      </c>
      <c r="BA521" s="53">
        <v>0</v>
      </c>
      <c r="BB521" s="53">
        <v>0</v>
      </c>
      <c r="BC521" s="53">
        <v>0</v>
      </c>
      <c r="BD521" s="53">
        <v>0</v>
      </c>
      <c r="BE521" s="53">
        <v>0</v>
      </c>
      <c r="BF521" s="53">
        <v>0</v>
      </c>
      <c r="BG521" s="53">
        <v>0</v>
      </c>
      <c r="BH521" s="53">
        <v>0</v>
      </c>
      <c r="BI521" s="53">
        <v>0</v>
      </c>
      <c r="BJ521" s="53">
        <v>0</v>
      </c>
      <c r="BK521" s="53">
        <v>0</v>
      </c>
      <c r="BL521" s="53">
        <v>0</v>
      </c>
      <c r="BM521" s="53">
        <v>0</v>
      </c>
      <c r="BN521" s="53">
        <v>0</v>
      </c>
      <c r="BO521" s="53">
        <v>0</v>
      </c>
      <c r="BP521" s="53">
        <v>0</v>
      </c>
      <c r="BQ521" s="53">
        <v>0</v>
      </c>
      <c r="BR521" s="53">
        <v>0</v>
      </c>
      <c r="BS521" s="53">
        <v>0</v>
      </c>
      <c r="BT521" s="53">
        <v>0</v>
      </c>
      <c r="BU521" s="53">
        <v>0</v>
      </c>
      <c r="BV521" s="53">
        <v>0</v>
      </c>
      <c r="BW521" s="53">
        <v>0</v>
      </c>
      <c r="BX521" s="53">
        <v>0</v>
      </c>
      <c r="BY521" s="53">
        <v>0</v>
      </c>
      <c r="BZ521" s="53">
        <v>0</v>
      </c>
      <c r="CA521" s="53">
        <v>0</v>
      </c>
      <c r="CB521" s="53">
        <v>0</v>
      </c>
      <c r="CC521" s="53">
        <v>0</v>
      </c>
      <c r="CD521" s="53">
        <v>0</v>
      </c>
      <c r="CE521" s="53">
        <v>0</v>
      </c>
      <c r="CF521" s="53">
        <v>0</v>
      </c>
      <c r="CG521" s="53">
        <v>0</v>
      </c>
      <c r="CH521" s="53">
        <v>0</v>
      </c>
      <c r="CI521" s="53">
        <v>0</v>
      </c>
      <c r="CJ521" s="53">
        <v>0</v>
      </c>
      <c r="CK521" s="53">
        <v>0</v>
      </c>
      <c r="CL521" s="53">
        <v>0</v>
      </c>
      <c r="CM521" s="53">
        <v>0</v>
      </c>
      <c r="CN521" s="53">
        <v>0</v>
      </c>
      <c r="CO521" s="53">
        <v>0</v>
      </c>
      <c r="CP521" s="53">
        <v>0</v>
      </c>
      <c r="CQ521" s="53">
        <v>0</v>
      </c>
      <c r="CR521" s="53">
        <v>0</v>
      </c>
      <c r="CS521" s="53">
        <v>0</v>
      </c>
      <c r="CT521" s="53">
        <v>0</v>
      </c>
      <c r="CU521" s="53">
        <v>0</v>
      </c>
      <c r="CV521" s="53">
        <v>0</v>
      </c>
      <c r="CW521" s="53">
        <v>0</v>
      </c>
      <c r="CX521" s="53">
        <v>0</v>
      </c>
      <c r="CY521" s="53">
        <v>0</v>
      </c>
      <c r="CZ521" s="53">
        <v>0</v>
      </c>
      <c r="DA521" s="53">
        <v>0</v>
      </c>
      <c r="DB521" s="53">
        <v>0</v>
      </c>
      <c r="DC521" s="53">
        <v>0</v>
      </c>
      <c r="DD521" s="53">
        <v>0</v>
      </c>
      <c r="DE521" s="53">
        <v>0</v>
      </c>
      <c r="DF521" s="53">
        <v>0</v>
      </c>
      <c r="DG521" s="53">
        <v>0</v>
      </c>
      <c r="DH521" s="53">
        <v>0</v>
      </c>
      <c r="DI521" s="53">
        <v>0</v>
      </c>
      <c r="DJ521" s="53">
        <v>0</v>
      </c>
      <c r="DK521" s="53">
        <v>0</v>
      </c>
      <c r="DL521" s="53">
        <v>0</v>
      </c>
      <c r="DM521" s="53">
        <v>0</v>
      </c>
      <c r="DN521" s="53">
        <v>0</v>
      </c>
      <c r="DO521" s="53">
        <v>0</v>
      </c>
      <c r="DP521" s="53">
        <v>0</v>
      </c>
      <c r="DQ521" s="53">
        <v>0</v>
      </c>
      <c r="DR521" s="53">
        <v>0</v>
      </c>
      <c r="DS521" s="53">
        <v>0</v>
      </c>
      <c r="DT521" s="53">
        <v>0</v>
      </c>
      <c r="DU521" s="53">
        <v>0</v>
      </c>
      <c r="DV521" s="53">
        <v>0</v>
      </c>
      <c r="DW521" s="53">
        <v>0</v>
      </c>
      <c r="DX521" s="53">
        <v>0</v>
      </c>
      <c r="DY521" s="53">
        <v>0</v>
      </c>
      <c r="DZ521" s="53">
        <v>0</v>
      </c>
      <c r="EA521" s="53">
        <v>0</v>
      </c>
      <c r="EB521" s="53">
        <v>0</v>
      </c>
      <c r="EC521" s="53">
        <v>0</v>
      </c>
      <c r="ED521" s="53">
        <v>0</v>
      </c>
      <c r="EE521" s="53">
        <v>0</v>
      </c>
      <c r="EF521" s="53">
        <v>0</v>
      </c>
      <c r="EG521" s="53">
        <v>0</v>
      </c>
      <c r="EH521" s="53">
        <v>0</v>
      </c>
      <c r="EI521" s="53">
        <v>0</v>
      </c>
      <c r="EJ521" s="53">
        <v>0</v>
      </c>
      <c r="EK521" s="53">
        <v>0</v>
      </c>
      <c r="EL521" s="53">
        <v>0</v>
      </c>
      <c r="EM521" s="53">
        <v>0</v>
      </c>
      <c r="EN521" s="53">
        <v>0</v>
      </c>
      <c r="EO521" s="53">
        <v>0</v>
      </c>
      <c r="EP521" s="53">
        <v>0</v>
      </c>
      <c r="EQ521" s="53">
        <v>0</v>
      </c>
      <c r="ER521" s="53">
        <v>0</v>
      </c>
      <c r="ES521" s="53">
        <v>0</v>
      </c>
      <c r="ET521" s="53">
        <v>0</v>
      </c>
      <c r="EU521" s="53">
        <v>0</v>
      </c>
      <c r="EV521" s="53">
        <v>0</v>
      </c>
      <c r="EW521" s="53">
        <v>58.25</v>
      </c>
      <c r="EX521" s="53">
        <v>57.794049999999999</v>
      </c>
      <c r="EY521" s="53">
        <v>57.251190000000001</v>
      </c>
      <c r="EZ521" s="53">
        <v>56.896430000000002</v>
      </c>
      <c r="FA521" s="53">
        <v>56.647620000000003</v>
      </c>
      <c r="FB521" s="53">
        <v>56.533329999999999</v>
      </c>
      <c r="FC521" s="53">
        <v>56.172620000000002</v>
      </c>
      <c r="FD521" s="53">
        <v>56.582140000000003</v>
      </c>
      <c r="FE521" s="53">
        <v>58.702379999999998</v>
      </c>
      <c r="FF521" s="53">
        <v>61.734520000000003</v>
      </c>
      <c r="FG521" s="53">
        <v>65.261899999999997</v>
      </c>
      <c r="FH521" s="53">
        <v>68.298810000000003</v>
      </c>
      <c r="FI521" s="53">
        <v>70.327380000000005</v>
      </c>
      <c r="FJ521" s="53">
        <v>70.664280000000005</v>
      </c>
      <c r="FK521" s="53">
        <v>70.457149999999999</v>
      </c>
      <c r="FL521" s="53">
        <v>70.020240000000001</v>
      </c>
      <c r="FM521" s="53">
        <v>69.092860000000002</v>
      </c>
      <c r="FN521" s="53">
        <v>67.438100000000006</v>
      </c>
      <c r="FO521" s="53">
        <v>65.082149999999999</v>
      </c>
      <c r="FP521" s="53">
        <v>62.602379999999997</v>
      </c>
      <c r="FQ521" s="53">
        <v>60.978569999999998</v>
      </c>
      <c r="FR521" s="53">
        <v>60.046430000000001</v>
      </c>
      <c r="FS521" s="53">
        <v>59.419049999999999</v>
      </c>
      <c r="FT521" s="53">
        <v>58.753570000000003</v>
      </c>
      <c r="FU521" s="53">
        <v>20</v>
      </c>
      <c r="FV521" s="53">
        <v>8624.6479999999992</v>
      </c>
      <c r="FW521" s="53">
        <v>3268.1869999999999</v>
      </c>
      <c r="FX521" s="53">
        <v>0</v>
      </c>
    </row>
    <row r="522" spans="1:180" x14ac:dyDescent="0.3">
      <c r="A522" t="s">
        <v>174</v>
      </c>
      <c r="B522" t="s">
        <v>254</v>
      </c>
      <c r="C522" t="s">
        <v>180</v>
      </c>
      <c r="D522" t="s">
        <v>248</v>
      </c>
      <c r="E522" t="s">
        <v>190</v>
      </c>
      <c r="F522" t="s">
        <v>230</v>
      </c>
      <c r="G522" t="s">
        <v>244</v>
      </c>
      <c r="H522" s="53">
        <v>84</v>
      </c>
      <c r="I522" s="53">
        <v>79.034881999999996</v>
      </c>
      <c r="J522" s="53">
        <v>79.962990000000005</v>
      </c>
      <c r="K522" s="53">
        <v>80.290819999999997</v>
      </c>
      <c r="L522" s="53">
        <v>75.595129999999997</v>
      </c>
      <c r="M522" s="53">
        <v>75.532169999999994</v>
      </c>
      <c r="N522" s="53">
        <v>77.861109999999996</v>
      </c>
      <c r="O522" s="53">
        <v>78.415899999999993</v>
      </c>
      <c r="P522" s="53">
        <v>75.183419999999998</v>
      </c>
      <c r="Q522" s="53">
        <v>77.802580000000006</v>
      </c>
      <c r="R522" s="53">
        <v>78.918949999999995</v>
      </c>
      <c r="S522" s="53">
        <v>80.881349999999998</v>
      </c>
      <c r="T522" s="53">
        <v>80.50394</v>
      </c>
      <c r="U522" s="53">
        <v>78.50582</v>
      </c>
      <c r="V522" s="53">
        <v>80.326909999999998</v>
      </c>
      <c r="W522" s="53">
        <v>76.556070000000005</v>
      </c>
      <c r="X522" s="53">
        <v>77.835329999999999</v>
      </c>
      <c r="Y522" s="53">
        <v>74.785390000000007</v>
      </c>
      <c r="Z522" s="53">
        <v>74.126090000000005</v>
      </c>
      <c r="AA522" s="53">
        <v>74.835049999999995</v>
      </c>
      <c r="AB522" s="53">
        <v>73.776790000000005</v>
      </c>
      <c r="AC522" s="53">
        <v>72.500590000000003</v>
      </c>
      <c r="AD522" s="53">
        <v>69.833410000000001</v>
      </c>
      <c r="AE522" s="53">
        <v>71.275620000000004</v>
      </c>
      <c r="AF522" s="53">
        <v>69.342650000000006</v>
      </c>
      <c r="AG522" s="53">
        <v>-34.181370000000001</v>
      </c>
      <c r="AH522" s="53">
        <v>-31.36374</v>
      </c>
      <c r="AI522" s="53">
        <v>-30.758240000000001</v>
      </c>
      <c r="AJ522" s="53">
        <v>-34.30527</v>
      </c>
      <c r="AK522" s="53">
        <v>-33.653039999999997</v>
      </c>
      <c r="AL522" s="53">
        <v>-31.504629999999999</v>
      </c>
      <c r="AM522" s="53">
        <v>-33.188499999999998</v>
      </c>
      <c r="AN522" s="53">
        <v>-37.492269999999998</v>
      </c>
      <c r="AO522" s="53">
        <v>-36.919989999999999</v>
      </c>
      <c r="AP522" s="53">
        <v>-36.866100000000003</v>
      </c>
      <c r="AQ522" s="53">
        <v>-36.721150000000002</v>
      </c>
      <c r="AR522" s="53">
        <v>-37.481729999999999</v>
      </c>
      <c r="AS522" s="53">
        <v>-38.825150000000001</v>
      </c>
      <c r="AT522" s="53">
        <v>-37.584719999999997</v>
      </c>
      <c r="AU522" s="53">
        <v>-40.710009999999997</v>
      </c>
      <c r="AV522" s="53">
        <v>-38.064450000000001</v>
      </c>
      <c r="AW522" s="53">
        <v>-40.705669999999998</v>
      </c>
      <c r="AX522" s="53">
        <v>-39.821010000000001</v>
      </c>
      <c r="AY522" s="53">
        <v>-38.659689999999998</v>
      </c>
      <c r="AZ522" s="53">
        <v>-38.064839999999997</v>
      </c>
      <c r="BA522" s="53">
        <v>-37.004300000000001</v>
      </c>
      <c r="BB522" s="53">
        <v>-37.44229</v>
      </c>
      <c r="BC522" s="53">
        <v>-35.081299999999999</v>
      </c>
      <c r="BD522" s="53">
        <v>-35.187109999999997</v>
      </c>
      <c r="BE522" s="53">
        <v>-23.427890999999999</v>
      </c>
      <c r="BF522" s="53">
        <v>-20.717600000000001</v>
      </c>
      <c r="BG522" s="53">
        <v>-20.125019999999999</v>
      </c>
      <c r="BH522" s="53">
        <v>-23.379280000000001</v>
      </c>
      <c r="BI522" s="53">
        <v>-23.035920000000001</v>
      </c>
      <c r="BJ522" s="53">
        <v>-20.974609999999998</v>
      </c>
      <c r="BK522" s="53">
        <v>-22.721579999999999</v>
      </c>
      <c r="BL522" s="53">
        <v>-27.071929999999998</v>
      </c>
      <c r="BM522" s="53">
        <v>-26.680820000000001</v>
      </c>
      <c r="BN522" s="53">
        <v>-26.876560000000001</v>
      </c>
      <c r="BO522" s="53">
        <v>-26.658080000000002</v>
      </c>
      <c r="BP522" s="53">
        <v>-26.928270000000001</v>
      </c>
      <c r="BQ522" s="53">
        <v>-28.22598</v>
      </c>
      <c r="BR522" s="53">
        <v>-27.134239999999998</v>
      </c>
      <c r="BS522" s="53">
        <v>-30.377510000000001</v>
      </c>
      <c r="BT522" s="53">
        <v>-27.650189999999998</v>
      </c>
      <c r="BU522" s="53">
        <v>-30.210249999999998</v>
      </c>
      <c r="BV522" s="53">
        <v>-29.468579999999999</v>
      </c>
      <c r="BW522" s="53">
        <v>-28.43995</v>
      </c>
      <c r="BX522" s="53">
        <v>-27.84365</v>
      </c>
      <c r="BY522" s="53">
        <v>-26.766279999999998</v>
      </c>
      <c r="BZ522" s="53">
        <v>-27.383769999999998</v>
      </c>
      <c r="CA522" s="53">
        <v>-24.983149999999998</v>
      </c>
      <c r="CB522" s="53">
        <v>-25.101739999999999</v>
      </c>
      <c r="CC522" s="53">
        <v>-15.98006</v>
      </c>
      <c r="CD522" s="53">
        <v>-13.34412</v>
      </c>
      <c r="CE522" s="53">
        <v>-12.760479999999999</v>
      </c>
      <c r="CF522" s="53">
        <v>-15.81198</v>
      </c>
      <c r="CG522" s="53">
        <v>-15.682539999999999</v>
      </c>
      <c r="CH522" s="53">
        <v>-13.68155</v>
      </c>
      <c r="CI522" s="53">
        <v>-15.47223</v>
      </c>
      <c r="CJ522" s="53">
        <v>-19.85483</v>
      </c>
      <c r="CK522" s="53">
        <v>-19.589200000000002</v>
      </c>
      <c r="CL522" s="53">
        <v>-19.957830000000001</v>
      </c>
      <c r="CM522" s="53">
        <v>-19.68844</v>
      </c>
      <c r="CN522" s="53">
        <v>-19.618970000000001</v>
      </c>
      <c r="CO522" s="53">
        <v>-20.88503</v>
      </c>
      <c r="CP522" s="53">
        <v>-19.896260000000002</v>
      </c>
      <c r="CQ522" s="53">
        <v>-23.221260000000001</v>
      </c>
      <c r="CR522" s="53">
        <v>-20.4373</v>
      </c>
      <c r="CS522" s="53">
        <v>-22.94116</v>
      </c>
      <c r="CT522" s="53">
        <v>-22.29852</v>
      </c>
      <c r="CU522" s="53">
        <v>-21.361789999999999</v>
      </c>
      <c r="CV522" s="53">
        <v>-20.764479999999999</v>
      </c>
      <c r="CW522" s="53">
        <v>-19.675460000000001</v>
      </c>
      <c r="CX522" s="53">
        <v>-20.417269999999998</v>
      </c>
      <c r="CY522" s="53">
        <v>-17.9892</v>
      </c>
      <c r="CZ522" s="53">
        <v>-18.11664</v>
      </c>
      <c r="DA522" s="53">
        <v>-8.5322312999999994</v>
      </c>
      <c r="DB522" s="53">
        <v>-5.9706330000000003</v>
      </c>
      <c r="DC522" s="53">
        <v>-5.3959359999999998</v>
      </c>
      <c r="DD522" s="53">
        <v>-8.2446789999999996</v>
      </c>
      <c r="DE522" s="53">
        <v>-8.3291620000000002</v>
      </c>
      <c r="DF522" s="53">
        <v>-6.3884840000000001</v>
      </c>
      <c r="DG522" s="53">
        <v>-8.2228680000000001</v>
      </c>
      <c r="DH522" s="53">
        <v>-12.637729999999999</v>
      </c>
      <c r="DI522" s="53">
        <v>-12.497579999999999</v>
      </c>
      <c r="DJ522" s="53">
        <v>-13.039099999999999</v>
      </c>
      <c r="DK522" s="53">
        <v>-12.7188</v>
      </c>
      <c r="DL522" s="53">
        <v>-12.309670000000001</v>
      </c>
      <c r="DM522" s="53">
        <v>-13.544079999999999</v>
      </c>
      <c r="DN522" s="53">
        <v>-12.65828</v>
      </c>
      <c r="DO522" s="53">
        <v>-16.065010000000001</v>
      </c>
      <c r="DP522" s="53">
        <v>-13.224410000000001</v>
      </c>
      <c r="DQ522" s="53">
        <v>-15.67207</v>
      </c>
      <c r="DR522" s="53">
        <v>-15.12846</v>
      </c>
      <c r="DS522" s="53">
        <v>-14.283620000000001</v>
      </c>
      <c r="DT522" s="53">
        <v>-13.685320000000001</v>
      </c>
      <c r="DU522" s="53">
        <v>-12.58465</v>
      </c>
      <c r="DV522" s="53">
        <v>-13.45077</v>
      </c>
      <c r="DW522" s="53">
        <v>-10.99525</v>
      </c>
      <c r="DX522" s="53">
        <v>-11.131539999999999</v>
      </c>
      <c r="DY522" s="53">
        <v>2.221247</v>
      </c>
      <c r="DZ522" s="53">
        <v>4.6755079999999998</v>
      </c>
      <c r="EA522" s="53">
        <v>5.2372899999999998</v>
      </c>
      <c r="EB522" s="53">
        <v>2.6813030000000002</v>
      </c>
      <c r="EC522" s="53">
        <v>2.2879520000000002</v>
      </c>
      <c r="ED522" s="53">
        <v>4.1415369999999996</v>
      </c>
      <c r="EE522" s="53">
        <v>2.2440530000000001</v>
      </c>
      <c r="EF522" s="53">
        <v>-2.217387</v>
      </c>
      <c r="EG522" s="53">
        <v>-2.25841</v>
      </c>
      <c r="EH522" s="53">
        <v>-3.0495559999999999</v>
      </c>
      <c r="EI522" s="53">
        <v>-2.6557360000000001</v>
      </c>
      <c r="EJ522" s="53">
        <v>-1.7562120000000001</v>
      </c>
      <c r="EK522" s="53">
        <v>-2.944912</v>
      </c>
      <c r="EL522" s="53">
        <v>-2.207789</v>
      </c>
      <c r="EM522" s="53">
        <v>-5.7325109999999997</v>
      </c>
      <c r="EN522" s="53">
        <v>-2.8101470000000002</v>
      </c>
      <c r="EO522" s="53">
        <v>-5.1766629999999996</v>
      </c>
      <c r="EP522" s="53">
        <v>-4.7760319999999998</v>
      </c>
      <c r="EQ522" s="53">
        <v>-4.0638810000000003</v>
      </c>
      <c r="ER522" s="53">
        <v>-3.4641250000000001</v>
      </c>
      <c r="ES522" s="53">
        <v>-2.3466279999999999</v>
      </c>
      <c r="ET522" s="53">
        <v>-3.392255</v>
      </c>
      <c r="EU522" s="53">
        <v>-0.89710100000000004</v>
      </c>
      <c r="EV522" s="53">
        <v>-1.04617</v>
      </c>
      <c r="EW522" s="53">
        <v>75.813829999999996</v>
      </c>
      <c r="EX522" s="53">
        <v>73.697990000000004</v>
      </c>
      <c r="EY522" s="53">
        <v>71.878249999999994</v>
      </c>
      <c r="EZ522" s="53">
        <v>70.732860000000002</v>
      </c>
      <c r="FA522" s="53">
        <v>69.693259999999995</v>
      </c>
      <c r="FB522" s="53">
        <v>68.180260000000004</v>
      </c>
      <c r="FC522" s="53">
        <v>66.693860000000001</v>
      </c>
      <c r="FD522" s="53">
        <v>66.953310000000002</v>
      </c>
      <c r="FE522" s="53">
        <v>70.03783</v>
      </c>
      <c r="FF522" s="53">
        <v>74.809690000000003</v>
      </c>
      <c r="FG522" s="53">
        <v>79.303780000000003</v>
      </c>
      <c r="FH522" s="53">
        <v>83.049639999999997</v>
      </c>
      <c r="FI522" s="53">
        <v>86.62115</v>
      </c>
      <c r="FJ522" s="53">
        <v>89.541960000000003</v>
      </c>
      <c r="FK522" s="53">
        <v>91.830380000000005</v>
      </c>
      <c r="FL522" s="53">
        <v>92.772459999999995</v>
      </c>
      <c r="FM522" s="53">
        <v>93.071510000000004</v>
      </c>
      <c r="FN522" s="53">
        <v>92.343969999999999</v>
      </c>
      <c r="FO522" s="53">
        <v>90.78546</v>
      </c>
      <c r="FP522" s="53">
        <v>88.136529999999993</v>
      </c>
      <c r="FQ522" s="53">
        <v>85.252369999999999</v>
      </c>
      <c r="FR522" s="53">
        <v>82.731089999999995</v>
      </c>
      <c r="FS522" s="53">
        <v>80.456270000000004</v>
      </c>
      <c r="FT522" s="53">
        <v>78.186760000000007</v>
      </c>
      <c r="FU522" s="53">
        <v>94.033330000000007</v>
      </c>
      <c r="FV522" s="53">
        <v>10159.9</v>
      </c>
      <c r="FW522" s="53">
        <v>582.98350000000005</v>
      </c>
      <c r="FX522" s="53">
        <v>1</v>
      </c>
    </row>
    <row r="523" spans="1:180" x14ac:dyDescent="0.3">
      <c r="A523" t="s">
        <v>174</v>
      </c>
      <c r="B523" t="s">
        <v>254</v>
      </c>
      <c r="C523" t="s">
        <v>180</v>
      </c>
      <c r="D523" t="s">
        <v>248</v>
      </c>
      <c r="E523" t="s">
        <v>188</v>
      </c>
      <c r="F523" t="s">
        <v>230</v>
      </c>
      <c r="G523" t="s">
        <v>244</v>
      </c>
      <c r="H523" s="53">
        <v>84</v>
      </c>
      <c r="I523" s="53">
        <v>165.62190000000001</v>
      </c>
      <c r="J523" s="53">
        <v>163.08269999999999</v>
      </c>
      <c r="K523" s="53">
        <v>163.4212</v>
      </c>
      <c r="L523" s="53">
        <v>158.79900000000001</v>
      </c>
      <c r="M523" s="53">
        <v>158.17519999999999</v>
      </c>
      <c r="N523" s="53">
        <v>159.245</v>
      </c>
      <c r="O523" s="53">
        <v>158.95830000000001</v>
      </c>
      <c r="P523" s="53">
        <v>160.07220000000001</v>
      </c>
      <c r="Q523" s="53">
        <v>160.50409999999999</v>
      </c>
      <c r="R523" s="53">
        <v>160.84299999999999</v>
      </c>
      <c r="S523" s="53">
        <v>163.1765</v>
      </c>
      <c r="T523" s="53">
        <v>161.3048</v>
      </c>
      <c r="U523" s="53">
        <v>161.82310000000001</v>
      </c>
      <c r="V523" s="53">
        <v>163.68199999999999</v>
      </c>
      <c r="W523" s="53">
        <v>160.71459999999999</v>
      </c>
      <c r="X523" s="53">
        <v>158.1764</v>
      </c>
      <c r="Y523" s="53">
        <v>157.35890000000001</v>
      </c>
      <c r="Z523" s="53">
        <v>158.44589999999999</v>
      </c>
      <c r="AA523" s="53">
        <v>159.696</v>
      </c>
      <c r="AB523" s="53">
        <v>156.86680000000001</v>
      </c>
      <c r="AC523" s="53">
        <v>159.72040000000001</v>
      </c>
      <c r="AD523" s="53">
        <v>158.65950000000001</v>
      </c>
      <c r="AE523" s="53">
        <v>158.8982</v>
      </c>
      <c r="AF523" s="53">
        <v>155.3295</v>
      </c>
      <c r="AG523" s="53">
        <v>-21.963100000000001</v>
      </c>
      <c r="AH523" s="53">
        <v>-22.719169999999998</v>
      </c>
      <c r="AI523" s="53">
        <v>-21.26322</v>
      </c>
      <c r="AJ523" s="53">
        <v>-25.102900000000002</v>
      </c>
      <c r="AK523" s="53">
        <v>-25.779050000000002</v>
      </c>
      <c r="AL523" s="53">
        <v>-24.591629999999999</v>
      </c>
      <c r="AM523" s="53">
        <v>-24.547319999999999</v>
      </c>
      <c r="AN523" s="53">
        <v>-26.627130000000001</v>
      </c>
      <c r="AO523" s="53">
        <v>-27.96949</v>
      </c>
      <c r="AP523" s="53">
        <v>-28.157209999999999</v>
      </c>
      <c r="AQ523" s="53">
        <v>-25.965420000000002</v>
      </c>
      <c r="AR523" s="53">
        <v>-26.677600000000002</v>
      </c>
      <c r="AS523" s="53">
        <v>-25.612909999999999</v>
      </c>
      <c r="AT523" s="53">
        <v>-25.02244</v>
      </c>
      <c r="AU523" s="53">
        <v>-27.255220000000001</v>
      </c>
      <c r="AV523" s="53">
        <v>-27.93328</v>
      </c>
      <c r="AW523" s="53">
        <v>-28.508050000000001</v>
      </c>
      <c r="AX523" s="53">
        <v>-26.27543</v>
      </c>
      <c r="AY523" s="53">
        <v>-24.410139999999998</v>
      </c>
      <c r="AZ523" s="53">
        <v>-26.000679999999999</v>
      </c>
      <c r="BA523" s="53">
        <v>-21.734870000000001</v>
      </c>
      <c r="BB523" s="53">
        <v>-20.733170000000001</v>
      </c>
      <c r="BC523" s="53">
        <v>-19.659980000000001</v>
      </c>
      <c r="BD523" s="53">
        <v>-21.660540000000001</v>
      </c>
      <c r="BE523" s="53">
        <v>-11.490869999999999</v>
      </c>
      <c r="BF523" s="53">
        <v>-12.275930000000001</v>
      </c>
      <c r="BG523" s="53">
        <v>-10.737769999999999</v>
      </c>
      <c r="BH523" s="53">
        <v>-14.624420000000001</v>
      </c>
      <c r="BI523" s="53">
        <v>-15.19379</v>
      </c>
      <c r="BJ523" s="53">
        <v>-14.20388</v>
      </c>
      <c r="BK523" s="53">
        <v>-14.17442</v>
      </c>
      <c r="BL523" s="53">
        <v>-16.47625</v>
      </c>
      <c r="BM523" s="53">
        <v>-17.778980000000001</v>
      </c>
      <c r="BN523" s="53">
        <v>-17.917760000000001</v>
      </c>
      <c r="BO523" s="53">
        <v>-15.541309999999999</v>
      </c>
      <c r="BP523" s="53">
        <v>-16.496880000000001</v>
      </c>
      <c r="BQ523" s="53">
        <v>-15.730040000000001</v>
      </c>
      <c r="BR523" s="53">
        <v>-15.0227</v>
      </c>
      <c r="BS523" s="53">
        <v>-17.403269999999999</v>
      </c>
      <c r="BT523" s="53">
        <v>-18.107880000000002</v>
      </c>
      <c r="BU523" s="53">
        <v>-18.766380000000002</v>
      </c>
      <c r="BV523" s="53">
        <v>-16.509699999999999</v>
      </c>
      <c r="BW523" s="53">
        <v>-14.530049999999999</v>
      </c>
      <c r="BX523" s="53">
        <v>-16.06917</v>
      </c>
      <c r="BY523" s="53">
        <v>-11.64015</v>
      </c>
      <c r="BZ523" s="53">
        <v>-10.502179999999999</v>
      </c>
      <c r="CA523" s="53">
        <v>-9.3263029999999993</v>
      </c>
      <c r="CB523" s="53">
        <v>-11.478630000000001</v>
      </c>
      <c r="CC523" s="53">
        <v>-4.2378359000000003</v>
      </c>
      <c r="CD523" s="53">
        <v>-5.0429769999999996</v>
      </c>
      <c r="CE523" s="53">
        <v>-3.4478680000000002</v>
      </c>
      <c r="CF523" s="53">
        <v>-7.3670640000000001</v>
      </c>
      <c r="CG523" s="53">
        <v>-7.8624700000000001</v>
      </c>
      <c r="CH523" s="53">
        <v>-7.0093459999999999</v>
      </c>
      <c r="CI523" s="53">
        <v>-6.9901720000000003</v>
      </c>
      <c r="CJ523" s="53">
        <v>-9.4457789999999999</v>
      </c>
      <c r="CK523" s="53">
        <v>-10.72106</v>
      </c>
      <c r="CL523" s="53">
        <v>-10.825939999999999</v>
      </c>
      <c r="CM523" s="53">
        <v>-8.3216020000000004</v>
      </c>
      <c r="CN523" s="53">
        <v>-9.445748</v>
      </c>
      <c r="CO523" s="53">
        <v>-8.885192</v>
      </c>
      <c r="CP523" s="53">
        <v>-8.0969139999999999</v>
      </c>
      <c r="CQ523" s="53">
        <v>-10.579840000000001</v>
      </c>
      <c r="CR523" s="53">
        <v>-11.30283</v>
      </c>
      <c r="CS523" s="53">
        <v>-12.01932</v>
      </c>
      <c r="CT523" s="53">
        <v>-9.7459880000000005</v>
      </c>
      <c r="CU523" s="53">
        <v>-7.6871280000000004</v>
      </c>
      <c r="CV523" s="53">
        <v>-9.1906389999999991</v>
      </c>
      <c r="CW523" s="53">
        <v>-4.6485760000000003</v>
      </c>
      <c r="CX523" s="53">
        <v>-3.4162300000000001</v>
      </c>
      <c r="CY523" s="53">
        <v>-2.1692269999999998</v>
      </c>
      <c r="CZ523" s="53">
        <v>-4.4266620000000003</v>
      </c>
      <c r="DA523" s="53">
        <v>3.0151989000000001</v>
      </c>
      <c r="DB523" s="53">
        <v>2.1899790000000001</v>
      </c>
      <c r="DC523" s="53">
        <v>3.8420299999999998</v>
      </c>
      <c r="DD523" s="53">
        <v>-0.10970539999999999</v>
      </c>
      <c r="DE523" s="53">
        <v>-0.53115069999999998</v>
      </c>
      <c r="DF523" s="53">
        <v>0.1851836</v>
      </c>
      <c r="DG523" s="53">
        <v>0.19407099999999999</v>
      </c>
      <c r="DH523" s="53">
        <v>-2.4153090000000002</v>
      </c>
      <c r="DI523" s="53">
        <v>-3.6631480000000001</v>
      </c>
      <c r="DJ523" s="53">
        <v>-3.7341229999999999</v>
      </c>
      <c r="DK523" s="53">
        <v>-1.1018950000000001</v>
      </c>
      <c r="DL523" s="53">
        <v>-2.3946160000000001</v>
      </c>
      <c r="DM523" s="53">
        <v>-2.0403470000000001</v>
      </c>
      <c r="DN523" s="53">
        <v>-1.1711279999999999</v>
      </c>
      <c r="DO523" s="53">
        <v>-3.7564129999999998</v>
      </c>
      <c r="DP523" s="53">
        <v>-4.4977840000000002</v>
      </c>
      <c r="DQ523" s="53">
        <v>-5.2722680000000004</v>
      </c>
      <c r="DR523" s="53">
        <v>-2.9822739999999999</v>
      </c>
      <c r="DS523" s="53">
        <v>-0.84420539999999999</v>
      </c>
      <c r="DT523" s="53">
        <v>-2.312106</v>
      </c>
      <c r="DU523" s="53">
        <v>2.3429950000000002</v>
      </c>
      <c r="DV523" s="53">
        <v>3.6697199999999999</v>
      </c>
      <c r="DW523" s="53">
        <v>4.9878479999999996</v>
      </c>
      <c r="DX523" s="53">
        <v>2.6253009999999999</v>
      </c>
      <c r="DY523" s="53">
        <v>13.48743</v>
      </c>
      <c r="DZ523" s="53">
        <v>12.63322</v>
      </c>
      <c r="EA523" s="53">
        <v>14.36748</v>
      </c>
      <c r="EB523" s="53">
        <v>10.36877</v>
      </c>
      <c r="EC523" s="53">
        <v>10.05411</v>
      </c>
      <c r="ED523" s="53">
        <v>10.572939999999999</v>
      </c>
      <c r="EE523" s="53">
        <v>10.566979999999999</v>
      </c>
      <c r="EF523" s="53">
        <v>7.7355729999999996</v>
      </c>
      <c r="EG523" s="53">
        <v>6.5273599999999998</v>
      </c>
      <c r="EH523" s="53">
        <v>6.5053340000000004</v>
      </c>
      <c r="EI523" s="53">
        <v>9.3222149999999999</v>
      </c>
      <c r="EJ523" s="53">
        <v>7.786098</v>
      </c>
      <c r="EK523" s="53">
        <v>7.8425209999999996</v>
      </c>
      <c r="EL523" s="53">
        <v>8.8286079999999991</v>
      </c>
      <c r="EM523" s="53">
        <v>6.0955360000000001</v>
      </c>
      <c r="EN523" s="53">
        <v>5.3276219999999999</v>
      </c>
      <c r="EO523" s="53">
        <v>4.4694079999999996</v>
      </c>
      <c r="EP523" s="53">
        <v>6.7834539999999999</v>
      </c>
      <c r="EQ523" s="53">
        <v>9.0358879999999999</v>
      </c>
      <c r="ER523" s="53">
        <v>7.6194030000000001</v>
      </c>
      <c r="ES523" s="53">
        <v>12.437709999999999</v>
      </c>
      <c r="ET523" s="53">
        <v>13.90071</v>
      </c>
      <c r="EU523" s="53">
        <v>15.321529999999999</v>
      </c>
      <c r="EV523" s="53">
        <v>12.807219999999999</v>
      </c>
      <c r="EW523" s="53">
        <v>84.842550000000003</v>
      </c>
      <c r="EX523" s="53">
        <v>82.461699999999993</v>
      </c>
      <c r="EY523" s="53">
        <v>80.292559999999995</v>
      </c>
      <c r="EZ523" s="53">
        <v>78.649469999999994</v>
      </c>
      <c r="FA523" s="53">
        <v>77.128190000000004</v>
      </c>
      <c r="FB523" s="53">
        <v>75.737759999999994</v>
      </c>
      <c r="FC523" s="53">
        <v>75.349459999999993</v>
      </c>
      <c r="FD523" s="53">
        <v>77.246809999999996</v>
      </c>
      <c r="FE523" s="53">
        <v>80.415949999999995</v>
      </c>
      <c r="FF523" s="53">
        <v>83.749470000000002</v>
      </c>
      <c r="FG523" s="53">
        <v>87.392560000000003</v>
      </c>
      <c r="FH523" s="53">
        <v>91.332980000000006</v>
      </c>
      <c r="FI523" s="53">
        <v>95.097340000000003</v>
      </c>
      <c r="FJ523" s="53">
        <v>97.719149999999999</v>
      </c>
      <c r="FK523" s="53">
        <v>99.71011</v>
      </c>
      <c r="FL523" s="53">
        <v>101.5314</v>
      </c>
      <c r="FM523" s="53">
        <v>102.1122</v>
      </c>
      <c r="FN523" s="53">
        <v>101.7527</v>
      </c>
      <c r="FO523" s="53">
        <v>100.5213</v>
      </c>
      <c r="FP523" s="53">
        <v>98.618089999999995</v>
      </c>
      <c r="FQ523" s="53">
        <v>95.524469999999994</v>
      </c>
      <c r="FR523" s="53">
        <v>92.719149999999999</v>
      </c>
      <c r="FS523" s="53">
        <v>89.219679999999997</v>
      </c>
      <c r="FT523" s="53">
        <v>86.194149999999993</v>
      </c>
      <c r="FU523" s="53">
        <v>94</v>
      </c>
      <c r="FV523" s="53">
        <v>17211.560000000001</v>
      </c>
      <c r="FW523" s="53">
        <v>458.47910000000002</v>
      </c>
      <c r="FX523" s="53">
        <v>1</v>
      </c>
    </row>
    <row r="524" spans="1:180" x14ac:dyDescent="0.3">
      <c r="A524" t="s">
        <v>174</v>
      </c>
      <c r="B524" t="s">
        <v>254</v>
      </c>
      <c r="C524" t="s">
        <v>180</v>
      </c>
      <c r="D524" t="s">
        <v>227</v>
      </c>
      <c r="E524" t="s">
        <v>189</v>
      </c>
      <c r="F524" t="s">
        <v>230</v>
      </c>
      <c r="G524" t="s">
        <v>244</v>
      </c>
      <c r="H524" s="53">
        <v>84</v>
      </c>
      <c r="I524" s="53">
        <v>149.18039999999999</v>
      </c>
      <c r="J524" s="53">
        <v>148.90010000000001</v>
      </c>
      <c r="K524" s="53">
        <v>148.2021</v>
      </c>
      <c r="L524" s="53">
        <v>142.95959999999999</v>
      </c>
      <c r="M524" s="53">
        <v>143.82759999999999</v>
      </c>
      <c r="N524" s="53">
        <v>151.0351</v>
      </c>
      <c r="O524" s="53">
        <v>156.4751</v>
      </c>
      <c r="P524" s="53">
        <v>168.88159999999999</v>
      </c>
      <c r="Q524" s="53">
        <v>172.03139999999999</v>
      </c>
      <c r="R524" s="53">
        <v>173.7491</v>
      </c>
      <c r="S524" s="53">
        <v>174.73500000000001</v>
      </c>
      <c r="T524" s="53">
        <v>175.8227</v>
      </c>
      <c r="U524" s="53">
        <v>176.08879999999999</v>
      </c>
      <c r="V524" s="53">
        <v>176.2972</v>
      </c>
      <c r="W524" s="53">
        <v>174.89490000000001</v>
      </c>
      <c r="X524" s="53">
        <v>169.63939999999999</v>
      </c>
      <c r="Y524" s="53">
        <v>165.71879999999999</v>
      </c>
      <c r="Z524" s="53">
        <v>163.02430000000001</v>
      </c>
      <c r="AA524" s="53">
        <v>165.22149999999999</v>
      </c>
      <c r="AB524" s="53">
        <v>163.71719999999999</v>
      </c>
      <c r="AC524" s="53">
        <v>163.68369999999999</v>
      </c>
      <c r="AD524" s="53">
        <v>162.36150000000001</v>
      </c>
      <c r="AE524" s="53">
        <v>162.583</v>
      </c>
      <c r="AF524" s="53">
        <v>159.64269999999999</v>
      </c>
      <c r="AG524" s="53">
        <v>-6.5703440000000004</v>
      </c>
      <c r="AH524" s="53">
        <v>-5.8275050000000004</v>
      </c>
      <c r="AI524" s="53">
        <v>-4.6499810000000004</v>
      </c>
      <c r="AJ524" s="53">
        <v>-9.7171979999999998</v>
      </c>
      <c r="AK524" s="53">
        <v>-10.35364</v>
      </c>
      <c r="AL524" s="53">
        <v>-6.8032849999999998</v>
      </c>
      <c r="AM524" s="53">
        <v>-12.6968</v>
      </c>
      <c r="AN524" s="53">
        <v>-9.5079949999999993</v>
      </c>
      <c r="AO524" s="53">
        <v>-10.726749999999999</v>
      </c>
      <c r="AP524" s="53">
        <v>-11.616099999999999</v>
      </c>
      <c r="AQ524" s="53">
        <v>-10.228669999999999</v>
      </c>
      <c r="AR524" s="53">
        <v>-11.962479999999999</v>
      </c>
      <c r="AS524" s="53">
        <v>-10.67149</v>
      </c>
      <c r="AT524" s="53">
        <v>-9.7025039999999994</v>
      </c>
      <c r="AU524" s="53">
        <v>-8.7625589999999995</v>
      </c>
      <c r="AV524" s="53">
        <v>-10.259410000000001</v>
      </c>
      <c r="AW524" s="53">
        <v>-13.014250000000001</v>
      </c>
      <c r="AX524" s="53">
        <v>-13.95364</v>
      </c>
      <c r="AY524" s="53">
        <v>-11.464399999999999</v>
      </c>
      <c r="AZ524" s="53">
        <v>-10.46992</v>
      </c>
      <c r="BA524" s="53">
        <v>-7.8297660000000002</v>
      </c>
      <c r="BB524" s="53">
        <v>-6.435149</v>
      </c>
      <c r="BC524" s="53">
        <v>-4.7038799999999998</v>
      </c>
      <c r="BD524" s="53">
        <v>-5.1956379999999998</v>
      </c>
      <c r="BE524" s="53">
        <v>7.1837521000000004</v>
      </c>
      <c r="BF524" s="53">
        <v>7.8303929999999999</v>
      </c>
      <c r="BG524" s="53">
        <v>9.0166409999999999</v>
      </c>
      <c r="BH524" s="53">
        <v>4.2428359999999996</v>
      </c>
      <c r="BI524" s="53">
        <v>3.401885</v>
      </c>
      <c r="BJ524" s="53">
        <v>6.8430559999999998</v>
      </c>
      <c r="BK524" s="53">
        <v>1.1137589999999999</v>
      </c>
      <c r="BL524" s="53">
        <v>4.6091259999999998</v>
      </c>
      <c r="BM524" s="53">
        <v>3.5757119999999998</v>
      </c>
      <c r="BN524" s="53">
        <v>2.7401529999999998</v>
      </c>
      <c r="BO524" s="53">
        <v>3.989115</v>
      </c>
      <c r="BP524" s="53">
        <v>2.3899599999999999</v>
      </c>
      <c r="BQ524" s="53">
        <v>3.700412</v>
      </c>
      <c r="BR524" s="53">
        <v>4.6400540000000001</v>
      </c>
      <c r="BS524" s="53">
        <v>5.4332919999999998</v>
      </c>
      <c r="BT524" s="53">
        <v>3.763315</v>
      </c>
      <c r="BU524" s="53">
        <v>1.2374369999999999</v>
      </c>
      <c r="BV524" s="53">
        <v>0.30752469999999998</v>
      </c>
      <c r="BW524" s="53">
        <v>2.7058170000000001</v>
      </c>
      <c r="BX524" s="53">
        <v>3.5266160000000002</v>
      </c>
      <c r="BY524" s="53">
        <v>6.104031</v>
      </c>
      <c r="BZ524" s="53">
        <v>7.4823909999999998</v>
      </c>
      <c r="CA524" s="53">
        <v>9.2941249999999993</v>
      </c>
      <c r="CB524" s="53">
        <v>8.8246059999999993</v>
      </c>
      <c r="CC524" s="53">
        <v>16.709800999999999</v>
      </c>
      <c r="CD524" s="53">
        <v>17.289809999999999</v>
      </c>
      <c r="CE524" s="53">
        <v>18.482099999999999</v>
      </c>
      <c r="CF524" s="53">
        <v>13.91151</v>
      </c>
      <c r="CG524" s="53">
        <v>12.92892</v>
      </c>
      <c r="CH524" s="53">
        <v>16.29447</v>
      </c>
      <c r="CI524" s="53">
        <v>10.67891</v>
      </c>
      <c r="CJ524" s="53">
        <v>14.3866</v>
      </c>
      <c r="CK524" s="53">
        <v>13.48155</v>
      </c>
      <c r="CL524" s="53">
        <v>12.683249999999999</v>
      </c>
      <c r="CM524" s="53">
        <v>13.836309999999999</v>
      </c>
      <c r="CN524" s="53">
        <v>12.33042</v>
      </c>
      <c r="CO524" s="53">
        <v>13.654350000000001</v>
      </c>
      <c r="CP524" s="53">
        <v>14.57367</v>
      </c>
      <c r="CQ524" s="53">
        <v>15.2653</v>
      </c>
      <c r="CR524" s="53">
        <v>13.47542</v>
      </c>
      <c r="CS524" s="53">
        <v>11.10811</v>
      </c>
      <c r="CT524" s="53">
        <v>10.184760000000001</v>
      </c>
      <c r="CU524" s="53">
        <v>12.52007</v>
      </c>
      <c r="CV524" s="53">
        <v>13.22058</v>
      </c>
      <c r="CW524" s="53">
        <v>15.75454</v>
      </c>
      <c r="CX524" s="53">
        <v>17.121639999999999</v>
      </c>
      <c r="CY524" s="53">
        <v>18.989100000000001</v>
      </c>
      <c r="CZ524" s="53">
        <v>18.534980000000001</v>
      </c>
      <c r="DA524" s="53">
        <v>26.23584</v>
      </c>
      <c r="DB524" s="53">
        <v>26.749230000000001</v>
      </c>
      <c r="DC524" s="53">
        <v>27.947559999999999</v>
      </c>
      <c r="DD524" s="53">
        <v>23.580190000000002</v>
      </c>
      <c r="DE524" s="53">
        <v>22.455950000000001</v>
      </c>
      <c r="DF524" s="53">
        <v>25.74588</v>
      </c>
      <c r="DG524" s="53">
        <v>20.244050000000001</v>
      </c>
      <c r="DH524" s="53">
        <v>24.164079999999998</v>
      </c>
      <c r="DI524" s="53">
        <v>23.3874</v>
      </c>
      <c r="DJ524" s="53">
        <v>22.626349999999999</v>
      </c>
      <c r="DK524" s="53">
        <v>23.683509999999998</v>
      </c>
      <c r="DL524" s="53">
        <v>22.270879999999998</v>
      </c>
      <c r="DM524" s="53">
        <v>23.608280000000001</v>
      </c>
      <c r="DN524" s="53">
        <v>24.507280000000002</v>
      </c>
      <c r="DO524" s="53">
        <v>25.097300000000001</v>
      </c>
      <c r="DP524" s="53">
        <v>23.187519999999999</v>
      </c>
      <c r="DQ524" s="53">
        <v>20.97879</v>
      </c>
      <c r="DR524" s="53">
        <v>20.062010000000001</v>
      </c>
      <c r="DS524" s="53">
        <v>22.334320000000002</v>
      </c>
      <c r="DT524" s="53">
        <v>22.914539999999999</v>
      </c>
      <c r="DU524" s="53">
        <v>25.40504</v>
      </c>
      <c r="DV524" s="53">
        <v>26.76088</v>
      </c>
      <c r="DW524" s="53">
        <v>28.684069999999998</v>
      </c>
      <c r="DX524" s="53">
        <v>28.245360000000002</v>
      </c>
      <c r="DY524" s="53">
        <v>39.989941000000002</v>
      </c>
      <c r="DZ524" s="53">
        <v>40.407130000000002</v>
      </c>
      <c r="EA524" s="53">
        <v>41.614190000000001</v>
      </c>
      <c r="EB524" s="53">
        <v>37.540230000000001</v>
      </c>
      <c r="EC524" s="53">
        <v>36.211480000000002</v>
      </c>
      <c r="ED524" s="53">
        <v>39.392220000000002</v>
      </c>
      <c r="EE524" s="53">
        <v>34.054609999999997</v>
      </c>
      <c r="EF524" s="53">
        <v>38.281199999999998</v>
      </c>
      <c r="EG524" s="53">
        <v>37.689860000000003</v>
      </c>
      <c r="EH524" s="53">
        <v>36.982610000000001</v>
      </c>
      <c r="EI524" s="53">
        <v>37.901290000000003</v>
      </c>
      <c r="EJ524" s="53">
        <v>36.62332</v>
      </c>
      <c r="EK524" s="53">
        <v>37.980179999999997</v>
      </c>
      <c r="EL524" s="53">
        <v>38.84984</v>
      </c>
      <c r="EM524" s="53">
        <v>39.293149999999997</v>
      </c>
      <c r="EN524" s="53">
        <v>37.210239999999999</v>
      </c>
      <c r="EO524" s="53">
        <v>35.23048</v>
      </c>
      <c r="EP524" s="53">
        <v>34.323169999999998</v>
      </c>
      <c r="EQ524" s="53">
        <v>36.504539999999999</v>
      </c>
      <c r="ER524" s="53">
        <v>36.911079999999998</v>
      </c>
      <c r="ES524" s="53">
        <v>39.338839999999998</v>
      </c>
      <c r="ET524" s="53">
        <v>40.678420000000003</v>
      </c>
      <c r="EU524" s="53">
        <v>42.682079999999999</v>
      </c>
      <c r="EV524" s="53">
        <v>42.265610000000002</v>
      </c>
      <c r="EW524" s="53">
        <v>80.361699999999999</v>
      </c>
      <c r="EX524" s="53">
        <v>78.169489999999996</v>
      </c>
      <c r="EY524" s="53">
        <v>76.503140000000002</v>
      </c>
      <c r="EZ524" s="53">
        <v>75.113640000000004</v>
      </c>
      <c r="FA524" s="53">
        <v>73.332689999999999</v>
      </c>
      <c r="FB524" s="53">
        <v>71.771280000000004</v>
      </c>
      <c r="FC524" s="53">
        <v>70.985500000000002</v>
      </c>
      <c r="FD524" s="53">
        <v>72.461320000000001</v>
      </c>
      <c r="FE524" s="53">
        <v>75.897000000000006</v>
      </c>
      <c r="FF524" s="53">
        <v>79.982110000000006</v>
      </c>
      <c r="FG524" s="53">
        <v>84.156189999999995</v>
      </c>
      <c r="FH524" s="53">
        <v>87.701639999999998</v>
      </c>
      <c r="FI524" s="53">
        <v>91.134429999999995</v>
      </c>
      <c r="FJ524" s="53">
        <v>94.238399999999999</v>
      </c>
      <c r="FK524" s="53">
        <v>96.405460000000005</v>
      </c>
      <c r="FL524" s="53">
        <v>98.095020000000005</v>
      </c>
      <c r="FM524" s="53">
        <v>99.011600000000001</v>
      </c>
      <c r="FN524" s="53">
        <v>98.625240000000005</v>
      </c>
      <c r="FO524" s="53">
        <v>96.86533</v>
      </c>
      <c r="FP524" s="53">
        <v>94.122339999999994</v>
      </c>
      <c r="FQ524" s="53">
        <v>90.822050000000004</v>
      </c>
      <c r="FR524" s="53">
        <v>87.975579999999994</v>
      </c>
      <c r="FS524" s="53">
        <v>84.993470000000002</v>
      </c>
      <c r="FT524" s="53">
        <v>82.354209999999995</v>
      </c>
      <c r="FU524" s="53">
        <v>94</v>
      </c>
      <c r="FV524" s="53">
        <v>13140.38</v>
      </c>
      <c r="FW524" s="53">
        <v>518.44849999999997</v>
      </c>
      <c r="FX524" s="53">
        <v>1</v>
      </c>
    </row>
    <row r="525" spans="1:180" x14ac:dyDescent="0.3">
      <c r="A525" t="s">
        <v>174</v>
      </c>
      <c r="B525" t="s">
        <v>254</v>
      </c>
      <c r="C525" t="s">
        <v>180</v>
      </c>
      <c r="D525" t="s">
        <v>248</v>
      </c>
      <c r="E525" t="s">
        <v>189</v>
      </c>
      <c r="F525" t="s">
        <v>230</v>
      </c>
      <c r="G525" t="s">
        <v>244</v>
      </c>
      <c r="H525" s="53">
        <v>84</v>
      </c>
      <c r="I525" s="53">
        <v>135.83368999999999</v>
      </c>
      <c r="J525" s="53">
        <v>135.5181</v>
      </c>
      <c r="K525" s="53">
        <v>136.08750000000001</v>
      </c>
      <c r="L525" s="53">
        <v>131.07400000000001</v>
      </c>
      <c r="M525" s="53">
        <v>127.84350000000001</v>
      </c>
      <c r="N525" s="53">
        <v>130.64330000000001</v>
      </c>
      <c r="O525" s="53">
        <v>129.15940000000001</v>
      </c>
      <c r="P525" s="53">
        <v>129.30690000000001</v>
      </c>
      <c r="Q525" s="53">
        <v>127.62309999999999</v>
      </c>
      <c r="R525" s="53">
        <v>128.6405</v>
      </c>
      <c r="S525" s="53">
        <v>128.89449999999999</v>
      </c>
      <c r="T525" s="53">
        <v>124.7624</v>
      </c>
      <c r="U525" s="53">
        <v>124.4807</v>
      </c>
      <c r="V525" s="53">
        <v>125.91889999999999</v>
      </c>
      <c r="W525" s="53">
        <v>121.497</v>
      </c>
      <c r="X525" s="53">
        <v>119.8822</v>
      </c>
      <c r="Y525" s="53">
        <v>118.026</v>
      </c>
      <c r="Z525" s="53">
        <v>119.74290000000001</v>
      </c>
      <c r="AA525" s="53">
        <v>120.2235</v>
      </c>
      <c r="AB525" s="53">
        <v>120.72629999999999</v>
      </c>
      <c r="AC525" s="53">
        <v>120.04340000000001</v>
      </c>
      <c r="AD525" s="53">
        <v>120.6418</v>
      </c>
      <c r="AE525" s="53">
        <v>117.1532</v>
      </c>
      <c r="AF525" s="53">
        <v>116.35890000000001</v>
      </c>
      <c r="AG525" s="53">
        <v>-11.19355</v>
      </c>
      <c r="AH525" s="53">
        <v>-10.68357</v>
      </c>
      <c r="AI525" s="53">
        <v>-9.9180349999999997</v>
      </c>
      <c r="AJ525" s="53">
        <v>-13.476649999999999</v>
      </c>
      <c r="AK525" s="53">
        <v>-15.58695</v>
      </c>
      <c r="AL525" s="53">
        <v>-13.70876</v>
      </c>
      <c r="AM525" s="53">
        <v>-16.909089999999999</v>
      </c>
      <c r="AN525" s="53">
        <v>-16.429320000000001</v>
      </c>
      <c r="AO525" s="53">
        <v>-17.113779999999998</v>
      </c>
      <c r="AP525" s="53">
        <v>-16.970680000000002</v>
      </c>
      <c r="AQ525" s="53">
        <v>-17.181660000000001</v>
      </c>
      <c r="AR525" s="53">
        <v>-20.964400000000001</v>
      </c>
      <c r="AS525" s="53">
        <v>-20.91827</v>
      </c>
      <c r="AT525" s="53">
        <v>-19.402509999999999</v>
      </c>
      <c r="AU525" s="53">
        <v>-22.2652</v>
      </c>
      <c r="AV525" s="53">
        <v>-22.465229999999998</v>
      </c>
      <c r="AW525" s="53">
        <v>-24.395189999999999</v>
      </c>
      <c r="AX525" s="53">
        <v>-21.775600000000001</v>
      </c>
      <c r="AY525" s="53">
        <v>-20.589040000000001</v>
      </c>
      <c r="AZ525" s="53">
        <v>-18.22663</v>
      </c>
      <c r="BA525" s="53">
        <v>-17.137149999999998</v>
      </c>
      <c r="BB525" s="53">
        <v>-14.971159999999999</v>
      </c>
      <c r="BC525" s="53">
        <v>-17.207329999999999</v>
      </c>
      <c r="BD525" s="53">
        <v>-16.133800000000001</v>
      </c>
      <c r="BE525" s="53">
        <v>2.3237909999999999</v>
      </c>
      <c r="BF525" s="53">
        <v>2.9089489999999998</v>
      </c>
      <c r="BG525" s="53">
        <v>3.7457850000000001</v>
      </c>
      <c r="BH525" s="53">
        <v>0.39767180000000002</v>
      </c>
      <c r="BI525" s="53">
        <v>-1.787671</v>
      </c>
      <c r="BJ525" s="53">
        <v>0.46425519999999998</v>
      </c>
      <c r="BK525" s="53">
        <v>-2.6748080000000001</v>
      </c>
      <c r="BL525" s="53">
        <v>-2.1772719999999999</v>
      </c>
      <c r="BM525" s="53">
        <v>-2.9951319999999999</v>
      </c>
      <c r="BN525" s="53">
        <v>-2.8142719999999999</v>
      </c>
      <c r="BO525" s="53">
        <v>-2.9767459999999999</v>
      </c>
      <c r="BP525" s="53">
        <v>-6.8098219999999996</v>
      </c>
      <c r="BQ525" s="53">
        <v>-6.7538770000000001</v>
      </c>
      <c r="BR525" s="53">
        <v>-5.0468520000000003</v>
      </c>
      <c r="BS525" s="53">
        <v>-8.2406710000000007</v>
      </c>
      <c r="BT525" s="53">
        <v>-8.3168000000000006</v>
      </c>
      <c r="BU525" s="53">
        <v>-10.25253</v>
      </c>
      <c r="BV525" s="53">
        <v>-7.5970659999999999</v>
      </c>
      <c r="BW525" s="53">
        <v>-6.406828</v>
      </c>
      <c r="BX525" s="53">
        <v>-4.2993980000000001</v>
      </c>
      <c r="BY525" s="53">
        <v>-3.4194640000000001</v>
      </c>
      <c r="BZ525" s="53">
        <v>-1.288419</v>
      </c>
      <c r="CA525" s="53">
        <v>-3.6794950000000002</v>
      </c>
      <c r="CB525" s="53">
        <v>-2.5157280000000002</v>
      </c>
      <c r="CC525" s="53">
        <v>11.68586</v>
      </c>
      <c r="CD525" s="53">
        <v>12.323079999999999</v>
      </c>
      <c r="CE525" s="53">
        <v>13.209300000000001</v>
      </c>
      <c r="CF525" s="53">
        <v>10.00699</v>
      </c>
      <c r="CG525" s="53">
        <v>7.7696649999999998</v>
      </c>
      <c r="CH525" s="53">
        <v>10.28044</v>
      </c>
      <c r="CI525" s="53">
        <v>7.1838100000000003</v>
      </c>
      <c r="CJ525" s="53">
        <v>7.6936499999999999</v>
      </c>
      <c r="CK525" s="53">
        <v>6.7833969999999999</v>
      </c>
      <c r="CL525" s="53">
        <v>6.9904140000000003</v>
      </c>
      <c r="CM525" s="53">
        <v>6.8615339999999998</v>
      </c>
      <c r="CN525" s="53">
        <v>2.9935939999999999</v>
      </c>
      <c r="CO525" s="53">
        <v>3.0563380000000002</v>
      </c>
      <c r="CP525" s="53">
        <v>4.8958329999999997</v>
      </c>
      <c r="CQ525" s="53">
        <v>1.4726760000000001</v>
      </c>
      <c r="CR525" s="53">
        <v>1.482359</v>
      </c>
      <c r="CS525" s="53">
        <v>-0.45737050000000001</v>
      </c>
      <c r="CT525" s="53">
        <v>2.222944</v>
      </c>
      <c r="CU525" s="53">
        <v>3.4157250000000001</v>
      </c>
      <c r="CV525" s="53">
        <v>5.3465610000000003</v>
      </c>
      <c r="CW525" s="53">
        <v>6.0813629999999996</v>
      </c>
      <c r="CX525" s="53">
        <v>8.1882070000000002</v>
      </c>
      <c r="CY525" s="53">
        <v>5.689845</v>
      </c>
      <c r="CZ525" s="53">
        <v>6.9161060000000001</v>
      </c>
      <c r="DA525" s="53">
        <v>21.047930000000001</v>
      </c>
      <c r="DB525" s="53">
        <v>21.737220000000001</v>
      </c>
      <c r="DC525" s="53">
        <v>22.672820000000002</v>
      </c>
      <c r="DD525" s="53">
        <v>19.616299999999999</v>
      </c>
      <c r="DE525" s="53">
        <v>17.327000000000002</v>
      </c>
      <c r="DF525" s="53">
        <v>20.096630000000001</v>
      </c>
      <c r="DG525" s="53">
        <v>17.04243</v>
      </c>
      <c r="DH525" s="53">
        <v>17.56457</v>
      </c>
      <c r="DI525" s="53">
        <v>16.56193</v>
      </c>
      <c r="DJ525" s="53">
        <v>16.795100000000001</v>
      </c>
      <c r="DK525" s="53">
        <v>16.699809999999999</v>
      </c>
      <c r="DL525" s="53">
        <v>12.79701</v>
      </c>
      <c r="DM525" s="53">
        <v>12.86655</v>
      </c>
      <c r="DN525" s="53">
        <v>14.838520000000001</v>
      </c>
      <c r="DO525" s="53">
        <v>11.186019999999999</v>
      </c>
      <c r="DP525" s="53">
        <v>11.28152</v>
      </c>
      <c r="DQ525" s="53">
        <v>9.33779</v>
      </c>
      <c r="DR525" s="53">
        <v>12.042949999999999</v>
      </c>
      <c r="DS525" s="53">
        <v>13.23828</v>
      </c>
      <c r="DT525" s="53">
        <v>14.992520000000001</v>
      </c>
      <c r="DU525" s="53">
        <v>15.582190000000001</v>
      </c>
      <c r="DV525" s="53">
        <v>17.664829999999998</v>
      </c>
      <c r="DW525" s="53">
        <v>15.05918</v>
      </c>
      <c r="DX525" s="53">
        <v>16.347940000000001</v>
      </c>
      <c r="DY525" s="53">
        <v>34.565269000000001</v>
      </c>
      <c r="DZ525" s="53">
        <v>35.329740000000001</v>
      </c>
      <c r="EA525" s="53">
        <v>36.336640000000003</v>
      </c>
      <c r="EB525" s="53">
        <v>33.490630000000003</v>
      </c>
      <c r="EC525" s="53">
        <v>31.126280000000001</v>
      </c>
      <c r="ED525" s="53">
        <v>34.269640000000003</v>
      </c>
      <c r="EE525" s="53">
        <v>31.276710000000001</v>
      </c>
      <c r="EF525" s="53">
        <v>31.81662</v>
      </c>
      <c r="EG525" s="53">
        <v>30.680569999999999</v>
      </c>
      <c r="EH525" s="53">
        <v>30.951509999999999</v>
      </c>
      <c r="EI525" s="53">
        <v>30.904730000000001</v>
      </c>
      <c r="EJ525" s="53">
        <v>26.95158</v>
      </c>
      <c r="EK525" s="53">
        <v>27.030940000000001</v>
      </c>
      <c r="EL525" s="53">
        <v>29.194179999999999</v>
      </c>
      <c r="EM525" s="53">
        <v>25.210550000000001</v>
      </c>
      <c r="EN525" s="53">
        <v>25.429950000000002</v>
      </c>
      <c r="EO525" s="53">
        <v>23.480450000000001</v>
      </c>
      <c r="EP525" s="53">
        <v>26.221489999999999</v>
      </c>
      <c r="EQ525" s="53">
        <v>27.420490000000001</v>
      </c>
      <c r="ER525" s="53">
        <v>28.919750000000001</v>
      </c>
      <c r="ES525" s="53">
        <v>29.299869999999999</v>
      </c>
      <c r="ET525" s="53">
        <v>31.347570000000001</v>
      </c>
      <c r="EU525" s="53">
        <v>28.587019999999999</v>
      </c>
      <c r="EV525" s="53">
        <v>29.966010000000001</v>
      </c>
      <c r="EW525" s="53">
        <v>79.768910000000005</v>
      </c>
      <c r="EX525" s="53">
        <v>78.403660000000002</v>
      </c>
      <c r="EY525" s="53">
        <v>76.747630000000001</v>
      </c>
      <c r="EZ525" s="53">
        <v>74.951539999999994</v>
      </c>
      <c r="FA525" s="53">
        <v>73.319739999999996</v>
      </c>
      <c r="FB525" s="53">
        <v>71.576840000000004</v>
      </c>
      <c r="FC525" s="53">
        <v>70.452719999999999</v>
      </c>
      <c r="FD525" s="53">
        <v>71.394210000000001</v>
      </c>
      <c r="FE525" s="53">
        <v>74.864649999999997</v>
      </c>
      <c r="FF525" s="53">
        <v>79.208039999999997</v>
      </c>
      <c r="FG525" s="53">
        <v>83.403660000000002</v>
      </c>
      <c r="FH525" s="53">
        <v>87.332149999999999</v>
      </c>
      <c r="FI525" s="53">
        <v>90.943259999999995</v>
      </c>
      <c r="FJ525" s="53">
        <v>93.792559999999995</v>
      </c>
      <c r="FK525" s="53">
        <v>96.543729999999996</v>
      </c>
      <c r="FL525" s="53">
        <v>98.609930000000006</v>
      </c>
      <c r="FM525" s="53">
        <v>99.617609999999999</v>
      </c>
      <c r="FN525" s="53">
        <v>99.104020000000006</v>
      </c>
      <c r="FO525" s="53">
        <v>97.53783</v>
      </c>
      <c r="FP525" s="53">
        <v>95.277780000000007</v>
      </c>
      <c r="FQ525" s="53">
        <v>92.004729999999995</v>
      </c>
      <c r="FR525" s="53">
        <v>88.856380000000001</v>
      </c>
      <c r="FS525" s="53">
        <v>86.065610000000007</v>
      </c>
      <c r="FT525" s="53">
        <v>83.293729999999996</v>
      </c>
      <c r="FU525" s="53">
        <v>94</v>
      </c>
      <c r="FV525" s="53">
        <v>13140.38</v>
      </c>
      <c r="FW525" s="53">
        <v>518.44849999999997</v>
      </c>
      <c r="FX525" s="53">
        <v>1</v>
      </c>
    </row>
    <row r="526" spans="1:180" x14ac:dyDescent="0.3">
      <c r="A526" t="s">
        <v>174</v>
      </c>
      <c r="B526" t="s">
        <v>254</v>
      </c>
      <c r="C526" t="s">
        <v>180</v>
      </c>
      <c r="D526" t="s">
        <v>248</v>
      </c>
      <c r="E526" t="s">
        <v>187</v>
      </c>
      <c r="F526" t="s">
        <v>230</v>
      </c>
      <c r="G526" t="s">
        <v>244</v>
      </c>
      <c r="H526" s="53">
        <v>84</v>
      </c>
      <c r="I526" s="53">
        <v>170.43039999999999</v>
      </c>
      <c r="J526" s="53">
        <v>169.70840000000001</v>
      </c>
      <c r="K526" s="53">
        <v>168.53460000000001</v>
      </c>
      <c r="L526" s="53">
        <v>165.70230000000001</v>
      </c>
      <c r="M526" s="53">
        <v>164.81720000000001</v>
      </c>
      <c r="N526" s="53">
        <v>167.73830000000001</v>
      </c>
      <c r="O526" s="53">
        <v>167.8477</v>
      </c>
      <c r="P526" s="53">
        <v>165.15950000000001</v>
      </c>
      <c r="Q526" s="53">
        <v>167.3587</v>
      </c>
      <c r="R526" s="53">
        <v>171.93860000000001</v>
      </c>
      <c r="S526" s="53">
        <v>173.92769999999999</v>
      </c>
      <c r="T526" s="53">
        <v>171.93010000000001</v>
      </c>
      <c r="U526" s="53">
        <v>174.8904</v>
      </c>
      <c r="V526" s="53">
        <v>178.2833</v>
      </c>
      <c r="W526" s="53">
        <v>174.02690000000001</v>
      </c>
      <c r="X526" s="53">
        <v>160.8244</v>
      </c>
      <c r="Y526" s="53">
        <v>161.06450000000001</v>
      </c>
      <c r="Z526" s="53">
        <v>161.5009</v>
      </c>
      <c r="AA526" s="53">
        <v>161.9709</v>
      </c>
      <c r="AB526" s="53">
        <v>161.87440000000001</v>
      </c>
      <c r="AC526" s="53">
        <v>160.54179999999999</v>
      </c>
      <c r="AD526" s="53">
        <v>157.8366</v>
      </c>
      <c r="AE526" s="53">
        <v>155.0779</v>
      </c>
      <c r="AF526" s="53">
        <v>152.58590000000001</v>
      </c>
      <c r="AG526" s="53">
        <v>-21.50798</v>
      </c>
      <c r="AH526" s="53">
        <v>-21.98434</v>
      </c>
      <c r="AI526" s="53">
        <v>-22.00403</v>
      </c>
      <c r="AJ526" s="53">
        <v>-23.208349999999999</v>
      </c>
      <c r="AK526" s="53">
        <v>-23.640650000000001</v>
      </c>
      <c r="AL526" s="53">
        <v>-19.947959999999998</v>
      </c>
      <c r="AM526" s="53">
        <v>-17.834990000000001</v>
      </c>
      <c r="AN526" s="53">
        <v>-20.297899999999998</v>
      </c>
      <c r="AO526" s="53">
        <v>-19.43366</v>
      </c>
      <c r="AP526" s="53">
        <v>-14.78773</v>
      </c>
      <c r="AQ526" s="53">
        <v>-13.285769999999999</v>
      </c>
      <c r="AR526" s="53">
        <v>-14.147410000000001</v>
      </c>
      <c r="AS526" s="53">
        <v>-11.790559999999999</v>
      </c>
      <c r="AT526" s="53">
        <v>-8.9048970000000001</v>
      </c>
      <c r="AU526" s="53">
        <v>-14.03612</v>
      </c>
      <c r="AV526" s="53">
        <v>-25.893619999999999</v>
      </c>
      <c r="AW526" s="53">
        <v>-24.572009999999999</v>
      </c>
      <c r="AX526" s="53">
        <v>-22.289400000000001</v>
      </c>
      <c r="AY526" s="53">
        <v>-21.510280000000002</v>
      </c>
      <c r="AZ526" s="53">
        <v>-20.16292</v>
      </c>
      <c r="BA526" s="53">
        <v>-20.044820000000001</v>
      </c>
      <c r="BB526" s="53">
        <v>-20.680769999999999</v>
      </c>
      <c r="BC526" s="53">
        <v>-21.804950000000002</v>
      </c>
      <c r="BD526" s="53">
        <v>-23.39659</v>
      </c>
      <c r="BE526" s="53">
        <v>-9.7484435999999999</v>
      </c>
      <c r="BF526" s="53">
        <v>-10.207129999999999</v>
      </c>
      <c r="BG526" s="53">
        <v>-10.12044</v>
      </c>
      <c r="BH526" s="53">
        <v>-11.40934</v>
      </c>
      <c r="BI526" s="53">
        <v>-11.75619</v>
      </c>
      <c r="BJ526" s="53">
        <v>-8.2327879999999993</v>
      </c>
      <c r="BK526" s="53">
        <v>-5.886323</v>
      </c>
      <c r="BL526" s="53">
        <v>-8.4625050000000002</v>
      </c>
      <c r="BM526" s="53">
        <v>-7.4665800000000004</v>
      </c>
      <c r="BN526" s="53">
        <v>-2.9326189999999999</v>
      </c>
      <c r="BO526" s="53">
        <v>-1.399384</v>
      </c>
      <c r="BP526" s="53">
        <v>-2.1987040000000002</v>
      </c>
      <c r="BQ526" s="53">
        <v>0.2583493</v>
      </c>
      <c r="BR526" s="53">
        <v>3.0190389999999998</v>
      </c>
      <c r="BS526" s="53">
        <v>-2.3788490000000002</v>
      </c>
      <c r="BT526" s="53">
        <v>-15.078749999999999</v>
      </c>
      <c r="BU526" s="53">
        <v>-13.50948</v>
      </c>
      <c r="BV526" s="53">
        <v>-11.22353</v>
      </c>
      <c r="BW526" s="53">
        <v>-10.62063</v>
      </c>
      <c r="BX526" s="53">
        <v>-9.2347760000000001</v>
      </c>
      <c r="BY526" s="53">
        <v>-8.8887099999999997</v>
      </c>
      <c r="BZ526" s="53">
        <v>-9.4742739999999994</v>
      </c>
      <c r="CA526" s="53">
        <v>-10.55419</v>
      </c>
      <c r="CB526" s="53">
        <v>-12.22068</v>
      </c>
      <c r="CC526" s="53">
        <v>-1.603826</v>
      </c>
      <c r="CD526" s="53">
        <v>-2.050265</v>
      </c>
      <c r="CE526" s="53">
        <v>-1.889902</v>
      </c>
      <c r="CF526" s="53">
        <v>-3.2373859999999999</v>
      </c>
      <c r="CG526" s="53">
        <v>-3.5250520000000001</v>
      </c>
      <c r="CH526" s="53">
        <v>-0.11889660000000001</v>
      </c>
      <c r="CI526" s="53">
        <v>2.3892850000000001</v>
      </c>
      <c r="CJ526" s="53">
        <v>-0.26534780000000002</v>
      </c>
      <c r="CK526" s="53">
        <v>0.8217854</v>
      </c>
      <c r="CL526" s="53">
        <v>5.2781919999999998</v>
      </c>
      <c r="CM526" s="53">
        <v>6.8330880000000001</v>
      </c>
      <c r="CN526" s="53">
        <v>6.076937</v>
      </c>
      <c r="CO526" s="53">
        <v>8.603389</v>
      </c>
      <c r="CP526" s="53">
        <v>11.277520000000001</v>
      </c>
      <c r="CQ526" s="53">
        <v>5.6949389999999998</v>
      </c>
      <c r="CR526" s="53">
        <v>-7.588406</v>
      </c>
      <c r="CS526" s="53">
        <v>-5.847607</v>
      </c>
      <c r="CT526" s="53">
        <v>-3.5593349999999999</v>
      </c>
      <c r="CU526" s="53">
        <v>-3.0784929999999999</v>
      </c>
      <c r="CV526" s="53">
        <v>-1.6659790000000001</v>
      </c>
      <c r="CW526" s="53">
        <v>-1.1620250000000001</v>
      </c>
      <c r="CX526" s="53">
        <v>-1.7126870000000001</v>
      </c>
      <c r="CY526" s="53">
        <v>-2.7619539999999998</v>
      </c>
      <c r="CZ526" s="53">
        <v>-4.4802819999999999</v>
      </c>
      <c r="DA526" s="53">
        <v>6.5407919999999997</v>
      </c>
      <c r="DB526" s="53">
        <v>6.1065959999999997</v>
      </c>
      <c r="DC526" s="53">
        <v>6.3406359999999999</v>
      </c>
      <c r="DD526" s="53">
        <v>4.9345699999999999</v>
      </c>
      <c r="DE526" s="53">
        <v>4.7060890000000004</v>
      </c>
      <c r="DF526" s="53">
        <v>7.9949950000000003</v>
      </c>
      <c r="DG526" s="53">
        <v>10.66489</v>
      </c>
      <c r="DH526" s="53">
        <v>7.9318090000000003</v>
      </c>
      <c r="DI526" s="53">
        <v>9.1101500000000009</v>
      </c>
      <c r="DJ526" s="53">
        <v>13.489000000000001</v>
      </c>
      <c r="DK526" s="53">
        <v>15.06556</v>
      </c>
      <c r="DL526" s="53">
        <v>14.35258</v>
      </c>
      <c r="DM526" s="53">
        <v>16.948429999999998</v>
      </c>
      <c r="DN526" s="53">
        <v>19.536000000000001</v>
      </c>
      <c r="DO526" s="53">
        <v>13.76873</v>
      </c>
      <c r="DP526" s="53">
        <v>-9.8059499999999994E-2</v>
      </c>
      <c r="DQ526" s="53">
        <v>1.8142659999999999</v>
      </c>
      <c r="DR526" s="53">
        <v>4.1048580000000001</v>
      </c>
      <c r="DS526" s="53">
        <v>4.4636449999999996</v>
      </c>
      <c r="DT526" s="53">
        <v>5.902819</v>
      </c>
      <c r="DU526" s="53">
        <v>6.5646599999999999</v>
      </c>
      <c r="DV526" s="53">
        <v>6.0488989999999996</v>
      </c>
      <c r="DW526" s="53">
        <v>5.0302850000000001</v>
      </c>
      <c r="DX526" s="53">
        <v>3.260116</v>
      </c>
      <c r="DY526" s="53">
        <v>18.300329000000001</v>
      </c>
      <c r="DZ526" s="53">
        <v>17.88381</v>
      </c>
      <c r="EA526" s="53">
        <v>18.224229999999999</v>
      </c>
      <c r="EB526" s="53">
        <v>16.73358</v>
      </c>
      <c r="EC526" s="53">
        <v>16.59055</v>
      </c>
      <c r="ED526" s="53">
        <v>19.710170000000002</v>
      </c>
      <c r="EE526" s="53">
        <v>22.61356</v>
      </c>
      <c r="EF526" s="53">
        <v>19.767199999999999</v>
      </c>
      <c r="EG526" s="53">
        <v>21.07723</v>
      </c>
      <c r="EH526" s="53">
        <v>25.344110000000001</v>
      </c>
      <c r="EI526" s="53">
        <v>26.95194</v>
      </c>
      <c r="EJ526" s="53">
        <v>26.301290000000002</v>
      </c>
      <c r="EK526" s="53">
        <v>28.997340000000001</v>
      </c>
      <c r="EL526" s="53">
        <v>31.45994</v>
      </c>
      <c r="EM526" s="53">
        <v>25.425989999999999</v>
      </c>
      <c r="EN526" s="53">
        <v>10.716810000000001</v>
      </c>
      <c r="EO526" s="53">
        <v>12.87679</v>
      </c>
      <c r="EP526" s="53">
        <v>15.17074</v>
      </c>
      <c r="EQ526" s="53">
        <v>15.353300000000001</v>
      </c>
      <c r="ER526" s="53">
        <v>16.830960000000001</v>
      </c>
      <c r="ES526" s="53">
        <v>17.720770000000002</v>
      </c>
      <c r="ET526" s="53">
        <v>17.255400000000002</v>
      </c>
      <c r="EU526" s="53">
        <v>16.281040000000001</v>
      </c>
      <c r="EV526" s="53">
        <v>14.436019999999999</v>
      </c>
      <c r="EW526" s="53">
        <v>81.089759999999998</v>
      </c>
      <c r="EX526" s="53">
        <v>78.998009999999994</v>
      </c>
      <c r="EY526" s="53">
        <v>76.888300000000001</v>
      </c>
      <c r="EZ526" s="53">
        <v>74.96011</v>
      </c>
      <c r="FA526" s="53">
        <v>73.635639999999995</v>
      </c>
      <c r="FB526" s="53">
        <v>72.46011</v>
      </c>
      <c r="FC526" s="53">
        <v>72.367679999999993</v>
      </c>
      <c r="FD526" s="53">
        <v>74.801860000000005</v>
      </c>
      <c r="FE526" s="53">
        <v>78.384969999999996</v>
      </c>
      <c r="FF526" s="53">
        <v>82.111040000000003</v>
      </c>
      <c r="FG526" s="53">
        <v>85.730059999999995</v>
      </c>
      <c r="FH526" s="53">
        <v>88.920879999999997</v>
      </c>
      <c r="FI526" s="53">
        <v>92.001329999999996</v>
      </c>
      <c r="FJ526" s="53">
        <v>94.938829999999996</v>
      </c>
      <c r="FK526" s="53">
        <v>97.242679999999993</v>
      </c>
      <c r="FL526" s="53">
        <v>98.879649999999998</v>
      </c>
      <c r="FM526" s="53">
        <v>99.632320000000007</v>
      </c>
      <c r="FN526" s="53">
        <v>99.191490000000002</v>
      </c>
      <c r="FO526" s="53">
        <v>97.060509999999994</v>
      </c>
      <c r="FP526" s="53">
        <v>95.17886</v>
      </c>
      <c r="FQ526" s="53">
        <v>92.406909999999996</v>
      </c>
      <c r="FR526" s="53">
        <v>88.757980000000003</v>
      </c>
      <c r="FS526" s="53">
        <v>85.186840000000004</v>
      </c>
      <c r="FT526" s="53">
        <v>81.913570000000007</v>
      </c>
      <c r="FU526" s="53">
        <v>94</v>
      </c>
      <c r="FV526" s="53">
        <v>17102.95</v>
      </c>
      <c r="FW526" s="53">
        <v>477.82190000000003</v>
      </c>
      <c r="FX526" s="53">
        <v>1</v>
      </c>
    </row>
    <row r="527" spans="1:180" x14ac:dyDescent="0.3">
      <c r="A527" t="s">
        <v>174</v>
      </c>
      <c r="B527" t="s">
        <v>254</v>
      </c>
      <c r="C527" t="s">
        <v>180</v>
      </c>
      <c r="D527" t="s">
        <v>227</v>
      </c>
      <c r="E527" t="s">
        <v>187</v>
      </c>
      <c r="F527" t="s">
        <v>230</v>
      </c>
      <c r="G527" t="s">
        <v>244</v>
      </c>
      <c r="H527" s="53">
        <v>84</v>
      </c>
      <c r="I527" s="53">
        <v>172.50540000000001</v>
      </c>
      <c r="J527" s="53">
        <v>173.1824</v>
      </c>
      <c r="K527" s="53">
        <v>170.7997</v>
      </c>
      <c r="L527" s="53">
        <v>167.99510000000001</v>
      </c>
      <c r="M527" s="53">
        <v>166.47900000000001</v>
      </c>
      <c r="N527" s="53">
        <v>174.6369</v>
      </c>
      <c r="O527" s="53">
        <v>186.82339999999999</v>
      </c>
      <c r="P527" s="53">
        <v>198.02670000000001</v>
      </c>
      <c r="Q527" s="53">
        <v>200.12559999999999</v>
      </c>
      <c r="R527" s="53">
        <v>204.90209999999999</v>
      </c>
      <c r="S527" s="53">
        <v>206.27260000000001</v>
      </c>
      <c r="T527" s="53">
        <v>204.1549</v>
      </c>
      <c r="U527" s="53">
        <v>204.99809999999999</v>
      </c>
      <c r="V527" s="53">
        <v>206.6086</v>
      </c>
      <c r="W527" s="53">
        <v>204.25540000000001</v>
      </c>
      <c r="X527" s="53">
        <v>198.3253</v>
      </c>
      <c r="Y527" s="53">
        <v>193.48050000000001</v>
      </c>
      <c r="Z527" s="53">
        <v>189.97980000000001</v>
      </c>
      <c r="AA527" s="53">
        <v>191.11770000000001</v>
      </c>
      <c r="AB527" s="53">
        <v>190.95400000000001</v>
      </c>
      <c r="AC527" s="53">
        <v>188.97470000000001</v>
      </c>
      <c r="AD527" s="53">
        <v>187.4442</v>
      </c>
      <c r="AE527" s="53">
        <v>184.39269999999999</v>
      </c>
      <c r="AF527" s="53">
        <v>180.8083</v>
      </c>
      <c r="AG527" s="53">
        <v>-21.618628999999999</v>
      </c>
      <c r="AH527" s="53">
        <v>-20.396039999999999</v>
      </c>
      <c r="AI527" s="53">
        <v>-22.10201</v>
      </c>
      <c r="AJ527" s="53">
        <v>-23.911840000000002</v>
      </c>
      <c r="AK527" s="53">
        <v>-26.522939999999998</v>
      </c>
      <c r="AL527" s="53">
        <v>-22.413229999999999</v>
      </c>
      <c r="AM527" s="53">
        <v>-19.759979999999999</v>
      </c>
      <c r="AN527" s="53">
        <v>-15.671390000000001</v>
      </c>
      <c r="AO527" s="53">
        <v>-17.010459999999998</v>
      </c>
      <c r="AP527" s="53">
        <v>-15.32493</v>
      </c>
      <c r="AQ527" s="53">
        <v>-14.44843</v>
      </c>
      <c r="AR527" s="53">
        <v>-17.68713</v>
      </c>
      <c r="AS527" s="53">
        <v>-17.896170000000001</v>
      </c>
      <c r="AT527" s="53">
        <v>-15.736879999999999</v>
      </c>
      <c r="AU527" s="53">
        <v>-16.06326</v>
      </c>
      <c r="AV527" s="53">
        <v>-18.320609999999999</v>
      </c>
      <c r="AW527" s="53">
        <v>-20.824929999999998</v>
      </c>
      <c r="AX527" s="53">
        <v>-21.797000000000001</v>
      </c>
      <c r="AY527" s="53">
        <v>-19.92351</v>
      </c>
      <c r="AZ527" s="53">
        <v>-18.228300000000001</v>
      </c>
      <c r="BA527" s="53">
        <v>-18.903400000000001</v>
      </c>
      <c r="BB527" s="53">
        <v>-19.693829999999998</v>
      </c>
      <c r="BC527" s="53">
        <v>-21.183530000000001</v>
      </c>
      <c r="BD527" s="53">
        <v>-22.416650000000001</v>
      </c>
      <c r="BE527" s="53">
        <v>-10.20007</v>
      </c>
      <c r="BF527" s="53">
        <v>-8.8832850000000008</v>
      </c>
      <c r="BG527" s="53">
        <v>-10.505190000000001</v>
      </c>
      <c r="BH527" s="53">
        <v>-12.3444</v>
      </c>
      <c r="BI527" s="53">
        <v>-14.82653</v>
      </c>
      <c r="BJ527" s="53">
        <v>-10.45599</v>
      </c>
      <c r="BK527" s="53">
        <v>-7.5471560000000002</v>
      </c>
      <c r="BL527" s="53">
        <v>-3.475911</v>
      </c>
      <c r="BM527" s="53">
        <v>-4.8296029999999996</v>
      </c>
      <c r="BN527" s="53">
        <v>-3.1780029999999999</v>
      </c>
      <c r="BO527" s="53">
        <v>-2.2382529999999998</v>
      </c>
      <c r="BP527" s="53">
        <v>-5.4949640000000004</v>
      </c>
      <c r="BQ527" s="53">
        <v>-5.7168049999999999</v>
      </c>
      <c r="BR527" s="53">
        <v>-3.3191980000000001</v>
      </c>
      <c r="BS527" s="53">
        <v>-3.5544069999999999</v>
      </c>
      <c r="BT527" s="53">
        <v>-5.8230040000000001</v>
      </c>
      <c r="BU527" s="53">
        <v>-8.3099539999999994</v>
      </c>
      <c r="BV527" s="53">
        <v>-9.2877620000000007</v>
      </c>
      <c r="BW527" s="53">
        <v>-7.722963</v>
      </c>
      <c r="BX527" s="53">
        <v>-6.1416050000000002</v>
      </c>
      <c r="BY527" s="53">
        <v>-6.9118630000000003</v>
      </c>
      <c r="BZ527" s="53">
        <v>-7.7457729999999998</v>
      </c>
      <c r="CA527" s="53">
        <v>-9.2137580000000003</v>
      </c>
      <c r="CB527" s="53">
        <v>-10.37884</v>
      </c>
      <c r="CC527" s="53">
        <v>-2.2916181</v>
      </c>
      <c r="CD527" s="53">
        <v>-0.90958660000000002</v>
      </c>
      <c r="CE527" s="53">
        <v>-2.4732759999999998</v>
      </c>
      <c r="CF527" s="53">
        <v>-4.332821</v>
      </c>
      <c r="CG527" s="53">
        <v>-6.725638</v>
      </c>
      <c r="CH527" s="53">
        <v>-2.1744460000000001</v>
      </c>
      <c r="CI527" s="53">
        <v>0.91141110000000003</v>
      </c>
      <c r="CJ527" s="53">
        <v>4.9706419999999998</v>
      </c>
      <c r="CK527" s="53">
        <v>3.6068210000000001</v>
      </c>
      <c r="CL527" s="53">
        <v>5.2349209999999999</v>
      </c>
      <c r="CM527" s="53">
        <v>6.2184819999999998</v>
      </c>
      <c r="CN527" s="53">
        <v>2.9492929999999999</v>
      </c>
      <c r="CO527" s="53">
        <v>2.7185839999999999</v>
      </c>
      <c r="CP527" s="53">
        <v>5.28125</v>
      </c>
      <c r="CQ527" s="53">
        <v>5.1091829999999998</v>
      </c>
      <c r="CR527" s="53">
        <v>2.8328009999999999</v>
      </c>
      <c r="CS527" s="53">
        <v>0.35788209999999998</v>
      </c>
      <c r="CT527" s="53">
        <v>-0.62390409999999996</v>
      </c>
      <c r="CU527" s="53">
        <v>0.72709900000000005</v>
      </c>
      <c r="CV527" s="53">
        <v>2.229606</v>
      </c>
      <c r="CW527" s="53">
        <v>1.393437</v>
      </c>
      <c r="CX527" s="53">
        <v>0.52941240000000001</v>
      </c>
      <c r="CY527" s="53">
        <v>-0.92353059999999998</v>
      </c>
      <c r="CZ527" s="53">
        <v>-2.0414880000000002</v>
      </c>
      <c r="DA527" s="53">
        <v>5.6168370000000003</v>
      </c>
      <c r="DB527" s="53">
        <v>7.0641109999999996</v>
      </c>
      <c r="DC527" s="53">
        <v>5.5586409999999997</v>
      </c>
      <c r="DD527" s="53">
        <v>3.6787550000000002</v>
      </c>
      <c r="DE527" s="53">
        <v>1.375257</v>
      </c>
      <c r="DF527" s="53">
        <v>6.1070989999999998</v>
      </c>
      <c r="DG527" s="53">
        <v>9.3699779999999997</v>
      </c>
      <c r="DH527" s="53">
        <v>13.417199999999999</v>
      </c>
      <c r="DI527" s="53">
        <v>12.04325</v>
      </c>
      <c r="DJ527" s="53">
        <v>13.64785</v>
      </c>
      <c r="DK527" s="53">
        <v>14.675219999999999</v>
      </c>
      <c r="DL527" s="53">
        <v>11.393549999999999</v>
      </c>
      <c r="DM527" s="53">
        <v>11.153969999999999</v>
      </c>
      <c r="DN527" s="53">
        <v>13.8817</v>
      </c>
      <c r="DO527" s="53">
        <v>13.77277</v>
      </c>
      <c r="DP527" s="53">
        <v>11.48861</v>
      </c>
      <c r="DQ527" s="53">
        <v>9.0257179999999995</v>
      </c>
      <c r="DR527" s="53">
        <v>8.0399539999999998</v>
      </c>
      <c r="DS527" s="53">
        <v>9.1771609999999999</v>
      </c>
      <c r="DT527" s="53">
        <v>10.600820000000001</v>
      </c>
      <c r="DU527" s="53">
        <v>9.6987369999999995</v>
      </c>
      <c r="DV527" s="53">
        <v>8.8045980000000004</v>
      </c>
      <c r="DW527" s="53">
        <v>7.3666970000000003</v>
      </c>
      <c r="DX527" s="53">
        <v>6.2958619999999996</v>
      </c>
      <c r="DY527" s="53">
        <v>17.035391000000001</v>
      </c>
      <c r="DZ527" s="53">
        <v>18.57686</v>
      </c>
      <c r="EA527" s="53">
        <v>17.155449999999998</v>
      </c>
      <c r="EB527" s="53">
        <v>15.2462</v>
      </c>
      <c r="EC527" s="53">
        <v>13.07166</v>
      </c>
      <c r="ED527" s="53">
        <v>18.064330000000002</v>
      </c>
      <c r="EE527" s="53">
        <v>21.582809999999998</v>
      </c>
      <c r="EF527" s="53">
        <v>25.612680000000001</v>
      </c>
      <c r="EG527" s="53">
        <v>24.2241</v>
      </c>
      <c r="EH527" s="53">
        <v>25.79477</v>
      </c>
      <c r="EI527" s="53">
        <v>26.885400000000001</v>
      </c>
      <c r="EJ527" s="53">
        <v>23.585709999999999</v>
      </c>
      <c r="EK527" s="53">
        <v>23.33334</v>
      </c>
      <c r="EL527" s="53">
        <v>26.299379999999999</v>
      </c>
      <c r="EM527" s="53">
        <v>26.28162</v>
      </c>
      <c r="EN527" s="53">
        <v>23.98621</v>
      </c>
      <c r="EO527" s="53">
        <v>21.540700000000001</v>
      </c>
      <c r="EP527" s="53">
        <v>20.549189999999999</v>
      </c>
      <c r="EQ527" s="53">
        <v>21.37771</v>
      </c>
      <c r="ER527" s="53">
        <v>22.687519999999999</v>
      </c>
      <c r="ES527" s="53">
        <v>21.690270000000002</v>
      </c>
      <c r="ET527" s="53">
        <v>20.752649999999999</v>
      </c>
      <c r="EU527" s="53">
        <v>19.336469999999998</v>
      </c>
      <c r="EV527" s="53">
        <v>18.333670000000001</v>
      </c>
      <c r="EW527" s="53">
        <v>76.185680000000005</v>
      </c>
      <c r="EX527" s="53">
        <v>74.225099999999998</v>
      </c>
      <c r="EY527" s="53">
        <v>72.355419999999995</v>
      </c>
      <c r="EZ527" s="53">
        <v>70.964939999999999</v>
      </c>
      <c r="FA527" s="53">
        <v>69.669730000000001</v>
      </c>
      <c r="FB527" s="53">
        <v>68.187380000000005</v>
      </c>
      <c r="FC527" s="53">
        <v>67.611949999999993</v>
      </c>
      <c r="FD527" s="53">
        <v>69.90522</v>
      </c>
      <c r="FE527" s="53">
        <v>73.386600000000001</v>
      </c>
      <c r="FF527" s="53">
        <v>77.442459999999997</v>
      </c>
      <c r="FG527" s="53">
        <v>81.029979999999995</v>
      </c>
      <c r="FH527" s="53">
        <v>84.312380000000005</v>
      </c>
      <c r="FI527" s="53">
        <v>87.398929999999993</v>
      </c>
      <c r="FJ527" s="53">
        <v>89.988879999999995</v>
      </c>
      <c r="FK527" s="53">
        <v>91.998549999999994</v>
      </c>
      <c r="FL527" s="53">
        <v>93.461560000000006</v>
      </c>
      <c r="FM527" s="53">
        <v>94.467600000000004</v>
      </c>
      <c r="FN527" s="53">
        <v>94.393619999999999</v>
      </c>
      <c r="FO527" s="53">
        <v>92.915139999999994</v>
      </c>
      <c r="FP527" s="53">
        <v>91.023700000000005</v>
      </c>
      <c r="FQ527" s="53">
        <v>87.999030000000005</v>
      </c>
      <c r="FR527" s="53">
        <v>84.582440000000005</v>
      </c>
      <c r="FS527" s="53">
        <v>81.512569999999997</v>
      </c>
      <c r="FT527" s="53">
        <v>78.652799999999999</v>
      </c>
      <c r="FU527" s="53">
        <v>94</v>
      </c>
      <c r="FV527" s="53">
        <v>17102.95</v>
      </c>
      <c r="FW527" s="53">
        <v>477.82190000000003</v>
      </c>
      <c r="FX527" s="53">
        <v>1</v>
      </c>
    </row>
    <row r="528" spans="1:180" x14ac:dyDescent="0.3">
      <c r="A528" t="s">
        <v>174</v>
      </c>
      <c r="B528" t="s">
        <v>254</v>
      </c>
      <c r="C528" t="s">
        <v>180</v>
      </c>
      <c r="D528" t="s">
        <v>227</v>
      </c>
      <c r="E528" t="s">
        <v>190</v>
      </c>
      <c r="F528" t="s">
        <v>230</v>
      </c>
      <c r="G528" t="s">
        <v>244</v>
      </c>
      <c r="H528" s="53">
        <v>84</v>
      </c>
      <c r="I528" s="53">
        <v>88.452309</v>
      </c>
      <c r="J528" s="53">
        <v>87.286289999999994</v>
      </c>
      <c r="K528" s="53">
        <v>88.398409999999998</v>
      </c>
      <c r="L528" s="53">
        <v>81.362880000000004</v>
      </c>
      <c r="M528" s="53">
        <v>83.025099999999995</v>
      </c>
      <c r="N528" s="53">
        <v>88.654920000000004</v>
      </c>
      <c r="O528" s="53">
        <v>97.950329999999994</v>
      </c>
      <c r="P528" s="53">
        <v>104.0498</v>
      </c>
      <c r="Q528" s="53">
        <v>105.658</v>
      </c>
      <c r="R528" s="53">
        <v>108.26600000000001</v>
      </c>
      <c r="S528" s="53">
        <v>115.3977</v>
      </c>
      <c r="T528" s="53">
        <v>117.3253</v>
      </c>
      <c r="U528" s="53">
        <v>117.4601</v>
      </c>
      <c r="V528" s="53">
        <v>122.03060000000001</v>
      </c>
      <c r="W528" s="53">
        <v>116.9388</v>
      </c>
      <c r="X528" s="53">
        <v>115.2983</v>
      </c>
      <c r="Y528" s="53">
        <v>108.35420000000001</v>
      </c>
      <c r="Z528" s="53">
        <v>102.3317</v>
      </c>
      <c r="AA528" s="53">
        <v>99.413060000000002</v>
      </c>
      <c r="AB528" s="53">
        <v>99.130330000000001</v>
      </c>
      <c r="AC528" s="53">
        <v>96.831069999999997</v>
      </c>
      <c r="AD528" s="53">
        <v>94.027259999999998</v>
      </c>
      <c r="AE528" s="53">
        <v>94.10445</v>
      </c>
      <c r="AF528" s="53">
        <v>93.455250000000007</v>
      </c>
      <c r="AG528" s="53">
        <v>-29.888359000000001</v>
      </c>
      <c r="AH528" s="53">
        <v>-30.73545</v>
      </c>
      <c r="AI528" s="53">
        <v>-28.647570000000002</v>
      </c>
      <c r="AJ528" s="53">
        <v>-34.664969999999997</v>
      </c>
      <c r="AK528" s="53">
        <v>-33.687359999999998</v>
      </c>
      <c r="AL528" s="53">
        <v>-31.138490000000001</v>
      </c>
      <c r="AM528" s="53">
        <v>-30.989509999999999</v>
      </c>
      <c r="AN528" s="53">
        <v>-33.30312</v>
      </c>
      <c r="AO528" s="53">
        <v>-34.368969999999997</v>
      </c>
      <c r="AP528" s="53">
        <v>-34.970030000000001</v>
      </c>
      <c r="AQ528" s="53">
        <v>-29.810009999999998</v>
      </c>
      <c r="AR528" s="53">
        <v>-30.12696</v>
      </c>
      <c r="AS528" s="53">
        <v>-30.161750000000001</v>
      </c>
      <c r="AT528" s="53">
        <v>-25.726990000000001</v>
      </c>
      <c r="AU528" s="53">
        <v>-29.114989999999999</v>
      </c>
      <c r="AV528" s="53">
        <v>-26.968319999999999</v>
      </c>
      <c r="AW528" s="53">
        <v>-31.63156</v>
      </c>
      <c r="AX528" s="53">
        <v>-32.691749999999999</v>
      </c>
      <c r="AY528" s="53">
        <v>-34.157980000000002</v>
      </c>
      <c r="AZ528" s="53">
        <v>-31.974219999999999</v>
      </c>
      <c r="BA528" s="53">
        <v>-32.542740000000002</v>
      </c>
      <c r="BB528" s="53">
        <v>-32.762529999999998</v>
      </c>
      <c r="BC528" s="53">
        <v>-31.64818</v>
      </c>
      <c r="BD528" s="53">
        <v>-30.719919999999998</v>
      </c>
      <c r="BE528" s="53">
        <v>-20.126829000000001</v>
      </c>
      <c r="BF528" s="53">
        <v>-21.11422</v>
      </c>
      <c r="BG528" s="53">
        <v>-19.074780000000001</v>
      </c>
      <c r="BH528" s="53">
        <v>-24.80312</v>
      </c>
      <c r="BI528" s="53">
        <v>-24.221080000000001</v>
      </c>
      <c r="BJ528" s="53">
        <v>-21.603390000000001</v>
      </c>
      <c r="BK528" s="53">
        <v>-20.864450000000001</v>
      </c>
      <c r="BL528" s="53">
        <v>-22.848710000000001</v>
      </c>
      <c r="BM528" s="53">
        <v>-23.813880000000001</v>
      </c>
      <c r="BN528" s="53">
        <v>-24.531140000000001</v>
      </c>
      <c r="BO528" s="53">
        <v>-18.802700000000002</v>
      </c>
      <c r="BP528" s="53">
        <v>-19.24466</v>
      </c>
      <c r="BQ528" s="53">
        <v>-19.609169999999999</v>
      </c>
      <c r="BR528" s="53">
        <v>-14.596270000000001</v>
      </c>
      <c r="BS528" s="53">
        <v>-17.942879999999999</v>
      </c>
      <c r="BT528" s="53">
        <v>-15.947979999999999</v>
      </c>
      <c r="BU528" s="53">
        <v>-20.585229999999999</v>
      </c>
      <c r="BV528" s="53">
        <v>-22.618390000000002</v>
      </c>
      <c r="BW528" s="53">
        <v>-23.98545</v>
      </c>
      <c r="BX528" s="53">
        <v>-21.88983</v>
      </c>
      <c r="BY528" s="53">
        <v>-22.402360000000002</v>
      </c>
      <c r="BZ528" s="53">
        <v>-22.82799</v>
      </c>
      <c r="CA528" s="53">
        <v>-21.684999999999999</v>
      </c>
      <c r="CB528" s="53">
        <v>-20.748719999999999</v>
      </c>
      <c r="CC528" s="53">
        <v>-13.366020000000001</v>
      </c>
      <c r="CD528" s="53">
        <v>-14.45058</v>
      </c>
      <c r="CE528" s="53">
        <v>-12.444699999999999</v>
      </c>
      <c r="CF528" s="53">
        <v>-17.972829999999998</v>
      </c>
      <c r="CG528" s="53">
        <v>-17.664760000000001</v>
      </c>
      <c r="CH528" s="53">
        <v>-14.999409999999999</v>
      </c>
      <c r="CI528" s="53">
        <v>-13.85186</v>
      </c>
      <c r="CJ528" s="53">
        <v>-15.60802</v>
      </c>
      <c r="CK528" s="53">
        <v>-16.503450000000001</v>
      </c>
      <c r="CL528" s="53">
        <v>-17.301200000000001</v>
      </c>
      <c r="CM528" s="53">
        <v>-11.179069999999999</v>
      </c>
      <c r="CN528" s="53">
        <v>-11.70762</v>
      </c>
      <c r="CO528" s="53">
        <v>-12.30049</v>
      </c>
      <c r="CP528" s="53">
        <v>-6.8871700000000002</v>
      </c>
      <c r="CQ528" s="53">
        <v>-10.205120000000001</v>
      </c>
      <c r="CR528" s="53">
        <v>-8.3153190000000006</v>
      </c>
      <c r="CS528" s="53">
        <v>-12.93458</v>
      </c>
      <c r="CT528" s="53">
        <v>-15.64161</v>
      </c>
      <c r="CU528" s="53">
        <v>-16.939979999999998</v>
      </c>
      <c r="CV528" s="53">
        <v>-14.90541</v>
      </c>
      <c r="CW528" s="53">
        <v>-15.37917</v>
      </c>
      <c r="CX528" s="53">
        <v>-15.94735</v>
      </c>
      <c r="CY528" s="53">
        <v>-14.78453</v>
      </c>
      <c r="CZ528" s="53">
        <v>-13.84271</v>
      </c>
      <c r="DA528" s="53">
        <v>-6.6052160000000004</v>
      </c>
      <c r="DB528" s="53">
        <v>-7.7869400000000004</v>
      </c>
      <c r="DC528" s="53">
        <v>-5.8146089999999999</v>
      </c>
      <c r="DD528" s="53">
        <v>-11.14255</v>
      </c>
      <c r="DE528" s="53">
        <v>-11.10844</v>
      </c>
      <c r="DF528" s="53">
        <v>-8.3954249999999995</v>
      </c>
      <c r="DG528" s="53">
        <v>-6.8392710000000001</v>
      </c>
      <c r="DH528" s="53">
        <v>-8.3673269999999995</v>
      </c>
      <c r="DI528" s="53">
        <v>-9.1930270000000007</v>
      </c>
      <c r="DJ528" s="53">
        <v>-10.071249999999999</v>
      </c>
      <c r="DK528" s="53">
        <v>-3.555434</v>
      </c>
      <c r="DL528" s="53">
        <v>-4.1705810000000003</v>
      </c>
      <c r="DM528" s="53">
        <v>-4.9918040000000001</v>
      </c>
      <c r="DN528" s="53">
        <v>0.82193070000000001</v>
      </c>
      <c r="DO528" s="53">
        <v>-2.467355</v>
      </c>
      <c r="DP528" s="53">
        <v>-0.68266340000000003</v>
      </c>
      <c r="DQ528" s="53">
        <v>-5.2839210000000003</v>
      </c>
      <c r="DR528" s="53">
        <v>-8.6648350000000001</v>
      </c>
      <c r="DS528" s="53">
        <v>-9.8945170000000005</v>
      </c>
      <c r="DT528" s="53">
        <v>-7.9209899999999998</v>
      </c>
      <c r="DU528" s="53">
        <v>-8.3559710000000003</v>
      </c>
      <c r="DV528" s="53">
        <v>-9.0667150000000003</v>
      </c>
      <c r="DW528" s="53">
        <v>-7.8840620000000001</v>
      </c>
      <c r="DX528" s="53">
        <v>-6.9366880000000002</v>
      </c>
      <c r="DY528" s="53">
        <v>3.1563151</v>
      </c>
      <c r="DZ528" s="53">
        <v>1.8342959999999999</v>
      </c>
      <c r="EA528" s="53">
        <v>3.7581829999999998</v>
      </c>
      <c r="EB528" s="53">
        <v>-1.2807010000000001</v>
      </c>
      <c r="EC528" s="53">
        <v>-1.642158</v>
      </c>
      <c r="ED528" s="53">
        <v>1.139678</v>
      </c>
      <c r="EE528" s="53">
        <v>3.2857919999999998</v>
      </c>
      <c r="EF528" s="53">
        <v>2.0870839999999999</v>
      </c>
      <c r="EG528" s="53">
        <v>1.3620650000000001</v>
      </c>
      <c r="EH528" s="53">
        <v>0.36763709999999999</v>
      </c>
      <c r="EI528" s="53">
        <v>7.4518820000000003</v>
      </c>
      <c r="EJ528" s="53">
        <v>6.7117100000000001</v>
      </c>
      <c r="EK528" s="53">
        <v>5.5607740000000003</v>
      </c>
      <c r="EL528" s="53">
        <v>11.95265</v>
      </c>
      <c r="EM528" s="53">
        <v>8.7047489999999996</v>
      </c>
      <c r="EN528" s="53">
        <v>10.337680000000001</v>
      </c>
      <c r="EO528" s="53">
        <v>5.7624110000000002</v>
      </c>
      <c r="EP528" s="53">
        <v>1.4085240000000001</v>
      </c>
      <c r="EQ528" s="53">
        <v>0.27801690000000001</v>
      </c>
      <c r="ER528" s="53">
        <v>2.163402</v>
      </c>
      <c r="ES528" s="53">
        <v>1.784405</v>
      </c>
      <c r="ET528" s="53">
        <v>0.86782959999999998</v>
      </c>
      <c r="EU528" s="53">
        <v>2.0791179999999998</v>
      </c>
      <c r="EV528" s="53">
        <v>3.034503</v>
      </c>
      <c r="EW528" s="53">
        <v>75.283289999999994</v>
      </c>
      <c r="EX528" s="53">
        <v>73.314430000000002</v>
      </c>
      <c r="EY528" s="53">
        <v>71.32253</v>
      </c>
      <c r="EZ528" s="53">
        <v>69.476709999999997</v>
      </c>
      <c r="FA528" s="53">
        <v>68.108860000000007</v>
      </c>
      <c r="FB528" s="53">
        <v>67.024810000000002</v>
      </c>
      <c r="FC528" s="53">
        <v>66.035449999999997</v>
      </c>
      <c r="FD528" s="53">
        <v>66.532150000000001</v>
      </c>
      <c r="FE528" s="53">
        <v>69.563800000000001</v>
      </c>
      <c r="FF528" s="53">
        <v>74.005070000000003</v>
      </c>
      <c r="FG528" s="53">
        <v>78.403289999999998</v>
      </c>
      <c r="FH528" s="53">
        <v>82.276200000000003</v>
      </c>
      <c r="FI528" s="53">
        <v>85.672910000000002</v>
      </c>
      <c r="FJ528" s="53">
        <v>88.830889999999997</v>
      </c>
      <c r="FK528" s="53">
        <v>91.053160000000005</v>
      </c>
      <c r="FL528" s="53">
        <v>92.631389999999996</v>
      </c>
      <c r="FM528" s="53">
        <v>93.406840000000003</v>
      </c>
      <c r="FN528" s="53">
        <v>92.820499999999996</v>
      </c>
      <c r="FO528" s="53">
        <v>90.967600000000004</v>
      </c>
      <c r="FP528" s="53">
        <v>87.688860000000005</v>
      </c>
      <c r="FQ528" s="53">
        <v>84.840260000000001</v>
      </c>
      <c r="FR528" s="53">
        <v>82.268360000000001</v>
      </c>
      <c r="FS528" s="53">
        <v>79.606830000000002</v>
      </c>
      <c r="FT528" s="53">
        <v>77.055689999999998</v>
      </c>
      <c r="FU528" s="53">
        <v>94.033330000000007</v>
      </c>
      <c r="FV528" s="53">
        <v>10159.9</v>
      </c>
      <c r="FW528" s="53">
        <v>582.98350000000005</v>
      </c>
      <c r="FX528" s="53">
        <v>1</v>
      </c>
    </row>
    <row r="529" spans="1:180" x14ac:dyDescent="0.3">
      <c r="A529" t="s">
        <v>174</v>
      </c>
      <c r="B529" t="s">
        <v>254</v>
      </c>
      <c r="C529" t="s">
        <v>180</v>
      </c>
      <c r="D529" t="s">
        <v>227</v>
      </c>
      <c r="E529" t="s">
        <v>188</v>
      </c>
      <c r="F529" t="s">
        <v>230</v>
      </c>
      <c r="G529" t="s">
        <v>244</v>
      </c>
      <c r="H529" s="53">
        <v>84</v>
      </c>
      <c r="I529" s="53">
        <v>158.69299000000001</v>
      </c>
      <c r="J529" s="53">
        <v>158.01660000000001</v>
      </c>
      <c r="K529" s="53">
        <v>157.92939999999999</v>
      </c>
      <c r="L529" s="53">
        <v>153.072</v>
      </c>
      <c r="M529" s="53">
        <v>151.33580000000001</v>
      </c>
      <c r="N529" s="53">
        <v>155.55269999999999</v>
      </c>
      <c r="O529" s="53">
        <v>164.34610000000001</v>
      </c>
      <c r="P529" s="53">
        <v>169.82499999999999</v>
      </c>
      <c r="Q529" s="53">
        <v>172.65690000000001</v>
      </c>
      <c r="R529" s="53">
        <v>174.00219999999999</v>
      </c>
      <c r="S529" s="53">
        <v>174.3159</v>
      </c>
      <c r="T529" s="53">
        <v>175.38390000000001</v>
      </c>
      <c r="U529" s="53">
        <v>177.9385</v>
      </c>
      <c r="V529" s="53">
        <v>178.61799999999999</v>
      </c>
      <c r="W529" s="53">
        <v>175.4502</v>
      </c>
      <c r="X529" s="53">
        <v>168.20070000000001</v>
      </c>
      <c r="Y529" s="53">
        <v>163.4194</v>
      </c>
      <c r="Z529" s="53">
        <v>166.79349999999999</v>
      </c>
      <c r="AA529" s="53">
        <v>169.38120000000001</v>
      </c>
      <c r="AB529" s="53">
        <v>168.64080000000001</v>
      </c>
      <c r="AC529" s="53">
        <v>170.06659999999999</v>
      </c>
      <c r="AD529" s="53">
        <v>169.88419999999999</v>
      </c>
      <c r="AE529" s="53">
        <v>168.5206</v>
      </c>
      <c r="AF529" s="53">
        <v>165.69800000000001</v>
      </c>
      <c r="AG529" s="53">
        <v>-36.931319999999999</v>
      </c>
      <c r="AH529" s="53">
        <v>-36.491570000000003</v>
      </c>
      <c r="AI529" s="53">
        <v>-35.597709999999999</v>
      </c>
      <c r="AJ529" s="53">
        <v>-39.247509999999998</v>
      </c>
      <c r="AK529" s="53">
        <v>-41.74635</v>
      </c>
      <c r="AL529" s="53">
        <v>-41.587589999999999</v>
      </c>
      <c r="AM529" s="53">
        <v>-42.276290000000003</v>
      </c>
      <c r="AN529" s="53">
        <v>-44.482750000000003</v>
      </c>
      <c r="AO529" s="53">
        <v>-45.724220000000003</v>
      </c>
      <c r="AP529" s="53">
        <v>-48.16695</v>
      </c>
      <c r="AQ529" s="53">
        <v>-48.225490000000001</v>
      </c>
      <c r="AR529" s="53">
        <v>-49.226909999999997</v>
      </c>
      <c r="AS529" s="53">
        <v>-45.231470000000002</v>
      </c>
      <c r="AT529" s="53">
        <v>-42.953290000000003</v>
      </c>
      <c r="AU529" s="53">
        <v>-42.52158</v>
      </c>
      <c r="AV529" s="53">
        <v>-45.670839999999998</v>
      </c>
      <c r="AW529" s="53">
        <v>-49.620440000000002</v>
      </c>
      <c r="AX529" s="53">
        <v>-45.097540000000002</v>
      </c>
      <c r="AY529" s="53">
        <v>-41.19903</v>
      </c>
      <c r="AZ529" s="53">
        <v>-40.401470000000003</v>
      </c>
      <c r="BA529" s="53">
        <v>-37.608750000000001</v>
      </c>
      <c r="BB529" s="53">
        <v>-35.83511</v>
      </c>
      <c r="BC529" s="53">
        <v>-34.866100000000003</v>
      </c>
      <c r="BD529" s="53">
        <v>-35.23348</v>
      </c>
      <c r="BE529" s="53">
        <v>-26.846188999999999</v>
      </c>
      <c r="BF529" s="53">
        <v>-26.379940000000001</v>
      </c>
      <c r="BG529" s="53">
        <v>-25.437259999999998</v>
      </c>
      <c r="BH529" s="53">
        <v>-29.21688</v>
      </c>
      <c r="BI529" s="53">
        <v>-31.680340000000001</v>
      </c>
      <c r="BJ529" s="53">
        <v>-31.461670000000002</v>
      </c>
      <c r="BK529" s="53">
        <v>-31.982520000000001</v>
      </c>
      <c r="BL529" s="53">
        <v>-34.07103</v>
      </c>
      <c r="BM529" s="53">
        <v>-34.950870000000002</v>
      </c>
      <c r="BN529" s="53">
        <v>-37.271459999999998</v>
      </c>
      <c r="BO529" s="53">
        <v>-37.22298</v>
      </c>
      <c r="BP529" s="53">
        <v>-38.23272</v>
      </c>
      <c r="BQ529" s="53">
        <v>-34.344270000000002</v>
      </c>
      <c r="BR529" s="53">
        <v>-32.132730000000002</v>
      </c>
      <c r="BS529" s="53">
        <v>-32.011020000000002</v>
      </c>
      <c r="BT529" s="53">
        <v>-35.567149999999998</v>
      </c>
      <c r="BU529" s="53">
        <v>-39.267740000000003</v>
      </c>
      <c r="BV529" s="53">
        <v>-34.77272</v>
      </c>
      <c r="BW529" s="53">
        <v>-30.848020000000002</v>
      </c>
      <c r="BX529" s="53">
        <v>-29.963550000000001</v>
      </c>
      <c r="BY529" s="53">
        <v>-27.25666</v>
      </c>
      <c r="BZ529" s="53">
        <v>-25.448429999999998</v>
      </c>
      <c r="CA529" s="53">
        <v>-24.398160000000001</v>
      </c>
      <c r="CB529" s="53">
        <v>-24.820519999999998</v>
      </c>
      <c r="CC529" s="53">
        <v>-19.861270999999999</v>
      </c>
      <c r="CD529" s="53">
        <v>-19.376660000000001</v>
      </c>
      <c r="CE529" s="53">
        <v>-18.40016</v>
      </c>
      <c r="CF529" s="53">
        <v>-22.26971</v>
      </c>
      <c r="CG529" s="53">
        <v>-24.708649999999999</v>
      </c>
      <c r="CH529" s="53">
        <v>-24.44849</v>
      </c>
      <c r="CI529" s="53">
        <v>-24.853090000000002</v>
      </c>
      <c r="CJ529" s="53">
        <v>-26.8599</v>
      </c>
      <c r="CK529" s="53">
        <v>-27.48929</v>
      </c>
      <c r="CL529" s="53">
        <v>-29.725269999999998</v>
      </c>
      <c r="CM529" s="53">
        <v>-29.60267</v>
      </c>
      <c r="CN529" s="53">
        <v>-30.618169999999999</v>
      </c>
      <c r="CO529" s="53">
        <v>-26.803820000000002</v>
      </c>
      <c r="CP529" s="53">
        <v>-24.638439999999999</v>
      </c>
      <c r="CQ529" s="53">
        <v>-24.73143</v>
      </c>
      <c r="CR529" s="53">
        <v>-28.569369999999999</v>
      </c>
      <c r="CS529" s="53">
        <v>-32.097479999999997</v>
      </c>
      <c r="CT529" s="53">
        <v>-27.621780000000001</v>
      </c>
      <c r="CU529" s="53">
        <v>-23.678940000000001</v>
      </c>
      <c r="CV529" s="53">
        <v>-22.734290000000001</v>
      </c>
      <c r="CW529" s="53">
        <v>-20.086849999999998</v>
      </c>
      <c r="CX529" s="53">
        <v>-18.254660000000001</v>
      </c>
      <c r="CY529" s="53">
        <v>-17.148099999999999</v>
      </c>
      <c r="CZ529" s="53">
        <v>-17.608540000000001</v>
      </c>
      <c r="DA529" s="53">
        <v>-12.876340000000001</v>
      </c>
      <c r="DB529" s="53">
        <v>-12.373379999999999</v>
      </c>
      <c r="DC529" s="53">
        <v>-11.363060000000001</v>
      </c>
      <c r="DD529" s="53">
        <v>-15.32253</v>
      </c>
      <c r="DE529" s="53">
        <v>-17.736969999999999</v>
      </c>
      <c r="DF529" s="53">
        <v>-17.435310000000001</v>
      </c>
      <c r="DG529" s="53">
        <v>-17.723649999999999</v>
      </c>
      <c r="DH529" s="53">
        <v>-19.648769999999999</v>
      </c>
      <c r="DI529" s="53">
        <v>-20.027699999999999</v>
      </c>
      <c r="DJ529" s="53">
        <v>-22.179089999999999</v>
      </c>
      <c r="DK529" s="53">
        <v>-21.98237</v>
      </c>
      <c r="DL529" s="53">
        <v>-23.003630000000001</v>
      </c>
      <c r="DM529" s="53">
        <v>-19.263380000000002</v>
      </c>
      <c r="DN529" s="53">
        <v>-17.14415</v>
      </c>
      <c r="DO529" s="53">
        <v>-17.45185</v>
      </c>
      <c r="DP529" s="53">
        <v>-21.57159</v>
      </c>
      <c r="DQ529" s="53">
        <v>-24.927230000000002</v>
      </c>
      <c r="DR529" s="53">
        <v>-20.470839999999999</v>
      </c>
      <c r="DS529" s="53">
        <v>-16.50986</v>
      </c>
      <c r="DT529" s="53">
        <v>-15.50502</v>
      </c>
      <c r="DU529" s="53">
        <v>-12.91703</v>
      </c>
      <c r="DV529" s="53">
        <v>-11.060879999999999</v>
      </c>
      <c r="DW529" s="53">
        <v>-9.8980409999999992</v>
      </c>
      <c r="DX529" s="53">
        <v>-10.39655</v>
      </c>
      <c r="DY529" s="53">
        <v>-2.7912180000000002</v>
      </c>
      <c r="DZ529" s="53">
        <v>-2.2617579999999999</v>
      </c>
      <c r="EA529" s="53">
        <v>-1.202612</v>
      </c>
      <c r="EB529" s="53">
        <v>-5.2919130000000001</v>
      </c>
      <c r="EC529" s="53">
        <v>-7.6709589999999999</v>
      </c>
      <c r="ED529" s="53">
        <v>-7.3093950000000003</v>
      </c>
      <c r="EE529" s="53">
        <v>-7.4298830000000002</v>
      </c>
      <c r="EF529" s="53">
        <v>-9.2370420000000006</v>
      </c>
      <c r="EG529" s="53">
        <v>-9.2543559999999996</v>
      </c>
      <c r="EH529" s="53">
        <v>-11.2836</v>
      </c>
      <c r="EI529" s="53">
        <v>-10.97986</v>
      </c>
      <c r="EJ529" s="53">
        <v>-12.00943</v>
      </c>
      <c r="EK529" s="53">
        <v>-8.3761749999999999</v>
      </c>
      <c r="EL529" s="53">
        <v>-6.3235859999999997</v>
      </c>
      <c r="EM529" s="53">
        <v>-6.941281</v>
      </c>
      <c r="EN529" s="53">
        <v>-11.4679</v>
      </c>
      <c r="EO529" s="53">
        <v>-14.574529999999999</v>
      </c>
      <c r="EP529" s="53">
        <v>-10.14602</v>
      </c>
      <c r="EQ529" s="53">
        <v>-6.1588560000000001</v>
      </c>
      <c r="ER529" s="53">
        <v>-5.067107</v>
      </c>
      <c r="ES529" s="53">
        <v>-2.5649470000000001</v>
      </c>
      <c r="ET529" s="53">
        <v>-0.674207</v>
      </c>
      <c r="EU529" s="53">
        <v>0.56989590000000001</v>
      </c>
      <c r="EV529" s="53">
        <v>1.6410999999999999E-2</v>
      </c>
      <c r="EW529" s="53">
        <v>82.885000000000005</v>
      </c>
      <c r="EX529" s="53">
        <v>80.744680000000002</v>
      </c>
      <c r="EY529" s="53">
        <v>79.038499999999999</v>
      </c>
      <c r="EZ529" s="53">
        <v>77.630449999999996</v>
      </c>
      <c r="FA529" s="53">
        <v>76.100049999999996</v>
      </c>
      <c r="FB529" s="53">
        <v>74.923259999999999</v>
      </c>
      <c r="FC529" s="53">
        <v>74.376900000000006</v>
      </c>
      <c r="FD529" s="53">
        <v>76.161349999999999</v>
      </c>
      <c r="FE529" s="53">
        <v>79.793559999999999</v>
      </c>
      <c r="FF529" s="53">
        <v>83.781909999999996</v>
      </c>
      <c r="FG529" s="53">
        <v>87.438450000000003</v>
      </c>
      <c r="FH529" s="53">
        <v>90.987340000000003</v>
      </c>
      <c r="FI529" s="53">
        <v>94.195040000000006</v>
      </c>
      <c r="FJ529" s="53">
        <v>96.855369999999994</v>
      </c>
      <c r="FK529" s="53">
        <v>99.101569999999995</v>
      </c>
      <c r="FL529" s="53">
        <v>100.84780000000001</v>
      </c>
      <c r="FM529" s="53">
        <v>101.9055</v>
      </c>
      <c r="FN529" s="53">
        <v>101.9088</v>
      </c>
      <c r="FO529" s="53">
        <v>100.52200000000001</v>
      </c>
      <c r="FP529" s="53">
        <v>98.163120000000006</v>
      </c>
      <c r="FQ529" s="53">
        <v>94.712260000000001</v>
      </c>
      <c r="FR529" s="53">
        <v>91.766210000000001</v>
      </c>
      <c r="FS529" s="53">
        <v>88.861450000000005</v>
      </c>
      <c r="FT529" s="53">
        <v>85.847269999999995</v>
      </c>
      <c r="FU529" s="53">
        <v>94</v>
      </c>
      <c r="FV529" s="53">
        <v>17211.560000000001</v>
      </c>
      <c r="FW529" s="53">
        <v>458.47910000000002</v>
      </c>
      <c r="FX529" s="53">
        <v>1</v>
      </c>
    </row>
    <row r="530" spans="1:180" x14ac:dyDescent="0.3">
      <c r="A530" t="s">
        <v>174</v>
      </c>
      <c r="B530" t="s">
        <v>254</v>
      </c>
      <c r="C530" t="s">
        <v>180</v>
      </c>
      <c r="D530" t="s">
        <v>227</v>
      </c>
      <c r="E530" t="s">
        <v>190</v>
      </c>
      <c r="F530" t="s">
        <v>232</v>
      </c>
      <c r="G530" t="s">
        <v>244</v>
      </c>
      <c r="H530" s="53">
        <v>26</v>
      </c>
      <c r="I530" s="53">
        <v>148.47791000000001</v>
      </c>
      <c r="J530" s="53">
        <v>149.6567</v>
      </c>
      <c r="K530" s="53">
        <v>148.6009</v>
      </c>
      <c r="L530" s="53">
        <v>145.31610000000001</v>
      </c>
      <c r="M530" s="53">
        <v>141.36779999999999</v>
      </c>
      <c r="N530" s="53">
        <v>135.93639999999999</v>
      </c>
      <c r="O530" s="53">
        <v>133.4118</v>
      </c>
      <c r="P530" s="53">
        <v>155.61359999999999</v>
      </c>
      <c r="Q530" s="53">
        <v>157.3297</v>
      </c>
      <c r="R530" s="53">
        <v>157.9939</v>
      </c>
      <c r="S530" s="53">
        <v>159.38040000000001</v>
      </c>
      <c r="T530" s="53">
        <v>158.91720000000001</v>
      </c>
      <c r="U530" s="53">
        <v>155.3261</v>
      </c>
      <c r="V530" s="53">
        <v>162.25559999999999</v>
      </c>
      <c r="W530" s="53">
        <v>161.0702</v>
      </c>
      <c r="X530" s="53">
        <v>159.47669999999999</v>
      </c>
      <c r="Y530" s="53">
        <v>159.02000000000001</v>
      </c>
      <c r="Z530" s="53">
        <v>153.40450000000001</v>
      </c>
      <c r="AA530" s="53">
        <v>140.3631</v>
      </c>
      <c r="AB530" s="53">
        <v>143.50370000000001</v>
      </c>
      <c r="AC530" s="53">
        <v>148.98869999999999</v>
      </c>
      <c r="AD530" s="53">
        <v>149.09370000000001</v>
      </c>
      <c r="AE530" s="53">
        <v>145.72730000000001</v>
      </c>
      <c r="AF530" s="53">
        <v>148.84010000000001</v>
      </c>
      <c r="AG530" s="53">
        <v>-37.666409000000002</v>
      </c>
      <c r="AH530" s="53">
        <v>-36.319000000000003</v>
      </c>
      <c r="AI530" s="53">
        <v>-36.736060000000002</v>
      </c>
      <c r="AJ530" s="53">
        <v>-39.902589999999996</v>
      </c>
      <c r="AK530" s="53">
        <v>-44.60615</v>
      </c>
      <c r="AL530" s="53">
        <v>-49.765630000000002</v>
      </c>
      <c r="AM530" s="53">
        <v>-55.545299999999997</v>
      </c>
      <c r="AN530" s="53">
        <v>-36.506239999999998</v>
      </c>
      <c r="AO530" s="53">
        <v>-37.671869999999998</v>
      </c>
      <c r="AP530" s="53">
        <v>-39.353830000000002</v>
      </c>
      <c r="AQ530" s="53">
        <v>-39.801169999999999</v>
      </c>
      <c r="AR530" s="53">
        <v>-39.966659999999997</v>
      </c>
      <c r="AS530" s="53">
        <v>-43.464219999999997</v>
      </c>
      <c r="AT530" s="53">
        <v>-35.752490000000002</v>
      </c>
      <c r="AU530" s="53">
        <v>-35.539619999999999</v>
      </c>
      <c r="AV530" s="53">
        <v>-35.455350000000003</v>
      </c>
      <c r="AW530" s="53">
        <v>-31.277270000000001</v>
      </c>
      <c r="AX530" s="53">
        <v>-33.140500000000003</v>
      </c>
      <c r="AY530" s="53">
        <v>-46.611449999999998</v>
      </c>
      <c r="AZ530" s="53">
        <v>-45.217030000000001</v>
      </c>
      <c r="BA530" s="53">
        <v>-39.346989999999998</v>
      </c>
      <c r="BB530" s="53">
        <v>-38.945999999999998</v>
      </c>
      <c r="BC530" s="53">
        <v>-41.718919999999997</v>
      </c>
      <c r="BD530" s="53">
        <v>-36.60951</v>
      </c>
      <c r="BE530" s="53">
        <v>-9.9356089000000001</v>
      </c>
      <c r="BF530" s="53">
        <v>-8.4817859999999996</v>
      </c>
      <c r="BG530" s="53">
        <v>-9.1109849999999994</v>
      </c>
      <c r="BH530" s="53">
        <v>-12.03998</v>
      </c>
      <c r="BI530" s="53">
        <v>-16.371559999999999</v>
      </c>
      <c r="BJ530" s="53">
        <v>-21.521100000000001</v>
      </c>
      <c r="BK530" s="53">
        <v>-26.462</v>
      </c>
      <c r="BL530" s="53">
        <v>-8.4255329999999997</v>
      </c>
      <c r="BM530" s="53">
        <v>-9.7174600000000009</v>
      </c>
      <c r="BN530" s="53">
        <v>-11.206239999999999</v>
      </c>
      <c r="BO530" s="53">
        <v>-11.61985</v>
      </c>
      <c r="BP530" s="53">
        <v>-11.782730000000001</v>
      </c>
      <c r="BQ530" s="53">
        <v>-14.95743</v>
      </c>
      <c r="BR530" s="53">
        <v>-7.4325539999999997</v>
      </c>
      <c r="BS530" s="53">
        <v>-7.7208230000000002</v>
      </c>
      <c r="BT530" s="53">
        <v>-7.5554199999999998</v>
      </c>
      <c r="BU530" s="53">
        <v>-4.0041770000000003</v>
      </c>
      <c r="BV530" s="53">
        <v>-6.0750380000000002</v>
      </c>
      <c r="BW530" s="53">
        <v>-18.18929</v>
      </c>
      <c r="BX530" s="53">
        <v>-16.87443</v>
      </c>
      <c r="BY530" s="53">
        <v>-11.397449999999999</v>
      </c>
      <c r="BZ530" s="53">
        <v>-10.91478</v>
      </c>
      <c r="CA530" s="53">
        <v>-13.387119999999999</v>
      </c>
      <c r="CB530" s="53">
        <v>-8.7474880000000006</v>
      </c>
      <c r="CC530" s="53">
        <v>9.2706604000000006</v>
      </c>
      <c r="CD530" s="53">
        <v>10.79819</v>
      </c>
      <c r="CE530" s="53">
        <v>10.02206</v>
      </c>
      <c r="CF530" s="53">
        <v>7.2575700000000003</v>
      </c>
      <c r="CG530" s="53">
        <v>3.1836310000000001</v>
      </c>
      <c r="CH530" s="53">
        <v>-1.959023</v>
      </c>
      <c r="CI530" s="53">
        <v>-6.3189919999999997</v>
      </c>
      <c r="CJ530" s="53">
        <v>11.02308</v>
      </c>
      <c r="CK530" s="53">
        <v>9.6436810000000008</v>
      </c>
      <c r="CL530" s="53">
        <v>8.2887000000000004</v>
      </c>
      <c r="CM530" s="53">
        <v>7.8984399999999999</v>
      </c>
      <c r="CN530" s="53">
        <v>7.7373770000000004</v>
      </c>
      <c r="CO530" s="53">
        <v>4.7862920000000004</v>
      </c>
      <c r="CP530" s="53">
        <v>12.18174</v>
      </c>
      <c r="CQ530" s="53">
        <v>11.546390000000001</v>
      </c>
      <c r="CR530" s="53">
        <v>11.767989999999999</v>
      </c>
      <c r="CS530" s="53">
        <v>14.88508</v>
      </c>
      <c r="CT530" s="53">
        <v>12.67042</v>
      </c>
      <c r="CU530" s="53">
        <v>1.4958149999999999</v>
      </c>
      <c r="CV530" s="53">
        <v>2.7555719999999999</v>
      </c>
      <c r="CW530" s="53">
        <v>7.9603250000000001</v>
      </c>
      <c r="CX530" s="53">
        <v>8.4995539999999998</v>
      </c>
      <c r="CY530" s="53">
        <v>6.2353949999999996</v>
      </c>
      <c r="CZ530" s="53">
        <v>10.549670000000001</v>
      </c>
      <c r="DA530" s="53">
        <v>28.476931</v>
      </c>
      <c r="DB530" s="53">
        <v>30.07816</v>
      </c>
      <c r="DC530" s="53">
        <v>29.155110000000001</v>
      </c>
      <c r="DD530" s="53">
        <v>26.555119999999999</v>
      </c>
      <c r="DE530" s="53">
        <v>22.73882</v>
      </c>
      <c r="DF530" s="53">
        <v>17.60305</v>
      </c>
      <c r="DG530" s="53">
        <v>13.824020000000001</v>
      </c>
      <c r="DH530" s="53">
        <v>30.471689999999999</v>
      </c>
      <c r="DI530" s="53">
        <v>29.004819999999999</v>
      </c>
      <c r="DJ530" s="53">
        <v>27.783639999999998</v>
      </c>
      <c r="DK530" s="53">
        <v>27.416740000000001</v>
      </c>
      <c r="DL530" s="53">
        <v>27.257480000000001</v>
      </c>
      <c r="DM530" s="53">
        <v>24.530010000000001</v>
      </c>
      <c r="DN530" s="53">
        <v>31.796040000000001</v>
      </c>
      <c r="DO530" s="53">
        <v>30.813610000000001</v>
      </c>
      <c r="DP530" s="53">
        <v>31.0914</v>
      </c>
      <c r="DQ530" s="53">
        <v>33.774349999999998</v>
      </c>
      <c r="DR530" s="53">
        <v>31.415870000000002</v>
      </c>
      <c r="DS530" s="53">
        <v>21.18092</v>
      </c>
      <c r="DT530" s="53">
        <v>22.385570000000001</v>
      </c>
      <c r="DU530" s="53">
        <v>27.318100000000001</v>
      </c>
      <c r="DV530" s="53">
        <v>27.913889999999999</v>
      </c>
      <c r="DW530" s="53">
        <v>25.85791</v>
      </c>
      <c r="DX530" s="53">
        <v>29.846820000000001</v>
      </c>
      <c r="DY530" s="53">
        <v>56.207729</v>
      </c>
      <c r="DZ530" s="53">
        <v>57.915379999999999</v>
      </c>
      <c r="EA530" s="53">
        <v>56.780189999999997</v>
      </c>
      <c r="EB530" s="53">
        <v>54.417729999999999</v>
      </c>
      <c r="EC530" s="53">
        <v>50.973419999999997</v>
      </c>
      <c r="ED530" s="53">
        <v>45.847589999999997</v>
      </c>
      <c r="EE530" s="53">
        <v>42.907319999999999</v>
      </c>
      <c r="EF530" s="53">
        <v>58.552390000000003</v>
      </c>
      <c r="EG530" s="53">
        <v>56.959229999999998</v>
      </c>
      <c r="EH530" s="53">
        <v>55.931229999999999</v>
      </c>
      <c r="EI530" s="53">
        <v>55.598059999999997</v>
      </c>
      <c r="EJ530" s="53">
        <v>55.441420000000001</v>
      </c>
      <c r="EK530" s="53">
        <v>53.036799999999999</v>
      </c>
      <c r="EL530" s="53">
        <v>60.115969999999997</v>
      </c>
      <c r="EM530" s="53">
        <v>58.63241</v>
      </c>
      <c r="EN530" s="53">
        <v>58.991329999999998</v>
      </c>
      <c r="EO530" s="53">
        <v>61.047440000000002</v>
      </c>
      <c r="EP530" s="53">
        <v>58.48133</v>
      </c>
      <c r="EQ530" s="53">
        <v>49.603079999999999</v>
      </c>
      <c r="ER530" s="53">
        <v>50.728169999999999</v>
      </c>
      <c r="ES530" s="53">
        <v>55.26764</v>
      </c>
      <c r="ET530" s="53">
        <v>55.94511</v>
      </c>
      <c r="EU530" s="53">
        <v>54.189709999999998</v>
      </c>
      <c r="EV530" s="53">
        <v>57.708849999999998</v>
      </c>
      <c r="EW530" s="53">
        <v>76.333340000000007</v>
      </c>
      <c r="EX530" s="53">
        <v>74.785709999999995</v>
      </c>
      <c r="EY530" s="53">
        <v>73.238100000000003</v>
      </c>
      <c r="EZ530" s="53">
        <v>71.738100000000003</v>
      </c>
      <c r="FA530" s="53">
        <v>70.047619999999995</v>
      </c>
      <c r="FB530" s="53">
        <v>68.809520000000006</v>
      </c>
      <c r="FC530" s="53">
        <v>68.023809999999997</v>
      </c>
      <c r="FD530" s="53">
        <v>69.261899999999997</v>
      </c>
      <c r="FE530" s="53">
        <v>72.761899999999997</v>
      </c>
      <c r="FF530" s="53">
        <v>76.690479999999994</v>
      </c>
      <c r="FG530" s="53">
        <v>80.380949999999999</v>
      </c>
      <c r="FH530" s="53">
        <v>83.738100000000003</v>
      </c>
      <c r="FI530" s="53">
        <v>86.690479999999994</v>
      </c>
      <c r="FJ530" s="53">
        <v>89.333340000000007</v>
      </c>
      <c r="FK530" s="53">
        <v>91.404759999999996</v>
      </c>
      <c r="FL530" s="53">
        <v>92.833340000000007</v>
      </c>
      <c r="FM530" s="53">
        <v>93.238100000000003</v>
      </c>
      <c r="FN530" s="53">
        <v>92.833340000000007</v>
      </c>
      <c r="FO530" s="53">
        <v>91.119050000000001</v>
      </c>
      <c r="FP530" s="53">
        <v>88.357140000000001</v>
      </c>
      <c r="FQ530" s="53">
        <v>85.309520000000006</v>
      </c>
      <c r="FR530" s="53">
        <v>82.357140000000001</v>
      </c>
      <c r="FS530" s="53">
        <v>79.857140000000001</v>
      </c>
      <c r="FT530" s="53">
        <v>77.476190000000003</v>
      </c>
      <c r="FU530" s="53">
        <v>47</v>
      </c>
      <c r="FV530" s="53">
        <v>6550.61</v>
      </c>
      <c r="FW530" s="53">
        <v>367.35640000000001</v>
      </c>
      <c r="FX530" s="53">
        <v>1</v>
      </c>
    </row>
    <row r="531" spans="1:180" x14ac:dyDescent="0.3">
      <c r="A531" t="s">
        <v>174</v>
      </c>
      <c r="B531" t="s">
        <v>254</v>
      </c>
      <c r="C531" t="s">
        <v>180</v>
      </c>
      <c r="D531" t="s">
        <v>227</v>
      </c>
      <c r="E531" t="s">
        <v>189</v>
      </c>
      <c r="F531" t="s">
        <v>232</v>
      </c>
      <c r="G531" t="s">
        <v>244</v>
      </c>
      <c r="H531" s="53">
        <v>26</v>
      </c>
      <c r="I531" s="53">
        <v>209.37869000000001</v>
      </c>
      <c r="J531" s="53">
        <v>210.33279999999999</v>
      </c>
      <c r="K531" s="53">
        <v>210.74680000000001</v>
      </c>
      <c r="L531" s="53">
        <v>208.4349</v>
      </c>
      <c r="M531" s="53">
        <v>206.65780000000001</v>
      </c>
      <c r="N531" s="53">
        <v>204.8749</v>
      </c>
      <c r="O531" s="53">
        <v>215.28380000000001</v>
      </c>
      <c r="P531" s="53">
        <v>235.47890000000001</v>
      </c>
      <c r="Q531" s="53">
        <v>239.959</v>
      </c>
      <c r="R531" s="53">
        <v>239.51140000000001</v>
      </c>
      <c r="S531" s="53">
        <v>244.02</v>
      </c>
      <c r="T531" s="53">
        <v>243.67189999999999</v>
      </c>
      <c r="U531" s="53">
        <v>240.2525</v>
      </c>
      <c r="V531" s="53">
        <v>243.22049999999999</v>
      </c>
      <c r="W531" s="53">
        <v>239.7621</v>
      </c>
      <c r="X531" s="53">
        <v>235.7353</v>
      </c>
      <c r="Y531" s="53">
        <v>228.9255</v>
      </c>
      <c r="Z531" s="53">
        <v>224.60579999999999</v>
      </c>
      <c r="AA531" s="53">
        <v>207.80879999999999</v>
      </c>
      <c r="AB531" s="53">
        <v>209.45930000000001</v>
      </c>
      <c r="AC531" s="53">
        <v>209.80330000000001</v>
      </c>
      <c r="AD531" s="53">
        <v>206.91640000000001</v>
      </c>
      <c r="AE531" s="53">
        <v>204.65369999999999</v>
      </c>
      <c r="AF531" s="53">
        <v>203.5925</v>
      </c>
      <c r="AG531" s="53">
        <v>-21.960830999999999</v>
      </c>
      <c r="AH531" s="53">
        <v>-19.90926</v>
      </c>
      <c r="AI531" s="53">
        <v>-19.22794</v>
      </c>
      <c r="AJ531" s="53">
        <v>-21.620159999999998</v>
      </c>
      <c r="AK531" s="53">
        <v>-23.056909999999998</v>
      </c>
      <c r="AL531" s="53">
        <v>-25.351900000000001</v>
      </c>
      <c r="AM531" s="53">
        <v>-18.62351</v>
      </c>
      <c r="AN531" s="53">
        <v>-0.62808520000000001</v>
      </c>
      <c r="AO531" s="53">
        <v>2.0539619999999998</v>
      </c>
      <c r="AP531" s="53">
        <v>-0.51687590000000005</v>
      </c>
      <c r="AQ531" s="53">
        <v>3.659891</v>
      </c>
      <c r="AR531" s="53">
        <v>3.2029380000000001</v>
      </c>
      <c r="AS531" s="53">
        <v>-3.3700009999999998</v>
      </c>
      <c r="AT531" s="53">
        <v>-0.18415690000000001</v>
      </c>
      <c r="AU531" s="53">
        <v>-1.682094</v>
      </c>
      <c r="AV531" s="53">
        <v>-3.1129470000000001</v>
      </c>
      <c r="AW531" s="53">
        <v>-10.541539999999999</v>
      </c>
      <c r="AX531" s="53">
        <v>-13.42886</v>
      </c>
      <c r="AY531" s="53">
        <v>-30.836960000000001</v>
      </c>
      <c r="AZ531" s="53">
        <v>-28.89451</v>
      </c>
      <c r="BA531" s="53">
        <v>-29.777950000000001</v>
      </c>
      <c r="BB531" s="53">
        <v>-32.595199999999998</v>
      </c>
      <c r="BC531" s="53">
        <v>-33.896129999999999</v>
      </c>
      <c r="BD531" s="53">
        <v>-34.706969999999998</v>
      </c>
      <c r="BE531" s="53">
        <v>4.2388767999999999</v>
      </c>
      <c r="BF531" s="53">
        <v>6.5432969999999999</v>
      </c>
      <c r="BG531" s="53">
        <v>6.8833080000000004</v>
      </c>
      <c r="BH531" s="53">
        <v>4.5536139999999996</v>
      </c>
      <c r="BI531" s="53">
        <v>3.4771939999999999</v>
      </c>
      <c r="BJ531" s="53">
        <v>1.1230059999999999</v>
      </c>
      <c r="BK531" s="53">
        <v>8.1577979999999997</v>
      </c>
      <c r="BL531" s="53">
        <v>25.848089999999999</v>
      </c>
      <c r="BM531" s="53">
        <v>28.459379999999999</v>
      </c>
      <c r="BN531" s="53">
        <v>26.333179999999999</v>
      </c>
      <c r="BO531" s="53">
        <v>30.764500000000002</v>
      </c>
      <c r="BP531" s="53">
        <v>30.442810000000001</v>
      </c>
      <c r="BQ531" s="53">
        <v>23.79851</v>
      </c>
      <c r="BR531" s="53">
        <v>26.72448</v>
      </c>
      <c r="BS531" s="53">
        <v>24.82799</v>
      </c>
      <c r="BT531" s="53">
        <v>23.390709999999999</v>
      </c>
      <c r="BU531" s="53">
        <v>16.250109999999999</v>
      </c>
      <c r="BV531" s="53">
        <v>13.03651</v>
      </c>
      <c r="BW531" s="53">
        <v>-2.7999960000000002</v>
      </c>
      <c r="BX531" s="53">
        <v>-1.068341</v>
      </c>
      <c r="BY531" s="53">
        <v>-2.1384789999999998</v>
      </c>
      <c r="BZ531" s="53">
        <v>-4.8784080000000003</v>
      </c>
      <c r="CA531" s="53">
        <v>-6.0779920000000001</v>
      </c>
      <c r="CB531" s="53">
        <v>-6.8743109999999996</v>
      </c>
      <c r="CC531" s="53">
        <v>22.384720000000002</v>
      </c>
      <c r="CD531" s="53">
        <v>24.864260000000002</v>
      </c>
      <c r="CE531" s="53">
        <v>24.967880000000001</v>
      </c>
      <c r="CF531" s="53">
        <v>22.68149</v>
      </c>
      <c r="CG531" s="53">
        <v>21.85464</v>
      </c>
      <c r="CH531" s="53">
        <v>19.459440000000001</v>
      </c>
      <c r="CI531" s="53">
        <v>26.70645</v>
      </c>
      <c r="CJ531" s="53">
        <v>44.185409999999997</v>
      </c>
      <c r="CK531" s="53">
        <v>46.747700000000002</v>
      </c>
      <c r="CL531" s="53">
        <v>44.92944</v>
      </c>
      <c r="CM531" s="53">
        <v>49.537080000000003</v>
      </c>
      <c r="CN531" s="53">
        <v>49.309069999999998</v>
      </c>
      <c r="CO531" s="53">
        <v>42.615340000000003</v>
      </c>
      <c r="CP531" s="53">
        <v>45.361319999999999</v>
      </c>
      <c r="CQ531" s="53">
        <v>43.188789999999997</v>
      </c>
      <c r="CR531" s="53">
        <v>41.747059999999998</v>
      </c>
      <c r="CS531" s="53">
        <v>34.80592</v>
      </c>
      <c r="CT531" s="53">
        <v>31.366340000000001</v>
      </c>
      <c r="CU531" s="53">
        <v>16.618320000000001</v>
      </c>
      <c r="CV531" s="53">
        <v>18.203980000000001</v>
      </c>
      <c r="CW531" s="53">
        <v>17.004539999999999</v>
      </c>
      <c r="CX531" s="53">
        <v>14.318149999999999</v>
      </c>
      <c r="CY531" s="53">
        <v>13.18876</v>
      </c>
      <c r="CZ531" s="53">
        <v>12.4025</v>
      </c>
      <c r="DA531" s="53">
        <v>40.530560000000001</v>
      </c>
      <c r="DB531" s="53">
        <v>43.185220000000001</v>
      </c>
      <c r="DC531" s="53">
        <v>43.05245</v>
      </c>
      <c r="DD531" s="53">
        <v>40.809370000000001</v>
      </c>
      <c r="DE531" s="53">
        <v>40.23207</v>
      </c>
      <c r="DF531" s="53">
        <v>37.795879999999997</v>
      </c>
      <c r="DG531" s="53">
        <v>45.255099999999999</v>
      </c>
      <c r="DH531" s="53">
        <v>62.522739999999999</v>
      </c>
      <c r="DI531" s="53">
        <v>65.036010000000005</v>
      </c>
      <c r="DJ531" s="53">
        <v>63.525700000000001</v>
      </c>
      <c r="DK531" s="53">
        <v>68.309650000000005</v>
      </c>
      <c r="DL531" s="53">
        <v>68.175319999999999</v>
      </c>
      <c r="DM531" s="53">
        <v>61.432169999999999</v>
      </c>
      <c r="DN531" s="53">
        <v>63.998150000000003</v>
      </c>
      <c r="DO531" s="53">
        <v>61.549590000000002</v>
      </c>
      <c r="DP531" s="53">
        <v>60.10342</v>
      </c>
      <c r="DQ531" s="53">
        <v>53.361730000000001</v>
      </c>
      <c r="DR531" s="53">
        <v>49.696170000000002</v>
      </c>
      <c r="DS531" s="53">
        <v>36.036639999999998</v>
      </c>
      <c r="DT531" s="53">
        <v>37.476289999999999</v>
      </c>
      <c r="DU531" s="53">
        <v>36.147550000000003</v>
      </c>
      <c r="DV531" s="53">
        <v>33.514719999999997</v>
      </c>
      <c r="DW531" s="53">
        <v>32.45552</v>
      </c>
      <c r="DX531" s="53">
        <v>31.679320000000001</v>
      </c>
      <c r="DY531" s="53">
        <v>66.730262999999994</v>
      </c>
      <c r="DZ531" s="53">
        <v>69.637780000000006</v>
      </c>
      <c r="EA531" s="53">
        <v>69.163700000000006</v>
      </c>
      <c r="EB531" s="53">
        <v>66.983149999999995</v>
      </c>
      <c r="EC531" s="53">
        <v>66.766180000000006</v>
      </c>
      <c r="ED531" s="53">
        <v>64.270780000000002</v>
      </c>
      <c r="EE531" s="53">
        <v>72.0364</v>
      </c>
      <c r="EF531" s="53">
        <v>88.998909999999995</v>
      </c>
      <c r="EG531" s="53">
        <v>91.441429999999997</v>
      </c>
      <c r="EH531" s="53">
        <v>90.37576</v>
      </c>
      <c r="EI531" s="53">
        <v>95.414259999999999</v>
      </c>
      <c r="EJ531" s="53">
        <v>95.415210000000002</v>
      </c>
      <c r="EK531" s="53">
        <v>88.60069</v>
      </c>
      <c r="EL531" s="53">
        <v>90.906790000000001</v>
      </c>
      <c r="EM531" s="53">
        <v>88.05968</v>
      </c>
      <c r="EN531" s="53">
        <v>86.607069999999993</v>
      </c>
      <c r="EO531" s="53">
        <v>80.153369999999995</v>
      </c>
      <c r="EP531" s="53">
        <v>76.161540000000002</v>
      </c>
      <c r="EQ531" s="53">
        <v>64.073599999999999</v>
      </c>
      <c r="ER531" s="53">
        <v>65.302459999999996</v>
      </c>
      <c r="ES531" s="53">
        <v>63.787030000000001</v>
      </c>
      <c r="ET531" s="53">
        <v>61.23151</v>
      </c>
      <c r="EU531" s="53">
        <v>60.273650000000004</v>
      </c>
      <c r="EV531" s="53">
        <v>59.511980000000001</v>
      </c>
      <c r="EW531" s="53">
        <v>83.340909999999994</v>
      </c>
      <c r="EX531" s="53">
        <v>81.477270000000004</v>
      </c>
      <c r="EY531" s="53">
        <v>79.727270000000004</v>
      </c>
      <c r="EZ531" s="53">
        <v>78.113640000000004</v>
      </c>
      <c r="FA531" s="53">
        <v>76.454539999999994</v>
      </c>
      <c r="FB531" s="53">
        <v>75.204539999999994</v>
      </c>
      <c r="FC531" s="53">
        <v>74.136359999999996</v>
      </c>
      <c r="FD531" s="53">
        <v>75.568179999999998</v>
      </c>
      <c r="FE531" s="53">
        <v>79.181820000000002</v>
      </c>
      <c r="FF531" s="53">
        <v>82.727270000000004</v>
      </c>
      <c r="FG531" s="53">
        <v>86.181820000000002</v>
      </c>
      <c r="FH531" s="53">
        <v>89.295460000000006</v>
      </c>
      <c r="FI531" s="53">
        <v>92.204539999999994</v>
      </c>
      <c r="FJ531" s="53">
        <v>94.681820000000002</v>
      </c>
      <c r="FK531" s="53">
        <v>96.613640000000004</v>
      </c>
      <c r="FL531" s="53">
        <v>98.272729999999996</v>
      </c>
      <c r="FM531" s="53">
        <v>99.318179999999998</v>
      </c>
      <c r="FN531" s="53">
        <v>99.340909999999994</v>
      </c>
      <c r="FO531" s="53">
        <v>98.454539999999994</v>
      </c>
      <c r="FP531" s="53">
        <v>96.272729999999996</v>
      </c>
      <c r="FQ531" s="53">
        <v>93.363640000000004</v>
      </c>
      <c r="FR531" s="53">
        <v>90.681820000000002</v>
      </c>
      <c r="FS531" s="53">
        <v>87.818179999999998</v>
      </c>
      <c r="FT531" s="53">
        <v>85</v>
      </c>
      <c r="FU531" s="53">
        <v>47</v>
      </c>
      <c r="FV531" s="53">
        <v>8788.9470000000001</v>
      </c>
      <c r="FW531" s="53">
        <v>368.98500000000001</v>
      </c>
      <c r="FX531" s="53">
        <v>1</v>
      </c>
    </row>
    <row r="532" spans="1:180" x14ac:dyDescent="0.3">
      <c r="A532" t="s">
        <v>174</v>
      </c>
      <c r="B532" t="s">
        <v>254</v>
      </c>
      <c r="C532" t="s">
        <v>180</v>
      </c>
      <c r="D532" t="s">
        <v>248</v>
      </c>
      <c r="E532" t="s">
        <v>189</v>
      </c>
      <c r="F532" t="s">
        <v>232</v>
      </c>
      <c r="G532" t="s">
        <v>244</v>
      </c>
      <c r="H532" s="53">
        <v>26</v>
      </c>
      <c r="I532" s="53">
        <v>195.73868999999999</v>
      </c>
      <c r="J532" s="53">
        <v>192.8724</v>
      </c>
      <c r="K532" s="53">
        <v>194.15960000000001</v>
      </c>
      <c r="L532" s="53">
        <v>189.26859999999999</v>
      </c>
      <c r="M532" s="53">
        <v>186.76669999999999</v>
      </c>
      <c r="N532" s="53">
        <v>185.672</v>
      </c>
      <c r="O532" s="53">
        <v>202.25030000000001</v>
      </c>
      <c r="P532" s="53">
        <v>218.92830000000001</v>
      </c>
      <c r="Q532" s="53">
        <v>220.5976</v>
      </c>
      <c r="R532" s="53">
        <v>219.9802</v>
      </c>
      <c r="S532" s="53">
        <v>224.09729999999999</v>
      </c>
      <c r="T532" s="53">
        <v>226.047</v>
      </c>
      <c r="U532" s="53">
        <v>222.15170000000001</v>
      </c>
      <c r="V532" s="53">
        <v>213.8014</v>
      </c>
      <c r="W532" s="53">
        <v>205.98740000000001</v>
      </c>
      <c r="X532" s="53">
        <v>206.56039999999999</v>
      </c>
      <c r="Y532" s="53">
        <v>204.23099999999999</v>
      </c>
      <c r="Z532" s="53">
        <v>200.66390000000001</v>
      </c>
      <c r="AA532" s="53">
        <v>192.44739999999999</v>
      </c>
      <c r="AB532" s="53">
        <v>193.57859999999999</v>
      </c>
      <c r="AC532" s="53">
        <v>198.05340000000001</v>
      </c>
      <c r="AD532" s="53">
        <v>196.18530000000001</v>
      </c>
      <c r="AE532" s="53">
        <v>194.0523</v>
      </c>
      <c r="AF532" s="53">
        <v>190.14830000000001</v>
      </c>
      <c r="AG532" s="53">
        <v>-36.193562</v>
      </c>
      <c r="AH532" s="53">
        <v>-40.074759999999998</v>
      </c>
      <c r="AI532" s="53">
        <v>-38.023330000000001</v>
      </c>
      <c r="AJ532" s="53">
        <v>-44.182659999999998</v>
      </c>
      <c r="AK532" s="53">
        <v>-44.587179999999996</v>
      </c>
      <c r="AL532" s="53">
        <v>-45.817979999999999</v>
      </c>
      <c r="AM532" s="53">
        <v>-25.215589999999999</v>
      </c>
      <c r="AN532" s="53">
        <v>-8.4077470000000005</v>
      </c>
      <c r="AO532" s="53">
        <v>-9.9849440000000005</v>
      </c>
      <c r="AP532" s="53">
        <v>-9.2709010000000003</v>
      </c>
      <c r="AQ532" s="53">
        <v>-4.3868720000000003</v>
      </c>
      <c r="AR532" s="53">
        <v>-1.3965209999999999</v>
      </c>
      <c r="AS532" s="53">
        <v>-5.2653379999999999</v>
      </c>
      <c r="AT532" s="53">
        <v>-12.290900000000001</v>
      </c>
      <c r="AU532" s="53">
        <v>-18.620450000000002</v>
      </c>
      <c r="AV532" s="53">
        <v>-15.628399999999999</v>
      </c>
      <c r="AW532" s="53">
        <v>-16.976199999999999</v>
      </c>
      <c r="AX532" s="53">
        <v>-20.139659999999999</v>
      </c>
      <c r="AY532" s="53">
        <v>-28.114560000000001</v>
      </c>
      <c r="AZ532" s="53">
        <v>-26.374939999999999</v>
      </c>
      <c r="BA532" s="53">
        <v>-19.778320000000001</v>
      </c>
      <c r="BB532" s="53">
        <v>-21.81024</v>
      </c>
      <c r="BC532" s="53">
        <v>-24.082699999999999</v>
      </c>
      <c r="BD532" s="53">
        <v>-28.809190000000001</v>
      </c>
      <c r="BE532" s="53">
        <v>-7.3679379999999997</v>
      </c>
      <c r="BF532" s="53">
        <v>-10.80345</v>
      </c>
      <c r="BG532" s="53">
        <v>-9.5100650000000009</v>
      </c>
      <c r="BH532" s="53">
        <v>-14.87786</v>
      </c>
      <c r="BI532" s="53">
        <v>-15.95158</v>
      </c>
      <c r="BJ532" s="53">
        <v>-16.56861</v>
      </c>
      <c r="BK532" s="53">
        <v>2.181171</v>
      </c>
      <c r="BL532" s="53">
        <v>18.521049999999999</v>
      </c>
      <c r="BM532" s="53">
        <v>16.89019</v>
      </c>
      <c r="BN532" s="53">
        <v>17.630500000000001</v>
      </c>
      <c r="BO532" s="53">
        <v>22.06944</v>
      </c>
      <c r="BP532" s="53">
        <v>25.47026</v>
      </c>
      <c r="BQ532" s="53">
        <v>21.648869999999999</v>
      </c>
      <c r="BR532" s="53">
        <v>14.934279999999999</v>
      </c>
      <c r="BS532" s="53">
        <v>8.3466229999999992</v>
      </c>
      <c r="BT532" s="53">
        <v>10.944699999999999</v>
      </c>
      <c r="BU532" s="53">
        <v>9.393186</v>
      </c>
      <c r="BV532" s="53">
        <v>6.2474720000000001</v>
      </c>
      <c r="BW532" s="53">
        <v>-1.20627</v>
      </c>
      <c r="BX532" s="53">
        <v>0.55388269999999995</v>
      </c>
      <c r="BY532" s="53">
        <v>6.7896450000000002</v>
      </c>
      <c r="BZ532" s="53">
        <v>4.8742749999999999</v>
      </c>
      <c r="CA532" s="53">
        <v>2.4358610000000001</v>
      </c>
      <c r="CB532" s="53">
        <v>-1.916928</v>
      </c>
      <c r="CC532" s="53">
        <v>12.5966</v>
      </c>
      <c r="CD532" s="53">
        <v>9.4697689999999994</v>
      </c>
      <c r="CE532" s="53">
        <v>10.23813</v>
      </c>
      <c r="CF532" s="53">
        <v>5.4185600000000003</v>
      </c>
      <c r="CG532" s="53">
        <v>3.8813589999999998</v>
      </c>
      <c r="CH532" s="53">
        <v>3.689416</v>
      </c>
      <c r="CI532" s="53">
        <v>21.156089999999999</v>
      </c>
      <c r="CJ532" s="53">
        <v>37.171840000000003</v>
      </c>
      <c r="CK532" s="53">
        <v>35.503830000000001</v>
      </c>
      <c r="CL532" s="53">
        <v>36.262320000000003</v>
      </c>
      <c r="CM532" s="53">
        <v>40.393000000000001</v>
      </c>
      <c r="CN532" s="53">
        <v>44.078110000000002</v>
      </c>
      <c r="CO532" s="53">
        <v>40.289569999999998</v>
      </c>
      <c r="CP532" s="53">
        <v>33.79036</v>
      </c>
      <c r="CQ532" s="53">
        <v>27.02394</v>
      </c>
      <c r="CR532" s="53">
        <v>29.349139999999998</v>
      </c>
      <c r="CS532" s="53">
        <v>27.65654</v>
      </c>
      <c r="CT532" s="53">
        <v>24.523119999999999</v>
      </c>
      <c r="CU532" s="53">
        <v>17.430330000000001</v>
      </c>
      <c r="CV532" s="53">
        <v>19.204699999999999</v>
      </c>
      <c r="CW532" s="53">
        <v>25.190529999999999</v>
      </c>
      <c r="CX532" s="53">
        <v>23.355889999999999</v>
      </c>
      <c r="CY532" s="53">
        <v>20.80254</v>
      </c>
      <c r="CZ532" s="53">
        <v>16.708570000000002</v>
      </c>
      <c r="DA532" s="53">
        <v>32.561138</v>
      </c>
      <c r="DB532" s="53">
        <v>29.742989999999999</v>
      </c>
      <c r="DC532" s="53">
        <v>29.986329999999999</v>
      </c>
      <c r="DD532" s="53">
        <v>25.714980000000001</v>
      </c>
      <c r="DE532" s="53">
        <v>23.714289999999998</v>
      </c>
      <c r="DF532" s="53">
        <v>23.94744</v>
      </c>
      <c r="DG532" s="53">
        <v>40.131</v>
      </c>
      <c r="DH532" s="53">
        <v>55.82264</v>
      </c>
      <c r="DI532" s="53">
        <v>54.117469999999997</v>
      </c>
      <c r="DJ532" s="53">
        <v>54.894150000000003</v>
      </c>
      <c r="DK532" s="53">
        <v>58.716560000000001</v>
      </c>
      <c r="DL532" s="53">
        <v>62.685960000000001</v>
      </c>
      <c r="DM532" s="53">
        <v>58.930259999999997</v>
      </c>
      <c r="DN532" s="53">
        <v>52.646439999999998</v>
      </c>
      <c r="DO532" s="53">
        <v>45.701259999999998</v>
      </c>
      <c r="DP532" s="53">
        <v>47.753590000000003</v>
      </c>
      <c r="DQ532" s="53">
        <v>45.919899999999998</v>
      </c>
      <c r="DR532" s="53">
        <v>42.798760000000001</v>
      </c>
      <c r="DS532" s="53">
        <v>36.066929999999999</v>
      </c>
      <c r="DT532" s="53">
        <v>37.855530000000002</v>
      </c>
      <c r="DU532" s="53">
        <v>43.591419999999999</v>
      </c>
      <c r="DV532" s="53">
        <v>41.837510000000002</v>
      </c>
      <c r="DW532" s="53">
        <v>39.169220000000003</v>
      </c>
      <c r="DX532" s="53">
        <v>35.334069999999997</v>
      </c>
      <c r="DY532" s="53">
        <v>61.386761</v>
      </c>
      <c r="DZ532" s="53">
        <v>59.014290000000003</v>
      </c>
      <c r="EA532" s="53">
        <v>58.499600000000001</v>
      </c>
      <c r="EB532" s="53">
        <v>55.019779999999997</v>
      </c>
      <c r="EC532" s="53">
        <v>52.349899999999998</v>
      </c>
      <c r="ED532" s="53">
        <v>53.196820000000002</v>
      </c>
      <c r="EE532" s="53">
        <v>67.527760000000001</v>
      </c>
      <c r="EF532" s="53">
        <v>82.751429999999999</v>
      </c>
      <c r="EG532" s="53">
        <v>80.992609999999999</v>
      </c>
      <c r="EH532" s="53">
        <v>81.795550000000006</v>
      </c>
      <c r="EI532" s="53">
        <v>85.172870000000003</v>
      </c>
      <c r="EJ532" s="53">
        <v>89.55274</v>
      </c>
      <c r="EK532" s="53">
        <v>85.844470000000001</v>
      </c>
      <c r="EL532" s="53">
        <v>79.871629999999996</v>
      </c>
      <c r="EM532" s="53">
        <v>72.668329999999997</v>
      </c>
      <c r="EN532" s="53">
        <v>74.326689999999999</v>
      </c>
      <c r="EO532" s="53">
        <v>72.289289999999994</v>
      </c>
      <c r="EP532" s="53">
        <v>69.185890000000001</v>
      </c>
      <c r="EQ532" s="53">
        <v>62.97522</v>
      </c>
      <c r="ER532" s="53">
        <v>64.784350000000003</v>
      </c>
      <c r="ES532" s="53">
        <v>70.159390000000002</v>
      </c>
      <c r="ET532" s="53">
        <v>68.522030000000001</v>
      </c>
      <c r="EU532" s="53">
        <v>65.687780000000004</v>
      </c>
      <c r="EV532" s="53">
        <v>62.22634</v>
      </c>
      <c r="EW532" s="53">
        <v>83.111109999999996</v>
      </c>
      <c r="EX532" s="53">
        <v>81.333340000000007</v>
      </c>
      <c r="EY532" s="53">
        <v>79.55556</v>
      </c>
      <c r="EZ532" s="53">
        <v>77.611109999999996</v>
      </c>
      <c r="FA532" s="53">
        <v>75.833340000000007</v>
      </c>
      <c r="FB532" s="53">
        <v>74.55556</v>
      </c>
      <c r="FC532" s="53">
        <v>73.666659999999993</v>
      </c>
      <c r="FD532" s="53">
        <v>75.44444</v>
      </c>
      <c r="FE532" s="53">
        <v>79.388890000000004</v>
      </c>
      <c r="FF532" s="53">
        <v>83.277780000000007</v>
      </c>
      <c r="FG532" s="53">
        <v>86.94444</v>
      </c>
      <c r="FH532" s="53">
        <v>90.44444</v>
      </c>
      <c r="FI532" s="53">
        <v>93.611109999999996</v>
      </c>
      <c r="FJ532" s="53">
        <v>96.05556</v>
      </c>
      <c r="FK532" s="53">
        <v>98.277780000000007</v>
      </c>
      <c r="FL532" s="53">
        <v>99.888890000000004</v>
      </c>
      <c r="FM532" s="53">
        <v>100.66670000000001</v>
      </c>
      <c r="FN532" s="53">
        <v>100.66670000000001</v>
      </c>
      <c r="FO532" s="53">
        <v>99.666659999999993</v>
      </c>
      <c r="FP532" s="53">
        <v>97.44444</v>
      </c>
      <c r="FQ532" s="53">
        <v>94.277780000000007</v>
      </c>
      <c r="FR532" s="53">
        <v>91</v>
      </c>
      <c r="FS532" s="53">
        <v>88.5</v>
      </c>
      <c r="FT532" s="53">
        <v>86.111109999999996</v>
      </c>
      <c r="FU532" s="53">
        <v>47</v>
      </c>
      <c r="FV532" s="53">
        <v>8788.9470000000001</v>
      </c>
      <c r="FW532" s="53">
        <v>368.98500000000001</v>
      </c>
      <c r="FX532" s="53">
        <v>1</v>
      </c>
    </row>
    <row r="533" spans="1:180" x14ac:dyDescent="0.3">
      <c r="A533" t="s">
        <v>174</v>
      </c>
      <c r="B533" t="s">
        <v>254</v>
      </c>
      <c r="C533" t="s">
        <v>180</v>
      </c>
      <c r="D533" t="s">
        <v>227</v>
      </c>
      <c r="E533" t="s">
        <v>188</v>
      </c>
      <c r="F533" t="s">
        <v>232</v>
      </c>
      <c r="G533" t="s">
        <v>244</v>
      </c>
      <c r="H533" s="53">
        <v>26</v>
      </c>
      <c r="I533" s="53">
        <v>222.49870000000001</v>
      </c>
      <c r="J533" s="53">
        <v>223.8005</v>
      </c>
      <c r="K533" s="53">
        <v>220.45339999999999</v>
      </c>
      <c r="L533" s="53">
        <v>217.66489999999999</v>
      </c>
      <c r="M533" s="53">
        <v>219.18010000000001</v>
      </c>
      <c r="N533" s="53">
        <v>216.36340000000001</v>
      </c>
      <c r="O533" s="53">
        <v>219.56540000000001</v>
      </c>
      <c r="P533" s="53">
        <v>234.38659999999999</v>
      </c>
      <c r="Q533" s="53">
        <v>234.71709999999999</v>
      </c>
      <c r="R533" s="53">
        <v>237.80889999999999</v>
      </c>
      <c r="S533" s="53">
        <v>238.27269999999999</v>
      </c>
      <c r="T533" s="53">
        <v>239.3663</v>
      </c>
      <c r="U533" s="53">
        <v>237.2355</v>
      </c>
      <c r="V533" s="53">
        <v>235.5959</v>
      </c>
      <c r="W533" s="53">
        <v>236.64850000000001</v>
      </c>
      <c r="X533" s="53">
        <v>233.57239999999999</v>
      </c>
      <c r="Y533" s="53">
        <v>232.10220000000001</v>
      </c>
      <c r="Z533" s="53">
        <v>234.50790000000001</v>
      </c>
      <c r="AA533" s="53">
        <v>227.07140000000001</v>
      </c>
      <c r="AB533" s="53">
        <v>222.63829999999999</v>
      </c>
      <c r="AC533" s="53">
        <v>225.43209999999999</v>
      </c>
      <c r="AD533" s="53">
        <v>225.01580000000001</v>
      </c>
      <c r="AE533" s="53">
        <v>225.1317</v>
      </c>
      <c r="AF533" s="53">
        <v>223.55719999999999</v>
      </c>
      <c r="AG533" s="53">
        <v>-9.2671595</v>
      </c>
      <c r="AH533" s="53">
        <v>-5.6659160000000002</v>
      </c>
      <c r="AI533" s="53">
        <v>-8.6343130000000006</v>
      </c>
      <c r="AJ533" s="53">
        <v>-11.676500000000001</v>
      </c>
      <c r="AK533" s="53">
        <v>-9.6667539999999992</v>
      </c>
      <c r="AL533" s="53">
        <v>-12.82586</v>
      </c>
      <c r="AM533" s="53">
        <v>-13.138780000000001</v>
      </c>
      <c r="AN533" s="53">
        <v>-2.671144</v>
      </c>
      <c r="AO533" s="53">
        <v>-6.6125100000000003</v>
      </c>
      <c r="AP533" s="53">
        <v>-4.0033649999999996</v>
      </c>
      <c r="AQ533" s="53">
        <v>-3.9347210000000001</v>
      </c>
      <c r="AR533" s="53">
        <v>-4.0296099999999999</v>
      </c>
      <c r="AS533" s="53">
        <v>-8.1313429999999993</v>
      </c>
      <c r="AT533" s="53">
        <v>-9.7722429999999996</v>
      </c>
      <c r="AU533" s="53">
        <v>-7.5781609999999997</v>
      </c>
      <c r="AV533" s="53">
        <v>-9.3910149999999994</v>
      </c>
      <c r="AW533" s="53">
        <v>-9.4122120000000002</v>
      </c>
      <c r="AX533" s="53">
        <v>-5.2367210000000002</v>
      </c>
      <c r="AY533" s="53">
        <v>-11.647360000000001</v>
      </c>
      <c r="AZ533" s="53">
        <v>-16.13579</v>
      </c>
      <c r="BA533" s="53">
        <v>-15.03115</v>
      </c>
      <c r="BB533" s="53">
        <v>-14.70636</v>
      </c>
      <c r="BC533" s="53">
        <v>-12.73433</v>
      </c>
      <c r="BD533" s="53">
        <v>-13.978289999999999</v>
      </c>
      <c r="BE533" s="53">
        <v>14.39392</v>
      </c>
      <c r="BF533" s="53">
        <v>17.78182</v>
      </c>
      <c r="BG533" s="53">
        <v>14.95712</v>
      </c>
      <c r="BH533" s="53">
        <v>12.25718</v>
      </c>
      <c r="BI533" s="53">
        <v>14.137029999999999</v>
      </c>
      <c r="BJ533" s="53">
        <v>11.31076</v>
      </c>
      <c r="BK533" s="53">
        <v>10.950049999999999</v>
      </c>
      <c r="BL533" s="53">
        <v>21.115649999999999</v>
      </c>
      <c r="BM533" s="53">
        <v>17.662019999999998</v>
      </c>
      <c r="BN533" s="53">
        <v>20.190090000000001</v>
      </c>
      <c r="BO533" s="53">
        <v>20.137709999999998</v>
      </c>
      <c r="BP533" s="53">
        <v>20.131550000000001</v>
      </c>
      <c r="BQ533" s="53">
        <v>16.76031</v>
      </c>
      <c r="BR533" s="53">
        <v>15.31174</v>
      </c>
      <c r="BS533" s="53">
        <v>17.415700000000001</v>
      </c>
      <c r="BT533" s="53">
        <v>15.364710000000001</v>
      </c>
      <c r="BU533" s="53">
        <v>14.95298</v>
      </c>
      <c r="BV533" s="53">
        <v>18.7669</v>
      </c>
      <c r="BW533" s="53">
        <v>12.294219999999999</v>
      </c>
      <c r="BX533" s="53">
        <v>7.2011760000000002</v>
      </c>
      <c r="BY533" s="53">
        <v>8.7155810000000002</v>
      </c>
      <c r="BZ533" s="53">
        <v>9.2032129999999999</v>
      </c>
      <c r="CA533" s="53">
        <v>11.23771</v>
      </c>
      <c r="CB533" s="53">
        <v>9.9991120000000002</v>
      </c>
      <c r="CC533" s="53">
        <v>30.781521000000001</v>
      </c>
      <c r="CD533" s="53">
        <v>34.021639999999998</v>
      </c>
      <c r="CE533" s="53">
        <v>31.296469999999999</v>
      </c>
      <c r="CF533" s="53">
        <v>28.833570000000002</v>
      </c>
      <c r="CG533" s="53">
        <v>30.623449999999998</v>
      </c>
      <c r="CH533" s="53">
        <v>28.027709999999999</v>
      </c>
      <c r="CI533" s="53">
        <v>27.633900000000001</v>
      </c>
      <c r="CJ533" s="53">
        <v>37.590310000000002</v>
      </c>
      <c r="CK533" s="53">
        <v>34.47448</v>
      </c>
      <c r="CL533" s="53">
        <v>36.946399999999997</v>
      </c>
      <c r="CM533" s="53">
        <v>36.810209999999998</v>
      </c>
      <c r="CN533" s="53">
        <v>36.865490000000001</v>
      </c>
      <c r="CO533" s="53">
        <v>34.0002</v>
      </c>
      <c r="CP533" s="53">
        <v>32.684829999999998</v>
      </c>
      <c r="CQ533" s="53">
        <v>34.726370000000003</v>
      </c>
      <c r="CR533" s="53">
        <v>32.510449999999999</v>
      </c>
      <c r="CS533" s="53">
        <v>31.828230000000001</v>
      </c>
      <c r="CT533" s="53">
        <v>35.391739999999999</v>
      </c>
      <c r="CU533" s="53">
        <v>28.876080000000002</v>
      </c>
      <c r="CV533" s="53">
        <v>23.364280000000001</v>
      </c>
      <c r="CW533" s="53">
        <v>25.162489999999998</v>
      </c>
      <c r="CX533" s="53">
        <v>25.762910000000002</v>
      </c>
      <c r="CY533" s="53">
        <v>27.84066</v>
      </c>
      <c r="CZ533" s="53">
        <v>26.605789999999999</v>
      </c>
      <c r="DA533" s="53">
        <v>47.169108999999999</v>
      </c>
      <c r="DB533" s="53">
        <v>50.261470000000003</v>
      </c>
      <c r="DC533" s="53">
        <v>47.635820000000002</v>
      </c>
      <c r="DD533" s="53">
        <v>45.409959999999998</v>
      </c>
      <c r="DE533" s="53">
        <v>47.109870000000001</v>
      </c>
      <c r="DF533" s="53">
        <v>44.744660000000003</v>
      </c>
      <c r="DG533" s="53">
        <v>44.317749999999997</v>
      </c>
      <c r="DH533" s="53">
        <v>54.064979999999998</v>
      </c>
      <c r="DI533" s="53">
        <v>51.286940000000001</v>
      </c>
      <c r="DJ533" s="53">
        <v>53.702710000000003</v>
      </c>
      <c r="DK533" s="53">
        <v>53.482709999999997</v>
      </c>
      <c r="DL533" s="53">
        <v>53.599429999999998</v>
      </c>
      <c r="DM533" s="53">
        <v>51.240090000000002</v>
      </c>
      <c r="DN533" s="53">
        <v>50.057929999999999</v>
      </c>
      <c r="DO533" s="53">
        <v>52.037039999999998</v>
      </c>
      <c r="DP533" s="53">
        <v>49.656190000000002</v>
      </c>
      <c r="DQ533" s="53">
        <v>48.703479999999999</v>
      </c>
      <c r="DR533" s="53">
        <v>52.016579999999998</v>
      </c>
      <c r="DS533" s="53">
        <v>45.457949999999997</v>
      </c>
      <c r="DT533" s="53">
        <v>39.527389999999997</v>
      </c>
      <c r="DU533" s="53">
        <v>41.609409999999997</v>
      </c>
      <c r="DV533" s="53">
        <v>42.322600000000001</v>
      </c>
      <c r="DW533" s="53">
        <v>44.443620000000003</v>
      </c>
      <c r="DX533" s="53">
        <v>43.212470000000003</v>
      </c>
      <c r="DY533" s="53">
        <v>70.830192999999994</v>
      </c>
      <c r="DZ533" s="53">
        <v>73.709209999999999</v>
      </c>
      <c r="EA533" s="53">
        <v>71.227260000000001</v>
      </c>
      <c r="EB533" s="53">
        <v>69.343639999999994</v>
      </c>
      <c r="EC533" s="53">
        <v>70.913659999999993</v>
      </c>
      <c r="ED533" s="53">
        <v>68.881280000000004</v>
      </c>
      <c r="EE533" s="53">
        <v>68.406589999999994</v>
      </c>
      <c r="EF533" s="53">
        <v>77.851770000000002</v>
      </c>
      <c r="EG533" s="53">
        <v>75.56147</v>
      </c>
      <c r="EH533" s="53">
        <v>77.896159999999995</v>
      </c>
      <c r="EI533" s="53">
        <v>77.555149999999998</v>
      </c>
      <c r="EJ533" s="53">
        <v>77.760589999999993</v>
      </c>
      <c r="EK533" s="53">
        <v>76.131739999999994</v>
      </c>
      <c r="EL533" s="53">
        <v>75.141909999999996</v>
      </c>
      <c r="EM533" s="53">
        <v>77.030910000000006</v>
      </c>
      <c r="EN533" s="53">
        <v>74.411919999999995</v>
      </c>
      <c r="EO533" s="53">
        <v>73.068669999999997</v>
      </c>
      <c r="EP533" s="53">
        <v>76.020200000000003</v>
      </c>
      <c r="EQ533" s="53">
        <v>69.399519999999995</v>
      </c>
      <c r="ER533" s="53">
        <v>62.864359999999998</v>
      </c>
      <c r="ES533" s="53">
        <v>65.356139999999996</v>
      </c>
      <c r="ET533" s="53">
        <v>66.232169999999996</v>
      </c>
      <c r="EU533" s="53">
        <v>68.415660000000003</v>
      </c>
      <c r="EV533" s="53">
        <v>67.189869999999999</v>
      </c>
      <c r="EW533" s="53">
        <v>86.333340000000007</v>
      </c>
      <c r="EX533" s="53">
        <v>84.523809999999997</v>
      </c>
      <c r="EY533" s="53">
        <v>82.880949999999999</v>
      </c>
      <c r="EZ533" s="53">
        <v>81.357140000000001</v>
      </c>
      <c r="FA533" s="53">
        <v>80.119050000000001</v>
      </c>
      <c r="FB533" s="53">
        <v>78.857140000000001</v>
      </c>
      <c r="FC533" s="53">
        <v>78.309520000000006</v>
      </c>
      <c r="FD533" s="53">
        <v>79.928569999999993</v>
      </c>
      <c r="FE533" s="53">
        <v>83.166659999999993</v>
      </c>
      <c r="FF533" s="53">
        <v>86.428569999999993</v>
      </c>
      <c r="FG533" s="53">
        <v>89.690479999999994</v>
      </c>
      <c r="FH533" s="53">
        <v>92.714290000000005</v>
      </c>
      <c r="FI533" s="53">
        <v>95.690479999999994</v>
      </c>
      <c r="FJ533" s="53">
        <v>97.880949999999999</v>
      </c>
      <c r="FK533" s="53">
        <v>99.976190000000003</v>
      </c>
      <c r="FL533" s="53">
        <v>101.2381</v>
      </c>
      <c r="FM533" s="53">
        <v>102.0714</v>
      </c>
      <c r="FN533" s="53">
        <v>102.28570000000001</v>
      </c>
      <c r="FO533" s="53">
        <v>101.90479999999999</v>
      </c>
      <c r="FP533" s="53">
        <v>100.21429999999999</v>
      </c>
      <c r="FQ533" s="53">
        <v>97.357140000000001</v>
      </c>
      <c r="FR533" s="53">
        <v>94.666659999999993</v>
      </c>
      <c r="FS533" s="53">
        <v>91.547619999999995</v>
      </c>
      <c r="FT533" s="53">
        <v>88.714290000000005</v>
      </c>
      <c r="FU533" s="53">
        <v>47</v>
      </c>
      <c r="FV533" s="53">
        <v>9097.8130000000001</v>
      </c>
      <c r="FW533" s="53">
        <v>370.59840000000003</v>
      </c>
      <c r="FX533" s="53">
        <v>1</v>
      </c>
    </row>
    <row r="534" spans="1:180" x14ac:dyDescent="0.3">
      <c r="A534" t="s">
        <v>174</v>
      </c>
      <c r="B534" t="s">
        <v>254</v>
      </c>
      <c r="C534" t="s">
        <v>180</v>
      </c>
      <c r="D534" t="s">
        <v>248</v>
      </c>
      <c r="E534" t="s">
        <v>187</v>
      </c>
      <c r="F534" t="s">
        <v>232</v>
      </c>
      <c r="G534" t="s">
        <v>244</v>
      </c>
      <c r="H534" s="53">
        <v>26</v>
      </c>
      <c r="I534" s="53">
        <v>188.21471</v>
      </c>
      <c r="J534" s="53">
        <v>187.66630000000001</v>
      </c>
      <c r="K534" s="53">
        <v>183.5539</v>
      </c>
      <c r="L534" s="53">
        <v>180.0232</v>
      </c>
      <c r="M534" s="53">
        <v>181.1525</v>
      </c>
      <c r="N534" s="53">
        <v>178.3621</v>
      </c>
      <c r="O534" s="53">
        <v>175.2466</v>
      </c>
      <c r="P534" s="53">
        <v>172.43049999999999</v>
      </c>
      <c r="Q534" s="53">
        <v>172.74420000000001</v>
      </c>
      <c r="R534" s="53">
        <v>174.85849999999999</v>
      </c>
      <c r="S534" s="53">
        <v>173.56970000000001</v>
      </c>
      <c r="T534" s="53">
        <v>170.3886</v>
      </c>
      <c r="U534" s="53">
        <v>172.05199999999999</v>
      </c>
      <c r="V534" s="53">
        <v>173.1062</v>
      </c>
      <c r="W534" s="53">
        <v>172.45699999999999</v>
      </c>
      <c r="X534" s="53">
        <v>169.17349999999999</v>
      </c>
      <c r="Y534" s="53">
        <v>173.81039999999999</v>
      </c>
      <c r="Z534" s="53">
        <v>174.55760000000001</v>
      </c>
      <c r="AA534" s="53">
        <v>174.14869999999999</v>
      </c>
      <c r="AB534" s="53">
        <v>171.5532</v>
      </c>
      <c r="AC534" s="53">
        <v>173.9014</v>
      </c>
      <c r="AD534" s="53">
        <v>173.4717</v>
      </c>
      <c r="AE534" s="53">
        <v>169.9837</v>
      </c>
      <c r="AF534" s="53">
        <v>170.23419999999999</v>
      </c>
      <c r="AG534" s="53">
        <v>-43.512118999999998</v>
      </c>
      <c r="AH534" s="53">
        <v>-41.551679999999998</v>
      </c>
      <c r="AI534" s="53">
        <v>-46.49492</v>
      </c>
      <c r="AJ534" s="53">
        <v>-48.878259999999997</v>
      </c>
      <c r="AK534" s="53">
        <v>-47.23847</v>
      </c>
      <c r="AL534" s="53">
        <v>-50.980739999999997</v>
      </c>
      <c r="AM534" s="53">
        <v>-52.249009999999998</v>
      </c>
      <c r="AN534" s="53">
        <v>-54.801229999999997</v>
      </c>
      <c r="AO534" s="53">
        <v>-55.947389999999999</v>
      </c>
      <c r="AP534" s="53">
        <v>-54.239089999999997</v>
      </c>
      <c r="AQ534" s="53">
        <v>-55.655250000000002</v>
      </c>
      <c r="AR534" s="53">
        <v>-58.259880000000003</v>
      </c>
      <c r="AS534" s="53">
        <v>-56.86788</v>
      </c>
      <c r="AT534" s="53">
        <v>-55.371490000000001</v>
      </c>
      <c r="AU534" s="53">
        <v>-56.623440000000002</v>
      </c>
      <c r="AV534" s="53">
        <v>-59.694139999999997</v>
      </c>
      <c r="AW534" s="53">
        <v>-54.483199999999997</v>
      </c>
      <c r="AX534" s="53">
        <v>-53.16845</v>
      </c>
      <c r="AY534" s="53">
        <v>-53.900919999999999</v>
      </c>
      <c r="AZ534" s="53">
        <v>-57.20346</v>
      </c>
      <c r="BA534" s="53">
        <v>-52.775359999999999</v>
      </c>
      <c r="BB534" s="53">
        <v>-53.742440000000002</v>
      </c>
      <c r="BC534" s="53">
        <v>-56.332949999999997</v>
      </c>
      <c r="BD534" s="53">
        <v>-53.450429999999997</v>
      </c>
      <c r="BE534" s="53">
        <v>-17.316299000000001</v>
      </c>
      <c r="BF534" s="53">
        <v>-14.880649999999999</v>
      </c>
      <c r="BG534" s="53">
        <v>-19.612660000000002</v>
      </c>
      <c r="BH534" s="53">
        <v>-22.148769999999999</v>
      </c>
      <c r="BI534" s="53">
        <v>-20.35819</v>
      </c>
      <c r="BJ534" s="53">
        <v>-23.506129999999999</v>
      </c>
      <c r="BK534" s="53">
        <v>-25.315860000000001</v>
      </c>
      <c r="BL534" s="53">
        <v>-27.849779999999999</v>
      </c>
      <c r="BM534" s="53">
        <v>-29.048310000000001</v>
      </c>
      <c r="BN534" s="53">
        <v>-27.513629999999999</v>
      </c>
      <c r="BO534" s="53">
        <v>-28.73733</v>
      </c>
      <c r="BP534" s="53">
        <v>-31.06607</v>
      </c>
      <c r="BQ534" s="53">
        <v>-29.632680000000001</v>
      </c>
      <c r="BR534" s="53">
        <v>-28.398879999999998</v>
      </c>
      <c r="BS534" s="53">
        <v>-29.66658</v>
      </c>
      <c r="BT534" s="53">
        <v>-32.305880000000002</v>
      </c>
      <c r="BU534" s="53">
        <v>-27.352460000000001</v>
      </c>
      <c r="BV534" s="53">
        <v>-26.200489999999999</v>
      </c>
      <c r="BW534" s="53">
        <v>-27.047360000000001</v>
      </c>
      <c r="BX534" s="53">
        <v>-30.10632</v>
      </c>
      <c r="BY534" s="53">
        <v>-25.850619999999999</v>
      </c>
      <c r="BZ534" s="53">
        <v>-27.2148</v>
      </c>
      <c r="CA534" s="53">
        <v>-29.66161</v>
      </c>
      <c r="CB534" s="53">
        <v>-26.822780000000002</v>
      </c>
      <c r="CC534" s="53">
        <v>0.82683510000000005</v>
      </c>
      <c r="CD534" s="53">
        <v>3.5916290000000002</v>
      </c>
      <c r="CE534" s="53">
        <v>-0.9940947</v>
      </c>
      <c r="CF534" s="53">
        <v>-3.6360070000000002</v>
      </c>
      <c r="CG534" s="53">
        <v>-1.7409950000000001</v>
      </c>
      <c r="CH534" s="53">
        <v>-4.4773040000000002</v>
      </c>
      <c r="CI534" s="53">
        <v>-6.6620460000000001</v>
      </c>
      <c r="CJ534" s="53">
        <v>-9.1832940000000001</v>
      </c>
      <c r="CK534" s="53">
        <v>-10.41808</v>
      </c>
      <c r="CL534" s="53">
        <v>-9.0036649999999998</v>
      </c>
      <c r="CM534" s="53">
        <v>-10.094060000000001</v>
      </c>
      <c r="CN534" s="53">
        <v>-12.23171</v>
      </c>
      <c r="CO534" s="53">
        <v>-10.76966</v>
      </c>
      <c r="CP534" s="53">
        <v>-9.717727</v>
      </c>
      <c r="CQ534" s="53">
        <v>-10.99633</v>
      </c>
      <c r="CR534" s="53">
        <v>-13.33686</v>
      </c>
      <c r="CS534" s="53">
        <v>-8.5617920000000005</v>
      </c>
      <c r="CT534" s="53">
        <v>-7.5225559999999998</v>
      </c>
      <c r="CU534" s="53">
        <v>-8.4486600000000003</v>
      </c>
      <c r="CV534" s="53">
        <v>-11.33892</v>
      </c>
      <c r="CW534" s="53">
        <v>-7.2026310000000002</v>
      </c>
      <c r="CX534" s="53">
        <v>-8.8418320000000001</v>
      </c>
      <c r="CY534" s="53">
        <v>-11.189120000000001</v>
      </c>
      <c r="CZ534" s="53">
        <v>-8.3805599999999991</v>
      </c>
      <c r="DA534" s="53">
        <v>18.969971000000001</v>
      </c>
      <c r="DB534" s="53">
        <v>22.06391</v>
      </c>
      <c r="DC534" s="53">
        <v>17.624469999999999</v>
      </c>
      <c r="DD534" s="53">
        <v>14.876749999999999</v>
      </c>
      <c r="DE534" s="53">
        <v>16.876200000000001</v>
      </c>
      <c r="DF534" s="53">
        <v>14.55152</v>
      </c>
      <c r="DG534" s="53">
        <v>11.991770000000001</v>
      </c>
      <c r="DH534" s="53">
        <v>9.4831939999999992</v>
      </c>
      <c r="DI534" s="53">
        <v>8.2121370000000002</v>
      </c>
      <c r="DJ534" s="53">
        <v>9.5063049999999993</v>
      </c>
      <c r="DK534" s="53">
        <v>8.5492170000000005</v>
      </c>
      <c r="DL534" s="53">
        <v>6.6026420000000003</v>
      </c>
      <c r="DM534" s="53">
        <v>8.093356</v>
      </c>
      <c r="DN534" s="53">
        <v>8.9634239999999998</v>
      </c>
      <c r="DO534" s="53">
        <v>7.673908</v>
      </c>
      <c r="DP534" s="53">
        <v>5.6321649999999996</v>
      </c>
      <c r="DQ534" s="53">
        <v>10.228870000000001</v>
      </c>
      <c r="DR534" s="53">
        <v>11.155379999999999</v>
      </c>
      <c r="DS534" s="53">
        <v>10.150040000000001</v>
      </c>
      <c r="DT534" s="53">
        <v>7.4284699999999999</v>
      </c>
      <c r="DU534" s="53">
        <v>11.445360000000001</v>
      </c>
      <c r="DV534" s="53">
        <v>9.5311319999999995</v>
      </c>
      <c r="DW534" s="53">
        <v>7.2833649999999999</v>
      </c>
      <c r="DX534" s="53">
        <v>10.06166</v>
      </c>
      <c r="DY534" s="53">
        <v>45.165779000000001</v>
      </c>
      <c r="DZ534" s="53">
        <v>48.734940000000002</v>
      </c>
      <c r="EA534" s="53">
        <v>44.506729999999997</v>
      </c>
      <c r="EB534" s="53">
        <v>41.60624</v>
      </c>
      <c r="EC534" s="53">
        <v>43.756480000000003</v>
      </c>
      <c r="ED534" s="53">
        <v>42.026130000000002</v>
      </c>
      <c r="EE534" s="53">
        <v>38.92492</v>
      </c>
      <c r="EF534" s="53">
        <v>36.434640000000002</v>
      </c>
      <c r="EG534" s="53">
        <v>35.111220000000003</v>
      </c>
      <c r="EH534" s="53">
        <v>36.231760000000001</v>
      </c>
      <c r="EI534" s="53">
        <v>35.467140000000001</v>
      </c>
      <c r="EJ534" s="53">
        <v>33.796460000000003</v>
      </c>
      <c r="EK534" s="53">
        <v>35.328560000000003</v>
      </c>
      <c r="EL534" s="53">
        <v>35.936039999999998</v>
      </c>
      <c r="EM534" s="53">
        <v>34.630769999999998</v>
      </c>
      <c r="EN534" s="53">
        <v>33.020420000000001</v>
      </c>
      <c r="EO534" s="53">
        <v>37.359610000000004</v>
      </c>
      <c r="EP534" s="53">
        <v>38.123339999999999</v>
      </c>
      <c r="EQ534" s="53">
        <v>37.003599999999999</v>
      </c>
      <c r="ER534" s="53">
        <v>34.52561</v>
      </c>
      <c r="ES534" s="53">
        <v>38.370100000000001</v>
      </c>
      <c r="ET534" s="53">
        <v>36.058770000000003</v>
      </c>
      <c r="EU534" s="53">
        <v>33.954700000000003</v>
      </c>
      <c r="EV534" s="53">
        <v>36.689309999999999</v>
      </c>
      <c r="EW534" s="53">
        <v>82.625</v>
      </c>
      <c r="EX534" s="53">
        <v>80.875</v>
      </c>
      <c r="EY534" s="53">
        <v>79</v>
      </c>
      <c r="EZ534" s="53">
        <v>77.1875</v>
      </c>
      <c r="FA534" s="53">
        <v>75.5625</v>
      </c>
      <c r="FB534" s="53">
        <v>73.9375</v>
      </c>
      <c r="FC534" s="53">
        <v>73.9375</v>
      </c>
      <c r="FD534" s="53">
        <v>77.375</v>
      </c>
      <c r="FE534" s="53">
        <v>81.25</v>
      </c>
      <c r="FF534" s="53">
        <v>84.25</v>
      </c>
      <c r="FG534" s="53">
        <v>87.5</v>
      </c>
      <c r="FH534" s="53">
        <v>90.625</v>
      </c>
      <c r="FI534" s="53">
        <v>93.5</v>
      </c>
      <c r="FJ534" s="53">
        <v>95.9375</v>
      </c>
      <c r="FK534" s="53">
        <v>97.75</v>
      </c>
      <c r="FL534" s="53">
        <v>99.3125</v>
      </c>
      <c r="FM534" s="53">
        <v>100.1875</v>
      </c>
      <c r="FN534" s="53">
        <v>100.625</v>
      </c>
      <c r="FO534" s="53">
        <v>99.8125</v>
      </c>
      <c r="FP534" s="53">
        <v>98.375</v>
      </c>
      <c r="FQ534" s="53">
        <v>95.3125</v>
      </c>
      <c r="FR534" s="53">
        <v>91.8125</v>
      </c>
      <c r="FS534" s="53">
        <v>88.4375</v>
      </c>
      <c r="FT534" s="53">
        <v>85.4375</v>
      </c>
      <c r="FU534" s="53">
        <v>47</v>
      </c>
      <c r="FV534" s="53">
        <v>9229.9629999999997</v>
      </c>
      <c r="FW534" s="53">
        <v>399.13529999999997</v>
      </c>
      <c r="FX534" s="53">
        <v>1</v>
      </c>
    </row>
    <row r="535" spans="1:180" x14ac:dyDescent="0.3">
      <c r="A535" t="s">
        <v>174</v>
      </c>
      <c r="B535" t="s">
        <v>254</v>
      </c>
      <c r="C535" t="s">
        <v>180</v>
      </c>
      <c r="D535" t="s">
        <v>248</v>
      </c>
      <c r="E535" t="s">
        <v>190</v>
      </c>
      <c r="F535" t="s">
        <v>232</v>
      </c>
      <c r="G535" t="s">
        <v>244</v>
      </c>
      <c r="H535" s="53">
        <v>26</v>
      </c>
      <c r="I535" s="53">
        <v>147.98351</v>
      </c>
      <c r="J535" s="53">
        <v>150.32499999999999</v>
      </c>
      <c r="K535" s="53">
        <v>147.46700000000001</v>
      </c>
      <c r="L535" s="53">
        <v>146.6636</v>
      </c>
      <c r="M535" s="53">
        <v>152.13730000000001</v>
      </c>
      <c r="N535" s="53">
        <v>148.3038</v>
      </c>
      <c r="O535" s="53">
        <v>151.43199999999999</v>
      </c>
      <c r="P535" s="53">
        <v>166.15479999999999</v>
      </c>
      <c r="Q535" s="53">
        <v>169.2484</v>
      </c>
      <c r="R535" s="53">
        <v>172.50309999999999</v>
      </c>
      <c r="S535" s="53">
        <v>170.27610000000001</v>
      </c>
      <c r="T535" s="53">
        <v>174.97659999999999</v>
      </c>
      <c r="U535" s="53">
        <v>171.7467</v>
      </c>
      <c r="V535" s="53">
        <v>170.946</v>
      </c>
      <c r="W535" s="53">
        <v>167.40280000000001</v>
      </c>
      <c r="X535" s="53">
        <v>159.63399999999999</v>
      </c>
      <c r="Y535" s="53">
        <v>158.75530000000001</v>
      </c>
      <c r="Z535" s="53">
        <v>159.78559999999999</v>
      </c>
      <c r="AA535" s="53">
        <v>150.63130000000001</v>
      </c>
      <c r="AB535" s="53">
        <v>151.51329999999999</v>
      </c>
      <c r="AC535" s="53">
        <v>150.75290000000001</v>
      </c>
      <c r="AD535" s="53">
        <v>146.29859999999999</v>
      </c>
      <c r="AE535" s="53">
        <v>141.18960000000001</v>
      </c>
      <c r="AF535" s="53">
        <v>143.48310000000001</v>
      </c>
      <c r="AG535" s="53">
        <v>-40.326690999999997</v>
      </c>
      <c r="AH535" s="53">
        <v>-37.849159999999998</v>
      </c>
      <c r="AI535" s="53">
        <v>-39.802129999999998</v>
      </c>
      <c r="AJ535" s="53">
        <v>-41.137949999999996</v>
      </c>
      <c r="AK535" s="53">
        <v>-33.208550000000002</v>
      </c>
      <c r="AL535" s="53">
        <v>-36.456270000000004</v>
      </c>
      <c r="AM535" s="53">
        <v>-34.44379</v>
      </c>
      <c r="AN535" s="53">
        <v>-18.574100000000001</v>
      </c>
      <c r="AO535" s="53">
        <v>-18.30209</v>
      </c>
      <c r="AP535" s="53">
        <v>-17.506740000000001</v>
      </c>
      <c r="AQ535" s="53">
        <v>-21.932929999999999</v>
      </c>
      <c r="AR535" s="53">
        <v>-16.899609999999999</v>
      </c>
      <c r="AS535" s="53">
        <v>-19.336099999999998</v>
      </c>
      <c r="AT535" s="53">
        <v>-20.772690000000001</v>
      </c>
      <c r="AU535" s="53">
        <v>-22.91057</v>
      </c>
      <c r="AV535" s="53">
        <v>-28.831230000000001</v>
      </c>
      <c r="AW535" s="53">
        <v>-26.04626</v>
      </c>
      <c r="AX535" s="53">
        <v>-22.847740000000002</v>
      </c>
      <c r="AY535" s="53">
        <v>-34.588290000000001</v>
      </c>
      <c r="AZ535" s="53">
        <v>-32.264629999999997</v>
      </c>
      <c r="BA535" s="53">
        <v>-32.801169999999999</v>
      </c>
      <c r="BB535" s="53">
        <v>-37.69997</v>
      </c>
      <c r="BC535" s="53">
        <v>-42.36347</v>
      </c>
      <c r="BD535" s="53">
        <v>-38.92306</v>
      </c>
      <c r="BE535" s="53">
        <v>-11.82582</v>
      </c>
      <c r="BF535" s="53">
        <v>-9.649267</v>
      </c>
      <c r="BG535" s="53">
        <v>-11.161899999999999</v>
      </c>
      <c r="BH535" s="53">
        <v>-12.410450000000001</v>
      </c>
      <c r="BI535" s="53">
        <v>-4.7971769999999996</v>
      </c>
      <c r="BJ535" s="53">
        <v>-7.8338380000000001</v>
      </c>
      <c r="BK535" s="53">
        <v>-6.7853469999999998</v>
      </c>
      <c r="BL535" s="53">
        <v>8.2523569999999999</v>
      </c>
      <c r="BM535" s="53">
        <v>8.5292110000000001</v>
      </c>
      <c r="BN535" s="53">
        <v>9.3735169999999997</v>
      </c>
      <c r="BO535" s="53">
        <v>5.2405900000000001</v>
      </c>
      <c r="BP535" s="53">
        <v>10.32199</v>
      </c>
      <c r="BQ535" s="53">
        <v>8.4997720000000001</v>
      </c>
      <c r="BR535" s="53">
        <v>7.0573949999999996</v>
      </c>
      <c r="BS535" s="53">
        <v>5.0407690000000001</v>
      </c>
      <c r="BT535" s="53">
        <v>-0.85588470000000005</v>
      </c>
      <c r="BU535" s="53">
        <v>1.426193</v>
      </c>
      <c r="BV535" s="53">
        <v>4.355842</v>
      </c>
      <c r="BW535" s="53">
        <v>-6.5644080000000002</v>
      </c>
      <c r="BX535" s="53">
        <v>-4.5650300000000001</v>
      </c>
      <c r="BY535" s="53">
        <v>-5.1542009999999996</v>
      </c>
      <c r="BZ535" s="53">
        <v>-9.9026549999999993</v>
      </c>
      <c r="CA535" s="53">
        <v>-13.89456</v>
      </c>
      <c r="CB535" s="53">
        <v>-10.860849999999999</v>
      </c>
      <c r="CC535" s="53">
        <v>7.9137950000000004</v>
      </c>
      <c r="CD535" s="53">
        <v>9.8818950000000001</v>
      </c>
      <c r="CE535" s="53">
        <v>8.6742299999999997</v>
      </c>
      <c r="CF535" s="53">
        <v>7.4861209999999998</v>
      </c>
      <c r="CG535" s="53">
        <v>14.88045</v>
      </c>
      <c r="CH535" s="53">
        <v>11.98997</v>
      </c>
      <c r="CI535" s="53">
        <v>12.370810000000001</v>
      </c>
      <c r="CJ535" s="53">
        <v>26.832280000000001</v>
      </c>
      <c r="CK535" s="53">
        <v>27.112490000000001</v>
      </c>
      <c r="CL535" s="53">
        <v>27.9907</v>
      </c>
      <c r="CM535" s="53">
        <v>24.060890000000001</v>
      </c>
      <c r="CN535" s="53">
        <v>29.17559</v>
      </c>
      <c r="CO535" s="53">
        <v>27.77881</v>
      </c>
      <c r="CP535" s="53">
        <v>26.332429999999999</v>
      </c>
      <c r="CQ535" s="53">
        <v>24.39978</v>
      </c>
      <c r="CR535" s="53">
        <v>18.519749999999998</v>
      </c>
      <c r="CS535" s="53">
        <v>20.453530000000001</v>
      </c>
      <c r="CT535" s="53">
        <v>23.196960000000001</v>
      </c>
      <c r="CU535" s="53">
        <v>12.844849999999999</v>
      </c>
      <c r="CV535" s="53">
        <v>14.619630000000001</v>
      </c>
      <c r="CW535" s="53">
        <v>13.994009999999999</v>
      </c>
      <c r="CX535" s="53">
        <v>9.3496819999999996</v>
      </c>
      <c r="CY535" s="53">
        <v>5.8229150000000001</v>
      </c>
      <c r="CZ535" s="53">
        <v>8.5749610000000001</v>
      </c>
      <c r="DA535" s="53">
        <v>27.653410000000001</v>
      </c>
      <c r="DB535" s="53">
        <v>29.413060000000002</v>
      </c>
      <c r="DC535" s="53">
        <v>28.510359999999999</v>
      </c>
      <c r="DD535" s="53">
        <v>27.3827</v>
      </c>
      <c r="DE535" s="53">
        <v>34.558079999999997</v>
      </c>
      <c r="DF535" s="53">
        <v>31.813780000000001</v>
      </c>
      <c r="DG535" s="53">
        <v>31.526959999999999</v>
      </c>
      <c r="DH535" s="53">
        <v>45.412199999999999</v>
      </c>
      <c r="DI535" s="53">
        <v>45.69576</v>
      </c>
      <c r="DJ535" s="53">
        <v>46.607880000000002</v>
      </c>
      <c r="DK535" s="53">
        <v>42.881189999999997</v>
      </c>
      <c r="DL535" s="53">
        <v>48.02919</v>
      </c>
      <c r="DM535" s="53">
        <v>47.057850000000002</v>
      </c>
      <c r="DN535" s="53">
        <v>45.607460000000003</v>
      </c>
      <c r="DO535" s="53">
        <v>43.758800000000001</v>
      </c>
      <c r="DP535" s="53">
        <v>37.895389999999999</v>
      </c>
      <c r="DQ535" s="53">
        <v>39.480870000000003</v>
      </c>
      <c r="DR535" s="53">
        <v>42.038080000000001</v>
      </c>
      <c r="DS535" s="53">
        <v>32.254109999999997</v>
      </c>
      <c r="DT535" s="53">
        <v>33.804279999999999</v>
      </c>
      <c r="DU535" s="53">
        <v>33.142220000000002</v>
      </c>
      <c r="DV535" s="53">
        <v>28.60202</v>
      </c>
      <c r="DW535" s="53">
        <v>25.540389999999999</v>
      </c>
      <c r="DX535" s="53">
        <v>28.010770000000001</v>
      </c>
      <c r="DY535" s="53">
        <v>56.154288999999999</v>
      </c>
      <c r="DZ535" s="53">
        <v>57.612949999999998</v>
      </c>
      <c r="EA535" s="53">
        <v>57.150590000000001</v>
      </c>
      <c r="EB535" s="53">
        <v>56.110190000000003</v>
      </c>
      <c r="EC535" s="53">
        <v>62.969450000000002</v>
      </c>
      <c r="ED535" s="53">
        <v>60.436210000000003</v>
      </c>
      <c r="EE535" s="53">
        <v>59.185409999999997</v>
      </c>
      <c r="EF535" s="53">
        <v>72.238659999999996</v>
      </c>
      <c r="EG535" s="53">
        <v>72.527060000000006</v>
      </c>
      <c r="EH535" s="53">
        <v>73.488140000000001</v>
      </c>
      <c r="EI535" s="53">
        <v>70.05471</v>
      </c>
      <c r="EJ535" s="53">
        <v>75.250799999999998</v>
      </c>
      <c r="EK535" s="53">
        <v>74.893709999999999</v>
      </c>
      <c r="EL535" s="53">
        <v>73.437539999999998</v>
      </c>
      <c r="EM535" s="53">
        <v>71.710139999999996</v>
      </c>
      <c r="EN535" s="53">
        <v>65.870739999999998</v>
      </c>
      <c r="EO535" s="53">
        <v>66.953329999999994</v>
      </c>
      <c r="EP535" s="53">
        <v>69.241659999999996</v>
      </c>
      <c r="EQ535" s="53">
        <v>60.277999999999999</v>
      </c>
      <c r="ER535" s="53">
        <v>61.503880000000002</v>
      </c>
      <c r="ES535" s="53">
        <v>60.789200000000001</v>
      </c>
      <c r="ET535" s="53">
        <v>56.399329999999999</v>
      </c>
      <c r="EU535" s="53">
        <v>54.009300000000003</v>
      </c>
      <c r="EV535" s="53">
        <v>56.072980000000001</v>
      </c>
      <c r="EW535" s="53">
        <v>76.388890000000004</v>
      </c>
      <c r="EX535" s="53">
        <v>74.5</v>
      </c>
      <c r="EY535" s="53">
        <v>73</v>
      </c>
      <c r="EZ535" s="53">
        <v>71.666659999999993</v>
      </c>
      <c r="FA535" s="53">
        <v>70.333340000000007</v>
      </c>
      <c r="FB535" s="53">
        <v>69</v>
      </c>
      <c r="FC535" s="53">
        <v>67.722219999999993</v>
      </c>
      <c r="FD535" s="53">
        <v>68.388890000000004</v>
      </c>
      <c r="FE535" s="53">
        <v>71.611109999999996</v>
      </c>
      <c r="FF535" s="53">
        <v>75.05556</v>
      </c>
      <c r="FG535" s="53">
        <v>78.5</v>
      </c>
      <c r="FH535" s="53">
        <v>82.277780000000007</v>
      </c>
      <c r="FI535" s="53">
        <v>85.777780000000007</v>
      </c>
      <c r="FJ535" s="53">
        <v>88.44444</v>
      </c>
      <c r="FK535" s="53">
        <v>90.5</v>
      </c>
      <c r="FL535" s="53">
        <v>92</v>
      </c>
      <c r="FM535" s="53">
        <v>92.55556</v>
      </c>
      <c r="FN535" s="53">
        <v>92.55556</v>
      </c>
      <c r="FO535" s="53">
        <v>91.222219999999993</v>
      </c>
      <c r="FP535" s="53">
        <v>88.777780000000007</v>
      </c>
      <c r="FQ535" s="53">
        <v>86.166659999999993</v>
      </c>
      <c r="FR535" s="53">
        <v>83.277780000000007</v>
      </c>
      <c r="FS535" s="53">
        <v>80.777780000000007</v>
      </c>
      <c r="FT535" s="53">
        <v>78.277780000000007</v>
      </c>
      <c r="FU535" s="53">
        <v>47</v>
      </c>
      <c r="FV535" s="53">
        <v>6550.61</v>
      </c>
      <c r="FW535" s="53">
        <v>367.35640000000001</v>
      </c>
      <c r="FX535" s="53">
        <v>1</v>
      </c>
    </row>
    <row r="536" spans="1:180" x14ac:dyDescent="0.3">
      <c r="A536" t="s">
        <v>174</v>
      </c>
      <c r="B536" t="s">
        <v>254</v>
      </c>
      <c r="C536" t="s">
        <v>180</v>
      </c>
      <c r="D536" t="s">
        <v>227</v>
      </c>
      <c r="E536" t="s">
        <v>187</v>
      </c>
      <c r="F536" t="s">
        <v>232</v>
      </c>
      <c r="G536" t="s">
        <v>244</v>
      </c>
      <c r="H536" s="53">
        <v>26</v>
      </c>
      <c r="I536" s="53">
        <v>192.74010000000001</v>
      </c>
      <c r="J536" s="53">
        <v>190.74950000000001</v>
      </c>
      <c r="K536" s="53">
        <v>187.2679</v>
      </c>
      <c r="L536" s="53">
        <v>186.1782</v>
      </c>
      <c r="M536" s="53">
        <v>181.41589999999999</v>
      </c>
      <c r="N536" s="53">
        <v>183.2422</v>
      </c>
      <c r="O536" s="53">
        <v>189.87700000000001</v>
      </c>
      <c r="P536" s="53">
        <v>202.9049</v>
      </c>
      <c r="Q536" s="53">
        <v>205.18960000000001</v>
      </c>
      <c r="R536" s="53">
        <v>203.84020000000001</v>
      </c>
      <c r="S536" s="53">
        <v>200.94970000000001</v>
      </c>
      <c r="T536" s="53">
        <v>201.03049999999999</v>
      </c>
      <c r="U536" s="53">
        <v>207.3826</v>
      </c>
      <c r="V536" s="53">
        <v>211.91069999999999</v>
      </c>
      <c r="W536" s="53">
        <v>209.2518</v>
      </c>
      <c r="X536" s="53">
        <v>206.57830000000001</v>
      </c>
      <c r="Y536" s="53">
        <v>203.4682</v>
      </c>
      <c r="Z536" s="53">
        <v>202.48410000000001</v>
      </c>
      <c r="AA536" s="53">
        <v>198.76070000000001</v>
      </c>
      <c r="AB536" s="53">
        <v>199.5805</v>
      </c>
      <c r="AC536" s="53">
        <v>203.79040000000001</v>
      </c>
      <c r="AD536" s="53">
        <v>202.5899</v>
      </c>
      <c r="AE536" s="53">
        <v>195.1454</v>
      </c>
      <c r="AF536" s="53">
        <v>194.85900000000001</v>
      </c>
      <c r="AG536" s="53">
        <v>-42.276859000000002</v>
      </c>
      <c r="AH536" s="53">
        <v>-42.806350000000002</v>
      </c>
      <c r="AI536" s="53">
        <v>-45.40137</v>
      </c>
      <c r="AJ536" s="53">
        <v>-45.512990000000002</v>
      </c>
      <c r="AK536" s="53">
        <v>-50.881070000000001</v>
      </c>
      <c r="AL536" s="53">
        <v>-50.147109999999998</v>
      </c>
      <c r="AM536" s="53">
        <v>-44.077060000000003</v>
      </c>
      <c r="AN536" s="53">
        <v>-36.20805</v>
      </c>
      <c r="AO536" s="53">
        <v>-38.12059</v>
      </c>
      <c r="AP536" s="53">
        <v>-42.021929999999998</v>
      </c>
      <c r="AQ536" s="53">
        <v>-45.951970000000003</v>
      </c>
      <c r="AR536" s="53">
        <v>-48.411320000000003</v>
      </c>
      <c r="AS536" s="53">
        <v>-42.960940000000001</v>
      </c>
      <c r="AT536" s="53">
        <v>-37.889719999999997</v>
      </c>
      <c r="AU536" s="53">
        <v>-40.463320000000003</v>
      </c>
      <c r="AV536" s="53">
        <v>-39.842660000000002</v>
      </c>
      <c r="AW536" s="53">
        <v>-43.645650000000003</v>
      </c>
      <c r="AX536" s="53">
        <v>-45.099469999999997</v>
      </c>
      <c r="AY536" s="53">
        <v>-46.318759999999997</v>
      </c>
      <c r="AZ536" s="53">
        <v>-44.267209999999999</v>
      </c>
      <c r="BA536" s="53">
        <v>-39.435070000000003</v>
      </c>
      <c r="BB536" s="53">
        <v>-39.077739999999999</v>
      </c>
      <c r="BC536" s="53">
        <v>-45.469459999999998</v>
      </c>
      <c r="BD536" s="53">
        <v>-45.397280000000002</v>
      </c>
      <c r="BE536" s="53">
        <v>-17.729320999999999</v>
      </c>
      <c r="BF536" s="53">
        <v>-18.14883</v>
      </c>
      <c r="BG536" s="53">
        <v>-20.703289999999999</v>
      </c>
      <c r="BH536" s="53">
        <v>-20.806280000000001</v>
      </c>
      <c r="BI536" s="53">
        <v>-25.764520000000001</v>
      </c>
      <c r="BJ536" s="53">
        <v>-24.628579999999999</v>
      </c>
      <c r="BK536" s="53">
        <v>-18.720549999999999</v>
      </c>
      <c r="BL536" s="53">
        <v>-10.90279</v>
      </c>
      <c r="BM536" s="53">
        <v>-13.13958</v>
      </c>
      <c r="BN536" s="53">
        <v>-17.172000000000001</v>
      </c>
      <c r="BO536" s="53">
        <v>-20.75018</v>
      </c>
      <c r="BP536" s="53">
        <v>-21.834070000000001</v>
      </c>
      <c r="BQ536" s="53">
        <v>-16.422809999999998</v>
      </c>
      <c r="BR536" s="53">
        <v>-11.660970000000001</v>
      </c>
      <c r="BS536" s="53">
        <v>-13.65446</v>
      </c>
      <c r="BT536" s="53">
        <v>-14.249280000000001</v>
      </c>
      <c r="BU536" s="53">
        <v>-17.69764</v>
      </c>
      <c r="BV536" s="53">
        <v>-19.14573</v>
      </c>
      <c r="BW536" s="53">
        <v>-20.982970000000002</v>
      </c>
      <c r="BX536" s="53">
        <v>-18.909980000000001</v>
      </c>
      <c r="BY536" s="53">
        <v>-14.29308</v>
      </c>
      <c r="BZ536" s="53">
        <v>-14.60934</v>
      </c>
      <c r="CA536" s="53">
        <v>-20.815740000000002</v>
      </c>
      <c r="CB536" s="53">
        <v>-20.490760000000002</v>
      </c>
      <c r="CC536" s="53">
        <v>-0.72777128000000002</v>
      </c>
      <c r="CD536" s="53">
        <v>-1.071099</v>
      </c>
      <c r="CE536" s="53">
        <v>-3.5974810000000002</v>
      </c>
      <c r="CF536" s="53">
        <v>-3.6944859999999999</v>
      </c>
      <c r="CG536" s="53">
        <v>-8.3688870000000009</v>
      </c>
      <c r="CH536" s="53">
        <v>-6.9545300000000001</v>
      </c>
      <c r="CI536" s="53">
        <v>-1.158706</v>
      </c>
      <c r="CJ536" s="53">
        <v>6.6235559999999998</v>
      </c>
      <c r="CK536" s="53">
        <v>4.1621980000000001</v>
      </c>
      <c r="CL536" s="53">
        <v>3.8988200000000001E-2</v>
      </c>
      <c r="CM536" s="53">
        <v>-3.29549</v>
      </c>
      <c r="CN536" s="53">
        <v>-3.426755</v>
      </c>
      <c r="CO536" s="53">
        <v>1.9574149999999999</v>
      </c>
      <c r="CP536" s="53">
        <v>6.5049840000000003</v>
      </c>
      <c r="CQ536" s="53">
        <v>4.9132660000000001</v>
      </c>
      <c r="CR536" s="53">
        <v>3.4766059999999999</v>
      </c>
      <c r="CS536" s="53">
        <v>0.27388249999999997</v>
      </c>
      <c r="CT536" s="53">
        <v>-1.170253</v>
      </c>
      <c r="CU536" s="53">
        <v>-3.4354830000000001</v>
      </c>
      <c r="CV536" s="53">
        <v>-1.3476300000000001</v>
      </c>
      <c r="CW536" s="53">
        <v>3.1201819999999998</v>
      </c>
      <c r="CX536" s="53">
        <v>2.3373970000000002</v>
      </c>
      <c r="CY536" s="53">
        <v>-3.7406549999999998</v>
      </c>
      <c r="CZ536" s="53">
        <v>-3.240577</v>
      </c>
      <c r="DA536" s="53">
        <v>16.273781</v>
      </c>
      <c r="DB536" s="53">
        <v>16.006630000000001</v>
      </c>
      <c r="DC536" s="53">
        <v>13.508330000000001</v>
      </c>
      <c r="DD536" s="53">
        <v>13.417310000000001</v>
      </c>
      <c r="DE536" s="53">
        <v>9.0267520000000001</v>
      </c>
      <c r="DF536" s="53">
        <v>10.719519999999999</v>
      </c>
      <c r="DG536" s="53">
        <v>16.40314</v>
      </c>
      <c r="DH536" s="53">
        <v>24.149899999999999</v>
      </c>
      <c r="DI536" s="53">
        <v>21.46397</v>
      </c>
      <c r="DJ536" s="53">
        <v>17.249980000000001</v>
      </c>
      <c r="DK536" s="53">
        <v>14.1592</v>
      </c>
      <c r="DL536" s="53">
        <v>14.980560000000001</v>
      </c>
      <c r="DM536" s="53">
        <v>20.33764</v>
      </c>
      <c r="DN536" s="53">
        <v>24.670940000000002</v>
      </c>
      <c r="DO536" s="53">
        <v>23.481000000000002</v>
      </c>
      <c r="DP536" s="53">
        <v>21.202500000000001</v>
      </c>
      <c r="DQ536" s="53">
        <v>18.2454</v>
      </c>
      <c r="DR536" s="53">
        <v>16.805230000000002</v>
      </c>
      <c r="DS536" s="53">
        <v>14.112</v>
      </c>
      <c r="DT536" s="53">
        <v>16.21471</v>
      </c>
      <c r="DU536" s="53">
        <v>20.533439999999999</v>
      </c>
      <c r="DV536" s="53">
        <v>19.284130000000001</v>
      </c>
      <c r="DW536" s="53">
        <v>13.334429999999999</v>
      </c>
      <c r="DX536" s="53">
        <v>14.009600000000001</v>
      </c>
      <c r="DY536" s="53">
        <v>40.821308000000002</v>
      </c>
      <c r="DZ536" s="53">
        <v>40.664149999999999</v>
      </c>
      <c r="EA536" s="53">
        <v>38.206409999999998</v>
      </c>
      <c r="EB536" s="53">
        <v>38.124020000000002</v>
      </c>
      <c r="EC536" s="53">
        <v>34.14329</v>
      </c>
      <c r="ED536" s="53">
        <v>36.238039999999998</v>
      </c>
      <c r="EE536" s="53">
        <v>41.759650000000001</v>
      </c>
      <c r="EF536" s="53">
        <v>49.455159999999999</v>
      </c>
      <c r="EG536" s="53">
        <v>46.444989999999997</v>
      </c>
      <c r="EH536" s="53">
        <v>42.099910000000001</v>
      </c>
      <c r="EI536" s="53">
        <v>39.360990000000001</v>
      </c>
      <c r="EJ536" s="53">
        <v>41.557810000000003</v>
      </c>
      <c r="EK536" s="53">
        <v>46.875770000000003</v>
      </c>
      <c r="EL536" s="53">
        <v>50.89969</v>
      </c>
      <c r="EM536" s="53">
        <v>50.289850000000001</v>
      </c>
      <c r="EN536" s="53">
        <v>46.795870000000001</v>
      </c>
      <c r="EO536" s="53">
        <v>44.193420000000003</v>
      </c>
      <c r="EP536" s="53">
        <v>42.758969999999998</v>
      </c>
      <c r="EQ536" s="53">
        <v>39.447789999999998</v>
      </c>
      <c r="ER536" s="53">
        <v>41.571950000000001</v>
      </c>
      <c r="ES536" s="53">
        <v>45.675429999999999</v>
      </c>
      <c r="ET536" s="53">
        <v>43.75253</v>
      </c>
      <c r="EU536" s="53">
        <v>37.988149999999997</v>
      </c>
      <c r="EV536" s="53">
        <v>38.916130000000003</v>
      </c>
      <c r="EW536" s="53">
        <v>79.977270000000004</v>
      </c>
      <c r="EX536" s="53">
        <v>77.909090000000006</v>
      </c>
      <c r="EY536" s="53">
        <v>76.022729999999996</v>
      </c>
      <c r="EZ536" s="53">
        <v>74.204539999999994</v>
      </c>
      <c r="FA536" s="53">
        <v>72.659090000000006</v>
      </c>
      <c r="FB536" s="53">
        <v>71.272729999999996</v>
      </c>
      <c r="FC536" s="53">
        <v>71.181820000000002</v>
      </c>
      <c r="FD536" s="53">
        <v>73.545460000000006</v>
      </c>
      <c r="FE536" s="53">
        <v>76.340909999999994</v>
      </c>
      <c r="FF536" s="53">
        <v>78.931820000000002</v>
      </c>
      <c r="FG536" s="53">
        <v>81.75</v>
      </c>
      <c r="FH536" s="53">
        <v>84.590909999999994</v>
      </c>
      <c r="FI536" s="53">
        <v>87.204539999999994</v>
      </c>
      <c r="FJ536" s="53">
        <v>89.659090000000006</v>
      </c>
      <c r="FK536" s="53">
        <v>91.931820000000002</v>
      </c>
      <c r="FL536" s="53">
        <v>93.659090000000006</v>
      </c>
      <c r="FM536" s="53">
        <v>94.659090000000006</v>
      </c>
      <c r="FN536" s="53">
        <v>95.136359999999996</v>
      </c>
      <c r="FO536" s="53">
        <v>94.75</v>
      </c>
      <c r="FP536" s="53">
        <v>93.204539999999994</v>
      </c>
      <c r="FQ536" s="53">
        <v>90.295460000000006</v>
      </c>
      <c r="FR536" s="53">
        <v>87.25</v>
      </c>
      <c r="FS536" s="53">
        <v>84.590909999999994</v>
      </c>
      <c r="FT536" s="53">
        <v>82.136359999999996</v>
      </c>
      <c r="FU536" s="53">
        <v>47</v>
      </c>
      <c r="FV536" s="53">
        <v>9229.9629999999997</v>
      </c>
      <c r="FW536" s="53">
        <v>399.13529999999997</v>
      </c>
      <c r="FX536" s="53">
        <v>1</v>
      </c>
    </row>
    <row r="537" spans="1:180" x14ac:dyDescent="0.3">
      <c r="A537" t="s">
        <v>174</v>
      </c>
      <c r="B537" t="s">
        <v>254</v>
      </c>
      <c r="C537" t="s">
        <v>180</v>
      </c>
      <c r="D537" t="s">
        <v>248</v>
      </c>
      <c r="E537" t="s">
        <v>188</v>
      </c>
      <c r="F537" t="s">
        <v>232</v>
      </c>
      <c r="G537" t="s">
        <v>244</v>
      </c>
      <c r="H537" s="53">
        <v>26</v>
      </c>
      <c r="I537" s="53">
        <v>221.65520000000001</v>
      </c>
      <c r="J537" s="53">
        <v>221.7535</v>
      </c>
      <c r="K537" s="53">
        <v>223.46440000000001</v>
      </c>
      <c r="L537" s="53">
        <v>220.50149999999999</v>
      </c>
      <c r="M537" s="53">
        <v>219.0522</v>
      </c>
      <c r="N537" s="53">
        <v>224.34819999999999</v>
      </c>
      <c r="O537" s="53">
        <v>225.4572</v>
      </c>
      <c r="P537" s="53">
        <v>227.56819999999999</v>
      </c>
      <c r="Q537" s="53">
        <v>230.2868</v>
      </c>
      <c r="R537" s="53">
        <v>232.6019</v>
      </c>
      <c r="S537" s="53">
        <v>232.95519999999999</v>
      </c>
      <c r="T537" s="53">
        <v>232.85149999999999</v>
      </c>
      <c r="U537" s="53">
        <v>226.6147</v>
      </c>
      <c r="V537" s="53">
        <v>223.14959999999999</v>
      </c>
      <c r="W537" s="53">
        <v>223.7244</v>
      </c>
      <c r="X537" s="53">
        <v>218.81569999999999</v>
      </c>
      <c r="Y537" s="53">
        <v>222.6506</v>
      </c>
      <c r="Z537" s="53">
        <v>222.9059</v>
      </c>
      <c r="AA537" s="53">
        <v>219.9795</v>
      </c>
      <c r="AB537" s="53">
        <v>219.86969999999999</v>
      </c>
      <c r="AC537" s="53">
        <v>218.83260000000001</v>
      </c>
      <c r="AD537" s="53">
        <v>216.75960000000001</v>
      </c>
      <c r="AE537" s="53">
        <v>217.31129999999999</v>
      </c>
      <c r="AF537" s="53">
        <v>215.63820000000001</v>
      </c>
      <c r="AG537" s="53">
        <v>-6.1993251000000003</v>
      </c>
      <c r="AH537" s="53">
        <v>-4.1205879999999997</v>
      </c>
      <c r="AI537" s="53">
        <v>-2.295782</v>
      </c>
      <c r="AJ537" s="53">
        <v>-3.915734</v>
      </c>
      <c r="AK537" s="53">
        <v>-5.2998399999999997</v>
      </c>
      <c r="AL537" s="53">
        <v>-1.007388</v>
      </c>
      <c r="AM537" s="53">
        <v>0.76679560000000002</v>
      </c>
      <c r="AN537" s="53">
        <v>1.9762710000000001</v>
      </c>
      <c r="AO537" s="53">
        <v>2.0282589999999998</v>
      </c>
      <c r="AP537" s="53">
        <v>2.4388109999999998</v>
      </c>
      <c r="AQ537" s="53">
        <v>2.8524180000000001</v>
      </c>
      <c r="AR537" s="53">
        <v>2.2459850000000001</v>
      </c>
      <c r="AS537" s="53">
        <v>-3.9146190000000001</v>
      </c>
      <c r="AT537" s="53">
        <v>-7.5238839999999998</v>
      </c>
      <c r="AU537" s="53">
        <v>-5.7676809999999996</v>
      </c>
      <c r="AV537" s="53">
        <v>-8.7526010000000003</v>
      </c>
      <c r="AW537" s="53">
        <v>-3.7029109999999998</v>
      </c>
      <c r="AX537" s="53">
        <v>-1.3977299999999999</v>
      </c>
      <c r="AY537" s="53">
        <v>-3.3858109999999999</v>
      </c>
      <c r="AZ537" s="53">
        <v>-2.8774039999999999</v>
      </c>
      <c r="BA537" s="53">
        <v>-3.4100090000000001</v>
      </c>
      <c r="BB537" s="53">
        <v>-5.9921480000000003</v>
      </c>
      <c r="BC537" s="53">
        <v>-3.21692</v>
      </c>
      <c r="BD537" s="53">
        <v>-3.5473819999999998</v>
      </c>
      <c r="BE537" s="53">
        <v>19.155978999999999</v>
      </c>
      <c r="BF537" s="53">
        <v>21.264659999999999</v>
      </c>
      <c r="BG537" s="53">
        <v>23.357309999999998</v>
      </c>
      <c r="BH537" s="53">
        <v>21.79665</v>
      </c>
      <c r="BI537" s="53">
        <v>20.503769999999999</v>
      </c>
      <c r="BJ537" s="53">
        <v>24.9679</v>
      </c>
      <c r="BK537" s="53">
        <v>26.379560000000001</v>
      </c>
      <c r="BL537" s="53">
        <v>27.344830000000002</v>
      </c>
      <c r="BM537" s="53">
        <v>27.234999999999999</v>
      </c>
      <c r="BN537" s="53">
        <v>27.646159999999998</v>
      </c>
      <c r="BO537" s="53">
        <v>28.165279999999999</v>
      </c>
      <c r="BP537" s="53">
        <v>27.891470000000002</v>
      </c>
      <c r="BQ537" s="53">
        <v>21.81879</v>
      </c>
      <c r="BR537" s="53">
        <v>18.254819999999999</v>
      </c>
      <c r="BS537" s="53">
        <v>19.531669999999998</v>
      </c>
      <c r="BT537" s="53">
        <v>16.162500000000001</v>
      </c>
      <c r="BU537" s="53">
        <v>20.68599</v>
      </c>
      <c r="BV537" s="53">
        <v>23.236460000000001</v>
      </c>
      <c r="BW537" s="53">
        <v>21.24954</v>
      </c>
      <c r="BX537" s="53">
        <v>21.658159999999999</v>
      </c>
      <c r="BY537" s="53">
        <v>20.83399</v>
      </c>
      <c r="BZ537" s="53">
        <v>18.193829999999998</v>
      </c>
      <c r="CA537" s="53">
        <v>21.184069999999998</v>
      </c>
      <c r="CB537" s="53">
        <v>21.05969</v>
      </c>
      <c r="CC537" s="53">
        <v>36.71698</v>
      </c>
      <c r="CD537" s="53">
        <v>38.846400000000003</v>
      </c>
      <c r="CE537" s="53">
        <v>41.124569999999999</v>
      </c>
      <c r="CF537" s="53">
        <v>39.604970000000002</v>
      </c>
      <c r="CG537" s="53">
        <v>38.375279999999997</v>
      </c>
      <c r="CH537" s="53">
        <v>42.958300000000001</v>
      </c>
      <c r="CI537" s="53">
        <v>44.118879999999997</v>
      </c>
      <c r="CJ537" s="53">
        <v>44.915019999999998</v>
      </c>
      <c r="CK537" s="53">
        <v>44.693109999999997</v>
      </c>
      <c r="CL537" s="53">
        <v>45.104689999999998</v>
      </c>
      <c r="CM537" s="53">
        <v>45.696890000000003</v>
      </c>
      <c r="CN537" s="53">
        <v>45.653449999999999</v>
      </c>
      <c r="CO537" s="53">
        <v>39.641669999999998</v>
      </c>
      <c r="CP537" s="53">
        <v>36.109070000000003</v>
      </c>
      <c r="CQ537" s="53">
        <v>37.053930000000001</v>
      </c>
      <c r="CR537" s="53">
        <v>33.418619999999997</v>
      </c>
      <c r="CS537" s="53">
        <v>37.577669999999998</v>
      </c>
      <c r="CT537" s="53">
        <v>40.298020000000001</v>
      </c>
      <c r="CU537" s="53">
        <v>38.311909999999997</v>
      </c>
      <c r="CV537" s="53">
        <v>38.651420000000002</v>
      </c>
      <c r="CW537" s="53">
        <v>37.625320000000002</v>
      </c>
      <c r="CX537" s="53">
        <v>34.944969999999998</v>
      </c>
      <c r="CY537" s="53">
        <v>38.084119999999999</v>
      </c>
      <c r="CZ537" s="53">
        <v>38.10248</v>
      </c>
      <c r="DA537" s="53">
        <v>54.277988000000001</v>
      </c>
      <c r="DB537" s="53">
        <v>56.428139999999999</v>
      </c>
      <c r="DC537" s="53">
        <v>58.891820000000003</v>
      </c>
      <c r="DD537" s="53">
        <v>57.413290000000003</v>
      </c>
      <c r="DE537" s="53">
        <v>56.246780000000001</v>
      </c>
      <c r="DF537" s="53">
        <v>60.948700000000002</v>
      </c>
      <c r="DG537" s="53">
        <v>61.858199999999997</v>
      </c>
      <c r="DH537" s="53">
        <v>62.485210000000002</v>
      </c>
      <c r="DI537" s="53">
        <v>62.151220000000002</v>
      </c>
      <c r="DJ537" s="53">
        <v>62.563229999999997</v>
      </c>
      <c r="DK537" s="53">
        <v>63.228499999999997</v>
      </c>
      <c r="DL537" s="53">
        <v>63.415430000000001</v>
      </c>
      <c r="DM537" s="53">
        <v>57.464559999999999</v>
      </c>
      <c r="DN537" s="53">
        <v>53.963329999999999</v>
      </c>
      <c r="DO537" s="53">
        <v>54.576180000000001</v>
      </c>
      <c r="DP537" s="53">
        <v>50.67474</v>
      </c>
      <c r="DQ537" s="53">
        <v>54.469349999999999</v>
      </c>
      <c r="DR537" s="53">
        <v>57.359580000000001</v>
      </c>
      <c r="DS537" s="53">
        <v>55.374279999999999</v>
      </c>
      <c r="DT537" s="53">
        <v>55.644680000000001</v>
      </c>
      <c r="DU537" s="53">
        <v>54.416640000000001</v>
      </c>
      <c r="DV537" s="53">
        <v>51.696100000000001</v>
      </c>
      <c r="DW537" s="53">
        <v>54.984169999999999</v>
      </c>
      <c r="DX537" s="53">
        <v>55.145269999999996</v>
      </c>
      <c r="DY537" s="53">
        <v>79.633292999999995</v>
      </c>
      <c r="DZ537" s="53">
        <v>81.813389999999998</v>
      </c>
      <c r="EA537" s="53">
        <v>84.544910000000002</v>
      </c>
      <c r="EB537" s="53">
        <v>83.12567</v>
      </c>
      <c r="EC537" s="53">
        <v>82.050399999999996</v>
      </c>
      <c r="ED537" s="53">
        <v>86.923990000000003</v>
      </c>
      <c r="EE537" s="53">
        <v>87.470969999999994</v>
      </c>
      <c r="EF537" s="53">
        <v>87.85378</v>
      </c>
      <c r="EG537" s="53">
        <v>87.357960000000006</v>
      </c>
      <c r="EH537" s="53">
        <v>87.770579999999995</v>
      </c>
      <c r="EI537" s="53">
        <v>88.541370000000001</v>
      </c>
      <c r="EJ537" s="53">
        <v>89.060910000000007</v>
      </c>
      <c r="EK537" s="53">
        <v>83.197969999999998</v>
      </c>
      <c r="EL537" s="53">
        <v>79.74203</v>
      </c>
      <c r="EM537" s="53">
        <v>79.875529999999998</v>
      </c>
      <c r="EN537" s="53">
        <v>75.589839999999995</v>
      </c>
      <c r="EO537" s="53">
        <v>78.858249999999998</v>
      </c>
      <c r="EP537" s="53">
        <v>81.993769999999998</v>
      </c>
      <c r="EQ537" s="53">
        <v>80.009630000000001</v>
      </c>
      <c r="ER537" s="53">
        <v>80.180250000000001</v>
      </c>
      <c r="ES537" s="53">
        <v>78.660640000000001</v>
      </c>
      <c r="ET537" s="53">
        <v>75.882080000000002</v>
      </c>
      <c r="EU537" s="53">
        <v>79.385149999999996</v>
      </c>
      <c r="EV537" s="53">
        <v>79.752340000000004</v>
      </c>
      <c r="EW537" s="53">
        <v>87.3</v>
      </c>
      <c r="EX537" s="53">
        <v>85.3</v>
      </c>
      <c r="EY537" s="53">
        <v>83.75</v>
      </c>
      <c r="EZ537" s="53">
        <v>82</v>
      </c>
      <c r="FA537" s="53">
        <v>80.400000000000006</v>
      </c>
      <c r="FB537" s="53">
        <v>79</v>
      </c>
      <c r="FC537" s="53">
        <v>78.7</v>
      </c>
      <c r="FD537" s="53">
        <v>81.05</v>
      </c>
      <c r="FE537" s="53">
        <v>84.5</v>
      </c>
      <c r="FF537" s="53">
        <v>87.7</v>
      </c>
      <c r="FG537" s="53">
        <v>90.85</v>
      </c>
      <c r="FH537" s="53">
        <v>93.65</v>
      </c>
      <c r="FI537" s="53">
        <v>96.5</v>
      </c>
      <c r="FJ537" s="53">
        <v>98.8</v>
      </c>
      <c r="FK537" s="53">
        <v>101.15</v>
      </c>
      <c r="FL537" s="53">
        <v>102.85</v>
      </c>
      <c r="FM537" s="53">
        <v>103.85</v>
      </c>
      <c r="FN537" s="53">
        <v>103.9</v>
      </c>
      <c r="FO537" s="53">
        <v>103.6</v>
      </c>
      <c r="FP537" s="53">
        <v>102.05</v>
      </c>
      <c r="FQ537" s="53">
        <v>98.9</v>
      </c>
      <c r="FR537" s="53">
        <v>95.7</v>
      </c>
      <c r="FS537" s="53">
        <v>92.4</v>
      </c>
      <c r="FT537" s="53">
        <v>89.8</v>
      </c>
      <c r="FU537" s="53">
        <v>47</v>
      </c>
      <c r="FV537" s="53">
        <v>9097.8130000000001</v>
      </c>
      <c r="FW537" s="53">
        <v>370.59840000000003</v>
      </c>
      <c r="FX537" s="53">
        <v>1</v>
      </c>
    </row>
    <row r="538" spans="1:180" x14ac:dyDescent="0.3">
      <c r="A538" t="s">
        <v>174</v>
      </c>
      <c r="B538" t="s">
        <v>254</v>
      </c>
      <c r="C538" t="s">
        <v>180</v>
      </c>
      <c r="D538" t="s">
        <v>227</v>
      </c>
      <c r="E538" t="s">
        <v>188</v>
      </c>
      <c r="F538" t="s">
        <v>234</v>
      </c>
      <c r="G538" t="s">
        <v>244</v>
      </c>
      <c r="H538" s="53">
        <v>87</v>
      </c>
      <c r="I538" s="53">
        <v>0</v>
      </c>
      <c r="J538" s="53">
        <v>0</v>
      </c>
      <c r="K538" s="53">
        <v>0</v>
      </c>
      <c r="L538" s="53">
        <v>0</v>
      </c>
      <c r="M538" s="53">
        <v>0</v>
      </c>
      <c r="N538" s="53">
        <v>0</v>
      </c>
      <c r="O538" s="53">
        <v>0</v>
      </c>
      <c r="P538" s="53">
        <v>0</v>
      </c>
      <c r="Q538" s="53">
        <v>0</v>
      </c>
      <c r="R538" s="53">
        <v>0</v>
      </c>
      <c r="S538" s="53">
        <v>0</v>
      </c>
      <c r="T538" s="53">
        <v>0</v>
      </c>
      <c r="U538" s="53">
        <v>0</v>
      </c>
      <c r="V538" s="53">
        <v>0</v>
      </c>
      <c r="W538" s="53">
        <v>0</v>
      </c>
      <c r="X538" s="53">
        <v>0</v>
      </c>
      <c r="Y538" s="53">
        <v>0</v>
      </c>
      <c r="Z538" s="53">
        <v>0</v>
      </c>
      <c r="AA538" s="53">
        <v>0</v>
      </c>
      <c r="AB538" s="53">
        <v>0</v>
      </c>
      <c r="AC538" s="53">
        <v>0</v>
      </c>
      <c r="AD538" s="53">
        <v>0</v>
      </c>
      <c r="AE538" s="53">
        <v>0</v>
      </c>
      <c r="AF538" s="53">
        <v>0</v>
      </c>
      <c r="AG538" s="53">
        <v>0</v>
      </c>
      <c r="AH538" s="53">
        <v>0</v>
      </c>
      <c r="AI538" s="53">
        <v>0</v>
      </c>
      <c r="AJ538" s="53">
        <v>0</v>
      </c>
      <c r="AK538" s="53">
        <v>0</v>
      </c>
      <c r="AL538" s="53">
        <v>0</v>
      </c>
      <c r="AM538" s="53">
        <v>0</v>
      </c>
      <c r="AN538" s="53">
        <v>0</v>
      </c>
      <c r="AO538" s="53">
        <v>0</v>
      </c>
      <c r="AP538" s="53">
        <v>0</v>
      </c>
      <c r="AQ538" s="53">
        <v>0</v>
      </c>
      <c r="AR538" s="53">
        <v>0</v>
      </c>
      <c r="AS538" s="53">
        <v>0</v>
      </c>
      <c r="AT538" s="53">
        <v>0</v>
      </c>
      <c r="AU538" s="53">
        <v>0</v>
      </c>
      <c r="AV538" s="53">
        <v>0</v>
      </c>
      <c r="AW538" s="53">
        <v>0</v>
      </c>
      <c r="AX538" s="53">
        <v>0</v>
      </c>
      <c r="AY538" s="53">
        <v>0</v>
      </c>
      <c r="AZ538" s="53">
        <v>0</v>
      </c>
      <c r="BA538" s="53">
        <v>0</v>
      </c>
      <c r="BB538" s="53">
        <v>0</v>
      </c>
      <c r="BC538" s="53">
        <v>0</v>
      </c>
      <c r="BD538" s="53">
        <v>0</v>
      </c>
      <c r="BE538" s="53">
        <v>0</v>
      </c>
      <c r="BF538" s="53">
        <v>0</v>
      </c>
      <c r="BG538" s="53">
        <v>0</v>
      </c>
      <c r="BH538" s="53">
        <v>0</v>
      </c>
      <c r="BI538" s="53">
        <v>0</v>
      </c>
      <c r="BJ538" s="53">
        <v>0</v>
      </c>
      <c r="BK538" s="53">
        <v>0</v>
      </c>
      <c r="BL538" s="53">
        <v>0</v>
      </c>
      <c r="BM538" s="53">
        <v>0</v>
      </c>
      <c r="BN538" s="53">
        <v>0</v>
      </c>
      <c r="BO538" s="53">
        <v>0</v>
      </c>
      <c r="BP538" s="53">
        <v>0</v>
      </c>
      <c r="BQ538" s="53">
        <v>0</v>
      </c>
      <c r="BR538" s="53">
        <v>0</v>
      </c>
      <c r="BS538" s="53">
        <v>0</v>
      </c>
      <c r="BT538" s="53">
        <v>0</v>
      </c>
      <c r="BU538" s="53">
        <v>0</v>
      </c>
      <c r="BV538" s="53">
        <v>0</v>
      </c>
      <c r="BW538" s="53">
        <v>0</v>
      </c>
      <c r="BX538" s="53">
        <v>0</v>
      </c>
      <c r="BY538" s="53">
        <v>0</v>
      </c>
      <c r="BZ538" s="53">
        <v>0</v>
      </c>
      <c r="CA538" s="53">
        <v>0</v>
      </c>
      <c r="CB538" s="53">
        <v>0</v>
      </c>
      <c r="CC538" s="53">
        <v>0</v>
      </c>
      <c r="CD538" s="53">
        <v>0</v>
      </c>
      <c r="CE538" s="53">
        <v>0</v>
      </c>
      <c r="CF538" s="53">
        <v>0</v>
      </c>
      <c r="CG538" s="53">
        <v>0</v>
      </c>
      <c r="CH538" s="53">
        <v>0</v>
      </c>
      <c r="CI538" s="53">
        <v>0</v>
      </c>
      <c r="CJ538" s="53">
        <v>0</v>
      </c>
      <c r="CK538" s="53">
        <v>0</v>
      </c>
      <c r="CL538" s="53">
        <v>0</v>
      </c>
      <c r="CM538" s="53">
        <v>0</v>
      </c>
      <c r="CN538" s="53">
        <v>0</v>
      </c>
      <c r="CO538" s="53">
        <v>0</v>
      </c>
      <c r="CP538" s="53">
        <v>0</v>
      </c>
      <c r="CQ538" s="53">
        <v>0</v>
      </c>
      <c r="CR538" s="53">
        <v>0</v>
      </c>
      <c r="CS538" s="53">
        <v>0</v>
      </c>
      <c r="CT538" s="53">
        <v>0</v>
      </c>
      <c r="CU538" s="53">
        <v>0</v>
      </c>
      <c r="CV538" s="53">
        <v>0</v>
      </c>
      <c r="CW538" s="53">
        <v>0</v>
      </c>
      <c r="CX538" s="53">
        <v>0</v>
      </c>
      <c r="CY538" s="53">
        <v>0</v>
      </c>
      <c r="CZ538" s="53">
        <v>0</v>
      </c>
      <c r="DA538" s="53">
        <v>0</v>
      </c>
      <c r="DB538" s="53">
        <v>0</v>
      </c>
      <c r="DC538" s="53">
        <v>0</v>
      </c>
      <c r="DD538" s="53">
        <v>0</v>
      </c>
      <c r="DE538" s="53">
        <v>0</v>
      </c>
      <c r="DF538" s="53">
        <v>0</v>
      </c>
      <c r="DG538" s="53">
        <v>0</v>
      </c>
      <c r="DH538" s="53">
        <v>0</v>
      </c>
      <c r="DI538" s="53">
        <v>0</v>
      </c>
      <c r="DJ538" s="53">
        <v>0</v>
      </c>
      <c r="DK538" s="53">
        <v>0</v>
      </c>
      <c r="DL538" s="53">
        <v>0</v>
      </c>
      <c r="DM538" s="53">
        <v>0</v>
      </c>
      <c r="DN538" s="53">
        <v>0</v>
      </c>
      <c r="DO538" s="53">
        <v>0</v>
      </c>
      <c r="DP538" s="53">
        <v>0</v>
      </c>
      <c r="DQ538" s="53">
        <v>0</v>
      </c>
      <c r="DR538" s="53">
        <v>0</v>
      </c>
      <c r="DS538" s="53">
        <v>0</v>
      </c>
      <c r="DT538" s="53">
        <v>0</v>
      </c>
      <c r="DU538" s="53">
        <v>0</v>
      </c>
      <c r="DV538" s="53">
        <v>0</v>
      </c>
      <c r="DW538" s="53">
        <v>0</v>
      </c>
      <c r="DX538" s="53">
        <v>0</v>
      </c>
      <c r="DY538" s="53">
        <v>0</v>
      </c>
      <c r="DZ538" s="53">
        <v>0</v>
      </c>
      <c r="EA538" s="53">
        <v>0</v>
      </c>
      <c r="EB538" s="53">
        <v>0</v>
      </c>
      <c r="EC538" s="53">
        <v>0</v>
      </c>
      <c r="ED538" s="53">
        <v>0</v>
      </c>
      <c r="EE538" s="53">
        <v>0</v>
      </c>
      <c r="EF538" s="53">
        <v>0</v>
      </c>
      <c r="EG538" s="53">
        <v>0</v>
      </c>
      <c r="EH538" s="53">
        <v>0</v>
      </c>
      <c r="EI538" s="53">
        <v>0</v>
      </c>
      <c r="EJ538" s="53">
        <v>0</v>
      </c>
      <c r="EK538" s="53">
        <v>0</v>
      </c>
      <c r="EL538" s="53">
        <v>0</v>
      </c>
      <c r="EM538" s="53">
        <v>0</v>
      </c>
      <c r="EN538" s="53">
        <v>0</v>
      </c>
      <c r="EO538" s="53">
        <v>0</v>
      </c>
      <c r="EP538" s="53">
        <v>0</v>
      </c>
      <c r="EQ538" s="53">
        <v>0</v>
      </c>
      <c r="ER538" s="53">
        <v>0</v>
      </c>
      <c r="ES538" s="53">
        <v>0</v>
      </c>
      <c r="ET538" s="53">
        <v>0</v>
      </c>
      <c r="EU538" s="53">
        <v>0</v>
      </c>
      <c r="EV538" s="53">
        <v>0</v>
      </c>
      <c r="EW538" s="53">
        <v>70.797619999999995</v>
      </c>
      <c r="EX538" s="53">
        <v>69.023809999999997</v>
      </c>
      <c r="EY538" s="53">
        <v>67.476190000000003</v>
      </c>
      <c r="EZ538" s="53">
        <v>66.119050000000001</v>
      </c>
      <c r="FA538" s="53">
        <v>64.761899999999997</v>
      </c>
      <c r="FB538" s="53">
        <v>63.642859999999999</v>
      </c>
      <c r="FC538" s="53">
        <v>63.416670000000003</v>
      </c>
      <c r="FD538" s="53">
        <v>65.428569999999993</v>
      </c>
      <c r="FE538" s="53">
        <v>68.940479999999994</v>
      </c>
      <c r="FF538" s="53">
        <v>72.785709999999995</v>
      </c>
      <c r="FG538" s="53">
        <v>77.023809999999997</v>
      </c>
      <c r="FH538" s="53">
        <v>81.214290000000005</v>
      </c>
      <c r="FI538" s="53">
        <v>85.011899999999997</v>
      </c>
      <c r="FJ538" s="53">
        <v>88.559520000000006</v>
      </c>
      <c r="FK538" s="53">
        <v>91.5</v>
      </c>
      <c r="FL538" s="53">
        <v>94.047619999999995</v>
      </c>
      <c r="FM538" s="53">
        <v>95.619050000000001</v>
      </c>
      <c r="FN538" s="53">
        <v>95.666659999999993</v>
      </c>
      <c r="FO538" s="53">
        <v>93.797619999999995</v>
      </c>
      <c r="FP538" s="53">
        <v>90.023809999999997</v>
      </c>
      <c r="FQ538" s="53">
        <v>84.559520000000006</v>
      </c>
      <c r="FR538" s="53">
        <v>79.738100000000003</v>
      </c>
      <c r="FS538" s="53">
        <v>75.869050000000001</v>
      </c>
      <c r="FT538" s="53">
        <v>73.345240000000004</v>
      </c>
      <c r="FU538" s="53">
        <v>4</v>
      </c>
      <c r="FV538" s="53">
        <v>785.26660000000004</v>
      </c>
      <c r="FW538" s="53">
        <v>637.02710000000002</v>
      </c>
      <c r="FX538" s="53">
        <v>0</v>
      </c>
    </row>
    <row r="539" spans="1:180" x14ac:dyDescent="0.3">
      <c r="A539" t="s">
        <v>174</v>
      </c>
      <c r="B539" t="s">
        <v>254</v>
      </c>
      <c r="C539" t="s">
        <v>180</v>
      </c>
      <c r="D539" t="s">
        <v>227</v>
      </c>
      <c r="E539" t="s">
        <v>189</v>
      </c>
      <c r="F539" t="s">
        <v>234</v>
      </c>
      <c r="G539" t="s">
        <v>244</v>
      </c>
      <c r="H539" s="53">
        <v>87</v>
      </c>
      <c r="I539" s="53">
        <v>0</v>
      </c>
      <c r="J539" s="53">
        <v>0</v>
      </c>
      <c r="K539" s="53">
        <v>0</v>
      </c>
      <c r="L539" s="53">
        <v>0</v>
      </c>
      <c r="M539" s="53">
        <v>0</v>
      </c>
      <c r="N539" s="53">
        <v>0</v>
      </c>
      <c r="O539" s="53">
        <v>0</v>
      </c>
      <c r="P539" s="53">
        <v>0</v>
      </c>
      <c r="Q539" s="53">
        <v>0</v>
      </c>
      <c r="R539" s="53">
        <v>0</v>
      </c>
      <c r="S539" s="53">
        <v>0</v>
      </c>
      <c r="T539" s="53">
        <v>0</v>
      </c>
      <c r="U539" s="53">
        <v>0</v>
      </c>
      <c r="V539" s="53">
        <v>0</v>
      </c>
      <c r="W539" s="53">
        <v>0</v>
      </c>
      <c r="X539" s="53">
        <v>0</v>
      </c>
      <c r="Y539" s="53">
        <v>0</v>
      </c>
      <c r="Z539" s="53">
        <v>0</v>
      </c>
      <c r="AA539" s="53">
        <v>0</v>
      </c>
      <c r="AB539" s="53">
        <v>0</v>
      </c>
      <c r="AC539" s="53">
        <v>0</v>
      </c>
      <c r="AD539" s="53">
        <v>0</v>
      </c>
      <c r="AE539" s="53">
        <v>0</v>
      </c>
      <c r="AF539" s="53">
        <v>0</v>
      </c>
      <c r="AG539" s="53">
        <v>0</v>
      </c>
      <c r="AH539" s="53">
        <v>0</v>
      </c>
      <c r="AI539" s="53">
        <v>0</v>
      </c>
      <c r="AJ539" s="53">
        <v>0</v>
      </c>
      <c r="AK539" s="53">
        <v>0</v>
      </c>
      <c r="AL539" s="53">
        <v>0</v>
      </c>
      <c r="AM539" s="53">
        <v>0</v>
      </c>
      <c r="AN539" s="53">
        <v>0</v>
      </c>
      <c r="AO539" s="53">
        <v>0</v>
      </c>
      <c r="AP539" s="53">
        <v>0</v>
      </c>
      <c r="AQ539" s="53">
        <v>0</v>
      </c>
      <c r="AR539" s="53">
        <v>0</v>
      </c>
      <c r="AS539" s="53">
        <v>0</v>
      </c>
      <c r="AT539" s="53">
        <v>0</v>
      </c>
      <c r="AU539" s="53">
        <v>0</v>
      </c>
      <c r="AV539" s="53">
        <v>0</v>
      </c>
      <c r="AW539" s="53">
        <v>0</v>
      </c>
      <c r="AX539" s="53">
        <v>0</v>
      </c>
      <c r="AY539" s="53">
        <v>0</v>
      </c>
      <c r="AZ539" s="53">
        <v>0</v>
      </c>
      <c r="BA539" s="53">
        <v>0</v>
      </c>
      <c r="BB539" s="53">
        <v>0</v>
      </c>
      <c r="BC539" s="53">
        <v>0</v>
      </c>
      <c r="BD539" s="53">
        <v>0</v>
      </c>
      <c r="BE539" s="53">
        <v>0</v>
      </c>
      <c r="BF539" s="53">
        <v>0</v>
      </c>
      <c r="BG539" s="53">
        <v>0</v>
      </c>
      <c r="BH539" s="53">
        <v>0</v>
      </c>
      <c r="BI539" s="53">
        <v>0</v>
      </c>
      <c r="BJ539" s="53">
        <v>0</v>
      </c>
      <c r="BK539" s="53">
        <v>0</v>
      </c>
      <c r="BL539" s="53">
        <v>0</v>
      </c>
      <c r="BM539" s="53">
        <v>0</v>
      </c>
      <c r="BN539" s="53">
        <v>0</v>
      </c>
      <c r="BO539" s="53">
        <v>0</v>
      </c>
      <c r="BP539" s="53">
        <v>0</v>
      </c>
      <c r="BQ539" s="53">
        <v>0</v>
      </c>
      <c r="BR539" s="53">
        <v>0</v>
      </c>
      <c r="BS539" s="53">
        <v>0</v>
      </c>
      <c r="BT539" s="53">
        <v>0</v>
      </c>
      <c r="BU539" s="53">
        <v>0</v>
      </c>
      <c r="BV539" s="53">
        <v>0</v>
      </c>
      <c r="BW539" s="53">
        <v>0</v>
      </c>
      <c r="BX539" s="53">
        <v>0</v>
      </c>
      <c r="BY539" s="53">
        <v>0</v>
      </c>
      <c r="BZ539" s="53">
        <v>0</v>
      </c>
      <c r="CA539" s="53">
        <v>0</v>
      </c>
      <c r="CB539" s="53">
        <v>0</v>
      </c>
      <c r="CC539" s="53">
        <v>0</v>
      </c>
      <c r="CD539" s="53">
        <v>0</v>
      </c>
      <c r="CE539" s="53">
        <v>0</v>
      </c>
      <c r="CF539" s="53">
        <v>0</v>
      </c>
      <c r="CG539" s="53">
        <v>0</v>
      </c>
      <c r="CH539" s="53">
        <v>0</v>
      </c>
      <c r="CI539" s="53">
        <v>0</v>
      </c>
      <c r="CJ539" s="53">
        <v>0</v>
      </c>
      <c r="CK539" s="53">
        <v>0</v>
      </c>
      <c r="CL539" s="53">
        <v>0</v>
      </c>
      <c r="CM539" s="53">
        <v>0</v>
      </c>
      <c r="CN539" s="53">
        <v>0</v>
      </c>
      <c r="CO539" s="53">
        <v>0</v>
      </c>
      <c r="CP539" s="53">
        <v>0</v>
      </c>
      <c r="CQ539" s="53">
        <v>0</v>
      </c>
      <c r="CR539" s="53">
        <v>0</v>
      </c>
      <c r="CS539" s="53">
        <v>0</v>
      </c>
      <c r="CT539" s="53">
        <v>0</v>
      </c>
      <c r="CU539" s="53">
        <v>0</v>
      </c>
      <c r="CV539" s="53">
        <v>0</v>
      </c>
      <c r="CW539" s="53">
        <v>0</v>
      </c>
      <c r="CX539" s="53">
        <v>0</v>
      </c>
      <c r="CY539" s="53">
        <v>0</v>
      </c>
      <c r="CZ539" s="53">
        <v>0</v>
      </c>
      <c r="DA539" s="53">
        <v>0</v>
      </c>
      <c r="DB539" s="53">
        <v>0</v>
      </c>
      <c r="DC539" s="53">
        <v>0</v>
      </c>
      <c r="DD539" s="53">
        <v>0</v>
      </c>
      <c r="DE539" s="53">
        <v>0</v>
      </c>
      <c r="DF539" s="53">
        <v>0</v>
      </c>
      <c r="DG539" s="53">
        <v>0</v>
      </c>
      <c r="DH539" s="53">
        <v>0</v>
      </c>
      <c r="DI539" s="53">
        <v>0</v>
      </c>
      <c r="DJ539" s="53">
        <v>0</v>
      </c>
      <c r="DK539" s="53">
        <v>0</v>
      </c>
      <c r="DL539" s="53">
        <v>0</v>
      </c>
      <c r="DM539" s="53">
        <v>0</v>
      </c>
      <c r="DN539" s="53">
        <v>0</v>
      </c>
      <c r="DO539" s="53">
        <v>0</v>
      </c>
      <c r="DP539" s="53">
        <v>0</v>
      </c>
      <c r="DQ539" s="53">
        <v>0</v>
      </c>
      <c r="DR539" s="53">
        <v>0</v>
      </c>
      <c r="DS539" s="53">
        <v>0</v>
      </c>
      <c r="DT539" s="53">
        <v>0</v>
      </c>
      <c r="DU539" s="53">
        <v>0</v>
      </c>
      <c r="DV539" s="53">
        <v>0</v>
      </c>
      <c r="DW539" s="53">
        <v>0</v>
      </c>
      <c r="DX539" s="53">
        <v>0</v>
      </c>
      <c r="DY539" s="53">
        <v>0</v>
      </c>
      <c r="DZ539" s="53">
        <v>0</v>
      </c>
      <c r="EA539" s="53">
        <v>0</v>
      </c>
      <c r="EB539" s="53">
        <v>0</v>
      </c>
      <c r="EC539" s="53">
        <v>0</v>
      </c>
      <c r="ED539" s="53">
        <v>0</v>
      </c>
      <c r="EE539" s="53">
        <v>0</v>
      </c>
      <c r="EF539" s="53">
        <v>0</v>
      </c>
      <c r="EG539" s="53">
        <v>0</v>
      </c>
      <c r="EH539" s="53">
        <v>0</v>
      </c>
      <c r="EI539" s="53">
        <v>0</v>
      </c>
      <c r="EJ539" s="53">
        <v>0</v>
      </c>
      <c r="EK539" s="53">
        <v>0</v>
      </c>
      <c r="EL539" s="53">
        <v>0</v>
      </c>
      <c r="EM539" s="53">
        <v>0</v>
      </c>
      <c r="EN539" s="53">
        <v>0</v>
      </c>
      <c r="EO539" s="53">
        <v>0</v>
      </c>
      <c r="EP539" s="53">
        <v>0</v>
      </c>
      <c r="EQ539" s="53">
        <v>0</v>
      </c>
      <c r="ER539" s="53">
        <v>0</v>
      </c>
      <c r="ES539" s="53">
        <v>0</v>
      </c>
      <c r="ET539" s="53">
        <v>0</v>
      </c>
      <c r="EU539" s="53">
        <v>0</v>
      </c>
      <c r="EV539" s="53">
        <v>0</v>
      </c>
      <c r="EW539" s="53">
        <v>69.534090000000006</v>
      </c>
      <c r="EX539" s="53">
        <v>68</v>
      </c>
      <c r="EY539" s="53">
        <v>66.636359999999996</v>
      </c>
      <c r="EZ539" s="53">
        <v>65.340909999999994</v>
      </c>
      <c r="FA539" s="53">
        <v>64.045460000000006</v>
      </c>
      <c r="FB539" s="53">
        <v>62.909089999999999</v>
      </c>
      <c r="FC539" s="53">
        <v>62.079540000000001</v>
      </c>
      <c r="FD539" s="53">
        <v>63.454540000000001</v>
      </c>
      <c r="FE539" s="53">
        <v>66.863640000000004</v>
      </c>
      <c r="FF539" s="53">
        <v>70.727270000000004</v>
      </c>
      <c r="FG539" s="53">
        <v>75</v>
      </c>
      <c r="FH539" s="53">
        <v>79.306820000000002</v>
      </c>
      <c r="FI539" s="53">
        <v>83.227270000000004</v>
      </c>
      <c r="FJ539" s="53">
        <v>86.738640000000004</v>
      </c>
      <c r="FK539" s="53">
        <v>89.568179999999998</v>
      </c>
      <c r="FL539" s="53">
        <v>91.590909999999994</v>
      </c>
      <c r="FM539" s="53">
        <v>92.818179999999998</v>
      </c>
      <c r="FN539" s="53">
        <v>92.647729999999996</v>
      </c>
      <c r="FO539" s="53">
        <v>90.420460000000006</v>
      </c>
      <c r="FP539" s="53">
        <v>86.011359999999996</v>
      </c>
      <c r="FQ539" s="53">
        <v>80.477270000000004</v>
      </c>
      <c r="FR539" s="53">
        <v>76.261359999999996</v>
      </c>
      <c r="FS539" s="53">
        <v>73.375</v>
      </c>
      <c r="FT539" s="53">
        <v>71.238640000000004</v>
      </c>
      <c r="FU539" s="53">
        <v>4</v>
      </c>
      <c r="FV539" s="53">
        <v>483.38940000000002</v>
      </c>
      <c r="FW539" s="53">
        <v>394.34320000000002</v>
      </c>
      <c r="FX539" s="53">
        <v>0</v>
      </c>
    </row>
    <row r="540" spans="1:180" x14ac:dyDescent="0.3">
      <c r="A540" t="s">
        <v>174</v>
      </c>
      <c r="B540" t="s">
        <v>254</v>
      </c>
      <c r="C540" t="s">
        <v>180</v>
      </c>
      <c r="D540" t="s">
        <v>248</v>
      </c>
      <c r="E540" t="s">
        <v>187</v>
      </c>
      <c r="F540" t="s">
        <v>234</v>
      </c>
      <c r="G540" t="s">
        <v>244</v>
      </c>
      <c r="H540" s="53">
        <v>87</v>
      </c>
      <c r="I540" s="53">
        <v>0</v>
      </c>
      <c r="J540" s="53">
        <v>0</v>
      </c>
      <c r="K540" s="53">
        <v>0</v>
      </c>
      <c r="L540" s="53">
        <v>0</v>
      </c>
      <c r="M540" s="53">
        <v>0</v>
      </c>
      <c r="N540" s="53">
        <v>0</v>
      </c>
      <c r="O540" s="53">
        <v>0</v>
      </c>
      <c r="P540" s="53">
        <v>0</v>
      </c>
      <c r="Q540" s="53">
        <v>0</v>
      </c>
      <c r="R540" s="53">
        <v>0</v>
      </c>
      <c r="S540" s="53">
        <v>0</v>
      </c>
      <c r="T540" s="53">
        <v>0</v>
      </c>
      <c r="U540" s="53">
        <v>0</v>
      </c>
      <c r="V540" s="53">
        <v>0</v>
      </c>
      <c r="W540" s="53">
        <v>0</v>
      </c>
      <c r="X540" s="53">
        <v>0</v>
      </c>
      <c r="Y540" s="53">
        <v>0</v>
      </c>
      <c r="Z540" s="53">
        <v>0</v>
      </c>
      <c r="AA540" s="53">
        <v>0</v>
      </c>
      <c r="AB540" s="53">
        <v>0</v>
      </c>
      <c r="AC540" s="53">
        <v>0</v>
      </c>
      <c r="AD540" s="53">
        <v>0</v>
      </c>
      <c r="AE540" s="53">
        <v>0</v>
      </c>
      <c r="AF540" s="53">
        <v>0</v>
      </c>
      <c r="AG540" s="53">
        <v>0</v>
      </c>
      <c r="AH540" s="53">
        <v>0</v>
      </c>
      <c r="AI540" s="53">
        <v>0</v>
      </c>
      <c r="AJ540" s="53">
        <v>0</v>
      </c>
      <c r="AK540" s="53">
        <v>0</v>
      </c>
      <c r="AL540" s="53">
        <v>0</v>
      </c>
      <c r="AM540" s="53">
        <v>0</v>
      </c>
      <c r="AN540" s="53">
        <v>0</v>
      </c>
      <c r="AO540" s="53">
        <v>0</v>
      </c>
      <c r="AP540" s="53">
        <v>0</v>
      </c>
      <c r="AQ540" s="53">
        <v>0</v>
      </c>
      <c r="AR540" s="53">
        <v>0</v>
      </c>
      <c r="AS540" s="53">
        <v>0</v>
      </c>
      <c r="AT540" s="53">
        <v>0</v>
      </c>
      <c r="AU540" s="53">
        <v>0</v>
      </c>
      <c r="AV540" s="53">
        <v>0</v>
      </c>
      <c r="AW540" s="53">
        <v>0</v>
      </c>
      <c r="AX540" s="53">
        <v>0</v>
      </c>
      <c r="AY540" s="53">
        <v>0</v>
      </c>
      <c r="AZ540" s="53">
        <v>0</v>
      </c>
      <c r="BA540" s="53">
        <v>0</v>
      </c>
      <c r="BB540" s="53">
        <v>0</v>
      </c>
      <c r="BC540" s="53">
        <v>0</v>
      </c>
      <c r="BD540" s="53">
        <v>0</v>
      </c>
      <c r="BE540" s="53">
        <v>0</v>
      </c>
      <c r="BF540" s="53">
        <v>0</v>
      </c>
      <c r="BG540" s="53">
        <v>0</v>
      </c>
      <c r="BH540" s="53">
        <v>0</v>
      </c>
      <c r="BI540" s="53">
        <v>0</v>
      </c>
      <c r="BJ540" s="53">
        <v>0</v>
      </c>
      <c r="BK540" s="53">
        <v>0</v>
      </c>
      <c r="BL540" s="53">
        <v>0</v>
      </c>
      <c r="BM540" s="53">
        <v>0</v>
      </c>
      <c r="BN540" s="53">
        <v>0</v>
      </c>
      <c r="BO540" s="53">
        <v>0</v>
      </c>
      <c r="BP540" s="53">
        <v>0</v>
      </c>
      <c r="BQ540" s="53">
        <v>0</v>
      </c>
      <c r="BR540" s="53">
        <v>0</v>
      </c>
      <c r="BS540" s="53">
        <v>0</v>
      </c>
      <c r="BT540" s="53">
        <v>0</v>
      </c>
      <c r="BU540" s="53">
        <v>0</v>
      </c>
      <c r="BV540" s="53">
        <v>0</v>
      </c>
      <c r="BW540" s="53">
        <v>0</v>
      </c>
      <c r="BX540" s="53">
        <v>0</v>
      </c>
      <c r="BY540" s="53">
        <v>0</v>
      </c>
      <c r="BZ540" s="53">
        <v>0</v>
      </c>
      <c r="CA540" s="53">
        <v>0</v>
      </c>
      <c r="CB540" s="53">
        <v>0</v>
      </c>
      <c r="CC540" s="53">
        <v>0</v>
      </c>
      <c r="CD540" s="53">
        <v>0</v>
      </c>
      <c r="CE540" s="53">
        <v>0</v>
      </c>
      <c r="CF540" s="53">
        <v>0</v>
      </c>
      <c r="CG540" s="53">
        <v>0</v>
      </c>
      <c r="CH540" s="53">
        <v>0</v>
      </c>
      <c r="CI540" s="53">
        <v>0</v>
      </c>
      <c r="CJ540" s="53">
        <v>0</v>
      </c>
      <c r="CK540" s="53">
        <v>0</v>
      </c>
      <c r="CL540" s="53">
        <v>0</v>
      </c>
      <c r="CM540" s="53">
        <v>0</v>
      </c>
      <c r="CN540" s="53">
        <v>0</v>
      </c>
      <c r="CO540" s="53">
        <v>0</v>
      </c>
      <c r="CP540" s="53">
        <v>0</v>
      </c>
      <c r="CQ540" s="53">
        <v>0</v>
      </c>
      <c r="CR540" s="53">
        <v>0</v>
      </c>
      <c r="CS540" s="53">
        <v>0</v>
      </c>
      <c r="CT540" s="53">
        <v>0</v>
      </c>
      <c r="CU540" s="53">
        <v>0</v>
      </c>
      <c r="CV540" s="53">
        <v>0</v>
      </c>
      <c r="CW540" s="53">
        <v>0</v>
      </c>
      <c r="CX540" s="53">
        <v>0</v>
      </c>
      <c r="CY540" s="53">
        <v>0</v>
      </c>
      <c r="CZ540" s="53">
        <v>0</v>
      </c>
      <c r="DA540" s="53">
        <v>0</v>
      </c>
      <c r="DB540" s="53">
        <v>0</v>
      </c>
      <c r="DC540" s="53">
        <v>0</v>
      </c>
      <c r="DD540" s="53">
        <v>0</v>
      </c>
      <c r="DE540" s="53">
        <v>0</v>
      </c>
      <c r="DF540" s="53">
        <v>0</v>
      </c>
      <c r="DG540" s="53">
        <v>0</v>
      </c>
      <c r="DH540" s="53">
        <v>0</v>
      </c>
      <c r="DI540" s="53">
        <v>0</v>
      </c>
      <c r="DJ540" s="53">
        <v>0</v>
      </c>
      <c r="DK540" s="53">
        <v>0</v>
      </c>
      <c r="DL540" s="53">
        <v>0</v>
      </c>
      <c r="DM540" s="53">
        <v>0</v>
      </c>
      <c r="DN540" s="53">
        <v>0</v>
      </c>
      <c r="DO540" s="53">
        <v>0</v>
      </c>
      <c r="DP540" s="53">
        <v>0</v>
      </c>
      <c r="DQ540" s="53">
        <v>0</v>
      </c>
      <c r="DR540" s="53">
        <v>0</v>
      </c>
      <c r="DS540" s="53">
        <v>0</v>
      </c>
      <c r="DT540" s="53">
        <v>0</v>
      </c>
      <c r="DU540" s="53">
        <v>0</v>
      </c>
      <c r="DV540" s="53">
        <v>0</v>
      </c>
      <c r="DW540" s="53">
        <v>0</v>
      </c>
      <c r="DX540" s="53">
        <v>0</v>
      </c>
      <c r="DY540" s="53">
        <v>0</v>
      </c>
      <c r="DZ540" s="53">
        <v>0</v>
      </c>
      <c r="EA540" s="53">
        <v>0</v>
      </c>
      <c r="EB540" s="53">
        <v>0</v>
      </c>
      <c r="EC540" s="53">
        <v>0</v>
      </c>
      <c r="ED540" s="53">
        <v>0</v>
      </c>
      <c r="EE540" s="53">
        <v>0</v>
      </c>
      <c r="EF540" s="53">
        <v>0</v>
      </c>
      <c r="EG540" s="53">
        <v>0</v>
      </c>
      <c r="EH540" s="53">
        <v>0</v>
      </c>
      <c r="EI540" s="53">
        <v>0</v>
      </c>
      <c r="EJ540" s="53">
        <v>0</v>
      </c>
      <c r="EK540" s="53">
        <v>0</v>
      </c>
      <c r="EL540" s="53">
        <v>0</v>
      </c>
      <c r="EM540" s="53">
        <v>0</v>
      </c>
      <c r="EN540" s="53">
        <v>0</v>
      </c>
      <c r="EO540" s="53">
        <v>0</v>
      </c>
      <c r="EP540" s="53">
        <v>0</v>
      </c>
      <c r="EQ540" s="53">
        <v>0</v>
      </c>
      <c r="ER540" s="53">
        <v>0</v>
      </c>
      <c r="ES540" s="53">
        <v>0</v>
      </c>
      <c r="ET540" s="53">
        <v>0</v>
      </c>
      <c r="EU540" s="53">
        <v>0</v>
      </c>
      <c r="EV540" s="53">
        <v>0</v>
      </c>
      <c r="EW540" s="53">
        <v>71.5</v>
      </c>
      <c r="EX540" s="53">
        <v>69.59375</v>
      </c>
      <c r="EY540" s="53">
        <v>68.3125</v>
      </c>
      <c r="EZ540" s="53">
        <v>66.8125</v>
      </c>
      <c r="FA540" s="53">
        <v>65.09375</v>
      </c>
      <c r="FB540" s="53">
        <v>63.9375</v>
      </c>
      <c r="FC540" s="53">
        <v>64.40625</v>
      </c>
      <c r="FD540" s="53">
        <v>66.9375</v>
      </c>
      <c r="FE540" s="53">
        <v>70.125</v>
      </c>
      <c r="FF540" s="53">
        <v>74.09375</v>
      </c>
      <c r="FG540" s="53">
        <v>78.40625</v>
      </c>
      <c r="FH540" s="53">
        <v>82.34375</v>
      </c>
      <c r="FI540" s="53">
        <v>86</v>
      </c>
      <c r="FJ540" s="53">
        <v>89.21875</v>
      </c>
      <c r="FK540" s="53">
        <v>92.125</v>
      </c>
      <c r="FL540" s="53">
        <v>93.875</v>
      </c>
      <c r="FM540" s="53">
        <v>94.8125</v>
      </c>
      <c r="FN540" s="53">
        <v>94.53125</v>
      </c>
      <c r="FO540" s="53">
        <v>92.875</v>
      </c>
      <c r="FP540" s="53">
        <v>89.375</v>
      </c>
      <c r="FQ540" s="53">
        <v>83.9375</v>
      </c>
      <c r="FR540" s="53">
        <v>78.96875</v>
      </c>
      <c r="FS540" s="53">
        <v>75.75</v>
      </c>
      <c r="FT540" s="53">
        <v>73.03125</v>
      </c>
      <c r="FU540" s="53">
        <v>4</v>
      </c>
      <c r="FV540" s="53">
        <v>769.81280000000004</v>
      </c>
      <c r="FW540" s="53">
        <v>622.47090000000003</v>
      </c>
      <c r="FX540" s="53">
        <v>0</v>
      </c>
    </row>
    <row r="541" spans="1:180" x14ac:dyDescent="0.3">
      <c r="A541" t="s">
        <v>174</v>
      </c>
      <c r="B541" t="s">
        <v>254</v>
      </c>
      <c r="C541" t="s">
        <v>180</v>
      </c>
      <c r="D541" t="s">
        <v>227</v>
      </c>
      <c r="E541" t="s">
        <v>187</v>
      </c>
      <c r="F541" t="s">
        <v>234</v>
      </c>
      <c r="G541" t="s">
        <v>244</v>
      </c>
      <c r="H541" s="53">
        <v>87</v>
      </c>
      <c r="I541" s="53">
        <v>0</v>
      </c>
      <c r="J541" s="53">
        <v>0</v>
      </c>
      <c r="K541" s="53">
        <v>0</v>
      </c>
      <c r="L541" s="53">
        <v>0</v>
      </c>
      <c r="M541" s="53">
        <v>0</v>
      </c>
      <c r="N541" s="53">
        <v>0</v>
      </c>
      <c r="O541" s="53">
        <v>0</v>
      </c>
      <c r="P541" s="53">
        <v>0</v>
      </c>
      <c r="Q541" s="53">
        <v>0</v>
      </c>
      <c r="R541" s="53">
        <v>0</v>
      </c>
      <c r="S541" s="53">
        <v>0</v>
      </c>
      <c r="T541" s="53">
        <v>0</v>
      </c>
      <c r="U541" s="53">
        <v>0</v>
      </c>
      <c r="V541" s="53">
        <v>0</v>
      </c>
      <c r="W541" s="53">
        <v>0</v>
      </c>
      <c r="X541" s="53">
        <v>0</v>
      </c>
      <c r="Y541" s="53">
        <v>0</v>
      </c>
      <c r="Z541" s="53">
        <v>0</v>
      </c>
      <c r="AA541" s="53">
        <v>0</v>
      </c>
      <c r="AB541" s="53">
        <v>0</v>
      </c>
      <c r="AC541" s="53">
        <v>0</v>
      </c>
      <c r="AD541" s="53">
        <v>0</v>
      </c>
      <c r="AE541" s="53">
        <v>0</v>
      </c>
      <c r="AF541" s="53">
        <v>0</v>
      </c>
      <c r="AG541" s="53">
        <v>0</v>
      </c>
      <c r="AH541" s="53">
        <v>0</v>
      </c>
      <c r="AI541" s="53">
        <v>0</v>
      </c>
      <c r="AJ541" s="53">
        <v>0</v>
      </c>
      <c r="AK541" s="53">
        <v>0</v>
      </c>
      <c r="AL541" s="53">
        <v>0</v>
      </c>
      <c r="AM541" s="53">
        <v>0</v>
      </c>
      <c r="AN541" s="53">
        <v>0</v>
      </c>
      <c r="AO541" s="53">
        <v>0</v>
      </c>
      <c r="AP541" s="53">
        <v>0</v>
      </c>
      <c r="AQ541" s="53">
        <v>0</v>
      </c>
      <c r="AR541" s="53">
        <v>0</v>
      </c>
      <c r="AS541" s="53">
        <v>0</v>
      </c>
      <c r="AT541" s="53">
        <v>0</v>
      </c>
      <c r="AU541" s="53">
        <v>0</v>
      </c>
      <c r="AV541" s="53">
        <v>0</v>
      </c>
      <c r="AW541" s="53">
        <v>0</v>
      </c>
      <c r="AX541" s="53">
        <v>0</v>
      </c>
      <c r="AY541" s="53">
        <v>0</v>
      </c>
      <c r="AZ541" s="53">
        <v>0</v>
      </c>
      <c r="BA541" s="53">
        <v>0</v>
      </c>
      <c r="BB541" s="53">
        <v>0</v>
      </c>
      <c r="BC541" s="53">
        <v>0</v>
      </c>
      <c r="BD541" s="53">
        <v>0</v>
      </c>
      <c r="BE541" s="53">
        <v>0</v>
      </c>
      <c r="BF541" s="53">
        <v>0</v>
      </c>
      <c r="BG541" s="53">
        <v>0</v>
      </c>
      <c r="BH541" s="53">
        <v>0</v>
      </c>
      <c r="BI541" s="53">
        <v>0</v>
      </c>
      <c r="BJ541" s="53">
        <v>0</v>
      </c>
      <c r="BK541" s="53">
        <v>0</v>
      </c>
      <c r="BL541" s="53">
        <v>0</v>
      </c>
      <c r="BM541" s="53">
        <v>0</v>
      </c>
      <c r="BN541" s="53">
        <v>0</v>
      </c>
      <c r="BO541" s="53">
        <v>0</v>
      </c>
      <c r="BP541" s="53">
        <v>0</v>
      </c>
      <c r="BQ541" s="53">
        <v>0</v>
      </c>
      <c r="BR541" s="53">
        <v>0</v>
      </c>
      <c r="BS541" s="53">
        <v>0</v>
      </c>
      <c r="BT541" s="53">
        <v>0</v>
      </c>
      <c r="BU541" s="53">
        <v>0</v>
      </c>
      <c r="BV541" s="53">
        <v>0</v>
      </c>
      <c r="BW541" s="53">
        <v>0</v>
      </c>
      <c r="BX541" s="53">
        <v>0</v>
      </c>
      <c r="BY541" s="53">
        <v>0</v>
      </c>
      <c r="BZ541" s="53">
        <v>0</v>
      </c>
      <c r="CA541" s="53">
        <v>0</v>
      </c>
      <c r="CB541" s="53">
        <v>0</v>
      </c>
      <c r="CC541" s="53">
        <v>0</v>
      </c>
      <c r="CD541" s="53">
        <v>0</v>
      </c>
      <c r="CE541" s="53">
        <v>0</v>
      </c>
      <c r="CF541" s="53">
        <v>0</v>
      </c>
      <c r="CG541" s="53">
        <v>0</v>
      </c>
      <c r="CH541" s="53">
        <v>0</v>
      </c>
      <c r="CI541" s="53">
        <v>0</v>
      </c>
      <c r="CJ541" s="53">
        <v>0</v>
      </c>
      <c r="CK541" s="53">
        <v>0</v>
      </c>
      <c r="CL541" s="53">
        <v>0</v>
      </c>
      <c r="CM541" s="53">
        <v>0</v>
      </c>
      <c r="CN541" s="53">
        <v>0</v>
      </c>
      <c r="CO541" s="53">
        <v>0</v>
      </c>
      <c r="CP541" s="53">
        <v>0</v>
      </c>
      <c r="CQ541" s="53">
        <v>0</v>
      </c>
      <c r="CR541" s="53">
        <v>0</v>
      </c>
      <c r="CS541" s="53">
        <v>0</v>
      </c>
      <c r="CT541" s="53">
        <v>0</v>
      </c>
      <c r="CU541" s="53">
        <v>0</v>
      </c>
      <c r="CV541" s="53">
        <v>0</v>
      </c>
      <c r="CW541" s="53">
        <v>0</v>
      </c>
      <c r="CX541" s="53">
        <v>0</v>
      </c>
      <c r="CY541" s="53">
        <v>0</v>
      </c>
      <c r="CZ541" s="53">
        <v>0</v>
      </c>
      <c r="DA541" s="53">
        <v>0</v>
      </c>
      <c r="DB541" s="53">
        <v>0</v>
      </c>
      <c r="DC541" s="53">
        <v>0</v>
      </c>
      <c r="DD541" s="53">
        <v>0</v>
      </c>
      <c r="DE541" s="53">
        <v>0</v>
      </c>
      <c r="DF541" s="53">
        <v>0</v>
      </c>
      <c r="DG541" s="53">
        <v>0</v>
      </c>
      <c r="DH541" s="53">
        <v>0</v>
      </c>
      <c r="DI541" s="53">
        <v>0</v>
      </c>
      <c r="DJ541" s="53">
        <v>0</v>
      </c>
      <c r="DK541" s="53">
        <v>0</v>
      </c>
      <c r="DL541" s="53">
        <v>0</v>
      </c>
      <c r="DM541" s="53">
        <v>0</v>
      </c>
      <c r="DN541" s="53">
        <v>0</v>
      </c>
      <c r="DO541" s="53">
        <v>0</v>
      </c>
      <c r="DP541" s="53">
        <v>0</v>
      </c>
      <c r="DQ541" s="53">
        <v>0</v>
      </c>
      <c r="DR541" s="53">
        <v>0</v>
      </c>
      <c r="DS541" s="53">
        <v>0</v>
      </c>
      <c r="DT541" s="53">
        <v>0</v>
      </c>
      <c r="DU541" s="53">
        <v>0</v>
      </c>
      <c r="DV541" s="53">
        <v>0</v>
      </c>
      <c r="DW541" s="53">
        <v>0</v>
      </c>
      <c r="DX541" s="53">
        <v>0</v>
      </c>
      <c r="DY541" s="53">
        <v>0</v>
      </c>
      <c r="DZ541" s="53">
        <v>0</v>
      </c>
      <c r="EA541" s="53">
        <v>0</v>
      </c>
      <c r="EB541" s="53">
        <v>0</v>
      </c>
      <c r="EC541" s="53">
        <v>0</v>
      </c>
      <c r="ED541" s="53">
        <v>0</v>
      </c>
      <c r="EE541" s="53">
        <v>0</v>
      </c>
      <c r="EF541" s="53">
        <v>0</v>
      </c>
      <c r="EG541" s="53">
        <v>0</v>
      </c>
      <c r="EH541" s="53">
        <v>0</v>
      </c>
      <c r="EI541" s="53">
        <v>0</v>
      </c>
      <c r="EJ541" s="53">
        <v>0</v>
      </c>
      <c r="EK541" s="53">
        <v>0</v>
      </c>
      <c r="EL541" s="53">
        <v>0</v>
      </c>
      <c r="EM541" s="53">
        <v>0</v>
      </c>
      <c r="EN541" s="53">
        <v>0</v>
      </c>
      <c r="EO541" s="53">
        <v>0</v>
      </c>
      <c r="EP541" s="53">
        <v>0</v>
      </c>
      <c r="EQ541" s="53">
        <v>0</v>
      </c>
      <c r="ER541" s="53">
        <v>0</v>
      </c>
      <c r="ES541" s="53">
        <v>0</v>
      </c>
      <c r="ET541" s="53">
        <v>0</v>
      </c>
      <c r="EU541" s="53">
        <v>0</v>
      </c>
      <c r="EV541" s="53">
        <v>0</v>
      </c>
      <c r="EW541" s="53">
        <v>67.897729999999996</v>
      </c>
      <c r="EX541" s="53">
        <v>66.25</v>
      </c>
      <c r="EY541" s="53">
        <v>64.772729999999996</v>
      </c>
      <c r="EZ541" s="53">
        <v>63.488639999999997</v>
      </c>
      <c r="FA541" s="53">
        <v>62.227269999999997</v>
      </c>
      <c r="FB541" s="53">
        <v>61.272730000000003</v>
      </c>
      <c r="FC541" s="53">
        <v>61.704540000000001</v>
      </c>
      <c r="FD541" s="53">
        <v>64.25</v>
      </c>
      <c r="FE541" s="53">
        <v>67.670460000000006</v>
      </c>
      <c r="FF541" s="53">
        <v>71.170460000000006</v>
      </c>
      <c r="FG541" s="53">
        <v>75</v>
      </c>
      <c r="FH541" s="53">
        <v>78.670460000000006</v>
      </c>
      <c r="FI541" s="53">
        <v>82.045460000000006</v>
      </c>
      <c r="FJ541" s="53">
        <v>84.943179999999998</v>
      </c>
      <c r="FK541" s="53">
        <v>87.340909999999994</v>
      </c>
      <c r="FL541" s="53">
        <v>89.318179999999998</v>
      </c>
      <c r="FM541" s="53">
        <v>90.170460000000006</v>
      </c>
      <c r="FN541" s="53">
        <v>89.852270000000004</v>
      </c>
      <c r="FO541" s="53">
        <v>88.204539999999994</v>
      </c>
      <c r="FP541" s="53">
        <v>85.011359999999996</v>
      </c>
      <c r="FQ541" s="53">
        <v>79.852270000000004</v>
      </c>
      <c r="FR541" s="53">
        <v>75.420460000000006</v>
      </c>
      <c r="FS541" s="53">
        <v>71.829539999999994</v>
      </c>
      <c r="FT541" s="53">
        <v>69.511359999999996</v>
      </c>
      <c r="FU541" s="53">
        <v>4</v>
      </c>
      <c r="FV541" s="53">
        <v>769.81280000000004</v>
      </c>
      <c r="FW541" s="53">
        <v>622.47090000000003</v>
      </c>
      <c r="FX541" s="53">
        <v>0</v>
      </c>
    </row>
    <row r="542" spans="1:180" x14ac:dyDescent="0.3">
      <c r="A542" t="s">
        <v>174</v>
      </c>
      <c r="B542" t="s">
        <v>254</v>
      </c>
      <c r="C542" t="s">
        <v>180</v>
      </c>
      <c r="D542" t="s">
        <v>248</v>
      </c>
      <c r="E542" t="s">
        <v>189</v>
      </c>
      <c r="F542" t="s">
        <v>234</v>
      </c>
      <c r="G542" t="s">
        <v>244</v>
      </c>
      <c r="H542" s="53">
        <v>87</v>
      </c>
      <c r="I542" s="53">
        <v>0</v>
      </c>
      <c r="J542" s="53">
        <v>0</v>
      </c>
      <c r="K542" s="53">
        <v>0</v>
      </c>
      <c r="L542" s="53">
        <v>0</v>
      </c>
      <c r="M542" s="53">
        <v>0</v>
      </c>
      <c r="N542" s="53">
        <v>0</v>
      </c>
      <c r="O542" s="53">
        <v>0</v>
      </c>
      <c r="P542" s="53">
        <v>0</v>
      </c>
      <c r="Q542" s="53">
        <v>0</v>
      </c>
      <c r="R542" s="53">
        <v>0</v>
      </c>
      <c r="S542" s="53">
        <v>0</v>
      </c>
      <c r="T542" s="53">
        <v>0</v>
      </c>
      <c r="U542" s="53">
        <v>0</v>
      </c>
      <c r="V542" s="53">
        <v>0</v>
      </c>
      <c r="W542" s="53">
        <v>0</v>
      </c>
      <c r="X542" s="53">
        <v>0</v>
      </c>
      <c r="Y542" s="53">
        <v>0</v>
      </c>
      <c r="Z542" s="53">
        <v>0</v>
      </c>
      <c r="AA542" s="53">
        <v>0</v>
      </c>
      <c r="AB542" s="53">
        <v>0</v>
      </c>
      <c r="AC542" s="53">
        <v>0</v>
      </c>
      <c r="AD542" s="53">
        <v>0</v>
      </c>
      <c r="AE542" s="53">
        <v>0</v>
      </c>
      <c r="AF542" s="53">
        <v>0</v>
      </c>
      <c r="AG542" s="53">
        <v>0</v>
      </c>
      <c r="AH542" s="53">
        <v>0</v>
      </c>
      <c r="AI542" s="53">
        <v>0</v>
      </c>
      <c r="AJ542" s="53">
        <v>0</v>
      </c>
      <c r="AK542" s="53">
        <v>0</v>
      </c>
      <c r="AL542" s="53">
        <v>0</v>
      </c>
      <c r="AM542" s="53">
        <v>0</v>
      </c>
      <c r="AN542" s="53">
        <v>0</v>
      </c>
      <c r="AO542" s="53">
        <v>0</v>
      </c>
      <c r="AP542" s="53">
        <v>0</v>
      </c>
      <c r="AQ542" s="53">
        <v>0</v>
      </c>
      <c r="AR542" s="53">
        <v>0</v>
      </c>
      <c r="AS542" s="53">
        <v>0</v>
      </c>
      <c r="AT542" s="53">
        <v>0</v>
      </c>
      <c r="AU542" s="53">
        <v>0</v>
      </c>
      <c r="AV542" s="53">
        <v>0</v>
      </c>
      <c r="AW542" s="53">
        <v>0</v>
      </c>
      <c r="AX542" s="53">
        <v>0</v>
      </c>
      <c r="AY542" s="53">
        <v>0</v>
      </c>
      <c r="AZ542" s="53">
        <v>0</v>
      </c>
      <c r="BA542" s="53">
        <v>0</v>
      </c>
      <c r="BB542" s="53">
        <v>0</v>
      </c>
      <c r="BC542" s="53">
        <v>0</v>
      </c>
      <c r="BD542" s="53">
        <v>0</v>
      </c>
      <c r="BE542" s="53">
        <v>0</v>
      </c>
      <c r="BF542" s="53">
        <v>0</v>
      </c>
      <c r="BG542" s="53">
        <v>0</v>
      </c>
      <c r="BH542" s="53">
        <v>0</v>
      </c>
      <c r="BI542" s="53">
        <v>0</v>
      </c>
      <c r="BJ542" s="53">
        <v>0</v>
      </c>
      <c r="BK542" s="53">
        <v>0</v>
      </c>
      <c r="BL542" s="53">
        <v>0</v>
      </c>
      <c r="BM542" s="53">
        <v>0</v>
      </c>
      <c r="BN542" s="53">
        <v>0</v>
      </c>
      <c r="BO542" s="53">
        <v>0</v>
      </c>
      <c r="BP542" s="53">
        <v>0</v>
      </c>
      <c r="BQ542" s="53">
        <v>0</v>
      </c>
      <c r="BR542" s="53">
        <v>0</v>
      </c>
      <c r="BS542" s="53">
        <v>0</v>
      </c>
      <c r="BT542" s="53">
        <v>0</v>
      </c>
      <c r="BU542" s="53">
        <v>0</v>
      </c>
      <c r="BV542" s="53">
        <v>0</v>
      </c>
      <c r="BW542" s="53">
        <v>0</v>
      </c>
      <c r="BX542" s="53">
        <v>0</v>
      </c>
      <c r="BY542" s="53">
        <v>0</v>
      </c>
      <c r="BZ542" s="53">
        <v>0</v>
      </c>
      <c r="CA542" s="53">
        <v>0</v>
      </c>
      <c r="CB542" s="53">
        <v>0</v>
      </c>
      <c r="CC542" s="53">
        <v>0</v>
      </c>
      <c r="CD542" s="53">
        <v>0</v>
      </c>
      <c r="CE542" s="53">
        <v>0</v>
      </c>
      <c r="CF542" s="53">
        <v>0</v>
      </c>
      <c r="CG542" s="53">
        <v>0</v>
      </c>
      <c r="CH542" s="53">
        <v>0</v>
      </c>
      <c r="CI542" s="53">
        <v>0</v>
      </c>
      <c r="CJ542" s="53">
        <v>0</v>
      </c>
      <c r="CK542" s="53">
        <v>0</v>
      </c>
      <c r="CL542" s="53">
        <v>0</v>
      </c>
      <c r="CM542" s="53">
        <v>0</v>
      </c>
      <c r="CN542" s="53">
        <v>0</v>
      </c>
      <c r="CO542" s="53">
        <v>0</v>
      </c>
      <c r="CP542" s="53">
        <v>0</v>
      </c>
      <c r="CQ542" s="53">
        <v>0</v>
      </c>
      <c r="CR542" s="53">
        <v>0</v>
      </c>
      <c r="CS542" s="53">
        <v>0</v>
      </c>
      <c r="CT542" s="53">
        <v>0</v>
      </c>
      <c r="CU542" s="53">
        <v>0</v>
      </c>
      <c r="CV542" s="53">
        <v>0</v>
      </c>
      <c r="CW542" s="53">
        <v>0</v>
      </c>
      <c r="CX542" s="53">
        <v>0</v>
      </c>
      <c r="CY542" s="53">
        <v>0</v>
      </c>
      <c r="CZ542" s="53">
        <v>0</v>
      </c>
      <c r="DA542" s="53">
        <v>0</v>
      </c>
      <c r="DB542" s="53">
        <v>0</v>
      </c>
      <c r="DC542" s="53">
        <v>0</v>
      </c>
      <c r="DD542" s="53">
        <v>0</v>
      </c>
      <c r="DE542" s="53">
        <v>0</v>
      </c>
      <c r="DF542" s="53">
        <v>0</v>
      </c>
      <c r="DG542" s="53">
        <v>0</v>
      </c>
      <c r="DH542" s="53">
        <v>0</v>
      </c>
      <c r="DI542" s="53">
        <v>0</v>
      </c>
      <c r="DJ542" s="53">
        <v>0</v>
      </c>
      <c r="DK542" s="53">
        <v>0</v>
      </c>
      <c r="DL542" s="53">
        <v>0</v>
      </c>
      <c r="DM542" s="53">
        <v>0</v>
      </c>
      <c r="DN542" s="53">
        <v>0</v>
      </c>
      <c r="DO542" s="53">
        <v>0</v>
      </c>
      <c r="DP542" s="53">
        <v>0</v>
      </c>
      <c r="DQ542" s="53">
        <v>0</v>
      </c>
      <c r="DR542" s="53">
        <v>0</v>
      </c>
      <c r="DS542" s="53">
        <v>0</v>
      </c>
      <c r="DT542" s="53">
        <v>0</v>
      </c>
      <c r="DU542" s="53">
        <v>0</v>
      </c>
      <c r="DV542" s="53">
        <v>0</v>
      </c>
      <c r="DW542" s="53">
        <v>0</v>
      </c>
      <c r="DX542" s="53">
        <v>0</v>
      </c>
      <c r="DY542" s="53">
        <v>0</v>
      </c>
      <c r="DZ542" s="53">
        <v>0</v>
      </c>
      <c r="EA542" s="53">
        <v>0</v>
      </c>
      <c r="EB542" s="53">
        <v>0</v>
      </c>
      <c r="EC542" s="53">
        <v>0</v>
      </c>
      <c r="ED542" s="53">
        <v>0</v>
      </c>
      <c r="EE542" s="53">
        <v>0</v>
      </c>
      <c r="EF542" s="53">
        <v>0</v>
      </c>
      <c r="EG542" s="53">
        <v>0</v>
      </c>
      <c r="EH542" s="53">
        <v>0</v>
      </c>
      <c r="EI542" s="53">
        <v>0</v>
      </c>
      <c r="EJ542" s="53">
        <v>0</v>
      </c>
      <c r="EK542" s="53">
        <v>0</v>
      </c>
      <c r="EL542" s="53">
        <v>0</v>
      </c>
      <c r="EM542" s="53">
        <v>0</v>
      </c>
      <c r="EN542" s="53">
        <v>0</v>
      </c>
      <c r="EO542" s="53">
        <v>0</v>
      </c>
      <c r="EP542" s="53">
        <v>0</v>
      </c>
      <c r="EQ542" s="53">
        <v>0</v>
      </c>
      <c r="ER542" s="53">
        <v>0</v>
      </c>
      <c r="ES542" s="53">
        <v>0</v>
      </c>
      <c r="ET542" s="53">
        <v>0</v>
      </c>
      <c r="EU542" s="53">
        <v>0</v>
      </c>
      <c r="EV542" s="53">
        <v>0</v>
      </c>
      <c r="EW542" s="53">
        <v>71.30556</v>
      </c>
      <c r="EX542" s="53">
        <v>69.44444</v>
      </c>
      <c r="EY542" s="53">
        <v>68.111109999999996</v>
      </c>
      <c r="EZ542" s="53">
        <v>67.05556</v>
      </c>
      <c r="FA542" s="53">
        <v>66.083340000000007</v>
      </c>
      <c r="FB542" s="53">
        <v>64.361109999999996</v>
      </c>
      <c r="FC542" s="53">
        <v>63.27778</v>
      </c>
      <c r="FD542" s="53">
        <v>64.527780000000007</v>
      </c>
      <c r="FE542" s="53">
        <v>68.19444</v>
      </c>
      <c r="FF542" s="53">
        <v>72.527780000000007</v>
      </c>
      <c r="FG542" s="53">
        <v>77.166659999999993</v>
      </c>
      <c r="FH542" s="53">
        <v>81.361109999999996</v>
      </c>
      <c r="FI542" s="53">
        <v>84.888890000000004</v>
      </c>
      <c r="FJ542" s="53">
        <v>88.083340000000007</v>
      </c>
      <c r="FK542" s="53">
        <v>90.94444</v>
      </c>
      <c r="FL542" s="53">
        <v>92.833340000000007</v>
      </c>
      <c r="FM542" s="53">
        <v>94</v>
      </c>
      <c r="FN542" s="53">
        <v>93.222219999999993</v>
      </c>
      <c r="FO542" s="53">
        <v>91.027780000000007</v>
      </c>
      <c r="FP542" s="53">
        <v>86.5</v>
      </c>
      <c r="FQ542" s="53">
        <v>81.166659999999993</v>
      </c>
      <c r="FR542" s="53">
        <v>77.111109999999996</v>
      </c>
      <c r="FS542" s="53">
        <v>74.30556</v>
      </c>
      <c r="FT542" s="53">
        <v>72.083340000000007</v>
      </c>
      <c r="FU542" s="53">
        <v>4</v>
      </c>
      <c r="FV542" s="53">
        <v>483.38940000000002</v>
      </c>
      <c r="FW542" s="53">
        <v>394.34320000000002</v>
      </c>
      <c r="FX542" s="53">
        <v>0</v>
      </c>
    </row>
    <row r="543" spans="1:180" x14ac:dyDescent="0.3">
      <c r="A543" t="s">
        <v>174</v>
      </c>
      <c r="B543" t="s">
        <v>254</v>
      </c>
      <c r="C543" t="s">
        <v>180</v>
      </c>
      <c r="D543" t="s">
        <v>227</v>
      </c>
      <c r="E543" t="s">
        <v>190</v>
      </c>
      <c r="F543" t="s">
        <v>234</v>
      </c>
      <c r="G543" t="s">
        <v>244</v>
      </c>
      <c r="H543" s="53">
        <v>87</v>
      </c>
      <c r="I543" s="53">
        <v>0</v>
      </c>
      <c r="J543" s="53">
        <v>0</v>
      </c>
      <c r="K543" s="53">
        <v>0</v>
      </c>
      <c r="L543" s="53">
        <v>0</v>
      </c>
      <c r="M543" s="53">
        <v>0</v>
      </c>
      <c r="N543" s="53">
        <v>0</v>
      </c>
      <c r="O543" s="53">
        <v>0</v>
      </c>
      <c r="P543" s="53">
        <v>0</v>
      </c>
      <c r="Q543" s="53">
        <v>0</v>
      </c>
      <c r="R543" s="53">
        <v>0</v>
      </c>
      <c r="S543" s="53">
        <v>0</v>
      </c>
      <c r="T543" s="53">
        <v>0</v>
      </c>
      <c r="U543" s="53">
        <v>0</v>
      </c>
      <c r="V543" s="53">
        <v>0</v>
      </c>
      <c r="W543" s="53">
        <v>0</v>
      </c>
      <c r="X543" s="53">
        <v>0</v>
      </c>
      <c r="Y543" s="53">
        <v>0</v>
      </c>
      <c r="Z543" s="53">
        <v>0</v>
      </c>
      <c r="AA543" s="53">
        <v>0</v>
      </c>
      <c r="AB543" s="53">
        <v>0</v>
      </c>
      <c r="AC543" s="53">
        <v>0</v>
      </c>
      <c r="AD543" s="53">
        <v>0</v>
      </c>
      <c r="AE543" s="53">
        <v>0</v>
      </c>
      <c r="AF543" s="53">
        <v>0</v>
      </c>
      <c r="AG543" s="53">
        <v>0</v>
      </c>
      <c r="AH543" s="53">
        <v>0</v>
      </c>
      <c r="AI543" s="53">
        <v>0</v>
      </c>
      <c r="AJ543" s="53">
        <v>0</v>
      </c>
      <c r="AK543" s="53">
        <v>0</v>
      </c>
      <c r="AL543" s="53">
        <v>0</v>
      </c>
      <c r="AM543" s="53">
        <v>0</v>
      </c>
      <c r="AN543" s="53">
        <v>0</v>
      </c>
      <c r="AO543" s="53">
        <v>0</v>
      </c>
      <c r="AP543" s="53">
        <v>0</v>
      </c>
      <c r="AQ543" s="53">
        <v>0</v>
      </c>
      <c r="AR543" s="53">
        <v>0</v>
      </c>
      <c r="AS543" s="53">
        <v>0</v>
      </c>
      <c r="AT543" s="53">
        <v>0</v>
      </c>
      <c r="AU543" s="53">
        <v>0</v>
      </c>
      <c r="AV543" s="53">
        <v>0</v>
      </c>
      <c r="AW543" s="53">
        <v>0</v>
      </c>
      <c r="AX543" s="53">
        <v>0</v>
      </c>
      <c r="AY543" s="53">
        <v>0</v>
      </c>
      <c r="AZ543" s="53">
        <v>0</v>
      </c>
      <c r="BA543" s="53">
        <v>0</v>
      </c>
      <c r="BB543" s="53">
        <v>0</v>
      </c>
      <c r="BC543" s="53">
        <v>0</v>
      </c>
      <c r="BD543" s="53">
        <v>0</v>
      </c>
      <c r="BE543" s="53">
        <v>0</v>
      </c>
      <c r="BF543" s="53">
        <v>0</v>
      </c>
      <c r="BG543" s="53">
        <v>0</v>
      </c>
      <c r="BH543" s="53">
        <v>0</v>
      </c>
      <c r="BI543" s="53">
        <v>0</v>
      </c>
      <c r="BJ543" s="53">
        <v>0</v>
      </c>
      <c r="BK543" s="53">
        <v>0</v>
      </c>
      <c r="BL543" s="53">
        <v>0</v>
      </c>
      <c r="BM543" s="53">
        <v>0</v>
      </c>
      <c r="BN543" s="53">
        <v>0</v>
      </c>
      <c r="BO543" s="53">
        <v>0</v>
      </c>
      <c r="BP543" s="53">
        <v>0</v>
      </c>
      <c r="BQ543" s="53">
        <v>0</v>
      </c>
      <c r="BR543" s="53">
        <v>0</v>
      </c>
      <c r="BS543" s="53">
        <v>0</v>
      </c>
      <c r="BT543" s="53">
        <v>0</v>
      </c>
      <c r="BU543" s="53">
        <v>0</v>
      </c>
      <c r="BV543" s="53">
        <v>0</v>
      </c>
      <c r="BW543" s="53">
        <v>0</v>
      </c>
      <c r="BX543" s="53">
        <v>0</v>
      </c>
      <c r="BY543" s="53">
        <v>0</v>
      </c>
      <c r="BZ543" s="53">
        <v>0</v>
      </c>
      <c r="CA543" s="53">
        <v>0</v>
      </c>
      <c r="CB543" s="53">
        <v>0</v>
      </c>
      <c r="CC543" s="53">
        <v>0</v>
      </c>
      <c r="CD543" s="53">
        <v>0</v>
      </c>
      <c r="CE543" s="53">
        <v>0</v>
      </c>
      <c r="CF543" s="53">
        <v>0</v>
      </c>
      <c r="CG543" s="53">
        <v>0</v>
      </c>
      <c r="CH543" s="53">
        <v>0</v>
      </c>
      <c r="CI543" s="53">
        <v>0</v>
      </c>
      <c r="CJ543" s="53">
        <v>0</v>
      </c>
      <c r="CK543" s="53">
        <v>0</v>
      </c>
      <c r="CL543" s="53">
        <v>0</v>
      </c>
      <c r="CM543" s="53">
        <v>0</v>
      </c>
      <c r="CN543" s="53">
        <v>0</v>
      </c>
      <c r="CO543" s="53">
        <v>0</v>
      </c>
      <c r="CP543" s="53">
        <v>0</v>
      </c>
      <c r="CQ543" s="53">
        <v>0</v>
      </c>
      <c r="CR543" s="53">
        <v>0</v>
      </c>
      <c r="CS543" s="53">
        <v>0</v>
      </c>
      <c r="CT543" s="53">
        <v>0</v>
      </c>
      <c r="CU543" s="53">
        <v>0</v>
      </c>
      <c r="CV543" s="53">
        <v>0</v>
      </c>
      <c r="CW543" s="53">
        <v>0</v>
      </c>
      <c r="CX543" s="53">
        <v>0</v>
      </c>
      <c r="CY543" s="53">
        <v>0</v>
      </c>
      <c r="CZ543" s="53">
        <v>0</v>
      </c>
      <c r="DA543" s="53">
        <v>0</v>
      </c>
      <c r="DB543" s="53">
        <v>0</v>
      </c>
      <c r="DC543" s="53">
        <v>0</v>
      </c>
      <c r="DD543" s="53">
        <v>0</v>
      </c>
      <c r="DE543" s="53">
        <v>0</v>
      </c>
      <c r="DF543" s="53">
        <v>0</v>
      </c>
      <c r="DG543" s="53">
        <v>0</v>
      </c>
      <c r="DH543" s="53">
        <v>0</v>
      </c>
      <c r="DI543" s="53">
        <v>0</v>
      </c>
      <c r="DJ543" s="53">
        <v>0</v>
      </c>
      <c r="DK543" s="53">
        <v>0</v>
      </c>
      <c r="DL543" s="53">
        <v>0</v>
      </c>
      <c r="DM543" s="53">
        <v>0</v>
      </c>
      <c r="DN543" s="53">
        <v>0</v>
      </c>
      <c r="DO543" s="53">
        <v>0</v>
      </c>
      <c r="DP543" s="53">
        <v>0</v>
      </c>
      <c r="DQ543" s="53">
        <v>0</v>
      </c>
      <c r="DR543" s="53">
        <v>0</v>
      </c>
      <c r="DS543" s="53">
        <v>0</v>
      </c>
      <c r="DT543" s="53">
        <v>0</v>
      </c>
      <c r="DU543" s="53">
        <v>0</v>
      </c>
      <c r="DV543" s="53">
        <v>0</v>
      </c>
      <c r="DW543" s="53">
        <v>0</v>
      </c>
      <c r="DX543" s="53">
        <v>0</v>
      </c>
      <c r="DY543" s="53">
        <v>0</v>
      </c>
      <c r="DZ543" s="53">
        <v>0</v>
      </c>
      <c r="EA543" s="53">
        <v>0</v>
      </c>
      <c r="EB543" s="53">
        <v>0</v>
      </c>
      <c r="EC543" s="53">
        <v>0</v>
      </c>
      <c r="ED543" s="53">
        <v>0</v>
      </c>
      <c r="EE543" s="53">
        <v>0</v>
      </c>
      <c r="EF543" s="53">
        <v>0</v>
      </c>
      <c r="EG543" s="53">
        <v>0</v>
      </c>
      <c r="EH543" s="53">
        <v>0</v>
      </c>
      <c r="EI543" s="53">
        <v>0</v>
      </c>
      <c r="EJ543" s="53">
        <v>0</v>
      </c>
      <c r="EK543" s="53">
        <v>0</v>
      </c>
      <c r="EL543" s="53">
        <v>0</v>
      </c>
      <c r="EM543" s="53">
        <v>0</v>
      </c>
      <c r="EN543" s="53">
        <v>0</v>
      </c>
      <c r="EO543" s="53">
        <v>0</v>
      </c>
      <c r="EP543" s="53">
        <v>0</v>
      </c>
      <c r="EQ543" s="53">
        <v>0</v>
      </c>
      <c r="ER543" s="53">
        <v>0</v>
      </c>
      <c r="ES543" s="53">
        <v>0</v>
      </c>
      <c r="ET543" s="53">
        <v>0</v>
      </c>
      <c r="EU543" s="53">
        <v>0</v>
      </c>
      <c r="EV543" s="53">
        <v>0</v>
      </c>
      <c r="EW543" s="53">
        <v>66.666659999999993</v>
      </c>
      <c r="EX543" s="53">
        <v>65.595240000000004</v>
      </c>
      <c r="EY543" s="53">
        <v>64.107140000000001</v>
      </c>
      <c r="EZ543" s="53">
        <v>62.964289999999998</v>
      </c>
      <c r="FA543" s="53">
        <v>61.523809999999997</v>
      </c>
      <c r="FB543" s="53">
        <v>60.654760000000003</v>
      </c>
      <c r="FC543" s="53">
        <v>59.845239999999997</v>
      </c>
      <c r="FD543" s="53">
        <v>60.845239999999997</v>
      </c>
      <c r="FE543" s="53">
        <v>64.833340000000007</v>
      </c>
      <c r="FF543" s="53">
        <v>69.880949999999999</v>
      </c>
      <c r="FG543" s="53">
        <v>74.392859999999999</v>
      </c>
      <c r="FH543" s="53">
        <v>78.654759999999996</v>
      </c>
      <c r="FI543" s="53">
        <v>82.345240000000004</v>
      </c>
      <c r="FJ543" s="53">
        <v>85.464290000000005</v>
      </c>
      <c r="FK543" s="53">
        <v>87.988100000000003</v>
      </c>
      <c r="FL543" s="53">
        <v>89.797619999999995</v>
      </c>
      <c r="FM543" s="53">
        <v>90.476190000000003</v>
      </c>
      <c r="FN543" s="53">
        <v>89.488100000000003</v>
      </c>
      <c r="FO543" s="53">
        <v>86.023809999999997</v>
      </c>
      <c r="FP543" s="53">
        <v>80.702380000000005</v>
      </c>
      <c r="FQ543" s="53">
        <v>76.095240000000004</v>
      </c>
      <c r="FR543" s="53">
        <v>72.464290000000005</v>
      </c>
      <c r="FS543" s="53">
        <v>69.690479999999994</v>
      </c>
      <c r="FT543" s="53">
        <v>67.690479999999994</v>
      </c>
      <c r="FU543" s="53">
        <v>4</v>
      </c>
      <c r="FV543" s="53">
        <v>137.25569999999999</v>
      </c>
      <c r="FW543" s="53">
        <v>91.409869999999998</v>
      </c>
      <c r="FX543" s="53">
        <v>0</v>
      </c>
    </row>
    <row r="544" spans="1:180" x14ac:dyDescent="0.3">
      <c r="A544" t="s">
        <v>174</v>
      </c>
      <c r="B544" t="s">
        <v>254</v>
      </c>
      <c r="C544" t="s">
        <v>180</v>
      </c>
      <c r="D544" t="s">
        <v>248</v>
      </c>
      <c r="E544" t="s">
        <v>190</v>
      </c>
      <c r="F544" t="s">
        <v>234</v>
      </c>
      <c r="G544" t="s">
        <v>244</v>
      </c>
      <c r="H544" s="53">
        <v>87</v>
      </c>
      <c r="I544" s="53">
        <v>0</v>
      </c>
      <c r="J544" s="53">
        <v>0</v>
      </c>
      <c r="K544" s="53">
        <v>0</v>
      </c>
      <c r="L544" s="53">
        <v>0</v>
      </c>
      <c r="M544" s="53">
        <v>0</v>
      </c>
      <c r="N544" s="53">
        <v>0</v>
      </c>
      <c r="O544" s="53">
        <v>0</v>
      </c>
      <c r="P544" s="53">
        <v>0</v>
      </c>
      <c r="Q544" s="53">
        <v>0</v>
      </c>
      <c r="R544" s="53">
        <v>0</v>
      </c>
      <c r="S544" s="53">
        <v>0</v>
      </c>
      <c r="T544" s="53">
        <v>0</v>
      </c>
      <c r="U544" s="53">
        <v>0</v>
      </c>
      <c r="V544" s="53">
        <v>0</v>
      </c>
      <c r="W544" s="53">
        <v>0</v>
      </c>
      <c r="X544" s="53">
        <v>0</v>
      </c>
      <c r="Y544" s="53">
        <v>0</v>
      </c>
      <c r="Z544" s="53">
        <v>0</v>
      </c>
      <c r="AA544" s="53">
        <v>0</v>
      </c>
      <c r="AB544" s="53">
        <v>0</v>
      </c>
      <c r="AC544" s="53">
        <v>0</v>
      </c>
      <c r="AD544" s="53">
        <v>0</v>
      </c>
      <c r="AE544" s="53">
        <v>0</v>
      </c>
      <c r="AF544" s="53">
        <v>0</v>
      </c>
      <c r="AG544" s="53">
        <v>0</v>
      </c>
      <c r="AH544" s="53">
        <v>0</v>
      </c>
      <c r="AI544" s="53">
        <v>0</v>
      </c>
      <c r="AJ544" s="53">
        <v>0</v>
      </c>
      <c r="AK544" s="53">
        <v>0</v>
      </c>
      <c r="AL544" s="53">
        <v>0</v>
      </c>
      <c r="AM544" s="53">
        <v>0</v>
      </c>
      <c r="AN544" s="53">
        <v>0</v>
      </c>
      <c r="AO544" s="53">
        <v>0</v>
      </c>
      <c r="AP544" s="53">
        <v>0</v>
      </c>
      <c r="AQ544" s="53">
        <v>0</v>
      </c>
      <c r="AR544" s="53">
        <v>0</v>
      </c>
      <c r="AS544" s="53">
        <v>0</v>
      </c>
      <c r="AT544" s="53">
        <v>0</v>
      </c>
      <c r="AU544" s="53">
        <v>0</v>
      </c>
      <c r="AV544" s="53">
        <v>0</v>
      </c>
      <c r="AW544" s="53">
        <v>0</v>
      </c>
      <c r="AX544" s="53">
        <v>0</v>
      </c>
      <c r="AY544" s="53">
        <v>0</v>
      </c>
      <c r="AZ544" s="53">
        <v>0</v>
      </c>
      <c r="BA544" s="53">
        <v>0</v>
      </c>
      <c r="BB544" s="53">
        <v>0</v>
      </c>
      <c r="BC544" s="53">
        <v>0</v>
      </c>
      <c r="BD544" s="53">
        <v>0</v>
      </c>
      <c r="BE544" s="53">
        <v>0</v>
      </c>
      <c r="BF544" s="53">
        <v>0</v>
      </c>
      <c r="BG544" s="53">
        <v>0</v>
      </c>
      <c r="BH544" s="53">
        <v>0</v>
      </c>
      <c r="BI544" s="53">
        <v>0</v>
      </c>
      <c r="BJ544" s="53">
        <v>0</v>
      </c>
      <c r="BK544" s="53">
        <v>0</v>
      </c>
      <c r="BL544" s="53">
        <v>0</v>
      </c>
      <c r="BM544" s="53">
        <v>0</v>
      </c>
      <c r="BN544" s="53">
        <v>0</v>
      </c>
      <c r="BO544" s="53">
        <v>0</v>
      </c>
      <c r="BP544" s="53">
        <v>0</v>
      </c>
      <c r="BQ544" s="53">
        <v>0</v>
      </c>
      <c r="BR544" s="53">
        <v>0</v>
      </c>
      <c r="BS544" s="53">
        <v>0</v>
      </c>
      <c r="BT544" s="53">
        <v>0</v>
      </c>
      <c r="BU544" s="53">
        <v>0</v>
      </c>
      <c r="BV544" s="53">
        <v>0</v>
      </c>
      <c r="BW544" s="53">
        <v>0</v>
      </c>
      <c r="BX544" s="53">
        <v>0</v>
      </c>
      <c r="BY544" s="53">
        <v>0</v>
      </c>
      <c r="BZ544" s="53">
        <v>0</v>
      </c>
      <c r="CA544" s="53">
        <v>0</v>
      </c>
      <c r="CB544" s="53">
        <v>0</v>
      </c>
      <c r="CC544" s="53">
        <v>0</v>
      </c>
      <c r="CD544" s="53">
        <v>0</v>
      </c>
      <c r="CE544" s="53">
        <v>0</v>
      </c>
      <c r="CF544" s="53">
        <v>0</v>
      </c>
      <c r="CG544" s="53">
        <v>0</v>
      </c>
      <c r="CH544" s="53">
        <v>0</v>
      </c>
      <c r="CI544" s="53">
        <v>0</v>
      </c>
      <c r="CJ544" s="53">
        <v>0</v>
      </c>
      <c r="CK544" s="53">
        <v>0</v>
      </c>
      <c r="CL544" s="53">
        <v>0</v>
      </c>
      <c r="CM544" s="53">
        <v>0</v>
      </c>
      <c r="CN544" s="53">
        <v>0</v>
      </c>
      <c r="CO544" s="53">
        <v>0</v>
      </c>
      <c r="CP544" s="53">
        <v>0</v>
      </c>
      <c r="CQ544" s="53">
        <v>0</v>
      </c>
      <c r="CR544" s="53">
        <v>0</v>
      </c>
      <c r="CS544" s="53">
        <v>0</v>
      </c>
      <c r="CT544" s="53">
        <v>0</v>
      </c>
      <c r="CU544" s="53">
        <v>0</v>
      </c>
      <c r="CV544" s="53">
        <v>0</v>
      </c>
      <c r="CW544" s="53">
        <v>0</v>
      </c>
      <c r="CX544" s="53">
        <v>0</v>
      </c>
      <c r="CY544" s="53">
        <v>0</v>
      </c>
      <c r="CZ544" s="53">
        <v>0</v>
      </c>
      <c r="DA544" s="53">
        <v>0</v>
      </c>
      <c r="DB544" s="53">
        <v>0</v>
      </c>
      <c r="DC544" s="53">
        <v>0</v>
      </c>
      <c r="DD544" s="53">
        <v>0</v>
      </c>
      <c r="DE544" s="53">
        <v>0</v>
      </c>
      <c r="DF544" s="53">
        <v>0</v>
      </c>
      <c r="DG544" s="53">
        <v>0</v>
      </c>
      <c r="DH544" s="53">
        <v>0</v>
      </c>
      <c r="DI544" s="53">
        <v>0</v>
      </c>
      <c r="DJ544" s="53">
        <v>0</v>
      </c>
      <c r="DK544" s="53">
        <v>0</v>
      </c>
      <c r="DL544" s="53">
        <v>0</v>
      </c>
      <c r="DM544" s="53">
        <v>0</v>
      </c>
      <c r="DN544" s="53">
        <v>0</v>
      </c>
      <c r="DO544" s="53">
        <v>0</v>
      </c>
      <c r="DP544" s="53">
        <v>0</v>
      </c>
      <c r="DQ544" s="53">
        <v>0</v>
      </c>
      <c r="DR544" s="53">
        <v>0</v>
      </c>
      <c r="DS544" s="53">
        <v>0</v>
      </c>
      <c r="DT544" s="53">
        <v>0</v>
      </c>
      <c r="DU544" s="53">
        <v>0</v>
      </c>
      <c r="DV544" s="53">
        <v>0</v>
      </c>
      <c r="DW544" s="53">
        <v>0</v>
      </c>
      <c r="DX544" s="53">
        <v>0</v>
      </c>
      <c r="DY544" s="53">
        <v>0</v>
      </c>
      <c r="DZ544" s="53">
        <v>0</v>
      </c>
      <c r="EA544" s="53">
        <v>0</v>
      </c>
      <c r="EB544" s="53">
        <v>0</v>
      </c>
      <c r="EC544" s="53">
        <v>0</v>
      </c>
      <c r="ED544" s="53">
        <v>0</v>
      </c>
      <c r="EE544" s="53">
        <v>0</v>
      </c>
      <c r="EF544" s="53">
        <v>0</v>
      </c>
      <c r="EG544" s="53">
        <v>0</v>
      </c>
      <c r="EH544" s="53">
        <v>0</v>
      </c>
      <c r="EI544" s="53">
        <v>0</v>
      </c>
      <c r="EJ544" s="53">
        <v>0</v>
      </c>
      <c r="EK544" s="53">
        <v>0</v>
      </c>
      <c r="EL544" s="53">
        <v>0</v>
      </c>
      <c r="EM544" s="53">
        <v>0</v>
      </c>
      <c r="EN544" s="53">
        <v>0</v>
      </c>
      <c r="EO544" s="53">
        <v>0</v>
      </c>
      <c r="EP544" s="53">
        <v>0</v>
      </c>
      <c r="EQ544" s="53">
        <v>0</v>
      </c>
      <c r="ER544" s="53">
        <v>0</v>
      </c>
      <c r="ES544" s="53">
        <v>0</v>
      </c>
      <c r="ET544" s="53">
        <v>0</v>
      </c>
      <c r="EU544" s="53">
        <v>0</v>
      </c>
      <c r="EV544" s="53">
        <v>0</v>
      </c>
      <c r="EW544" s="53">
        <v>66.888890000000004</v>
      </c>
      <c r="EX544" s="53">
        <v>65.44444</v>
      </c>
      <c r="EY544" s="53">
        <v>64.30556</v>
      </c>
      <c r="EZ544" s="53">
        <v>63.083329999999997</v>
      </c>
      <c r="FA544" s="53">
        <v>62.05556</v>
      </c>
      <c r="FB544" s="53">
        <v>60.666670000000003</v>
      </c>
      <c r="FC544" s="53">
        <v>59.638890000000004</v>
      </c>
      <c r="FD544" s="53">
        <v>60.47222</v>
      </c>
      <c r="FE544" s="53">
        <v>64.777780000000007</v>
      </c>
      <c r="FF544" s="53">
        <v>69.416659999999993</v>
      </c>
      <c r="FG544" s="53">
        <v>74.277780000000007</v>
      </c>
      <c r="FH544" s="53">
        <v>78.30556</v>
      </c>
      <c r="FI544" s="53">
        <v>82.05556</v>
      </c>
      <c r="FJ544" s="53">
        <v>85.19444</v>
      </c>
      <c r="FK544" s="53">
        <v>87.666659999999993</v>
      </c>
      <c r="FL544" s="53">
        <v>89.361109999999996</v>
      </c>
      <c r="FM544" s="53">
        <v>90.111109999999996</v>
      </c>
      <c r="FN544" s="53">
        <v>89.44444</v>
      </c>
      <c r="FO544" s="53">
        <v>86.722219999999993</v>
      </c>
      <c r="FP544" s="53">
        <v>81.361109999999996</v>
      </c>
      <c r="FQ544" s="53">
        <v>76.777780000000007</v>
      </c>
      <c r="FR544" s="53">
        <v>73.30556</v>
      </c>
      <c r="FS544" s="53">
        <v>71.083340000000007</v>
      </c>
      <c r="FT544" s="53">
        <v>69</v>
      </c>
      <c r="FU544" s="53">
        <v>4</v>
      </c>
      <c r="FV544" s="53">
        <v>137.25569999999999</v>
      </c>
      <c r="FW544" s="53">
        <v>91.409869999999998</v>
      </c>
      <c r="FX544" s="53">
        <v>0</v>
      </c>
    </row>
    <row r="545" spans="1:180" x14ac:dyDescent="0.3">
      <c r="A545" t="s">
        <v>174</v>
      </c>
      <c r="B545" t="s">
        <v>254</v>
      </c>
      <c r="C545" t="s">
        <v>180</v>
      </c>
      <c r="D545" t="s">
        <v>248</v>
      </c>
      <c r="E545" t="s">
        <v>188</v>
      </c>
      <c r="F545" t="s">
        <v>234</v>
      </c>
      <c r="G545" t="s">
        <v>244</v>
      </c>
      <c r="H545" s="53">
        <v>87</v>
      </c>
      <c r="I545" s="53">
        <v>0</v>
      </c>
      <c r="J545" s="53">
        <v>0</v>
      </c>
      <c r="K545" s="53">
        <v>0</v>
      </c>
      <c r="L545" s="53">
        <v>0</v>
      </c>
      <c r="M545" s="53">
        <v>0</v>
      </c>
      <c r="N545" s="53">
        <v>0</v>
      </c>
      <c r="O545" s="53">
        <v>0</v>
      </c>
      <c r="P545" s="53">
        <v>0</v>
      </c>
      <c r="Q545" s="53">
        <v>0</v>
      </c>
      <c r="R545" s="53">
        <v>0</v>
      </c>
      <c r="S545" s="53">
        <v>0</v>
      </c>
      <c r="T545" s="53">
        <v>0</v>
      </c>
      <c r="U545" s="53">
        <v>0</v>
      </c>
      <c r="V545" s="53">
        <v>0</v>
      </c>
      <c r="W545" s="53">
        <v>0</v>
      </c>
      <c r="X545" s="53">
        <v>0</v>
      </c>
      <c r="Y545" s="53">
        <v>0</v>
      </c>
      <c r="Z545" s="53">
        <v>0</v>
      </c>
      <c r="AA545" s="53">
        <v>0</v>
      </c>
      <c r="AB545" s="53">
        <v>0</v>
      </c>
      <c r="AC545" s="53">
        <v>0</v>
      </c>
      <c r="AD545" s="53">
        <v>0</v>
      </c>
      <c r="AE545" s="53">
        <v>0</v>
      </c>
      <c r="AF545" s="53">
        <v>0</v>
      </c>
      <c r="AG545" s="53">
        <v>0</v>
      </c>
      <c r="AH545" s="53">
        <v>0</v>
      </c>
      <c r="AI545" s="53">
        <v>0</v>
      </c>
      <c r="AJ545" s="53">
        <v>0</v>
      </c>
      <c r="AK545" s="53">
        <v>0</v>
      </c>
      <c r="AL545" s="53">
        <v>0</v>
      </c>
      <c r="AM545" s="53">
        <v>0</v>
      </c>
      <c r="AN545" s="53">
        <v>0</v>
      </c>
      <c r="AO545" s="53">
        <v>0</v>
      </c>
      <c r="AP545" s="53">
        <v>0</v>
      </c>
      <c r="AQ545" s="53">
        <v>0</v>
      </c>
      <c r="AR545" s="53">
        <v>0</v>
      </c>
      <c r="AS545" s="53">
        <v>0</v>
      </c>
      <c r="AT545" s="53">
        <v>0</v>
      </c>
      <c r="AU545" s="53">
        <v>0</v>
      </c>
      <c r="AV545" s="53">
        <v>0</v>
      </c>
      <c r="AW545" s="53">
        <v>0</v>
      </c>
      <c r="AX545" s="53">
        <v>0</v>
      </c>
      <c r="AY545" s="53">
        <v>0</v>
      </c>
      <c r="AZ545" s="53">
        <v>0</v>
      </c>
      <c r="BA545" s="53">
        <v>0</v>
      </c>
      <c r="BB545" s="53">
        <v>0</v>
      </c>
      <c r="BC545" s="53">
        <v>0</v>
      </c>
      <c r="BD545" s="53">
        <v>0</v>
      </c>
      <c r="BE545" s="53">
        <v>0</v>
      </c>
      <c r="BF545" s="53">
        <v>0</v>
      </c>
      <c r="BG545" s="53">
        <v>0</v>
      </c>
      <c r="BH545" s="53">
        <v>0</v>
      </c>
      <c r="BI545" s="53">
        <v>0</v>
      </c>
      <c r="BJ545" s="53">
        <v>0</v>
      </c>
      <c r="BK545" s="53">
        <v>0</v>
      </c>
      <c r="BL545" s="53">
        <v>0</v>
      </c>
      <c r="BM545" s="53">
        <v>0</v>
      </c>
      <c r="BN545" s="53">
        <v>0</v>
      </c>
      <c r="BO545" s="53">
        <v>0</v>
      </c>
      <c r="BP545" s="53">
        <v>0</v>
      </c>
      <c r="BQ545" s="53">
        <v>0</v>
      </c>
      <c r="BR545" s="53">
        <v>0</v>
      </c>
      <c r="BS545" s="53">
        <v>0</v>
      </c>
      <c r="BT545" s="53">
        <v>0</v>
      </c>
      <c r="BU545" s="53">
        <v>0</v>
      </c>
      <c r="BV545" s="53">
        <v>0</v>
      </c>
      <c r="BW545" s="53">
        <v>0</v>
      </c>
      <c r="BX545" s="53">
        <v>0</v>
      </c>
      <c r="BY545" s="53">
        <v>0</v>
      </c>
      <c r="BZ545" s="53">
        <v>0</v>
      </c>
      <c r="CA545" s="53">
        <v>0</v>
      </c>
      <c r="CB545" s="53">
        <v>0</v>
      </c>
      <c r="CC545" s="53">
        <v>0</v>
      </c>
      <c r="CD545" s="53">
        <v>0</v>
      </c>
      <c r="CE545" s="53">
        <v>0</v>
      </c>
      <c r="CF545" s="53">
        <v>0</v>
      </c>
      <c r="CG545" s="53">
        <v>0</v>
      </c>
      <c r="CH545" s="53">
        <v>0</v>
      </c>
      <c r="CI545" s="53">
        <v>0</v>
      </c>
      <c r="CJ545" s="53">
        <v>0</v>
      </c>
      <c r="CK545" s="53">
        <v>0</v>
      </c>
      <c r="CL545" s="53">
        <v>0</v>
      </c>
      <c r="CM545" s="53">
        <v>0</v>
      </c>
      <c r="CN545" s="53">
        <v>0</v>
      </c>
      <c r="CO545" s="53">
        <v>0</v>
      </c>
      <c r="CP545" s="53">
        <v>0</v>
      </c>
      <c r="CQ545" s="53">
        <v>0</v>
      </c>
      <c r="CR545" s="53">
        <v>0</v>
      </c>
      <c r="CS545" s="53">
        <v>0</v>
      </c>
      <c r="CT545" s="53">
        <v>0</v>
      </c>
      <c r="CU545" s="53">
        <v>0</v>
      </c>
      <c r="CV545" s="53">
        <v>0</v>
      </c>
      <c r="CW545" s="53">
        <v>0</v>
      </c>
      <c r="CX545" s="53">
        <v>0</v>
      </c>
      <c r="CY545" s="53">
        <v>0</v>
      </c>
      <c r="CZ545" s="53">
        <v>0</v>
      </c>
      <c r="DA545" s="53">
        <v>0</v>
      </c>
      <c r="DB545" s="53">
        <v>0</v>
      </c>
      <c r="DC545" s="53">
        <v>0</v>
      </c>
      <c r="DD545" s="53">
        <v>0</v>
      </c>
      <c r="DE545" s="53">
        <v>0</v>
      </c>
      <c r="DF545" s="53">
        <v>0</v>
      </c>
      <c r="DG545" s="53">
        <v>0</v>
      </c>
      <c r="DH545" s="53">
        <v>0</v>
      </c>
      <c r="DI545" s="53">
        <v>0</v>
      </c>
      <c r="DJ545" s="53">
        <v>0</v>
      </c>
      <c r="DK545" s="53">
        <v>0</v>
      </c>
      <c r="DL545" s="53">
        <v>0</v>
      </c>
      <c r="DM545" s="53">
        <v>0</v>
      </c>
      <c r="DN545" s="53">
        <v>0</v>
      </c>
      <c r="DO545" s="53">
        <v>0</v>
      </c>
      <c r="DP545" s="53">
        <v>0</v>
      </c>
      <c r="DQ545" s="53">
        <v>0</v>
      </c>
      <c r="DR545" s="53">
        <v>0</v>
      </c>
      <c r="DS545" s="53">
        <v>0</v>
      </c>
      <c r="DT545" s="53">
        <v>0</v>
      </c>
      <c r="DU545" s="53">
        <v>0</v>
      </c>
      <c r="DV545" s="53">
        <v>0</v>
      </c>
      <c r="DW545" s="53">
        <v>0</v>
      </c>
      <c r="DX545" s="53">
        <v>0</v>
      </c>
      <c r="DY545" s="53">
        <v>0</v>
      </c>
      <c r="DZ545" s="53">
        <v>0</v>
      </c>
      <c r="EA545" s="53">
        <v>0</v>
      </c>
      <c r="EB545" s="53">
        <v>0</v>
      </c>
      <c r="EC545" s="53">
        <v>0</v>
      </c>
      <c r="ED545" s="53">
        <v>0</v>
      </c>
      <c r="EE545" s="53">
        <v>0</v>
      </c>
      <c r="EF545" s="53">
        <v>0</v>
      </c>
      <c r="EG545" s="53">
        <v>0</v>
      </c>
      <c r="EH545" s="53">
        <v>0</v>
      </c>
      <c r="EI545" s="53">
        <v>0</v>
      </c>
      <c r="EJ545" s="53">
        <v>0</v>
      </c>
      <c r="EK545" s="53">
        <v>0</v>
      </c>
      <c r="EL545" s="53">
        <v>0</v>
      </c>
      <c r="EM545" s="53">
        <v>0</v>
      </c>
      <c r="EN545" s="53">
        <v>0</v>
      </c>
      <c r="EO545" s="53">
        <v>0</v>
      </c>
      <c r="EP545" s="53">
        <v>0</v>
      </c>
      <c r="EQ545" s="53">
        <v>0</v>
      </c>
      <c r="ER545" s="53">
        <v>0</v>
      </c>
      <c r="ES545" s="53">
        <v>0</v>
      </c>
      <c r="ET545" s="53">
        <v>0</v>
      </c>
      <c r="EU545" s="53">
        <v>0</v>
      </c>
      <c r="EV545" s="53">
        <v>0</v>
      </c>
      <c r="EW545" s="53">
        <v>74.674999999999997</v>
      </c>
      <c r="EX545" s="53">
        <v>72.8</v>
      </c>
      <c r="EY545" s="53">
        <v>71.150000000000006</v>
      </c>
      <c r="EZ545" s="53">
        <v>69.5</v>
      </c>
      <c r="FA545" s="53">
        <v>67.825000000000003</v>
      </c>
      <c r="FB545" s="53">
        <v>66.025000000000006</v>
      </c>
      <c r="FC545" s="53">
        <v>65.724999999999994</v>
      </c>
      <c r="FD545" s="53">
        <v>67.424999999999997</v>
      </c>
      <c r="FE545" s="53">
        <v>70.974999999999994</v>
      </c>
      <c r="FF545" s="53">
        <v>75</v>
      </c>
      <c r="FG545" s="53">
        <v>79.5</v>
      </c>
      <c r="FH545" s="53">
        <v>83.75</v>
      </c>
      <c r="FI545" s="53">
        <v>87.65</v>
      </c>
      <c r="FJ545" s="53">
        <v>91.174999999999997</v>
      </c>
      <c r="FK545" s="53">
        <v>94.35</v>
      </c>
      <c r="FL545" s="53">
        <v>97</v>
      </c>
      <c r="FM545" s="53">
        <v>98.3</v>
      </c>
      <c r="FN545" s="53">
        <v>97.924999999999997</v>
      </c>
      <c r="FO545" s="53">
        <v>95.85</v>
      </c>
      <c r="FP545" s="53">
        <v>91.674999999999997</v>
      </c>
      <c r="FQ545" s="53">
        <v>86.174999999999997</v>
      </c>
      <c r="FR545" s="53">
        <v>81.349999999999994</v>
      </c>
      <c r="FS545" s="53">
        <v>77.900000000000006</v>
      </c>
      <c r="FT545" s="53">
        <v>75.8</v>
      </c>
      <c r="FU545" s="53">
        <v>4</v>
      </c>
      <c r="FV545" s="53">
        <v>785.26660000000004</v>
      </c>
      <c r="FW545" s="53">
        <v>637.02710000000002</v>
      </c>
      <c r="FX545" s="53">
        <v>0</v>
      </c>
    </row>
    <row r="546" spans="1:180" x14ac:dyDescent="0.3">
      <c r="A546" t="s">
        <v>174</v>
      </c>
      <c r="B546" t="s">
        <v>254</v>
      </c>
      <c r="C546" t="s">
        <v>180</v>
      </c>
      <c r="D546" t="s">
        <v>248</v>
      </c>
      <c r="E546" t="s">
        <v>188</v>
      </c>
      <c r="F546" t="s">
        <v>235</v>
      </c>
      <c r="G546" t="s">
        <v>244</v>
      </c>
      <c r="H546" s="53">
        <v>5</v>
      </c>
      <c r="I546" s="53">
        <v>0</v>
      </c>
      <c r="J546" s="53">
        <v>0</v>
      </c>
      <c r="K546" s="53">
        <v>0</v>
      </c>
      <c r="L546" s="53">
        <v>0</v>
      </c>
      <c r="M546" s="53">
        <v>0</v>
      </c>
      <c r="N546" s="53">
        <v>0</v>
      </c>
      <c r="O546" s="53">
        <v>0</v>
      </c>
      <c r="P546" s="53">
        <v>0</v>
      </c>
      <c r="Q546" s="53">
        <v>0</v>
      </c>
      <c r="R546" s="53">
        <v>0</v>
      </c>
      <c r="S546" s="53">
        <v>0</v>
      </c>
      <c r="T546" s="53">
        <v>0</v>
      </c>
      <c r="U546" s="53">
        <v>0</v>
      </c>
      <c r="V546" s="53">
        <v>0</v>
      </c>
      <c r="W546" s="53">
        <v>0</v>
      </c>
      <c r="X546" s="53">
        <v>0</v>
      </c>
      <c r="Y546" s="53">
        <v>0</v>
      </c>
      <c r="Z546" s="53">
        <v>0</v>
      </c>
      <c r="AA546" s="53">
        <v>0</v>
      </c>
      <c r="AB546" s="53">
        <v>0</v>
      </c>
      <c r="AC546" s="53">
        <v>0</v>
      </c>
      <c r="AD546" s="53">
        <v>0</v>
      </c>
      <c r="AE546" s="53">
        <v>0</v>
      </c>
      <c r="AF546" s="53">
        <v>0</v>
      </c>
      <c r="AG546" s="53">
        <v>0</v>
      </c>
      <c r="AH546" s="53">
        <v>0</v>
      </c>
      <c r="AI546" s="53">
        <v>0</v>
      </c>
      <c r="AJ546" s="53">
        <v>0</v>
      </c>
      <c r="AK546" s="53">
        <v>0</v>
      </c>
      <c r="AL546" s="53">
        <v>0</v>
      </c>
      <c r="AM546" s="53">
        <v>0</v>
      </c>
      <c r="AN546" s="53">
        <v>0</v>
      </c>
      <c r="AO546" s="53">
        <v>0</v>
      </c>
      <c r="AP546" s="53">
        <v>0</v>
      </c>
      <c r="AQ546" s="53">
        <v>0</v>
      </c>
      <c r="AR546" s="53">
        <v>0</v>
      </c>
      <c r="AS546" s="53">
        <v>0</v>
      </c>
      <c r="AT546" s="53">
        <v>0</v>
      </c>
      <c r="AU546" s="53">
        <v>0</v>
      </c>
      <c r="AV546" s="53">
        <v>0</v>
      </c>
      <c r="AW546" s="53">
        <v>0</v>
      </c>
      <c r="AX546" s="53">
        <v>0</v>
      </c>
      <c r="AY546" s="53">
        <v>0</v>
      </c>
      <c r="AZ546" s="53">
        <v>0</v>
      </c>
      <c r="BA546" s="53">
        <v>0</v>
      </c>
      <c r="BB546" s="53">
        <v>0</v>
      </c>
      <c r="BC546" s="53">
        <v>0</v>
      </c>
      <c r="BD546" s="53">
        <v>0</v>
      </c>
      <c r="BE546" s="53">
        <v>0</v>
      </c>
      <c r="BF546" s="53">
        <v>0</v>
      </c>
      <c r="BG546" s="53">
        <v>0</v>
      </c>
      <c r="BH546" s="53">
        <v>0</v>
      </c>
      <c r="BI546" s="53">
        <v>0</v>
      </c>
      <c r="BJ546" s="53">
        <v>0</v>
      </c>
      <c r="BK546" s="53">
        <v>0</v>
      </c>
      <c r="BL546" s="53">
        <v>0</v>
      </c>
      <c r="BM546" s="53">
        <v>0</v>
      </c>
      <c r="BN546" s="53">
        <v>0</v>
      </c>
      <c r="BO546" s="53">
        <v>0</v>
      </c>
      <c r="BP546" s="53">
        <v>0</v>
      </c>
      <c r="BQ546" s="53">
        <v>0</v>
      </c>
      <c r="BR546" s="53">
        <v>0</v>
      </c>
      <c r="BS546" s="53">
        <v>0</v>
      </c>
      <c r="BT546" s="53">
        <v>0</v>
      </c>
      <c r="BU546" s="53">
        <v>0</v>
      </c>
      <c r="BV546" s="53">
        <v>0</v>
      </c>
      <c r="BW546" s="53">
        <v>0</v>
      </c>
      <c r="BX546" s="53">
        <v>0</v>
      </c>
      <c r="BY546" s="53">
        <v>0</v>
      </c>
      <c r="BZ546" s="53">
        <v>0</v>
      </c>
      <c r="CA546" s="53">
        <v>0</v>
      </c>
      <c r="CB546" s="53">
        <v>0</v>
      </c>
      <c r="CC546" s="53">
        <v>0</v>
      </c>
      <c r="CD546" s="53">
        <v>0</v>
      </c>
      <c r="CE546" s="53">
        <v>0</v>
      </c>
      <c r="CF546" s="53">
        <v>0</v>
      </c>
      <c r="CG546" s="53">
        <v>0</v>
      </c>
      <c r="CH546" s="53">
        <v>0</v>
      </c>
      <c r="CI546" s="53">
        <v>0</v>
      </c>
      <c r="CJ546" s="53">
        <v>0</v>
      </c>
      <c r="CK546" s="53">
        <v>0</v>
      </c>
      <c r="CL546" s="53">
        <v>0</v>
      </c>
      <c r="CM546" s="53">
        <v>0</v>
      </c>
      <c r="CN546" s="53">
        <v>0</v>
      </c>
      <c r="CO546" s="53">
        <v>0</v>
      </c>
      <c r="CP546" s="53">
        <v>0</v>
      </c>
      <c r="CQ546" s="53">
        <v>0</v>
      </c>
      <c r="CR546" s="53">
        <v>0</v>
      </c>
      <c r="CS546" s="53">
        <v>0</v>
      </c>
      <c r="CT546" s="53">
        <v>0</v>
      </c>
      <c r="CU546" s="53">
        <v>0</v>
      </c>
      <c r="CV546" s="53">
        <v>0</v>
      </c>
      <c r="CW546" s="53">
        <v>0</v>
      </c>
      <c r="CX546" s="53">
        <v>0</v>
      </c>
      <c r="CY546" s="53">
        <v>0</v>
      </c>
      <c r="CZ546" s="53">
        <v>0</v>
      </c>
      <c r="DA546" s="53">
        <v>0</v>
      </c>
      <c r="DB546" s="53">
        <v>0</v>
      </c>
      <c r="DC546" s="53">
        <v>0</v>
      </c>
      <c r="DD546" s="53">
        <v>0</v>
      </c>
      <c r="DE546" s="53">
        <v>0</v>
      </c>
      <c r="DF546" s="53">
        <v>0</v>
      </c>
      <c r="DG546" s="53">
        <v>0</v>
      </c>
      <c r="DH546" s="53">
        <v>0</v>
      </c>
      <c r="DI546" s="53">
        <v>0</v>
      </c>
      <c r="DJ546" s="53">
        <v>0</v>
      </c>
      <c r="DK546" s="53">
        <v>0</v>
      </c>
      <c r="DL546" s="53">
        <v>0</v>
      </c>
      <c r="DM546" s="53">
        <v>0</v>
      </c>
      <c r="DN546" s="53">
        <v>0</v>
      </c>
      <c r="DO546" s="53">
        <v>0</v>
      </c>
      <c r="DP546" s="53">
        <v>0</v>
      </c>
      <c r="DQ546" s="53">
        <v>0</v>
      </c>
      <c r="DR546" s="53">
        <v>0</v>
      </c>
      <c r="DS546" s="53">
        <v>0</v>
      </c>
      <c r="DT546" s="53">
        <v>0</v>
      </c>
      <c r="DU546" s="53">
        <v>0</v>
      </c>
      <c r="DV546" s="53">
        <v>0</v>
      </c>
      <c r="DW546" s="53">
        <v>0</v>
      </c>
      <c r="DX546" s="53">
        <v>0</v>
      </c>
      <c r="DY546" s="53">
        <v>0</v>
      </c>
      <c r="DZ546" s="53">
        <v>0</v>
      </c>
      <c r="EA546" s="53">
        <v>0</v>
      </c>
      <c r="EB546" s="53">
        <v>0</v>
      </c>
      <c r="EC546" s="53">
        <v>0</v>
      </c>
      <c r="ED546" s="53">
        <v>0</v>
      </c>
      <c r="EE546" s="53">
        <v>0</v>
      </c>
      <c r="EF546" s="53">
        <v>0</v>
      </c>
      <c r="EG546" s="53">
        <v>0</v>
      </c>
      <c r="EH546" s="53">
        <v>0</v>
      </c>
      <c r="EI546" s="53">
        <v>0</v>
      </c>
      <c r="EJ546" s="53">
        <v>0</v>
      </c>
      <c r="EK546" s="53">
        <v>0</v>
      </c>
      <c r="EL546" s="53">
        <v>0</v>
      </c>
      <c r="EM546" s="53">
        <v>0</v>
      </c>
      <c r="EN546" s="53">
        <v>0</v>
      </c>
      <c r="EO546" s="53">
        <v>0</v>
      </c>
      <c r="EP546" s="53">
        <v>0</v>
      </c>
      <c r="EQ546" s="53">
        <v>0</v>
      </c>
      <c r="ER546" s="53">
        <v>0</v>
      </c>
      <c r="ES546" s="53">
        <v>0</v>
      </c>
      <c r="ET546" s="53">
        <v>0</v>
      </c>
      <c r="EU546" s="53">
        <v>0</v>
      </c>
      <c r="EV546" s="53">
        <v>0</v>
      </c>
      <c r="EW546" s="53">
        <v>75.8</v>
      </c>
      <c r="EX546" s="53">
        <v>73.599999999999994</v>
      </c>
      <c r="EY546" s="53">
        <v>71.25</v>
      </c>
      <c r="EZ546" s="53">
        <v>69.2</v>
      </c>
      <c r="FA546" s="53">
        <v>67.95</v>
      </c>
      <c r="FB546" s="53">
        <v>66.650000000000006</v>
      </c>
      <c r="FC546" s="53">
        <v>65.900000000000006</v>
      </c>
      <c r="FD546" s="53">
        <v>67.3</v>
      </c>
      <c r="FE546" s="53">
        <v>70.650000000000006</v>
      </c>
      <c r="FF546" s="53">
        <v>74.3</v>
      </c>
      <c r="FG546" s="53">
        <v>78.349999999999994</v>
      </c>
      <c r="FH546" s="53">
        <v>82.2</v>
      </c>
      <c r="FI546" s="53">
        <v>86.1</v>
      </c>
      <c r="FJ546" s="53">
        <v>89.4</v>
      </c>
      <c r="FK546" s="53">
        <v>92.25</v>
      </c>
      <c r="FL546" s="53">
        <v>93.8</v>
      </c>
      <c r="FM546" s="53">
        <v>94.2</v>
      </c>
      <c r="FN546" s="53">
        <v>93.75</v>
      </c>
      <c r="FO546" s="53">
        <v>91.75</v>
      </c>
      <c r="FP546" s="53">
        <v>88.4</v>
      </c>
      <c r="FQ546" s="53">
        <v>83.95</v>
      </c>
      <c r="FR546" s="53">
        <v>80.150000000000006</v>
      </c>
      <c r="FS546" s="53">
        <v>77.599999999999994</v>
      </c>
      <c r="FT546" s="53">
        <v>75.75</v>
      </c>
      <c r="FU546" s="53">
        <v>7</v>
      </c>
      <c r="FV546" s="53">
        <v>629.30039999999997</v>
      </c>
      <c r="FW546" s="53">
        <v>264.67869999999999</v>
      </c>
      <c r="FX546" s="53">
        <v>0</v>
      </c>
    </row>
    <row r="547" spans="1:180" x14ac:dyDescent="0.3">
      <c r="A547" t="s">
        <v>174</v>
      </c>
      <c r="B547" t="s">
        <v>254</v>
      </c>
      <c r="C547" t="s">
        <v>180</v>
      </c>
      <c r="D547" t="s">
        <v>227</v>
      </c>
      <c r="E547" t="s">
        <v>189</v>
      </c>
      <c r="F547" t="s">
        <v>235</v>
      </c>
      <c r="G547" t="s">
        <v>244</v>
      </c>
      <c r="H547" s="53">
        <v>5</v>
      </c>
      <c r="I547" s="53">
        <v>0</v>
      </c>
      <c r="J547" s="53">
        <v>0</v>
      </c>
      <c r="K547" s="53">
        <v>0</v>
      </c>
      <c r="L547" s="53">
        <v>0</v>
      </c>
      <c r="M547" s="53">
        <v>0</v>
      </c>
      <c r="N547" s="53">
        <v>0</v>
      </c>
      <c r="O547" s="53">
        <v>0</v>
      </c>
      <c r="P547" s="53">
        <v>0</v>
      </c>
      <c r="Q547" s="53">
        <v>0</v>
      </c>
      <c r="R547" s="53">
        <v>0</v>
      </c>
      <c r="S547" s="53">
        <v>0</v>
      </c>
      <c r="T547" s="53">
        <v>0</v>
      </c>
      <c r="U547" s="53">
        <v>0</v>
      </c>
      <c r="V547" s="53">
        <v>0</v>
      </c>
      <c r="W547" s="53">
        <v>0</v>
      </c>
      <c r="X547" s="53">
        <v>0</v>
      </c>
      <c r="Y547" s="53">
        <v>0</v>
      </c>
      <c r="Z547" s="53">
        <v>0</v>
      </c>
      <c r="AA547" s="53">
        <v>0</v>
      </c>
      <c r="AB547" s="53">
        <v>0</v>
      </c>
      <c r="AC547" s="53">
        <v>0</v>
      </c>
      <c r="AD547" s="53">
        <v>0</v>
      </c>
      <c r="AE547" s="53">
        <v>0</v>
      </c>
      <c r="AF547" s="53">
        <v>0</v>
      </c>
      <c r="AG547" s="53">
        <v>0</v>
      </c>
      <c r="AH547" s="53">
        <v>0</v>
      </c>
      <c r="AI547" s="53">
        <v>0</v>
      </c>
      <c r="AJ547" s="53">
        <v>0</v>
      </c>
      <c r="AK547" s="53">
        <v>0</v>
      </c>
      <c r="AL547" s="53">
        <v>0</v>
      </c>
      <c r="AM547" s="53">
        <v>0</v>
      </c>
      <c r="AN547" s="53">
        <v>0</v>
      </c>
      <c r="AO547" s="53">
        <v>0</v>
      </c>
      <c r="AP547" s="53">
        <v>0</v>
      </c>
      <c r="AQ547" s="53">
        <v>0</v>
      </c>
      <c r="AR547" s="53">
        <v>0</v>
      </c>
      <c r="AS547" s="53">
        <v>0</v>
      </c>
      <c r="AT547" s="53">
        <v>0</v>
      </c>
      <c r="AU547" s="53">
        <v>0</v>
      </c>
      <c r="AV547" s="53">
        <v>0</v>
      </c>
      <c r="AW547" s="53">
        <v>0</v>
      </c>
      <c r="AX547" s="53">
        <v>0</v>
      </c>
      <c r="AY547" s="53">
        <v>0</v>
      </c>
      <c r="AZ547" s="53">
        <v>0</v>
      </c>
      <c r="BA547" s="53">
        <v>0</v>
      </c>
      <c r="BB547" s="53">
        <v>0</v>
      </c>
      <c r="BC547" s="53">
        <v>0</v>
      </c>
      <c r="BD547" s="53">
        <v>0</v>
      </c>
      <c r="BE547" s="53">
        <v>0</v>
      </c>
      <c r="BF547" s="53">
        <v>0</v>
      </c>
      <c r="BG547" s="53">
        <v>0</v>
      </c>
      <c r="BH547" s="53">
        <v>0</v>
      </c>
      <c r="BI547" s="53">
        <v>0</v>
      </c>
      <c r="BJ547" s="53">
        <v>0</v>
      </c>
      <c r="BK547" s="53">
        <v>0</v>
      </c>
      <c r="BL547" s="53">
        <v>0</v>
      </c>
      <c r="BM547" s="53">
        <v>0</v>
      </c>
      <c r="BN547" s="53">
        <v>0</v>
      </c>
      <c r="BO547" s="53">
        <v>0</v>
      </c>
      <c r="BP547" s="53">
        <v>0</v>
      </c>
      <c r="BQ547" s="53">
        <v>0</v>
      </c>
      <c r="BR547" s="53">
        <v>0</v>
      </c>
      <c r="BS547" s="53">
        <v>0</v>
      </c>
      <c r="BT547" s="53">
        <v>0</v>
      </c>
      <c r="BU547" s="53">
        <v>0</v>
      </c>
      <c r="BV547" s="53">
        <v>0</v>
      </c>
      <c r="BW547" s="53">
        <v>0</v>
      </c>
      <c r="BX547" s="53">
        <v>0</v>
      </c>
      <c r="BY547" s="53">
        <v>0</v>
      </c>
      <c r="BZ547" s="53">
        <v>0</v>
      </c>
      <c r="CA547" s="53">
        <v>0</v>
      </c>
      <c r="CB547" s="53">
        <v>0</v>
      </c>
      <c r="CC547" s="53">
        <v>0</v>
      </c>
      <c r="CD547" s="53">
        <v>0</v>
      </c>
      <c r="CE547" s="53">
        <v>0</v>
      </c>
      <c r="CF547" s="53">
        <v>0</v>
      </c>
      <c r="CG547" s="53">
        <v>0</v>
      </c>
      <c r="CH547" s="53">
        <v>0</v>
      </c>
      <c r="CI547" s="53">
        <v>0</v>
      </c>
      <c r="CJ547" s="53">
        <v>0</v>
      </c>
      <c r="CK547" s="53">
        <v>0</v>
      </c>
      <c r="CL547" s="53">
        <v>0</v>
      </c>
      <c r="CM547" s="53">
        <v>0</v>
      </c>
      <c r="CN547" s="53">
        <v>0</v>
      </c>
      <c r="CO547" s="53">
        <v>0</v>
      </c>
      <c r="CP547" s="53">
        <v>0</v>
      </c>
      <c r="CQ547" s="53">
        <v>0</v>
      </c>
      <c r="CR547" s="53">
        <v>0</v>
      </c>
      <c r="CS547" s="53">
        <v>0</v>
      </c>
      <c r="CT547" s="53">
        <v>0</v>
      </c>
      <c r="CU547" s="53">
        <v>0</v>
      </c>
      <c r="CV547" s="53">
        <v>0</v>
      </c>
      <c r="CW547" s="53">
        <v>0</v>
      </c>
      <c r="CX547" s="53">
        <v>0</v>
      </c>
      <c r="CY547" s="53">
        <v>0</v>
      </c>
      <c r="CZ547" s="53">
        <v>0</v>
      </c>
      <c r="DA547" s="53">
        <v>0</v>
      </c>
      <c r="DB547" s="53">
        <v>0</v>
      </c>
      <c r="DC547" s="53">
        <v>0</v>
      </c>
      <c r="DD547" s="53">
        <v>0</v>
      </c>
      <c r="DE547" s="53">
        <v>0</v>
      </c>
      <c r="DF547" s="53">
        <v>0</v>
      </c>
      <c r="DG547" s="53">
        <v>0</v>
      </c>
      <c r="DH547" s="53">
        <v>0</v>
      </c>
      <c r="DI547" s="53">
        <v>0</v>
      </c>
      <c r="DJ547" s="53">
        <v>0</v>
      </c>
      <c r="DK547" s="53">
        <v>0</v>
      </c>
      <c r="DL547" s="53">
        <v>0</v>
      </c>
      <c r="DM547" s="53">
        <v>0</v>
      </c>
      <c r="DN547" s="53">
        <v>0</v>
      </c>
      <c r="DO547" s="53">
        <v>0</v>
      </c>
      <c r="DP547" s="53">
        <v>0</v>
      </c>
      <c r="DQ547" s="53">
        <v>0</v>
      </c>
      <c r="DR547" s="53">
        <v>0</v>
      </c>
      <c r="DS547" s="53">
        <v>0</v>
      </c>
      <c r="DT547" s="53">
        <v>0</v>
      </c>
      <c r="DU547" s="53">
        <v>0</v>
      </c>
      <c r="DV547" s="53">
        <v>0</v>
      </c>
      <c r="DW547" s="53">
        <v>0</v>
      </c>
      <c r="DX547" s="53">
        <v>0</v>
      </c>
      <c r="DY547" s="53">
        <v>0</v>
      </c>
      <c r="DZ547" s="53">
        <v>0</v>
      </c>
      <c r="EA547" s="53">
        <v>0</v>
      </c>
      <c r="EB547" s="53">
        <v>0</v>
      </c>
      <c r="EC547" s="53">
        <v>0</v>
      </c>
      <c r="ED547" s="53">
        <v>0</v>
      </c>
      <c r="EE547" s="53">
        <v>0</v>
      </c>
      <c r="EF547" s="53">
        <v>0</v>
      </c>
      <c r="EG547" s="53">
        <v>0</v>
      </c>
      <c r="EH547" s="53">
        <v>0</v>
      </c>
      <c r="EI547" s="53">
        <v>0</v>
      </c>
      <c r="EJ547" s="53">
        <v>0</v>
      </c>
      <c r="EK547" s="53">
        <v>0</v>
      </c>
      <c r="EL547" s="53">
        <v>0</v>
      </c>
      <c r="EM547" s="53">
        <v>0</v>
      </c>
      <c r="EN547" s="53">
        <v>0</v>
      </c>
      <c r="EO547" s="53">
        <v>0</v>
      </c>
      <c r="EP547" s="53">
        <v>0</v>
      </c>
      <c r="EQ547" s="53">
        <v>0</v>
      </c>
      <c r="ER547" s="53">
        <v>0</v>
      </c>
      <c r="ES547" s="53">
        <v>0</v>
      </c>
      <c r="ET547" s="53">
        <v>0</v>
      </c>
      <c r="EU547" s="53">
        <v>0</v>
      </c>
      <c r="EV547" s="53">
        <v>0</v>
      </c>
      <c r="EW547" s="53">
        <v>71.113640000000004</v>
      </c>
      <c r="EX547" s="53">
        <v>69.681820000000002</v>
      </c>
      <c r="EY547" s="53">
        <v>68.590909999999994</v>
      </c>
      <c r="EZ547" s="53">
        <v>67.386359999999996</v>
      </c>
      <c r="FA547" s="53">
        <v>66.386359999999996</v>
      </c>
      <c r="FB547" s="53">
        <v>65.318179999999998</v>
      </c>
      <c r="FC547" s="53">
        <v>64.409090000000006</v>
      </c>
      <c r="FD547" s="53">
        <v>65.227270000000004</v>
      </c>
      <c r="FE547" s="53">
        <v>67.840909999999994</v>
      </c>
      <c r="FF547" s="53">
        <v>71.227270000000004</v>
      </c>
      <c r="FG547" s="53">
        <v>75.113640000000004</v>
      </c>
      <c r="FH547" s="53">
        <v>78.659090000000006</v>
      </c>
      <c r="FI547" s="53">
        <v>81.886359999999996</v>
      </c>
      <c r="FJ547" s="53">
        <v>85.113640000000004</v>
      </c>
      <c r="FK547" s="53">
        <v>88</v>
      </c>
      <c r="FL547" s="53">
        <v>89.977270000000004</v>
      </c>
      <c r="FM547" s="53">
        <v>90.75</v>
      </c>
      <c r="FN547" s="53">
        <v>90.363640000000004</v>
      </c>
      <c r="FO547" s="53">
        <v>88.295460000000006</v>
      </c>
      <c r="FP547" s="53">
        <v>84.545460000000006</v>
      </c>
      <c r="FQ547" s="53">
        <v>80.340909999999994</v>
      </c>
      <c r="FR547" s="53">
        <v>77.227270000000004</v>
      </c>
      <c r="FS547" s="53">
        <v>75.272729999999996</v>
      </c>
      <c r="FT547" s="53">
        <v>73.25</v>
      </c>
      <c r="FU547" s="53">
        <v>7</v>
      </c>
      <c r="FV547" s="53">
        <v>905.36670000000004</v>
      </c>
      <c r="FW547" s="53">
        <v>306.78609999999998</v>
      </c>
      <c r="FX547" s="53">
        <v>0</v>
      </c>
    </row>
    <row r="548" spans="1:180" x14ac:dyDescent="0.3">
      <c r="A548" t="s">
        <v>174</v>
      </c>
      <c r="B548" t="s">
        <v>254</v>
      </c>
      <c r="C548" t="s">
        <v>180</v>
      </c>
      <c r="D548" t="s">
        <v>248</v>
      </c>
      <c r="E548" t="s">
        <v>190</v>
      </c>
      <c r="F548" t="s">
        <v>235</v>
      </c>
      <c r="G548" t="s">
        <v>244</v>
      </c>
      <c r="H548" s="53">
        <v>5</v>
      </c>
      <c r="I548" s="53">
        <v>0</v>
      </c>
      <c r="J548" s="53">
        <v>0</v>
      </c>
      <c r="K548" s="53">
        <v>0</v>
      </c>
      <c r="L548" s="53">
        <v>0</v>
      </c>
      <c r="M548" s="53">
        <v>0</v>
      </c>
      <c r="N548" s="53">
        <v>0</v>
      </c>
      <c r="O548" s="53">
        <v>0</v>
      </c>
      <c r="P548" s="53">
        <v>0</v>
      </c>
      <c r="Q548" s="53">
        <v>0</v>
      </c>
      <c r="R548" s="53">
        <v>0</v>
      </c>
      <c r="S548" s="53">
        <v>0</v>
      </c>
      <c r="T548" s="53">
        <v>0</v>
      </c>
      <c r="U548" s="53">
        <v>0</v>
      </c>
      <c r="V548" s="53">
        <v>0</v>
      </c>
      <c r="W548" s="53">
        <v>0</v>
      </c>
      <c r="X548" s="53">
        <v>0</v>
      </c>
      <c r="Y548" s="53">
        <v>0</v>
      </c>
      <c r="Z548" s="53">
        <v>0</v>
      </c>
      <c r="AA548" s="53">
        <v>0</v>
      </c>
      <c r="AB548" s="53">
        <v>0</v>
      </c>
      <c r="AC548" s="53">
        <v>0</v>
      </c>
      <c r="AD548" s="53">
        <v>0</v>
      </c>
      <c r="AE548" s="53">
        <v>0</v>
      </c>
      <c r="AF548" s="53">
        <v>0</v>
      </c>
      <c r="AG548" s="53">
        <v>0</v>
      </c>
      <c r="AH548" s="53">
        <v>0</v>
      </c>
      <c r="AI548" s="53">
        <v>0</v>
      </c>
      <c r="AJ548" s="53">
        <v>0</v>
      </c>
      <c r="AK548" s="53">
        <v>0</v>
      </c>
      <c r="AL548" s="53">
        <v>0</v>
      </c>
      <c r="AM548" s="53">
        <v>0</v>
      </c>
      <c r="AN548" s="53">
        <v>0</v>
      </c>
      <c r="AO548" s="53">
        <v>0</v>
      </c>
      <c r="AP548" s="53">
        <v>0</v>
      </c>
      <c r="AQ548" s="53">
        <v>0</v>
      </c>
      <c r="AR548" s="53">
        <v>0</v>
      </c>
      <c r="AS548" s="53">
        <v>0</v>
      </c>
      <c r="AT548" s="53">
        <v>0</v>
      </c>
      <c r="AU548" s="53">
        <v>0</v>
      </c>
      <c r="AV548" s="53">
        <v>0</v>
      </c>
      <c r="AW548" s="53">
        <v>0</v>
      </c>
      <c r="AX548" s="53">
        <v>0</v>
      </c>
      <c r="AY548" s="53">
        <v>0</v>
      </c>
      <c r="AZ548" s="53">
        <v>0</v>
      </c>
      <c r="BA548" s="53">
        <v>0</v>
      </c>
      <c r="BB548" s="53">
        <v>0</v>
      </c>
      <c r="BC548" s="53">
        <v>0</v>
      </c>
      <c r="BD548" s="53">
        <v>0</v>
      </c>
      <c r="BE548" s="53">
        <v>0</v>
      </c>
      <c r="BF548" s="53">
        <v>0</v>
      </c>
      <c r="BG548" s="53">
        <v>0</v>
      </c>
      <c r="BH548" s="53">
        <v>0</v>
      </c>
      <c r="BI548" s="53">
        <v>0</v>
      </c>
      <c r="BJ548" s="53">
        <v>0</v>
      </c>
      <c r="BK548" s="53">
        <v>0</v>
      </c>
      <c r="BL548" s="53">
        <v>0</v>
      </c>
      <c r="BM548" s="53">
        <v>0</v>
      </c>
      <c r="BN548" s="53">
        <v>0</v>
      </c>
      <c r="BO548" s="53">
        <v>0</v>
      </c>
      <c r="BP548" s="53">
        <v>0</v>
      </c>
      <c r="BQ548" s="53">
        <v>0</v>
      </c>
      <c r="BR548" s="53">
        <v>0</v>
      </c>
      <c r="BS548" s="53">
        <v>0</v>
      </c>
      <c r="BT548" s="53">
        <v>0</v>
      </c>
      <c r="BU548" s="53">
        <v>0</v>
      </c>
      <c r="BV548" s="53">
        <v>0</v>
      </c>
      <c r="BW548" s="53">
        <v>0</v>
      </c>
      <c r="BX548" s="53">
        <v>0</v>
      </c>
      <c r="BY548" s="53">
        <v>0</v>
      </c>
      <c r="BZ548" s="53">
        <v>0</v>
      </c>
      <c r="CA548" s="53">
        <v>0</v>
      </c>
      <c r="CB548" s="53">
        <v>0</v>
      </c>
      <c r="CC548" s="53">
        <v>0</v>
      </c>
      <c r="CD548" s="53">
        <v>0</v>
      </c>
      <c r="CE548" s="53">
        <v>0</v>
      </c>
      <c r="CF548" s="53">
        <v>0</v>
      </c>
      <c r="CG548" s="53">
        <v>0</v>
      </c>
      <c r="CH548" s="53">
        <v>0</v>
      </c>
      <c r="CI548" s="53">
        <v>0</v>
      </c>
      <c r="CJ548" s="53">
        <v>0</v>
      </c>
      <c r="CK548" s="53">
        <v>0</v>
      </c>
      <c r="CL548" s="53">
        <v>0</v>
      </c>
      <c r="CM548" s="53">
        <v>0</v>
      </c>
      <c r="CN548" s="53">
        <v>0</v>
      </c>
      <c r="CO548" s="53">
        <v>0</v>
      </c>
      <c r="CP548" s="53">
        <v>0</v>
      </c>
      <c r="CQ548" s="53">
        <v>0</v>
      </c>
      <c r="CR548" s="53">
        <v>0</v>
      </c>
      <c r="CS548" s="53">
        <v>0</v>
      </c>
      <c r="CT548" s="53">
        <v>0</v>
      </c>
      <c r="CU548" s="53">
        <v>0</v>
      </c>
      <c r="CV548" s="53">
        <v>0</v>
      </c>
      <c r="CW548" s="53">
        <v>0</v>
      </c>
      <c r="CX548" s="53">
        <v>0</v>
      </c>
      <c r="CY548" s="53">
        <v>0</v>
      </c>
      <c r="CZ548" s="53">
        <v>0</v>
      </c>
      <c r="DA548" s="53">
        <v>0</v>
      </c>
      <c r="DB548" s="53">
        <v>0</v>
      </c>
      <c r="DC548" s="53">
        <v>0</v>
      </c>
      <c r="DD548" s="53">
        <v>0</v>
      </c>
      <c r="DE548" s="53">
        <v>0</v>
      </c>
      <c r="DF548" s="53">
        <v>0</v>
      </c>
      <c r="DG548" s="53">
        <v>0</v>
      </c>
      <c r="DH548" s="53">
        <v>0</v>
      </c>
      <c r="DI548" s="53">
        <v>0</v>
      </c>
      <c r="DJ548" s="53">
        <v>0</v>
      </c>
      <c r="DK548" s="53">
        <v>0</v>
      </c>
      <c r="DL548" s="53">
        <v>0</v>
      </c>
      <c r="DM548" s="53">
        <v>0</v>
      </c>
      <c r="DN548" s="53">
        <v>0</v>
      </c>
      <c r="DO548" s="53">
        <v>0</v>
      </c>
      <c r="DP548" s="53">
        <v>0</v>
      </c>
      <c r="DQ548" s="53">
        <v>0</v>
      </c>
      <c r="DR548" s="53">
        <v>0</v>
      </c>
      <c r="DS548" s="53">
        <v>0</v>
      </c>
      <c r="DT548" s="53">
        <v>0</v>
      </c>
      <c r="DU548" s="53">
        <v>0</v>
      </c>
      <c r="DV548" s="53">
        <v>0</v>
      </c>
      <c r="DW548" s="53">
        <v>0</v>
      </c>
      <c r="DX548" s="53">
        <v>0</v>
      </c>
      <c r="DY548" s="53">
        <v>0</v>
      </c>
      <c r="DZ548" s="53">
        <v>0</v>
      </c>
      <c r="EA548" s="53">
        <v>0</v>
      </c>
      <c r="EB548" s="53">
        <v>0</v>
      </c>
      <c r="EC548" s="53">
        <v>0</v>
      </c>
      <c r="ED548" s="53">
        <v>0</v>
      </c>
      <c r="EE548" s="53">
        <v>0</v>
      </c>
      <c r="EF548" s="53">
        <v>0</v>
      </c>
      <c r="EG548" s="53">
        <v>0</v>
      </c>
      <c r="EH548" s="53">
        <v>0</v>
      </c>
      <c r="EI548" s="53">
        <v>0</v>
      </c>
      <c r="EJ548" s="53">
        <v>0</v>
      </c>
      <c r="EK548" s="53">
        <v>0</v>
      </c>
      <c r="EL548" s="53">
        <v>0</v>
      </c>
      <c r="EM548" s="53">
        <v>0</v>
      </c>
      <c r="EN548" s="53">
        <v>0</v>
      </c>
      <c r="EO548" s="53">
        <v>0</v>
      </c>
      <c r="EP548" s="53">
        <v>0</v>
      </c>
      <c r="EQ548" s="53">
        <v>0</v>
      </c>
      <c r="ER548" s="53">
        <v>0</v>
      </c>
      <c r="ES548" s="53">
        <v>0</v>
      </c>
      <c r="ET548" s="53">
        <v>0</v>
      </c>
      <c r="EU548" s="53">
        <v>0</v>
      </c>
      <c r="EV548" s="53">
        <v>0</v>
      </c>
      <c r="EW548" s="53">
        <v>69.333340000000007</v>
      </c>
      <c r="EX548" s="53">
        <v>68.222219999999993</v>
      </c>
      <c r="EY548" s="53">
        <v>67.05556</v>
      </c>
      <c r="EZ548" s="53">
        <v>66.111109999999996</v>
      </c>
      <c r="FA548" s="53">
        <v>65.222219999999993</v>
      </c>
      <c r="FB548" s="53">
        <v>64.111109999999996</v>
      </c>
      <c r="FC548" s="53">
        <v>63.27778</v>
      </c>
      <c r="FD548" s="53">
        <v>63.888890000000004</v>
      </c>
      <c r="FE548" s="53">
        <v>66.722219999999993</v>
      </c>
      <c r="FF548" s="53">
        <v>70.388890000000004</v>
      </c>
      <c r="FG548" s="53">
        <v>73.777780000000007</v>
      </c>
      <c r="FH548" s="53">
        <v>77.222219999999993</v>
      </c>
      <c r="FI548" s="53">
        <v>80.94444</v>
      </c>
      <c r="FJ548" s="53">
        <v>84.166659999999993</v>
      </c>
      <c r="FK548" s="53">
        <v>86.55556</v>
      </c>
      <c r="FL548" s="53">
        <v>88</v>
      </c>
      <c r="FM548" s="53">
        <v>88.5</v>
      </c>
      <c r="FN548" s="53">
        <v>87.722219999999993</v>
      </c>
      <c r="FO548" s="53">
        <v>85.611109999999996</v>
      </c>
      <c r="FP548" s="53">
        <v>81.55556</v>
      </c>
      <c r="FQ548" s="53">
        <v>77.666659999999993</v>
      </c>
      <c r="FR548" s="53">
        <v>74.94444</v>
      </c>
      <c r="FS548" s="53">
        <v>73.222219999999993</v>
      </c>
      <c r="FT548" s="53">
        <v>71.55556</v>
      </c>
      <c r="FU548" s="53">
        <v>7</v>
      </c>
      <c r="FV548" s="53">
        <v>1052.8820000000001</v>
      </c>
      <c r="FW548" s="53">
        <v>355.9819</v>
      </c>
      <c r="FX548" s="53">
        <v>0</v>
      </c>
    </row>
    <row r="549" spans="1:180" x14ac:dyDescent="0.3">
      <c r="A549" t="s">
        <v>174</v>
      </c>
      <c r="B549" t="s">
        <v>254</v>
      </c>
      <c r="C549" t="s">
        <v>180</v>
      </c>
      <c r="D549" t="s">
        <v>248</v>
      </c>
      <c r="E549" t="s">
        <v>189</v>
      </c>
      <c r="F549" t="s">
        <v>235</v>
      </c>
      <c r="G549" t="s">
        <v>244</v>
      </c>
      <c r="H549" s="53">
        <v>5</v>
      </c>
      <c r="I549" s="53">
        <v>0</v>
      </c>
      <c r="J549" s="53">
        <v>0</v>
      </c>
      <c r="K549" s="53">
        <v>0</v>
      </c>
      <c r="L549" s="53">
        <v>0</v>
      </c>
      <c r="M549" s="53">
        <v>0</v>
      </c>
      <c r="N549" s="53">
        <v>0</v>
      </c>
      <c r="O549" s="53">
        <v>0</v>
      </c>
      <c r="P549" s="53">
        <v>0</v>
      </c>
      <c r="Q549" s="53">
        <v>0</v>
      </c>
      <c r="R549" s="53">
        <v>0</v>
      </c>
      <c r="S549" s="53">
        <v>0</v>
      </c>
      <c r="T549" s="53">
        <v>0</v>
      </c>
      <c r="U549" s="53">
        <v>0</v>
      </c>
      <c r="V549" s="53">
        <v>0</v>
      </c>
      <c r="W549" s="53">
        <v>0</v>
      </c>
      <c r="X549" s="53">
        <v>0</v>
      </c>
      <c r="Y549" s="53">
        <v>0</v>
      </c>
      <c r="Z549" s="53">
        <v>0</v>
      </c>
      <c r="AA549" s="53">
        <v>0</v>
      </c>
      <c r="AB549" s="53">
        <v>0</v>
      </c>
      <c r="AC549" s="53">
        <v>0</v>
      </c>
      <c r="AD549" s="53">
        <v>0</v>
      </c>
      <c r="AE549" s="53">
        <v>0</v>
      </c>
      <c r="AF549" s="53">
        <v>0</v>
      </c>
      <c r="AG549" s="53">
        <v>0</v>
      </c>
      <c r="AH549" s="53">
        <v>0</v>
      </c>
      <c r="AI549" s="53">
        <v>0</v>
      </c>
      <c r="AJ549" s="53">
        <v>0</v>
      </c>
      <c r="AK549" s="53">
        <v>0</v>
      </c>
      <c r="AL549" s="53">
        <v>0</v>
      </c>
      <c r="AM549" s="53">
        <v>0</v>
      </c>
      <c r="AN549" s="53">
        <v>0</v>
      </c>
      <c r="AO549" s="53">
        <v>0</v>
      </c>
      <c r="AP549" s="53">
        <v>0</v>
      </c>
      <c r="AQ549" s="53">
        <v>0</v>
      </c>
      <c r="AR549" s="53">
        <v>0</v>
      </c>
      <c r="AS549" s="53">
        <v>0</v>
      </c>
      <c r="AT549" s="53">
        <v>0</v>
      </c>
      <c r="AU549" s="53">
        <v>0</v>
      </c>
      <c r="AV549" s="53">
        <v>0</v>
      </c>
      <c r="AW549" s="53">
        <v>0</v>
      </c>
      <c r="AX549" s="53">
        <v>0</v>
      </c>
      <c r="AY549" s="53">
        <v>0</v>
      </c>
      <c r="AZ549" s="53">
        <v>0</v>
      </c>
      <c r="BA549" s="53">
        <v>0</v>
      </c>
      <c r="BB549" s="53">
        <v>0</v>
      </c>
      <c r="BC549" s="53">
        <v>0</v>
      </c>
      <c r="BD549" s="53">
        <v>0</v>
      </c>
      <c r="BE549" s="53">
        <v>0</v>
      </c>
      <c r="BF549" s="53">
        <v>0</v>
      </c>
      <c r="BG549" s="53">
        <v>0</v>
      </c>
      <c r="BH549" s="53">
        <v>0</v>
      </c>
      <c r="BI549" s="53">
        <v>0</v>
      </c>
      <c r="BJ549" s="53">
        <v>0</v>
      </c>
      <c r="BK549" s="53">
        <v>0</v>
      </c>
      <c r="BL549" s="53">
        <v>0</v>
      </c>
      <c r="BM549" s="53">
        <v>0</v>
      </c>
      <c r="BN549" s="53">
        <v>0</v>
      </c>
      <c r="BO549" s="53">
        <v>0</v>
      </c>
      <c r="BP549" s="53">
        <v>0</v>
      </c>
      <c r="BQ549" s="53">
        <v>0</v>
      </c>
      <c r="BR549" s="53">
        <v>0</v>
      </c>
      <c r="BS549" s="53">
        <v>0</v>
      </c>
      <c r="BT549" s="53">
        <v>0</v>
      </c>
      <c r="BU549" s="53">
        <v>0</v>
      </c>
      <c r="BV549" s="53">
        <v>0</v>
      </c>
      <c r="BW549" s="53">
        <v>0</v>
      </c>
      <c r="BX549" s="53">
        <v>0</v>
      </c>
      <c r="BY549" s="53">
        <v>0</v>
      </c>
      <c r="BZ549" s="53">
        <v>0</v>
      </c>
      <c r="CA549" s="53">
        <v>0</v>
      </c>
      <c r="CB549" s="53">
        <v>0</v>
      </c>
      <c r="CC549" s="53">
        <v>0</v>
      </c>
      <c r="CD549" s="53">
        <v>0</v>
      </c>
      <c r="CE549" s="53">
        <v>0</v>
      </c>
      <c r="CF549" s="53">
        <v>0</v>
      </c>
      <c r="CG549" s="53">
        <v>0</v>
      </c>
      <c r="CH549" s="53">
        <v>0</v>
      </c>
      <c r="CI549" s="53">
        <v>0</v>
      </c>
      <c r="CJ549" s="53">
        <v>0</v>
      </c>
      <c r="CK549" s="53">
        <v>0</v>
      </c>
      <c r="CL549" s="53">
        <v>0</v>
      </c>
      <c r="CM549" s="53">
        <v>0</v>
      </c>
      <c r="CN549" s="53">
        <v>0</v>
      </c>
      <c r="CO549" s="53">
        <v>0</v>
      </c>
      <c r="CP549" s="53">
        <v>0</v>
      </c>
      <c r="CQ549" s="53">
        <v>0</v>
      </c>
      <c r="CR549" s="53">
        <v>0</v>
      </c>
      <c r="CS549" s="53">
        <v>0</v>
      </c>
      <c r="CT549" s="53">
        <v>0</v>
      </c>
      <c r="CU549" s="53">
        <v>0</v>
      </c>
      <c r="CV549" s="53">
        <v>0</v>
      </c>
      <c r="CW549" s="53">
        <v>0</v>
      </c>
      <c r="CX549" s="53">
        <v>0</v>
      </c>
      <c r="CY549" s="53">
        <v>0</v>
      </c>
      <c r="CZ549" s="53">
        <v>0</v>
      </c>
      <c r="DA549" s="53">
        <v>0</v>
      </c>
      <c r="DB549" s="53">
        <v>0</v>
      </c>
      <c r="DC549" s="53">
        <v>0</v>
      </c>
      <c r="DD549" s="53">
        <v>0</v>
      </c>
      <c r="DE549" s="53">
        <v>0</v>
      </c>
      <c r="DF549" s="53">
        <v>0</v>
      </c>
      <c r="DG549" s="53">
        <v>0</v>
      </c>
      <c r="DH549" s="53">
        <v>0</v>
      </c>
      <c r="DI549" s="53">
        <v>0</v>
      </c>
      <c r="DJ549" s="53">
        <v>0</v>
      </c>
      <c r="DK549" s="53">
        <v>0</v>
      </c>
      <c r="DL549" s="53">
        <v>0</v>
      </c>
      <c r="DM549" s="53">
        <v>0</v>
      </c>
      <c r="DN549" s="53">
        <v>0</v>
      </c>
      <c r="DO549" s="53">
        <v>0</v>
      </c>
      <c r="DP549" s="53">
        <v>0</v>
      </c>
      <c r="DQ549" s="53">
        <v>0</v>
      </c>
      <c r="DR549" s="53">
        <v>0</v>
      </c>
      <c r="DS549" s="53">
        <v>0</v>
      </c>
      <c r="DT549" s="53">
        <v>0</v>
      </c>
      <c r="DU549" s="53">
        <v>0</v>
      </c>
      <c r="DV549" s="53">
        <v>0</v>
      </c>
      <c r="DW549" s="53">
        <v>0</v>
      </c>
      <c r="DX549" s="53">
        <v>0</v>
      </c>
      <c r="DY549" s="53">
        <v>0</v>
      </c>
      <c r="DZ549" s="53">
        <v>0</v>
      </c>
      <c r="EA549" s="53">
        <v>0</v>
      </c>
      <c r="EB549" s="53">
        <v>0</v>
      </c>
      <c r="EC549" s="53">
        <v>0</v>
      </c>
      <c r="ED549" s="53">
        <v>0</v>
      </c>
      <c r="EE549" s="53">
        <v>0</v>
      </c>
      <c r="EF549" s="53">
        <v>0</v>
      </c>
      <c r="EG549" s="53">
        <v>0</v>
      </c>
      <c r="EH549" s="53">
        <v>0</v>
      </c>
      <c r="EI549" s="53">
        <v>0</v>
      </c>
      <c r="EJ549" s="53">
        <v>0</v>
      </c>
      <c r="EK549" s="53">
        <v>0</v>
      </c>
      <c r="EL549" s="53">
        <v>0</v>
      </c>
      <c r="EM549" s="53">
        <v>0</v>
      </c>
      <c r="EN549" s="53">
        <v>0</v>
      </c>
      <c r="EO549" s="53">
        <v>0</v>
      </c>
      <c r="EP549" s="53">
        <v>0</v>
      </c>
      <c r="EQ549" s="53">
        <v>0</v>
      </c>
      <c r="ER549" s="53">
        <v>0</v>
      </c>
      <c r="ES549" s="53">
        <v>0</v>
      </c>
      <c r="ET549" s="53">
        <v>0</v>
      </c>
      <c r="EU549" s="53">
        <v>0</v>
      </c>
      <c r="EV549" s="53">
        <v>0</v>
      </c>
      <c r="EW549" s="53">
        <v>73.388890000000004</v>
      </c>
      <c r="EX549" s="53">
        <v>71.722219999999993</v>
      </c>
      <c r="EY549" s="53">
        <v>70.166659999999993</v>
      </c>
      <c r="EZ549" s="53">
        <v>68.722219999999993</v>
      </c>
      <c r="FA549" s="53">
        <v>67.94444</v>
      </c>
      <c r="FB549" s="53">
        <v>67.05556</v>
      </c>
      <c r="FC549" s="53">
        <v>66.333340000000007</v>
      </c>
      <c r="FD549" s="53">
        <v>66.722219999999993</v>
      </c>
      <c r="FE549" s="53">
        <v>69.388890000000004</v>
      </c>
      <c r="FF549" s="53">
        <v>72.777780000000007</v>
      </c>
      <c r="FG549" s="53">
        <v>76.722219999999993</v>
      </c>
      <c r="FH549" s="53">
        <v>80.5</v>
      </c>
      <c r="FI549" s="53">
        <v>84.111109999999996</v>
      </c>
      <c r="FJ549" s="53">
        <v>87.111109999999996</v>
      </c>
      <c r="FK549" s="53">
        <v>89.611109999999996</v>
      </c>
      <c r="FL549" s="53">
        <v>91.777780000000007</v>
      </c>
      <c r="FM549" s="53">
        <v>92.333340000000007</v>
      </c>
      <c r="FN549" s="53">
        <v>91.166659999999993</v>
      </c>
      <c r="FO549" s="53">
        <v>89.5</v>
      </c>
      <c r="FP549" s="53">
        <v>85.833340000000007</v>
      </c>
      <c r="FQ549" s="53">
        <v>81.55556</v>
      </c>
      <c r="FR549" s="53">
        <v>78.05556</v>
      </c>
      <c r="FS549" s="53">
        <v>75.666659999999993</v>
      </c>
      <c r="FT549" s="53">
        <v>74</v>
      </c>
      <c r="FU549" s="53">
        <v>7</v>
      </c>
      <c r="FV549" s="53">
        <v>905.36670000000004</v>
      </c>
      <c r="FW549" s="53">
        <v>306.78609999999998</v>
      </c>
      <c r="FX549" s="53">
        <v>0</v>
      </c>
    </row>
    <row r="550" spans="1:180" x14ac:dyDescent="0.3">
      <c r="A550" t="s">
        <v>174</v>
      </c>
      <c r="B550" t="s">
        <v>254</v>
      </c>
      <c r="C550" t="s">
        <v>180</v>
      </c>
      <c r="D550" t="s">
        <v>248</v>
      </c>
      <c r="E550" t="s">
        <v>187</v>
      </c>
      <c r="F550" t="s">
        <v>235</v>
      </c>
      <c r="G550" t="s">
        <v>244</v>
      </c>
      <c r="H550" s="53">
        <v>5</v>
      </c>
      <c r="I550" s="53">
        <v>0</v>
      </c>
      <c r="J550" s="53">
        <v>0</v>
      </c>
      <c r="K550" s="53">
        <v>0</v>
      </c>
      <c r="L550" s="53">
        <v>0</v>
      </c>
      <c r="M550" s="53">
        <v>0</v>
      </c>
      <c r="N550" s="53">
        <v>0</v>
      </c>
      <c r="O550" s="53">
        <v>0</v>
      </c>
      <c r="P550" s="53">
        <v>0</v>
      </c>
      <c r="Q550" s="53">
        <v>0</v>
      </c>
      <c r="R550" s="53">
        <v>0</v>
      </c>
      <c r="S550" s="53">
        <v>0</v>
      </c>
      <c r="T550" s="53">
        <v>0</v>
      </c>
      <c r="U550" s="53">
        <v>0</v>
      </c>
      <c r="V550" s="53">
        <v>0</v>
      </c>
      <c r="W550" s="53">
        <v>0</v>
      </c>
      <c r="X550" s="53">
        <v>0</v>
      </c>
      <c r="Y550" s="53">
        <v>0</v>
      </c>
      <c r="Z550" s="53">
        <v>0</v>
      </c>
      <c r="AA550" s="53">
        <v>0</v>
      </c>
      <c r="AB550" s="53">
        <v>0</v>
      </c>
      <c r="AC550" s="53">
        <v>0</v>
      </c>
      <c r="AD550" s="53">
        <v>0</v>
      </c>
      <c r="AE550" s="53">
        <v>0</v>
      </c>
      <c r="AF550" s="53">
        <v>0</v>
      </c>
      <c r="AG550" s="53">
        <v>0</v>
      </c>
      <c r="AH550" s="53">
        <v>0</v>
      </c>
      <c r="AI550" s="53">
        <v>0</v>
      </c>
      <c r="AJ550" s="53">
        <v>0</v>
      </c>
      <c r="AK550" s="53">
        <v>0</v>
      </c>
      <c r="AL550" s="53">
        <v>0</v>
      </c>
      <c r="AM550" s="53">
        <v>0</v>
      </c>
      <c r="AN550" s="53">
        <v>0</v>
      </c>
      <c r="AO550" s="53">
        <v>0</v>
      </c>
      <c r="AP550" s="53">
        <v>0</v>
      </c>
      <c r="AQ550" s="53">
        <v>0</v>
      </c>
      <c r="AR550" s="53">
        <v>0</v>
      </c>
      <c r="AS550" s="53">
        <v>0</v>
      </c>
      <c r="AT550" s="53">
        <v>0</v>
      </c>
      <c r="AU550" s="53">
        <v>0</v>
      </c>
      <c r="AV550" s="53">
        <v>0</v>
      </c>
      <c r="AW550" s="53">
        <v>0</v>
      </c>
      <c r="AX550" s="53">
        <v>0</v>
      </c>
      <c r="AY550" s="53">
        <v>0</v>
      </c>
      <c r="AZ550" s="53">
        <v>0</v>
      </c>
      <c r="BA550" s="53">
        <v>0</v>
      </c>
      <c r="BB550" s="53">
        <v>0</v>
      </c>
      <c r="BC550" s="53">
        <v>0</v>
      </c>
      <c r="BD550" s="53">
        <v>0</v>
      </c>
      <c r="BE550" s="53">
        <v>0</v>
      </c>
      <c r="BF550" s="53">
        <v>0</v>
      </c>
      <c r="BG550" s="53">
        <v>0</v>
      </c>
      <c r="BH550" s="53">
        <v>0</v>
      </c>
      <c r="BI550" s="53">
        <v>0</v>
      </c>
      <c r="BJ550" s="53">
        <v>0</v>
      </c>
      <c r="BK550" s="53">
        <v>0</v>
      </c>
      <c r="BL550" s="53">
        <v>0</v>
      </c>
      <c r="BM550" s="53">
        <v>0</v>
      </c>
      <c r="BN550" s="53">
        <v>0</v>
      </c>
      <c r="BO550" s="53">
        <v>0</v>
      </c>
      <c r="BP550" s="53">
        <v>0</v>
      </c>
      <c r="BQ550" s="53">
        <v>0</v>
      </c>
      <c r="BR550" s="53">
        <v>0</v>
      </c>
      <c r="BS550" s="53">
        <v>0</v>
      </c>
      <c r="BT550" s="53">
        <v>0</v>
      </c>
      <c r="BU550" s="53">
        <v>0</v>
      </c>
      <c r="BV550" s="53">
        <v>0</v>
      </c>
      <c r="BW550" s="53">
        <v>0</v>
      </c>
      <c r="BX550" s="53">
        <v>0</v>
      </c>
      <c r="BY550" s="53">
        <v>0</v>
      </c>
      <c r="BZ550" s="53">
        <v>0</v>
      </c>
      <c r="CA550" s="53">
        <v>0</v>
      </c>
      <c r="CB550" s="53">
        <v>0</v>
      </c>
      <c r="CC550" s="53">
        <v>0</v>
      </c>
      <c r="CD550" s="53">
        <v>0</v>
      </c>
      <c r="CE550" s="53">
        <v>0</v>
      </c>
      <c r="CF550" s="53">
        <v>0</v>
      </c>
      <c r="CG550" s="53">
        <v>0</v>
      </c>
      <c r="CH550" s="53">
        <v>0</v>
      </c>
      <c r="CI550" s="53">
        <v>0</v>
      </c>
      <c r="CJ550" s="53">
        <v>0</v>
      </c>
      <c r="CK550" s="53">
        <v>0</v>
      </c>
      <c r="CL550" s="53">
        <v>0</v>
      </c>
      <c r="CM550" s="53">
        <v>0</v>
      </c>
      <c r="CN550" s="53">
        <v>0</v>
      </c>
      <c r="CO550" s="53">
        <v>0</v>
      </c>
      <c r="CP550" s="53">
        <v>0</v>
      </c>
      <c r="CQ550" s="53">
        <v>0</v>
      </c>
      <c r="CR550" s="53">
        <v>0</v>
      </c>
      <c r="CS550" s="53">
        <v>0</v>
      </c>
      <c r="CT550" s="53">
        <v>0</v>
      </c>
      <c r="CU550" s="53">
        <v>0</v>
      </c>
      <c r="CV550" s="53">
        <v>0</v>
      </c>
      <c r="CW550" s="53">
        <v>0</v>
      </c>
      <c r="CX550" s="53">
        <v>0</v>
      </c>
      <c r="CY550" s="53">
        <v>0</v>
      </c>
      <c r="CZ550" s="53">
        <v>0</v>
      </c>
      <c r="DA550" s="53">
        <v>0</v>
      </c>
      <c r="DB550" s="53">
        <v>0</v>
      </c>
      <c r="DC550" s="53">
        <v>0</v>
      </c>
      <c r="DD550" s="53">
        <v>0</v>
      </c>
      <c r="DE550" s="53">
        <v>0</v>
      </c>
      <c r="DF550" s="53">
        <v>0</v>
      </c>
      <c r="DG550" s="53">
        <v>0</v>
      </c>
      <c r="DH550" s="53">
        <v>0</v>
      </c>
      <c r="DI550" s="53">
        <v>0</v>
      </c>
      <c r="DJ550" s="53">
        <v>0</v>
      </c>
      <c r="DK550" s="53">
        <v>0</v>
      </c>
      <c r="DL550" s="53">
        <v>0</v>
      </c>
      <c r="DM550" s="53">
        <v>0</v>
      </c>
      <c r="DN550" s="53">
        <v>0</v>
      </c>
      <c r="DO550" s="53">
        <v>0</v>
      </c>
      <c r="DP550" s="53">
        <v>0</v>
      </c>
      <c r="DQ550" s="53">
        <v>0</v>
      </c>
      <c r="DR550" s="53">
        <v>0</v>
      </c>
      <c r="DS550" s="53">
        <v>0</v>
      </c>
      <c r="DT550" s="53">
        <v>0</v>
      </c>
      <c r="DU550" s="53">
        <v>0</v>
      </c>
      <c r="DV550" s="53">
        <v>0</v>
      </c>
      <c r="DW550" s="53">
        <v>0</v>
      </c>
      <c r="DX550" s="53">
        <v>0</v>
      </c>
      <c r="DY550" s="53">
        <v>0</v>
      </c>
      <c r="DZ550" s="53">
        <v>0</v>
      </c>
      <c r="EA550" s="53">
        <v>0</v>
      </c>
      <c r="EB550" s="53">
        <v>0</v>
      </c>
      <c r="EC550" s="53">
        <v>0</v>
      </c>
      <c r="ED550" s="53">
        <v>0</v>
      </c>
      <c r="EE550" s="53">
        <v>0</v>
      </c>
      <c r="EF550" s="53">
        <v>0</v>
      </c>
      <c r="EG550" s="53">
        <v>0</v>
      </c>
      <c r="EH550" s="53">
        <v>0</v>
      </c>
      <c r="EI550" s="53">
        <v>0</v>
      </c>
      <c r="EJ550" s="53">
        <v>0</v>
      </c>
      <c r="EK550" s="53">
        <v>0</v>
      </c>
      <c r="EL550" s="53">
        <v>0</v>
      </c>
      <c r="EM550" s="53">
        <v>0</v>
      </c>
      <c r="EN550" s="53">
        <v>0</v>
      </c>
      <c r="EO550" s="53">
        <v>0</v>
      </c>
      <c r="EP550" s="53">
        <v>0</v>
      </c>
      <c r="EQ550" s="53">
        <v>0</v>
      </c>
      <c r="ER550" s="53">
        <v>0</v>
      </c>
      <c r="ES550" s="53">
        <v>0</v>
      </c>
      <c r="ET550" s="53">
        <v>0</v>
      </c>
      <c r="EU550" s="53">
        <v>0</v>
      </c>
      <c r="EV550" s="53">
        <v>0</v>
      </c>
      <c r="EW550" s="53">
        <v>71.3125</v>
      </c>
      <c r="EX550" s="53">
        <v>70.125</v>
      </c>
      <c r="EY550" s="53">
        <v>68.75</v>
      </c>
      <c r="EZ550" s="53">
        <v>67.5</v>
      </c>
      <c r="FA550" s="53">
        <v>66.0625</v>
      </c>
      <c r="FB550" s="53">
        <v>65</v>
      </c>
      <c r="FC550" s="53">
        <v>64.625</v>
      </c>
      <c r="FD550" s="53">
        <v>66.4375</v>
      </c>
      <c r="FE550" s="53">
        <v>69.625</v>
      </c>
      <c r="FF550" s="53">
        <v>73.125</v>
      </c>
      <c r="FG550" s="53">
        <v>76.6875</v>
      </c>
      <c r="FH550" s="53">
        <v>80.5</v>
      </c>
      <c r="FI550" s="53">
        <v>83.75</v>
      </c>
      <c r="FJ550" s="53">
        <v>86.6875</v>
      </c>
      <c r="FK550" s="53">
        <v>89.5</v>
      </c>
      <c r="FL550" s="53">
        <v>91.25</v>
      </c>
      <c r="FM550" s="53">
        <v>91.4375</v>
      </c>
      <c r="FN550" s="53">
        <v>90.375</v>
      </c>
      <c r="FO550" s="53">
        <v>88.1875</v>
      </c>
      <c r="FP550" s="53">
        <v>85.0625</v>
      </c>
      <c r="FQ550" s="53">
        <v>80.3125</v>
      </c>
      <c r="FR550" s="53">
        <v>76.4375</v>
      </c>
      <c r="FS550" s="53">
        <v>73.375</v>
      </c>
      <c r="FT550" s="53">
        <v>71.0625</v>
      </c>
      <c r="FU550" s="53">
        <v>7</v>
      </c>
      <c r="FV550" s="53">
        <v>920.90769999999998</v>
      </c>
      <c r="FW550" s="53">
        <v>422.93439999999998</v>
      </c>
      <c r="FX550" s="53">
        <v>0</v>
      </c>
    </row>
    <row r="551" spans="1:180" x14ac:dyDescent="0.3">
      <c r="A551" t="s">
        <v>174</v>
      </c>
      <c r="B551" t="s">
        <v>254</v>
      </c>
      <c r="C551" t="s">
        <v>180</v>
      </c>
      <c r="D551" t="s">
        <v>227</v>
      </c>
      <c r="E551" t="s">
        <v>190</v>
      </c>
      <c r="F551" t="s">
        <v>235</v>
      </c>
      <c r="G551" t="s">
        <v>244</v>
      </c>
      <c r="H551" s="53">
        <v>5</v>
      </c>
      <c r="I551" s="53">
        <v>0</v>
      </c>
      <c r="J551" s="53">
        <v>0</v>
      </c>
      <c r="K551" s="53">
        <v>0</v>
      </c>
      <c r="L551" s="53">
        <v>0</v>
      </c>
      <c r="M551" s="53">
        <v>0</v>
      </c>
      <c r="N551" s="53">
        <v>0</v>
      </c>
      <c r="O551" s="53">
        <v>0</v>
      </c>
      <c r="P551" s="53">
        <v>0</v>
      </c>
      <c r="Q551" s="53">
        <v>0</v>
      </c>
      <c r="R551" s="53">
        <v>0</v>
      </c>
      <c r="S551" s="53">
        <v>0</v>
      </c>
      <c r="T551" s="53">
        <v>0</v>
      </c>
      <c r="U551" s="53">
        <v>0</v>
      </c>
      <c r="V551" s="53">
        <v>0</v>
      </c>
      <c r="W551" s="53">
        <v>0</v>
      </c>
      <c r="X551" s="53">
        <v>0</v>
      </c>
      <c r="Y551" s="53">
        <v>0</v>
      </c>
      <c r="Z551" s="53">
        <v>0</v>
      </c>
      <c r="AA551" s="53">
        <v>0</v>
      </c>
      <c r="AB551" s="53">
        <v>0</v>
      </c>
      <c r="AC551" s="53">
        <v>0</v>
      </c>
      <c r="AD551" s="53">
        <v>0</v>
      </c>
      <c r="AE551" s="53">
        <v>0</v>
      </c>
      <c r="AF551" s="53">
        <v>0</v>
      </c>
      <c r="AG551" s="53">
        <v>0</v>
      </c>
      <c r="AH551" s="53">
        <v>0</v>
      </c>
      <c r="AI551" s="53">
        <v>0</v>
      </c>
      <c r="AJ551" s="53">
        <v>0</v>
      </c>
      <c r="AK551" s="53">
        <v>0</v>
      </c>
      <c r="AL551" s="53">
        <v>0</v>
      </c>
      <c r="AM551" s="53">
        <v>0</v>
      </c>
      <c r="AN551" s="53">
        <v>0</v>
      </c>
      <c r="AO551" s="53">
        <v>0</v>
      </c>
      <c r="AP551" s="53">
        <v>0</v>
      </c>
      <c r="AQ551" s="53">
        <v>0</v>
      </c>
      <c r="AR551" s="53">
        <v>0</v>
      </c>
      <c r="AS551" s="53">
        <v>0</v>
      </c>
      <c r="AT551" s="53">
        <v>0</v>
      </c>
      <c r="AU551" s="53">
        <v>0</v>
      </c>
      <c r="AV551" s="53">
        <v>0</v>
      </c>
      <c r="AW551" s="53">
        <v>0</v>
      </c>
      <c r="AX551" s="53">
        <v>0</v>
      </c>
      <c r="AY551" s="53">
        <v>0</v>
      </c>
      <c r="AZ551" s="53">
        <v>0</v>
      </c>
      <c r="BA551" s="53">
        <v>0</v>
      </c>
      <c r="BB551" s="53">
        <v>0</v>
      </c>
      <c r="BC551" s="53">
        <v>0</v>
      </c>
      <c r="BD551" s="53">
        <v>0</v>
      </c>
      <c r="BE551" s="53">
        <v>0</v>
      </c>
      <c r="BF551" s="53">
        <v>0</v>
      </c>
      <c r="BG551" s="53">
        <v>0</v>
      </c>
      <c r="BH551" s="53">
        <v>0</v>
      </c>
      <c r="BI551" s="53">
        <v>0</v>
      </c>
      <c r="BJ551" s="53">
        <v>0</v>
      </c>
      <c r="BK551" s="53">
        <v>0</v>
      </c>
      <c r="BL551" s="53">
        <v>0</v>
      </c>
      <c r="BM551" s="53">
        <v>0</v>
      </c>
      <c r="BN551" s="53">
        <v>0</v>
      </c>
      <c r="BO551" s="53">
        <v>0</v>
      </c>
      <c r="BP551" s="53">
        <v>0</v>
      </c>
      <c r="BQ551" s="53">
        <v>0</v>
      </c>
      <c r="BR551" s="53">
        <v>0</v>
      </c>
      <c r="BS551" s="53">
        <v>0</v>
      </c>
      <c r="BT551" s="53">
        <v>0</v>
      </c>
      <c r="BU551" s="53">
        <v>0</v>
      </c>
      <c r="BV551" s="53">
        <v>0</v>
      </c>
      <c r="BW551" s="53">
        <v>0</v>
      </c>
      <c r="BX551" s="53">
        <v>0</v>
      </c>
      <c r="BY551" s="53">
        <v>0</v>
      </c>
      <c r="BZ551" s="53">
        <v>0</v>
      </c>
      <c r="CA551" s="53">
        <v>0</v>
      </c>
      <c r="CB551" s="53">
        <v>0</v>
      </c>
      <c r="CC551" s="53">
        <v>0</v>
      </c>
      <c r="CD551" s="53">
        <v>0</v>
      </c>
      <c r="CE551" s="53">
        <v>0</v>
      </c>
      <c r="CF551" s="53">
        <v>0</v>
      </c>
      <c r="CG551" s="53">
        <v>0</v>
      </c>
      <c r="CH551" s="53">
        <v>0</v>
      </c>
      <c r="CI551" s="53">
        <v>0</v>
      </c>
      <c r="CJ551" s="53">
        <v>0</v>
      </c>
      <c r="CK551" s="53">
        <v>0</v>
      </c>
      <c r="CL551" s="53">
        <v>0</v>
      </c>
      <c r="CM551" s="53">
        <v>0</v>
      </c>
      <c r="CN551" s="53">
        <v>0</v>
      </c>
      <c r="CO551" s="53">
        <v>0</v>
      </c>
      <c r="CP551" s="53">
        <v>0</v>
      </c>
      <c r="CQ551" s="53">
        <v>0</v>
      </c>
      <c r="CR551" s="53">
        <v>0</v>
      </c>
      <c r="CS551" s="53">
        <v>0</v>
      </c>
      <c r="CT551" s="53">
        <v>0</v>
      </c>
      <c r="CU551" s="53">
        <v>0</v>
      </c>
      <c r="CV551" s="53">
        <v>0</v>
      </c>
      <c r="CW551" s="53">
        <v>0</v>
      </c>
      <c r="CX551" s="53">
        <v>0</v>
      </c>
      <c r="CY551" s="53">
        <v>0</v>
      </c>
      <c r="CZ551" s="53">
        <v>0</v>
      </c>
      <c r="DA551" s="53">
        <v>0</v>
      </c>
      <c r="DB551" s="53">
        <v>0</v>
      </c>
      <c r="DC551" s="53">
        <v>0</v>
      </c>
      <c r="DD551" s="53">
        <v>0</v>
      </c>
      <c r="DE551" s="53">
        <v>0</v>
      </c>
      <c r="DF551" s="53">
        <v>0</v>
      </c>
      <c r="DG551" s="53">
        <v>0</v>
      </c>
      <c r="DH551" s="53">
        <v>0</v>
      </c>
      <c r="DI551" s="53">
        <v>0</v>
      </c>
      <c r="DJ551" s="53">
        <v>0</v>
      </c>
      <c r="DK551" s="53">
        <v>0</v>
      </c>
      <c r="DL551" s="53">
        <v>0</v>
      </c>
      <c r="DM551" s="53">
        <v>0</v>
      </c>
      <c r="DN551" s="53">
        <v>0</v>
      </c>
      <c r="DO551" s="53">
        <v>0</v>
      </c>
      <c r="DP551" s="53">
        <v>0</v>
      </c>
      <c r="DQ551" s="53">
        <v>0</v>
      </c>
      <c r="DR551" s="53">
        <v>0</v>
      </c>
      <c r="DS551" s="53">
        <v>0</v>
      </c>
      <c r="DT551" s="53">
        <v>0</v>
      </c>
      <c r="DU551" s="53">
        <v>0</v>
      </c>
      <c r="DV551" s="53">
        <v>0</v>
      </c>
      <c r="DW551" s="53">
        <v>0</v>
      </c>
      <c r="DX551" s="53">
        <v>0</v>
      </c>
      <c r="DY551" s="53">
        <v>0</v>
      </c>
      <c r="DZ551" s="53">
        <v>0</v>
      </c>
      <c r="EA551" s="53">
        <v>0</v>
      </c>
      <c r="EB551" s="53">
        <v>0</v>
      </c>
      <c r="EC551" s="53">
        <v>0</v>
      </c>
      <c r="ED551" s="53">
        <v>0</v>
      </c>
      <c r="EE551" s="53">
        <v>0</v>
      </c>
      <c r="EF551" s="53">
        <v>0</v>
      </c>
      <c r="EG551" s="53">
        <v>0</v>
      </c>
      <c r="EH551" s="53">
        <v>0</v>
      </c>
      <c r="EI551" s="53">
        <v>0</v>
      </c>
      <c r="EJ551" s="53">
        <v>0</v>
      </c>
      <c r="EK551" s="53">
        <v>0</v>
      </c>
      <c r="EL551" s="53">
        <v>0</v>
      </c>
      <c r="EM551" s="53">
        <v>0</v>
      </c>
      <c r="EN551" s="53">
        <v>0</v>
      </c>
      <c r="EO551" s="53">
        <v>0</v>
      </c>
      <c r="EP551" s="53">
        <v>0</v>
      </c>
      <c r="EQ551" s="53">
        <v>0</v>
      </c>
      <c r="ER551" s="53">
        <v>0</v>
      </c>
      <c r="ES551" s="53">
        <v>0</v>
      </c>
      <c r="ET551" s="53">
        <v>0</v>
      </c>
      <c r="EU551" s="53">
        <v>0</v>
      </c>
      <c r="EV551" s="53">
        <v>0</v>
      </c>
      <c r="EW551" s="53">
        <v>70.142859999999999</v>
      </c>
      <c r="EX551" s="53">
        <v>68.690479999999994</v>
      </c>
      <c r="EY551" s="53">
        <v>67.452380000000005</v>
      </c>
      <c r="EZ551" s="53">
        <v>66.166659999999993</v>
      </c>
      <c r="FA551" s="53">
        <v>65.142859999999999</v>
      </c>
      <c r="FB551" s="53">
        <v>64.380949999999999</v>
      </c>
      <c r="FC551" s="53">
        <v>63.714289999999998</v>
      </c>
      <c r="FD551" s="53">
        <v>63.952379999999998</v>
      </c>
      <c r="FE551" s="53">
        <v>66.833340000000007</v>
      </c>
      <c r="FF551" s="53">
        <v>70.714290000000005</v>
      </c>
      <c r="FG551" s="53">
        <v>74.595240000000004</v>
      </c>
      <c r="FH551" s="53">
        <v>78.166659999999993</v>
      </c>
      <c r="FI551" s="53">
        <v>81.261899999999997</v>
      </c>
      <c r="FJ551" s="53">
        <v>84.119050000000001</v>
      </c>
      <c r="FK551" s="53">
        <v>86.642859999999999</v>
      </c>
      <c r="FL551" s="53">
        <v>88.285709999999995</v>
      </c>
      <c r="FM551" s="53">
        <v>88.738100000000003</v>
      </c>
      <c r="FN551" s="53">
        <v>87.785709999999995</v>
      </c>
      <c r="FO551" s="53">
        <v>85.523809999999997</v>
      </c>
      <c r="FP551" s="53">
        <v>81.190479999999994</v>
      </c>
      <c r="FQ551" s="53">
        <v>76.857140000000001</v>
      </c>
      <c r="FR551" s="53">
        <v>73.833340000000007</v>
      </c>
      <c r="FS551" s="53">
        <v>72.119050000000001</v>
      </c>
      <c r="FT551" s="53">
        <v>70.880949999999999</v>
      </c>
      <c r="FU551" s="53">
        <v>7</v>
      </c>
      <c r="FV551" s="53">
        <v>1052.8820000000001</v>
      </c>
      <c r="FW551" s="53">
        <v>355.9819</v>
      </c>
      <c r="FX551" s="53">
        <v>0</v>
      </c>
    </row>
    <row r="552" spans="1:180" x14ac:dyDescent="0.3">
      <c r="A552" t="s">
        <v>174</v>
      </c>
      <c r="B552" t="s">
        <v>254</v>
      </c>
      <c r="C552" t="s">
        <v>180</v>
      </c>
      <c r="D552" t="s">
        <v>227</v>
      </c>
      <c r="E552" t="s">
        <v>188</v>
      </c>
      <c r="F552" t="s">
        <v>235</v>
      </c>
      <c r="G552" t="s">
        <v>244</v>
      </c>
      <c r="H552" s="53">
        <v>5</v>
      </c>
      <c r="I552" s="53">
        <v>0</v>
      </c>
      <c r="J552" s="53">
        <v>0</v>
      </c>
      <c r="K552" s="53">
        <v>0</v>
      </c>
      <c r="L552" s="53">
        <v>0</v>
      </c>
      <c r="M552" s="53">
        <v>0</v>
      </c>
      <c r="N552" s="53">
        <v>0</v>
      </c>
      <c r="O552" s="53">
        <v>0</v>
      </c>
      <c r="P552" s="53">
        <v>0</v>
      </c>
      <c r="Q552" s="53">
        <v>0</v>
      </c>
      <c r="R552" s="53">
        <v>0</v>
      </c>
      <c r="S552" s="53">
        <v>0</v>
      </c>
      <c r="T552" s="53">
        <v>0</v>
      </c>
      <c r="U552" s="53">
        <v>0</v>
      </c>
      <c r="V552" s="53">
        <v>0</v>
      </c>
      <c r="W552" s="53">
        <v>0</v>
      </c>
      <c r="X552" s="53">
        <v>0</v>
      </c>
      <c r="Y552" s="53">
        <v>0</v>
      </c>
      <c r="Z552" s="53">
        <v>0</v>
      </c>
      <c r="AA552" s="53">
        <v>0</v>
      </c>
      <c r="AB552" s="53">
        <v>0</v>
      </c>
      <c r="AC552" s="53">
        <v>0</v>
      </c>
      <c r="AD552" s="53">
        <v>0</v>
      </c>
      <c r="AE552" s="53">
        <v>0</v>
      </c>
      <c r="AF552" s="53">
        <v>0</v>
      </c>
      <c r="AG552" s="53">
        <v>0</v>
      </c>
      <c r="AH552" s="53">
        <v>0</v>
      </c>
      <c r="AI552" s="53">
        <v>0</v>
      </c>
      <c r="AJ552" s="53">
        <v>0</v>
      </c>
      <c r="AK552" s="53">
        <v>0</v>
      </c>
      <c r="AL552" s="53">
        <v>0</v>
      </c>
      <c r="AM552" s="53">
        <v>0</v>
      </c>
      <c r="AN552" s="53">
        <v>0</v>
      </c>
      <c r="AO552" s="53">
        <v>0</v>
      </c>
      <c r="AP552" s="53">
        <v>0</v>
      </c>
      <c r="AQ552" s="53">
        <v>0</v>
      </c>
      <c r="AR552" s="53">
        <v>0</v>
      </c>
      <c r="AS552" s="53">
        <v>0</v>
      </c>
      <c r="AT552" s="53">
        <v>0</v>
      </c>
      <c r="AU552" s="53">
        <v>0</v>
      </c>
      <c r="AV552" s="53">
        <v>0</v>
      </c>
      <c r="AW552" s="53">
        <v>0</v>
      </c>
      <c r="AX552" s="53">
        <v>0</v>
      </c>
      <c r="AY552" s="53">
        <v>0</v>
      </c>
      <c r="AZ552" s="53">
        <v>0</v>
      </c>
      <c r="BA552" s="53">
        <v>0</v>
      </c>
      <c r="BB552" s="53">
        <v>0</v>
      </c>
      <c r="BC552" s="53">
        <v>0</v>
      </c>
      <c r="BD552" s="53">
        <v>0</v>
      </c>
      <c r="BE552" s="53">
        <v>0</v>
      </c>
      <c r="BF552" s="53">
        <v>0</v>
      </c>
      <c r="BG552" s="53">
        <v>0</v>
      </c>
      <c r="BH552" s="53">
        <v>0</v>
      </c>
      <c r="BI552" s="53">
        <v>0</v>
      </c>
      <c r="BJ552" s="53">
        <v>0</v>
      </c>
      <c r="BK552" s="53">
        <v>0</v>
      </c>
      <c r="BL552" s="53">
        <v>0</v>
      </c>
      <c r="BM552" s="53">
        <v>0</v>
      </c>
      <c r="BN552" s="53">
        <v>0</v>
      </c>
      <c r="BO552" s="53">
        <v>0</v>
      </c>
      <c r="BP552" s="53">
        <v>0</v>
      </c>
      <c r="BQ552" s="53">
        <v>0</v>
      </c>
      <c r="BR552" s="53">
        <v>0</v>
      </c>
      <c r="BS552" s="53">
        <v>0</v>
      </c>
      <c r="BT552" s="53">
        <v>0</v>
      </c>
      <c r="BU552" s="53">
        <v>0</v>
      </c>
      <c r="BV552" s="53">
        <v>0</v>
      </c>
      <c r="BW552" s="53">
        <v>0</v>
      </c>
      <c r="BX552" s="53">
        <v>0</v>
      </c>
      <c r="BY552" s="53">
        <v>0</v>
      </c>
      <c r="BZ552" s="53">
        <v>0</v>
      </c>
      <c r="CA552" s="53">
        <v>0</v>
      </c>
      <c r="CB552" s="53">
        <v>0</v>
      </c>
      <c r="CC552" s="53">
        <v>0</v>
      </c>
      <c r="CD552" s="53">
        <v>0</v>
      </c>
      <c r="CE552" s="53">
        <v>0</v>
      </c>
      <c r="CF552" s="53">
        <v>0</v>
      </c>
      <c r="CG552" s="53">
        <v>0</v>
      </c>
      <c r="CH552" s="53">
        <v>0</v>
      </c>
      <c r="CI552" s="53">
        <v>0</v>
      </c>
      <c r="CJ552" s="53">
        <v>0</v>
      </c>
      <c r="CK552" s="53">
        <v>0</v>
      </c>
      <c r="CL552" s="53">
        <v>0</v>
      </c>
      <c r="CM552" s="53">
        <v>0</v>
      </c>
      <c r="CN552" s="53">
        <v>0</v>
      </c>
      <c r="CO552" s="53">
        <v>0</v>
      </c>
      <c r="CP552" s="53">
        <v>0</v>
      </c>
      <c r="CQ552" s="53">
        <v>0</v>
      </c>
      <c r="CR552" s="53">
        <v>0</v>
      </c>
      <c r="CS552" s="53">
        <v>0</v>
      </c>
      <c r="CT552" s="53">
        <v>0</v>
      </c>
      <c r="CU552" s="53">
        <v>0</v>
      </c>
      <c r="CV552" s="53">
        <v>0</v>
      </c>
      <c r="CW552" s="53">
        <v>0</v>
      </c>
      <c r="CX552" s="53">
        <v>0</v>
      </c>
      <c r="CY552" s="53">
        <v>0</v>
      </c>
      <c r="CZ552" s="53">
        <v>0</v>
      </c>
      <c r="DA552" s="53">
        <v>0</v>
      </c>
      <c r="DB552" s="53">
        <v>0</v>
      </c>
      <c r="DC552" s="53">
        <v>0</v>
      </c>
      <c r="DD552" s="53">
        <v>0</v>
      </c>
      <c r="DE552" s="53">
        <v>0</v>
      </c>
      <c r="DF552" s="53">
        <v>0</v>
      </c>
      <c r="DG552" s="53">
        <v>0</v>
      </c>
      <c r="DH552" s="53">
        <v>0</v>
      </c>
      <c r="DI552" s="53">
        <v>0</v>
      </c>
      <c r="DJ552" s="53">
        <v>0</v>
      </c>
      <c r="DK552" s="53">
        <v>0</v>
      </c>
      <c r="DL552" s="53">
        <v>0</v>
      </c>
      <c r="DM552" s="53">
        <v>0</v>
      </c>
      <c r="DN552" s="53">
        <v>0</v>
      </c>
      <c r="DO552" s="53">
        <v>0</v>
      </c>
      <c r="DP552" s="53">
        <v>0</v>
      </c>
      <c r="DQ552" s="53">
        <v>0</v>
      </c>
      <c r="DR552" s="53">
        <v>0</v>
      </c>
      <c r="DS552" s="53">
        <v>0</v>
      </c>
      <c r="DT552" s="53">
        <v>0</v>
      </c>
      <c r="DU552" s="53">
        <v>0</v>
      </c>
      <c r="DV552" s="53">
        <v>0</v>
      </c>
      <c r="DW552" s="53">
        <v>0</v>
      </c>
      <c r="DX552" s="53">
        <v>0</v>
      </c>
      <c r="DY552" s="53">
        <v>0</v>
      </c>
      <c r="DZ552" s="53">
        <v>0</v>
      </c>
      <c r="EA552" s="53">
        <v>0</v>
      </c>
      <c r="EB552" s="53">
        <v>0</v>
      </c>
      <c r="EC552" s="53">
        <v>0</v>
      </c>
      <c r="ED552" s="53">
        <v>0</v>
      </c>
      <c r="EE552" s="53">
        <v>0</v>
      </c>
      <c r="EF552" s="53">
        <v>0</v>
      </c>
      <c r="EG552" s="53">
        <v>0</v>
      </c>
      <c r="EH552" s="53">
        <v>0</v>
      </c>
      <c r="EI552" s="53">
        <v>0</v>
      </c>
      <c r="EJ552" s="53">
        <v>0</v>
      </c>
      <c r="EK552" s="53">
        <v>0</v>
      </c>
      <c r="EL552" s="53">
        <v>0</v>
      </c>
      <c r="EM552" s="53">
        <v>0</v>
      </c>
      <c r="EN552" s="53">
        <v>0</v>
      </c>
      <c r="EO552" s="53">
        <v>0</v>
      </c>
      <c r="EP552" s="53">
        <v>0</v>
      </c>
      <c r="EQ552" s="53">
        <v>0</v>
      </c>
      <c r="ER552" s="53">
        <v>0</v>
      </c>
      <c r="ES552" s="53">
        <v>0</v>
      </c>
      <c r="ET552" s="53">
        <v>0</v>
      </c>
      <c r="EU552" s="53">
        <v>0</v>
      </c>
      <c r="EV552" s="53">
        <v>0</v>
      </c>
      <c r="EW552" s="53">
        <v>71.904759999999996</v>
      </c>
      <c r="EX552" s="53">
        <v>70.238100000000003</v>
      </c>
      <c r="EY552" s="53">
        <v>68.833340000000007</v>
      </c>
      <c r="EZ552" s="53">
        <v>67.619050000000001</v>
      </c>
      <c r="FA552" s="53">
        <v>66.476190000000003</v>
      </c>
      <c r="FB552" s="53">
        <v>65.428569999999993</v>
      </c>
      <c r="FC552" s="53">
        <v>65.119050000000001</v>
      </c>
      <c r="FD552" s="53">
        <v>66.666659999999993</v>
      </c>
      <c r="FE552" s="53">
        <v>69.523809999999997</v>
      </c>
      <c r="FF552" s="53">
        <v>72.952380000000005</v>
      </c>
      <c r="FG552" s="53">
        <v>76.738100000000003</v>
      </c>
      <c r="FH552" s="53">
        <v>80.523809999999997</v>
      </c>
      <c r="FI552" s="53">
        <v>84.119050000000001</v>
      </c>
      <c r="FJ552" s="53">
        <v>87.619050000000001</v>
      </c>
      <c r="FK552" s="53">
        <v>90.166659999999993</v>
      </c>
      <c r="FL552" s="53">
        <v>92.214290000000005</v>
      </c>
      <c r="FM552" s="53">
        <v>93.142859999999999</v>
      </c>
      <c r="FN552" s="53">
        <v>92.952380000000005</v>
      </c>
      <c r="FO552" s="53">
        <v>91.285709999999995</v>
      </c>
      <c r="FP552" s="53">
        <v>87.785709999999995</v>
      </c>
      <c r="FQ552" s="53">
        <v>83</v>
      </c>
      <c r="FR552" s="53">
        <v>79.214290000000005</v>
      </c>
      <c r="FS552" s="53">
        <v>76.309520000000006</v>
      </c>
      <c r="FT552" s="53">
        <v>74.285709999999995</v>
      </c>
      <c r="FU552" s="53">
        <v>7</v>
      </c>
      <c r="FV552" s="53">
        <v>629.30039999999997</v>
      </c>
      <c r="FW552" s="53">
        <v>264.67869999999999</v>
      </c>
      <c r="FX552" s="53">
        <v>0</v>
      </c>
    </row>
    <row r="553" spans="1:180" x14ac:dyDescent="0.3">
      <c r="A553" t="s">
        <v>174</v>
      </c>
      <c r="B553" t="s">
        <v>254</v>
      </c>
      <c r="C553" t="s">
        <v>180</v>
      </c>
      <c r="D553" t="s">
        <v>227</v>
      </c>
      <c r="E553" t="s">
        <v>187</v>
      </c>
      <c r="F553" t="s">
        <v>235</v>
      </c>
      <c r="G553" t="s">
        <v>244</v>
      </c>
      <c r="H553" s="53">
        <v>5</v>
      </c>
      <c r="I553" s="53">
        <v>0</v>
      </c>
      <c r="J553" s="53">
        <v>0</v>
      </c>
      <c r="K553" s="53">
        <v>0</v>
      </c>
      <c r="L553" s="53">
        <v>0</v>
      </c>
      <c r="M553" s="53">
        <v>0</v>
      </c>
      <c r="N553" s="53">
        <v>0</v>
      </c>
      <c r="O553" s="53">
        <v>0</v>
      </c>
      <c r="P553" s="53">
        <v>0</v>
      </c>
      <c r="Q553" s="53">
        <v>0</v>
      </c>
      <c r="R553" s="53">
        <v>0</v>
      </c>
      <c r="S553" s="53">
        <v>0</v>
      </c>
      <c r="T553" s="53">
        <v>0</v>
      </c>
      <c r="U553" s="53">
        <v>0</v>
      </c>
      <c r="V553" s="53">
        <v>0</v>
      </c>
      <c r="W553" s="53">
        <v>0</v>
      </c>
      <c r="X553" s="53">
        <v>0</v>
      </c>
      <c r="Y553" s="53">
        <v>0</v>
      </c>
      <c r="Z553" s="53">
        <v>0</v>
      </c>
      <c r="AA553" s="53">
        <v>0</v>
      </c>
      <c r="AB553" s="53">
        <v>0</v>
      </c>
      <c r="AC553" s="53">
        <v>0</v>
      </c>
      <c r="AD553" s="53">
        <v>0</v>
      </c>
      <c r="AE553" s="53">
        <v>0</v>
      </c>
      <c r="AF553" s="53">
        <v>0</v>
      </c>
      <c r="AG553" s="53">
        <v>0</v>
      </c>
      <c r="AH553" s="53">
        <v>0</v>
      </c>
      <c r="AI553" s="53">
        <v>0</v>
      </c>
      <c r="AJ553" s="53">
        <v>0</v>
      </c>
      <c r="AK553" s="53">
        <v>0</v>
      </c>
      <c r="AL553" s="53">
        <v>0</v>
      </c>
      <c r="AM553" s="53">
        <v>0</v>
      </c>
      <c r="AN553" s="53">
        <v>0</v>
      </c>
      <c r="AO553" s="53">
        <v>0</v>
      </c>
      <c r="AP553" s="53">
        <v>0</v>
      </c>
      <c r="AQ553" s="53">
        <v>0</v>
      </c>
      <c r="AR553" s="53">
        <v>0</v>
      </c>
      <c r="AS553" s="53">
        <v>0</v>
      </c>
      <c r="AT553" s="53">
        <v>0</v>
      </c>
      <c r="AU553" s="53">
        <v>0</v>
      </c>
      <c r="AV553" s="53">
        <v>0</v>
      </c>
      <c r="AW553" s="53">
        <v>0</v>
      </c>
      <c r="AX553" s="53">
        <v>0</v>
      </c>
      <c r="AY553" s="53">
        <v>0</v>
      </c>
      <c r="AZ553" s="53">
        <v>0</v>
      </c>
      <c r="BA553" s="53">
        <v>0</v>
      </c>
      <c r="BB553" s="53">
        <v>0</v>
      </c>
      <c r="BC553" s="53">
        <v>0</v>
      </c>
      <c r="BD553" s="53">
        <v>0</v>
      </c>
      <c r="BE553" s="53">
        <v>0</v>
      </c>
      <c r="BF553" s="53">
        <v>0</v>
      </c>
      <c r="BG553" s="53">
        <v>0</v>
      </c>
      <c r="BH553" s="53">
        <v>0</v>
      </c>
      <c r="BI553" s="53">
        <v>0</v>
      </c>
      <c r="BJ553" s="53">
        <v>0</v>
      </c>
      <c r="BK553" s="53">
        <v>0</v>
      </c>
      <c r="BL553" s="53">
        <v>0</v>
      </c>
      <c r="BM553" s="53">
        <v>0</v>
      </c>
      <c r="BN553" s="53">
        <v>0</v>
      </c>
      <c r="BO553" s="53">
        <v>0</v>
      </c>
      <c r="BP553" s="53">
        <v>0</v>
      </c>
      <c r="BQ553" s="53">
        <v>0</v>
      </c>
      <c r="BR553" s="53">
        <v>0</v>
      </c>
      <c r="BS553" s="53">
        <v>0</v>
      </c>
      <c r="BT553" s="53">
        <v>0</v>
      </c>
      <c r="BU553" s="53">
        <v>0</v>
      </c>
      <c r="BV553" s="53">
        <v>0</v>
      </c>
      <c r="BW553" s="53">
        <v>0</v>
      </c>
      <c r="BX553" s="53">
        <v>0</v>
      </c>
      <c r="BY553" s="53">
        <v>0</v>
      </c>
      <c r="BZ553" s="53">
        <v>0</v>
      </c>
      <c r="CA553" s="53">
        <v>0</v>
      </c>
      <c r="CB553" s="53">
        <v>0</v>
      </c>
      <c r="CC553" s="53">
        <v>0</v>
      </c>
      <c r="CD553" s="53">
        <v>0</v>
      </c>
      <c r="CE553" s="53">
        <v>0</v>
      </c>
      <c r="CF553" s="53">
        <v>0</v>
      </c>
      <c r="CG553" s="53">
        <v>0</v>
      </c>
      <c r="CH553" s="53">
        <v>0</v>
      </c>
      <c r="CI553" s="53">
        <v>0</v>
      </c>
      <c r="CJ553" s="53">
        <v>0</v>
      </c>
      <c r="CK553" s="53">
        <v>0</v>
      </c>
      <c r="CL553" s="53">
        <v>0</v>
      </c>
      <c r="CM553" s="53">
        <v>0</v>
      </c>
      <c r="CN553" s="53">
        <v>0</v>
      </c>
      <c r="CO553" s="53">
        <v>0</v>
      </c>
      <c r="CP553" s="53">
        <v>0</v>
      </c>
      <c r="CQ553" s="53">
        <v>0</v>
      </c>
      <c r="CR553" s="53">
        <v>0</v>
      </c>
      <c r="CS553" s="53">
        <v>0</v>
      </c>
      <c r="CT553" s="53">
        <v>0</v>
      </c>
      <c r="CU553" s="53">
        <v>0</v>
      </c>
      <c r="CV553" s="53">
        <v>0</v>
      </c>
      <c r="CW553" s="53">
        <v>0</v>
      </c>
      <c r="CX553" s="53">
        <v>0</v>
      </c>
      <c r="CY553" s="53">
        <v>0</v>
      </c>
      <c r="CZ553" s="53">
        <v>0</v>
      </c>
      <c r="DA553" s="53">
        <v>0</v>
      </c>
      <c r="DB553" s="53">
        <v>0</v>
      </c>
      <c r="DC553" s="53">
        <v>0</v>
      </c>
      <c r="DD553" s="53">
        <v>0</v>
      </c>
      <c r="DE553" s="53">
        <v>0</v>
      </c>
      <c r="DF553" s="53">
        <v>0</v>
      </c>
      <c r="DG553" s="53">
        <v>0</v>
      </c>
      <c r="DH553" s="53">
        <v>0</v>
      </c>
      <c r="DI553" s="53">
        <v>0</v>
      </c>
      <c r="DJ553" s="53">
        <v>0</v>
      </c>
      <c r="DK553" s="53">
        <v>0</v>
      </c>
      <c r="DL553" s="53">
        <v>0</v>
      </c>
      <c r="DM553" s="53">
        <v>0</v>
      </c>
      <c r="DN553" s="53">
        <v>0</v>
      </c>
      <c r="DO553" s="53">
        <v>0</v>
      </c>
      <c r="DP553" s="53">
        <v>0</v>
      </c>
      <c r="DQ553" s="53">
        <v>0</v>
      </c>
      <c r="DR553" s="53">
        <v>0</v>
      </c>
      <c r="DS553" s="53">
        <v>0</v>
      </c>
      <c r="DT553" s="53">
        <v>0</v>
      </c>
      <c r="DU553" s="53">
        <v>0</v>
      </c>
      <c r="DV553" s="53">
        <v>0</v>
      </c>
      <c r="DW553" s="53">
        <v>0</v>
      </c>
      <c r="DX553" s="53">
        <v>0</v>
      </c>
      <c r="DY553" s="53">
        <v>0</v>
      </c>
      <c r="DZ553" s="53">
        <v>0</v>
      </c>
      <c r="EA553" s="53">
        <v>0</v>
      </c>
      <c r="EB553" s="53">
        <v>0</v>
      </c>
      <c r="EC553" s="53">
        <v>0</v>
      </c>
      <c r="ED553" s="53">
        <v>0</v>
      </c>
      <c r="EE553" s="53">
        <v>0</v>
      </c>
      <c r="EF553" s="53">
        <v>0</v>
      </c>
      <c r="EG553" s="53">
        <v>0</v>
      </c>
      <c r="EH553" s="53">
        <v>0</v>
      </c>
      <c r="EI553" s="53">
        <v>0</v>
      </c>
      <c r="EJ553" s="53">
        <v>0</v>
      </c>
      <c r="EK553" s="53">
        <v>0</v>
      </c>
      <c r="EL553" s="53">
        <v>0</v>
      </c>
      <c r="EM553" s="53">
        <v>0</v>
      </c>
      <c r="EN553" s="53">
        <v>0</v>
      </c>
      <c r="EO553" s="53">
        <v>0</v>
      </c>
      <c r="EP553" s="53">
        <v>0</v>
      </c>
      <c r="EQ553" s="53">
        <v>0</v>
      </c>
      <c r="ER553" s="53">
        <v>0</v>
      </c>
      <c r="ES553" s="53">
        <v>0</v>
      </c>
      <c r="ET553" s="53">
        <v>0</v>
      </c>
      <c r="EU553" s="53">
        <v>0</v>
      </c>
      <c r="EV553" s="53">
        <v>0</v>
      </c>
      <c r="EW553" s="53">
        <v>67.636359999999996</v>
      </c>
      <c r="EX553" s="53">
        <v>66.477270000000004</v>
      </c>
      <c r="EY553" s="53">
        <v>65.409090000000006</v>
      </c>
      <c r="EZ553" s="53">
        <v>64.409090000000006</v>
      </c>
      <c r="FA553" s="53">
        <v>63.545459999999999</v>
      </c>
      <c r="FB553" s="53">
        <v>62.659089999999999</v>
      </c>
      <c r="FC553" s="53">
        <v>62.659089999999999</v>
      </c>
      <c r="FD553" s="53">
        <v>64.931820000000002</v>
      </c>
      <c r="FE553" s="53">
        <v>68.022729999999996</v>
      </c>
      <c r="FF553" s="53">
        <v>71.318179999999998</v>
      </c>
      <c r="FG553" s="53">
        <v>74.659090000000006</v>
      </c>
      <c r="FH553" s="53">
        <v>77.818179999999998</v>
      </c>
      <c r="FI553" s="53">
        <v>80.863640000000004</v>
      </c>
      <c r="FJ553" s="53">
        <v>83.659090000000006</v>
      </c>
      <c r="FK553" s="53">
        <v>85.545460000000006</v>
      </c>
      <c r="FL553" s="53">
        <v>86.659090000000006</v>
      </c>
      <c r="FM553" s="53">
        <v>86.863640000000004</v>
      </c>
      <c r="FN553" s="53">
        <v>86.090909999999994</v>
      </c>
      <c r="FO553" s="53">
        <v>84.386359999999996</v>
      </c>
      <c r="FP553" s="53">
        <v>81.159090000000006</v>
      </c>
      <c r="FQ553" s="53">
        <v>76.613640000000004</v>
      </c>
      <c r="FR553" s="53">
        <v>73.340909999999994</v>
      </c>
      <c r="FS553" s="53">
        <v>71.113640000000004</v>
      </c>
      <c r="FT553" s="53">
        <v>69.363640000000004</v>
      </c>
      <c r="FU553" s="53">
        <v>7</v>
      </c>
      <c r="FV553" s="53">
        <v>920.90769999999998</v>
      </c>
      <c r="FW553" s="53">
        <v>422.93439999999998</v>
      </c>
      <c r="FX553" s="53">
        <v>0</v>
      </c>
    </row>
    <row r="554" spans="1:180" x14ac:dyDescent="0.3">
      <c r="A554" t="s">
        <v>174</v>
      </c>
      <c r="B554" t="s">
        <v>221</v>
      </c>
      <c r="C554" t="s">
        <v>180</v>
      </c>
      <c r="D554" t="s">
        <v>227</v>
      </c>
      <c r="E554" t="s">
        <v>188</v>
      </c>
      <c r="F554" t="s">
        <v>241</v>
      </c>
      <c r="G554" t="s">
        <v>243</v>
      </c>
      <c r="H554" s="53">
        <v>533</v>
      </c>
      <c r="I554" s="53">
        <v>31.364519000000001</v>
      </c>
      <c r="J554" s="53">
        <v>30.012250000000002</v>
      </c>
      <c r="K554" s="53">
        <v>29.37743</v>
      </c>
      <c r="L554" s="53">
        <v>29.305430000000001</v>
      </c>
      <c r="M554" s="53">
        <v>30.94774</v>
      </c>
      <c r="N554" s="53">
        <v>32.447679999999998</v>
      </c>
      <c r="O554" s="53">
        <v>34.229179999999999</v>
      </c>
      <c r="P554" s="53">
        <v>36.7087</v>
      </c>
      <c r="Q554" s="53">
        <v>38.215479999999999</v>
      </c>
      <c r="R554" s="53">
        <v>40.045859999999998</v>
      </c>
      <c r="S554" s="53">
        <v>41.3977</v>
      </c>
      <c r="T554" s="53">
        <v>42.68383</v>
      </c>
      <c r="U554" s="53">
        <v>43.984490000000001</v>
      </c>
      <c r="V554" s="53">
        <v>44.79419</v>
      </c>
      <c r="W554" s="53">
        <v>45.686079999999997</v>
      </c>
      <c r="X554" s="53">
        <v>45.899830000000001</v>
      </c>
      <c r="Y554" s="53">
        <v>45.788539999999998</v>
      </c>
      <c r="Z554" s="53">
        <v>45.505130000000001</v>
      </c>
      <c r="AA554" s="53">
        <v>44.331119999999999</v>
      </c>
      <c r="AB554" s="53">
        <v>43.324089999999998</v>
      </c>
      <c r="AC554" s="53">
        <v>42.419719999999998</v>
      </c>
      <c r="AD554" s="53">
        <v>40.64049</v>
      </c>
      <c r="AE554" s="53">
        <v>36.894869999999997</v>
      </c>
      <c r="AF554" s="53">
        <v>33.658340000000003</v>
      </c>
      <c r="AG554" s="53">
        <v>-1.4380409999999999</v>
      </c>
      <c r="AH554" s="53">
        <v>-1.738361</v>
      </c>
      <c r="AI554" s="53">
        <v>-1.5711649999999999</v>
      </c>
      <c r="AJ554" s="53">
        <v>-1.3788689999999999</v>
      </c>
      <c r="AK554" s="53">
        <v>-1.3415969999999999</v>
      </c>
      <c r="AL554" s="53">
        <v>-0.93998990000000004</v>
      </c>
      <c r="AM554" s="53">
        <v>-0.82271700000000003</v>
      </c>
      <c r="AN554" s="53">
        <v>-0.69238789999999995</v>
      </c>
      <c r="AO554" s="53">
        <v>-1.527949</v>
      </c>
      <c r="AP554" s="53">
        <v>-1.4866539999999999</v>
      </c>
      <c r="AQ554" s="53">
        <v>-1.9767699999999999</v>
      </c>
      <c r="AR554" s="53">
        <v>-2.3809269999999998</v>
      </c>
      <c r="AS554" s="53">
        <v>-2.3676159999999999</v>
      </c>
      <c r="AT554" s="53">
        <v>-2.6749830000000001</v>
      </c>
      <c r="AU554" s="53">
        <v>-2.4791660000000002</v>
      </c>
      <c r="AV554" s="53">
        <v>-2.5421049999999998</v>
      </c>
      <c r="AW554" s="53">
        <v>-2.5681829999999999</v>
      </c>
      <c r="AX554" s="53">
        <v>-2.3259460000000001</v>
      </c>
      <c r="AY554" s="53">
        <v>-2.272662</v>
      </c>
      <c r="AZ554" s="53">
        <v>-1.9603649999999999</v>
      </c>
      <c r="BA554" s="53">
        <v>-2.0241920000000002</v>
      </c>
      <c r="BB554" s="53">
        <v>-1.57836</v>
      </c>
      <c r="BC554" s="53">
        <v>-1.413413</v>
      </c>
      <c r="BD554" s="53">
        <v>-1.6484259999999999</v>
      </c>
      <c r="BE554" s="53">
        <v>-0.14370649999999999</v>
      </c>
      <c r="BF554" s="53">
        <v>-0.34877459999999999</v>
      </c>
      <c r="BG554" s="53">
        <v>-0.2298193</v>
      </c>
      <c r="BH554" s="53">
        <v>-8.3174200000000004E-2</v>
      </c>
      <c r="BI554" s="53">
        <v>0.23167009999999999</v>
      </c>
      <c r="BJ554" s="53">
        <v>0.2790552</v>
      </c>
      <c r="BK554" s="53">
        <v>0.62727029999999995</v>
      </c>
      <c r="BL554" s="53">
        <v>0.81340840000000003</v>
      </c>
      <c r="BM554" s="53">
        <v>-0.1018695</v>
      </c>
      <c r="BN554" s="53">
        <v>-0.12823889999999999</v>
      </c>
      <c r="BO554" s="53">
        <v>-0.52276140000000004</v>
      </c>
      <c r="BP554" s="53">
        <v>-0.7961625</v>
      </c>
      <c r="BQ554" s="53">
        <v>-0.7181438</v>
      </c>
      <c r="BR554" s="53">
        <v>-0.93480940000000001</v>
      </c>
      <c r="BS554" s="53">
        <v>-0.69163079999999999</v>
      </c>
      <c r="BT554" s="53">
        <v>-0.71509460000000002</v>
      </c>
      <c r="BU554" s="53">
        <v>-0.67874559999999995</v>
      </c>
      <c r="BV554" s="53">
        <v>-0.39476650000000002</v>
      </c>
      <c r="BW554" s="53">
        <v>-0.36699349999999997</v>
      </c>
      <c r="BX554" s="53">
        <v>-2.7925800000000001E-2</v>
      </c>
      <c r="BY554" s="53">
        <v>1.7688300000000001E-2</v>
      </c>
      <c r="BZ554" s="53">
        <v>0.3228145</v>
      </c>
      <c r="CA554" s="53">
        <v>0.22040699999999999</v>
      </c>
      <c r="CB554" s="53">
        <v>-0.1156061</v>
      </c>
      <c r="CC554" s="53">
        <v>0.75274527000000002</v>
      </c>
      <c r="CD554" s="53">
        <v>0.61364839999999998</v>
      </c>
      <c r="CE554" s="53">
        <v>0.69919260000000005</v>
      </c>
      <c r="CF554" s="53">
        <v>0.81422050000000001</v>
      </c>
      <c r="CG554" s="53">
        <v>1.32131</v>
      </c>
      <c r="CH554" s="53">
        <v>1.123362</v>
      </c>
      <c r="CI554" s="53">
        <v>1.6315269999999999</v>
      </c>
      <c r="CJ554" s="53">
        <v>1.8563179999999999</v>
      </c>
      <c r="CK554" s="53">
        <v>0.88582910000000004</v>
      </c>
      <c r="CL554" s="53">
        <v>0.81259510000000001</v>
      </c>
      <c r="CM554" s="53">
        <v>0.4842805</v>
      </c>
      <c r="CN554" s="53">
        <v>0.30144090000000001</v>
      </c>
      <c r="CO554" s="53">
        <v>0.42427589999999998</v>
      </c>
      <c r="CP554" s="53">
        <v>0.27042959999999999</v>
      </c>
      <c r="CQ554" s="53">
        <v>0.54641070000000003</v>
      </c>
      <c r="CR554" s="53">
        <v>0.55028710000000003</v>
      </c>
      <c r="CS554" s="53">
        <v>0.62987320000000002</v>
      </c>
      <c r="CT554" s="53">
        <v>0.9427624</v>
      </c>
      <c r="CU554" s="53">
        <v>0.95286649999999995</v>
      </c>
      <c r="CV554" s="53">
        <v>1.310476</v>
      </c>
      <c r="CW554" s="53">
        <v>1.431889</v>
      </c>
      <c r="CX554" s="53">
        <v>1.639562</v>
      </c>
      <c r="CY554" s="53">
        <v>1.3519859999999999</v>
      </c>
      <c r="CZ554" s="53">
        <v>0.94601999999999997</v>
      </c>
      <c r="DA554" s="53">
        <v>1.649197</v>
      </c>
      <c r="DB554" s="53">
        <v>1.576071</v>
      </c>
      <c r="DC554" s="53">
        <v>1.628204</v>
      </c>
      <c r="DD554" s="53">
        <v>1.7116150000000001</v>
      </c>
      <c r="DE554" s="53">
        <v>2.4109500000000001</v>
      </c>
      <c r="DF554" s="53">
        <v>1.9676689999999999</v>
      </c>
      <c r="DG554" s="53">
        <v>2.6357840000000001</v>
      </c>
      <c r="DH554" s="53">
        <v>2.8992279999999999</v>
      </c>
      <c r="DI554" s="53">
        <v>1.8735280000000001</v>
      </c>
      <c r="DJ554" s="53">
        <v>1.7534289999999999</v>
      </c>
      <c r="DK554" s="53">
        <v>1.491322</v>
      </c>
      <c r="DL554" s="53">
        <v>1.399044</v>
      </c>
      <c r="DM554" s="53">
        <v>1.5666960000000001</v>
      </c>
      <c r="DN554" s="53">
        <v>1.475668</v>
      </c>
      <c r="DO554" s="53">
        <v>1.7844519999999999</v>
      </c>
      <c r="DP554" s="53">
        <v>1.815669</v>
      </c>
      <c r="DQ554" s="53">
        <v>1.9384920000000001</v>
      </c>
      <c r="DR554" s="53">
        <v>2.2802910000000001</v>
      </c>
      <c r="DS554" s="53">
        <v>2.2727270000000002</v>
      </c>
      <c r="DT554" s="53">
        <v>2.6488770000000001</v>
      </c>
      <c r="DU554" s="53">
        <v>2.8460890000000001</v>
      </c>
      <c r="DV554" s="53">
        <v>2.9563100000000002</v>
      </c>
      <c r="DW554" s="53">
        <v>2.483565</v>
      </c>
      <c r="DX554" s="53">
        <v>2.0076459999999998</v>
      </c>
      <c r="DY554" s="53">
        <v>2.9435310000000001</v>
      </c>
      <c r="DZ554" s="53">
        <v>2.9656570000000002</v>
      </c>
      <c r="EA554" s="53">
        <v>2.9695499999999999</v>
      </c>
      <c r="EB554" s="53">
        <v>3.0073110000000001</v>
      </c>
      <c r="EC554" s="53">
        <v>3.9842170000000001</v>
      </c>
      <c r="ED554" s="53">
        <v>3.1867139999999998</v>
      </c>
      <c r="EE554" s="53">
        <v>4.0857710000000003</v>
      </c>
      <c r="EF554" s="53">
        <v>4.4050250000000002</v>
      </c>
      <c r="EG554" s="53">
        <v>3.2996080000000001</v>
      </c>
      <c r="EH554" s="53">
        <v>3.1118440000000001</v>
      </c>
      <c r="EI554" s="53">
        <v>2.9453309999999999</v>
      </c>
      <c r="EJ554" s="53">
        <v>2.9838089999999999</v>
      </c>
      <c r="EK554" s="53">
        <v>3.2161680000000001</v>
      </c>
      <c r="EL554" s="53">
        <v>3.2158419999999999</v>
      </c>
      <c r="EM554" s="53">
        <v>3.5719880000000002</v>
      </c>
      <c r="EN554" s="53">
        <v>3.6426789999999998</v>
      </c>
      <c r="EO554" s="53">
        <v>3.8279290000000001</v>
      </c>
      <c r="EP554" s="53">
        <v>4.2114710000000004</v>
      </c>
      <c r="EQ554" s="53">
        <v>4.1783950000000001</v>
      </c>
      <c r="ER554" s="53">
        <v>4.5813160000000002</v>
      </c>
      <c r="ES554" s="53">
        <v>4.8879700000000001</v>
      </c>
      <c r="ET554" s="53">
        <v>4.8574849999999996</v>
      </c>
      <c r="EU554" s="53">
        <v>4.1173849999999996</v>
      </c>
      <c r="EV554" s="53">
        <v>3.5404659999999999</v>
      </c>
      <c r="EW554" s="53">
        <v>67.706059999999994</v>
      </c>
      <c r="EX554" s="53">
        <v>66.579830000000001</v>
      </c>
      <c r="EY554" s="53">
        <v>65.735309999999998</v>
      </c>
      <c r="EZ554" s="53">
        <v>65.125950000000003</v>
      </c>
      <c r="FA554" s="53">
        <v>64.236959999999996</v>
      </c>
      <c r="FB554" s="53">
        <v>63.83708</v>
      </c>
      <c r="FC554" s="53">
        <v>63.773400000000002</v>
      </c>
      <c r="FD554" s="53">
        <v>65.250320000000002</v>
      </c>
      <c r="FE554" s="53">
        <v>68.246849999999995</v>
      </c>
      <c r="FF554" s="53">
        <v>71.606899999999996</v>
      </c>
      <c r="FG554" s="53">
        <v>75.035269999999997</v>
      </c>
      <c r="FH554" s="53">
        <v>78.353290000000001</v>
      </c>
      <c r="FI554" s="53">
        <v>81.246870000000001</v>
      </c>
      <c r="FJ554" s="53">
        <v>83.412670000000006</v>
      </c>
      <c r="FK554" s="53">
        <v>85.037540000000007</v>
      </c>
      <c r="FL554" s="53">
        <v>85.847729999999999</v>
      </c>
      <c r="FM554" s="53">
        <v>85.803550000000001</v>
      </c>
      <c r="FN554" s="53">
        <v>85.018569999999997</v>
      </c>
      <c r="FO554" s="53">
        <v>82.988380000000006</v>
      </c>
      <c r="FP554" s="53">
        <v>79.890339999999995</v>
      </c>
      <c r="FQ554" s="53">
        <v>75.95017</v>
      </c>
      <c r="FR554" s="53">
        <v>73.313990000000004</v>
      </c>
      <c r="FS554" s="53">
        <v>71.231380000000001</v>
      </c>
      <c r="FT554" s="53">
        <v>69.378969999999995</v>
      </c>
      <c r="FU554" s="53">
        <v>3080.355</v>
      </c>
      <c r="FV554" s="53">
        <v>128025.8</v>
      </c>
      <c r="FW554" s="53">
        <v>174.47319999999999</v>
      </c>
      <c r="FX554" s="53">
        <v>1</v>
      </c>
    </row>
    <row r="555" spans="1:180" x14ac:dyDescent="0.3">
      <c r="A555" t="s">
        <v>174</v>
      </c>
      <c r="B555" t="s">
        <v>221</v>
      </c>
      <c r="C555" t="s">
        <v>180</v>
      </c>
      <c r="D555" t="s">
        <v>248</v>
      </c>
      <c r="E555" t="s">
        <v>189</v>
      </c>
      <c r="F555" t="s">
        <v>241</v>
      </c>
      <c r="G555" t="s">
        <v>243</v>
      </c>
      <c r="H555" s="53">
        <v>533</v>
      </c>
      <c r="I555" s="53">
        <v>32.527369999999998</v>
      </c>
      <c r="J555" s="53">
        <v>31.066659999999999</v>
      </c>
      <c r="K555" s="53">
        <v>29.998899999999999</v>
      </c>
      <c r="L555" s="53">
        <v>29.65333</v>
      </c>
      <c r="M555" s="53">
        <v>31.19183</v>
      </c>
      <c r="N555" s="53">
        <v>32.338790000000003</v>
      </c>
      <c r="O555" s="53">
        <v>33.830680000000001</v>
      </c>
      <c r="P555" s="53">
        <v>34.77017</v>
      </c>
      <c r="Q555" s="53">
        <v>36.877040000000001</v>
      </c>
      <c r="R555" s="53">
        <v>38.460250000000002</v>
      </c>
      <c r="S555" s="53">
        <v>40.440339999999999</v>
      </c>
      <c r="T555" s="53">
        <v>42.099879999999999</v>
      </c>
      <c r="U555" s="53">
        <v>43.385280000000002</v>
      </c>
      <c r="V555" s="53">
        <v>44.729819999999997</v>
      </c>
      <c r="W555" s="53">
        <v>45.399970000000003</v>
      </c>
      <c r="X555" s="53">
        <v>45.642910000000001</v>
      </c>
      <c r="Y555" s="53">
        <v>45.151240000000001</v>
      </c>
      <c r="Z555" s="53">
        <v>44.579079999999998</v>
      </c>
      <c r="AA555" s="53">
        <v>44.283749999999998</v>
      </c>
      <c r="AB555" s="53">
        <v>43.366289999999999</v>
      </c>
      <c r="AC555" s="53">
        <v>42.200629999999997</v>
      </c>
      <c r="AD555" s="53">
        <v>40.04213</v>
      </c>
      <c r="AE555" s="53">
        <v>36.748829999999998</v>
      </c>
      <c r="AF555" s="53">
        <v>33.641170000000002</v>
      </c>
      <c r="AG555" s="53">
        <v>-1.126242</v>
      </c>
      <c r="AH555" s="53">
        <v>-1.159295</v>
      </c>
      <c r="AI555" s="53">
        <v>-1.36883</v>
      </c>
      <c r="AJ555" s="53">
        <v>-1.307933</v>
      </c>
      <c r="AK555" s="53">
        <v>-0.63891350000000002</v>
      </c>
      <c r="AL555" s="53">
        <v>-0.37472070000000002</v>
      </c>
      <c r="AM555" s="53">
        <v>-9.1163400000000006E-2</v>
      </c>
      <c r="AN555" s="53">
        <v>-0.41474569999999999</v>
      </c>
      <c r="AO555" s="53">
        <v>-0.57664040000000005</v>
      </c>
      <c r="AP555" s="53">
        <v>-0.97581260000000003</v>
      </c>
      <c r="AQ555" s="53">
        <v>-1.0509770000000001</v>
      </c>
      <c r="AR555" s="53">
        <v>-1.0512520000000001</v>
      </c>
      <c r="AS555" s="53">
        <v>-1.0644899999999999</v>
      </c>
      <c r="AT555" s="53">
        <v>-0.93681979999999998</v>
      </c>
      <c r="AU555" s="53">
        <v>-1.1047800000000001</v>
      </c>
      <c r="AV555" s="53">
        <v>-1.2271479999999999</v>
      </c>
      <c r="AW555" s="53">
        <v>-1.5728340000000001</v>
      </c>
      <c r="AX555" s="53">
        <v>-1.549623</v>
      </c>
      <c r="AY555" s="53">
        <v>-0.80553649999999999</v>
      </c>
      <c r="AZ555" s="53">
        <v>-0.59193709999999999</v>
      </c>
      <c r="BA555" s="53">
        <v>-0.82975670000000001</v>
      </c>
      <c r="BB555" s="53">
        <v>-0.82294990000000001</v>
      </c>
      <c r="BC555" s="53">
        <v>-0.74795299999999998</v>
      </c>
      <c r="BD555" s="53">
        <v>-1.0384519999999999</v>
      </c>
      <c r="BE555" s="53">
        <v>0.35766679000000001</v>
      </c>
      <c r="BF555" s="53">
        <v>0.22814599999999999</v>
      </c>
      <c r="BG555" s="53">
        <v>1.2972900000000001E-2</v>
      </c>
      <c r="BH555" s="53">
        <v>6.2221699999999998E-2</v>
      </c>
      <c r="BI555" s="53">
        <v>0.80336459999999998</v>
      </c>
      <c r="BJ555" s="53">
        <v>0.93149090000000001</v>
      </c>
      <c r="BK555" s="53">
        <v>1.3291059999999999</v>
      </c>
      <c r="BL555" s="53">
        <v>1.121818</v>
      </c>
      <c r="BM555" s="53">
        <v>0.99828939999999999</v>
      </c>
      <c r="BN555" s="53">
        <v>0.60719939999999994</v>
      </c>
      <c r="BO555" s="53">
        <v>0.59763790000000006</v>
      </c>
      <c r="BP555" s="53">
        <v>0.68007980000000001</v>
      </c>
      <c r="BQ555" s="53">
        <v>0.70809230000000001</v>
      </c>
      <c r="BR555" s="53">
        <v>0.94781329999999997</v>
      </c>
      <c r="BS555" s="53">
        <v>0.89492950000000004</v>
      </c>
      <c r="BT555" s="53">
        <v>0.83417600000000003</v>
      </c>
      <c r="BU555" s="53">
        <v>0.45236090000000001</v>
      </c>
      <c r="BV555" s="53">
        <v>0.4340791</v>
      </c>
      <c r="BW555" s="53">
        <v>1.200448</v>
      </c>
      <c r="BX555" s="53">
        <v>1.3703700000000001</v>
      </c>
      <c r="BY555" s="53">
        <v>1.053302</v>
      </c>
      <c r="BZ555" s="53">
        <v>1.016378</v>
      </c>
      <c r="CA555" s="53">
        <v>0.84813450000000001</v>
      </c>
      <c r="CB555" s="53">
        <v>0.35260900000000001</v>
      </c>
      <c r="CC555" s="53">
        <v>1.3854181000000001</v>
      </c>
      <c r="CD555" s="53">
        <v>1.1890829999999999</v>
      </c>
      <c r="CE555" s="53">
        <v>0.97000500000000001</v>
      </c>
      <c r="CF555" s="53">
        <v>1.0111859999999999</v>
      </c>
      <c r="CG555" s="53">
        <v>1.8022819999999999</v>
      </c>
      <c r="CH555" s="53">
        <v>1.8361689999999999</v>
      </c>
      <c r="CI555" s="53">
        <v>2.3127800000000001</v>
      </c>
      <c r="CJ555" s="53">
        <v>2.1860369999999998</v>
      </c>
      <c r="CK555" s="53">
        <v>2.0890810000000002</v>
      </c>
      <c r="CL555" s="53">
        <v>1.703589</v>
      </c>
      <c r="CM555" s="53">
        <v>1.7394639999999999</v>
      </c>
      <c r="CN555" s="53">
        <v>1.8791949999999999</v>
      </c>
      <c r="CO555" s="53">
        <v>1.9357770000000001</v>
      </c>
      <c r="CP555" s="53">
        <v>2.2531050000000001</v>
      </c>
      <c r="CQ555" s="53">
        <v>2.279922</v>
      </c>
      <c r="CR555" s="53">
        <v>2.2618429999999998</v>
      </c>
      <c r="CS555" s="53">
        <v>1.855005</v>
      </c>
      <c r="CT555" s="53">
        <v>1.807985</v>
      </c>
      <c r="CU555" s="53">
        <v>2.5897869999999998</v>
      </c>
      <c r="CV555" s="53">
        <v>2.7294580000000002</v>
      </c>
      <c r="CW555" s="53">
        <v>2.3575029999999999</v>
      </c>
      <c r="CX555" s="53">
        <v>2.2902900000000002</v>
      </c>
      <c r="CY555" s="53">
        <v>1.9535800000000001</v>
      </c>
      <c r="CZ555" s="53">
        <v>1.3160540000000001</v>
      </c>
      <c r="DA555" s="53">
        <v>2.4131680000000002</v>
      </c>
      <c r="DB555" s="53">
        <v>2.15002</v>
      </c>
      <c r="DC555" s="53">
        <v>1.9270370000000001</v>
      </c>
      <c r="DD555" s="53">
        <v>1.960151</v>
      </c>
      <c r="DE555" s="53">
        <v>2.8012000000000001</v>
      </c>
      <c r="DF555" s="53">
        <v>2.740847</v>
      </c>
      <c r="DG555" s="53">
        <v>3.2964549999999999</v>
      </c>
      <c r="DH555" s="53">
        <v>3.2502559999999998</v>
      </c>
      <c r="DI555" s="53">
        <v>3.179872</v>
      </c>
      <c r="DJ555" s="53">
        <v>2.7999779999999999</v>
      </c>
      <c r="DK555" s="53">
        <v>2.8812899999999999</v>
      </c>
      <c r="DL555" s="53">
        <v>3.0783100000000001</v>
      </c>
      <c r="DM555" s="53">
        <v>3.163462</v>
      </c>
      <c r="DN555" s="53">
        <v>3.5583960000000001</v>
      </c>
      <c r="DO555" s="53">
        <v>3.664914</v>
      </c>
      <c r="DP555" s="53">
        <v>3.6895090000000001</v>
      </c>
      <c r="DQ555" s="53">
        <v>3.2576489999999998</v>
      </c>
      <c r="DR555" s="53">
        <v>3.1818919999999999</v>
      </c>
      <c r="DS555" s="53">
        <v>3.9791259999999999</v>
      </c>
      <c r="DT555" s="53">
        <v>4.088546</v>
      </c>
      <c r="DU555" s="53">
        <v>3.6617039999999998</v>
      </c>
      <c r="DV555" s="53">
        <v>3.564203</v>
      </c>
      <c r="DW555" s="53">
        <v>3.0590250000000001</v>
      </c>
      <c r="DX555" s="53">
        <v>2.2794989999999999</v>
      </c>
      <c r="DY555" s="53">
        <v>3.8970771000000002</v>
      </c>
      <c r="DZ555" s="53">
        <v>3.537461</v>
      </c>
      <c r="EA555" s="53">
        <v>3.3088389999999999</v>
      </c>
      <c r="EB555" s="53">
        <v>3.3303050000000001</v>
      </c>
      <c r="EC555" s="53">
        <v>4.2434779999999996</v>
      </c>
      <c r="ED555" s="53">
        <v>4.047059</v>
      </c>
      <c r="EE555" s="53">
        <v>4.7167240000000001</v>
      </c>
      <c r="EF555" s="53">
        <v>4.7868199999999996</v>
      </c>
      <c r="EG555" s="53">
        <v>4.7548019999999998</v>
      </c>
      <c r="EH555" s="53">
        <v>4.3829900000000004</v>
      </c>
      <c r="EI555" s="53">
        <v>4.5299050000000003</v>
      </c>
      <c r="EJ555" s="53">
        <v>4.8096420000000002</v>
      </c>
      <c r="EK555" s="53">
        <v>4.9360439999999999</v>
      </c>
      <c r="EL555" s="53">
        <v>5.4430290000000001</v>
      </c>
      <c r="EM555" s="53">
        <v>5.6646239999999999</v>
      </c>
      <c r="EN555" s="53">
        <v>5.7508330000000001</v>
      </c>
      <c r="EO555" s="53">
        <v>5.2828439999999999</v>
      </c>
      <c r="EP555" s="53">
        <v>5.1655939999999996</v>
      </c>
      <c r="EQ555" s="53">
        <v>5.9851099999999997</v>
      </c>
      <c r="ER555" s="53">
        <v>6.050853</v>
      </c>
      <c r="ES555" s="53">
        <v>5.5447629999999997</v>
      </c>
      <c r="ET555" s="53">
        <v>5.4035299999999999</v>
      </c>
      <c r="EU555" s="53">
        <v>4.6551130000000001</v>
      </c>
      <c r="EV555" s="53">
        <v>3.67056</v>
      </c>
      <c r="EW555" s="53">
        <v>68.829639999999998</v>
      </c>
      <c r="EX555" s="53">
        <v>67.692930000000004</v>
      </c>
      <c r="EY555" s="53">
        <v>66.68665</v>
      </c>
      <c r="EZ555" s="53">
        <v>65.869330000000005</v>
      </c>
      <c r="FA555" s="53">
        <v>65.017939999999996</v>
      </c>
      <c r="FB555" s="53">
        <v>64.265529999999998</v>
      </c>
      <c r="FC555" s="53">
        <v>63.60548</v>
      </c>
      <c r="FD555" s="53">
        <v>64.689809999999994</v>
      </c>
      <c r="FE555" s="53">
        <v>67.559200000000004</v>
      </c>
      <c r="FF555" s="53">
        <v>71.055440000000004</v>
      </c>
      <c r="FG555" s="53">
        <v>74.841059999999999</v>
      </c>
      <c r="FH555" s="53">
        <v>78.305350000000004</v>
      </c>
      <c r="FI555" s="53">
        <v>81.409890000000004</v>
      </c>
      <c r="FJ555" s="53">
        <v>83.744789999999995</v>
      </c>
      <c r="FK555" s="53">
        <v>85.226339999999993</v>
      </c>
      <c r="FL555" s="53">
        <v>85.934619999999995</v>
      </c>
      <c r="FM555" s="53">
        <v>85.729370000000003</v>
      </c>
      <c r="FN555" s="53">
        <v>84.271019999999993</v>
      </c>
      <c r="FO555" s="53">
        <v>82.106290000000001</v>
      </c>
      <c r="FP555" s="53">
        <v>78.867639999999994</v>
      </c>
      <c r="FQ555" s="53">
        <v>75.581050000000005</v>
      </c>
      <c r="FR555" s="53">
        <v>73.098879999999994</v>
      </c>
      <c r="FS555" s="53">
        <v>71.159509999999997</v>
      </c>
      <c r="FT555" s="53">
        <v>69.536029999999997</v>
      </c>
      <c r="FU555" s="53">
        <v>3080.9679999999998</v>
      </c>
      <c r="FV555" s="53">
        <v>127363</v>
      </c>
      <c r="FW555" s="53">
        <v>496.78789999999998</v>
      </c>
      <c r="FX555" s="53">
        <v>1</v>
      </c>
    </row>
    <row r="556" spans="1:180" x14ac:dyDescent="0.3">
      <c r="A556" t="s">
        <v>174</v>
      </c>
      <c r="B556" t="s">
        <v>221</v>
      </c>
      <c r="C556" t="s">
        <v>180</v>
      </c>
      <c r="D556" t="s">
        <v>227</v>
      </c>
      <c r="E556" t="s">
        <v>190</v>
      </c>
      <c r="F556" t="s">
        <v>241</v>
      </c>
      <c r="G556" t="s">
        <v>243</v>
      </c>
      <c r="H556" s="53">
        <v>533</v>
      </c>
      <c r="I556" s="53">
        <v>31.331249</v>
      </c>
      <c r="J556" s="53">
        <v>30.13466</v>
      </c>
      <c r="K556" s="53">
        <v>29.601199999999999</v>
      </c>
      <c r="L556" s="53">
        <v>29.31795</v>
      </c>
      <c r="M556" s="53">
        <v>31.017440000000001</v>
      </c>
      <c r="N556" s="53">
        <v>32.809249999999999</v>
      </c>
      <c r="O556" s="53">
        <v>35.250149999999998</v>
      </c>
      <c r="P556" s="53">
        <v>36.338839999999998</v>
      </c>
      <c r="Q556" s="53">
        <v>38.632809999999999</v>
      </c>
      <c r="R556" s="53">
        <v>40.493189999999998</v>
      </c>
      <c r="S556" s="53">
        <v>41.594639999999998</v>
      </c>
      <c r="T556" s="53">
        <v>42.794159999999998</v>
      </c>
      <c r="U556" s="53">
        <v>44.048929999999999</v>
      </c>
      <c r="V556" s="53">
        <v>44.93768</v>
      </c>
      <c r="W556" s="53">
        <v>45.774459999999998</v>
      </c>
      <c r="X556" s="53">
        <v>46.129910000000002</v>
      </c>
      <c r="Y556" s="53">
        <v>45.548319999999997</v>
      </c>
      <c r="Z556" s="53">
        <v>44.571919999999999</v>
      </c>
      <c r="AA556" s="53">
        <v>43.308019999999999</v>
      </c>
      <c r="AB556" s="53">
        <v>43.012920000000001</v>
      </c>
      <c r="AC556" s="53">
        <v>41.04251</v>
      </c>
      <c r="AD556" s="53">
        <v>39.877209999999998</v>
      </c>
      <c r="AE556" s="53">
        <v>36.05818</v>
      </c>
      <c r="AF556" s="53">
        <v>33.218530000000001</v>
      </c>
      <c r="AG556" s="53">
        <v>-0.92372178999999999</v>
      </c>
      <c r="AH556" s="53">
        <v>-1.072627</v>
      </c>
      <c r="AI556" s="53">
        <v>-1.1261380000000001</v>
      </c>
      <c r="AJ556" s="53">
        <v>-1.133583</v>
      </c>
      <c r="AK556" s="53">
        <v>-0.69467909999999999</v>
      </c>
      <c r="AL556" s="53">
        <v>-0.60187089999999999</v>
      </c>
      <c r="AM556" s="53">
        <v>-0.78842020000000002</v>
      </c>
      <c r="AN556" s="53">
        <v>-1.075391</v>
      </c>
      <c r="AO556" s="53">
        <v>-1.0058579999999999</v>
      </c>
      <c r="AP556" s="53">
        <v>-0.93042270000000005</v>
      </c>
      <c r="AQ556" s="53">
        <v>-1.3383830000000001</v>
      </c>
      <c r="AR556" s="53">
        <v>-1.4394130000000001</v>
      </c>
      <c r="AS556" s="53">
        <v>-1.578986</v>
      </c>
      <c r="AT556" s="53">
        <v>-1.6734020000000001</v>
      </c>
      <c r="AU556" s="53">
        <v>-1.5103359999999999</v>
      </c>
      <c r="AV556" s="53">
        <v>-1.4612560000000001</v>
      </c>
      <c r="AW556" s="53">
        <v>-1.4482360000000001</v>
      </c>
      <c r="AX556" s="53">
        <v>-1.523773</v>
      </c>
      <c r="AY556" s="53">
        <v>-1.260829</v>
      </c>
      <c r="AZ556" s="53">
        <v>-0.87039429999999995</v>
      </c>
      <c r="BA556" s="53">
        <v>-1.3365089999999999</v>
      </c>
      <c r="BB556" s="53">
        <v>-0.32966699999999999</v>
      </c>
      <c r="BC556" s="53">
        <v>-0.88754829999999996</v>
      </c>
      <c r="BD556" s="53">
        <v>-0.88551089999999999</v>
      </c>
      <c r="BE556" s="53">
        <v>0.80580008000000003</v>
      </c>
      <c r="BF556" s="53">
        <v>0.64205610000000002</v>
      </c>
      <c r="BG556" s="53">
        <v>0.61553709999999995</v>
      </c>
      <c r="BH556" s="53">
        <v>0.51886849999999995</v>
      </c>
      <c r="BI556" s="53">
        <v>1.0389349999999999</v>
      </c>
      <c r="BJ556" s="53">
        <v>1.020451</v>
      </c>
      <c r="BK556" s="53">
        <v>1.231312</v>
      </c>
      <c r="BL556" s="53">
        <v>1.074978</v>
      </c>
      <c r="BM556" s="53">
        <v>1.2112350000000001</v>
      </c>
      <c r="BN556" s="53">
        <v>1.2913699999999999</v>
      </c>
      <c r="BO556" s="53">
        <v>0.76795400000000003</v>
      </c>
      <c r="BP556" s="53">
        <v>0.61993319999999996</v>
      </c>
      <c r="BQ556" s="53">
        <v>0.59615560000000001</v>
      </c>
      <c r="BR556" s="53">
        <v>0.46134940000000002</v>
      </c>
      <c r="BS556" s="53">
        <v>0.66241640000000002</v>
      </c>
      <c r="BT556" s="53">
        <v>0.75254410000000005</v>
      </c>
      <c r="BU556" s="53">
        <v>0.59518789999999999</v>
      </c>
      <c r="BV556" s="53">
        <v>0.46696599999999999</v>
      </c>
      <c r="BW556" s="53">
        <v>0.62474779999999996</v>
      </c>
      <c r="BX556" s="53">
        <v>0.99763650000000004</v>
      </c>
      <c r="BY556" s="53">
        <v>0.55895700000000004</v>
      </c>
      <c r="BZ556" s="53">
        <v>1.667762</v>
      </c>
      <c r="CA556" s="53">
        <v>1.0921479999999999</v>
      </c>
      <c r="CB556" s="53">
        <v>0.93370200000000003</v>
      </c>
      <c r="CC556" s="53">
        <v>2.0036621000000001</v>
      </c>
      <c r="CD556" s="53">
        <v>1.8296399999999999</v>
      </c>
      <c r="CE556" s="53">
        <v>1.8218160000000001</v>
      </c>
      <c r="CF556" s="53">
        <v>1.663351</v>
      </c>
      <c r="CG556" s="53">
        <v>2.2396310000000001</v>
      </c>
      <c r="CH556" s="53">
        <v>2.144066</v>
      </c>
      <c r="CI556" s="53">
        <v>2.630172</v>
      </c>
      <c r="CJ556" s="53">
        <v>2.564317</v>
      </c>
      <c r="CK556" s="53">
        <v>2.7467860000000002</v>
      </c>
      <c r="CL556" s="53">
        <v>2.8301769999999999</v>
      </c>
      <c r="CM556" s="53">
        <v>2.2267969999999999</v>
      </c>
      <c r="CN556" s="53">
        <v>2.04623</v>
      </c>
      <c r="CO556" s="53">
        <v>2.102652</v>
      </c>
      <c r="CP556" s="53">
        <v>1.939872</v>
      </c>
      <c r="CQ556" s="53">
        <v>2.1672579999999999</v>
      </c>
      <c r="CR556" s="53">
        <v>2.2858149999999999</v>
      </c>
      <c r="CS556" s="53">
        <v>2.0104570000000002</v>
      </c>
      <c r="CT556" s="53">
        <v>1.8457460000000001</v>
      </c>
      <c r="CU556" s="53">
        <v>1.930693</v>
      </c>
      <c r="CV556" s="53">
        <v>2.2914289999999999</v>
      </c>
      <c r="CW556" s="53">
        <v>1.8717509999999999</v>
      </c>
      <c r="CX556" s="53">
        <v>3.0511750000000002</v>
      </c>
      <c r="CY556" s="53">
        <v>2.463279</v>
      </c>
      <c r="CZ556" s="53">
        <v>2.193683</v>
      </c>
      <c r="DA556" s="53">
        <v>3.2015231000000002</v>
      </c>
      <c r="DB556" s="53">
        <v>3.0172249999999998</v>
      </c>
      <c r="DC556" s="53">
        <v>3.028095</v>
      </c>
      <c r="DD556" s="53">
        <v>2.8078340000000002</v>
      </c>
      <c r="DE556" s="53">
        <v>3.4403269999999999</v>
      </c>
      <c r="DF556" s="53">
        <v>3.2676820000000002</v>
      </c>
      <c r="DG556" s="53">
        <v>4.0290330000000001</v>
      </c>
      <c r="DH556" s="53">
        <v>4.053655</v>
      </c>
      <c r="DI556" s="53">
        <v>4.2823380000000002</v>
      </c>
      <c r="DJ556" s="53">
        <v>4.3689840000000002</v>
      </c>
      <c r="DK556" s="53">
        <v>3.6856390000000001</v>
      </c>
      <c r="DL556" s="53">
        <v>3.4725269999999999</v>
      </c>
      <c r="DM556" s="53">
        <v>3.6091479999999998</v>
      </c>
      <c r="DN556" s="53">
        <v>3.4183949999999999</v>
      </c>
      <c r="DO556" s="53">
        <v>3.6720999999999999</v>
      </c>
      <c r="DP556" s="53">
        <v>3.819086</v>
      </c>
      <c r="DQ556" s="53">
        <v>3.425726</v>
      </c>
      <c r="DR556" s="53">
        <v>3.224526</v>
      </c>
      <c r="DS556" s="53">
        <v>3.236637</v>
      </c>
      <c r="DT556" s="53">
        <v>3.5852210000000002</v>
      </c>
      <c r="DU556" s="53">
        <v>3.1845439999999998</v>
      </c>
      <c r="DV556" s="53">
        <v>4.4345869999999996</v>
      </c>
      <c r="DW556" s="53">
        <v>3.8344109999999998</v>
      </c>
      <c r="DX556" s="53">
        <v>3.453665</v>
      </c>
      <c r="DY556" s="53">
        <v>4.9310451000000004</v>
      </c>
      <c r="DZ556" s="53">
        <v>4.7319079999999998</v>
      </c>
      <c r="EA556" s="53">
        <v>4.7697710000000004</v>
      </c>
      <c r="EB556" s="53">
        <v>4.4602849999999998</v>
      </c>
      <c r="EC556" s="53">
        <v>5.1739410000000001</v>
      </c>
      <c r="ED556" s="53">
        <v>4.8900040000000002</v>
      </c>
      <c r="EE556" s="53">
        <v>6.0487650000000004</v>
      </c>
      <c r="EF556" s="53">
        <v>6.2040240000000004</v>
      </c>
      <c r="EG556" s="53">
        <v>6.4994310000000004</v>
      </c>
      <c r="EH556" s="53">
        <v>6.590776</v>
      </c>
      <c r="EI556" s="53">
        <v>5.7919770000000002</v>
      </c>
      <c r="EJ556" s="53">
        <v>5.5318740000000002</v>
      </c>
      <c r="EK556" s="53">
        <v>5.7842890000000002</v>
      </c>
      <c r="EL556" s="53">
        <v>5.5531470000000001</v>
      </c>
      <c r="EM556" s="53">
        <v>5.8448520000000004</v>
      </c>
      <c r="EN556" s="53">
        <v>6.0328860000000004</v>
      </c>
      <c r="EO556" s="53">
        <v>5.46915</v>
      </c>
      <c r="EP556" s="53">
        <v>5.2152649999999996</v>
      </c>
      <c r="EQ556" s="53">
        <v>5.1222139999999996</v>
      </c>
      <c r="ER556" s="53">
        <v>5.453252</v>
      </c>
      <c r="ES556" s="53">
        <v>5.0800099999999997</v>
      </c>
      <c r="ET556" s="53">
        <v>6.432016</v>
      </c>
      <c r="EU556" s="53">
        <v>5.8141080000000001</v>
      </c>
      <c r="EV556" s="53">
        <v>5.2728770000000003</v>
      </c>
      <c r="EW556" s="53">
        <v>65.550460000000001</v>
      </c>
      <c r="EX556" s="53">
        <v>64.412099999999995</v>
      </c>
      <c r="EY556" s="53">
        <v>63.36065</v>
      </c>
      <c r="EZ556" s="53">
        <v>62.481679999999997</v>
      </c>
      <c r="FA556" s="53">
        <v>61.700690000000002</v>
      </c>
      <c r="FB556" s="53">
        <v>61.022689999999997</v>
      </c>
      <c r="FC556" s="53">
        <v>60.448329999999999</v>
      </c>
      <c r="FD556" s="53">
        <v>61.205069999999999</v>
      </c>
      <c r="FE556" s="53">
        <v>64.429310000000001</v>
      </c>
      <c r="FF556" s="53">
        <v>68.297200000000004</v>
      </c>
      <c r="FG556" s="53">
        <v>72.165279999999996</v>
      </c>
      <c r="FH556" s="53">
        <v>75.689310000000006</v>
      </c>
      <c r="FI556" s="53">
        <v>78.628119999999996</v>
      </c>
      <c r="FJ556" s="53">
        <v>80.932699999999997</v>
      </c>
      <c r="FK556" s="53">
        <v>82.411609999999996</v>
      </c>
      <c r="FL556" s="53">
        <v>82.99776</v>
      </c>
      <c r="FM556" s="53">
        <v>82.512770000000003</v>
      </c>
      <c r="FN556" s="53">
        <v>80.856449999999995</v>
      </c>
      <c r="FO556" s="53">
        <v>77.925470000000004</v>
      </c>
      <c r="FP556" s="53">
        <v>74.288629999999998</v>
      </c>
      <c r="FQ556" s="53">
        <v>71.659019999999998</v>
      </c>
      <c r="FR556" s="53">
        <v>69.660409999999999</v>
      </c>
      <c r="FS556" s="53">
        <v>67.870829999999998</v>
      </c>
      <c r="FT556" s="53">
        <v>66.375979999999998</v>
      </c>
      <c r="FU556" s="53">
        <v>3079.1669999999999</v>
      </c>
      <c r="FV556" s="53">
        <v>122358</v>
      </c>
      <c r="FW556" s="53">
        <v>305.19920000000002</v>
      </c>
      <c r="FX556" s="53">
        <v>1</v>
      </c>
    </row>
    <row r="557" spans="1:180" x14ac:dyDescent="0.3">
      <c r="A557" t="s">
        <v>174</v>
      </c>
      <c r="B557" t="s">
        <v>221</v>
      </c>
      <c r="C557" t="s">
        <v>180</v>
      </c>
      <c r="D557" t="s">
        <v>248</v>
      </c>
      <c r="E557" t="s">
        <v>188</v>
      </c>
      <c r="F557" t="s">
        <v>241</v>
      </c>
      <c r="G557" t="s">
        <v>243</v>
      </c>
      <c r="H557" s="53">
        <v>533</v>
      </c>
      <c r="I557" s="53">
        <v>31.8993</v>
      </c>
      <c r="J557" s="53">
        <v>30.515969999999999</v>
      </c>
      <c r="K557" s="53">
        <v>29.80631</v>
      </c>
      <c r="L557" s="53">
        <v>29.291070000000001</v>
      </c>
      <c r="M557" s="53">
        <v>30.726980000000001</v>
      </c>
      <c r="N557" s="53">
        <v>31.639880000000002</v>
      </c>
      <c r="O557" s="53">
        <v>33.025100000000002</v>
      </c>
      <c r="P557" s="53">
        <v>34.618499999999997</v>
      </c>
      <c r="Q557" s="53">
        <v>36.185499999999998</v>
      </c>
      <c r="R557" s="53">
        <v>38.004800000000003</v>
      </c>
      <c r="S557" s="53">
        <v>39.85463</v>
      </c>
      <c r="T557" s="53">
        <v>41.03105</v>
      </c>
      <c r="U557" s="53">
        <v>42.307499999999997</v>
      </c>
      <c r="V557" s="53">
        <v>43.259410000000003</v>
      </c>
      <c r="W557" s="53">
        <v>43.75291</v>
      </c>
      <c r="X557" s="53">
        <v>43.736989999999999</v>
      </c>
      <c r="Y557" s="53">
        <v>43.7727</v>
      </c>
      <c r="Z557" s="53">
        <v>43.278460000000003</v>
      </c>
      <c r="AA557" s="53">
        <v>42.759410000000003</v>
      </c>
      <c r="AB557" s="53">
        <v>42.000509999999998</v>
      </c>
      <c r="AC557" s="53">
        <v>41.470379999999999</v>
      </c>
      <c r="AD557" s="53">
        <v>39.744010000000003</v>
      </c>
      <c r="AE557" s="53">
        <v>36.520009999999999</v>
      </c>
      <c r="AF557" s="53">
        <v>33.34986</v>
      </c>
      <c r="AG557" s="53">
        <v>-1.6438919999999999</v>
      </c>
      <c r="AH557" s="53">
        <v>-1.646139</v>
      </c>
      <c r="AI557" s="53">
        <v>-1.199757</v>
      </c>
      <c r="AJ557" s="53">
        <v>-1.335842</v>
      </c>
      <c r="AK557" s="53">
        <v>-1.275406</v>
      </c>
      <c r="AL557" s="53">
        <v>-1.0460160000000001</v>
      </c>
      <c r="AM557" s="53">
        <v>-0.49947710000000001</v>
      </c>
      <c r="AN557" s="53">
        <v>-0.71627859999999999</v>
      </c>
      <c r="AO557" s="53">
        <v>-1.192914</v>
      </c>
      <c r="AP557" s="53">
        <v>-1.3366309999999999</v>
      </c>
      <c r="AQ557" s="53">
        <v>-1.478329</v>
      </c>
      <c r="AR557" s="53">
        <v>-1.8470329999999999</v>
      </c>
      <c r="AS557" s="53">
        <v>-1.986486</v>
      </c>
      <c r="AT557" s="53">
        <v>-2.1611820000000002</v>
      </c>
      <c r="AU557" s="53">
        <v>-2.3910140000000002</v>
      </c>
      <c r="AV557" s="53">
        <v>-2.8355229999999998</v>
      </c>
      <c r="AW557" s="53">
        <v>-2.6544050000000001</v>
      </c>
      <c r="AX557" s="53">
        <v>-2.596797</v>
      </c>
      <c r="AY557" s="53">
        <v>-2.1863869999999999</v>
      </c>
      <c r="AZ557" s="53">
        <v>-1.649313</v>
      </c>
      <c r="BA557" s="53">
        <v>-1.5145029999999999</v>
      </c>
      <c r="BB557" s="53">
        <v>-1.526667</v>
      </c>
      <c r="BC557" s="53">
        <v>-1.3220940000000001</v>
      </c>
      <c r="BD557" s="53">
        <v>-1.553526</v>
      </c>
      <c r="BE557" s="53">
        <v>-0.29761460000000001</v>
      </c>
      <c r="BF557" s="53">
        <v>-0.30523040000000001</v>
      </c>
      <c r="BG557" s="53">
        <v>1.5465599999999999E-2</v>
      </c>
      <c r="BH557" s="53">
        <v>-9.0987799999999994E-2</v>
      </c>
      <c r="BI557" s="53">
        <v>0.3449663</v>
      </c>
      <c r="BJ557" s="53">
        <v>0.33617570000000002</v>
      </c>
      <c r="BK557" s="53">
        <v>0.94972029999999996</v>
      </c>
      <c r="BL557" s="53">
        <v>0.74394459999999996</v>
      </c>
      <c r="BM557" s="53">
        <v>9.6639299999999997E-2</v>
      </c>
      <c r="BN557" s="53">
        <v>-3.8626500000000001E-2</v>
      </c>
      <c r="BO557" s="53">
        <v>-8.18411E-2</v>
      </c>
      <c r="BP557" s="53">
        <v>-0.4142188</v>
      </c>
      <c r="BQ557" s="53">
        <v>-0.41535359999999999</v>
      </c>
      <c r="BR557" s="53">
        <v>-0.46918789999999999</v>
      </c>
      <c r="BS557" s="53">
        <v>-0.64053020000000005</v>
      </c>
      <c r="BT557" s="53">
        <v>-0.98383050000000005</v>
      </c>
      <c r="BU557" s="53">
        <v>-0.8121351</v>
      </c>
      <c r="BV557" s="53">
        <v>-0.81557020000000002</v>
      </c>
      <c r="BW557" s="53">
        <v>-0.39930719999999997</v>
      </c>
      <c r="BX557" s="53">
        <v>9.4493400000000005E-2</v>
      </c>
      <c r="BY557" s="53">
        <v>0.38210670000000002</v>
      </c>
      <c r="BZ557" s="53">
        <v>0.36011399999999999</v>
      </c>
      <c r="CA557" s="53">
        <v>0.33362550000000002</v>
      </c>
      <c r="CB557" s="53">
        <v>-0.1380306</v>
      </c>
      <c r="CC557" s="53">
        <v>0.63481330999999996</v>
      </c>
      <c r="CD557" s="53">
        <v>0.62347850000000005</v>
      </c>
      <c r="CE557" s="53">
        <v>0.85712549999999998</v>
      </c>
      <c r="CF557" s="53">
        <v>0.77119450000000001</v>
      </c>
      <c r="CG557" s="53">
        <v>1.467231</v>
      </c>
      <c r="CH557" s="53">
        <v>1.293477</v>
      </c>
      <c r="CI557" s="53">
        <v>1.95343</v>
      </c>
      <c r="CJ557" s="53">
        <v>1.7552909999999999</v>
      </c>
      <c r="CK557" s="53">
        <v>0.98977990000000005</v>
      </c>
      <c r="CL557" s="53">
        <v>0.8603672</v>
      </c>
      <c r="CM557" s="53">
        <v>0.88536210000000004</v>
      </c>
      <c r="CN557" s="53">
        <v>0.5781442</v>
      </c>
      <c r="CO557" s="53">
        <v>0.67280740000000006</v>
      </c>
      <c r="CP557" s="53">
        <v>0.70268220000000003</v>
      </c>
      <c r="CQ557" s="53">
        <v>0.57184950000000001</v>
      </c>
      <c r="CR557" s="53">
        <v>0.29864669999999999</v>
      </c>
      <c r="CS557" s="53">
        <v>0.46381489999999997</v>
      </c>
      <c r="CT557" s="53">
        <v>0.41810199999999997</v>
      </c>
      <c r="CU557" s="53">
        <v>0.83841869999999996</v>
      </c>
      <c r="CV557" s="53">
        <v>1.3022480000000001</v>
      </c>
      <c r="CW557" s="53">
        <v>1.6956929999999999</v>
      </c>
      <c r="CX557" s="53">
        <v>1.666893</v>
      </c>
      <c r="CY557" s="53">
        <v>1.480372</v>
      </c>
      <c r="CZ557" s="53">
        <v>0.842337</v>
      </c>
      <c r="DA557" s="53">
        <v>1.5672410000000001</v>
      </c>
      <c r="DB557" s="53">
        <v>1.5521879999999999</v>
      </c>
      <c r="DC557" s="53">
        <v>1.698785</v>
      </c>
      <c r="DD557" s="53">
        <v>1.6333770000000001</v>
      </c>
      <c r="DE557" s="53">
        <v>2.5894949999999999</v>
      </c>
      <c r="DF557" s="53">
        <v>2.2507790000000001</v>
      </c>
      <c r="DG557" s="53">
        <v>2.9571399999999999</v>
      </c>
      <c r="DH557" s="53">
        <v>2.7666369999999998</v>
      </c>
      <c r="DI557" s="53">
        <v>1.8829199999999999</v>
      </c>
      <c r="DJ557" s="53">
        <v>1.759361</v>
      </c>
      <c r="DK557" s="53">
        <v>1.852565</v>
      </c>
      <c r="DL557" s="53">
        <v>1.5705070000000001</v>
      </c>
      <c r="DM557" s="53">
        <v>1.7609680000000001</v>
      </c>
      <c r="DN557" s="53">
        <v>1.874552</v>
      </c>
      <c r="DO557" s="53">
        <v>1.7842290000000001</v>
      </c>
      <c r="DP557" s="53">
        <v>1.581124</v>
      </c>
      <c r="DQ557" s="53">
        <v>1.739765</v>
      </c>
      <c r="DR557" s="53">
        <v>1.6517740000000001</v>
      </c>
      <c r="DS557" s="53">
        <v>2.0761449999999999</v>
      </c>
      <c r="DT557" s="53">
        <v>2.5100030000000002</v>
      </c>
      <c r="DU557" s="53">
        <v>3.0092780000000001</v>
      </c>
      <c r="DV557" s="53">
        <v>2.9736720000000001</v>
      </c>
      <c r="DW557" s="53">
        <v>2.6271179999999998</v>
      </c>
      <c r="DX557" s="53">
        <v>1.822705</v>
      </c>
      <c r="DY557" s="53">
        <v>2.9135189000000001</v>
      </c>
      <c r="DZ557" s="53">
        <v>2.8930959999999999</v>
      </c>
      <c r="EA557" s="53">
        <v>2.9140079999999999</v>
      </c>
      <c r="EB557" s="53">
        <v>2.878231</v>
      </c>
      <c r="EC557" s="53">
        <v>4.209867</v>
      </c>
      <c r="ED557" s="53">
        <v>3.6329699999999998</v>
      </c>
      <c r="EE557" s="53">
        <v>4.4063369999999997</v>
      </c>
      <c r="EF557" s="53">
        <v>4.2268600000000003</v>
      </c>
      <c r="EG557" s="53">
        <v>3.1724739999999998</v>
      </c>
      <c r="EH557" s="53">
        <v>3.0573649999999999</v>
      </c>
      <c r="EI557" s="53">
        <v>3.249053</v>
      </c>
      <c r="EJ557" s="53">
        <v>3.0033219999999998</v>
      </c>
      <c r="EK557" s="53">
        <v>3.3321000000000001</v>
      </c>
      <c r="EL557" s="53">
        <v>3.5665469999999999</v>
      </c>
      <c r="EM557" s="53">
        <v>3.534713</v>
      </c>
      <c r="EN557" s="53">
        <v>3.432817</v>
      </c>
      <c r="EO557" s="53">
        <v>3.5820340000000002</v>
      </c>
      <c r="EP557" s="53">
        <v>3.433001</v>
      </c>
      <c r="EQ557" s="53">
        <v>3.8632240000000002</v>
      </c>
      <c r="ER557" s="53">
        <v>4.2538090000000004</v>
      </c>
      <c r="ES557" s="53">
        <v>4.905888</v>
      </c>
      <c r="ET557" s="53">
        <v>4.8604539999999998</v>
      </c>
      <c r="EU557" s="53">
        <v>4.2828369999999998</v>
      </c>
      <c r="EV557" s="53">
        <v>3.2382</v>
      </c>
      <c r="EW557" s="53">
        <v>68.984920000000002</v>
      </c>
      <c r="EX557" s="53">
        <v>67.810919999999996</v>
      </c>
      <c r="EY557" s="53">
        <v>66.698430000000002</v>
      </c>
      <c r="EZ557" s="53">
        <v>65.954700000000003</v>
      </c>
      <c r="FA557" s="53">
        <v>64.931719999999999</v>
      </c>
      <c r="FB557" s="53">
        <v>64.529079999999993</v>
      </c>
      <c r="FC557" s="53">
        <v>64.405050000000003</v>
      </c>
      <c r="FD557" s="53">
        <v>65.912729999999996</v>
      </c>
      <c r="FE557" s="53">
        <v>68.897469999999998</v>
      </c>
      <c r="FF557" s="53">
        <v>72.32884</v>
      </c>
      <c r="FG557" s="53">
        <v>75.916309999999996</v>
      </c>
      <c r="FH557" s="53">
        <v>79.345020000000005</v>
      </c>
      <c r="FI557" s="53">
        <v>82.385570000000001</v>
      </c>
      <c r="FJ557" s="53">
        <v>84.589699999999993</v>
      </c>
      <c r="FK557" s="53">
        <v>86.134969999999996</v>
      </c>
      <c r="FL557" s="53">
        <v>87.029210000000006</v>
      </c>
      <c r="FM557" s="53">
        <v>86.801760000000002</v>
      </c>
      <c r="FN557" s="53">
        <v>85.697130000000001</v>
      </c>
      <c r="FO557" s="53">
        <v>83.842560000000006</v>
      </c>
      <c r="FP557" s="53">
        <v>80.951779999999999</v>
      </c>
      <c r="FQ557" s="53">
        <v>77.154520000000005</v>
      </c>
      <c r="FR557" s="53">
        <v>74.33408</v>
      </c>
      <c r="FS557" s="53">
        <v>71.965419999999995</v>
      </c>
      <c r="FT557" s="53">
        <v>70.102689999999996</v>
      </c>
      <c r="FU557" s="53">
        <v>3080.355</v>
      </c>
      <c r="FV557" s="53">
        <v>128025.8</v>
      </c>
      <c r="FW557" s="53">
        <v>174.47319999999999</v>
      </c>
      <c r="FX557" s="53">
        <v>1</v>
      </c>
    </row>
    <row r="558" spans="1:180" x14ac:dyDescent="0.3">
      <c r="A558" t="s">
        <v>174</v>
      </c>
      <c r="B558" t="s">
        <v>221</v>
      </c>
      <c r="C558" t="s">
        <v>180</v>
      </c>
      <c r="D558" t="s">
        <v>227</v>
      </c>
      <c r="E558" t="s">
        <v>189</v>
      </c>
      <c r="F558" t="s">
        <v>241</v>
      </c>
      <c r="G558" t="s">
        <v>243</v>
      </c>
      <c r="H558" s="53">
        <v>533</v>
      </c>
      <c r="I558" s="53">
        <v>31.843149</v>
      </c>
      <c r="J558" s="53">
        <v>30.36382</v>
      </c>
      <c r="K558" s="53">
        <v>29.73527</v>
      </c>
      <c r="L558" s="53">
        <v>29.538530000000002</v>
      </c>
      <c r="M558" s="53">
        <v>31.237729999999999</v>
      </c>
      <c r="N558" s="53">
        <v>32.732669999999999</v>
      </c>
      <c r="O558" s="53">
        <v>34.905999999999999</v>
      </c>
      <c r="P558" s="53">
        <v>36.638820000000003</v>
      </c>
      <c r="Q558" s="53">
        <v>38.926540000000003</v>
      </c>
      <c r="R558" s="53">
        <v>40.64228</v>
      </c>
      <c r="S558" s="53">
        <v>42.056669999999997</v>
      </c>
      <c r="T558" s="53">
        <v>43.41216</v>
      </c>
      <c r="U558" s="53">
        <v>44.80603</v>
      </c>
      <c r="V558" s="53">
        <v>45.960929999999998</v>
      </c>
      <c r="W558" s="53">
        <v>46.617089999999997</v>
      </c>
      <c r="X558" s="53">
        <v>46.793379999999999</v>
      </c>
      <c r="Y558" s="53">
        <v>46.302759999999999</v>
      </c>
      <c r="Z558" s="53">
        <v>45.7883</v>
      </c>
      <c r="AA558" s="53">
        <v>44.67924</v>
      </c>
      <c r="AB558" s="53">
        <v>43.880870000000002</v>
      </c>
      <c r="AC558" s="53">
        <v>42.427390000000003</v>
      </c>
      <c r="AD558" s="53">
        <v>40.622770000000003</v>
      </c>
      <c r="AE558" s="53">
        <v>37.029649999999997</v>
      </c>
      <c r="AF558" s="53">
        <v>34.094769999999997</v>
      </c>
      <c r="AG558" s="53">
        <v>-0.94876879000000003</v>
      </c>
      <c r="AH558" s="53">
        <v>-1.330811</v>
      </c>
      <c r="AI558" s="53">
        <v>-1.3738649999999999</v>
      </c>
      <c r="AJ558" s="53">
        <v>-1.3118069999999999</v>
      </c>
      <c r="AK558" s="53">
        <v>-0.89949590000000001</v>
      </c>
      <c r="AL558" s="53">
        <v>-0.63488460000000002</v>
      </c>
      <c r="AM558" s="53">
        <v>-0.24191699999999999</v>
      </c>
      <c r="AN558" s="53">
        <v>-0.66668499999999997</v>
      </c>
      <c r="AO558" s="53">
        <v>-0.92574290000000004</v>
      </c>
      <c r="AP558" s="53">
        <v>-1.0551729999999999</v>
      </c>
      <c r="AQ558" s="53">
        <v>-1.4624550000000001</v>
      </c>
      <c r="AR558" s="53">
        <v>-1.5688530000000001</v>
      </c>
      <c r="AS558" s="53">
        <v>-1.6675979999999999</v>
      </c>
      <c r="AT558" s="53">
        <v>-1.767155</v>
      </c>
      <c r="AU558" s="53">
        <v>-1.9147289999999999</v>
      </c>
      <c r="AV558" s="53">
        <v>-2.0000429999999998</v>
      </c>
      <c r="AW558" s="53">
        <v>-2.122185</v>
      </c>
      <c r="AX558" s="53">
        <v>-1.958367</v>
      </c>
      <c r="AY558" s="53">
        <v>-1.5962019999999999</v>
      </c>
      <c r="AZ558" s="53">
        <v>-0.99133420000000005</v>
      </c>
      <c r="BA558" s="53">
        <v>-1.6254980000000001</v>
      </c>
      <c r="BB558" s="53">
        <v>-0.77477960000000001</v>
      </c>
      <c r="BC558" s="53">
        <v>-0.69769760000000003</v>
      </c>
      <c r="BD558" s="53">
        <v>-0.78093520000000005</v>
      </c>
      <c r="BE558" s="53">
        <v>0.45865029000000002</v>
      </c>
      <c r="BF558" s="53">
        <v>8.1313999999999997E-2</v>
      </c>
      <c r="BG558" s="53">
        <v>4.2879899999999999E-2</v>
      </c>
      <c r="BH558" s="53">
        <v>6.5081600000000003E-2</v>
      </c>
      <c r="BI558" s="53">
        <v>0.56872279999999997</v>
      </c>
      <c r="BJ558" s="53">
        <v>0.50899720000000004</v>
      </c>
      <c r="BK558" s="53">
        <v>1.0356620000000001</v>
      </c>
      <c r="BL558" s="53">
        <v>0.90339979999999998</v>
      </c>
      <c r="BM558" s="53">
        <v>0.75940379999999996</v>
      </c>
      <c r="BN558" s="53">
        <v>0.60191609999999995</v>
      </c>
      <c r="BO558" s="53">
        <v>0.225718</v>
      </c>
      <c r="BP558" s="53">
        <v>0.131857</v>
      </c>
      <c r="BQ558" s="53">
        <v>0.20481550000000001</v>
      </c>
      <c r="BR558" s="53">
        <v>0.21469959999999999</v>
      </c>
      <c r="BS558" s="53">
        <v>0.153137</v>
      </c>
      <c r="BT558" s="53">
        <v>9.4589800000000002E-2</v>
      </c>
      <c r="BU558" s="53">
        <v>-0.1016058</v>
      </c>
      <c r="BV558" s="53">
        <v>5.68134E-2</v>
      </c>
      <c r="BW558" s="53">
        <v>0.36017939999999998</v>
      </c>
      <c r="BX558" s="53">
        <v>0.87495440000000002</v>
      </c>
      <c r="BY558" s="53">
        <v>0.27396399999999999</v>
      </c>
      <c r="BZ558" s="53">
        <v>0.95070330000000003</v>
      </c>
      <c r="CA558" s="53">
        <v>0.86063279999999998</v>
      </c>
      <c r="CB558" s="53">
        <v>0.72305240000000004</v>
      </c>
      <c r="CC558" s="53">
        <v>1.4334248999999999</v>
      </c>
      <c r="CD558" s="53">
        <v>1.059347</v>
      </c>
      <c r="CE558" s="53">
        <v>1.0241130000000001</v>
      </c>
      <c r="CF558" s="53">
        <v>1.01871</v>
      </c>
      <c r="CG558" s="53">
        <v>1.585607</v>
      </c>
      <c r="CH558" s="53">
        <v>1.3012459999999999</v>
      </c>
      <c r="CI558" s="53">
        <v>1.9205099999999999</v>
      </c>
      <c r="CJ558" s="53">
        <v>1.9908360000000001</v>
      </c>
      <c r="CK558" s="53">
        <v>1.926531</v>
      </c>
      <c r="CL558" s="53">
        <v>1.749611</v>
      </c>
      <c r="CM558" s="53">
        <v>1.394941</v>
      </c>
      <c r="CN558" s="53">
        <v>1.3097639999999999</v>
      </c>
      <c r="CO558" s="53">
        <v>1.5016430000000001</v>
      </c>
      <c r="CP558" s="53">
        <v>1.587326</v>
      </c>
      <c r="CQ558" s="53">
        <v>1.5853349999999999</v>
      </c>
      <c r="CR558" s="53">
        <v>1.545326</v>
      </c>
      <c r="CS558" s="53">
        <v>1.297841</v>
      </c>
      <c r="CT558" s="53">
        <v>1.452521</v>
      </c>
      <c r="CU558" s="53">
        <v>1.7151639999999999</v>
      </c>
      <c r="CV558" s="53">
        <v>2.1675399999999998</v>
      </c>
      <c r="CW558" s="53">
        <v>1.5895250000000001</v>
      </c>
      <c r="CX558" s="53">
        <v>2.1457679999999999</v>
      </c>
      <c r="CY558" s="53">
        <v>1.9399280000000001</v>
      </c>
      <c r="CZ558" s="53">
        <v>1.76471</v>
      </c>
      <c r="DA558" s="53">
        <v>2.4081991</v>
      </c>
      <c r="DB558" s="53">
        <v>2.0373800000000002</v>
      </c>
      <c r="DC558" s="53">
        <v>2.0053459999999999</v>
      </c>
      <c r="DD558" s="53">
        <v>1.9723390000000001</v>
      </c>
      <c r="DE558" s="53">
        <v>2.60249</v>
      </c>
      <c r="DF558" s="53">
        <v>2.0934949999999999</v>
      </c>
      <c r="DG558" s="53">
        <v>2.8053569999999999</v>
      </c>
      <c r="DH558" s="53">
        <v>3.078271</v>
      </c>
      <c r="DI558" s="53">
        <v>3.0936590000000002</v>
      </c>
      <c r="DJ558" s="53">
        <v>2.8973049999999998</v>
      </c>
      <c r="DK558" s="53">
        <v>2.564165</v>
      </c>
      <c r="DL558" s="53">
        <v>2.4876710000000002</v>
      </c>
      <c r="DM558" s="53">
        <v>2.7984710000000002</v>
      </c>
      <c r="DN558" s="53">
        <v>2.9599530000000001</v>
      </c>
      <c r="DO558" s="53">
        <v>3.0175320000000001</v>
      </c>
      <c r="DP558" s="53">
        <v>2.9960619999999998</v>
      </c>
      <c r="DQ558" s="53">
        <v>2.6972879999999999</v>
      </c>
      <c r="DR558" s="53">
        <v>2.8482289999999999</v>
      </c>
      <c r="DS558" s="53">
        <v>3.0701480000000001</v>
      </c>
      <c r="DT558" s="53">
        <v>3.4601259999999998</v>
      </c>
      <c r="DU558" s="53">
        <v>2.905087</v>
      </c>
      <c r="DV558" s="53">
        <v>3.3408319999999998</v>
      </c>
      <c r="DW558" s="53">
        <v>3.0192230000000002</v>
      </c>
      <c r="DX558" s="53">
        <v>2.8063669999999998</v>
      </c>
      <c r="DY558" s="53">
        <v>3.8156180000000002</v>
      </c>
      <c r="DZ558" s="53">
        <v>3.4495049999999998</v>
      </c>
      <c r="EA558" s="53">
        <v>3.422091</v>
      </c>
      <c r="EB558" s="53">
        <v>3.349227</v>
      </c>
      <c r="EC558" s="53">
        <v>4.0707089999999999</v>
      </c>
      <c r="ED558" s="53">
        <v>3.2373769999999999</v>
      </c>
      <c r="EE558" s="53">
        <v>4.0829360000000001</v>
      </c>
      <c r="EF558" s="53">
        <v>4.6483559999999997</v>
      </c>
      <c r="EG558" s="53">
        <v>4.7788050000000002</v>
      </c>
      <c r="EH558" s="53">
        <v>4.5543940000000003</v>
      </c>
      <c r="EI558" s="53">
        <v>4.252338</v>
      </c>
      <c r="EJ558" s="53">
        <v>4.1883809999999997</v>
      </c>
      <c r="EK558" s="53">
        <v>4.670884</v>
      </c>
      <c r="EL558" s="53">
        <v>4.9418069999999998</v>
      </c>
      <c r="EM558" s="53">
        <v>5.0853979999999996</v>
      </c>
      <c r="EN558" s="53">
        <v>5.0906950000000002</v>
      </c>
      <c r="EO558" s="53">
        <v>4.717867</v>
      </c>
      <c r="EP558" s="53">
        <v>4.8634089999999999</v>
      </c>
      <c r="EQ558" s="53">
        <v>5.0265300000000002</v>
      </c>
      <c r="ER558" s="53">
        <v>5.3264149999999999</v>
      </c>
      <c r="ES558" s="53">
        <v>4.8045479999999996</v>
      </c>
      <c r="ET558" s="53">
        <v>5.0663150000000003</v>
      </c>
      <c r="EU558" s="53">
        <v>4.577553</v>
      </c>
      <c r="EV558" s="53">
        <v>4.3103540000000002</v>
      </c>
      <c r="EW558" s="53">
        <v>67.580240000000003</v>
      </c>
      <c r="EX558" s="53">
        <v>66.378399999999999</v>
      </c>
      <c r="EY558" s="53">
        <v>65.446340000000006</v>
      </c>
      <c r="EZ558" s="53">
        <v>64.813239999999993</v>
      </c>
      <c r="FA558" s="53">
        <v>63.95684</v>
      </c>
      <c r="FB558" s="53">
        <v>63.356279999999998</v>
      </c>
      <c r="FC558" s="53">
        <v>62.868769999999998</v>
      </c>
      <c r="FD558" s="53">
        <v>64.025180000000006</v>
      </c>
      <c r="FE558" s="53">
        <v>66.886660000000006</v>
      </c>
      <c r="FF558" s="53">
        <v>70.238950000000003</v>
      </c>
      <c r="FG558" s="53">
        <v>73.852010000000007</v>
      </c>
      <c r="FH558" s="53">
        <v>77.259280000000004</v>
      </c>
      <c r="FI558" s="53">
        <v>80.198629999999994</v>
      </c>
      <c r="FJ558" s="53">
        <v>82.595179999999999</v>
      </c>
      <c r="FK558" s="53">
        <v>84.106319999999997</v>
      </c>
      <c r="FL558" s="53">
        <v>84.801609999999997</v>
      </c>
      <c r="FM558" s="53">
        <v>84.702470000000005</v>
      </c>
      <c r="FN558" s="53">
        <v>83.546130000000005</v>
      </c>
      <c r="FO558" s="53">
        <v>81.491100000000003</v>
      </c>
      <c r="FP558" s="53">
        <v>78.301289999999995</v>
      </c>
      <c r="FQ558" s="53">
        <v>74.885400000000004</v>
      </c>
      <c r="FR558" s="53">
        <v>72.681439999999995</v>
      </c>
      <c r="FS558" s="53">
        <v>70.79589</v>
      </c>
      <c r="FT558" s="53">
        <v>69.149540000000002</v>
      </c>
      <c r="FU558" s="53">
        <v>3080.9679999999998</v>
      </c>
      <c r="FV558" s="53">
        <v>127363</v>
      </c>
      <c r="FW558" s="53">
        <v>496.78789999999998</v>
      </c>
      <c r="FX558" s="53">
        <v>1</v>
      </c>
    </row>
    <row r="559" spans="1:180" x14ac:dyDescent="0.3">
      <c r="A559" t="s">
        <v>174</v>
      </c>
      <c r="B559" t="s">
        <v>221</v>
      </c>
      <c r="C559" t="s">
        <v>180</v>
      </c>
      <c r="D559" t="s">
        <v>248</v>
      </c>
      <c r="E559" t="s">
        <v>190</v>
      </c>
      <c r="F559" t="s">
        <v>241</v>
      </c>
      <c r="G559" t="s">
        <v>243</v>
      </c>
      <c r="H559" s="53">
        <v>533</v>
      </c>
      <c r="I559" s="53">
        <v>31.703039</v>
      </c>
      <c r="J559" s="53">
        <v>30.326630000000002</v>
      </c>
      <c r="K559" s="53">
        <v>29.466419999999999</v>
      </c>
      <c r="L559" s="53">
        <v>28.91262</v>
      </c>
      <c r="M559" s="53">
        <v>30.149730000000002</v>
      </c>
      <c r="N559" s="53">
        <v>31.38044</v>
      </c>
      <c r="O559" s="53">
        <v>32.44106</v>
      </c>
      <c r="P559" s="53">
        <v>32.958779999999997</v>
      </c>
      <c r="Q559" s="53">
        <v>34.993079999999999</v>
      </c>
      <c r="R559" s="53">
        <v>37.090260000000001</v>
      </c>
      <c r="S559" s="53">
        <v>38.604579999999999</v>
      </c>
      <c r="T559" s="53">
        <v>39.835830000000001</v>
      </c>
      <c r="U559" s="53">
        <v>41.173299999999998</v>
      </c>
      <c r="V559" s="53">
        <v>42.080919999999999</v>
      </c>
      <c r="W559" s="53">
        <v>42.674010000000003</v>
      </c>
      <c r="X559" s="53">
        <v>42.72954</v>
      </c>
      <c r="Y559" s="53">
        <v>42.27863</v>
      </c>
      <c r="Z559" s="53">
        <v>41.7029</v>
      </c>
      <c r="AA559" s="53">
        <v>41.312249999999999</v>
      </c>
      <c r="AB559" s="53">
        <v>41.11083</v>
      </c>
      <c r="AC559" s="53">
        <v>39.297809999999998</v>
      </c>
      <c r="AD559" s="53">
        <v>38.052720000000001</v>
      </c>
      <c r="AE559" s="53">
        <v>35.16883</v>
      </c>
      <c r="AF559" s="53">
        <v>32.738579999999999</v>
      </c>
      <c r="AG559" s="53">
        <v>-0.77699220000000002</v>
      </c>
      <c r="AH559" s="53">
        <v>-1.0506420000000001</v>
      </c>
      <c r="AI559" s="53">
        <v>-1.018775</v>
      </c>
      <c r="AJ559" s="53">
        <v>-1.2138310000000001</v>
      </c>
      <c r="AK559" s="53">
        <v>-0.9050665</v>
      </c>
      <c r="AL559" s="53">
        <v>-0.80404909999999996</v>
      </c>
      <c r="AM559" s="53">
        <v>-1.077572</v>
      </c>
      <c r="AN559" s="53">
        <v>-1.2646010000000001</v>
      </c>
      <c r="AO559" s="53">
        <v>-1.230407</v>
      </c>
      <c r="AP559" s="53">
        <v>-0.96432720000000005</v>
      </c>
      <c r="AQ559" s="53">
        <v>-1.223368</v>
      </c>
      <c r="AR559" s="53">
        <v>-1.465352</v>
      </c>
      <c r="AS559" s="53">
        <v>-1.51017</v>
      </c>
      <c r="AT559" s="53">
        <v>-1.676669</v>
      </c>
      <c r="AU559" s="53">
        <v>-1.6630929999999999</v>
      </c>
      <c r="AV559" s="53">
        <v>-1.7998730000000001</v>
      </c>
      <c r="AW559" s="53">
        <v>-1.9469749999999999</v>
      </c>
      <c r="AX559" s="53">
        <v>-2.0489809999999999</v>
      </c>
      <c r="AY559" s="53">
        <v>-1.2617689999999999</v>
      </c>
      <c r="AZ559" s="53">
        <v>-1.0151060000000001</v>
      </c>
      <c r="BA559" s="53">
        <v>-1.547596</v>
      </c>
      <c r="BB559" s="53">
        <v>-1.0886009999999999</v>
      </c>
      <c r="BC559" s="53">
        <v>-1.216143</v>
      </c>
      <c r="BD559" s="53">
        <v>-1.1125970000000001</v>
      </c>
      <c r="BE559" s="53">
        <v>0.90605639999999998</v>
      </c>
      <c r="BF559" s="53">
        <v>0.6513736</v>
      </c>
      <c r="BG559" s="53">
        <v>0.59629430000000005</v>
      </c>
      <c r="BH559" s="53">
        <v>0.3742529</v>
      </c>
      <c r="BI559" s="53">
        <v>0.7798197</v>
      </c>
      <c r="BJ559" s="53">
        <v>0.80627800000000005</v>
      </c>
      <c r="BK559" s="53">
        <v>0.57726489999999997</v>
      </c>
      <c r="BL559" s="53">
        <v>0.42031499999999999</v>
      </c>
      <c r="BM559" s="53">
        <v>0.50138729999999998</v>
      </c>
      <c r="BN559" s="53">
        <v>0.77391319999999997</v>
      </c>
      <c r="BO559" s="53">
        <v>0.53388369999999996</v>
      </c>
      <c r="BP559" s="53">
        <v>0.31604199999999999</v>
      </c>
      <c r="BQ559" s="53">
        <v>0.3713398</v>
      </c>
      <c r="BR559" s="53">
        <v>0.22089230000000001</v>
      </c>
      <c r="BS559" s="53">
        <v>0.17718110000000001</v>
      </c>
      <c r="BT559" s="53">
        <v>1.2308400000000001E-2</v>
      </c>
      <c r="BU559" s="53">
        <v>-0.2161701</v>
      </c>
      <c r="BV559" s="53">
        <v>-0.25723800000000002</v>
      </c>
      <c r="BW559" s="53">
        <v>0.4207555</v>
      </c>
      <c r="BX559" s="53">
        <v>0.66667310000000002</v>
      </c>
      <c r="BY559" s="53">
        <v>0.1287855</v>
      </c>
      <c r="BZ559" s="53">
        <v>0.78333889999999995</v>
      </c>
      <c r="CA559" s="53">
        <v>0.68914500000000001</v>
      </c>
      <c r="CB559" s="53">
        <v>0.66155940000000002</v>
      </c>
      <c r="CC559" s="53">
        <v>2.0717311</v>
      </c>
      <c r="CD559" s="53">
        <v>1.830184</v>
      </c>
      <c r="CE559" s="53">
        <v>1.7148870000000001</v>
      </c>
      <c r="CF559" s="53">
        <v>1.4741550000000001</v>
      </c>
      <c r="CG559" s="53">
        <v>1.9467669999999999</v>
      </c>
      <c r="CH559" s="53">
        <v>1.921586</v>
      </c>
      <c r="CI559" s="53">
        <v>1.7234</v>
      </c>
      <c r="CJ559" s="53">
        <v>1.587283</v>
      </c>
      <c r="CK559" s="53">
        <v>1.700823</v>
      </c>
      <c r="CL559" s="53">
        <v>1.977813</v>
      </c>
      <c r="CM559" s="53">
        <v>1.7509509999999999</v>
      </c>
      <c r="CN559" s="53">
        <v>1.54983</v>
      </c>
      <c r="CO559" s="53">
        <v>1.6744680000000001</v>
      </c>
      <c r="CP559" s="53">
        <v>1.5351379999999999</v>
      </c>
      <c r="CQ559" s="53">
        <v>1.451749</v>
      </c>
      <c r="CR559" s="53">
        <v>1.2674190000000001</v>
      </c>
      <c r="CS559" s="53">
        <v>0.98257989999999995</v>
      </c>
      <c r="CT559" s="53">
        <v>0.98371750000000002</v>
      </c>
      <c r="CU559" s="53">
        <v>1.5860669999999999</v>
      </c>
      <c r="CV559" s="53">
        <v>1.8314680000000001</v>
      </c>
      <c r="CW559" s="53">
        <v>1.2898419999999999</v>
      </c>
      <c r="CX559" s="53">
        <v>2.0798390000000002</v>
      </c>
      <c r="CY559" s="53">
        <v>2.0087419999999998</v>
      </c>
      <c r="CZ559" s="53">
        <v>1.8903350000000001</v>
      </c>
      <c r="DA559" s="53">
        <v>3.2374051000000001</v>
      </c>
      <c r="DB559" s="53">
        <v>3.0089950000000001</v>
      </c>
      <c r="DC559" s="53">
        <v>2.8334790000000001</v>
      </c>
      <c r="DD559" s="53">
        <v>2.5740569999999998</v>
      </c>
      <c r="DE559" s="53">
        <v>3.1137139999999999</v>
      </c>
      <c r="DF559" s="53">
        <v>3.0368930000000001</v>
      </c>
      <c r="DG559" s="53">
        <v>2.8695349999999999</v>
      </c>
      <c r="DH559" s="53">
        <v>2.754251</v>
      </c>
      <c r="DI559" s="53">
        <v>2.9002590000000001</v>
      </c>
      <c r="DJ559" s="53">
        <v>3.1817129999999998</v>
      </c>
      <c r="DK559" s="53">
        <v>2.9680179999999998</v>
      </c>
      <c r="DL559" s="53">
        <v>2.7836180000000001</v>
      </c>
      <c r="DM559" s="53">
        <v>2.9775960000000001</v>
      </c>
      <c r="DN559" s="53">
        <v>2.849383</v>
      </c>
      <c r="DO559" s="53">
        <v>2.7263169999999999</v>
      </c>
      <c r="DP559" s="53">
        <v>2.5225309999999999</v>
      </c>
      <c r="DQ559" s="53">
        <v>2.18133</v>
      </c>
      <c r="DR559" s="53">
        <v>2.2246730000000001</v>
      </c>
      <c r="DS559" s="53">
        <v>2.751379</v>
      </c>
      <c r="DT559" s="53">
        <v>2.9962629999999999</v>
      </c>
      <c r="DU559" s="53">
        <v>2.4508990000000002</v>
      </c>
      <c r="DV559" s="53">
        <v>3.3763390000000002</v>
      </c>
      <c r="DW559" s="53">
        <v>3.3283390000000002</v>
      </c>
      <c r="DX559" s="53">
        <v>3.11911</v>
      </c>
      <c r="DY559" s="53">
        <v>4.9204540000000003</v>
      </c>
      <c r="DZ559" s="53">
        <v>4.7110099999999999</v>
      </c>
      <c r="EA559" s="53">
        <v>4.4485489999999999</v>
      </c>
      <c r="EB559" s="53">
        <v>4.1621410000000001</v>
      </c>
      <c r="EC559" s="53">
        <v>4.7986000000000004</v>
      </c>
      <c r="ED559" s="53">
        <v>4.6472199999999999</v>
      </c>
      <c r="EE559" s="53">
        <v>4.5243710000000004</v>
      </c>
      <c r="EF559" s="53">
        <v>4.4391670000000003</v>
      </c>
      <c r="EG559" s="53">
        <v>4.632053</v>
      </c>
      <c r="EH559" s="53">
        <v>4.9199539999999997</v>
      </c>
      <c r="EI559" s="53">
        <v>4.7252689999999999</v>
      </c>
      <c r="EJ559" s="53">
        <v>4.5650120000000003</v>
      </c>
      <c r="EK559" s="53">
        <v>4.8591059999999997</v>
      </c>
      <c r="EL559" s="53">
        <v>4.7469450000000002</v>
      </c>
      <c r="EM559" s="53">
        <v>4.5665909999999998</v>
      </c>
      <c r="EN559" s="53">
        <v>4.3347119999999997</v>
      </c>
      <c r="EO559" s="53">
        <v>3.9121350000000001</v>
      </c>
      <c r="EP559" s="53">
        <v>4.0164160000000004</v>
      </c>
      <c r="EQ559" s="53">
        <v>4.4339029999999999</v>
      </c>
      <c r="ER559" s="53">
        <v>4.6780429999999997</v>
      </c>
      <c r="ES559" s="53">
        <v>4.127281</v>
      </c>
      <c r="ET559" s="53">
        <v>5.2482790000000001</v>
      </c>
      <c r="EU559" s="53">
        <v>5.2336270000000003</v>
      </c>
      <c r="EV559" s="53">
        <v>4.8932659999999997</v>
      </c>
      <c r="EW559" s="53">
        <v>65.171539999999993</v>
      </c>
      <c r="EX559" s="53">
        <v>64.06174</v>
      </c>
      <c r="EY559" s="53">
        <v>63.087350000000001</v>
      </c>
      <c r="EZ559" s="53">
        <v>62.480269999999997</v>
      </c>
      <c r="FA559" s="53">
        <v>61.830530000000003</v>
      </c>
      <c r="FB559" s="53">
        <v>61.024659999999997</v>
      </c>
      <c r="FC559" s="53">
        <v>60.2468</v>
      </c>
      <c r="FD559" s="53">
        <v>60.95767</v>
      </c>
      <c r="FE559" s="53">
        <v>63.961399999999998</v>
      </c>
      <c r="FF559" s="53">
        <v>67.633899999999997</v>
      </c>
      <c r="FG559" s="53">
        <v>71.450850000000003</v>
      </c>
      <c r="FH559" s="53">
        <v>75.145840000000007</v>
      </c>
      <c r="FI559" s="53">
        <v>78.309690000000003</v>
      </c>
      <c r="FJ559" s="53">
        <v>80.844840000000005</v>
      </c>
      <c r="FK559" s="53">
        <v>82.405150000000006</v>
      </c>
      <c r="FL559" s="53">
        <v>82.832459999999998</v>
      </c>
      <c r="FM559" s="53">
        <v>82.376649999999998</v>
      </c>
      <c r="FN559" s="53">
        <v>80.869399999999999</v>
      </c>
      <c r="FO559" s="53">
        <v>78.161370000000005</v>
      </c>
      <c r="FP559" s="53">
        <v>74.66395</v>
      </c>
      <c r="FQ559" s="53">
        <v>72.164280000000005</v>
      </c>
      <c r="FR559" s="53">
        <v>70.253829999999994</v>
      </c>
      <c r="FS559" s="53">
        <v>68.581339999999997</v>
      </c>
      <c r="FT559" s="53">
        <v>67.154049999999998</v>
      </c>
      <c r="FU559" s="53">
        <v>3079.1669999999999</v>
      </c>
      <c r="FV559" s="53">
        <v>122358</v>
      </c>
      <c r="FW559" s="53">
        <v>305.19920000000002</v>
      </c>
      <c r="FX559" s="53">
        <v>1</v>
      </c>
    </row>
    <row r="560" spans="1:180" x14ac:dyDescent="0.3">
      <c r="A560" t="s">
        <v>174</v>
      </c>
      <c r="B560" t="s">
        <v>221</v>
      </c>
      <c r="C560" t="s">
        <v>180</v>
      </c>
      <c r="D560" t="s">
        <v>248</v>
      </c>
      <c r="E560" t="s">
        <v>187</v>
      </c>
      <c r="F560" t="s">
        <v>241</v>
      </c>
      <c r="G560" t="s">
        <v>243</v>
      </c>
      <c r="H560" s="53">
        <v>533</v>
      </c>
      <c r="I560" s="53">
        <v>30.063780000000001</v>
      </c>
      <c r="J560" s="53">
        <v>28.799289999999999</v>
      </c>
      <c r="K560" s="53">
        <v>27.849160000000001</v>
      </c>
      <c r="L560" s="53">
        <v>27.34404</v>
      </c>
      <c r="M560" s="53">
        <v>28.907050000000002</v>
      </c>
      <c r="N560" s="53">
        <v>30.266639999999999</v>
      </c>
      <c r="O560" s="53">
        <v>31.1309</v>
      </c>
      <c r="P560" s="53">
        <v>32.777149999999999</v>
      </c>
      <c r="Q560" s="53">
        <v>34.451410000000003</v>
      </c>
      <c r="R560" s="53">
        <v>36.238419999999998</v>
      </c>
      <c r="S560" s="53">
        <v>37.995820000000002</v>
      </c>
      <c r="T560" s="53">
        <v>39.081629999999997</v>
      </c>
      <c r="U560" s="53">
        <v>40.155830000000002</v>
      </c>
      <c r="V560" s="53">
        <v>40.998469999999998</v>
      </c>
      <c r="W560" s="53">
        <v>41.605119999999999</v>
      </c>
      <c r="X560" s="53">
        <v>41.862079999999999</v>
      </c>
      <c r="Y560" s="53">
        <v>41.748620000000003</v>
      </c>
      <c r="Z560" s="53">
        <v>41.660080000000001</v>
      </c>
      <c r="AA560" s="53">
        <v>40.705979999999997</v>
      </c>
      <c r="AB560" s="53">
        <v>39.838839999999998</v>
      </c>
      <c r="AC560" s="53">
        <v>39.211910000000003</v>
      </c>
      <c r="AD560" s="53">
        <v>37.68045</v>
      </c>
      <c r="AE560" s="53">
        <v>34.194600000000001</v>
      </c>
      <c r="AF560" s="53">
        <v>31.08473</v>
      </c>
      <c r="AG560" s="53">
        <v>-2.1863739</v>
      </c>
      <c r="AH560" s="53">
        <v>-2.2105779999999999</v>
      </c>
      <c r="AI560" s="53">
        <v>-2.3608660000000001</v>
      </c>
      <c r="AJ560" s="53">
        <v>-2.456534</v>
      </c>
      <c r="AK560" s="53">
        <v>-2.0198930000000002</v>
      </c>
      <c r="AL560" s="53">
        <v>-1.1674059999999999</v>
      </c>
      <c r="AM560" s="53">
        <v>-1.1897409999999999</v>
      </c>
      <c r="AN560" s="53">
        <v>-1.621523</v>
      </c>
      <c r="AO560" s="53">
        <v>-2.1022720000000001</v>
      </c>
      <c r="AP560" s="53">
        <v>-2.3299799999999999</v>
      </c>
      <c r="AQ560" s="53">
        <v>-2.3824700000000001</v>
      </c>
      <c r="AR560" s="53">
        <v>-2.6697350000000002</v>
      </c>
      <c r="AS560" s="53">
        <v>-2.8075610000000002</v>
      </c>
      <c r="AT560" s="53">
        <v>-3.0078770000000001</v>
      </c>
      <c r="AU560" s="53">
        <v>-2.9348610000000002</v>
      </c>
      <c r="AV560" s="53">
        <v>-2.9858950000000002</v>
      </c>
      <c r="AW560" s="53">
        <v>-3.0812659999999998</v>
      </c>
      <c r="AX560" s="53">
        <v>-2.8711259999999998</v>
      </c>
      <c r="AY560" s="53">
        <v>-2.8950809999999998</v>
      </c>
      <c r="AZ560" s="53">
        <v>-2.7802739999999999</v>
      </c>
      <c r="BA560" s="53">
        <v>-2.7852579999999998</v>
      </c>
      <c r="BB560" s="53">
        <v>-2.4827689999999998</v>
      </c>
      <c r="BC560" s="53">
        <v>-2.6358069999999998</v>
      </c>
      <c r="BD560" s="53">
        <v>-2.674255</v>
      </c>
      <c r="BE560" s="53">
        <v>-1.0872508999999999</v>
      </c>
      <c r="BF560" s="53">
        <v>-1.070513</v>
      </c>
      <c r="BG560" s="53">
        <v>-1.185694</v>
      </c>
      <c r="BH560" s="53">
        <v>-1.2668109999999999</v>
      </c>
      <c r="BI560" s="53">
        <v>-0.62970709999999996</v>
      </c>
      <c r="BJ560" s="53">
        <v>-4.7837999999999999E-2</v>
      </c>
      <c r="BK560" s="53">
        <v>6.3211999999999999E-3</v>
      </c>
      <c r="BL560" s="53">
        <v>-0.34545720000000002</v>
      </c>
      <c r="BM560" s="53">
        <v>-0.96342779999999995</v>
      </c>
      <c r="BN560" s="53">
        <v>-1.125604</v>
      </c>
      <c r="BO560" s="53">
        <v>-1.1582079999999999</v>
      </c>
      <c r="BP560" s="53">
        <v>-1.4288050000000001</v>
      </c>
      <c r="BQ560" s="53">
        <v>-1.4804809999999999</v>
      </c>
      <c r="BR560" s="53">
        <v>-1.5465500000000001</v>
      </c>
      <c r="BS560" s="53">
        <v>-1.458264</v>
      </c>
      <c r="BT560" s="53">
        <v>-1.4355089999999999</v>
      </c>
      <c r="BU560" s="53">
        <v>-1.500445</v>
      </c>
      <c r="BV560" s="53">
        <v>-1.2325280000000001</v>
      </c>
      <c r="BW560" s="53">
        <v>-1.2900290000000001</v>
      </c>
      <c r="BX560" s="53">
        <v>-1.0654600000000001</v>
      </c>
      <c r="BY560" s="53">
        <v>-0.86945430000000001</v>
      </c>
      <c r="BZ560" s="53">
        <v>-0.731456</v>
      </c>
      <c r="CA560" s="53">
        <v>-1.078524</v>
      </c>
      <c r="CB560" s="53">
        <v>-1.4245399999999999</v>
      </c>
      <c r="CC560" s="53">
        <v>-0.32600129</v>
      </c>
      <c r="CD560" s="53">
        <v>-0.28090799999999999</v>
      </c>
      <c r="CE560" s="53">
        <v>-0.37177389999999999</v>
      </c>
      <c r="CF560" s="53">
        <v>-0.4428126</v>
      </c>
      <c r="CG560" s="53">
        <v>0.33313169999999998</v>
      </c>
      <c r="CH560" s="53">
        <v>0.72757139999999998</v>
      </c>
      <c r="CI560" s="53">
        <v>0.83471050000000002</v>
      </c>
      <c r="CJ560" s="53">
        <v>0.53834199999999999</v>
      </c>
      <c r="CK560" s="53">
        <v>-0.17466799999999999</v>
      </c>
      <c r="CL560" s="53">
        <v>-0.29145700000000002</v>
      </c>
      <c r="CM560" s="53">
        <v>-0.31028800000000001</v>
      </c>
      <c r="CN560" s="53">
        <v>-0.56934130000000005</v>
      </c>
      <c r="CO560" s="53">
        <v>-0.56134899999999999</v>
      </c>
      <c r="CP560" s="53">
        <v>-0.53443870000000004</v>
      </c>
      <c r="CQ560" s="53">
        <v>-0.4355772</v>
      </c>
      <c r="CR560" s="53">
        <v>-0.36171589999999998</v>
      </c>
      <c r="CS560" s="53">
        <v>-0.40557409999999999</v>
      </c>
      <c r="CT560" s="53">
        <v>-9.7640500000000005E-2</v>
      </c>
      <c r="CU560" s="53">
        <v>-0.17837510000000001</v>
      </c>
      <c r="CV560" s="53">
        <v>0.1222154</v>
      </c>
      <c r="CW560" s="53">
        <v>0.45742519999999998</v>
      </c>
      <c r="CX560" s="53">
        <v>0.48149760000000003</v>
      </c>
      <c r="CY560" s="53">
        <v>4.46E-5</v>
      </c>
      <c r="CZ560" s="53">
        <v>-0.55899129999999997</v>
      </c>
      <c r="DA560" s="53">
        <v>0.43524798999999997</v>
      </c>
      <c r="DB560" s="53">
        <v>0.50869730000000002</v>
      </c>
      <c r="DC560" s="53">
        <v>0.44214639999999999</v>
      </c>
      <c r="DD560" s="53">
        <v>0.38118570000000002</v>
      </c>
      <c r="DE560" s="53">
        <v>1.295971</v>
      </c>
      <c r="DF560" s="53">
        <v>1.5029809999999999</v>
      </c>
      <c r="DG560" s="53">
        <v>1.6631</v>
      </c>
      <c r="DH560" s="53">
        <v>1.4221410000000001</v>
      </c>
      <c r="DI560" s="53">
        <v>0.61409179999999997</v>
      </c>
      <c r="DJ560" s="53">
        <v>0.54269000000000001</v>
      </c>
      <c r="DK560" s="53">
        <v>0.53763209999999995</v>
      </c>
      <c r="DL560" s="53">
        <v>0.29012290000000002</v>
      </c>
      <c r="DM560" s="53">
        <v>0.35778270000000001</v>
      </c>
      <c r="DN560" s="53">
        <v>0.47767209999999999</v>
      </c>
      <c r="DO560" s="53">
        <v>0.58710960000000001</v>
      </c>
      <c r="DP560" s="53">
        <v>0.71207670000000001</v>
      </c>
      <c r="DQ560" s="53">
        <v>0.68929720000000005</v>
      </c>
      <c r="DR560" s="53">
        <v>1.037247</v>
      </c>
      <c r="DS560" s="53">
        <v>0.93327910000000003</v>
      </c>
      <c r="DT560" s="53">
        <v>1.3098909999999999</v>
      </c>
      <c r="DU560" s="53">
        <v>1.7843039999999999</v>
      </c>
      <c r="DV560" s="53">
        <v>1.6944509999999999</v>
      </c>
      <c r="DW560" s="53">
        <v>1.078614</v>
      </c>
      <c r="DX560" s="53">
        <v>0.30655729999999998</v>
      </c>
      <c r="DY560" s="53">
        <v>1.5343709999999999</v>
      </c>
      <c r="DZ560" s="53">
        <v>1.6487620000000001</v>
      </c>
      <c r="EA560" s="53">
        <v>1.617318</v>
      </c>
      <c r="EB560" s="53">
        <v>1.570908</v>
      </c>
      <c r="EC560" s="53">
        <v>2.6861570000000001</v>
      </c>
      <c r="ED560" s="53">
        <v>2.6225489999999998</v>
      </c>
      <c r="EE560" s="53">
        <v>2.859162</v>
      </c>
      <c r="EF560" s="53">
        <v>2.698207</v>
      </c>
      <c r="EG560" s="53">
        <v>1.752936</v>
      </c>
      <c r="EH560" s="53">
        <v>1.747066</v>
      </c>
      <c r="EI560" s="53">
        <v>1.7618940000000001</v>
      </c>
      <c r="EJ560" s="53">
        <v>1.531053</v>
      </c>
      <c r="EK560" s="53">
        <v>1.684863</v>
      </c>
      <c r="EL560" s="53">
        <v>1.9389989999999999</v>
      </c>
      <c r="EM560" s="53">
        <v>2.063707</v>
      </c>
      <c r="EN560" s="53">
        <v>2.2624629999999999</v>
      </c>
      <c r="EO560" s="53">
        <v>2.2701169999999999</v>
      </c>
      <c r="EP560" s="53">
        <v>2.6758449999999998</v>
      </c>
      <c r="EQ560" s="53">
        <v>2.5383309999999999</v>
      </c>
      <c r="ER560" s="53">
        <v>3.024705</v>
      </c>
      <c r="ES560" s="53">
        <v>3.7001080000000002</v>
      </c>
      <c r="ET560" s="53">
        <v>3.445764</v>
      </c>
      <c r="EU560" s="53">
        <v>2.6358959999999998</v>
      </c>
      <c r="EV560" s="53">
        <v>1.5562720000000001</v>
      </c>
      <c r="EW560" s="53">
        <v>66.925399999999996</v>
      </c>
      <c r="EX560" s="53">
        <v>65.739199999999997</v>
      </c>
      <c r="EY560" s="53">
        <v>64.777699999999996</v>
      </c>
      <c r="EZ560" s="53">
        <v>64.122079999999997</v>
      </c>
      <c r="FA560" s="53">
        <v>63.34301</v>
      </c>
      <c r="FB560" s="53">
        <v>62.697189999999999</v>
      </c>
      <c r="FC560" s="53">
        <v>62.958629999999999</v>
      </c>
      <c r="FD560" s="53">
        <v>65.08981</v>
      </c>
      <c r="FE560" s="53">
        <v>68.274799999999999</v>
      </c>
      <c r="FF560" s="53">
        <v>71.603099999999998</v>
      </c>
      <c r="FG560" s="53">
        <v>74.851089999999999</v>
      </c>
      <c r="FH560" s="53">
        <v>77.857569999999996</v>
      </c>
      <c r="FI560" s="53">
        <v>80.378299999999996</v>
      </c>
      <c r="FJ560" s="53">
        <v>82.327780000000004</v>
      </c>
      <c r="FK560" s="53">
        <v>83.623350000000002</v>
      </c>
      <c r="FL560" s="53">
        <v>84.148179999999996</v>
      </c>
      <c r="FM560" s="53">
        <v>83.956580000000002</v>
      </c>
      <c r="FN560" s="53">
        <v>82.957750000000004</v>
      </c>
      <c r="FO560" s="53">
        <v>81.000159999999994</v>
      </c>
      <c r="FP560" s="53">
        <v>78.346950000000007</v>
      </c>
      <c r="FQ560" s="53">
        <v>74.755740000000003</v>
      </c>
      <c r="FR560" s="53">
        <v>71.697519999999997</v>
      </c>
      <c r="FS560" s="53">
        <v>69.528660000000002</v>
      </c>
      <c r="FT560" s="53">
        <v>67.881159999999994</v>
      </c>
      <c r="FU560" s="53">
        <v>3080</v>
      </c>
      <c r="FV560" s="53">
        <v>123094</v>
      </c>
      <c r="FW560" s="53">
        <v>174.6328</v>
      </c>
      <c r="FX560" s="53">
        <v>1</v>
      </c>
    </row>
    <row r="561" spans="1:180" x14ac:dyDescent="0.3">
      <c r="A561" t="s">
        <v>174</v>
      </c>
      <c r="B561" t="s">
        <v>221</v>
      </c>
      <c r="C561" t="s">
        <v>180</v>
      </c>
      <c r="D561" t="s">
        <v>227</v>
      </c>
      <c r="E561" t="s">
        <v>187</v>
      </c>
      <c r="F561" t="s">
        <v>241</v>
      </c>
      <c r="G561" t="s">
        <v>243</v>
      </c>
      <c r="H561" s="53">
        <v>533</v>
      </c>
      <c r="I561" s="53">
        <v>29.24869</v>
      </c>
      <c r="J561" s="53">
        <v>28.105090000000001</v>
      </c>
      <c r="K561" s="53">
        <v>27.495200000000001</v>
      </c>
      <c r="L561" s="53">
        <v>27.274529999999999</v>
      </c>
      <c r="M561" s="53">
        <v>28.822859999999999</v>
      </c>
      <c r="N561" s="53">
        <v>30.441109999999998</v>
      </c>
      <c r="O561" s="53">
        <v>31.513249999999999</v>
      </c>
      <c r="P561" s="53">
        <v>33.778370000000002</v>
      </c>
      <c r="Q561" s="53">
        <v>35.472009999999997</v>
      </c>
      <c r="R561" s="53">
        <v>37.288809999999998</v>
      </c>
      <c r="S561" s="53">
        <v>38.843200000000003</v>
      </c>
      <c r="T561" s="53">
        <v>39.734139999999996</v>
      </c>
      <c r="U561" s="53">
        <v>40.756340000000002</v>
      </c>
      <c r="V561" s="53">
        <v>41.476790000000001</v>
      </c>
      <c r="W561" s="53">
        <v>42.362119999999997</v>
      </c>
      <c r="X561" s="53">
        <v>42.376330000000003</v>
      </c>
      <c r="Y561" s="53">
        <v>42.356949999999998</v>
      </c>
      <c r="Z561" s="53">
        <v>42.162779999999998</v>
      </c>
      <c r="AA561" s="53">
        <v>41.111269999999998</v>
      </c>
      <c r="AB561" s="53">
        <v>40.268720000000002</v>
      </c>
      <c r="AC561" s="53">
        <v>39.966670000000001</v>
      </c>
      <c r="AD561" s="53">
        <v>38.450400000000002</v>
      </c>
      <c r="AE561" s="53">
        <v>34.855510000000002</v>
      </c>
      <c r="AF561" s="53">
        <v>31.611000000000001</v>
      </c>
      <c r="AG561" s="53">
        <v>-2.1256750000000002</v>
      </c>
      <c r="AH561" s="53">
        <v>-2.29575</v>
      </c>
      <c r="AI561" s="53">
        <v>-2.2406380000000001</v>
      </c>
      <c r="AJ561" s="53">
        <v>-2.2939409999999998</v>
      </c>
      <c r="AK561" s="53">
        <v>-2.0951300000000002</v>
      </c>
      <c r="AL561" s="53">
        <v>-1.553158</v>
      </c>
      <c r="AM561" s="53">
        <v>-1.9145970000000001</v>
      </c>
      <c r="AN561" s="53">
        <v>-2.182115</v>
      </c>
      <c r="AO561" s="53">
        <v>-2.9777710000000002</v>
      </c>
      <c r="AP561" s="53">
        <v>-2.907511</v>
      </c>
      <c r="AQ561" s="53">
        <v>-3.0327380000000002</v>
      </c>
      <c r="AR561" s="53">
        <v>-3.5862400000000001</v>
      </c>
      <c r="AS561" s="53">
        <v>-3.5275449999999999</v>
      </c>
      <c r="AT561" s="53">
        <v>-3.776097</v>
      </c>
      <c r="AU561" s="53">
        <v>-3.3038789999999998</v>
      </c>
      <c r="AV561" s="53">
        <v>-3.5520610000000001</v>
      </c>
      <c r="AW561" s="53">
        <v>-3.426031</v>
      </c>
      <c r="AX561" s="53">
        <v>-2.999406</v>
      </c>
      <c r="AY561" s="53">
        <v>-2.9864039999999998</v>
      </c>
      <c r="AZ561" s="53">
        <v>-2.6606480000000001</v>
      </c>
      <c r="BA561" s="53">
        <v>-2.216707</v>
      </c>
      <c r="BB561" s="53">
        <v>-1.625014</v>
      </c>
      <c r="BC561" s="53">
        <v>-1.657213</v>
      </c>
      <c r="BD561" s="53">
        <v>-1.846031</v>
      </c>
      <c r="BE561" s="53">
        <v>-0.97153860000000003</v>
      </c>
      <c r="BF561" s="53">
        <v>-1.041012</v>
      </c>
      <c r="BG561" s="53">
        <v>-1.040713</v>
      </c>
      <c r="BH561" s="53">
        <v>-1.093726</v>
      </c>
      <c r="BI561" s="53">
        <v>-0.77105860000000004</v>
      </c>
      <c r="BJ561" s="53">
        <v>-0.4907359</v>
      </c>
      <c r="BK561" s="53">
        <v>-0.75405279999999997</v>
      </c>
      <c r="BL561" s="53">
        <v>-0.91226249999999998</v>
      </c>
      <c r="BM561" s="53">
        <v>-1.6813800000000001</v>
      </c>
      <c r="BN561" s="53">
        <v>-1.6469069999999999</v>
      </c>
      <c r="BO561" s="53">
        <v>-1.7040930000000001</v>
      </c>
      <c r="BP561" s="53">
        <v>-2.1751209999999999</v>
      </c>
      <c r="BQ561" s="53">
        <v>-2.1189930000000001</v>
      </c>
      <c r="BR561" s="53">
        <v>-2.2530160000000001</v>
      </c>
      <c r="BS561" s="53">
        <v>-1.8006949999999999</v>
      </c>
      <c r="BT561" s="53">
        <v>-1.970823</v>
      </c>
      <c r="BU561" s="53">
        <v>-1.8089980000000001</v>
      </c>
      <c r="BV561" s="53">
        <v>-1.393645</v>
      </c>
      <c r="BW561" s="53">
        <v>-1.359958</v>
      </c>
      <c r="BX561" s="53">
        <v>-0.99808169999999996</v>
      </c>
      <c r="BY561" s="53">
        <v>-0.43254999999999999</v>
      </c>
      <c r="BZ561" s="53">
        <v>8.0453999999999994E-3</v>
      </c>
      <c r="CA561" s="53">
        <v>-0.2181052</v>
      </c>
      <c r="CB561" s="53">
        <v>-0.60650519999999997</v>
      </c>
      <c r="CC561" s="53">
        <v>-0.17218718999999999</v>
      </c>
      <c r="CD561" s="53">
        <v>-0.17198430000000001</v>
      </c>
      <c r="CE561" s="53">
        <v>-0.20964930000000001</v>
      </c>
      <c r="CF561" s="53">
        <v>-0.26246069999999999</v>
      </c>
      <c r="CG561" s="53">
        <v>0.1459889</v>
      </c>
      <c r="CH561" s="53">
        <v>0.24509449999999999</v>
      </c>
      <c r="CI561" s="53">
        <v>4.9736500000000003E-2</v>
      </c>
      <c r="CJ561" s="53">
        <v>-3.2766700000000003E-2</v>
      </c>
      <c r="CK561" s="53">
        <v>-0.78350399999999998</v>
      </c>
      <c r="CL561" s="53">
        <v>-0.77381630000000001</v>
      </c>
      <c r="CM561" s="53">
        <v>-0.78387680000000004</v>
      </c>
      <c r="CN561" s="53">
        <v>-1.197784</v>
      </c>
      <c r="CO561" s="53">
        <v>-1.1434340000000001</v>
      </c>
      <c r="CP561" s="53">
        <v>-1.198135</v>
      </c>
      <c r="CQ561" s="53">
        <v>-0.75959449999999995</v>
      </c>
      <c r="CR561" s="53">
        <v>-0.8756623</v>
      </c>
      <c r="CS561" s="53">
        <v>-0.68904529999999997</v>
      </c>
      <c r="CT561" s="53">
        <v>-0.28149930000000001</v>
      </c>
      <c r="CU561" s="53">
        <v>-0.23348650000000001</v>
      </c>
      <c r="CV561" s="53">
        <v>0.15340670000000001</v>
      </c>
      <c r="CW561" s="53">
        <v>0.80315179999999997</v>
      </c>
      <c r="CX561" s="53">
        <v>1.139097</v>
      </c>
      <c r="CY561" s="53">
        <v>0.77861650000000004</v>
      </c>
      <c r="CZ561" s="53">
        <v>0.25198660000000001</v>
      </c>
      <c r="DA561" s="53">
        <v>0.62716419000000001</v>
      </c>
      <c r="DB561" s="53">
        <v>0.69704319999999997</v>
      </c>
      <c r="DC561" s="53">
        <v>0.62141469999999999</v>
      </c>
      <c r="DD561" s="53">
        <v>0.56880459999999999</v>
      </c>
      <c r="DE561" s="53">
        <v>1.0630360000000001</v>
      </c>
      <c r="DF561" s="53">
        <v>0.98092500000000005</v>
      </c>
      <c r="DG561" s="53">
        <v>0.8535258</v>
      </c>
      <c r="DH561" s="53">
        <v>0.84672919999999996</v>
      </c>
      <c r="DI561" s="53">
        <v>0.1143721</v>
      </c>
      <c r="DJ561" s="53">
        <v>9.9274500000000002E-2</v>
      </c>
      <c r="DK561" s="53">
        <v>0.13633890000000001</v>
      </c>
      <c r="DL561" s="53">
        <v>-0.22044739999999999</v>
      </c>
      <c r="DM561" s="53">
        <v>-0.1678751</v>
      </c>
      <c r="DN561" s="53">
        <v>-0.1432541</v>
      </c>
      <c r="DO561" s="53">
        <v>0.28150599999999998</v>
      </c>
      <c r="DP561" s="53">
        <v>0.2194982</v>
      </c>
      <c r="DQ561" s="53">
        <v>0.43090699999999998</v>
      </c>
      <c r="DR561" s="53">
        <v>0.83064590000000005</v>
      </c>
      <c r="DS561" s="53">
        <v>0.89298529999999998</v>
      </c>
      <c r="DT561" s="53">
        <v>1.3048949999999999</v>
      </c>
      <c r="DU561" s="53">
        <v>2.038853</v>
      </c>
      <c r="DV561" s="53">
        <v>2.270149</v>
      </c>
      <c r="DW561" s="53">
        <v>1.7753380000000001</v>
      </c>
      <c r="DX561" s="53">
        <v>1.1104780000000001</v>
      </c>
      <c r="DY561" s="53">
        <v>1.781301</v>
      </c>
      <c r="DZ561" s="53">
        <v>1.951781</v>
      </c>
      <c r="EA561" s="53">
        <v>1.821339</v>
      </c>
      <c r="EB561" s="53">
        <v>1.76902</v>
      </c>
      <c r="EC561" s="53">
        <v>2.3871069999999999</v>
      </c>
      <c r="ED561" s="53">
        <v>2.0433469999999998</v>
      </c>
      <c r="EE561" s="53">
        <v>2.0140699999999998</v>
      </c>
      <c r="EF561" s="53">
        <v>2.116581</v>
      </c>
      <c r="EG561" s="53">
        <v>1.410763</v>
      </c>
      <c r="EH561" s="53">
        <v>1.3598790000000001</v>
      </c>
      <c r="EI561" s="53">
        <v>1.4649840000000001</v>
      </c>
      <c r="EJ561" s="53">
        <v>1.190672</v>
      </c>
      <c r="EK561" s="53">
        <v>1.240677</v>
      </c>
      <c r="EL561" s="53">
        <v>1.379826</v>
      </c>
      <c r="EM561" s="53">
        <v>1.7846900000000001</v>
      </c>
      <c r="EN561" s="53">
        <v>1.8007359999999999</v>
      </c>
      <c r="EO561" s="53">
        <v>2.0479400000000001</v>
      </c>
      <c r="EP561" s="53">
        <v>2.436407</v>
      </c>
      <c r="EQ561" s="53">
        <v>2.519431</v>
      </c>
      <c r="ER561" s="53">
        <v>2.9674619999999998</v>
      </c>
      <c r="ES561" s="53">
        <v>3.8230110000000002</v>
      </c>
      <c r="ET561" s="53">
        <v>3.9032089999999999</v>
      </c>
      <c r="EU561" s="53">
        <v>3.2144460000000001</v>
      </c>
      <c r="EV561" s="53">
        <v>2.3500040000000002</v>
      </c>
      <c r="EW561" s="53">
        <v>64.975200000000001</v>
      </c>
      <c r="EX561" s="53">
        <v>63.83663</v>
      </c>
      <c r="EY561" s="53">
        <v>62.864719999999998</v>
      </c>
      <c r="EZ561" s="53">
        <v>62.158999999999999</v>
      </c>
      <c r="FA561" s="53">
        <v>61.460540000000002</v>
      </c>
      <c r="FB561" s="53">
        <v>60.753430000000002</v>
      </c>
      <c r="FC561" s="53">
        <v>61.094549999999998</v>
      </c>
      <c r="FD561" s="53">
        <v>63.34066</v>
      </c>
      <c r="FE561" s="53">
        <v>66.41113</v>
      </c>
      <c r="FF561" s="53">
        <v>69.58717</v>
      </c>
      <c r="FG561" s="53">
        <v>72.732839999999996</v>
      </c>
      <c r="FH561" s="53">
        <v>75.661789999999996</v>
      </c>
      <c r="FI561" s="53">
        <v>78.174139999999994</v>
      </c>
      <c r="FJ561" s="53">
        <v>80.033429999999996</v>
      </c>
      <c r="FK561" s="53">
        <v>81.23442</v>
      </c>
      <c r="FL561" s="53">
        <v>81.785250000000005</v>
      </c>
      <c r="FM561" s="53">
        <v>81.547579999999996</v>
      </c>
      <c r="FN561" s="53">
        <v>80.628889999999998</v>
      </c>
      <c r="FO561" s="53">
        <v>78.852289999999996</v>
      </c>
      <c r="FP561" s="53">
        <v>76.291319999999999</v>
      </c>
      <c r="FQ561" s="53">
        <v>72.765510000000006</v>
      </c>
      <c r="FR561" s="53">
        <v>70.044579999999996</v>
      </c>
      <c r="FS561" s="53">
        <v>68.053600000000003</v>
      </c>
      <c r="FT561" s="53">
        <v>66.455920000000006</v>
      </c>
      <c r="FU561" s="53">
        <v>3080</v>
      </c>
      <c r="FV561" s="53">
        <v>123094</v>
      </c>
      <c r="FW561" s="53">
        <v>174.6328</v>
      </c>
      <c r="FX561" s="53">
        <v>1</v>
      </c>
    </row>
    <row r="562" spans="1:180" x14ac:dyDescent="0.3">
      <c r="A562" t="s">
        <v>174</v>
      </c>
      <c r="B562" t="s">
        <v>221</v>
      </c>
      <c r="C562" t="s">
        <v>180</v>
      </c>
      <c r="D562" t="s">
        <v>248</v>
      </c>
      <c r="E562" t="s">
        <v>188</v>
      </c>
      <c r="F562" t="s">
        <v>229</v>
      </c>
      <c r="G562" t="s">
        <v>243</v>
      </c>
      <c r="H562" s="53">
        <v>307</v>
      </c>
      <c r="I562" s="53">
        <v>29.275760999999999</v>
      </c>
      <c r="J562" s="53">
        <v>28.514099999999999</v>
      </c>
      <c r="K562" s="53">
        <v>27.77242</v>
      </c>
      <c r="L562" s="53">
        <v>27.354120000000002</v>
      </c>
      <c r="M562" s="53">
        <v>28.345749999999999</v>
      </c>
      <c r="N562" s="53">
        <v>29.646540000000002</v>
      </c>
      <c r="O562" s="53">
        <v>30.252469999999999</v>
      </c>
      <c r="P562" s="53">
        <v>31.541799999999999</v>
      </c>
      <c r="Q562" s="53">
        <v>33.793619999999997</v>
      </c>
      <c r="R562" s="53">
        <v>35.160710000000002</v>
      </c>
      <c r="S562" s="53">
        <v>37.086530000000003</v>
      </c>
      <c r="T562" s="53">
        <v>37.913870000000003</v>
      </c>
      <c r="U562" s="53">
        <v>38.966419999999999</v>
      </c>
      <c r="V562" s="53">
        <v>39.48292</v>
      </c>
      <c r="W562" s="53">
        <v>39.686630000000001</v>
      </c>
      <c r="X562" s="53">
        <v>39.38897</v>
      </c>
      <c r="Y562" s="53">
        <v>39.520780000000002</v>
      </c>
      <c r="Z562" s="53">
        <v>39.21649</v>
      </c>
      <c r="AA562" s="53">
        <v>38.474460000000001</v>
      </c>
      <c r="AB562" s="53">
        <v>37.226750000000003</v>
      </c>
      <c r="AC562" s="53">
        <v>36.475929999999998</v>
      </c>
      <c r="AD562" s="53">
        <v>35.131619999999998</v>
      </c>
      <c r="AE562" s="53">
        <v>32.609340000000003</v>
      </c>
      <c r="AF562" s="53">
        <v>30.458649999999999</v>
      </c>
      <c r="AG562" s="53">
        <v>-1.989066</v>
      </c>
      <c r="AH562" s="53">
        <v>-1.5608569999999999</v>
      </c>
      <c r="AI562" s="53">
        <v>-1.5840609999999999</v>
      </c>
      <c r="AJ562" s="53">
        <v>-1.713209</v>
      </c>
      <c r="AK562" s="53">
        <v>-1.2808189999999999</v>
      </c>
      <c r="AL562" s="53">
        <v>-0.96218199999999998</v>
      </c>
      <c r="AM562" s="53">
        <v>-1.2433190000000001</v>
      </c>
      <c r="AN562" s="53">
        <v>-1.6417079999999999</v>
      </c>
      <c r="AO562" s="53">
        <v>-1.612638</v>
      </c>
      <c r="AP562" s="53">
        <v>-2.1116060000000001</v>
      </c>
      <c r="AQ562" s="53">
        <v>-2.0344639999999998</v>
      </c>
      <c r="AR562" s="53">
        <v>-2.575202</v>
      </c>
      <c r="AS562" s="53">
        <v>-2.649089</v>
      </c>
      <c r="AT562" s="53">
        <v>-2.9793560000000001</v>
      </c>
      <c r="AU562" s="53">
        <v>-3.3769990000000001</v>
      </c>
      <c r="AV562" s="53">
        <v>-4.0820999999999996</v>
      </c>
      <c r="AW562" s="53">
        <v>-3.637365</v>
      </c>
      <c r="AX562" s="53">
        <v>-3.1598290000000002</v>
      </c>
      <c r="AY562" s="53">
        <v>-2.766038</v>
      </c>
      <c r="AZ562" s="53">
        <v>-2.5842749999999999</v>
      </c>
      <c r="BA562" s="53">
        <v>-2.125715</v>
      </c>
      <c r="BB562" s="53">
        <v>-1.978197</v>
      </c>
      <c r="BC562" s="53">
        <v>-1.9265300000000001</v>
      </c>
      <c r="BD562" s="53">
        <v>-1.9519089999999999</v>
      </c>
      <c r="BE562" s="53">
        <v>-1.185147</v>
      </c>
      <c r="BF562" s="53">
        <v>-0.77208390000000005</v>
      </c>
      <c r="BG562" s="53">
        <v>-0.80575169999999996</v>
      </c>
      <c r="BH562" s="53">
        <v>-0.93656519999999999</v>
      </c>
      <c r="BI562" s="53">
        <v>-0.51546890000000001</v>
      </c>
      <c r="BJ562" s="53">
        <v>-0.18504799999999999</v>
      </c>
      <c r="BK562" s="53">
        <v>-0.54677209999999998</v>
      </c>
      <c r="BL562" s="53">
        <v>-0.9509978</v>
      </c>
      <c r="BM562" s="53">
        <v>-0.87485919999999995</v>
      </c>
      <c r="BN562" s="53">
        <v>-1.3420510000000001</v>
      </c>
      <c r="BO562" s="53">
        <v>-1.204556</v>
      </c>
      <c r="BP562" s="53">
        <v>-1.7317670000000001</v>
      </c>
      <c r="BQ562" s="53">
        <v>-1.7300310000000001</v>
      </c>
      <c r="BR562" s="53">
        <v>-2.0200960000000001</v>
      </c>
      <c r="BS562" s="53">
        <v>-2.3833920000000002</v>
      </c>
      <c r="BT562" s="53">
        <v>-2.9499010000000001</v>
      </c>
      <c r="BU562" s="53">
        <v>-2.560934</v>
      </c>
      <c r="BV562" s="53">
        <v>-2.186598</v>
      </c>
      <c r="BW562" s="53">
        <v>-1.7975509999999999</v>
      </c>
      <c r="BX562" s="53">
        <v>-1.6535420000000001</v>
      </c>
      <c r="BY562" s="53">
        <v>-1.2332989999999999</v>
      </c>
      <c r="BZ562" s="53">
        <v>-1.0588390000000001</v>
      </c>
      <c r="CA562" s="53">
        <v>-1.0654680000000001</v>
      </c>
      <c r="CB562" s="53">
        <v>-1.1152260000000001</v>
      </c>
      <c r="CC562" s="53">
        <v>-0.62835461000000004</v>
      </c>
      <c r="CD562" s="53">
        <v>-0.22578210000000001</v>
      </c>
      <c r="CE562" s="53">
        <v>-0.26669720000000002</v>
      </c>
      <c r="CF562" s="53">
        <v>-0.39866439999999997</v>
      </c>
      <c r="CG562" s="53">
        <v>1.4610100000000001E-2</v>
      </c>
      <c r="CH562" s="53">
        <v>0.35319270000000003</v>
      </c>
      <c r="CI562" s="53">
        <v>-6.4345899999999998E-2</v>
      </c>
      <c r="CJ562" s="53">
        <v>-0.47261399999999998</v>
      </c>
      <c r="CK562" s="53">
        <v>-0.36387560000000002</v>
      </c>
      <c r="CL562" s="53">
        <v>-0.80906020000000001</v>
      </c>
      <c r="CM562" s="53">
        <v>-0.62976460000000001</v>
      </c>
      <c r="CN562" s="53">
        <v>-1.147607</v>
      </c>
      <c r="CO562" s="53">
        <v>-1.093494</v>
      </c>
      <c r="CP562" s="53">
        <v>-1.355715</v>
      </c>
      <c r="CQ562" s="53">
        <v>-1.6952229999999999</v>
      </c>
      <c r="CR562" s="53">
        <v>-2.1657440000000001</v>
      </c>
      <c r="CS562" s="53">
        <v>-1.815402</v>
      </c>
      <c r="CT562" s="53">
        <v>-1.5125409999999999</v>
      </c>
      <c r="CU562" s="53">
        <v>-1.1267799999999999</v>
      </c>
      <c r="CV562" s="53">
        <v>-1.00892</v>
      </c>
      <c r="CW562" s="53">
        <v>-0.61521329999999996</v>
      </c>
      <c r="CX562" s="53">
        <v>-0.42209449999999998</v>
      </c>
      <c r="CY562" s="53">
        <v>-0.4690993</v>
      </c>
      <c r="CZ562" s="53">
        <v>-0.53574140000000003</v>
      </c>
      <c r="DA562" s="53">
        <v>-7.1562299999999995E-2</v>
      </c>
      <c r="DB562" s="53">
        <v>0.32051960000000002</v>
      </c>
      <c r="DC562" s="53">
        <v>0.27235730000000002</v>
      </c>
      <c r="DD562" s="53">
        <v>0.13923650000000001</v>
      </c>
      <c r="DE562" s="53">
        <v>0.54468910000000004</v>
      </c>
      <c r="DF562" s="53">
        <v>0.89143329999999998</v>
      </c>
      <c r="DG562" s="53">
        <v>0.41808030000000002</v>
      </c>
      <c r="DH562" s="53">
        <v>5.7698000000000003E-3</v>
      </c>
      <c r="DI562" s="53">
        <v>0.14710790000000001</v>
      </c>
      <c r="DJ562" s="53">
        <v>-0.27606920000000001</v>
      </c>
      <c r="DK562" s="53">
        <v>-5.4973099999999997E-2</v>
      </c>
      <c r="DL562" s="53">
        <v>-0.56344700000000003</v>
      </c>
      <c r="DM562" s="53">
        <v>-0.4569569</v>
      </c>
      <c r="DN562" s="53">
        <v>-0.69133420000000001</v>
      </c>
      <c r="DO562" s="53">
        <v>-1.007053</v>
      </c>
      <c r="DP562" s="53">
        <v>-1.381586</v>
      </c>
      <c r="DQ562" s="53">
        <v>-1.069869</v>
      </c>
      <c r="DR562" s="53">
        <v>-0.83848469999999997</v>
      </c>
      <c r="DS562" s="53">
        <v>-0.4560091</v>
      </c>
      <c r="DT562" s="53">
        <v>-0.36429800000000001</v>
      </c>
      <c r="DU562" s="53">
        <v>2.872E-3</v>
      </c>
      <c r="DV562" s="53">
        <v>0.21465000000000001</v>
      </c>
      <c r="DW562" s="53">
        <v>0.1272694</v>
      </c>
      <c r="DX562" s="53">
        <v>4.37431E-2</v>
      </c>
      <c r="DY562" s="53">
        <v>0.73235731999999998</v>
      </c>
      <c r="DZ562" s="53">
        <v>1.1092930000000001</v>
      </c>
      <c r="EA562" s="53">
        <v>1.0506660000000001</v>
      </c>
      <c r="EB562" s="53">
        <v>0.91587989999999997</v>
      </c>
      <c r="EC562" s="53">
        <v>1.310039</v>
      </c>
      <c r="ED562" s="53">
        <v>1.6685669999999999</v>
      </c>
      <c r="EE562" s="53">
        <v>1.114627</v>
      </c>
      <c r="EF562" s="53">
        <v>0.69648010000000005</v>
      </c>
      <c r="EG562" s="53">
        <v>0.88488699999999998</v>
      </c>
      <c r="EH562" s="53">
        <v>0.49348520000000001</v>
      </c>
      <c r="EI562" s="53">
        <v>0.77493449999999997</v>
      </c>
      <c r="EJ562" s="53">
        <v>0.2799874</v>
      </c>
      <c r="EK562" s="53">
        <v>0.4621014</v>
      </c>
      <c r="EL562" s="53">
        <v>0.26792630000000001</v>
      </c>
      <c r="EM562" s="53">
        <v>-1.34463E-2</v>
      </c>
      <c r="EN562" s="53">
        <v>-0.24938740000000001</v>
      </c>
      <c r="EO562" s="53">
        <v>6.5617000000000002E-3</v>
      </c>
      <c r="EP562" s="53">
        <v>0.13474610000000001</v>
      </c>
      <c r="EQ562" s="53">
        <v>0.51247790000000004</v>
      </c>
      <c r="ER562" s="53">
        <v>0.56643399999999999</v>
      </c>
      <c r="ES562" s="53">
        <v>0.895289</v>
      </c>
      <c r="ET562" s="53">
        <v>1.1340079999999999</v>
      </c>
      <c r="EU562" s="53">
        <v>0.98833110000000002</v>
      </c>
      <c r="EV562" s="53">
        <v>0.88042659999999995</v>
      </c>
      <c r="EW562" s="53">
        <v>61.38673</v>
      </c>
      <c r="EX562" s="53">
        <v>60.785170000000001</v>
      </c>
      <c r="EY562" s="53">
        <v>60.24841</v>
      </c>
      <c r="EZ562" s="53">
        <v>59.794240000000002</v>
      </c>
      <c r="FA562" s="53">
        <v>59.30162</v>
      </c>
      <c r="FB562" s="53">
        <v>59.076599999999999</v>
      </c>
      <c r="FC562" s="53">
        <v>59.069000000000003</v>
      </c>
      <c r="FD562" s="53">
        <v>60.506230000000002</v>
      </c>
      <c r="FE562" s="53">
        <v>62.947409999999998</v>
      </c>
      <c r="FF562" s="53">
        <v>66.074169999999995</v>
      </c>
      <c r="FG562" s="53">
        <v>69.260720000000006</v>
      </c>
      <c r="FH562" s="53">
        <v>72.125889999999998</v>
      </c>
      <c r="FI562" s="53">
        <v>74.63364</v>
      </c>
      <c r="FJ562" s="53">
        <v>76.382310000000004</v>
      </c>
      <c r="FK562" s="53">
        <v>77.422150000000002</v>
      </c>
      <c r="FL562" s="53">
        <v>77.967939999999999</v>
      </c>
      <c r="FM562" s="53">
        <v>77.364459999999994</v>
      </c>
      <c r="FN562" s="53">
        <v>75.730410000000006</v>
      </c>
      <c r="FO562" s="53">
        <v>73.326639999999998</v>
      </c>
      <c r="FP562" s="53">
        <v>70.104990000000001</v>
      </c>
      <c r="FQ562" s="53">
        <v>66.685919999999996</v>
      </c>
      <c r="FR562" s="53">
        <v>64.449910000000003</v>
      </c>
      <c r="FS562" s="53">
        <v>62.984110000000001</v>
      </c>
      <c r="FT562" s="53">
        <v>61.994579999999999</v>
      </c>
      <c r="FU562" s="53">
        <v>1605</v>
      </c>
      <c r="FV562" s="53">
        <v>63078.89</v>
      </c>
      <c r="FW562" s="53">
        <v>165.87809999999999</v>
      </c>
      <c r="FX562" s="53">
        <v>1</v>
      </c>
    </row>
    <row r="563" spans="1:180" x14ac:dyDescent="0.3">
      <c r="A563" t="s">
        <v>174</v>
      </c>
      <c r="B563" t="s">
        <v>221</v>
      </c>
      <c r="C563" t="s">
        <v>180</v>
      </c>
      <c r="D563" t="s">
        <v>227</v>
      </c>
      <c r="E563" t="s">
        <v>189</v>
      </c>
      <c r="F563" t="s">
        <v>229</v>
      </c>
      <c r="G563" t="s">
        <v>243</v>
      </c>
      <c r="H563" s="53">
        <v>307</v>
      </c>
      <c r="I563" s="53">
        <v>28.539110000000001</v>
      </c>
      <c r="J563" s="53">
        <v>27.484249999999999</v>
      </c>
      <c r="K563" s="53">
        <v>27.258009999999999</v>
      </c>
      <c r="L563" s="53">
        <v>27.42578</v>
      </c>
      <c r="M563" s="53">
        <v>28.637119999999999</v>
      </c>
      <c r="N563" s="53">
        <v>30.18957</v>
      </c>
      <c r="O563" s="53">
        <v>32.064039999999999</v>
      </c>
      <c r="P563" s="53">
        <v>34.418909999999997</v>
      </c>
      <c r="Q563" s="53">
        <v>37.102559999999997</v>
      </c>
      <c r="R563" s="53">
        <v>38.38232</v>
      </c>
      <c r="S563" s="53">
        <v>39.886110000000002</v>
      </c>
      <c r="T563" s="53">
        <v>41.194969999999998</v>
      </c>
      <c r="U563" s="53">
        <v>42.210810000000002</v>
      </c>
      <c r="V563" s="53">
        <v>43.077309999999997</v>
      </c>
      <c r="W563" s="53">
        <v>43.546010000000003</v>
      </c>
      <c r="X563" s="53">
        <v>43.565809999999999</v>
      </c>
      <c r="Y563" s="53">
        <v>43.168770000000002</v>
      </c>
      <c r="Z563" s="53">
        <v>42.534520000000001</v>
      </c>
      <c r="AA563" s="53">
        <v>41.187480000000001</v>
      </c>
      <c r="AB563" s="53">
        <v>39.631680000000003</v>
      </c>
      <c r="AC563" s="53">
        <v>37.399369999999998</v>
      </c>
      <c r="AD563" s="53">
        <v>35.700159999999997</v>
      </c>
      <c r="AE563" s="53">
        <v>32.272060000000003</v>
      </c>
      <c r="AF563" s="53">
        <v>30.125160000000001</v>
      </c>
      <c r="AG563" s="53">
        <v>-1.8899619999999999</v>
      </c>
      <c r="AH563" s="53">
        <v>-1.9848730000000001</v>
      </c>
      <c r="AI563" s="53">
        <v>-1.7559910000000001</v>
      </c>
      <c r="AJ563" s="53">
        <v>-1.4938610000000001</v>
      </c>
      <c r="AK563" s="53">
        <v>-1.3242149999999999</v>
      </c>
      <c r="AL563" s="53">
        <v>-1.513523</v>
      </c>
      <c r="AM563" s="53">
        <v>-1.635213</v>
      </c>
      <c r="AN563" s="53">
        <v>-1.48861</v>
      </c>
      <c r="AO563" s="53">
        <v>-1.3112159999999999</v>
      </c>
      <c r="AP563" s="53">
        <v>-1.733371</v>
      </c>
      <c r="AQ563" s="53">
        <v>-1.9846379999999999</v>
      </c>
      <c r="AR563" s="53">
        <v>-2.1902689999999998</v>
      </c>
      <c r="AS563" s="53">
        <v>-2.219382</v>
      </c>
      <c r="AT563" s="53">
        <v>-2.3573309999999998</v>
      </c>
      <c r="AU563" s="53">
        <v>-2.4724309999999998</v>
      </c>
      <c r="AV563" s="53">
        <v>-2.539415</v>
      </c>
      <c r="AW563" s="53">
        <v>-2.6534369999999998</v>
      </c>
      <c r="AX563" s="53">
        <v>-2.5406219999999999</v>
      </c>
      <c r="AY563" s="53">
        <v>-2.0715469999999998</v>
      </c>
      <c r="AZ563" s="53">
        <v>-2.0007670000000002</v>
      </c>
      <c r="BA563" s="53">
        <v>-3.0791849999999998</v>
      </c>
      <c r="BB563" s="53">
        <v>-2.4825979999999999</v>
      </c>
      <c r="BC563" s="53">
        <v>-2.6803300000000001</v>
      </c>
      <c r="BD563" s="53">
        <v>-2.263598</v>
      </c>
      <c r="BE563" s="53">
        <v>-1.275612</v>
      </c>
      <c r="BF563" s="53">
        <v>-1.3652470000000001</v>
      </c>
      <c r="BG563" s="53">
        <v>-1.1747590000000001</v>
      </c>
      <c r="BH563" s="53">
        <v>-0.94990090000000005</v>
      </c>
      <c r="BI563" s="53">
        <v>-0.74298160000000002</v>
      </c>
      <c r="BJ563" s="53">
        <v>-0.88611340000000005</v>
      </c>
      <c r="BK563" s="53">
        <v>-1.0058990000000001</v>
      </c>
      <c r="BL563" s="53">
        <v>-0.6864517</v>
      </c>
      <c r="BM563" s="53">
        <v>-0.33569019999999999</v>
      </c>
      <c r="BN563" s="53">
        <v>-0.81647840000000005</v>
      </c>
      <c r="BO563" s="53">
        <v>-1.038651</v>
      </c>
      <c r="BP563" s="53">
        <v>-1.1533690000000001</v>
      </c>
      <c r="BQ563" s="53">
        <v>-1.205395</v>
      </c>
      <c r="BR563" s="53">
        <v>-1.282422</v>
      </c>
      <c r="BS563" s="53">
        <v>-1.3313729999999999</v>
      </c>
      <c r="BT563" s="53">
        <v>-1.4106449999999999</v>
      </c>
      <c r="BU563" s="53">
        <v>-1.50071</v>
      </c>
      <c r="BV563" s="53">
        <v>-1.3578589999999999</v>
      </c>
      <c r="BW563" s="53">
        <v>-1.013144</v>
      </c>
      <c r="BX563" s="53">
        <v>-0.97620929999999995</v>
      </c>
      <c r="BY563" s="53">
        <v>-2.094503</v>
      </c>
      <c r="BZ563" s="53">
        <v>-1.542405</v>
      </c>
      <c r="CA563" s="53">
        <v>-1.923562</v>
      </c>
      <c r="CB563" s="53">
        <v>-1.5890629999999999</v>
      </c>
      <c r="CC563" s="53">
        <v>-0.85011607</v>
      </c>
      <c r="CD563" s="53">
        <v>-0.93609620000000004</v>
      </c>
      <c r="CE563" s="53">
        <v>-0.77219970000000004</v>
      </c>
      <c r="CF563" s="53">
        <v>-0.57315590000000005</v>
      </c>
      <c r="CG563" s="53">
        <v>-0.34042109999999998</v>
      </c>
      <c r="CH563" s="53">
        <v>-0.45157180000000002</v>
      </c>
      <c r="CI563" s="53">
        <v>-0.57003890000000002</v>
      </c>
      <c r="CJ563" s="53">
        <v>-0.1308793</v>
      </c>
      <c r="CK563" s="53">
        <v>0.33995609999999998</v>
      </c>
      <c r="CL563" s="53">
        <v>-0.1814414</v>
      </c>
      <c r="CM563" s="53">
        <v>-0.38346360000000002</v>
      </c>
      <c r="CN563" s="53">
        <v>-0.4352145</v>
      </c>
      <c r="CO563" s="53">
        <v>-0.50311099999999997</v>
      </c>
      <c r="CP563" s="53">
        <v>-0.53794240000000004</v>
      </c>
      <c r="CQ563" s="53">
        <v>-0.54107939999999999</v>
      </c>
      <c r="CR563" s="53">
        <v>-0.62886260000000005</v>
      </c>
      <c r="CS563" s="53">
        <v>-0.70233540000000005</v>
      </c>
      <c r="CT563" s="53">
        <v>-0.53868110000000002</v>
      </c>
      <c r="CU563" s="53">
        <v>-0.28009669999999998</v>
      </c>
      <c r="CV563" s="53">
        <v>-0.2666038</v>
      </c>
      <c r="CW563" s="53">
        <v>-1.412515</v>
      </c>
      <c r="CX563" s="53">
        <v>-0.89123039999999998</v>
      </c>
      <c r="CY563" s="53">
        <v>-1.399427</v>
      </c>
      <c r="CZ563" s="53">
        <v>-1.121882</v>
      </c>
      <c r="DA563" s="53">
        <v>-0.42461979</v>
      </c>
      <c r="DB563" s="53">
        <v>-0.50694510000000004</v>
      </c>
      <c r="DC563" s="53">
        <v>-0.36964049999999998</v>
      </c>
      <c r="DD563" s="53">
        <v>-0.1964109</v>
      </c>
      <c r="DE563" s="53">
        <v>6.21395E-2</v>
      </c>
      <c r="DF563" s="53">
        <v>-1.7030099999999999E-2</v>
      </c>
      <c r="DG563" s="53">
        <v>-0.1341784</v>
      </c>
      <c r="DH563" s="53">
        <v>0.42469299999999999</v>
      </c>
      <c r="DI563" s="53">
        <v>1.0156019999999999</v>
      </c>
      <c r="DJ563" s="53">
        <v>0.45359569999999999</v>
      </c>
      <c r="DK563" s="53">
        <v>0.27172420000000003</v>
      </c>
      <c r="DL563" s="53">
        <v>0.28293960000000001</v>
      </c>
      <c r="DM563" s="53">
        <v>0.1991733</v>
      </c>
      <c r="DN563" s="53">
        <v>0.20653679999999999</v>
      </c>
      <c r="DO563" s="53">
        <v>0.24921409999999999</v>
      </c>
      <c r="DP563" s="53">
        <v>0.1529199</v>
      </c>
      <c r="DQ563" s="53">
        <v>9.6039600000000003E-2</v>
      </c>
      <c r="DR563" s="53">
        <v>0.28049679999999999</v>
      </c>
      <c r="DS563" s="53">
        <v>0.45295029999999997</v>
      </c>
      <c r="DT563" s="53">
        <v>0.4430018</v>
      </c>
      <c r="DU563" s="53">
        <v>-0.73052760000000005</v>
      </c>
      <c r="DV563" s="53">
        <v>-0.24005560000000001</v>
      </c>
      <c r="DW563" s="53">
        <v>-0.87529190000000001</v>
      </c>
      <c r="DX563" s="53">
        <v>-0.65470110000000004</v>
      </c>
      <c r="DY563" s="53">
        <v>0.18972940999999999</v>
      </c>
      <c r="DZ563" s="53">
        <v>0.112681</v>
      </c>
      <c r="EA563" s="53">
        <v>0.21159120000000001</v>
      </c>
      <c r="EB563" s="53">
        <v>0.3475491</v>
      </c>
      <c r="EC563" s="53">
        <v>0.64337299999999997</v>
      </c>
      <c r="ED563" s="53">
        <v>0.610379</v>
      </c>
      <c r="EE563" s="53">
        <v>0.49513489999999999</v>
      </c>
      <c r="EF563" s="53">
        <v>1.2268509999999999</v>
      </c>
      <c r="EG563" s="53">
        <v>1.991128</v>
      </c>
      <c r="EH563" s="53">
        <v>1.3704879999999999</v>
      </c>
      <c r="EI563" s="53">
        <v>1.217711</v>
      </c>
      <c r="EJ563" s="53">
        <v>1.3198399999999999</v>
      </c>
      <c r="EK563" s="53">
        <v>1.21316</v>
      </c>
      <c r="EL563" s="53">
        <v>1.2814460000000001</v>
      </c>
      <c r="EM563" s="53">
        <v>1.390272</v>
      </c>
      <c r="EN563" s="53">
        <v>1.28169</v>
      </c>
      <c r="EO563" s="53">
        <v>1.248766</v>
      </c>
      <c r="EP563" s="53">
        <v>1.46326</v>
      </c>
      <c r="EQ563" s="53">
        <v>1.5113540000000001</v>
      </c>
      <c r="ER563" s="53">
        <v>1.46756</v>
      </c>
      <c r="ES563" s="53">
        <v>0.2541542</v>
      </c>
      <c r="ET563" s="53">
        <v>0.70013729999999996</v>
      </c>
      <c r="EU563" s="53">
        <v>-0.118524</v>
      </c>
      <c r="EV563" s="53">
        <v>1.9833900000000002E-2</v>
      </c>
      <c r="EW563" s="53">
        <v>61.239960000000004</v>
      </c>
      <c r="EX563" s="53">
        <v>60.668849999999999</v>
      </c>
      <c r="EY563" s="53">
        <v>60.213250000000002</v>
      </c>
      <c r="EZ563" s="53">
        <v>59.89772</v>
      </c>
      <c r="FA563" s="53">
        <v>59.568629999999999</v>
      </c>
      <c r="FB563" s="53">
        <v>59.387720000000002</v>
      </c>
      <c r="FC563" s="53">
        <v>59.311230000000002</v>
      </c>
      <c r="FD563" s="53">
        <v>60.313519999999997</v>
      </c>
      <c r="FE563" s="53">
        <v>62.64629</v>
      </c>
      <c r="FF563" s="53">
        <v>65.580489999999998</v>
      </c>
      <c r="FG563" s="53">
        <v>68.718069999999997</v>
      </c>
      <c r="FH563" s="53">
        <v>71.695099999999996</v>
      </c>
      <c r="FI563" s="53">
        <v>74.235600000000005</v>
      </c>
      <c r="FJ563" s="53">
        <v>76.275599999999997</v>
      </c>
      <c r="FK563" s="53">
        <v>77.323580000000007</v>
      </c>
      <c r="FL563" s="53">
        <v>77.471000000000004</v>
      </c>
      <c r="FM563" s="53">
        <v>76.794520000000006</v>
      </c>
      <c r="FN563" s="53">
        <v>75.045109999999994</v>
      </c>
      <c r="FO563" s="53">
        <v>72.435239999999993</v>
      </c>
      <c r="FP563" s="53">
        <v>69.084729999999993</v>
      </c>
      <c r="FQ563" s="53">
        <v>66.110960000000006</v>
      </c>
      <c r="FR563" s="53">
        <v>64.403580000000005</v>
      </c>
      <c r="FS563" s="53">
        <v>63.213880000000003</v>
      </c>
      <c r="FT563" s="53">
        <v>62.406489999999998</v>
      </c>
      <c r="FU563" s="53">
        <v>1605</v>
      </c>
      <c r="FV563" s="53">
        <v>63511.67</v>
      </c>
      <c r="FW563" s="53">
        <v>161.54429999999999</v>
      </c>
      <c r="FX563" s="53">
        <v>1</v>
      </c>
    </row>
    <row r="564" spans="1:180" x14ac:dyDescent="0.3">
      <c r="A564" t="s">
        <v>174</v>
      </c>
      <c r="B564" t="s">
        <v>221</v>
      </c>
      <c r="C564" t="s">
        <v>180</v>
      </c>
      <c r="D564" t="s">
        <v>227</v>
      </c>
      <c r="E564" t="s">
        <v>188</v>
      </c>
      <c r="F564" t="s">
        <v>229</v>
      </c>
      <c r="G564" t="s">
        <v>243</v>
      </c>
      <c r="H564" s="53">
        <v>307</v>
      </c>
      <c r="I564" s="53">
        <v>29.0474</v>
      </c>
      <c r="J564" s="53">
        <v>28.174420000000001</v>
      </c>
      <c r="K564" s="53">
        <v>27.772690000000001</v>
      </c>
      <c r="L564" s="53">
        <v>27.649539999999998</v>
      </c>
      <c r="M564" s="53">
        <v>28.837980000000002</v>
      </c>
      <c r="N564" s="53">
        <v>30.873850000000001</v>
      </c>
      <c r="O564" s="53">
        <v>32.318860000000001</v>
      </c>
      <c r="P564" s="53">
        <v>34.562399999999997</v>
      </c>
      <c r="Q564" s="53">
        <v>36.936419999999998</v>
      </c>
      <c r="R564" s="53">
        <v>37.81671</v>
      </c>
      <c r="S564" s="53">
        <v>38.868870000000001</v>
      </c>
      <c r="T564" s="53">
        <v>40.141889999999997</v>
      </c>
      <c r="U564" s="53">
        <v>41.169629999999998</v>
      </c>
      <c r="V564" s="53">
        <v>41.543230000000001</v>
      </c>
      <c r="W564" s="53">
        <v>42.12453</v>
      </c>
      <c r="X564" s="53">
        <v>42.139870000000002</v>
      </c>
      <c r="Y564" s="53">
        <v>42.123570000000001</v>
      </c>
      <c r="Z564" s="53">
        <v>41.900280000000002</v>
      </c>
      <c r="AA564" s="53">
        <v>40.140599999999999</v>
      </c>
      <c r="AB564" s="53">
        <v>39.033810000000003</v>
      </c>
      <c r="AC564" s="53">
        <v>38.073650000000001</v>
      </c>
      <c r="AD564" s="53">
        <v>36.79495</v>
      </c>
      <c r="AE564" s="53">
        <v>33.227739999999997</v>
      </c>
      <c r="AF564" s="53">
        <v>30.698910000000001</v>
      </c>
      <c r="AG564" s="53">
        <v>-1.708305</v>
      </c>
      <c r="AH564" s="53">
        <v>-1.5188280000000001</v>
      </c>
      <c r="AI564" s="53">
        <v>-1.419324</v>
      </c>
      <c r="AJ564" s="53">
        <v>-1.48689</v>
      </c>
      <c r="AK564" s="53">
        <v>-1.294163</v>
      </c>
      <c r="AL564" s="53">
        <v>-0.93389739999999999</v>
      </c>
      <c r="AM564" s="53">
        <v>-1.217611</v>
      </c>
      <c r="AN564" s="53">
        <v>-1.3666160000000001</v>
      </c>
      <c r="AO564" s="53">
        <v>-1.3469770000000001</v>
      </c>
      <c r="AP564" s="53">
        <v>-2.1031240000000002</v>
      </c>
      <c r="AQ564" s="53">
        <v>-2.6854010000000001</v>
      </c>
      <c r="AR564" s="53">
        <v>-2.8448389999999999</v>
      </c>
      <c r="AS564" s="53">
        <v>-2.7980800000000001</v>
      </c>
      <c r="AT564" s="53">
        <v>-3.2023869999999999</v>
      </c>
      <c r="AU564" s="53">
        <v>-3.1465489999999998</v>
      </c>
      <c r="AV564" s="53">
        <v>-3.2518989999999999</v>
      </c>
      <c r="AW564" s="53">
        <v>-3.1085310000000002</v>
      </c>
      <c r="AX564" s="53">
        <v>-2.7174420000000001</v>
      </c>
      <c r="AY564" s="53">
        <v>-2.9049170000000002</v>
      </c>
      <c r="AZ564" s="53">
        <v>-2.4586800000000002</v>
      </c>
      <c r="BA564" s="53">
        <v>-2.1147629999999999</v>
      </c>
      <c r="BB564" s="53">
        <v>-1.480283</v>
      </c>
      <c r="BC564" s="53">
        <v>-1.9920230000000001</v>
      </c>
      <c r="BD564" s="53">
        <v>-2.0312190000000001</v>
      </c>
      <c r="BE564" s="53">
        <v>-0.88752752999999995</v>
      </c>
      <c r="BF564" s="53">
        <v>-0.70913029999999999</v>
      </c>
      <c r="BG564" s="53">
        <v>-0.63093849999999996</v>
      </c>
      <c r="BH564" s="53">
        <v>-0.69935910000000001</v>
      </c>
      <c r="BI564" s="53">
        <v>-0.51842630000000001</v>
      </c>
      <c r="BJ564" s="53">
        <v>-0.1231129</v>
      </c>
      <c r="BK564" s="53">
        <v>-0.42420279999999999</v>
      </c>
      <c r="BL564" s="53">
        <v>-0.45037700000000003</v>
      </c>
      <c r="BM564" s="53">
        <v>-0.40920990000000002</v>
      </c>
      <c r="BN564" s="53">
        <v>-1.2506740000000001</v>
      </c>
      <c r="BO564" s="53">
        <v>-1.8322879999999999</v>
      </c>
      <c r="BP564" s="53">
        <v>-1.9176340000000001</v>
      </c>
      <c r="BQ564" s="53">
        <v>-1.8666039999999999</v>
      </c>
      <c r="BR564" s="53">
        <v>-2.2583440000000001</v>
      </c>
      <c r="BS564" s="53">
        <v>-2.1919819999999999</v>
      </c>
      <c r="BT564" s="53">
        <v>-2.2789519999999999</v>
      </c>
      <c r="BU564" s="53">
        <v>-2.0693950000000001</v>
      </c>
      <c r="BV564" s="53">
        <v>-1.628063</v>
      </c>
      <c r="BW564" s="53">
        <v>-1.907179</v>
      </c>
      <c r="BX564" s="53">
        <v>-1.445387</v>
      </c>
      <c r="BY564" s="53">
        <v>-1.1078969999999999</v>
      </c>
      <c r="BZ564" s="53">
        <v>-0.51268440000000004</v>
      </c>
      <c r="CA564" s="53">
        <v>-1.116446</v>
      </c>
      <c r="CB564" s="53">
        <v>-1.178577</v>
      </c>
      <c r="CC564" s="53">
        <v>-0.31905979000000001</v>
      </c>
      <c r="CD564" s="53">
        <v>-0.14833579999999999</v>
      </c>
      <c r="CE564" s="53">
        <v>-8.4905099999999997E-2</v>
      </c>
      <c r="CF564" s="53">
        <v>-0.15391730000000001</v>
      </c>
      <c r="CG564" s="53">
        <v>1.88469E-2</v>
      </c>
      <c r="CH564" s="53">
        <v>0.43843389999999999</v>
      </c>
      <c r="CI564" s="53">
        <v>0.12530910000000001</v>
      </c>
      <c r="CJ564" s="53">
        <v>0.18420729999999999</v>
      </c>
      <c r="CK564" s="53">
        <v>0.24028440000000001</v>
      </c>
      <c r="CL564" s="53">
        <v>-0.66027000000000002</v>
      </c>
      <c r="CM564" s="53">
        <v>-1.2414240000000001</v>
      </c>
      <c r="CN564" s="53">
        <v>-1.275455</v>
      </c>
      <c r="CO564" s="53">
        <v>-1.2214659999999999</v>
      </c>
      <c r="CP564" s="53">
        <v>-1.604503</v>
      </c>
      <c r="CQ564" s="53">
        <v>-1.530853</v>
      </c>
      <c r="CR564" s="53">
        <v>-1.605092</v>
      </c>
      <c r="CS564" s="53">
        <v>-1.3496919999999999</v>
      </c>
      <c r="CT564" s="53">
        <v>-0.8735617</v>
      </c>
      <c r="CU564" s="53">
        <v>-1.2161500000000001</v>
      </c>
      <c r="CV564" s="53">
        <v>-0.74358310000000005</v>
      </c>
      <c r="CW564" s="53">
        <v>-0.41054479999999999</v>
      </c>
      <c r="CX564" s="53">
        <v>0.15747159999999999</v>
      </c>
      <c r="CY564" s="53">
        <v>-0.51002349999999996</v>
      </c>
      <c r="CZ564" s="53">
        <v>-0.58804000000000001</v>
      </c>
      <c r="DA564" s="53">
        <v>0.24940789999999999</v>
      </c>
      <c r="DB564" s="53">
        <v>0.41245860000000001</v>
      </c>
      <c r="DC564" s="53">
        <v>0.46112839999999999</v>
      </c>
      <c r="DD564" s="53">
        <v>0.3915245</v>
      </c>
      <c r="DE564" s="53">
        <v>0.55611999999999995</v>
      </c>
      <c r="DF564" s="53">
        <v>0.9999808</v>
      </c>
      <c r="DG564" s="53">
        <v>0.67482089999999995</v>
      </c>
      <c r="DH564" s="53">
        <v>0.81879159999999995</v>
      </c>
      <c r="DI564" s="53">
        <v>0.88977859999999998</v>
      </c>
      <c r="DJ564" s="53">
        <v>-6.9865899999999995E-2</v>
      </c>
      <c r="DK564" s="53">
        <v>-0.6505609</v>
      </c>
      <c r="DL564" s="53">
        <v>-0.63327540000000004</v>
      </c>
      <c r="DM564" s="53">
        <v>-0.57632850000000002</v>
      </c>
      <c r="DN564" s="53">
        <v>-0.95066189999999995</v>
      </c>
      <c r="DO564" s="53">
        <v>-0.86972289999999997</v>
      </c>
      <c r="DP564" s="53">
        <v>-0.93123259999999997</v>
      </c>
      <c r="DQ564" s="53">
        <v>-0.62998969999999999</v>
      </c>
      <c r="DR564" s="53">
        <v>-0.1190609</v>
      </c>
      <c r="DS564" s="53">
        <v>-0.52511980000000003</v>
      </c>
      <c r="DT564" s="53">
        <v>-4.1779499999999997E-2</v>
      </c>
      <c r="DU564" s="53">
        <v>0.2868076</v>
      </c>
      <c r="DV564" s="53">
        <v>0.82762769999999997</v>
      </c>
      <c r="DW564" s="53">
        <v>9.6398800000000007E-2</v>
      </c>
      <c r="DX564" s="53">
        <v>2.4970999999999999E-3</v>
      </c>
      <c r="DY564" s="53">
        <v>1.0701849000000001</v>
      </c>
      <c r="DZ564" s="53">
        <v>1.2221569999999999</v>
      </c>
      <c r="EA564" s="53">
        <v>1.249514</v>
      </c>
      <c r="EB564" s="53">
        <v>1.1790560000000001</v>
      </c>
      <c r="EC564" s="53">
        <v>1.3318570000000001</v>
      </c>
      <c r="ED564" s="53">
        <v>1.810765</v>
      </c>
      <c r="EE564" s="53">
        <v>1.468229</v>
      </c>
      <c r="EF564" s="53">
        <v>1.735031</v>
      </c>
      <c r="EG564" s="53">
        <v>1.827545</v>
      </c>
      <c r="EH564" s="53">
        <v>0.78258380000000005</v>
      </c>
      <c r="EI564" s="53">
        <v>0.20255219999999999</v>
      </c>
      <c r="EJ564" s="53">
        <v>0.29392960000000001</v>
      </c>
      <c r="EK564" s="53">
        <v>0.35514800000000002</v>
      </c>
      <c r="EL564" s="53">
        <v>-6.6188999999999996E-3</v>
      </c>
      <c r="EM564" s="53">
        <v>8.4843299999999996E-2</v>
      </c>
      <c r="EN564" s="53">
        <v>4.1714000000000001E-2</v>
      </c>
      <c r="EO564" s="53">
        <v>0.40914630000000002</v>
      </c>
      <c r="EP564" s="53">
        <v>0.97031860000000003</v>
      </c>
      <c r="EQ564" s="53">
        <v>0.47261740000000002</v>
      </c>
      <c r="ER564" s="53">
        <v>0.97151339999999997</v>
      </c>
      <c r="ES564" s="53">
        <v>1.293674</v>
      </c>
      <c r="ET564" s="53">
        <v>1.7952269999999999</v>
      </c>
      <c r="EU564" s="53">
        <v>0.97197639999999996</v>
      </c>
      <c r="EV564" s="53">
        <v>0.85513899999999998</v>
      </c>
      <c r="EW564" s="53">
        <v>60.60369</v>
      </c>
      <c r="EX564" s="53">
        <v>60.139969999999998</v>
      </c>
      <c r="EY564" s="53">
        <v>59.64649</v>
      </c>
      <c r="EZ564" s="53">
        <v>59.226909999999997</v>
      </c>
      <c r="FA564" s="53">
        <v>58.912689999999998</v>
      </c>
      <c r="FB564" s="53">
        <v>58.672170000000001</v>
      </c>
      <c r="FC564" s="53">
        <v>58.841169999999998</v>
      </c>
      <c r="FD564" s="53">
        <v>60.290300000000002</v>
      </c>
      <c r="FE564" s="53">
        <v>62.617530000000002</v>
      </c>
      <c r="FF564" s="53">
        <v>65.571209999999994</v>
      </c>
      <c r="FG564" s="53">
        <v>68.612269999999995</v>
      </c>
      <c r="FH564" s="53">
        <v>71.403769999999994</v>
      </c>
      <c r="FI564" s="53">
        <v>73.767009999999999</v>
      </c>
      <c r="FJ564" s="53">
        <v>75.4773</v>
      </c>
      <c r="FK564" s="53">
        <v>76.714079999999996</v>
      </c>
      <c r="FL564" s="53">
        <v>77.106750000000005</v>
      </c>
      <c r="FM564" s="53">
        <v>76.558819999999997</v>
      </c>
      <c r="FN564" s="53">
        <v>75.129450000000006</v>
      </c>
      <c r="FO564" s="53">
        <v>72.555419999999998</v>
      </c>
      <c r="FP564" s="53">
        <v>69.300740000000005</v>
      </c>
      <c r="FQ564" s="53">
        <v>65.905370000000005</v>
      </c>
      <c r="FR564" s="53">
        <v>63.679389999999998</v>
      </c>
      <c r="FS564" s="53">
        <v>62.339030000000001</v>
      </c>
      <c r="FT564" s="53">
        <v>61.403190000000002</v>
      </c>
      <c r="FU564" s="53">
        <v>1605</v>
      </c>
      <c r="FV564" s="53">
        <v>63078.89</v>
      </c>
      <c r="FW564" s="53">
        <v>165.87809999999999</v>
      </c>
      <c r="FX564" s="53">
        <v>1</v>
      </c>
    </row>
    <row r="565" spans="1:180" x14ac:dyDescent="0.3">
      <c r="A565" t="s">
        <v>174</v>
      </c>
      <c r="B565" t="s">
        <v>221</v>
      </c>
      <c r="C565" t="s">
        <v>180</v>
      </c>
      <c r="D565" t="s">
        <v>227</v>
      </c>
      <c r="E565" t="s">
        <v>190</v>
      </c>
      <c r="F565" t="s">
        <v>229</v>
      </c>
      <c r="G565" t="s">
        <v>243</v>
      </c>
      <c r="H565" s="53">
        <v>307</v>
      </c>
      <c r="I565" s="53">
        <v>28.463750999999998</v>
      </c>
      <c r="J565" s="53">
        <v>27.55649</v>
      </c>
      <c r="K565" s="53">
        <v>27.096</v>
      </c>
      <c r="L565" s="53">
        <v>27.182089999999999</v>
      </c>
      <c r="M565" s="53">
        <v>28.425000000000001</v>
      </c>
      <c r="N565" s="53">
        <v>30.121939999999999</v>
      </c>
      <c r="O565" s="53">
        <v>32.346780000000003</v>
      </c>
      <c r="P565" s="53">
        <v>34.266840000000002</v>
      </c>
      <c r="Q565" s="53">
        <v>37.338500000000003</v>
      </c>
      <c r="R565" s="53">
        <v>38.946980000000003</v>
      </c>
      <c r="S565" s="53">
        <v>40.333689999999997</v>
      </c>
      <c r="T565" s="53">
        <v>41.573189999999997</v>
      </c>
      <c r="U565" s="53">
        <v>42.433570000000003</v>
      </c>
      <c r="V565" s="53">
        <v>43.129899999999999</v>
      </c>
      <c r="W565" s="53">
        <v>43.682980000000001</v>
      </c>
      <c r="X565" s="53">
        <v>43.961680000000001</v>
      </c>
      <c r="Y565" s="53">
        <v>43.388260000000002</v>
      </c>
      <c r="Z565" s="53">
        <v>42.367730000000002</v>
      </c>
      <c r="AA565" s="53">
        <v>40.396729999999998</v>
      </c>
      <c r="AB565" s="53">
        <v>39.60492</v>
      </c>
      <c r="AC565" s="53">
        <v>37.18806</v>
      </c>
      <c r="AD565" s="53">
        <v>35.77187</v>
      </c>
      <c r="AE565" s="53">
        <v>32.06362</v>
      </c>
      <c r="AF565" s="53">
        <v>29.81859</v>
      </c>
      <c r="AG565" s="53">
        <v>-1.3965259999999999</v>
      </c>
      <c r="AH565" s="53">
        <v>-1.3076890000000001</v>
      </c>
      <c r="AI565" s="53">
        <v>-1.370428</v>
      </c>
      <c r="AJ565" s="53">
        <v>-1.1868339999999999</v>
      </c>
      <c r="AK565" s="53">
        <v>-1.0142679999999999</v>
      </c>
      <c r="AL565" s="53">
        <v>-1.0587150000000001</v>
      </c>
      <c r="AM565" s="53">
        <v>-1.2796620000000001</v>
      </c>
      <c r="AN565" s="53">
        <v>-1.3309530000000001</v>
      </c>
      <c r="AO565" s="53">
        <v>-0.84214310000000003</v>
      </c>
      <c r="AP565" s="53">
        <v>-1.111022</v>
      </c>
      <c r="AQ565" s="53">
        <v>-1.4958039999999999</v>
      </c>
      <c r="AR565" s="53">
        <v>-1.672301</v>
      </c>
      <c r="AS565" s="53">
        <v>-1.9142429999999999</v>
      </c>
      <c r="AT565" s="53">
        <v>-2.0221819999999999</v>
      </c>
      <c r="AU565" s="53">
        <v>-2.0006430000000002</v>
      </c>
      <c r="AV565" s="53">
        <v>-1.882177</v>
      </c>
      <c r="AW565" s="53">
        <v>-2.042783</v>
      </c>
      <c r="AX565" s="53">
        <v>-2.1203989999999999</v>
      </c>
      <c r="AY565" s="53">
        <v>-1.819245</v>
      </c>
      <c r="AZ565" s="53">
        <v>-1.5578190000000001</v>
      </c>
      <c r="BA565" s="53">
        <v>-2.4569640000000001</v>
      </c>
      <c r="BB565" s="53">
        <v>-1.448029</v>
      </c>
      <c r="BC565" s="53">
        <v>-2.027854</v>
      </c>
      <c r="BD565" s="53">
        <v>-1.793995</v>
      </c>
      <c r="BE565" s="53">
        <v>-0.90466957999999997</v>
      </c>
      <c r="BF565" s="53">
        <v>-0.84582840000000004</v>
      </c>
      <c r="BG565" s="53">
        <v>-0.91785729999999999</v>
      </c>
      <c r="BH565" s="53">
        <v>-0.76481030000000005</v>
      </c>
      <c r="BI565" s="53">
        <v>-0.52321340000000005</v>
      </c>
      <c r="BJ565" s="53">
        <v>-0.57806210000000002</v>
      </c>
      <c r="BK565" s="53">
        <v>-0.73170069999999998</v>
      </c>
      <c r="BL565" s="53">
        <v>-0.57743690000000003</v>
      </c>
      <c r="BM565" s="53">
        <v>0.1834567</v>
      </c>
      <c r="BN565" s="53">
        <v>-4.31507E-2</v>
      </c>
      <c r="BO565" s="53">
        <v>-0.37851380000000001</v>
      </c>
      <c r="BP565" s="53">
        <v>-0.50221499999999997</v>
      </c>
      <c r="BQ565" s="53">
        <v>-0.73931899999999995</v>
      </c>
      <c r="BR565" s="53">
        <v>-0.85803810000000003</v>
      </c>
      <c r="BS565" s="53">
        <v>-0.77653709999999998</v>
      </c>
      <c r="BT565" s="53">
        <v>-0.63844140000000005</v>
      </c>
      <c r="BU565" s="53">
        <v>-0.84156529999999996</v>
      </c>
      <c r="BV565" s="53">
        <v>-0.94494900000000004</v>
      </c>
      <c r="BW565" s="53">
        <v>-0.998228</v>
      </c>
      <c r="BX565" s="53">
        <v>-0.74943610000000005</v>
      </c>
      <c r="BY565" s="53">
        <v>-1.623197</v>
      </c>
      <c r="BZ565" s="53">
        <v>-0.69150199999999995</v>
      </c>
      <c r="CA565" s="53">
        <v>-1.429389</v>
      </c>
      <c r="CB565" s="53">
        <v>-1.256475</v>
      </c>
      <c r="CC565" s="53">
        <v>-0.56401139</v>
      </c>
      <c r="CD565" s="53">
        <v>-0.52594490000000005</v>
      </c>
      <c r="CE565" s="53">
        <v>-0.60440850000000002</v>
      </c>
      <c r="CF565" s="53">
        <v>-0.47251799999999999</v>
      </c>
      <c r="CG565" s="53">
        <v>-0.1831102</v>
      </c>
      <c r="CH565" s="53">
        <v>-0.2451634</v>
      </c>
      <c r="CI565" s="53">
        <v>-0.35218450000000001</v>
      </c>
      <c r="CJ565" s="53">
        <v>-5.5554199999999998E-2</v>
      </c>
      <c r="CK565" s="53">
        <v>0.89378400000000002</v>
      </c>
      <c r="CL565" s="53">
        <v>0.69645349999999995</v>
      </c>
      <c r="CM565" s="53">
        <v>0.395318</v>
      </c>
      <c r="CN565" s="53">
        <v>0.30818279999999998</v>
      </c>
      <c r="CO565" s="53">
        <v>7.4429999999999996E-2</v>
      </c>
      <c r="CP565" s="53">
        <v>-5.1755200000000001E-2</v>
      </c>
      <c r="CQ565" s="53">
        <v>7.1274900000000002E-2</v>
      </c>
      <c r="CR565" s="53">
        <v>0.22296589999999999</v>
      </c>
      <c r="CS565" s="53">
        <v>-9.6054999999999995E-3</v>
      </c>
      <c r="CT565" s="53">
        <v>-0.13083610000000001</v>
      </c>
      <c r="CU565" s="53">
        <v>-0.42959449999999999</v>
      </c>
      <c r="CV565" s="53">
        <v>-0.18955240000000001</v>
      </c>
      <c r="CW565" s="53">
        <v>-1.045733</v>
      </c>
      <c r="CX565" s="53">
        <v>-0.16753390000000001</v>
      </c>
      <c r="CY565" s="53">
        <v>-1.014894</v>
      </c>
      <c r="CZ565" s="53">
        <v>-0.88419119999999995</v>
      </c>
      <c r="DA565" s="53">
        <v>-0.22335321</v>
      </c>
      <c r="DB565" s="53">
        <v>-0.20606140000000001</v>
      </c>
      <c r="DC565" s="53">
        <v>-0.29095969999999999</v>
      </c>
      <c r="DD565" s="53">
        <v>-0.18022560000000001</v>
      </c>
      <c r="DE565" s="53">
        <v>0.15699289999999999</v>
      </c>
      <c r="DF565" s="53">
        <v>8.7735300000000002E-2</v>
      </c>
      <c r="DG565" s="53">
        <v>2.7331600000000001E-2</v>
      </c>
      <c r="DH565" s="53">
        <v>0.46632849999999998</v>
      </c>
      <c r="DI565" s="53">
        <v>1.6041110000000001</v>
      </c>
      <c r="DJ565" s="53">
        <v>1.4360580000000001</v>
      </c>
      <c r="DK565" s="53">
        <v>1.1691499999999999</v>
      </c>
      <c r="DL565" s="53">
        <v>1.118581</v>
      </c>
      <c r="DM565" s="53">
        <v>0.8881791</v>
      </c>
      <c r="DN565" s="53">
        <v>0.75452770000000002</v>
      </c>
      <c r="DO565" s="53">
        <v>0.91908679999999998</v>
      </c>
      <c r="DP565" s="53">
        <v>1.084373</v>
      </c>
      <c r="DQ565" s="53">
        <v>0.82235440000000004</v>
      </c>
      <c r="DR565" s="53">
        <v>0.68327680000000002</v>
      </c>
      <c r="DS565" s="53">
        <v>0.139039</v>
      </c>
      <c r="DT565" s="53">
        <v>0.37033129999999997</v>
      </c>
      <c r="DU565" s="53">
        <v>-0.46826869999999998</v>
      </c>
      <c r="DV565" s="53">
        <v>0.35643419999999998</v>
      </c>
      <c r="DW565" s="53">
        <v>-0.60039849999999995</v>
      </c>
      <c r="DX565" s="53">
        <v>-0.511907</v>
      </c>
      <c r="DY565" s="53">
        <v>0.26850309999999999</v>
      </c>
      <c r="DZ565" s="53">
        <v>0.25579950000000001</v>
      </c>
      <c r="EA565" s="53">
        <v>0.16161059999999999</v>
      </c>
      <c r="EB565" s="53">
        <v>0.24179819999999999</v>
      </c>
      <c r="EC565" s="53">
        <v>0.64804779999999995</v>
      </c>
      <c r="ED565" s="53">
        <v>0.56838809999999995</v>
      </c>
      <c r="EE565" s="53">
        <v>0.57529260000000004</v>
      </c>
      <c r="EF565" s="53">
        <v>1.2198439999999999</v>
      </c>
      <c r="EG565" s="53">
        <v>2.6297109999999999</v>
      </c>
      <c r="EH565" s="53">
        <v>2.5039289999999998</v>
      </c>
      <c r="EI565" s="53">
        <v>2.2864399999999998</v>
      </c>
      <c r="EJ565" s="53">
        <v>2.2886660000000001</v>
      </c>
      <c r="EK565" s="53">
        <v>2.063104</v>
      </c>
      <c r="EL565" s="53">
        <v>1.9186719999999999</v>
      </c>
      <c r="EM565" s="53">
        <v>2.1431930000000001</v>
      </c>
      <c r="EN565" s="53">
        <v>2.3281079999999998</v>
      </c>
      <c r="EO565" s="53">
        <v>2.0235720000000001</v>
      </c>
      <c r="EP565" s="53">
        <v>1.858727</v>
      </c>
      <c r="EQ565" s="53">
        <v>0.96005549999999995</v>
      </c>
      <c r="ER565" s="53">
        <v>1.178714</v>
      </c>
      <c r="ES565" s="53">
        <v>0.36549779999999998</v>
      </c>
      <c r="ET565" s="53">
        <v>1.1129610000000001</v>
      </c>
      <c r="EU565" s="53">
        <v>-1.9333E-3</v>
      </c>
      <c r="EV565" s="53">
        <v>2.56124E-2</v>
      </c>
      <c r="EW565" s="53">
        <v>61.195</v>
      </c>
      <c r="EX565" s="53">
        <v>60.483989999999999</v>
      </c>
      <c r="EY565" s="53">
        <v>59.803719999999998</v>
      </c>
      <c r="EZ565" s="53">
        <v>59.17418</v>
      </c>
      <c r="FA565" s="53">
        <v>58.765470000000001</v>
      </c>
      <c r="FB565" s="53">
        <v>58.399410000000003</v>
      </c>
      <c r="FC565" s="53">
        <v>58.157069999999997</v>
      </c>
      <c r="FD565" s="53">
        <v>58.975639999999999</v>
      </c>
      <c r="FE565" s="53">
        <v>62.023850000000003</v>
      </c>
      <c r="FF565" s="53">
        <v>65.450879999999998</v>
      </c>
      <c r="FG565" s="53">
        <v>68.874880000000005</v>
      </c>
      <c r="FH565" s="53">
        <v>71.975930000000005</v>
      </c>
      <c r="FI565" s="53">
        <v>74.596440000000001</v>
      </c>
      <c r="FJ565" s="53">
        <v>76.4131</v>
      </c>
      <c r="FK565" s="53">
        <v>77.464100000000002</v>
      </c>
      <c r="FL565" s="53">
        <v>77.671890000000005</v>
      </c>
      <c r="FM565" s="53">
        <v>76.792580000000001</v>
      </c>
      <c r="FN565" s="53">
        <v>74.548969999999997</v>
      </c>
      <c r="FO565" s="53">
        <v>71.110969999999995</v>
      </c>
      <c r="FP565" s="53">
        <v>67.457740000000001</v>
      </c>
      <c r="FQ565" s="53">
        <v>65.15119</v>
      </c>
      <c r="FR565" s="53">
        <v>63.662669999999999</v>
      </c>
      <c r="FS565" s="53">
        <v>62.494239999999998</v>
      </c>
      <c r="FT565" s="53">
        <v>61.61533</v>
      </c>
      <c r="FU565" s="53">
        <v>1603.633</v>
      </c>
      <c r="FV565" s="53">
        <v>62430.69</v>
      </c>
      <c r="FW565" s="53">
        <v>171.38990000000001</v>
      </c>
      <c r="FX565" s="53">
        <v>1</v>
      </c>
    </row>
    <row r="566" spans="1:180" x14ac:dyDescent="0.3">
      <c r="A566" t="s">
        <v>174</v>
      </c>
      <c r="B566" t="s">
        <v>221</v>
      </c>
      <c r="C566" t="s">
        <v>180</v>
      </c>
      <c r="D566" t="s">
        <v>248</v>
      </c>
      <c r="E566" t="s">
        <v>190</v>
      </c>
      <c r="F566" t="s">
        <v>229</v>
      </c>
      <c r="G566" t="s">
        <v>243</v>
      </c>
      <c r="H566" s="53">
        <v>307</v>
      </c>
      <c r="I566" s="53">
        <v>29.106400000000001</v>
      </c>
      <c r="J566" s="53">
        <v>27.947369999999999</v>
      </c>
      <c r="K566" s="53">
        <v>27.449169999999999</v>
      </c>
      <c r="L566" s="53">
        <v>27.112130000000001</v>
      </c>
      <c r="M566" s="53">
        <v>27.61815</v>
      </c>
      <c r="N566" s="53">
        <v>28.755610000000001</v>
      </c>
      <c r="O566" s="53">
        <v>29.900320000000001</v>
      </c>
      <c r="P566" s="53">
        <v>31.07976</v>
      </c>
      <c r="Q566" s="53">
        <v>33.287460000000003</v>
      </c>
      <c r="R566" s="53">
        <v>34.960450000000002</v>
      </c>
      <c r="S566" s="53">
        <v>36.690300000000001</v>
      </c>
      <c r="T566" s="53">
        <v>37.883299999999998</v>
      </c>
      <c r="U566" s="53">
        <v>38.652320000000003</v>
      </c>
      <c r="V566" s="53">
        <v>39.559190000000001</v>
      </c>
      <c r="W566" s="53">
        <v>40.260759999999998</v>
      </c>
      <c r="X566" s="53">
        <v>40.478050000000003</v>
      </c>
      <c r="Y566" s="53">
        <v>40.208930000000002</v>
      </c>
      <c r="Z566" s="53">
        <v>39.612389999999998</v>
      </c>
      <c r="AA566" s="53">
        <v>39.099589999999999</v>
      </c>
      <c r="AB566" s="53">
        <v>38.308689999999999</v>
      </c>
      <c r="AC566" s="53">
        <v>36.072180000000003</v>
      </c>
      <c r="AD566" s="53">
        <v>34.297919999999998</v>
      </c>
      <c r="AE566" s="53">
        <v>31.665209999999998</v>
      </c>
      <c r="AF566" s="53">
        <v>30.03182</v>
      </c>
      <c r="AG566" s="53">
        <v>-0.98233621999999998</v>
      </c>
      <c r="AH566" s="53">
        <v>-1.0840939999999999</v>
      </c>
      <c r="AI566" s="53">
        <v>-0.94606210000000002</v>
      </c>
      <c r="AJ566" s="53">
        <v>-1.0030239999999999</v>
      </c>
      <c r="AK566" s="53">
        <v>-1.123683</v>
      </c>
      <c r="AL566" s="53">
        <v>-1.0797829999999999</v>
      </c>
      <c r="AM566" s="53">
        <v>-1.5322769999999999</v>
      </c>
      <c r="AN566" s="53">
        <v>-1.42652</v>
      </c>
      <c r="AO566" s="53">
        <v>-1.21322</v>
      </c>
      <c r="AP566" s="53">
        <v>-1.4082399999999999</v>
      </c>
      <c r="AQ566" s="53">
        <v>-1.2641910000000001</v>
      </c>
      <c r="AR566" s="53">
        <v>-1.5101830000000001</v>
      </c>
      <c r="AS566" s="53">
        <v>-1.900056</v>
      </c>
      <c r="AT566" s="53">
        <v>-1.9624919999999999</v>
      </c>
      <c r="AU566" s="53">
        <v>-1.8620380000000001</v>
      </c>
      <c r="AV566" s="53">
        <v>-1.839898</v>
      </c>
      <c r="AW566" s="53">
        <v>-1.9547969999999999</v>
      </c>
      <c r="AX566" s="53">
        <v>-1.819275</v>
      </c>
      <c r="AY566" s="53">
        <v>-1.1346780000000001</v>
      </c>
      <c r="AZ566" s="53">
        <v>-1.1627000000000001</v>
      </c>
      <c r="BA566" s="53">
        <v>-2.1984219999999999</v>
      </c>
      <c r="BB566" s="53">
        <v>-1.988596</v>
      </c>
      <c r="BC566" s="53">
        <v>-2.018211</v>
      </c>
      <c r="BD566" s="53">
        <v>-1.4898800000000001</v>
      </c>
      <c r="BE566" s="53">
        <v>-0.51394677</v>
      </c>
      <c r="BF566" s="53">
        <v>-0.63570499999999996</v>
      </c>
      <c r="BG566" s="53">
        <v>-0.51272879999999998</v>
      </c>
      <c r="BH566" s="53">
        <v>-0.57293930000000004</v>
      </c>
      <c r="BI566" s="53">
        <v>-0.63156909999999999</v>
      </c>
      <c r="BJ566" s="53">
        <v>-0.57923530000000001</v>
      </c>
      <c r="BK566" s="53">
        <v>-0.96163650000000001</v>
      </c>
      <c r="BL566" s="53">
        <v>-0.86071220000000004</v>
      </c>
      <c r="BM566" s="53">
        <v>-0.57728440000000003</v>
      </c>
      <c r="BN566" s="53">
        <v>-0.71001230000000004</v>
      </c>
      <c r="BO566" s="53">
        <v>-0.60288660000000005</v>
      </c>
      <c r="BP566" s="53">
        <v>-0.77775629999999996</v>
      </c>
      <c r="BQ566" s="53">
        <v>-1.1188670000000001</v>
      </c>
      <c r="BR566" s="53">
        <v>-1.158698</v>
      </c>
      <c r="BS566" s="53">
        <v>-1.033164</v>
      </c>
      <c r="BT566" s="53">
        <v>-0.98758420000000002</v>
      </c>
      <c r="BU566" s="53">
        <v>-1.0756289999999999</v>
      </c>
      <c r="BV566" s="53">
        <v>-0.95954110000000004</v>
      </c>
      <c r="BW566" s="53">
        <v>-0.2905316</v>
      </c>
      <c r="BX566" s="53">
        <v>-0.31956240000000002</v>
      </c>
      <c r="BY566" s="53">
        <v>-1.3239110000000001</v>
      </c>
      <c r="BZ566" s="53">
        <v>-1.1578999999999999</v>
      </c>
      <c r="CA566" s="53">
        <v>-1.3308340000000001</v>
      </c>
      <c r="CB566" s="53">
        <v>-0.8876674</v>
      </c>
      <c r="CC566" s="53">
        <v>-0.18954180000000001</v>
      </c>
      <c r="CD566" s="53">
        <v>-0.32515240000000001</v>
      </c>
      <c r="CE566" s="53">
        <v>-0.2126035</v>
      </c>
      <c r="CF566" s="53">
        <v>-0.27506380000000002</v>
      </c>
      <c r="CG566" s="53">
        <v>-0.2907324</v>
      </c>
      <c r="CH566" s="53">
        <v>-0.23255770000000001</v>
      </c>
      <c r="CI566" s="53">
        <v>-0.56641269999999999</v>
      </c>
      <c r="CJ566" s="53">
        <v>-0.46883520000000001</v>
      </c>
      <c r="CK566" s="53">
        <v>-0.1368373</v>
      </c>
      <c r="CL566" s="53">
        <v>-0.22642209999999999</v>
      </c>
      <c r="CM566" s="53">
        <v>-0.14486930000000001</v>
      </c>
      <c r="CN566" s="53">
        <v>-0.2704801</v>
      </c>
      <c r="CO566" s="53">
        <v>-0.57781819999999995</v>
      </c>
      <c r="CP566" s="53">
        <v>-0.60199199999999997</v>
      </c>
      <c r="CQ566" s="53">
        <v>-0.45908860000000001</v>
      </c>
      <c r="CR566" s="53">
        <v>-0.39727430000000002</v>
      </c>
      <c r="CS566" s="53">
        <v>-0.46672049999999998</v>
      </c>
      <c r="CT566" s="53">
        <v>-0.36409170000000002</v>
      </c>
      <c r="CU566" s="53">
        <v>0.29412199999999999</v>
      </c>
      <c r="CV566" s="53">
        <v>0.26439230000000002</v>
      </c>
      <c r="CW566" s="53">
        <v>-0.71822699999999995</v>
      </c>
      <c r="CX566" s="53">
        <v>-0.58256280000000005</v>
      </c>
      <c r="CY566" s="53">
        <v>-0.85475840000000003</v>
      </c>
      <c r="CZ566" s="53">
        <v>-0.47057690000000002</v>
      </c>
      <c r="DA566" s="53">
        <v>0.13486329999999999</v>
      </c>
      <c r="DB566" s="53">
        <v>-1.45997E-2</v>
      </c>
      <c r="DC566" s="53">
        <v>8.7521799999999997E-2</v>
      </c>
      <c r="DD566" s="53">
        <v>2.28118E-2</v>
      </c>
      <c r="DE566" s="53">
        <v>5.01044E-2</v>
      </c>
      <c r="DF566" s="53">
        <v>0.11412</v>
      </c>
      <c r="DG566" s="53">
        <v>-0.17118900000000001</v>
      </c>
      <c r="DH566" s="53">
        <v>-7.6958299999999993E-2</v>
      </c>
      <c r="DI566" s="53">
        <v>0.30360979999999999</v>
      </c>
      <c r="DJ566" s="53">
        <v>0.25716810000000001</v>
      </c>
      <c r="DK566" s="53">
        <v>0.31314789999999998</v>
      </c>
      <c r="DL566" s="53">
        <v>0.23679620000000001</v>
      </c>
      <c r="DM566" s="53">
        <v>-3.6769000000000003E-2</v>
      </c>
      <c r="DN566" s="53">
        <v>-4.5286300000000002E-2</v>
      </c>
      <c r="DO566" s="53">
        <v>0.1149868</v>
      </c>
      <c r="DP566" s="53">
        <v>0.1930357</v>
      </c>
      <c r="DQ566" s="53">
        <v>0.14218839999999999</v>
      </c>
      <c r="DR566" s="53">
        <v>0.2313578</v>
      </c>
      <c r="DS566" s="53">
        <v>0.87877550000000004</v>
      </c>
      <c r="DT566" s="53">
        <v>0.84834699999999996</v>
      </c>
      <c r="DU566" s="53">
        <v>-0.112543</v>
      </c>
      <c r="DV566" s="53">
        <v>-7.2255000000000002E-3</v>
      </c>
      <c r="DW566" s="53">
        <v>-0.37868309999999999</v>
      </c>
      <c r="DX566" s="53">
        <v>-5.3486300000000001E-2</v>
      </c>
      <c r="DY566" s="53">
        <v>0.60325271000000003</v>
      </c>
      <c r="DZ566" s="53">
        <v>0.43378889999999998</v>
      </c>
      <c r="EA566" s="53">
        <v>0.52085499999999996</v>
      </c>
      <c r="EB566" s="53">
        <v>0.45289689999999999</v>
      </c>
      <c r="EC566" s="53">
        <v>0.54221839999999999</v>
      </c>
      <c r="ED566" s="53">
        <v>0.61466750000000003</v>
      </c>
      <c r="EE566" s="53">
        <v>0.39945130000000001</v>
      </c>
      <c r="EF566" s="53">
        <v>0.4888497</v>
      </c>
      <c r="EG566" s="53">
        <v>0.93954550000000003</v>
      </c>
      <c r="EH566" s="53">
        <v>0.95539549999999995</v>
      </c>
      <c r="EI566" s="53">
        <v>0.97445199999999998</v>
      </c>
      <c r="EJ566" s="53">
        <v>0.96922249999999999</v>
      </c>
      <c r="EK566" s="53">
        <v>0.74442010000000003</v>
      </c>
      <c r="EL566" s="53">
        <v>0.75850819999999997</v>
      </c>
      <c r="EM566" s="53">
        <v>0.94386040000000004</v>
      </c>
      <c r="EN566" s="53">
        <v>1.0453490000000001</v>
      </c>
      <c r="EO566" s="53">
        <v>1.0213559999999999</v>
      </c>
      <c r="EP566" s="53">
        <v>1.091092</v>
      </c>
      <c r="EQ566" s="53">
        <v>1.7229220000000001</v>
      </c>
      <c r="ER566" s="53">
        <v>1.6914849999999999</v>
      </c>
      <c r="ES566" s="53">
        <v>0.76196839999999999</v>
      </c>
      <c r="ET566" s="53">
        <v>0.82347020000000004</v>
      </c>
      <c r="EU566" s="53">
        <v>0.30869390000000002</v>
      </c>
      <c r="EV566" s="53">
        <v>0.54872609999999999</v>
      </c>
      <c r="EW566" s="53">
        <v>60.450879999999998</v>
      </c>
      <c r="EX566" s="53">
        <v>59.896180000000001</v>
      </c>
      <c r="EY566" s="53">
        <v>59.27129</v>
      </c>
      <c r="EZ566" s="53">
        <v>58.752789999999997</v>
      </c>
      <c r="FA566" s="53">
        <v>58.39029</v>
      </c>
      <c r="FB566" s="53">
        <v>57.982680000000002</v>
      </c>
      <c r="FC566" s="53">
        <v>57.610030000000002</v>
      </c>
      <c r="FD566" s="53">
        <v>58.462829999999997</v>
      </c>
      <c r="FE566" s="53">
        <v>61.201450000000001</v>
      </c>
      <c r="FF566" s="53">
        <v>64.473640000000003</v>
      </c>
      <c r="FG566" s="53">
        <v>67.802949999999996</v>
      </c>
      <c r="FH566" s="53">
        <v>71.099080000000001</v>
      </c>
      <c r="FI566" s="53">
        <v>73.83323</v>
      </c>
      <c r="FJ566" s="53">
        <v>76.157730000000001</v>
      </c>
      <c r="FK566" s="53">
        <v>77.407749999999993</v>
      </c>
      <c r="FL566" s="53">
        <v>77.547629999999998</v>
      </c>
      <c r="FM566" s="53">
        <v>76.694829999999996</v>
      </c>
      <c r="FN566" s="53">
        <v>74.686760000000007</v>
      </c>
      <c r="FO566" s="53">
        <v>71.449110000000005</v>
      </c>
      <c r="FP566" s="53">
        <v>67.774889999999999</v>
      </c>
      <c r="FQ566" s="53">
        <v>65.44332</v>
      </c>
      <c r="FR566" s="53">
        <v>64.085849999999994</v>
      </c>
      <c r="FS566" s="53">
        <v>63.083730000000003</v>
      </c>
      <c r="FT566" s="53">
        <v>62.25074</v>
      </c>
      <c r="FU566" s="53">
        <v>1603.633</v>
      </c>
      <c r="FV566" s="53">
        <v>62430.69</v>
      </c>
      <c r="FW566" s="53">
        <v>171.38990000000001</v>
      </c>
      <c r="FX566" s="53">
        <v>1</v>
      </c>
    </row>
    <row r="567" spans="1:180" x14ac:dyDescent="0.3">
      <c r="A567" t="s">
        <v>174</v>
      </c>
      <c r="B567" t="s">
        <v>221</v>
      </c>
      <c r="C567" t="s">
        <v>180</v>
      </c>
      <c r="D567" t="s">
        <v>227</v>
      </c>
      <c r="E567" t="s">
        <v>187</v>
      </c>
      <c r="F567" t="s">
        <v>229</v>
      </c>
      <c r="G567" t="s">
        <v>243</v>
      </c>
      <c r="H567" s="53">
        <v>307</v>
      </c>
      <c r="I567" s="53">
        <v>27.653561</v>
      </c>
      <c r="J567" s="53">
        <v>26.888839999999998</v>
      </c>
      <c r="K567" s="53">
        <v>26.517140000000001</v>
      </c>
      <c r="L567" s="53">
        <v>26.44426</v>
      </c>
      <c r="M567" s="53">
        <v>27.53181</v>
      </c>
      <c r="N567" s="53">
        <v>29.331710000000001</v>
      </c>
      <c r="O567" s="53">
        <v>30.95898</v>
      </c>
      <c r="P567" s="53">
        <v>32.856360000000002</v>
      </c>
      <c r="Q567" s="53">
        <v>35.377429999999997</v>
      </c>
      <c r="R567" s="53">
        <v>36.261330000000001</v>
      </c>
      <c r="S567" s="53">
        <v>37.730460000000001</v>
      </c>
      <c r="T567" s="53">
        <v>38.453119999999998</v>
      </c>
      <c r="U567" s="53">
        <v>39.160119999999999</v>
      </c>
      <c r="V567" s="53">
        <v>39.711950000000002</v>
      </c>
      <c r="W567" s="53">
        <v>40.484380000000002</v>
      </c>
      <c r="X567" s="53">
        <v>40.476059999999997</v>
      </c>
      <c r="Y567" s="53">
        <v>40.343670000000003</v>
      </c>
      <c r="Z567" s="53">
        <v>39.92606</v>
      </c>
      <c r="AA567" s="53">
        <v>38.435009999999998</v>
      </c>
      <c r="AB567" s="53">
        <v>37.14479</v>
      </c>
      <c r="AC567" s="53">
        <v>36.264760000000003</v>
      </c>
      <c r="AD567" s="53">
        <v>34.982860000000002</v>
      </c>
      <c r="AE567" s="53">
        <v>31.861059999999998</v>
      </c>
      <c r="AF567" s="53">
        <v>29.324529999999999</v>
      </c>
      <c r="AG567" s="53">
        <v>-2.5805370999999999</v>
      </c>
      <c r="AH567" s="53">
        <v>-2.3172250000000001</v>
      </c>
      <c r="AI567" s="53">
        <v>-2.368903</v>
      </c>
      <c r="AJ567" s="53">
        <v>-2.3520780000000001</v>
      </c>
      <c r="AK567" s="53">
        <v>-2.2388919999999999</v>
      </c>
      <c r="AL567" s="53">
        <v>-1.926712</v>
      </c>
      <c r="AM567" s="53">
        <v>-2.0087389999999998</v>
      </c>
      <c r="AN567" s="53">
        <v>-2.5433210000000002</v>
      </c>
      <c r="AO567" s="53">
        <v>-2.434742</v>
      </c>
      <c r="AP567" s="53">
        <v>-3.3657330000000001</v>
      </c>
      <c r="AQ567" s="53">
        <v>-3.4610599999999998</v>
      </c>
      <c r="AR567" s="53">
        <v>-3.9937390000000001</v>
      </c>
      <c r="AS567" s="53">
        <v>-4.1810850000000004</v>
      </c>
      <c r="AT567" s="53">
        <v>-4.266661</v>
      </c>
      <c r="AU567" s="53">
        <v>-3.7703030000000002</v>
      </c>
      <c r="AV567" s="53">
        <v>-3.8402500000000002</v>
      </c>
      <c r="AW567" s="53">
        <v>-3.7840699999999998</v>
      </c>
      <c r="AX567" s="53">
        <v>-3.4908600000000001</v>
      </c>
      <c r="AY567" s="53">
        <v>-3.697492</v>
      </c>
      <c r="AZ567" s="53">
        <v>-3.5075479999999999</v>
      </c>
      <c r="BA567" s="53">
        <v>-2.9183050000000001</v>
      </c>
      <c r="BB567" s="53">
        <v>-2.3896310000000001</v>
      </c>
      <c r="BC567" s="53">
        <v>-2.7356379999999998</v>
      </c>
      <c r="BD567" s="53">
        <v>-2.793053</v>
      </c>
      <c r="BE567" s="53">
        <v>-1.8312600000000001</v>
      </c>
      <c r="BF567" s="53">
        <v>-1.5859099999999999</v>
      </c>
      <c r="BG567" s="53">
        <v>-1.6288419999999999</v>
      </c>
      <c r="BH567" s="53">
        <v>-1.611361</v>
      </c>
      <c r="BI567" s="53">
        <v>-1.484672</v>
      </c>
      <c r="BJ567" s="53">
        <v>-1.202434</v>
      </c>
      <c r="BK567" s="53">
        <v>-1.2471019999999999</v>
      </c>
      <c r="BL567" s="53">
        <v>-1.6728240000000001</v>
      </c>
      <c r="BM567" s="53">
        <v>-1.524457</v>
      </c>
      <c r="BN567" s="53">
        <v>-2.4051439999999999</v>
      </c>
      <c r="BO567" s="53">
        <v>-2.4763000000000002</v>
      </c>
      <c r="BP567" s="53">
        <v>-2.9701659999999999</v>
      </c>
      <c r="BQ567" s="53">
        <v>-3.111183</v>
      </c>
      <c r="BR567" s="53">
        <v>-3.17638</v>
      </c>
      <c r="BS567" s="53">
        <v>-2.6975259999999999</v>
      </c>
      <c r="BT567" s="53">
        <v>-2.73149</v>
      </c>
      <c r="BU567" s="53">
        <v>-2.6274799999999998</v>
      </c>
      <c r="BV567" s="53">
        <v>-2.3616549999999998</v>
      </c>
      <c r="BW567" s="53">
        <v>-2.5895950000000001</v>
      </c>
      <c r="BX567" s="53">
        <v>-2.4486029999999999</v>
      </c>
      <c r="BY567" s="53">
        <v>-2.004175</v>
      </c>
      <c r="BZ567" s="53">
        <v>-1.5157339999999999</v>
      </c>
      <c r="CA567" s="53">
        <v>-1.9076139999999999</v>
      </c>
      <c r="CB567" s="53">
        <v>-2.0204520000000001</v>
      </c>
      <c r="CC567" s="53">
        <v>-1.3123119999999999</v>
      </c>
      <c r="CD567" s="53">
        <v>-1.079404</v>
      </c>
      <c r="CE567" s="53">
        <v>-1.116279</v>
      </c>
      <c r="CF567" s="53">
        <v>-1.0983430000000001</v>
      </c>
      <c r="CG567" s="53">
        <v>-0.96230110000000002</v>
      </c>
      <c r="CH567" s="53">
        <v>-0.70080129999999996</v>
      </c>
      <c r="CI567" s="53">
        <v>-0.71959450000000003</v>
      </c>
      <c r="CJ567" s="53">
        <v>-1.06992</v>
      </c>
      <c r="CK567" s="53">
        <v>-0.8939956</v>
      </c>
      <c r="CL567" s="53">
        <v>-1.739843</v>
      </c>
      <c r="CM567" s="53">
        <v>-1.7942579999999999</v>
      </c>
      <c r="CN567" s="53">
        <v>-2.2612429999999999</v>
      </c>
      <c r="CO567" s="53">
        <v>-2.3701720000000002</v>
      </c>
      <c r="CP567" s="53">
        <v>-2.4212539999999998</v>
      </c>
      <c r="CQ567" s="53">
        <v>-1.954523</v>
      </c>
      <c r="CR567" s="53">
        <v>-1.9635670000000001</v>
      </c>
      <c r="CS567" s="53">
        <v>-1.8264290000000001</v>
      </c>
      <c r="CT567" s="53">
        <v>-1.5795710000000001</v>
      </c>
      <c r="CU567" s="53">
        <v>-1.822268</v>
      </c>
      <c r="CV567" s="53">
        <v>-1.7151810000000001</v>
      </c>
      <c r="CW567" s="53">
        <v>-1.371051</v>
      </c>
      <c r="CX567" s="53">
        <v>-0.91047540000000005</v>
      </c>
      <c r="CY567" s="53">
        <v>-1.3341270000000001</v>
      </c>
      <c r="CZ567" s="53">
        <v>-1.485352</v>
      </c>
      <c r="DA567" s="53">
        <v>-0.79336530000000005</v>
      </c>
      <c r="DB567" s="53">
        <v>-0.57289849999999998</v>
      </c>
      <c r="DC567" s="53">
        <v>-0.60371540000000001</v>
      </c>
      <c r="DD567" s="53">
        <v>-0.58532399999999996</v>
      </c>
      <c r="DE567" s="53">
        <v>-0.4399304</v>
      </c>
      <c r="DF567" s="53">
        <v>-0.1991685</v>
      </c>
      <c r="DG567" s="53">
        <v>-0.1920869</v>
      </c>
      <c r="DH567" s="53">
        <v>-0.46701680000000001</v>
      </c>
      <c r="DI567" s="53">
        <v>-0.26353460000000001</v>
      </c>
      <c r="DJ567" s="53">
        <v>-1.0745420000000001</v>
      </c>
      <c r="DK567" s="53">
        <v>-1.1122160000000001</v>
      </c>
      <c r="DL567" s="53">
        <v>-1.552319</v>
      </c>
      <c r="DM567" s="53">
        <v>-1.6291599999999999</v>
      </c>
      <c r="DN567" s="53">
        <v>-1.666129</v>
      </c>
      <c r="DO567" s="53">
        <v>-1.2115210000000001</v>
      </c>
      <c r="DP567" s="53">
        <v>-1.195643</v>
      </c>
      <c r="DQ567" s="53">
        <v>-1.0253779999999999</v>
      </c>
      <c r="DR567" s="53">
        <v>-0.79748739999999996</v>
      </c>
      <c r="DS567" s="53">
        <v>-1.054942</v>
      </c>
      <c r="DT567" s="53">
        <v>-0.98175950000000001</v>
      </c>
      <c r="DU567" s="53">
        <v>-0.73792729999999995</v>
      </c>
      <c r="DV567" s="53">
        <v>-0.30521710000000002</v>
      </c>
      <c r="DW567" s="53">
        <v>-0.76063970000000003</v>
      </c>
      <c r="DX567" s="53">
        <v>-0.95025099999999996</v>
      </c>
      <c r="DY567" s="53">
        <v>-4.4088000000000002E-2</v>
      </c>
      <c r="DZ567" s="53">
        <v>0.15841569999999999</v>
      </c>
      <c r="EA567" s="53">
        <v>0.13634479999999999</v>
      </c>
      <c r="EB567" s="53">
        <v>0.15539339999999999</v>
      </c>
      <c r="EC567" s="53">
        <v>0.31428980000000001</v>
      </c>
      <c r="ED567" s="53">
        <v>0.52510970000000001</v>
      </c>
      <c r="EE567" s="53">
        <v>0.56955049999999996</v>
      </c>
      <c r="EF567" s="53">
        <v>0.40348020000000001</v>
      </c>
      <c r="EG567" s="53">
        <v>0.64675090000000002</v>
      </c>
      <c r="EH567" s="53">
        <v>-0.11395280000000001</v>
      </c>
      <c r="EI567" s="53">
        <v>-0.1274565</v>
      </c>
      <c r="EJ567" s="53">
        <v>-0.5287461</v>
      </c>
      <c r="EK567" s="53">
        <v>-0.55925809999999998</v>
      </c>
      <c r="EL567" s="53">
        <v>-0.57584800000000003</v>
      </c>
      <c r="EM567" s="53">
        <v>-0.13874420000000001</v>
      </c>
      <c r="EN567" s="53">
        <v>-8.68834E-2</v>
      </c>
      <c r="EO567" s="53">
        <v>0.13121150000000001</v>
      </c>
      <c r="EP567" s="53">
        <v>0.3317177</v>
      </c>
      <c r="EQ567" s="53">
        <v>5.2954599999999998E-2</v>
      </c>
      <c r="ER567" s="53">
        <v>7.7185400000000001E-2</v>
      </c>
      <c r="ES567" s="53">
        <v>0.1762029</v>
      </c>
      <c r="ET567" s="53">
        <v>0.56867970000000001</v>
      </c>
      <c r="EU567" s="53">
        <v>6.7384399999999997E-2</v>
      </c>
      <c r="EV567" s="53">
        <v>-0.17765059999999999</v>
      </c>
      <c r="EW567" s="53">
        <v>60.415759999999999</v>
      </c>
      <c r="EX567" s="53">
        <v>59.815620000000003</v>
      </c>
      <c r="EY567" s="53">
        <v>59.259079999999997</v>
      </c>
      <c r="EZ567" s="53">
        <v>58.72775</v>
      </c>
      <c r="FA567" s="53">
        <v>58.242469999999997</v>
      </c>
      <c r="FB567" s="53">
        <v>57.955179999999999</v>
      </c>
      <c r="FC567" s="53">
        <v>58.495899999999999</v>
      </c>
      <c r="FD567" s="53">
        <v>60.679760000000002</v>
      </c>
      <c r="FE567" s="53">
        <v>63.29289</v>
      </c>
      <c r="FF567" s="53">
        <v>66.020660000000007</v>
      </c>
      <c r="FG567" s="53">
        <v>68.820869999999999</v>
      </c>
      <c r="FH567" s="53">
        <v>71.382199999999997</v>
      </c>
      <c r="FI567" s="53">
        <v>73.552279999999996</v>
      </c>
      <c r="FJ567" s="53">
        <v>75.005859999999998</v>
      </c>
      <c r="FK567" s="53">
        <v>75.809569999999994</v>
      </c>
      <c r="FL567" s="53">
        <v>75.918319999999994</v>
      </c>
      <c r="FM567" s="53">
        <v>75.180490000000006</v>
      </c>
      <c r="FN567" s="53">
        <v>73.734570000000005</v>
      </c>
      <c r="FO567" s="53">
        <v>71.599930000000001</v>
      </c>
      <c r="FP567" s="53">
        <v>68.699359999999999</v>
      </c>
      <c r="FQ567" s="53">
        <v>65.484719999999996</v>
      </c>
      <c r="FR567" s="53">
        <v>63.445430000000002</v>
      </c>
      <c r="FS567" s="53">
        <v>62.243200000000002</v>
      </c>
      <c r="FT567" s="53">
        <v>61.37115</v>
      </c>
      <c r="FU567" s="53">
        <v>1605</v>
      </c>
      <c r="FV567" s="53">
        <v>61763.06</v>
      </c>
      <c r="FW567" s="53">
        <v>161.67750000000001</v>
      </c>
      <c r="FX567" s="53">
        <v>1</v>
      </c>
    </row>
    <row r="568" spans="1:180" x14ac:dyDescent="0.3">
      <c r="A568" t="s">
        <v>174</v>
      </c>
      <c r="B568" t="s">
        <v>221</v>
      </c>
      <c r="C568" t="s">
        <v>180</v>
      </c>
      <c r="D568" t="s">
        <v>248</v>
      </c>
      <c r="E568" t="s">
        <v>189</v>
      </c>
      <c r="F568" t="s">
        <v>229</v>
      </c>
      <c r="G568" t="s">
        <v>243</v>
      </c>
      <c r="H568" s="53">
        <v>307</v>
      </c>
      <c r="I568" s="53">
        <v>29.651029999999999</v>
      </c>
      <c r="J568" s="53">
        <v>28.509160000000001</v>
      </c>
      <c r="K568" s="53">
        <v>27.824750000000002</v>
      </c>
      <c r="L568" s="53">
        <v>27.507999999999999</v>
      </c>
      <c r="M568" s="53">
        <v>28.350709999999999</v>
      </c>
      <c r="N568" s="53">
        <v>29.736809999999998</v>
      </c>
      <c r="O568" s="53">
        <v>30.897780000000001</v>
      </c>
      <c r="P568" s="53">
        <v>32.338839999999998</v>
      </c>
      <c r="Q568" s="53">
        <v>34.426439999999999</v>
      </c>
      <c r="R568" s="53">
        <v>35.852060000000002</v>
      </c>
      <c r="S568" s="53">
        <v>37.909019999999998</v>
      </c>
      <c r="T568" s="53">
        <v>39.589840000000002</v>
      </c>
      <c r="U568" s="53">
        <v>40.882350000000002</v>
      </c>
      <c r="V568" s="53">
        <v>41.783430000000003</v>
      </c>
      <c r="W568" s="53">
        <v>42.163420000000002</v>
      </c>
      <c r="X568" s="53">
        <v>42.464109999999998</v>
      </c>
      <c r="Y568" s="53">
        <v>41.937269999999998</v>
      </c>
      <c r="Z568" s="53">
        <v>41.193860000000001</v>
      </c>
      <c r="AA568" s="53">
        <v>40.718049999999998</v>
      </c>
      <c r="AB568" s="53">
        <v>38.954189999999997</v>
      </c>
      <c r="AC568" s="53">
        <v>36.869010000000003</v>
      </c>
      <c r="AD568" s="53">
        <v>34.64237</v>
      </c>
      <c r="AE568" s="53">
        <v>31.986329999999999</v>
      </c>
      <c r="AF568" s="53">
        <v>30.1709</v>
      </c>
      <c r="AG568" s="53">
        <v>-1.649564</v>
      </c>
      <c r="AH568" s="53">
        <v>-1.5972729999999999</v>
      </c>
      <c r="AI568" s="53">
        <v>-1.571887</v>
      </c>
      <c r="AJ568" s="53">
        <v>-1.5810649999999999</v>
      </c>
      <c r="AK568" s="53">
        <v>-1.353831</v>
      </c>
      <c r="AL568" s="53">
        <v>-1.0108809999999999</v>
      </c>
      <c r="AM568" s="53">
        <v>-1.2390479999999999</v>
      </c>
      <c r="AN568" s="53">
        <v>-1.308727</v>
      </c>
      <c r="AO568" s="53">
        <v>-1.2150259999999999</v>
      </c>
      <c r="AP568" s="53">
        <v>-1.666207</v>
      </c>
      <c r="AQ568" s="53">
        <v>-1.524945</v>
      </c>
      <c r="AR568" s="53">
        <v>-1.5777859999999999</v>
      </c>
      <c r="AS568" s="53">
        <v>-1.548546</v>
      </c>
      <c r="AT568" s="53">
        <v>-1.6304270000000001</v>
      </c>
      <c r="AU568" s="53">
        <v>-1.8909640000000001</v>
      </c>
      <c r="AV568" s="53">
        <v>-1.9273640000000001</v>
      </c>
      <c r="AW568" s="53">
        <v>-2.351111</v>
      </c>
      <c r="AX568" s="53">
        <v>-2.16011</v>
      </c>
      <c r="AY568" s="53">
        <v>-1.4513499999999999</v>
      </c>
      <c r="AZ568" s="53">
        <v>-1.557385</v>
      </c>
      <c r="BA568" s="53">
        <v>-2.044775</v>
      </c>
      <c r="BB568" s="53">
        <v>-2.4908269999999999</v>
      </c>
      <c r="BC568" s="53">
        <v>-2.5086580000000001</v>
      </c>
      <c r="BD568" s="53">
        <v>-2.0240149999999999</v>
      </c>
      <c r="BE568" s="53">
        <v>-1.0502501</v>
      </c>
      <c r="BF568" s="53">
        <v>-1.0184839999999999</v>
      </c>
      <c r="BG568" s="53">
        <v>-1.0252159999999999</v>
      </c>
      <c r="BH568" s="53">
        <v>-1.0417080000000001</v>
      </c>
      <c r="BI568" s="53">
        <v>-0.75424360000000001</v>
      </c>
      <c r="BJ568" s="53">
        <v>-0.37908389999999997</v>
      </c>
      <c r="BK568" s="53">
        <v>-0.52379819999999999</v>
      </c>
      <c r="BL568" s="53">
        <v>-0.4760759</v>
      </c>
      <c r="BM568" s="53">
        <v>-0.43610470000000001</v>
      </c>
      <c r="BN568" s="53">
        <v>-0.86741270000000004</v>
      </c>
      <c r="BO568" s="53">
        <v>-0.68422110000000003</v>
      </c>
      <c r="BP568" s="53">
        <v>-0.58539450000000004</v>
      </c>
      <c r="BQ568" s="53">
        <v>-0.46410960000000001</v>
      </c>
      <c r="BR568" s="53">
        <v>-0.48206870000000002</v>
      </c>
      <c r="BS568" s="53">
        <v>-0.65888429999999998</v>
      </c>
      <c r="BT568" s="53">
        <v>-0.56555580000000005</v>
      </c>
      <c r="BU568" s="53">
        <v>-0.97107699999999997</v>
      </c>
      <c r="BV568" s="53">
        <v>-0.91175019999999996</v>
      </c>
      <c r="BW568" s="53">
        <v>-0.13418269999999999</v>
      </c>
      <c r="BX568" s="53">
        <v>-0.40451169999999997</v>
      </c>
      <c r="BY568" s="53">
        <v>-1.253849</v>
      </c>
      <c r="BZ568" s="53">
        <v>-1.6340889999999999</v>
      </c>
      <c r="CA568" s="53">
        <v>-1.781466</v>
      </c>
      <c r="CB568" s="53">
        <v>-1.404828</v>
      </c>
      <c r="CC568" s="53">
        <v>-0.63516653000000001</v>
      </c>
      <c r="CD568" s="53">
        <v>-0.61761679999999997</v>
      </c>
      <c r="CE568" s="53">
        <v>-0.64659330000000004</v>
      </c>
      <c r="CF568" s="53">
        <v>-0.66815150000000001</v>
      </c>
      <c r="CG568" s="53">
        <v>-0.33897100000000002</v>
      </c>
      <c r="CH568" s="53">
        <v>5.8497100000000003E-2</v>
      </c>
      <c r="CI568" s="53">
        <v>-2.8417899999999999E-2</v>
      </c>
      <c r="CJ568" s="53">
        <v>0.100616</v>
      </c>
      <c r="CK568" s="53">
        <v>0.10337349999999999</v>
      </c>
      <c r="CL568" s="53">
        <v>-0.31417</v>
      </c>
      <c r="CM568" s="53">
        <v>-0.101938</v>
      </c>
      <c r="CN568" s="53">
        <v>0.1019325</v>
      </c>
      <c r="CO568" s="53">
        <v>0.28696759999999999</v>
      </c>
      <c r="CP568" s="53">
        <v>0.31328070000000002</v>
      </c>
      <c r="CQ568" s="53">
        <v>0.19445019999999999</v>
      </c>
      <c r="CR568" s="53">
        <v>0.37762869999999998</v>
      </c>
      <c r="CS568" s="53">
        <v>-1.5269899999999999E-2</v>
      </c>
      <c r="CT568" s="53">
        <v>-4.7140000000000001E-2</v>
      </c>
      <c r="CU568" s="53">
        <v>0.77808310000000003</v>
      </c>
      <c r="CV568" s="53">
        <v>0.3939648</v>
      </c>
      <c r="CW568" s="53">
        <v>-0.70605560000000001</v>
      </c>
      <c r="CX568" s="53">
        <v>-1.0407150000000001</v>
      </c>
      <c r="CY568" s="53">
        <v>-1.2778149999999999</v>
      </c>
      <c r="CZ568" s="53">
        <v>-0.97598110000000005</v>
      </c>
      <c r="DA568" s="53">
        <v>-0.22008321</v>
      </c>
      <c r="DB568" s="53">
        <v>-0.21674930000000001</v>
      </c>
      <c r="DC568" s="53">
        <v>-0.2679705</v>
      </c>
      <c r="DD568" s="53">
        <v>-0.29459469999999999</v>
      </c>
      <c r="DE568" s="53">
        <v>7.6301499999999994E-2</v>
      </c>
      <c r="DF568" s="53">
        <v>0.49607810000000002</v>
      </c>
      <c r="DG568" s="53">
        <v>0.4669623</v>
      </c>
      <c r="DH568" s="53">
        <v>0.67730780000000002</v>
      </c>
      <c r="DI568" s="53">
        <v>0.64285170000000003</v>
      </c>
      <c r="DJ568" s="53">
        <v>0.2390726</v>
      </c>
      <c r="DK568" s="53">
        <v>0.48034510000000002</v>
      </c>
      <c r="DL568" s="53">
        <v>0.78925959999999995</v>
      </c>
      <c r="DM568" s="53">
        <v>1.0380450000000001</v>
      </c>
      <c r="DN568" s="53">
        <v>1.10863</v>
      </c>
      <c r="DO568" s="53">
        <v>1.047785</v>
      </c>
      <c r="DP568" s="53">
        <v>1.320813</v>
      </c>
      <c r="DQ568" s="53">
        <v>0.94053719999999996</v>
      </c>
      <c r="DR568" s="53">
        <v>0.81747009999999998</v>
      </c>
      <c r="DS568" s="53">
        <v>1.6903490000000001</v>
      </c>
      <c r="DT568" s="53">
        <v>1.1924410000000001</v>
      </c>
      <c r="DU568" s="53">
        <v>-0.15826270000000001</v>
      </c>
      <c r="DV568" s="53">
        <v>-0.4473415</v>
      </c>
      <c r="DW568" s="53">
        <v>-0.77416410000000002</v>
      </c>
      <c r="DX568" s="53">
        <v>-0.54713420000000001</v>
      </c>
      <c r="DY568" s="53">
        <v>0.37923109999999999</v>
      </c>
      <c r="DZ568" s="53">
        <v>0.36203970000000002</v>
      </c>
      <c r="EA568" s="53">
        <v>0.27870070000000002</v>
      </c>
      <c r="EB568" s="53">
        <v>0.2447619</v>
      </c>
      <c r="EC568" s="53">
        <v>0.67588910000000002</v>
      </c>
      <c r="ED568" s="53">
        <v>1.1278760000000001</v>
      </c>
      <c r="EE568" s="53">
        <v>1.182213</v>
      </c>
      <c r="EF568" s="53">
        <v>1.5099590000000001</v>
      </c>
      <c r="EG568" s="53">
        <v>1.421772</v>
      </c>
      <c r="EH568" s="53">
        <v>1.0378670000000001</v>
      </c>
      <c r="EI568" s="53">
        <v>1.321069</v>
      </c>
      <c r="EJ568" s="53">
        <v>1.7816510000000001</v>
      </c>
      <c r="EK568" s="53">
        <v>2.1224810000000001</v>
      </c>
      <c r="EL568" s="53">
        <v>2.2569880000000002</v>
      </c>
      <c r="EM568" s="53">
        <v>2.2798639999999999</v>
      </c>
      <c r="EN568" s="53">
        <v>2.6826219999999998</v>
      </c>
      <c r="EO568" s="53">
        <v>2.3205710000000002</v>
      </c>
      <c r="EP568" s="53">
        <v>2.0658300000000001</v>
      </c>
      <c r="EQ568" s="53">
        <v>3.0075159999999999</v>
      </c>
      <c r="ER568" s="53">
        <v>2.3453149999999998</v>
      </c>
      <c r="ES568" s="53">
        <v>0.63266339999999999</v>
      </c>
      <c r="ET568" s="53">
        <v>0.40939599999999998</v>
      </c>
      <c r="EU568" s="53">
        <v>-4.6972100000000003E-2</v>
      </c>
      <c r="EV568" s="53">
        <v>7.2052500000000005E-2</v>
      </c>
      <c r="EW568" s="53">
        <v>63.173070000000003</v>
      </c>
      <c r="EX568" s="53">
        <v>62.461539999999999</v>
      </c>
      <c r="EY568" s="53">
        <v>61.845170000000003</v>
      </c>
      <c r="EZ568" s="53">
        <v>61.319839999999999</v>
      </c>
      <c r="FA568" s="53">
        <v>60.883380000000002</v>
      </c>
      <c r="FB568" s="53">
        <v>60.450569999999999</v>
      </c>
      <c r="FC568" s="53">
        <v>60.208269999999999</v>
      </c>
      <c r="FD568" s="53">
        <v>61.205260000000003</v>
      </c>
      <c r="FE568" s="53">
        <v>63.472549999999998</v>
      </c>
      <c r="FF568" s="53">
        <v>66.448250000000002</v>
      </c>
      <c r="FG568" s="53">
        <v>69.798339999999996</v>
      </c>
      <c r="FH568" s="53">
        <v>72.722219999999993</v>
      </c>
      <c r="FI568" s="53">
        <v>75.439869999999999</v>
      </c>
      <c r="FJ568" s="53">
        <v>77.475430000000003</v>
      </c>
      <c r="FK568" s="53">
        <v>78.41422</v>
      </c>
      <c r="FL568" s="53">
        <v>78.504750000000001</v>
      </c>
      <c r="FM568" s="53">
        <v>77.698059999999998</v>
      </c>
      <c r="FN568" s="53">
        <v>75.595879999999994</v>
      </c>
      <c r="FO568" s="53">
        <v>72.701970000000003</v>
      </c>
      <c r="FP568" s="53">
        <v>69.026889999999995</v>
      </c>
      <c r="FQ568" s="53">
        <v>66.093599999999995</v>
      </c>
      <c r="FR568" s="53">
        <v>64.491280000000003</v>
      </c>
      <c r="FS568" s="53">
        <v>63.427410000000002</v>
      </c>
      <c r="FT568" s="53">
        <v>62.568289999999998</v>
      </c>
      <c r="FU568" s="53">
        <v>1605</v>
      </c>
      <c r="FV568" s="53">
        <v>63511.67</v>
      </c>
      <c r="FW568" s="53">
        <v>161.54429999999999</v>
      </c>
      <c r="FX568" s="53">
        <v>1</v>
      </c>
    </row>
    <row r="569" spans="1:180" x14ac:dyDescent="0.3">
      <c r="A569" t="s">
        <v>174</v>
      </c>
      <c r="B569" t="s">
        <v>221</v>
      </c>
      <c r="C569" t="s">
        <v>180</v>
      </c>
      <c r="D569" t="s">
        <v>248</v>
      </c>
      <c r="E569" t="s">
        <v>187</v>
      </c>
      <c r="F569" t="s">
        <v>229</v>
      </c>
      <c r="G569" t="s">
        <v>243</v>
      </c>
      <c r="H569" s="53">
        <v>307</v>
      </c>
      <c r="I569" s="53">
        <v>28.09947</v>
      </c>
      <c r="J569" s="53">
        <v>27.389710000000001</v>
      </c>
      <c r="K569" s="53">
        <v>26.765239999999999</v>
      </c>
      <c r="L569" s="53">
        <v>26.36</v>
      </c>
      <c r="M569" s="53">
        <v>27.319330000000001</v>
      </c>
      <c r="N569" s="53">
        <v>28.609819999999999</v>
      </c>
      <c r="O569" s="53">
        <v>29.491890000000001</v>
      </c>
      <c r="P569" s="53">
        <v>30.819759999999999</v>
      </c>
      <c r="Q569" s="53">
        <v>32.987430000000003</v>
      </c>
      <c r="R569" s="53">
        <v>34.454349999999998</v>
      </c>
      <c r="S569" s="53">
        <v>36.24456</v>
      </c>
      <c r="T569" s="53">
        <v>37.23527</v>
      </c>
      <c r="U569" s="53">
        <v>38.285110000000003</v>
      </c>
      <c r="V569" s="53">
        <v>38.744950000000003</v>
      </c>
      <c r="W569" s="53">
        <v>39.214649999999999</v>
      </c>
      <c r="X569" s="53">
        <v>39.525219999999997</v>
      </c>
      <c r="Y569" s="53">
        <v>39.278869999999998</v>
      </c>
      <c r="Z569" s="53">
        <v>39.089919999999999</v>
      </c>
      <c r="AA569" s="53">
        <v>37.589660000000002</v>
      </c>
      <c r="AB569" s="53">
        <v>36.029470000000003</v>
      </c>
      <c r="AC569" s="53">
        <v>35.034590000000001</v>
      </c>
      <c r="AD569" s="53">
        <v>33.721800000000002</v>
      </c>
      <c r="AE569" s="53">
        <v>31.346499999999999</v>
      </c>
      <c r="AF569" s="53">
        <v>29.012879999999999</v>
      </c>
      <c r="AG569" s="53">
        <v>-2.7081029000000001</v>
      </c>
      <c r="AH569" s="53">
        <v>-2.2316919999999998</v>
      </c>
      <c r="AI569" s="53">
        <v>-2.24085</v>
      </c>
      <c r="AJ569" s="53">
        <v>-2.3617520000000001</v>
      </c>
      <c r="AK569" s="53">
        <v>-1.9457390000000001</v>
      </c>
      <c r="AL569" s="53">
        <v>-1.501061</v>
      </c>
      <c r="AM569" s="53">
        <v>-1.565679</v>
      </c>
      <c r="AN569" s="53">
        <v>-2.1471040000000001</v>
      </c>
      <c r="AO569" s="53">
        <v>-2.2392970000000001</v>
      </c>
      <c r="AP569" s="53">
        <v>-2.5929009999999999</v>
      </c>
      <c r="AQ569" s="53">
        <v>-2.4607920000000001</v>
      </c>
      <c r="AR569" s="53">
        <v>-2.7590309999999998</v>
      </c>
      <c r="AS569" s="53">
        <v>-2.7213850000000002</v>
      </c>
      <c r="AT569" s="53">
        <v>-2.975902</v>
      </c>
      <c r="AU569" s="53">
        <v>-2.854123</v>
      </c>
      <c r="AV569" s="53">
        <v>-2.6737600000000001</v>
      </c>
      <c r="AW569" s="53">
        <v>-2.7869709999999999</v>
      </c>
      <c r="AX569" s="53">
        <v>-2.6152150000000001</v>
      </c>
      <c r="AY569" s="53">
        <v>-2.9198149999999998</v>
      </c>
      <c r="AZ569" s="53">
        <v>-3.1648239999999999</v>
      </c>
      <c r="BA569" s="53">
        <v>-2.8162389999999999</v>
      </c>
      <c r="BB569" s="53">
        <v>-2.7094179999999999</v>
      </c>
      <c r="BC569" s="53">
        <v>-2.6794530000000001</v>
      </c>
      <c r="BD569" s="53">
        <v>-2.8139069999999999</v>
      </c>
      <c r="BE569" s="53">
        <v>-1.9829289999999999</v>
      </c>
      <c r="BF569" s="53">
        <v>-1.529752</v>
      </c>
      <c r="BG569" s="53">
        <v>-1.533352</v>
      </c>
      <c r="BH569" s="53">
        <v>-1.6534549999999999</v>
      </c>
      <c r="BI569" s="53">
        <v>-1.2312369999999999</v>
      </c>
      <c r="BJ569" s="53">
        <v>-0.81316940000000004</v>
      </c>
      <c r="BK569" s="53">
        <v>-0.87542549999999997</v>
      </c>
      <c r="BL569" s="53">
        <v>-1.38093</v>
      </c>
      <c r="BM569" s="53">
        <v>-1.429295</v>
      </c>
      <c r="BN569" s="53">
        <v>-1.761144</v>
      </c>
      <c r="BO569" s="53">
        <v>-1.6203810000000001</v>
      </c>
      <c r="BP569" s="53">
        <v>-1.898428</v>
      </c>
      <c r="BQ569" s="53">
        <v>-1.7754620000000001</v>
      </c>
      <c r="BR569" s="53">
        <v>-2.0109979999999998</v>
      </c>
      <c r="BS569" s="53">
        <v>-1.894968</v>
      </c>
      <c r="BT569" s="53">
        <v>-1.6767840000000001</v>
      </c>
      <c r="BU569" s="53">
        <v>-1.770753</v>
      </c>
      <c r="BV569" s="53">
        <v>-1.5106850000000001</v>
      </c>
      <c r="BW569" s="53">
        <v>-1.915978</v>
      </c>
      <c r="BX569" s="53">
        <v>-2.1905359999999998</v>
      </c>
      <c r="BY569" s="53">
        <v>-1.972278</v>
      </c>
      <c r="BZ569" s="53">
        <v>-1.8635440000000001</v>
      </c>
      <c r="CA569" s="53">
        <v>-1.8946499999999999</v>
      </c>
      <c r="CB569" s="53">
        <v>-2.0915379999999999</v>
      </c>
      <c r="CC569" s="53">
        <v>-1.4806760999999999</v>
      </c>
      <c r="CD569" s="53">
        <v>-1.0435909999999999</v>
      </c>
      <c r="CE569" s="53">
        <v>-1.0433399999999999</v>
      </c>
      <c r="CF569" s="53">
        <v>-1.1628909999999999</v>
      </c>
      <c r="CG569" s="53">
        <v>-0.73637600000000003</v>
      </c>
      <c r="CH569" s="53">
        <v>-0.33673750000000002</v>
      </c>
      <c r="CI569" s="53">
        <v>-0.39735809999999999</v>
      </c>
      <c r="CJ569" s="53">
        <v>-0.85028020000000004</v>
      </c>
      <c r="CK569" s="53">
        <v>-0.86829029999999996</v>
      </c>
      <c r="CL569" s="53">
        <v>-1.185071</v>
      </c>
      <c r="CM569" s="53">
        <v>-1.038316</v>
      </c>
      <c r="CN569" s="53">
        <v>-1.3023769999999999</v>
      </c>
      <c r="CO569" s="53">
        <v>-1.1203179999999999</v>
      </c>
      <c r="CP569" s="53">
        <v>-1.342708</v>
      </c>
      <c r="CQ569" s="53">
        <v>-1.230661</v>
      </c>
      <c r="CR569" s="53">
        <v>-0.98628059999999995</v>
      </c>
      <c r="CS569" s="53">
        <v>-1.0669230000000001</v>
      </c>
      <c r="CT569" s="53">
        <v>-0.74569079999999999</v>
      </c>
      <c r="CU569" s="53">
        <v>-1.220723</v>
      </c>
      <c r="CV569" s="53">
        <v>-1.515747</v>
      </c>
      <c r="CW569" s="53">
        <v>-1.3877520000000001</v>
      </c>
      <c r="CX569" s="53">
        <v>-1.2776940000000001</v>
      </c>
      <c r="CY569" s="53">
        <v>-1.351097</v>
      </c>
      <c r="CZ569" s="53">
        <v>-1.5912269999999999</v>
      </c>
      <c r="DA569" s="53">
        <v>-0.97842222000000001</v>
      </c>
      <c r="DB569" s="53">
        <v>-0.55742959999999997</v>
      </c>
      <c r="DC569" s="53">
        <v>-0.55332879999999995</v>
      </c>
      <c r="DD569" s="53">
        <v>-0.67232749999999997</v>
      </c>
      <c r="DE569" s="53">
        <v>-0.2415147</v>
      </c>
      <c r="DF569" s="53">
        <v>0.13969429999999999</v>
      </c>
      <c r="DG569" s="53">
        <v>8.0709100000000006E-2</v>
      </c>
      <c r="DH569" s="53">
        <v>-0.31963029999999998</v>
      </c>
      <c r="DI569" s="53">
        <v>-0.30728539999999999</v>
      </c>
      <c r="DJ569" s="53">
        <v>-0.6089985</v>
      </c>
      <c r="DK569" s="53">
        <v>-0.45624989999999999</v>
      </c>
      <c r="DL569" s="53">
        <v>-0.70632649999999997</v>
      </c>
      <c r="DM569" s="53">
        <v>-0.4651747</v>
      </c>
      <c r="DN569" s="53">
        <v>-0.67441850000000003</v>
      </c>
      <c r="DO569" s="53">
        <v>-0.5663532</v>
      </c>
      <c r="DP569" s="53">
        <v>-0.29577759999999997</v>
      </c>
      <c r="DQ569" s="53">
        <v>-0.36309279999999999</v>
      </c>
      <c r="DR569" s="53">
        <v>1.9303399999999998E-2</v>
      </c>
      <c r="DS569" s="53">
        <v>-0.52546879999999996</v>
      </c>
      <c r="DT569" s="53">
        <v>-0.84095830000000005</v>
      </c>
      <c r="DU569" s="53">
        <v>-0.80322700000000002</v>
      </c>
      <c r="DV569" s="53">
        <v>-0.69184400000000001</v>
      </c>
      <c r="DW569" s="53">
        <v>-0.80754499999999996</v>
      </c>
      <c r="DX569" s="53">
        <v>-1.090916</v>
      </c>
      <c r="DY569" s="53">
        <v>-0.25324801000000002</v>
      </c>
      <c r="DZ569" s="53">
        <v>0.14451020000000001</v>
      </c>
      <c r="EA569" s="53">
        <v>0.1541698</v>
      </c>
      <c r="EB569" s="53">
        <v>3.5968699999999999E-2</v>
      </c>
      <c r="EC569" s="53">
        <v>0.47298649999999998</v>
      </c>
      <c r="ED569" s="53">
        <v>0.8275863</v>
      </c>
      <c r="EE569" s="53">
        <v>0.77096240000000005</v>
      </c>
      <c r="EF569" s="53">
        <v>0.44654389999999999</v>
      </c>
      <c r="EG569" s="53">
        <v>0.50271670000000002</v>
      </c>
      <c r="EH569" s="53">
        <v>0.22275880000000001</v>
      </c>
      <c r="EI569" s="53">
        <v>0.38416040000000001</v>
      </c>
      <c r="EJ569" s="53">
        <v>0.1542762</v>
      </c>
      <c r="EK569" s="53">
        <v>0.48074869999999997</v>
      </c>
      <c r="EL569" s="53">
        <v>0.29048570000000001</v>
      </c>
      <c r="EM569" s="53">
        <v>0.39280130000000002</v>
      </c>
      <c r="EN569" s="53">
        <v>0.70119909999999996</v>
      </c>
      <c r="EO569" s="53">
        <v>0.65312579999999998</v>
      </c>
      <c r="EP569" s="53">
        <v>1.123834</v>
      </c>
      <c r="EQ569" s="53">
        <v>0.47836810000000002</v>
      </c>
      <c r="ER569" s="53">
        <v>0.13332949999999999</v>
      </c>
      <c r="ES569" s="53">
        <v>4.0734699999999999E-2</v>
      </c>
      <c r="ET569" s="53">
        <v>0.15403040000000001</v>
      </c>
      <c r="EU569" s="53">
        <v>-2.27418E-2</v>
      </c>
      <c r="EV569" s="53">
        <v>-0.3685466</v>
      </c>
      <c r="EW569" s="53">
        <v>61.202919999999999</v>
      </c>
      <c r="EX569" s="53">
        <v>60.465499999999999</v>
      </c>
      <c r="EY569" s="53">
        <v>60.009309999999999</v>
      </c>
      <c r="EZ569" s="53">
        <v>59.57987</v>
      </c>
      <c r="FA569" s="53">
        <v>59.17465</v>
      </c>
      <c r="FB569" s="53">
        <v>58.894159999999999</v>
      </c>
      <c r="FC569" s="53">
        <v>59.325510000000001</v>
      </c>
      <c r="FD569" s="53">
        <v>61.088389999999997</v>
      </c>
      <c r="FE569" s="53">
        <v>63.598129999999998</v>
      </c>
      <c r="FF569" s="53">
        <v>66.552689999999998</v>
      </c>
      <c r="FG569" s="53">
        <v>69.396690000000007</v>
      </c>
      <c r="FH569" s="53">
        <v>72.032870000000003</v>
      </c>
      <c r="FI569" s="53">
        <v>74.071340000000006</v>
      </c>
      <c r="FJ569" s="53">
        <v>75.520520000000005</v>
      </c>
      <c r="FK569" s="53">
        <v>76.284390000000002</v>
      </c>
      <c r="FL569" s="53">
        <v>76.194199999999995</v>
      </c>
      <c r="FM569" s="53">
        <v>75.592830000000006</v>
      </c>
      <c r="FN569" s="53">
        <v>74.052800000000005</v>
      </c>
      <c r="FO569" s="53">
        <v>71.617289999999997</v>
      </c>
      <c r="FP569" s="53">
        <v>68.725899999999996</v>
      </c>
      <c r="FQ569" s="53">
        <v>65.527649999999994</v>
      </c>
      <c r="FR569" s="53">
        <v>63.574219999999997</v>
      </c>
      <c r="FS569" s="53">
        <v>62.397039999999997</v>
      </c>
      <c r="FT569" s="53">
        <v>61.446460000000002</v>
      </c>
      <c r="FU569" s="53">
        <v>1605</v>
      </c>
      <c r="FV569" s="53">
        <v>61763.06</v>
      </c>
      <c r="FW569" s="53">
        <v>161.67750000000001</v>
      </c>
      <c r="FX569" s="53">
        <v>1</v>
      </c>
    </row>
    <row r="570" spans="1:180" x14ac:dyDescent="0.3">
      <c r="A570" t="s">
        <v>174</v>
      </c>
      <c r="B570" t="s">
        <v>221</v>
      </c>
      <c r="C570" t="s">
        <v>180</v>
      </c>
      <c r="D570" t="s">
        <v>227</v>
      </c>
      <c r="E570" t="s">
        <v>189</v>
      </c>
      <c r="F570" t="s">
        <v>230</v>
      </c>
      <c r="G570" t="s">
        <v>243</v>
      </c>
      <c r="H570" s="53">
        <v>40</v>
      </c>
      <c r="I570" s="53">
        <v>36.358027999999997</v>
      </c>
      <c r="J570" s="53">
        <v>34.910350000000001</v>
      </c>
      <c r="K570" s="53">
        <v>33.864469999999997</v>
      </c>
      <c r="L570" s="53">
        <v>33.176270000000002</v>
      </c>
      <c r="M570" s="53">
        <v>36.699849999999998</v>
      </c>
      <c r="N570" s="53">
        <v>36.165799999999997</v>
      </c>
      <c r="O570" s="53">
        <v>38.48124</v>
      </c>
      <c r="P570" s="53">
        <v>37.56373</v>
      </c>
      <c r="Q570" s="53">
        <v>39.372630000000001</v>
      </c>
      <c r="R570" s="53">
        <v>42.747990000000001</v>
      </c>
      <c r="S570" s="53">
        <v>42.363210000000002</v>
      </c>
      <c r="T570" s="53">
        <v>42.92747</v>
      </c>
      <c r="U570" s="53">
        <v>44.376719999999999</v>
      </c>
      <c r="V570" s="53">
        <v>45.757469999999998</v>
      </c>
      <c r="W570" s="53">
        <v>46.221960000000003</v>
      </c>
      <c r="X570" s="53">
        <v>46.5884</v>
      </c>
      <c r="Y570" s="53">
        <v>46.257629999999999</v>
      </c>
      <c r="Z570" s="53">
        <v>45.89331</v>
      </c>
      <c r="AA570" s="53">
        <v>45.730789999999999</v>
      </c>
      <c r="AB570" s="53">
        <v>46.461860000000001</v>
      </c>
      <c r="AC570" s="53">
        <v>48.974719999999998</v>
      </c>
      <c r="AD570" s="53">
        <v>48.926090000000002</v>
      </c>
      <c r="AE570" s="53">
        <v>45.543959999999998</v>
      </c>
      <c r="AF570" s="53">
        <v>41.681060000000002</v>
      </c>
      <c r="AG570" s="53">
        <v>-1.9575229999999999</v>
      </c>
      <c r="AH570" s="53">
        <v>-1.285147</v>
      </c>
      <c r="AI570" s="53">
        <v>-1.272702</v>
      </c>
      <c r="AJ570" s="53">
        <v>-1.1875929999999999</v>
      </c>
      <c r="AK570" s="53">
        <v>0.53583840000000005</v>
      </c>
      <c r="AL570" s="53">
        <v>-0.28860350000000001</v>
      </c>
      <c r="AM570" s="53">
        <v>1.065396</v>
      </c>
      <c r="AN570" s="53">
        <v>-1.540878</v>
      </c>
      <c r="AO570" s="53">
        <v>-2.1239720000000002</v>
      </c>
      <c r="AP570" s="53">
        <v>-0.42491299999999999</v>
      </c>
      <c r="AQ570" s="53">
        <v>-2.0950549999999999</v>
      </c>
      <c r="AR570" s="53">
        <v>-2.8277990000000002</v>
      </c>
      <c r="AS570" s="53">
        <v>-2.4132600000000002</v>
      </c>
      <c r="AT570" s="53">
        <v>-2.4149449999999999</v>
      </c>
      <c r="AU570" s="53">
        <v>-2.6993119999999999</v>
      </c>
      <c r="AV570" s="53">
        <v>-2.9334389999999999</v>
      </c>
      <c r="AW570" s="53">
        <v>-3.2381679999999999</v>
      </c>
      <c r="AX570" s="53">
        <v>-3.1965170000000001</v>
      </c>
      <c r="AY570" s="53">
        <v>-2.1371760000000002</v>
      </c>
      <c r="AZ570" s="53">
        <v>-0.78841050000000001</v>
      </c>
      <c r="BA570" s="53">
        <v>-0.7006521</v>
      </c>
      <c r="BB570" s="53">
        <v>1.3232980000000001</v>
      </c>
      <c r="BC570" s="53">
        <v>1.160666</v>
      </c>
      <c r="BD570" s="53">
        <v>0.93662869999999998</v>
      </c>
      <c r="BE570" s="53">
        <v>1.3317760000000001</v>
      </c>
      <c r="BF570" s="53">
        <v>1.6828860000000001</v>
      </c>
      <c r="BG570" s="53">
        <v>1.641027</v>
      </c>
      <c r="BH570" s="53">
        <v>1.5514429999999999</v>
      </c>
      <c r="BI570" s="53">
        <v>3.8770600000000002</v>
      </c>
      <c r="BJ570" s="53">
        <v>2.2277529999999999</v>
      </c>
      <c r="BK570" s="53">
        <v>3.643214</v>
      </c>
      <c r="BL570" s="53">
        <v>1.13029</v>
      </c>
      <c r="BM570" s="53">
        <v>0.37115429999999999</v>
      </c>
      <c r="BN570" s="53">
        <v>1.8235159999999999</v>
      </c>
      <c r="BO570" s="53">
        <v>-0.20934440000000001</v>
      </c>
      <c r="BP570" s="53">
        <v>-1.071804</v>
      </c>
      <c r="BQ570" s="53">
        <v>-0.70359139999999998</v>
      </c>
      <c r="BR570" s="53">
        <v>-0.64049929999999999</v>
      </c>
      <c r="BS570" s="53">
        <v>-0.99593160000000003</v>
      </c>
      <c r="BT570" s="53">
        <v>-1.168892</v>
      </c>
      <c r="BU570" s="53">
        <v>-1.482896</v>
      </c>
      <c r="BV570" s="53">
        <v>-1.444831</v>
      </c>
      <c r="BW570" s="53">
        <v>-0.54190229999999995</v>
      </c>
      <c r="BX570" s="53">
        <v>0.96894150000000001</v>
      </c>
      <c r="BY570" s="53">
        <v>2.8569520000000002</v>
      </c>
      <c r="BZ570" s="53">
        <v>4.8079640000000001</v>
      </c>
      <c r="CA570" s="53">
        <v>5.0306249999999997</v>
      </c>
      <c r="CB570" s="53">
        <v>4.6857860000000002</v>
      </c>
      <c r="CC570" s="53">
        <v>3.6099340999999998</v>
      </c>
      <c r="CD570" s="53">
        <v>3.738537</v>
      </c>
      <c r="CE570" s="53">
        <v>3.6590669999999998</v>
      </c>
      <c r="CF570" s="53">
        <v>3.4484910000000002</v>
      </c>
      <c r="CG570" s="53">
        <v>6.1911810000000003</v>
      </c>
      <c r="CH570" s="53">
        <v>3.970574</v>
      </c>
      <c r="CI570" s="53">
        <v>5.4286029999999998</v>
      </c>
      <c r="CJ570" s="53">
        <v>2.9803329999999999</v>
      </c>
      <c r="CK570" s="53">
        <v>2.0992709999999999</v>
      </c>
      <c r="CL570" s="53">
        <v>3.3807710000000002</v>
      </c>
      <c r="CM570" s="53">
        <v>1.0966929999999999</v>
      </c>
      <c r="CN570" s="53">
        <v>0.14439350000000001</v>
      </c>
      <c r="CO570" s="53">
        <v>0.48051949999999999</v>
      </c>
      <c r="CP570" s="53">
        <v>0.58847609999999995</v>
      </c>
      <c r="CQ570" s="53">
        <v>0.1838245</v>
      </c>
      <c r="CR570" s="53">
        <v>5.3228200000000003E-2</v>
      </c>
      <c r="CS570" s="53">
        <v>-0.26719969999999998</v>
      </c>
      <c r="CT570" s="53">
        <v>-0.23161889999999999</v>
      </c>
      <c r="CU570" s="53">
        <v>0.56297909999999995</v>
      </c>
      <c r="CV570" s="53">
        <v>2.1860780000000002</v>
      </c>
      <c r="CW570" s="53">
        <v>5.3209379999999999</v>
      </c>
      <c r="CX570" s="53">
        <v>7.2214340000000004</v>
      </c>
      <c r="CY570" s="53">
        <v>7.710947</v>
      </c>
      <c r="CZ570" s="53">
        <v>7.2824400000000002</v>
      </c>
      <c r="DA570" s="53">
        <v>5.8880929999999996</v>
      </c>
      <c r="DB570" s="53">
        <v>5.7941880000000001</v>
      </c>
      <c r="DC570" s="53">
        <v>5.6771060000000002</v>
      </c>
      <c r="DD570" s="53">
        <v>5.3455389999999996</v>
      </c>
      <c r="DE570" s="53">
        <v>8.5053009999999993</v>
      </c>
      <c r="DF570" s="53">
        <v>5.7133960000000004</v>
      </c>
      <c r="DG570" s="53">
        <v>7.2139920000000002</v>
      </c>
      <c r="DH570" s="53">
        <v>4.8303750000000001</v>
      </c>
      <c r="DI570" s="53">
        <v>3.827388</v>
      </c>
      <c r="DJ570" s="53">
        <v>4.9380259999999998</v>
      </c>
      <c r="DK570" s="53">
        <v>2.4027310000000002</v>
      </c>
      <c r="DL570" s="53">
        <v>1.3605910000000001</v>
      </c>
      <c r="DM570" s="53">
        <v>1.6646300000000001</v>
      </c>
      <c r="DN570" s="53">
        <v>1.8174520000000001</v>
      </c>
      <c r="DO570" s="53">
        <v>1.3635809999999999</v>
      </c>
      <c r="DP570" s="53">
        <v>1.2753479999999999</v>
      </c>
      <c r="DQ570" s="53">
        <v>0.94849629999999996</v>
      </c>
      <c r="DR570" s="53">
        <v>0.9815933</v>
      </c>
      <c r="DS570" s="53">
        <v>1.667861</v>
      </c>
      <c r="DT570" s="53">
        <v>3.4032149999999999</v>
      </c>
      <c r="DU570" s="53">
        <v>7.7849240000000002</v>
      </c>
      <c r="DV570" s="53">
        <v>9.6349029999999996</v>
      </c>
      <c r="DW570" s="53">
        <v>10.39127</v>
      </c>
      <c r="DX570" s="53">
        <v>9.8790949999999995</v>
      </c>
      <c r="DY570" s="53">
        <v>9.1773910999999995</v>
      </c>
      <c r="DZ570" s="53">
        <v>8.7622210000000003</v>
      </c>
      <c r="EA570" s="53">
        <v>8.5908359999999995</v>
      </c>
      <c r="EB570" s="53">
        <v>8.0845749999999992</v>
      </c>
      <c r="EC570" s="53">
        <v>11.84652</v>
      </c>
      <c r="ED570" s="53">
        <v>8.2297530000000005</v>
      </c>
      <c r="EE570" s="53">
        <v>9.7918099999999999</v>
      </c>
      <c r="EF570" s="53">
        <v>7.5015429999999999</v>
      </c>
      <c r="EG570" s="53">
        <v>6.322514</v>
      </c>
      <c r="EH570" s="53">
        <v>7.1864549999999996</v>
      </c>
      <c r="EI570" s="53">
        <v>4.2884419999999999</v>
      </c>
      <c r="EJ570" s="53">
        <v>3.1165859999999999</v>
      </c>
      <c r="EK570" s="53">
        <v>3.3742990000000002</v>
      </c>
      <c r="EL570" s="53">
        <v>3.5918969999999999</v>
      </c>
      <c r="EM570" s="53">
        <v>3.066961</v>
      </c>
      <c r="EN570" s="53">
        <v>3.0398960000000002</v>
      </c>
      <c r="EO570" s="53">
        <v>2.7037680000000002</v>
      </c>
      <c r="EP570" s="53">
        <v>2.733279</v>
      </c>
      <c r="EQ570" s="53">
        <v>3.263134</v>
      </c>
      <c r="ER570" s="53">
        <v>5.1605670000000003</v>
      </c>
      <c r="ES570" s="53">
        <v>11.34253</v>
      </c>
      <c r="ET570" s="53">
        <v>13.11957</v>
      </c>
      <c r="EU570" s="53">
        <v>14.261229999999999</v>
      </c>
      <c r="EV570" s="53">
        <v>13.62825</v>
      </c>
      <c r="EW570" s="53">
        <v>80.026330000000002</v>
      </c>
      <c r="EX570" s="53">
        <v>77.906750000000002</v>
      </c>
      <c r="EY570" s="53">
        <v>76.268119999999996</v>
      </c>
      <c r="EZ570" s="53">
        <v>74.921400000000006</v>
      </c>
      <c r="FA570" s="53">
        <v>73.177899999999994</v>
      </c>
      <c r="FB570" s="53">
        <v>71.656189999999995</v>
      </c>
      <c r="FC570" s="53">
        <v>70.905559999999994</v>
      </c>
      <c r="FD570" s="53">
        <v>72.403220000000005</v>
      </c>
      <c r="FE570" s="53">
        <v>75.856819999999999</v>
      </c>
      <c r="FF570" s="53">
        <v>80.010540000000006</v>
      </c>
      <c r="FG570" s="53">
        <v>84.269509999999997</v>
      </c>
      <c r="FH570" s="53">
        <v>87.876140000000007</v>
      </c>
      <c r="FI570" s="53">
        <v>91.277720000000002</v>
      </c>
      <c r="FJ570" s="53">
        <v>94.256379999999993</v>
      </c>
      <c r="FK570" s="53">
        <v>96.272419999999997</v>
      </c>
      <c r="FL570" s="53">
        <v>97.825569999999999</v>
      </c>
      <c r="FM570" s="53">
        <v>98.604290000000006</v>
      </c>
      <c r="FN570" s="53">
        <v>98.106319999999997</v>
      </c>
      <c r="FO570" s="53">
        <v>96.242170000000002</v>
      </c>
      <c r="FP570" s="53">
        <v>93.427090000000007</v>
      </c>
      <c r="FQ570" s="53">
        <v>90.174930000000003</v>
      </c>
      <c r="FR570" s="53">
        <v>87.423230000000004</v>
      </c>
      <c r="FS570" s="53">
        <v>84.508080000000007</v>
      </c>
      <c r="FT570" s="53">
        <v>81.948490000000007</v>
      </c>
      <c r="FU570" s="53">
        <v>360</v>
      </c>
      <c r="FV570" s="53">
        <v>15844.69</v>
      </c>
      <c r="FW570" s="53">
        <v>149.60579999999999</v>
      </c>
      <c r="FX570" s="53">
        <v>1</v>
      </c>
    </row>
    <row r="571" spans="1:180" x14ac:dyDescent="0.3">
      <c r="A571" t="s">
        <v>174</v>
      </c>
      <c r="B571" t="s">
        <v>221</v>
      </c>
      <c r="C571" t="s">
        <v>180</v>
      </c>
      <c r="D571" t="s">
        <v>248</v>
      </c>
      <c r="E571" t="s">
        <v>187</v>
      </c>
      <c r="F571" t="s">
        <v>230</v>
      </c>
      <c r="G571" t="s">
        <v>243</v>
      </c>
      <c r="H571" s="53">
        <v>40</v>
      </c>
      <c r="I571" s="53">
        <v>30.486080000000001</v>
      </c>
      <c r="J571" s="53">
        <v>29.12828</v>
      </c>
      <c r="K571" s="53">
        <v>28.07826</v>
      </c>
      <c r="L571" s="53">
        <v>27.52515</v>
      </c>
      <c r="M571" s="53">
        <v>32.924160000000001</v>
      </c>
      <c r="N571" s="53">
        <v>32.214410000000001</v>
      </c>
      <c r="O571" s="53">
        <v>31.431080000000001</v>
      </c>
      <c r="P571" s="53">
        <v>34.727780000000003</v>
      </c>
      <c r="Q571" s="53">
        <v>34.146070000000002</v>
      </c>
      <c r="R571" s="53">
        <v>37.084130000000002</v>
      </c>
      <c r="S571" s="53">
        <v>38.198270000000001</v>
      </c>
      <c r="T571" s="53">
        <v>39.077739999999999</v>
      </c>
      <c r="U571" s="53">
        <v>40.210169999999998</v>
      </c>
      <c r="V571" s="53">
        <v>41.374780000000001</v>
      </c>
      <c r="W571" s="53">
        <v>42.19509</v>
      </c>
      <c r="X571" s="53">
        <v>42.086150000000004</v>
      </c>
      <c r="Y571" s="53">
        <v>42.279559999999996</v>
      </c>
      <c r="Z571" s="53">
        <v>41.836390000000002</v>
      </c>
      <c r="AA571" s="53">
        <v>41.201880000000003</v>
      </c>
      <c r="AB571" s="53">
        <v>42.72784</v>
      </c>
      <c r="AC571" s="53">
        <v>45.051609999999997</v>
      </c>
      <c r="AD571" s="53">
        <v>43.136240000000001</v>
      </c>
      <c r="AE571" s="53">
        <v>36.109969999999997</v>
      </c>
      <c r="AF571" s="53">
        <v>31.638719999999999</v>
      </c>
      <c r="AG571" s="53">
        <v>-4.5240568999999997</v>
      </c>
      <c r="AH571" s="53">
        <v>-4.2584289999999996</v>
      </c>
      <c r="AI571" s="53">
        <v>-3.8477169999999998</v>
      </c>
      <c r="AJ571" s="53">
        <v>-3.6315379999999999</v>
      </c>
      <c r="AK571" s="53">
        <v>-1.5298080000000001</v>
      </c>
      <c r="AL571" s="53">
        <v>-1.486486</v>
      </c>
      <c r="AM571" s="53">
        <v>-2.6357849999999998</v>
      </c>
      <c r="AN571" s="53">
        <v>-3.4077700000000002</v>
      </c>
      <c r="AO571" s="53">
        <v>-4.307474</v>
      </c>
      <c r="AP571" s="53">
        <v>-3.5349780000000002</v>
      </c>
      <c r="AQ571" s="53">
        <v>-4.2554160000000003</v>
      </c>
      <c r="AR571" s="53">
        <v>-4.8636670000000004</v>
      </c>
      <c r="AS571" s="53">
        <v>-4.9943379999999999</v>
      </c>
      <c r="AT571" s="53">
        <v>-4.8577979999999998</v>
      </c>
      <c r="AU571" s="53">
        <v>-4.8100589999999999</v>
      </c>
      <c r="AV571" s="53">
        <v>-5.2752150000000002</v>
      </c>
      <c r="AW571" s="53">
        <v>-5.2990259999999996</v>
      </c>
      <c r="AX571" s="53">
        <v>-5.373729</v>
      </c>
      <c r="AY571" s="53">
        <v>-5.510402</v>
      </c>
      <c r="AZ571" s="53">
        <v>-4.4733239999999999</v>
      </c>
      <c r="BA571" s="53">
        <v>-4.0295329999999998</v>
      </c>
      <c r="BB571" s="53">
        <v>-3.9998459999999998</v>
      </c>
      <c r="BC571" s="53">
        <v>-7.1564329999999998</v>
      </c>
      <c r="BD571" s="53">
        <v>-6.3016370000000004</v>
      </c>
      <c r="BE571" s="53">
        <v>-3.178051</v>
      </c>
      <c r="BF571" s="53">
        <v>-2.9928460000000001</v>
      </c>
      <c r="BG571" s="53">
        <v>-2.6785389999999998</v>
      </c>
      <c r="BH571" s="53">
        <v>-2.5290370000000002</v>
      </c>
      <c r="BI571" s="53">
        <v>1.210245</v>
      </c>
      <c r="BJ571" s="53">
        <v>0.32298110000000002</v>
      </c>
      <c r="BK571" s="53">
        <v>-0.94364550000000003</v>
      </c>
      <c r="BL571" s="53">
        <v>-0.71966450000000004</v>
      </c>
      <c r="BM571" s="53">
        <v>-3.1988829999999999</v>
      </c>
      <c r="BN571" s="53">
        <v>-2.3378389999999998</v>
      </c>
      <c r="BO571" s="53">
        <v>-3.1039509999999999</v>
      </c>
      <c r="BP571" s="53">
        <v>-3.6429420000000001</v>
      </c>
      <c r="BQ571" s="53">
        <v>-3.6571660000000001</v>
      </c>
      <c r="BR571" s="53">
        <v>-3.4333819999999999</v>
      </c>
      <c r="BS571" s="53">
        <v>-3.3431670000000002</v>
      </c>
      <c r="BT571" s="53">
        <v>-3.7774489999999998</v>
      </c>
      <c r="BU571" s="53">
        <v>-3.6740560000000002</v>
      </c>
      <c r="BV571" s="53">
        <v>-3.8798979999999998</v>
      </c>
      <c r="BW571" s="53">
        <v>-3.8821400000000001</v>
      </c>
      <c r="BX571" s="53">
        <v>-2.0870419999999998</v>
      </c>
      <c r="BY571" s="53">
        <v>-0.25969999999999999</v>
      </c>
      <c r="BZ571" s="53">
        <v>-0.62816300000000003</v>
      </c>
      <c r="CA571" s="53">
        <v>-3.7973080000000001</v>
      </c>
      <c r="CB571" s="53">
        <v>-4.1724540000000001</v>
      </c>
      <c r="CC571" s="53">
        <v>-2.2458119000000001</v>
      </c>
      <c r="CD571" s="53">
        <v>-2.1163080000000001</v>
      </c>
      <c r="CE571" s="53">
        <v>-1.86877</v>
      </c>
      <c r="CF571" s="53">
        <v>-1.7654479999999999</v>
      </c>
      <c r="CG571" s="53">
        <v>3.1079970000000001</v>
      </c>
      <c r="CH571" s="53">
        <v>1.5762130000000001</v>
      </c>
      <c r="CI571" s="53">
        <v>0.2283251</v>
      </c>
      <c r="CJ571" s="53">
        <v>1.142109</v>
      </c>
      <c r="CK571" s="53">
        <v>-2.431076</v>
      </c>
      <c r="CL571" s="53">
        <v>-1.508705</v>
      </c>
      <c r="CM571" s="53">
        <v>-2.3064499999999999</v>
      </c>
      <c r="CN571" s="53">
        <v>-2.797472</v>
      </c>
      <c r="CO571" s="53">
        <v>-2.7310449999999999</v>
      </c>
      <c r="CP571" s="53">
        <v>-2.4468359999999998</v>
      </c>
      <c r="CQ571" s="53">
        <v>-2.3272029999999999</v>
      </c>
      <c r="CR571" s="53">
        <v>-2.7401010000000001</v>
      </c>
      <c r="CS571" s="53">
        <v>-2.5486070000000001</v>
      </c>
      <c r="CT571" s="53">
        <v>-2.845275</v>
      </c>
      <c r="CU571" s="53">
        <v>-2.7544110000000002</v>
      </c>
      <c r="CV571" s="53">
        <v>-0.4343109</v>
      </c>
      <c r="CW571" s="53">
        <v>2.3512749999999998</v>
      </c>
      <c r="CX571" s="53">
        <v>1.7070540000000001</v>
      </c>
      <c r="CY571" s="53">
        <v>-1.4707889999999999</v>
      </c>
      <c r="CZ571" s="53">
        <v>-2.6977890000000002</v>
      </c>
      <c r="DA571" s="53">
        <v>-1.313572</v>
      </c>
      <c r="DB571" s="53">
        <v>-1.23977</v>
      </c>
      <c r="DC571" s="53">
        <v>-1.0589999999999999</v>
      </c>
      <c r="DD571" s="53">
        <v>-1.0018590000000001</v>
      </c>
      <c r="DE571" s="53">
        <v>5.0057499999999999</v>
      </c>
      <c r="DF571" s="53">
        <v>2.8294440000000001</v>
      </c>
      <c r="DG571" s="53">
        <v>1.400296</v>
      </c>
      <c r="DH571" s="53">
        <v>3.0038830000000001</v>
      </c>
      <c r="DI571" s="53">
        <v>-1.6632690000000001</v>
      </c>
      <c r="DJ571" s="53">
        <v>-0.67957060000000002</v>
      </c>
      <c r="DK571" s="53">
        <v>-1.5089490000000001</v>
      </c>
      <c r="DL571" s="53">
        <v>-1.9520029999999999</v>
      </c>
      <c r="DM571" s="53">
        <v>-1.8049230000000001</v>
      </c>
      <c r="DN571" s="53">
        <v>-1.4602900000000001</v>
      </c>
      <c r="DO571" s="53">
        <v>-1.3112379999999999</v>
      </c>
      <c r="DP571" s="53">
        <v>-1.702753</v>
      </c>
      <c r="DQ571" s="53">
        <v>-1.4231579999999999</v>
      </c>
      <c r="DR571" s="53">
        <v>-1.8106519999999999</v>
      </c>
      <c r="DS571" s="53">
        <v>-1.626682</v>
      </c>
      <c r="DT571" s="53">
        <v>1.218421</v>
      </c>
      <c r="DU571" s="53">
        <v>4.96225</v>
      </c>
      <c r="DV571" s="53">
        <v>4.0422710000000004</v>
      </c>
      <c r="DW571" s="53">
        <v>0.85573010000000005</v>
      </c>
      <c r="DX571" s="53">
        <v>-1.223123</v>
      </c>
      <c r="DY571" s="53">
        <v>3.2433499999999997E-2</v>
      </c>
      <c r="DZ571" s="53">
        <v>2.5812399999999999E-2</v>
      </c>
      <c r="EA571" s="53">
        <v>0.1101777</v>
      </c>
      <c r="EB571" s="53">
        <v>0.1006417</v>
      </c>
      <c r="EC571" s="53">
        <v>7.7458020000000003</v>
      </c>
      <c r="ED571" s="53">
        <v>4.6389110000000002</v>
      </c>
      <c r="EE571" s="53">
        <v>3.092435</v>
      </c>
      <c r="EF571" s="53">
        <v>5.6919880000000003</v>
      </c>
      <c r="EG571" s="53">
        <v>-0.55467739999999999</v>
      </c>
      <c r="EH571" s="53">
        <v>0.51756789999999997</v>
      </c>
      <c r="EI571" s="53">
        <v>-0.35748350000000001</v>
      </c>
      <c r="EJ571" s="53">
        <v>-0.73127869999999995</v>
      </c>
      <c r="EK571" s="53">
        <v>-0.46775119999999998</v>
      </c>
      <c r="EL571" s="53">
        <v>-3.5874799999999998E-2</v>
      </c>
      <c r="EM571" s="53">
        <v>0.15565370000000001</v>
      </c>
      <c r="EN571" s="53">
        <v>-0.204987</v>
      </c>
      <c r="EO571" s="53">
        <v>0.20181199999999999</v>
      </c>
      <c r="EP571" s="53">
        <v>-0.31682090000000002</v>
      </c>
      <c r="EQ571" s="53">
        <v>1.5801000000000001E-3</v>
      </c>
      <c r="ER571" s="53">
        <v>3.6047020000000001</v>
      </c>
      <c r="ES571" s="53">
        <v>8.7320829999999994</v>
      </c>
      <c r="ET571" s="53">
        <v>7.4139540000000004</v>
      </c>
      <c r="EU571" s="53">
        <v>4.2148539999999999</v>
      </c>
      <c r="EV571" s="53">
        <v>0.90605939999999996</v>
      </c>
      <c r="EW571" s="53">
        <v>80.729860000000002</v>
      </c>
      <c r="EX571" s="53">
        <v>78.671520000000001</v>
      </c>
      <c r="EY571" s="53">
        <v>76.608159999999998</v>
      </c>
      <c r="EZ571" s="53">
        <v>74.722740000000002</v>
      </c>
      <c r="FA571" s="53">
        <v>73.45608</v>
      </c>
      <c r="FB571" s="53">
        <v>72.308329999999998</v>
      </c>
      <c r="FC571" s="53">
        <v>72.271870000000007</v>
      </c>
      <c r="FD571" s="53">
        <v>74.761279999999999</v>
      </c>
      <c r="FE571" s="53">
        <v>78.387330000000006</v>
      </c>
      <c r="FF571" s="53">
        <v>82.164060000000006</v>
      </c>
      <c r="FG571" s="53">
        <v>85.820830000000001</v>
      </c>
      <c r="FH571" s="53">
        <v>88.971180000000004</v>
      </c>
      <c r="FI571" s="53">
        <v>91.964929999999995</v>
      </c>
      <c r="FJ571" s="53">
        <v>94.787319999999994</v>
      </c>
      <c r="FK571" s="53">
        <v>96.955029999999994</v>
      </c>
      <c r="FL571" s="53">
        <v>98.469269999999995</v>
      </c>
      <c r="FM571" s="53">
        <v>99.121350000000007</v>
      </c>
      <c r="FN571" s="53">
        <v>98.614750000000001</v>
      </c>
      <c r="FO571" s="53">
        <v>96.424130000000005</v>
      </c>
      <c r="FP571" s="53">
        <v>94.493579999999994</v>
      </c>
      <c r="FQ571" s="53">
        <v>91.750349999999997</v>
      </c>
      <c r="FR571" s="53">
        <v>88.214070000000007</v>
      </c>
      <c r="FS571" s="53">
        <v>84.754679999999993</v>
      </c>
      <c r="FT571" s="53">
        <v>81.571529999999996</v>
      </c>
      <c r="FU571" s="53">
        <v>360</v>
      </c>
      <c r="FV571" s="53">
        <v>15275.12</v>
      </c>
      <c r="FW571" s="53">
        <v>153.81280000000001</v>
      </c>
      <c r="FX571" s="53">
        <v>1</v>
      </c>
    </row>
    <row r="572" spans="1:180" x14ac:dyDescent="0.3">
      <c r="A572" t="s">
        <v>174</v>
      </c>
      <c r="B572" t="s">
        <v>221</v>
      </c>
      <c r="C572" t="s">
        <v>180</v>
      </c>
      <c r="D572" t="s">
        <v>227</v>
      </c>
      <c r="E572" t="s">
        <v>190</v>
      </c>
      <c r="F572" t="s">
        <v>230</v>
      </c>
      <c r="G572" t="s">
        <v>243</v>
      </c>
      <c r="H572" s="53">
        <v>40</v>
      </c>
      <c r="I572" s="53">
        <v>36.949508999999999</v>
      </c>
      <c r="J572" s="53">
        <v>36.266849999999998</v>
      </c>
      <c r="K572" s="53">
        <v>35.572670000000002</v>
      </c>
      <c r="L572" s="53">
        <v>34.982860000000002</v>
      </c>
      <c r="M572" s="53">
        <v>38.464820000000003</v>
      </c>
      <c r="N572" s="53">
        <v>38.83184</v>
      </c>
      <c r="O572" s="53">
        <v>39.572040000000001</v>
      </c>
      <c r="P572" s="53">
        <v>39.055599999999998</v>
      </c>
      <c r="Q572" s="53">
        <v>40.003639999999997</v>
      </c>
      <c r="R572" s="53">
        <v>41.999879999999997</v>
      </c>
      <c r="S572" s="53">
        <v>40.801859999999998</v>
      </c>
      <c r="T572" s="53">
        <v>41.142159999999997</v>
      </c>
      <c r="U572" s="53">
        <v>41.3</v>
      </c>
      <c r="V572" s="53">
        <v>41.717619999999997</v>
      </c>
      <c r="W572" s="53">
        <v>42.089399999999998</v>
      </c>
      <c r="X572" s="53">
        <v>42.750489999999999</v>
      </c>
      <c r="Y572" s="53">
        <v>41.948639999999997</v>
      </c>
      <c r="Z572" s="53">
        <v>41.236400000000003</v>
      </c>
      <c r="AA572" s="53">
        <v>41.379260000000002</v>
      </c>
      <c r="AB572" s="53">
        <v>41.755360000000003</v>
      </c>
      <c r="AC572" s="53">
        <v>39.937640000000002</v>
      </c>
      <c r="AD572" s="53">
        <v>44.382849999999998</v>
      </c>
      <c r="AE572" s="53">
        <v>42.853409999999997</v>
      </c>
      <c r="AF572" s="53">
        <v>39.420490000000001</v>
      </c>
      <c r="AG572" s="53">
        <v>-2.0899619999999999</v>
      </c>
      <c r="AH572" s="53">
        <v>-1.3623590000000001</v>
      </c>
      <c r="AI572" s="53">
        <v>-1.3585</v>
      </c>
      <c r="AJ572" s="53">
        <v>-1.683816</v>
      </c>
      <c r="AK572" s="53">
        <v>0.74395469999999997</v>
      </c>
      <c r="AL572" s="53">
        <v>-0.35845890000000002</v>
      </c>
      <c r="AM572" s="53">
        <v>-1.228515</v>
      </c>
      <c r="AN572" s="53">
        <v>-2.0340919999999998</v>
      </c>
      <c r="AO572" s="53">
        <v>-2.7528670000000002</v>
      </c>
      <c r="AP572" s="53">
        <v>-1.4112849999999999</v>
      </c>
      <c r="AQ572" s="53">
        <v>-2.5491969999999999</v>
      </c>
      <c r="AR572" s="53">
        <v>-2.6176819999999998</v>
      </c>
      <c r="AS572" s="53">
        <v>-2.8435679999999999</v>
      </c>
      <c r="AT572" s="53">
        <v>-2.8096619999999999</v>
      </c>
      <c r="AU572" s="53">
        <v>-2.3414839999999999</v>
      </c>
      <c r="AV572" s="53">
        <v>-2.3894069999999998</v>
      </c>
      <c r="AW572" s="53">
        <v>-2.8440349999999999</v>
      </c>
      <c r="AX572" s="53">
        <v>-3.0345339999999998</v>
      </c>
      <c r="AY572" s="53">
        <v>-2.4508209999999999</v>
      </c>
      <c r="AZ572" s="53">
        <v>-2.1279029999999999</v>
      </c>
      <c r="BA572" s="53">
        <v>-2.3622329999999998</v>
      </c>
      <c r="BB572" s="53">
        <v>-3.8474599999999998E-2</v>
      </c>
      <c r="BC572" s="53">
        <v>-0.1964486</v>
      </c>
      <c r="BD572" s="53">
        <v>-0.77774480000000001</v>
      </c>
      <c r="BE572" s="53">
        <v>3.2989668999999999</v>
      </c>
      <c r="BF572" s="53">
        <v>3.9261940000000002</v>
      </c>
      <c r="BG572" s="53">
        <v>3.9979710000000002</v>
      </c>
      <c r="BH572" s="53">
        <v>3.7652350000000001</v>
      </c>
      <c r="BI572" s="53">
        <v>6.3406399999999996</v>
      </c>
      <c r="BJ572" s="53">
        <v>5.0773130000000002</v>
      </c>
      <c r="BK572" s="53">
        <v>4.229025</v>
      </c>
      <c r="BL572" s="53">
        <v>3.264777</v>
      </c>
      <c r="BM572" s="53">
        <v>2.3136269999999999</v>
      </c>
      <c r="BN572" s="53">
        <v>3.073064</v>
      </c>
      <c r="BO572" s="53">
        <v>0.84332810000000002</v>
      </c>
      <c r="BP572" s="53">
        <v>7.8416299999999994E-2</v>
      </c>
      <c r="BQ572" s="53">
        <v>-0.64068270000000005</v>
      </c>
      <c r="BR572" s="53">
        <v>-1.1990829999999999</v>
      </c>
      <c r="BS572" s="53">
        <v>-1.3329519999999999</v>
      </c>
      <c r="BT572" s="53">
        <v>-1.3421989999999999</v>
      </c>
      <c r="BU572" s="53">
        <v>-1.9134</v>
      </c>
      <c r="BV572" s="53">
        <v>-2.170398</v>
      </c>
      <c r="BW572" s="53">
        <v>-1.387462</v>
      </c>
      <c r="BX572" s="53">
        <v>-0.83174429999999999</v>
      </c>
      <c r="BY572" s="53">
        <v>-1.016723</v>
      </c>
      <c r="BZ572" s="53">
        <v>3.7175630000000002</v>
      </c>
      <c r="CA572" s="53">
        <v>4.9108970000000003</v>
      </c>
      <c r="CB572" s="53">
        <v>4.3442160000000003</v>
      </c>
      <c r="CC572" s="53">
        <v>7.0313220000000003</v>
      </c>
      <c r="CD572" s="53">
        <v>7.5890300000000002</v>
      </c>
      <c r="CE572" s="53">
        <v>7.7078470000000001</v>
      </c>
      <c r="CF572" s="53">
        <v>7.5392320000000002</v>
      </c>
      <c r="CG572" s="53">
        <v>10.216889999999999</v>
      </c>
      <c r="CH572" s="53">
        <v>8.8421129999999994</v>
      </c>
      <c r="CI572" s="53">
        <v>8.0089009999999998</v>
      </c>
      <c r="CJ572" s="53">
        <v>6.9347580000000004</v>
      </c>
      <c r="CK572" s="53">
        <v>5.8226639999999996</v>
      </c>
      <c r="CL572" s="53">
        <v>6.1789110000000003</v>
      </c>
      <c r="CM572" s="53">
        <v>3.1929810000000001</v>
      </c>
      <c r="CN572" s="53">
        <v>1.9457260000000001</v>
      </c>
      <c r="CO572" s="53">
        <v>0.88502899999999995</v>
      </c>
      <c r="CP572" s="53">
        <v>-8.3600499999999994E-2</v>
      </c>
      <c r="CQ572" s="53">
        <v>-0.63444610000000001</v>
      </c>
      <c r="CR572" s="53">
        <v>-0.61690590000000001</v>
      </c>
      <c r="CS572" s="53">
        <v>-1.2688440000000001</v>
      </c>
      <c r="CT572" s="53">
        <v>-1.5718989999999999</v>
      </c>
      <c r="CU572" s="53">
        <v>-0.65098319999999998</v>
      </c>
      <c r="CV572" s="53">
        <v>6.5971199999999994E-2</v>
      </c>
      <c r="CW572" s="53">
        <v>-8.4827600000000003E-2</v>
      </c>
      <c r="CX572" s="53">
        <v>6.3189830000000002</v>
      </c>
      <c r="CY572" s="53">
        <v>8.4482289999999995</v>
      </c>
      <c r="CZ572" s="53">
        <v>7.8916700000000004</v>
      </c>
      <c r="DA572" s="53">
        <v>10.763680000000001</v>
      </c>
      <c r="DB572" s="53">
        <v>11.25187</v>
      </c>
      <c r="DC572" s="53">
        <v>11.417719999999999</v>
      </c>
      <c r="DD572" s="53">
        <v>11.313230000000001</v>
      </c>
      <c r="DE572" s="53">
        <v>14.09313</v>
      </c>
      <c r="DF572" s="53">
        <v>12.606909999999999</v>
      </c>
      <c r="DG572" s="53">
        <v>11.788779999999999</v>
      </c>
      <c r="DH572" s="53">
        <v>10.60474</v>
      </c>
      <c r="DI572" s="53">
        <v>9.3317019999999999</v>
      </c>
      <c r="DJ572" s="53">
        <v>9.2847580000000001</v>
      </c>
      <c r="DK572" s="53">
        <v>5.5426339999999996</v>
      </c>
      <c r="DL572" s="53">
        <v>3.8130350000000002</v>
      </c>
      <c r="DM572" s="53">
        <v>2.4107409999999998</v>
      </c>
      <c r="DN572" s="53">
        <v>1.031882</v>
      </c>
      <c r="DO572" s="53">
        <v>6.4059900000000003E-2</v>
      </c>
      <c r="DP572" s="53">
        <v>0.1083871</v>
      </c>
      <c r="DQ572" s="53">
        <v>-0.62428899999999998</v>
      </c>
      <c r="DR572" s="53">
        <v>-0.97340079999999995</v>
      </c>
      <c r="DS572" s="53">
        <v>8.54959E-2</v>
      </c>
      <c r="DT572" s="53">
        <v>0.96368659999999995</v>
      </c>
      <c r="DU572" s="53">
        <v>0.84706809999999999</v>
      </c>
      <c r="DV572" s="53">
        <v>8.9204030000000003</v>
      </c>
      <c r="DW572" s="53">
        <v>11.98556</v>
      </c>
      <c r="DX572" s="53">
        <v>11.43913</v>
      </c>
      <c r="DY572" s="53">
        <v>16.152611</v>
      </c>
      <c r="DZ572" s="53">
        <v>16.540420000000001</v>
      </c>
      <c r="EA572" s="53">
        <v>16.774190000000001</v>
      </c>
      <c r="EB572" s="53">
        <v>16.762280000000001</v>
      </c>
      <c r="EC572" s="53">
        <v>19.689820000000001</v>
      </c>
      <c r="ED572" s="53">
        <v>18.042680000000001</v>
      </c>
      <c r="EE572" s="53">
        <v>17.246320000000001</v>
      </c>
      <c r="EF572" s="53">
        <v>15.90361</v>
      </c>
      <c r="EG572" s="53">
        <v>14.398199999999999</v>
      </c>
      <c r="EH572" s="53">
        <v>13.76911</v>
      </c>
      <c r="EI572" s="53">
        <v>8.9351590000000005</v>
      </c>
      <c r="EJ572" s="53">
        <v>6.5091340000000004</v>
      </c>
      <c r="EK572" s="53">
        <v>4.613626</v>
      </c>
      <c r="EL572" s="53">
        <v>2.6424609999999999</v>
      </c>
      <c r="EM572" s="53">
        <v>1.072592</v>
      </c>
      <c r="EN572" s="53">
        <v>1.1555949999999999</v>
      </c>
      <c r="EO572" s="53">
        <v>0.30634670000000003</v>
      </c>
      <c r="EP572" s="53">
        <v>-0.10926429999999999</v>
      </c>
      <c r="EQ572" s="53">
        <v>1.148855</v>
      </c>
      <c r="ER572" s="53">
        <v>2.2598449999999999</v>
      </c>
      <c r="ES572" s="53">
        <v>2.1925780000000001</v>
      </c>
      <c r="ET572" s="53">
        <v>12.676439999999999</v>
      </c>
      <c r="EU572" s="53">
        <v>17.09291</v>
      </c>
      <c r="EV572" s="53">
        <v>16.56108</v>
      </c>
      <c r="EW572" s="53">
        <v>74.934719999999999</v>
      </c>
      <c r="EX572" s="53">
        <v>72.995959999999997</v>
      </c>
      <c r="EY572" s="53">
        <v>71.051850000000002</v>
      </c>
      <c r="EZ572" s="53">
        <v>69.246160000000003</v>
      </c>
      <c r="FA572" s="53">
        <v>67.91534</v>
      </c>
      <c r="FB572" s="53">
        <v>66.846360000000004</v>
      </c>
      <c r="FC572" s="53">
        <v>65.877110000000002</v>
      </c>
      <c r="FD572" s="53">
        <v>66.413489999999996</v>
      </c>
      <c r="FE572" s="53">
        <v>69.492990000000006</v>
      </c>
      <c r="FF572" s="53">
        <v>74.004099999999994</v>
      </c>
      <c r="FG572" s="53">
        <v>78.501850000000005</v>
      </c>
      <c r="FH572" s="53">
        <v>82.435519999999997</v>
      </c>
      <c r="FI572" s="53">
        <v>85.791799999999995</v>
      </c>
      <c r="FJ572" s="53">
        <v>88.823409999999996</v>
      </c>
      <c r="FK572" s="53">
        <v>90.891670000000005</v>
      </c>
      <c r="FL572" s="53">
        <v>92.324470000000005</v>
      </c>
      <c r="FM572" s="53">
        <v>92.977119999999999</v>
      </c>
      <c r="FN572" s="53">
        <v>92.28783</v>
      </c>
      <c r="FO572" s="53">
        <v>90.320369999999997</v>
      </c>
      <c r="FP572" s="53">
        <v>87.030559999999994</v>
      </c>
      <c r="FQ572" s="53">
        <v>84.282470000000004</v>
      </c>
      <c r="FR572" s="53">
        <v>81.798079999999999</v>
      </c>
      <c r="FS572" s="53">
        <v>79.186109999999999</v>
      </c>
      <c r="FT572" s="53">
        <v>76.670299999999997</v>
      </c>
      <c r="FU572" s="53">
        <v>360</v>
      </c>
      <c r="FV572" s="53">
        <v>14622.86</v>
      </c>
      <c r="FW572" s="53">
        <v>139.49420000000001</v>
      </c>
      <c r="FX572" s="53">
        <v>1</v>
      </c>
    </row>
    <row r="573" spans="1:180" x14ac:dyDescent="0.3">
      <c r="A573" t="s">
        <v>174</v>
      </c>
      <c r="B573" t="s">
        <v>221</v>
      </c>
      <c r="C573" t="s">
        <v>180</v>
      </c>
      <c r="D573" t="s">
        <v>248</v>
      </c>
      <c r="E573" t="s">
        <v>190</v>
      </c>
      <c r="F573" t="s">
        <v>230</v>
      </c>
      <c r="G573" t="s">
        <v>243</v>
      </c>
      <c r="H573" s="53">
        <v>40</v>
      </c>
      <c r="I573" s="53">
        <v>37.769058000000001</v>
      </c>
      <c r="J573" s="53">
        <v>37.276479999999999</v>
      </c>
      <c r="K573" s="53">
        <v>35.532969999999999</v>
      </c>
      <c r="L573" s="53">
        <v>34.487920000000003</v>
      </c>
      <c r="M573" s="53">
        <v>38.058770000000003</v>
      </c>
      <c r="N573" s="53">
        <v>37.335250000000002</v>
      </c>
      <c r="O573" s="53">
        <v>36.424860000000002</v>
      </c>
      <c r="P573" s="53">
        <v>36.446550000000002</v>
      </c>
      <c r="Q573" s="53">
        <v>38.596850000000003</v>
      </c>
      <c r="R573" s="53">
        <v>41.782429999999998</v>
      </c>
      <c r="S573" s="53">
        <v>41.748220000000003</v>
      </c>
      <c r="T573" s="53">
        <v>41.904409999999999</v>
      </c>
      <c r="U573" s="53">
        <v>43.388370000000002</v>
      </c>
      <c r="V573" s="53">
        <v>42.082619999999999</v>
      </c>
      <c r="W573" s="53">
        <v>41.102490000000003</v>
      </c>
      <c r="X573" s="53">
        <v>40.419969999999999</v>
      </c>
      <c r="Y573" s="53">
        <v>38.553959999999996</v>
      </c>
      <c r="Z573" s="53">
        <v>37.67671</v>
      </c>
      <c r="AA573" s="53">
        <v>38.838360000000002</v>
      </c>
      <c r="AB573" s="53">
        <v>39.659910000000004</v>
      </c>
      <c r="AC573" s="53">
        <v>38.210509999999999</v>
      </c>
      <c r="AD573" s="53">
        <v>43.150100000000002</v>
      </c>
      <c r="AE573" s="53">
        <v>42.627659999999999</v>
      </c>
      <c r="AF573" s="53">
        <v>38.974110000000003</v>
      </c>
      <c r="AG573" s="53">
        <v>-3.3451719</v>
      </c>
      <c r="AH573" s="53">
        <v>-2.3264450000000001</v>
      </c>
      <c r="AI573" s="53">
        <v>-2.163484</v>
      </c>
      <c r="AJ573" s="53">
        <v>-2.5753819999999998</v>
      </c>
      <c r="AK573" s="53">
        <v>0.1752369</v>
      </c>
      <c r="AL573" s="53">
        <v>-1.533293</v>
      </c>
      <c r="AM573" s="53">
        <v>-3.4666920000000001</v>
      </c>
      <c r="AN573" s="53">
        <v>-3.460734</v>
      </c>
      <c r="AO573" s="53">
        <v>-3.3045049999999998</v>
      </c>
      <c r="AP573" s="53">
        <v>-1.5348820000000001</v>
      </c>
      <c r="AQ573" s="53">
        <v>-4.2215939999999996</v>
      </c>
      <c r="AR573" s="53">
        <v>-5.2321210000000002</v>
      </c>
      <c r="AS573" s="53">
        <v>-4.9637479999999998</v>
      </c>
      <c r="AT573" s="53">
        <v>-4.729743</v>
      </c>
      <c r="AU573" s="53">
        <v>-4.9509889999999999</v>
      </c>
      <c r="AV573" s="53">
        <v>-5.3324559999999996</v>
      </c>
      <c r="AW573" s="53">
        <v>-6.0022589999999996</v>
      </c>
      <c r="AX573" s="53">
        <v>-6.7009749999999997</v>
      </c>
      <c r="AY573" s="53">
        <v>-3.5399479999999999</v>
      </c>
      <c r="AZ573" s="53">
        <v>-2.904938</v>
      </c>
      <c r="BA573" s="53">
        <v>-2.8597760000000001</v>
      </c>
      <c r="BB573" s="53">
        <v>-0.58172210000000002</v>
      </c>
      <c r="BC573" s="53">
        <v>-1.3379239999999999</v>
      </c>
      <c r="BD573" s="53">
        <v>-2.7173769999999999</v>
      </c>
      <c r="BE573" s="53">
        <v>2.9622920000000001</v>
      </c>
      <c r="BF573" s="53">
        <v>3.8262879999999999</v>
      </c>
      <c r="BG573" s="53">
        <v>3.5278640000000001</v>
      </c>
      <c r="BH573" s="53">
        <v>3.024918</v>
      </c>
      <c r="BI573" s="53">
        <v>5.9548680000000003</v>
      </c>
      <c r="BJ573" s="53">
        <v>4.1676650000000004</v>
      </c>
      <c r="BK573" s="53">
        <v>2.3377759999999999</v>
      </c>
      <c r="BL573" s="53">
        <v>2.3028089999999999</v>
      </c>
      <c r="BM573" s="53">
        <v>2.3398080000000001</v>
      </c>
      <c r="BN573" s="53">
        <v>3.685225</v>
      </c>
      <c r="BO573" s="53">
        <v>1.3741950000000001</v>
      </c>
      <c r="BP573" s="53">
        <v>0.103626</v>
      </c>
      <c r="BQ573" s="53">
        <v>0.35187429999999997</v>
      </c>
      <c r="BR573" s="53">
        <v>-0.96991989999999995</v>
      </c>
      <c r="BS573" s="53">
        <v>-2.2045360000000001</v>
      </c>
      <c r="BT573" s="53">
        <v>-3.018068</v>
      </c>
      <c r="BU573" s="53">
        <v>-4.3183170000000004</v>
      </c>
      <c r="BV573" s="53">
        <v>-4.9723490000000004</v>
      </c>
      <c r="BW573" s="53">
        <v>-2.4988100000000002</v>
      </c>
      <c r="BX573" s="53">
        <v>-1.853329</v>
      </c>
      <c r="BY573" s="53">
        <v>-1.825588</v>
      </c>
      <c r="BZ573" s="53">
        <v>3.1719270000000002</v>
      </c>
      <c r="CA573" s="53">
        <v>4.5015130000000001</v>
      </c>
      <c r="CB573" s="53">
        <v>3.4539800000000001</v>
      </c>
      <c r="CC573" s="53">
        <v>7.3308220000000004</v>
      </c>
      <c r="CD573" s="53">
        <v>8.0876509999999993</v>
      </c>
      <c r="CE573" s="53">
        <v>7.4696749999999996</v>
      </c>
      <c r="CF573" s="53">
        <v>6.9036679999999997</v>
      </c>
      <c r="CG573" s="53">
        <v>9.9578229999999994</v>
      </c>
      <c r="CH573" s="53">
        <v>8.1161320000000003</v>
      </c>
      <c r="CI573" s="53">
        <v>6.3579330000000001</v>
      </c>
      <c r="CJ573" s="53">
        <v>6.2946220000000004</v>
      </c>
      <c r="CK573" s="53">
        <v>6.2490430000000003</v>
      </c>
      <c r="CL573" s="53">
        <v>7.3006549999999999</v>
      </c>
      <c r="CM573" s="53">
        <v>5.2498199999999997</v>
      </c>
      <c r="CN573" s="53">
        <v>3.7991480000000002</v>
      </c>
      <c r="CO573" s="53">
        <v>4.0334580000000004</v>
      </c>
      <c r="CP573" s="53">
        <v>1.6341220000000001</v>
      </c>
      <c r="CQ573" s="53">
        <v>-0.30235050000000002</v>
      </c>
      <c r="CR573" s="53">
        <v>-1.41513</v>
      </c>
      <c r="CS573" s="53">
        <v>-3.1520239999999999</v>
      </c>
      <c r="CT573" s="53">
        <v>-3.7751079999999999</v>
      </c>
      <c r="CU573" s="53">
        <v>-1.7777210000000001</v>
      </c>
      <c r="CV573" s="53">
        <v>-1.124989</v>
      </c>
      <c r="CW573" s="53">
        <v>-1.109313</v>
      </c>
      <c r="CX573" s="53">
        <v>5.771693</v>
      </c>
      <c r="CY573" s="53">
        <v>8.54589</v>
      </c>
      <c r="CZ573" s="53">
        <v>7.7282440000000001</v>
      </c>
      <c r="DA573" s="53">
        <v>11.699350000000001</v>
      </c>
      <c r="DB573" s="53">
        <v>12.349019999999999</v>
      </c>
      <c r="DC573" s="53">
        <v>11.411490000000001</v>
      </c>
      <c r="DD573" s="53">
        <v>10.78242</v>
      </c>
      <c r="DE573" s="53">
        <v>13.96078</v>
      </c>
      <c r="DF573" s="53">
        <v>12.0646</v>
      </c>
      <c r="DG573" s="53">
        <v>10.37809</v>
      </c>
      <c r="DH573" s="53">
        <v>10.286429999999999</v>
      </c>
      <c r="DI573" s="53">
        <v>10.15828</v>
      </c>
      <c r="DJ573" s="53">
        <v>10.916090000000001</v>
      </c>
      <c r="DK573" s="53">
        <v>9.1254460000000002</v>
      </c>
      <c r="DL573" s="53">
        <v>7.4946700000000002</v>
      </c>
      <c r="DM573" s="53">
        <v>7.7150420000000004</v>
      </c>
      <c r="DN573" s="53">
        <v>4.2381630000000001</v>
      </c>
      <c r="DO573" s="53">
        <v>1.5998349999999999</v>
      </c>
      <c r="DP573" s="53">
        <v>0.18780740000000001</v>
      </c>
      <c r="DQ573" s="53">
        <v>-1.9857309999999999</v>
      </c>
      <c r="DR573" s="53">
        <v>-2.5778669999999999</v>
      </c>
      <c r="DS573" s="53">
        <v>-1.0566310000000001</v>
      </c>
      <c r="DT573" s="53">
        <v>-0.3966479</v>
      </c>
      <c r="DU573" s="53">
        <v>-0.393038</v>
      </c>
      <c r="DV573" s="53">
        <v>8.3714589999999998</v>
      </c>
      <c r="DW573" s="53">
        <v>12.59027</v>
      </c>
      <c r="DX573" s="53">
        <v>12.002509999999999</v>
      </c>
      <c r="DY573" s="53">
        <v>18.006820999999999</v>
      </c>
      <c r="DZ573" s="53">
        <v>18.501750000000001</v>
      </c>
      <c r="EA573" s="53">
        <v>17.102830000000001</v>
      </c>
      <c r="EB573" s="53">
        <v>16.382719999999999</v>
      </c>
      <c r="EC573" s="53">
        <v>19.740410000000001</v>
      </c>
      <c r="ED573" s="53">
        <v>17.765560000000001</v>
      </c>
      <c r="EE573" s="53">
        <v>16.182559999999999</v>
      </c>
      <c r="EF573" s="53">
        <v>16.049980000000001</v>
      </c>
      <c r="EG573" s="53">
        <v>15.80259</v>
      </c>
      <c r="EH573" s="53">
        <v>16.136189999999999</v>
      </c>
      <c r="EI573" s="53">
        <v>14.72123</v>
      </c>
      <c r="EJ573" s="53">
        <v>12.83042</v>
      </c>
      <c r="EK573" s="53">
        <v>13.030659999999999</v>
      </c>
      <c r="EL573" s="53">
        <v>7.997986</v>
      </c>
      <c r="EM573" s="53">
        <v>4.3462880000000004</v>
      </c>
      <c r="EN573" s="53">
        <v>2.5021949999999999</v>
      </c>
      <c r="EO573" s="53">
        <v>-0.30178890000000003</v>
      </c>
      <c r="EP573" s="53">
        <v>-0.84924069999999996</v>
      </c>
      <c r="EQ573" s="53">
        <v>-1.54929E-2</v>
      </c>
      <c r="ER573" s="53">
        <v>0.65496049999999995</v>
      </c>
      <c r="ES573" s="53">
        <v>0.64114950000000004</v>
      </c>
      <c r="ET573" s="53">
        <v>12.125109999999999</v>
      </c>
      <c r="EU573" s="53">
        <v>18.4297</v>
      </c>
      <c r="EV573" s="53">
        <v>18.173860000000001</v>
      </c>
      <c r="EW573" s="53">
        <v>75.525769999999994</v>
      </c>
      <c r="EX573" s="53">
        <v>73.478549999999998</v>
      </c>
      <c r="EY573" s="53">
        <v>71.684259999999995</v>
      </c>
      <c r="EZ573" s="53">
        <v>70.567279999999997</v>
      </c>
      <c r="FA573" s="53">
        <v>69.54768</v>
      </c>
      <c r="FB573" s="53">
        <v>68.075779999999995</v>
      </c>
      <c r="FC573" s="53">
        <v>66.620059999999995</v>
      </c>
      <c r="FD573" s="53">
        <v>66.906940000000006</v>
      </c>
      <c r="FE573" s="53">
        <v>70.035960000000003</v>
      </c>
      <c r="FF573" s="53">
        <v>74.882409999999993</v>
      </c>
      <c r="FG573" s="53">
        <v>79.479929999999996</v>
      </c>
      <c r="FH573" s="53">
        <v>83.285489999999996</v>
      </c>
      <c r="FI573" s="53">
        <v>86.790440000000004</v>
      </c>
      <c r="FJ573" s="53">
        <v>89.572839999999999</v>
      </c>
      <c r="FK573" s="53">
        <v>91.720680000000002</v>
      </c>
      <c r="FL573" s="53">
        <v>92.523920000000004</v>
      </c>
      <c r="FM573" s="53">
        <v>92.712350000000001</v>
      </c>
      <c r="FN573" s="53">
        <v>91.874080000000006</v>
      </c>
      <c r="FO573" s="53">
        <v>90.199380000000005</v>
      </c>
      <c r="FP573" s="53">
        <v>87.529939999999996</v>
      </c>
      <c r="FQ573" s="53">
        <v>84.731939999999994</v>
      </c>
      <c r="FR573" s="53">
        <v>82.284570000000002</v>
      </c>
      <c r="FS573" s="53">
        <v>80.055090000000007</v>
      </c>
      <c r="FT573" s="53">
        <v>77.841970000000003</v>
      </c>
      <c r="FU573" s="53">
        <v>360</v>
      </c>
      <c r="FV573" s="53">
        <v>14622.86</v>
      </c>
      <c r="FW573" s="53">
        <v>139.49420000000001</v>
      </c>
      <c r="FX573" s="53">
        <v>1</v>
      </c>
    </row>
    <row r="574" spans="1:180" x14ac:dyDescent="0.3">
      <c r="A574" t="s">
        <v>174</v>
      </c>
      <c r="B574" t="s">
        <v>221</v>
      </c>
      <c r="C574" t="s">
        <v>180</v>
      </c>
      <c r="D574" t="s">
        <v>248</v>
      </c>
      <c r="E574" t="s">
        <v>188</v>
      </c>
      <c r="F574" t="s">
        <v>230</v>
      </c>
      <c r="G574" t="s">
        <v>243</v>
      </c>
      <c r="H574" s="53">
        <v>40</v>
      </c>
      <c r="I574" s="53">
        <v>32.832642</v>
      </c>
      <c r="J574" s="53">
        <v>31.66197</v>
      </c>
      <c r="K574" s="53">
        <v>32.290570000000002</v>
      </c>
      <c r="L574" s="53">
        <v>30.470859999999998</v>
      </c>
      <c r="M574" s="53">
        <v>33.707560000000001</v>
      </c>
      <c r="N574" s="53">
        <v>32.82582</v>
      </c>
      <c r="O574" s="53">
        <v>35.807180000000002</v>
      </c>
      <c r="P574" s="53">
        <v>39.258240000000001</v>
      </c>
      <c r="Q574" s="53">
        <v>37.617840000000001</v>
      </c>
      <c r="R574" s="53">
        <v>40.295969999999997</v>
      </c>
      <c r="S574" s="53">
        <v>41.85989</v>
      </c>
      <c r="T574" s="53">
        <v>42.633420000000001</v>
      </c>
      <c r="U574" s="53">
        <v>43.887790000000003</v>
      </c>
      <c r="V574" s="53">
        <v>45.516480000000001</v>
      </c>
      <c r="W574" s="53">
        <v>46.567320000000002</v>
      </c>
      <c r="X574" s="53">
        <v>46.847369999999998</v>
      </c>
      <c r="Y574" s="53">
        <v>46.627180000000003</v>
      </c>
      <c r="Z574" s="53">
        <v>45.912230000000001</v>
      </c>
      <c r="AA574" s="53">
        <v>45.885100000000001</v>
      </c>
      <c r="AB574" s="53">
        <v>47.507309999999997</v>
      </c>
      <c r="AC574" s="53">
        <v>48.954529999999998</v>
      </c>
      <c r="AD574" s="53">
        <v>46.958889999999997</v>
      </c>
      <c r="AE574" s="53">
        <v>42.805030000000002</v>
      </c>
      <c r="AF574" s="53">
        <v>37.593940000000003</v>
      </c>
      <c r="AG574" s="53">
        <v>-5.0456361999999997</v>
      </c>
      <c r="AH574" s="53">
        <v>-4.3466659999999999</v>
      </c>
      <c r="AI574" s="53">
        <v>-0.78546249999999995</v>
      </c>
      <c r="AJ574" s="53">
        <v>-2.479562</v>
      </c>
      <c r="AK574" s="53">
        <v>-5.2584759999999999</v>
      </c>
      <c r="AL574" s="53">
        <v>-5.5247489999999999</v>
      </c>
      <c r="AM574" s="53">
        <v>-0.63434610000000002</v>
      </c>
      <c r="AN574" s="53">
        <v>-0.97747329999999999</v>
      </c>
      <c r="AO574" s="53">
        <v>-2.7631380000000001</v>
      </c>
      <c r="AP574" s="53">
        <v>-1.45079</v>
      </c>
      <c r="AQ574" s="53">
        <v>-2.2297959999999999</v>
      </c>
      <c r="AR574" s="53">
        <v>-3.3770060000000002</v>
      </c>
      <c r="AS574" s="53">
        <v>-3.2105640000000002</v>
      </c>
      <c r="AT574" s="53">
        <v>-2.4912510000000001</v>
      </c>
      <c r="AU574" s="53">
        <v>-2.2060819999999999</v>
      </c>
      <c r="AV574" s="53">
        <v>-2.5455350000000001</v>
      </c>
      <c r="AW574" s="53">
        <v>-2.793755</v>
      </c>
      <c r="AX574" s="53">
        <v>-3.4173900000000001</v>
      </c>
      <c r="AY574" s="53">
        <v>-2.9121790000000001</v>
      </c>
      <c r="AZ574" s="53">
        <v>-0.95210329999999999</v>
      </c>
      <c r="BA574" s="53">
        <v>-2.6478459999999999</v>
      </c>
      <c r="BB574" s="53">
        <v>-3.0240529999999999</v>
      </c>
      <c r="BC574" s="53">
        <v>-2.6109200000000001</v>
      </c>
      <c r="BD574" s="53">
        <v>-2.1519789999999999</v>
      </c>
      <c r="BE574" s="53">
        <v>-3.5510440000000001</v>
      </c>
      <c r="BF574" s="53">
        <v>-2.8335119999999998</v>
      </c>
      <c r="BG574" s="53">
        <v>-9.0243199999999996E-2</v>
      </c>
      <c r="BH574" s="53">
        <v>-1.482615</v>
      </c>
      <c r="BI574" s="53">
        <v>-0.94109120000000002</v>
      </c>
      <c r="BJ574" s="53">
        <v>-2.1738189999999999</v>
      </c>
      <c r="BK574" s="53">
        <v>1.482405</v>
      </c>
      <c r="BL574" s="53">
        <v>2.0244810000000002</v>
      </c>
      <c r="BM574" s="53">
        <v>-1.253814</v>
      </c>
      <c r="BN574" s="53">
        <v>-0.2880161</v>
      </c>
      <c r="BO574" s="53">
        <v>-0.90796670000000002</v>
      </c>
      <c r="BP574" s="53">
        <v>-1.8878440000000001</v>
      </c>
      <c r="BQ574" s="53">
        <v>-1.765946</v>
      </c>
      <c r="BR574" s="53">
        <v>-1.098312</v>
      </c>
      <c r="BS574" s="53">
        <v>-0.82196409999999998</v>
      </c>
      <c r="BT574" s="53">
        <v>-0.96281839999999996</v>
      </c>
      <c r="BU574" s="53">
        <v>-1.2032309999999999</v>
      </c>
      <c r="BV574" s="53">
        <v>-1.7750539999999999</v>
      </c>
      <c r="BW574" s="53">
        <v>-1.327005</v>
      </c>
      <c r="BX574" s="53">
        <v>0.95476220000000001</v>
      </c>
      <c r="BY574" s="53">
        <v>1.359688</v>
      </c>
      <c r="BZ574" s="53">
        <v>0.86745740000000005</v>
      </c>
      <c r="CA574" s="53">
        <v>0.75268109999999999</v>
      </c>
      <c r="CB574" s="53">
        <v>-0.21714259999999999</v>
      </c>
      <c r="CC574" s="53">
        <v>-2.5158949000000002</v>
      </c>
      <c r="CD574" s="53">
        <v>-1.785506</v>
      </c>
      <c r="CE574" s="53">
        <v>0.39126349999999999</v>
      </c>
      <c r="CF574" s="53">
        <v>-0.79213299999999998</v>
      </c>
      <c r="CG574" s="53">
        <v>2.0491160000000002</v>
      </c>
      <c r="CH574" s="53">
        <v>0.14702489999999999</v>
      </c>
      <c r="CI574" s="53">
        <v>2.9484599999999999</v>
      </c>
      <c r="CJ574" s="53">
        <v>4.1036250000000001</v>
      </c>
      <c r="CK574" s="53">
        <v>-0.20846049999999999</v>
      </c>
      <c r="CL574" s="53">
        <v>0.51731740000000004</v>
      </c>
      <c r="CM574" s="53">
        <v>7.5281000000000002E-3</v>
      </c>
      <c r="CN574" s="53">
        <v>-0.85645539999999998</v>
      </c>
      <c r="CO574" s="53">
        <v>-0.76540819999999998</v>
      </c>
      <c r="CP574" s="53">
        <v>-0.13356699999999999</v>
      </c>
      <c r="CQ574" s="53">
        <v>0.13667180000000001</v>
      </c>
      <c r="CR574" s="53">
        <v>0.13336629999999999</v>
      </c>
      <c r="CS574" s="53">
        <v>-0.10163999999999999</v>
      </c>
      <c r="CT574" s="53">
        <v>-0.63757680000000005</v>
      </c>
      <c r="CU574" s="53">
        <v>-0.2291194</v>
      </c>
      <c r="CV574" s="53">
        <v>2.2754509999999999</v>
      </c>
      <c r="CW574" s="53">
        <v>4.135294</v>
      </c>
      <c r="CX574" s="53">
        <v>3.5627059999999999</v>
      </c>
      <c r="CY574" s="53">
        <v>3.0823010000000002</v>
      </c>
      <c r="CZ574" s="53">
        <v>1.1229199999999999</v>
      </c>
      <c r="DA574" s="53">
        <v>-1.480745</v>
      </c>
      <c r="DB574" s="53">
        <v>-0.73749960000000003</v>
      </c>
      <c r="DC574" s="53">
        <v>0.87277020000000005</v>
      </c>
      <c r="DD574" s="53">
        <v>-0.10165059999999999</v>
      </c>
      <c r="DE574" s="53">
        <v>5.0393230000000004</v>
      </c>
      <c r="DF574" s="53">
        <v>2.4678689999999999</v>
      </c>
      <c r="DG574" s="53">
        <v>4.4145149999999997</v>
      </c>
      <c r="DH574" s="53">
        <v>6.1827699999999997</v>
      </c>
      <c r="DI574" s="53">
        <v>0.83689250000000004</v>
      </c>
      <c r="DJ574" s="53">
        <v>1.322651</v>
      </c>
      <c r="DK574" s="53">
        <v>0.92302289999999998</v>
      </c>
      <c r="DL574" s="53">
        <v>0.17493330000000001</v>
      </c>
      <c r="DM574" s="53">
        <v>0.2351298</v>
      </c>
      <c r="DN574" s="53">
        <v>0.83117810000000003</v>
      </c>
      <c r="DO574" s="53">
        <v>1.0953079999999999</v>
      </c>
      <c r="DP574" s="53">
        <v>1.2295510000000001</v>
      </c>
      <c r="DQ574" s="53">
        <v>0.99995149999999999</v>
      </c>
      <c r="DR574" s="53">
        <v>0.49990020000000002</v>
      </c>
      <c r="DS574" s="53">
        <v>0.8687667</v>
      </c>
      <c r="DT574" s="53">
        <v>3.5961409999999998</v>
      </c>
      <c r="DU574" s="53">
        <v>6.910901</v>
      </c>
      <c r="DV574" s="53">
        <v>6.2579549999999999</v>
      </c>
      <c r="DW574" s="53">
        <v>5.4119210000000004</v>
      </c>
      <c r="DX574" s="53">
        <v>2.4629819999999998</v>
      </c>
      <c r="DY574" s="53">
        <v>1.38467E-2</v>
      </c>
      <c r="DZ574" s="53">
        <v>0.77565470000000003</v>
      </c>
      <c r="EA574" s="53">
        <v>1.56799</v>
      </c>
      <c r="EB574" s="53">
        <v>0.89529630000000004</v>
      </c>
      <c r="EC574" s="53">
        <v>9.3567079999999994</v>
      </c>
      <c r="ED574" s="53">
        <v>5.8187990000000003</v>
      </c>
      <c r="EE574" s="53">
        <v>6.5312659999999996</v>
      </c>
      <c r="EF574" s="53">
        <v>9.1847239999999992</v>
      </c>
      <c r="EG574" s="53">
        <v>2.3462160000000001</v>
      </c>
      <c r="EH574" s="53">
        <v>2.4854250000000002</v>
      </c>
      <c r="EI574" s="53">
        <v>2.2448519999999998</v>
      </c>
      <c r="EJ574" s="53">
        <v>1.6640950000000001</v>
      </c>
      <c r="EK574" s="53">
        <v>1.679748</v>
      </c>
      <c r="EL574" s="53">
        <v>2.2241170000000001</v>
      </c>
      <c r="EM574" s="53">
        <v>2.4794260000000001</v>
      </c>
      <c r="EN574" s="53">
        <v>2.812268</v>
      </c>
      <c r="EO574" s="53">
        <v>2.5904750000000001</v>
      </c>
      <c r="EP574" s="53">
        <v>2.142236</v>
      </c>
      <c r="EQ574" s="53">
        <v>2.4539399999999998</v>
      </c>
      <c r="ER574" s="53">
        <v>5.5030060000000001</v>
      </c>
      <c r="ES574" s="53">
        <v>10.91844</v>
      </c>
      <c r="ET574" s="53">
        <v>10.149470000000001</v>
      </c>
      <c r="EU574" s="53">
        <v>8.7755220000000005</v>
      </c>
      <c r="EV574" s="53">
        <v>4.3978190000000001</v>
      </c>
      <c r="EW574" s="53">
        <v>84.333609999999993</v>
      </c>
      <c r="EX574" s="53">
        <v>82.013750000000002</v>
      </c>
      <c r="EY574" s="53">
        <v>79.932360000000003</v>
      </c>
      <c r="EZ574" s="53">
        <v>78.348609999999994</v>
      </c>
      <c r="FA574" s="53">
        <v>76.88458</v>
      </c>
      <c r="FB574" s="53">
        <v>75.540000000000006</v>
      </c>
      <c r="FC574" s="53">
        <v>75.192639999999997</v>
      </c>
      <c r="FD574" s="53">
        <v>77.127080000000007</v>
      </c>
      <c r="FE574" s="53">
        <v>80.338329999999999</v>
      </c>
      <c r="FF574" s="53">
        <v>83.762640000000005</v>
      </c>
      <c r="FG574" s="53">
        <v>87.511669999999995</v>
      </c>
      <c r="FH574" s="53">
        <v>91.503050000000002</v>
      </c>
      <c r="FI574" s="53">
        <v>95.183890000000005</v>
      </c>
      <c r="FJ574" s="53">
        <v>97.685550000000006</v>
      </c>
      <c r="FK574" s="53">
        <v>99.522919999999999</v>
      </c>
      <c r="FL574" s="53">
        <v>101.209</v>
      </c>
      <c r="FM574" s="53">
        <v>101.6769</v>
      </c>
      <c r="FN574" s="53">
        <v>101.20310000000001</v>
      </c>
      <c r="FO574" s="53">
        <v>99.866529999999997</v>
      </c>
      <c r="FP574" s="53">
        <v>97.846109999999996</v>
      </c>
      <c r="FQ574" s="53">
        <v>94.751949999999994</v>
      </c>
      <c r="FR574" s="53">
        <v>92.032640000000001</v>
      </c>
      <c r="FS574" s="53">
        <v>88.619029999999995</v>
      </c>
      <c r="FT574" s="53">
        <v>85.667640000000006</v>
      </c>
      <c r="FU574" s="53">
        <v>360</v>
      </c>
      <c r="FV574" s="53">
        <v>16574.57</v>
      </c>
      <c r="FW574" s="53">
        <v>159.18389999999999</v>
      </c>
      <c r="FX574" s="53">
        <v>1</v>
      </c>
    </row>
    <row r="575" spans="1:180" x14ac:dyDescent="0.3">
      <c r="A575" t="s">
        <v>174</v>
      </c>
      <c r="B575" t="s">
        <v>221</v>
      </c>
      <c r="C575" t="s">
        <v>180</v>
      </c>
      <c r="D575" t="s">
        <v>227</v>
      </c>
      <c r="E575" t="s">
        <v>188</v>
      </c>
      <c r="F575" t="s">
        <v>230</v>
      </c>
      <c r="G575" t="s">
        <v>243</v>
      </c>
      <c r="H575" s="53">
        <v>40</v>
      </c>
      <c r="I575" s="53">
        <v>32.564301</v>
      </c>
      <c r="J575" s="53">
        <v>31.25845</v>
      </c>
      <c r="K575" s="53">
        <v>30.28098</v>
      </c>
      <c r="L575" s="53">
        <v>30.282520000000002</v>
      </c>
      <c r="M575" s="53">
        <v>34.49465</v>
      </c>
      <c r="N575" s="53">
        <v>34.315770000000001</v>
      </c>
      <c r="O575" s="53">
        <v>35.696980000000003</v>
      </c>
      <c r="P575" s="53">
        <v>39.86506</v>
      </c>
      <c r="Q575" s="53">
        <v>37.266350000000003</v>
      </c>
      <c r="R575" s="53">
        <v>40.739289999999997</v>
      </c>
      <c r="S575" s="53">
        <v>42.318339999999999</v>
      </c>
      <c r="T575" s="53">
        <v>43.564619999999998</v>
      </c>
      <c r="U575" s="53">
        <v>44.810299999999998</v>
      </c>
      <c r="V575" s="53">
        <v>45.997500000000002</v>
      </c>
      <c r="W575" s="53">
        <v>47.046959999999999</v>
      </c>
      <c r="X575" s="53">
        <v>47.720860000000002</v>
      </c>
      <c r="Y575" s="53">
        <v>47.842120000000001</v>
      </c>
      <c r="Z575" s="53">
        <v>47.404119999999999</v>
      </c>
      <c r="AA575" s="53">
        <v>47.050269999999998</v>
      </c>
      <c r="AB575" s="53">
        <v>47.51773</v>
      </c>
      <c r="AC575" s="53">
        <v>49.952800000000003</v>
      </c>
      <c r="AD575" s="53">
        <v>47.221249999999998</v>
      </c>
      <c r="AE575" s="53">
        <v>43.19652</v>
      </c>
      <c r="AF575" s="53">
        <v>37.600569999999998</v>
      </c>
      <c r="AG575" s="53">
        <v>-2.9130370999999999</v>
      </c>
      <c r="AH575" s="53">
        <v>-2.4143759999999999</v>
      </c>
      <c r="AI575" s="53">
        <v>-2.2465579999999998</v>
      </c>
      <c r="AJ575" s="53">
        <v>-1.728756</v>
      </c>
      <c r="AK575" s="53">
        <v>-2.7409849999999998</v>
      </c>
      <c r="AL575" s="53">
        <v>-2.8224490000000002</v>
      </c>
      <c r="AM575" s="53">
        <v>-1.470987</v>
      </c>
      <c r="AN575" s="53">
        <v>-1.4337519999999999</v>
      </c>
      <c r="AO575" s="53">
        <v>-4.7922140000000004</v>
      </c>
      <c r="AP575" s="53">
        <v>-2.769552</v>
      </c>
      <c r="AQ575" s="53">
        <v>-3.358663</v>
      </c>
      <c r="AR575" s="53">
        <v>-3.991406</v>
      </c>
      <c r="AS575" s="53">
        <v>-3.9431389999999999</v>
      </c>
      <c r="AT575" s="53">
        <v>-3.8839980000000001</v>
      </c>
      <c r="AU575" s="53">
        <v>-3.4805929999999998</v>
      </c>
      <c r="AV575" s="53">
        <v>-3.4685510000000002</v>
      </c>
      <c r="AW575" s="53">
        <v>-3.4871059999999998</v>
      </c>
      <c r="AX575" s="53">
        <v>-3.8160189999999998</v>
      </c>
      <c r="AY575" s="53">
        <v>-3.3612540000000002</v>
      </c>
      <c r="AZ575" s="53">
        <v>-2.0016980000000002</v>
      </c>
      <c r="BA575" s="53">
        <v>-2.2362120000000001</v>
      </c>
      <c r="BB575" s="53">
        <v>-2.7826070000000001</v>
      </c>
      <c r="BC575" s="53">
        <v>-2.2560069999999999</v>
      </c>
      <c r="BD575" s="53">
        <v>-2.7136610000000001</v>
      </c>
      <c r="BE575" s="53">
        <v>-2.1760581000000001</v>
      </c>
      <c r="BF575" s="53">
        <v>-1.7702100000000001</v>
      </c>
      <c r="BG575" s="53">
        <v>-1.62216</v>
      </c>
      <c r="BH575" s="53">
        <v>-1.1477059999999999</v>
      </c>
      <c r="BI575" s="53">
        <v>0.47022710000000001</v>
      </c>
      <c r="BJ575" s="53">
        <v>-0.65393009999999996</v>
      </c>
      <c r="BK575" s="53">
        <v>0.44036769999999997</v>
      </c>
      <c r="BL575" s="53">
        <v>1.2750889999999999</v>
      </c>
      <c r="BM575" s="53">
        <v>-3.3379319999999999</v>
      </c>
      <c r="BN575" s="53">
        <v>-1.6581159999999999</v>
      </c>
      <c r="BO575" s="53">
        <v>-2.0878100000000002</v>
      </c>
      <c r="BP575" s="53">
        <v>-2.4901979999999999</v>
      </c>
      <c r="BQ575" s="53">
        <v>-2.4394680000000002</v>
      </c>
      <c r="BR575" s="53">
        <v>-2.4025989999999999</v>
      </c>
      <c r="BS575" s="53">
        <v>-2.0454569999999999</v>
      </c>
      <c r="BT575" s="53">
        <v>-1.908137</v>
      </c>
      <c r="BU575" s="53">
        <v>-1.8441749999999999</v>
      </c>
      <c r="BV575" s="53">
        <v>-2.0937739999999998</v>
      </c>
      <c r="BW575" s="53">
        <v>-1.677244</v>
      </c>
      <c r="BX575" s="53">
        <v>-3.5730199999999997E-2</v>
      </c>
      <c r="BY575" s="53">
        <v>1.5243279999999999</v>
      </c>
      <c r="BZ575" s="53">
        <v>0.60590409999999995</v>
      </c>
      <c r="CA575" s="53">
        <v>0.91692510000000005</v>
      </c>
      <c r="CB575" s="53">
        <v>-0.51343430000000001</v>
      </c>
      <c r="CC575" s="53">
        <v>-1.665629</v>
      </c>
      <c r="CD575" s="53">
        <v>-1.324063</v>
      </c>
      <c r="CE575" s="53">
        <v>-1.1897040000000001</v>
      </c>
      <c r="CF575" s="53">
        <v>-0.74527169999999998</v>
      </c>
      <c r="CG575" s="53">
        <v>2.6943030000000001</v>
      </c>
      <c r="CH575" s="53">
        <v>0.84797920000000004</v>
      </c>
      <c r="CI575" s="53">
        <v>1.7641659999999999</v>
      </c>
      <c r="CJ575" s="53">
        <v>3.151224</v>
      </c>
      <c r="CK575" s="53">
        <v>-2.3307009999999999</v>
      </c>
      <c r="CL575" s="53">
        <v>-0.88833839999999997</v>
      </c>
      <c r="CM575" s="53">
        <v>-1.2076210000000001</v>
      </c>
      <c r="CN575" s="53">
        <v>-1.4504649999999999</v>
      </c>
      <c r="CO575" s="53">
        <v>-1.3980300000000001</v>
      </c>
      <c r="CP575" s="53">
        <v>-1.3765860000000001</v>
      </c>
      <c r="CQ575" s="53">
        <v>-1.0514870000000001</v>
      </c>
      <c r="CR575" s="53">
        <v>-0.82739940000000001</v>
      </c>
      <c r="CS575" s="53">
        <v>-0.706287</v>
      </c>
      <c r="CT575" s="53">
        <v>-0.900953</v>
      </c>
      <c r="CU575" s="53">
        <v>-0.51090369999999996</v>
      </c>
      <c r="CV575" s="53">
        <v>1.325893</v>
      </c>
      <c r="CW575" s="53">
        <v>4.1288669999999996</v>
      </c>
      <c r="CX575" s="53">
        <v>2.9527770000000002</v>
      </c>
      <c r="CY575" s="53">
        <v>3.1144880000000001</v>
      </c>
      <c r="CZ575" s="53">
        <v>1.0104359999999999</v>
      </c>
      <c r="DA575" s="53">
        <v>-1.1551990999999999</v>
      </c>
      <c r="DB575" s="53">
        <v>-0.87791649999999999</v>
      </c>
      <c r="DC575" s="53">
        <v>-0.75724849999999999</v>
      </c>
      <c r="DD575" s="53">
        <v>-0.34283780000000003</v>
      </c>
      <c r="DE575" s="53">
        <v>4.9183789999999998</v>
      </c>
      <c r="DF575" s="53">
        <v>2.3498890000000001</v>
      </c>
      <c r="DG575" s="53">
        <v>3.0879650000000001</v>
      </c>
      <c r="DH575" s="53">
        <v>5.0273589999999997</v>
      </c>
      <c r="DI575" s="53">
        <v>-1.3234699999999999</v>
      </c>
      <c r="DJ575" s="53">
        <v>-0.11856129999999999</v>
      </c>
      <c r="DK575" s="53">
        <v>-0.32743230000000001</v>
      </c>
      <c r="DL575" s="53">
        <v>-0.4107325</v>
      </c>
      <c r="DM575" s="53">
        <v>-0.35659229999999997</v>
      </c>
      <c r="DN575" s="53">
        <v>-0.35057329999999998</v>
      </c>
      <c r="DO575" s="53">
        <v>-5.7516200000000003E-2</v>
      </c>
      <c r="DP575" s="53">
        <v>0.25333850000000002</v>
      </c>
      <c r="DQ575" s="53">
        <v>0.43160159999999997</v>
      </c>
      <c r="DR575" s="53">
        <v>0.29186839999999997</v>
      </c>
      <c r="DS575" s="53">
        <v>0.65543669999999998</v>
      </c>
      <c r="DT575" s="53">
        <v>2.687516</v>
      </c>
      <c r="DU575" s="53">
        <v>6.7334050000000003</v>
      </c>
      <c r="DV575" s="53">
        <v>5.2996499999999997</v>
      </c>
      <c r="DW575" s="53">
        <v>5.3120520000000004</v>
      </c>
      <c r="DX575" s="53">
        <v>2.5343059999999999</v>
      </c>
      <c r="DY575" s="53">
        <v>-0.41822049</v>
      </c>
      <c r="DZ575" s="53">
        <v>-0.23375109999999999</v>
      </c>
      <c r="EA575" s="53">
        <v>-0.132851</v>
      </c>
      <c r="EB575" s="53">
        <v>0.2382128</v>
      </c>
      <c r="EC575" s="53">
        <v>8.1295909999999996</v>
      </c>
      <c r="ED575" s="53">
        <v>4.5184069999999998</v>
      </c>
      <c r="EE575" s="53">
        <v>4.9993189999999998</v>
      </c>
      <c r="EF575" s="53">
        <v>7.736199</v>
      </c>
      <c r="EG575" s="53">
        <v>0.13081200000000001</v>
      </c>
      <c r="EH575" s="53">
        <v>0.9928747</v>
      </c>
      <c r="EI575" s="53">
        <v>0.9434205</v>
      </c>
      <c r="EJ575" s="53">
        <v>1.090476</v>
      </c>
      <c r="EK575" s="53">
        <v>1.147078</v>
      </c>
      <c r="EL575" s="53">
        <v>1.1308260000000001</v>
      </c>
      <c r="EM575" s="53">
        <v>1.3776189999999999</v>
      </c>
      <c r="EN575" s="53">
        <v>1.813752</v>
      </c>
      <c r="EO575" s="53">
        <v>2.074532</v>
      </c>
      <c r="EP575" s="53">
        <v>2.014113</v>
      </c>
      <c r="EQ575" s="53">
        <v>2.3394469999999998</v>
      </c>
      <c r="ER575" s="53">
        <v>4.6534829999999996</v>
      </c>
      <c r="ES575" s="53">
        <v>10.49395</v>
      </c>
      <c r="ET575" s="53">
        <v>8.6881609999999991</v>
      </c>
      <c r="EU575" s="53">
        <v>8.4849829999999997</v>
      </c>
      <c r="EV575" s="53">
        <v>4.7345329999999999</v>
      </c>
      <c r="EW575" s="53">
        <v>82.466800000000006</v>
      </c>
      <c r="EX575" s="53">
        <v>80.390079999999998</v>
      </c>
      <c r="EY575" s="53">
        <v>78.740009999999998</v>
      </c>
      <c r="EZ575" s="53">
        <v>77.362170000000006</v>
      </c>
      <c r="FA575" s="53">
        <v>75.875330000000005</v>
      </c>
      <c r="FB575" s="53">
        <v>74.744910000000004</v>
      </c>
      <c r="FC575" s="53">
        <v>74.221360000000004</v>
      </c>
      <c r="FD575" s="53">
        <v>76.045969999999997</v>
      </c>
      <c r="FE575" s="53">
        <v>79.736109999999996</v>
      </c>
      <c r="FF575" s="53">
        <v>83.831950000000006</v>
      </c>
      <c r="FG575" s="53">
        <v>87.61806</v>
      </c>
      <c r="FH575" s="53">
        <v>91.225729999999999</v>
      </c>
      <c r="FI575" s="53">
        <v>94.381420000000006</v>
      </c>
      <c r="FJ575" s="53">
        <v>96.908069999999995</v>
      </c>
      <c r="FK575" s="53">
        <v>99.014750000000006</v>
      </c>
      <c r="FL575" s="53">
        <v>100.61360000000001</v>
      </c>
      <c r="FM575" s="53">
        <v>101.526</v>
      </c>
      <c r="FN575" s="53">
        <v>101.39109999999999</v>
      </c>
      <c r="FO575" s="53">
        <v>99.872020000000006</v>
      </c>
      <c r="FP575" s="53">
        <v>97.393910000000005</v>
      </c>
      <c r="FQ575" s="53">
        <v>93.951059999999998</v>
      </c>
      <c r="FR575" s="53">
        <v>91.084720000000004</v>
      </c>
      <c r="FS575" s="53">
        <v>88.282269999999997</v>
      </c>
      <c r="FT575" s="53">
        <v>85.338419999999999</v>
      </c>
      <c r="FU575" s="53">
        <v>360</v>
      </c>
      <c r="FV575" s="53">
        <v>16574.57</v>
      </c>
      <c r="FW575" s="53">
        <v>159.18389999999999</v>
      </c>
      <c r="FX575" s="53">
        <v>1</v>
      </c>
    </row>
    <row r="576" spans="1:180" x14ac:dyDescent="0.3">
      <c r="A576" t="s">
        <v>174</v>
      </c>
      <c r="B576" t="s">
        <v>221</v>
      </c>
      <c r="C576" t="s">
        <v>180</v>
      </c>
      <c r="D576" t="s">
        <v>248</v>
      </c>
      <c r="E576" t="s">
        <v>189</v>
      </c>
      <c r="F576" t="s">
        <v>230</v>
      </c>
      <c r="G576" t="s">
        <v>243</v>
      </c>
      <c r="H576" s="53">
        <v>40</v>
      </c>
      <c r="I576" s="53">
        <v>37.192982000000001</v>
      </c>
      <c r="J576" s="53">
        <v>35.813540000000003</v>
      </c>
      <c r="K576" s="53">
        <v>34.507080000000002</v>
      </c>
      <c r="L576" s="53">
        <v>34.126040000000003</v>
      </c>
      <c r="M576" s="53">
        <v>37.707909999999998</v>
      </c>
      <c r="N576" s="53">
        <v>36.876109999999997</v>
      </c>
      <c r="O576" s="53">
        <v>38.508949999999999</v>
      </c>
      <c r="P576" s="53">
        <v>37.307250000000003</v>
      </c>
      <c r="Q576" s="53">
        <v>40.160670000000003</v>
      </c>
      <c r="R576" s="53">
        <v>43.077289999999998</v>
      </c>
      <c r="S576" s="53">
        <v>44.390160000000002</v>
      </c>
      <c r="T576" s="53">
        <v>45.558450000000001</v>
      </c>
      <c r="U576" s="53">
        <v>46.019590000000001</v>
      </c>
      <c r="V576" s="53">
        <v>47.073509999999999</v>
      </c>
      <c r="W576" s="53">
        <v>47.967410000000001</v>
      </c>
      <c r="X576" s="53">
        <v>47.397410000000001</v>
      </c>
      <c r="Y576" s="53">
        <v>45.918520000000001</v>
      </c>
      <c r="Z576" s="53">
        <v>45.49635</v>
      </c>
      <c r="AA576" s="53">
        <v>45.444090000000003</v>
      </c>
      <c r="AB576" s="53">
        <v>46.745489999999997</v>
      </c>
      <c r="AC576" s="53">
        <v>49.4589</v>
      </c>
      <c r="AD576" s="53">
        <v>49.575330000000001</v>
      </c>
      <c r="AE576" s="53">
        <v>44.301850000000002</v>
      </c>
      <c r="AF576" s="53">
        <v>38.454009999999997</v>
      </c>
      <c r="AG576" s="53">
        <v>-1.8338079</v>
      </c>
      <c r="AH576" s="53">
        <v>-0.80159619999999998</v>
      </c>
      <c r="AI576" s="53">
        <v>-1.002354</v>
      </c>
      <c r="AJ576" s="53">
        <v>-0.73838530000000002</v>
      </c>
      <c r="AK576" s="53">
        <v>1.5027159999999999</v>
      </c>
      <c r="AL576" s="53">
        <v>1.053188</v>
      </c>
      <c r="AM576" s="53">
        <v>1.719373</v>
      </c>
      <c r="AN576" s="53">
        <v>-0.7450156</v>
      </c>
      <c r="AO576" s="53">
        <v>-0.62058539999999995</v>
      </c>
      <c r="AP576" s="53">
        <v>0.2206156</v>
      </c>
      <c r="AQ576" s="53">
        <v>-0.96204469999999997</v>
      </c>
      <c r="AR576" s="53">
        <v>-1.4940169999999999</v>
      </c>
      <c r="AS576" s="53">
        <v>-1.487133</v>
      </c>
      <c r="AT576" s="53">
        <v>-0.2950776</v>
      </c>
      <c r="AU576" s="53">
        <v>-0.2919136</v>
      </c>
      <c r="AV576" s="53">
        <v>-1.371324</v>
      </c>
      <c r="AW576" s="53">
        <v>-2.427</v>
      </c>
      <c r="AX576" s="53">
        <v>-2.6703899999999998</v>
      </c>
      <c r="AY576" s="53">
        <v>-1.65154</v>
      </c>
      <c r="AZ576" s="53">
        <v>-0.23897760000000001</v>
      </c>
      <c r="BA576" s="53">
        <v>0.13884099999999999</v>
      </c>
      <c r="BB576" s="53">
        <v>2.0249869999999999</v>
      </c>
      <c r="BC576" s="53">
        <v>1.140773</v>
      </c>
      <c r="BD576" s="53">
        <v>-0.1148993</v>
      </c>
      <c r="BE576" s="53">
        <v>1.5395730000000001</v>
      </c>
      <c r="BF576" s="53">
        <v>1.9883470000000001</v>
      </c>
      <c r="BG576" s="53">
        <v>1.8252390000000001</v>
      </c>
      <c r="BH576" s="53">
        <v>2.1084010000000002</v>
      </c>
      <c r="BI576" s="53">
        <v>4.8489930000000001</v>
      </c>
      <c r="BJ576" s="53">
        <v>3.5896270000000001</v>
      </c>
      <c r="BK576" s="53">
        <v>4.53688</v>
      </c>
      <c r="BL576" s="53">
        <v>2.2294499999999999</v>
      </c>
      <c r="BM576" s="53">
        <v>2.4855330000000002</v>
      </c>
      <c r="BN576" s="53">
        <v>3.2682790000000002</v>
      </c>
      <c r="BO576" s="53">
        <v>2.3388800000000001</v>
      </c>
      <c r="BP576" s="53">
        <v>1.8704080000000001</v>
      </c>
      <c r="BQ576" s="53">
        <v>1.505064</v>
      </c>
      <c r="BR576" s="53">
        <v>1.969436</v>
      </c>
      <c r="BS576" s="53">
        <v>1.9789460000000001</v>
      </c>
      <c r="BT576" s="53">
        <v>0.84436580000000006</v>
      </c>
      <c r="BU576" s="53">
        <v>-0.52163230000000005</v>
      </c>
      <c r="BV576" s="53">
        <v>-0.80373570000000005</v>
      </c>
      <c r="BW576" s="53">
        <v>4.2926600000000002E-2</v>
      </c>
      <c r="BX576" s="53">
        <v>1.57602</v>
      </c>
      <c r="BY576" s="53">
        <v>3.6768709999999998</v>
      </c>
      <c r="BZ576" s="53">
        <v>5.6115259999999996</v>
      </c>
      <c r="CA576" s="53">
        <v>4.2759780000000003</v>
      </c>
      <c r="CB576" s="53">
        <v>2.137883</v>
      </c>
      <c r="CC576" s="53">
        <v>3.8759651000000002</v>
      </c>
      <c r="CD576" s="53">
        <v>3.9206530000000002</v>
      </c>
      <c r="CE576" s="53">
        <v>3.7836210000000001</v>
      </c>
      <c r="CF576" s="53">
        <v>4.080076</v>
      </c>
      <c r="CG576" s="53">
        <v>7.1666150000000002</v>
      </c>
      <c r="CH576" s="53">
        <v>5.3463570000000002</v>
      </c>
      <c r="CI576" s="53">
        <v>6.4882759999999999</v>
      </c>
      <c r="CJ576" s="53">
        <v>4.2895560000000001</v>
      </c>
      <c r="CK576" s="53">
        <v>4.6368200000000002</v>
      </c>
      <c r="CL576" s="53">
        <v>5.3790810000000002</v>
      </c>
      <c r="CM576" s="53">
        <v>4.6250900000000001</v>
      </c>
      <c r="CN576" s="53">
        <v>4.2005999999999997</v>
      </c>
      <c r="CO576" s="53">
        <v>3.5774509999999999</v>
      </c>
      <c r="CP576" s="53">
        <v>3.5378310000000002</v>
      </c>
      <c r="CQ576" s="53">
        <v>3.5517370000000001</v>
      </c>
      <c r="CR576" s="53">
        <v>2.378946</v>
      </c>
      <c r="CS576" s="53">
        <v>0.7980197</v>
      </c>
      <c r="CT576" s="53">
        <v>0.48910340000000002</v>
      </c>
      <c r="CU576" s="53">
        <v>1.2165090000000001</v>
      </c>
      <c r="CV576" s="53">
        <v>2.833081</v>
      </c>
      <c r="CW576" s="53">
        <v>6.1273</v>
      </c>
      <c r="CX576" s="53">
        <v>8.0955519999999996</v>
      </c>
      <c r="CY576" s="53">
        <v>6.4474109999999998</v>
      </c>
      <c r="CZ576" s="53">
        <v>3.6981540000000002</v>
      </c>
      <c r="DA576" s="53">
        <v>6.212358</v>
      </c>
      <c r="DB576" s="53">
        <v>5.8529590000000002</v>
      </c>
      <c r="DC576" s="53">
        <v>5.7420030000000004</v>
      </c>
      <c r="DD576" s="53">
        <v>6.0517519999999996</v>
      </c>
      <c r="DE576" s="53">
        <v>9.4842370000000003</v>
      </c>
      <c r="DF576" s="53">
        <v>7.1030870000000004</v>
      </c>
      <c r="DG576" s="53">
        <v>8.4396719999999998</v>
      </c>
      <c r="DH576" s="53">
        <v>6.3496620000000004</v>
      </c>
      <c r="DI576" s="53">
        <v>6.7881080000000003</v>
      </c>
      <c r="DJ576" s="53">
        <v>7.4898829999999998</v>
      </c>
      <c r="DK576" s="53">
        <v>6.9112999999999998</v>
      </c>
      <c r="DL576" s="53">
        <v>6.5307909999999998</v>
      </c>
      <c r="DM576" s="53">
        <v>5.6498379999999999</v>
      </c>
      <c r="DN576" s="53">
        <v>5.1062260000000004</v>
      </c>
      <c r="DO576" s="53">
        <v>5.1245279999999998</v>
      </c>
      <c r="DP576" s="53">
        <v>3.9135249999999999</v>
      </c>
      <c r="DQ576" s="53">
        <v>2.1176720000000002</v>
      </c>
      <c r="DR576" s="53">
        <v>1.7819419999999999</v>
      </c>
      <c r="DS576" s="53">
        <v>2.390091</v>
      </c>
      <c r="DT576" s="53">
        <v>4.0901420000000002</v>
      </c>
      <c r="DU576" s="53">
        <v>8.5777289999999997</v>
      </c>
      <c r="DV576" s="53">
        <v>10.57958</v>
      </c>
      <c r="DW576" s="53">
        <v>8.618843</v>
      </c>
      <c r="DX576" s="53">
        <v>5.2584239999999998</v>
      </c>
      <c r="DY576" s="53">
        <v>9.5857381999999998</v>
      </c>
      <c r="DZ576" s="53">
        <v>8.6429010000000002</v>
      </c>
      <c r="EA576" s="53">
        <v>8.5695949999999996</v>
      </c>
      <c r="EB576" s="53">
        <v>8.8985380000000003</v>
      </c>
      <c r="EC576" s="53">
        <v>12.83051</v>
      </c>
      <c r="ED576" s="53">
        <v>9.639526</v>
      </c>
      <c r="EE576" s="53">
        <v>11.25718</v>
      </c>
      <c r="EF576" s="53">
        <v>9.3241270000000007</v>
      </c>
      <c r="EG576" s="53">
        <v>9.8942259999999997</v>
      </c>
      <c r="EH576" s="53">
        <v>10.53755</v>
      </c>
      <c r="EI576" s="53">
        <v>10.21222</v>
      </c>
      <c r="EJ576" s="53">
        <v>9.8952170000000006</v>
      </c>
      <c r="EK576" s="53">
        <v>8.6420359999999992</v>
      </c>
      <c r="EL576" s="53">
        <v>7.3707399999999996</v>
      </c>
      <c r="EM576" s="53">
        <v>7.3953879999999996</v>
      </c>
      <c r="EN576" s="53">
        <v>6.1292150000000003</v>
      </c>
      <c r="EO576" s="53">
        <v>4.0230399999999999</v>
      </c>
      <c r="EP576" s="53">
        <v>3.6485970000000001</v>
      </c>
      <c r="EQ576" s="53">
        <v>4.0845570000000002</v>
      </c>
      <c r="ER576" s="53">
        <v>5.9051390000000001</v>
      </c>
      <c r="ES576" s="53">
        <v>12.11576</v>
      </c>
      <c r="ET576" s="53">
        <v>14.166119999999999</v>
      </c>
      <c r="EU576" s="53">
        <v>11.754049999999999</v>
      </c>
      <c r="EV576" s="53">
        <v>7.5112069999999997</v>
      </c>
      <c r="EW576" s="53">
        <v>79.442589999999996</v>
      </c>
      <c r="EX576" s="53">
        <v>78.123919999999998</v>
      </c>
      <c r="EY576" s="53">
        <v>76.518829999999994</v>
      </c>
      <c r="EZ576" s="53">
        <v>74.781639999999996</v>
      </c>
      <c r="FA576" s="53">
        <v>73.182720000000003</v>
      </c>
      <c r="FB576" s="53">
        <v>71.462190000000007</v>
      </c>
      <c r="FC576" s="53">
        <v>70.376540000000006</v>
      </c>
      <c r="FD576" s="53">
        <v>71.361890000000002</v>
      </c>
      <c r="FE576" s="53">
        <v>74.860339999999994</v>
      </c>
      <c r="FF576" s="53">
        <v>79.264200000000002</v>
      </c>
      <c r="FG576" s="53">
        <v>83.554169999999999</v>
      </c>
      <c r="FH576" s="53">
        <v>87.541359999999997</v>
      </c>
      <c r="FI576" s="53">
        <v>91.110500000000002</v>
      </c>
      <c r="FJ576" s="53">
        <v>93.843360000000004</v>
      </c>
      <c r="FK576" s="53">
        <v>96.452770000000001</v>
      </c>
      <c r="FL576" s="53">
        <v>98.365279999999998</v>
      </c>
      <c r="FM576" s="53">
        <v>99.244749999999996</v>
      </c>
      <c r="FN576" s="53">
        <v>98.632260000000002</v>
      </c>
      <c r="FO576" s="53">
        <v>96.952160000000006</v>
      </c>
      <c r="FP576" s="53">
        <v>94.608639999999994</v>
      </c>
      <c r="FQ576" s="53">
        <v>91.377160000000003</v>
      </c>
      <c r="FR576" s="53">
        <v>88.337810000000005</v>
      </c>
      <c r="FS576" s="53">
        <v>85.624849999999995</v>
      </c>
      <c r="FT576" s="53">
        <v>82.92268</v>
      </c>
      <c r="FU576" s="53">
        <v>360</v>
      </c>
      <c r="FV576" s="53">
        <v>15844.69</v>
      </c>
      <c r="FW576" s="53">
        <v>149.60579999999999</v>
      </c>
      <c r="FX576" s="53">
        <v>1</v>
      </c>
    </row>
    <row r="577" spans="1:180" x14ac:dyDescent="0.3">
      <c r="A577" t="s">
        <v>174</v>
      </c>
      <c r="B577" t="s">
        <v>221</v>
      </c>
      <c r="C577" t="s">
        <v>180</v>
      </c>
      <c r="D577" t="s">
        <v>227</v>
      </c>
      <c r="E577" t="s">
        <v>187</v>
      </c>
      <c r="F577" t="s">
        <v>230</v>
      </c>
      <c r="G577" t="s">
        <v>243</v>
      </c>
      <c r="H577" s="53">
        <v>40</v>
      </c>
      <c r="I577" s="53">
        <v>29.805071000000002</v>
      </c>
      <c r="J577" s="53">
        <v>28.627939999999999</v>
      </c>
      <c r="K577" s="53">
        <v>27.732220000000002</v>
      </c>
      <c r="L577" s="53">
        <v>27.24953</v>
      </c>
      <c r="M577" s="53">
        <v>31.126950000000001</v>
      </c>
      <c r="N577" s="53">
        <v>31.198779999999999</v>
      </c>
      <c r="O577" s="53">
        <v>32.14922</v>
      </c>
      <c r="P577" s="53">
        <v>35.554009999999998</v>
      </c>
      <c r="Q577" s="53">
        <v>33.776389999999999</v>
      </c>
      <c r="R577" s="53">
        <v>35.962060000000001</v>
      </c>
      <c r="S577" s="53">
        <v>37.228729999999999</v>
      </c>
      <c r="T577" s="53">
        <v>38.365630000000003</v>
      </c>
      <c r="U577" s="53">
        <v>39.713459999999998</v>
      </c>
      <c r="V577" s="53">
        <v>40.852029999999999</v>
      </c>
      <c r="W577" s="53">
        <v>42.171320000000001</v>
      </c>
      <c r="X577" s="53">
        <v>42.275779999999997</v>
      </c>
      <c r="Y577" s="53">
        <v>42.56467</v>
      </c>
      <c r="Z577" s="53">
        <v>42.374879999999997</v>
      </c>
      <c r="AA577" s="53">
        <v>41.761760000000002</v>
      </c>
      <c r="AB577" s="53">
        <v>43.120159999999998</v>
      </c>
      <c r="AC577" s="53">
        <v>45.119520000000001</v>
      </c>
      <c r="AD577" s="53">
        <v>43.874499999999998</v>
      </c>
      <c r="AE577" s="53">
        <v>39.331330000000001</v>
      </c>
      <c r="AF577" s="53">
        <v>34.470039999999997</v>
      </c>
      <c r="AG577" s="53">
        <v>-2.8633479999999998</v>
      </c>
      <c r="AH577" s="53">
        <v>-2.4206379999999998</v>
      </c>
      <c r="AI577" s="53">
        <v>-2.3225259999999999</v>
      </c>
      <c r="AJ577" s="53">
        <v>-2.382571</v>
      </c>
      <c r="AK577" s="53">
        <v>-1.884709</v>
      </c>
      <c r="AL577" s="53">
        <v>-1.774934</v>
      </c>
      <c r="AM577" s="53">
        <v>-1.5184359999999999</v>
      </c>
      <c r="AN577" s="53">
        <v>-1.899232</v>
      </c>
      <c r="AO577" s="53">
        <v>-4.4925980000000001</v>
      </c>
      <c r="AP577" s="53">
        <v>-4.3019230000000004</v>
      </c>
      <c r="AQ577" s="53">
        <v>-4.4270940000000003</v>
      </c>
      <c r="AR577" s="53">
        <v>-4.8212339999999996</v>
      </c>
      <c r="AS577" s="53">
        <v>-4.1489320000000003</v>
      </c>
      <c r="AT577" s="53">
        <v>-3.9129390000000002</v>
      </c>
      <c r="AU577" s="53">
        <v>-3.0764399999999998</v>
      </c>
      <c r="AV577" s="53">
        <v>-3.6401620000000001</v>
      </c>
      <c r="AW577" s="53">
        <v>-3.5202640000000001</v>
      </c>
      <c r="AX577" s="53">
        <v>-3.3916919999999999</v>
      </c>
      <c r="AY577" s="53">
        <v>-3.3616239999999999</v>
      </c>
      <c r="AZ577" s="53">
        <v>-1.4201999999999999</v>
      </c>
      <c r="BA577" s="53">
        <v>-1.6315900000000001</v>
      </c>
      <c r="BB577" s="53">
        <v>-1.223441</v>
      </c>
      <c r="BC577" s="53">
        <v>-1.6134679999999999</v>
      </c>
      <c r="BD577" s="53">
        <v>-1.5620799999999999</v>
      </c>
      <c r="BE577" s="53">
        <v>-1.635748</v>
      </c>
      <c r="BF577" s="53">
        <v>-1.3667959999999999</v>
      </c>
      <c r="BG577" s="53">
        <v>-1.3438889999999999</v>
      </c>
      <c r="BH577" s="53">
        <v>-1.4715339999999999</v>
      </c>
      <c r="BI577" s="53">
        <v>0.52362059999999999</v>
      </c>
      <c r="BJ577" s="53">
        <v>-0.19088820000000001</v>
      </c>
      <c r="BK577" s="53">
        <v>3.89047E-2</v>
      </c>
      <c r="BL577" s="53">
        <v>0.3645253</v>
      </c>
      <c r="BM577" s="53">
        <v>-3.3096760000000001</v>
      </c>
      <c r="BN577" s="53">
        <v>-3.0705979999999999</v>
      </c>
      <c r="BO577" s="53">
        <v>-3.351718</v>
      </c>
      <c r="BP577" s="53">
        <v>-3.698725</v>
      </c>
      <c r="BQ577" s="53">
        <v>-3.1765530000000002</v>
      </c>
      <c r="BR577" s="53">
        <v>-3.0396139999999998</v>
      </c>
      <c r="BS577" s="53">
        <v>-2.3181419999999999</v>
      </c>
      <c r="BT577" s="53">
        <v>-2.731633</v>
      </c>
      <c r="BU577" s="53">
        <v>-2.498399</v>
      </c>
      <c r="BV577" s="53">
        <v>-2.400865</v>
      </c>
      <c r="BW577" s="53">
        <v>-2.2219129999999998</v>
      </c>
      <c r="BX577" s="53">
        <v>9.8601599999999998E-2</v>
      </c>
      <c r="BY577" s="53">
        <v>1.4568220000000001</v>
      </c>
      <c r="BZ577" s="53">
        <v>1.785749</v>
      </c>
      <c r="CA577" s="53">
        <v>1.2068209999999999</v>
      </c>
      <c r="CB577" s="53">
        <v>0.34705649999999999</v>
      </c>
      <c r="CC577" s="53">
        <v>-0.7855162</v>
      </c>
      <c r="CD577" s="53">
        <v>-0.6369089</v>
      </c>
      <c r="CE577" s="53">
        <v>-0.6660874</v>
      </c>
      <c r="CF577" s="53">
        <v>-0.84055219999999997</v>
      </c>
      <c r="CG577" s="53">
        <v>2.1916220000000002</v>
      </c>
      <c r="CH577" s="53">
        <v>0.90621689999999999</v>
      </c>
      <c r="CI577" s="53">
        <v>1.1175139999999999</v>
      </c>
      <c r="CJ577" s="53">
        <v>1.9323969999999999</v>
      </c>
      <c r="CK577" s="53">
        <v>-2.4903879999999998</v>
      </c>
      <c r="CL577" s="53">
        <v>-2.2177859999999998</v>
      </c>
      <c r="CM577" s="53">
        <v>-2.606916</v>
      </c>
      <c r="CN577" s="53">
        <v>-2.921278</v>
      </c>
      <c r="CO577" s="53">
        <v>-2.5030869999999998</v>
      </c>
      <c r="CP577" s="53">
        <v>-2.434752</v>
      </c>
      <c r="CQ577" s="53">
        <v>-1.7929470000000001</v>
      </c>
      <c r="CR577" s="53">
        <v>-2.1023890000000001</v>
      </c>
      <c r="CS577" s="53">
        <v>-1.7906580000000001</v>
      </c>
      <c r="CT577" s="53">
        <v>-1.714621</v>
      </c>
      <c r="CU577" s="53">
        <v>-1.432553</v>
      </c>
      <c r="CV577" s="53">
        <v>1.1505190000000001</v>
      </c>
      <c r="CW577" s="53">
        <v>3.5958459999999999</v>
      </c>
      <c r="CX577" s="53">
        <v>3.869904</v>
      </c>
      <c r="CY577" s="53">
        <v>3.1601439999999998</v>
      </c>
      <c r="CZ577" s="53">
        <v>1.669319</v>
      </c>
      <c r="DA577" s="53">
        <v>6.4715700000000001E-2</v>
      </c>
      <c r="DB577" s="53">
        <v>9.2978400000000003E-2</v>
      </c>
      <c r="DC577" s="53">
        <v>1.17138E-2</v>
      </c>
      <c r="DD577" s="53">
        <v>-0.2095708</v>
      </c>
      <c r="DE577" s="53">
        <v>3.8596240000000002</v>
      </c>
      <c r="DF577" s="53">
        <v>2.0033219999999998</v>
      </c>
      <c r="DG577" s="53">
        <v>2.1961240000000002</v>
      </c>
      <c r="DH577" s="53">
        <v>3.5002680000000002</v>
      </c>
      <c r="DI577" s="53">
        <v>-1.6710989999999999</v>
      </c>
      <c r="DJ577" s="53">
        <v>-1.3649739999999999</v>
      </c>
      <c r="DK577" s="53">
        <v>-1.862114</v>
      </c>
      <c r="DL577" s="53">
        <v>-2.143831</v>
      </c>
      <c r="DM577" s="53">
        <v>-1.8296209999999999</v>
      </c>
      <c r="DN577" s="53">
        <v>-1.8298909999999999</v>
      </c>
      <c r="DO577" s="53">
        <v>-1.2677510000000001</v>
      </c>
      <c r="DP577" s="53">
        <v>-1.473144</v>
      </c>
      <c r="DQ577" s="53">
        <v>-1.0829169999999999</v>
      </c>
      <c r="DR577" s="53">
        <v>-1.0283770000000001</v>
      </c>
      <c r="DS577" s="53">
        <v>-0.64319280000000001</v>
      </c>
      <c r="DT577" s="53">
        <v>2.2024360000000001</v>
      </c>
      <c r="DU577" s="53">
        <v>5.7348710000000001</v>
      </c>
      <c r="DV577" s="53">
        <v>5.9540600000000001</v>
      </c>
      <c r="DW577" s="53">
        <v>5.113467</v>
      </c>
      <c r="DX577" s="53">
        <v>2.991581</v>
      </c>
      <c r="DY577" s="53">
        <v>1.2923150000000001</v>
      </c>
      <c r="DZ577" s="53">
        <v>1.14682</v>
      </c>
      <c r="EA577" s="53">
        <v>0.99035110000000004</v>
      </c>
      <c r="EB577" s="53">
        <v>0.70146620000000004</v>
      </c>
      <c r="EC577" s="53">
        <v>6.2679539999999996</v>
      </c>
      <c r="ED577" s="53">
        <v>3.5873680000000001</v>
      </c>
      <c r="EE577" s="53">
        <v>3.7534649999999998</v>
      </c>
      <c r="EF577" s="53">
        <v>5.7640250000000002</v>
      </c>
      <c r="EG577" s="53">
        <v>-0.48817709999999997</v>
      </c>
      <c r="EH577" s="53">
        <v>-0.1336495</v>
      </c>
      <c r="EI577" s="53">
        <v>-0.78673740000000003</v>
      </c>
      <c r="EJ577" s="53">
        <v>-1.0213220000000001</v>
      </c>
      <c r="EK577" s="53">
        <v>-0.85724310000000004</v>
      </c>
      <c r="EL577" s="53">
        <v>-0.95656600000000003</v>
      </c>
      <c r="EM577" s="53">
        <v>-0.50945280000000004</v>
      </c>
      <c r="EN577" s="53">
        <v>-0.56461519999999998</v>
      </c>
      <c r="EO577" s="53">
        <v>-6.1052200000000001E-2</v>
      </c>
      <c r="EP577" s="53">
        <v>-3.7550500000000001E-2</v>
      </c>
      <c r="EQ577" s="53">
        <v>0.49651800000000001</v>
      </c>
      <c r="ER577" s="53">
        <v>3.7212369999999999</v>
      </c>
      <c r="ES577" s="53">
        <v>8.823283</v>
      </c>
      <c r="ET577" s="53">
        <v>8.9632489999999994</v>
      </c>
      <c r="EU577" s="53">
        <v>7.9337549999999997</v>
      </c>
      <c r="EV577" s="53">
        <v>4.9007180000000004</v>
      </c>
      <c r="EW577" s="53">
        <v>75.869699999999995</v>
      </c>
      <c r="EX577" s="53">
        <v>73.946780000000004</v>
      </c>
      <c r="EY577" s="53">
        <v>72.110479999999995</v>
      </c>
      <c r="EZ577" s="53">
        <v>70.746780000000001</v>
      </c>
      <c r="FA577" s="53">
        <v>69.483080000000001</v>
      </c>
      <c r="FB577" s="53">
        <v>68.023290000000003</v>
      </c>
      <c r="FC577" s="53">
        <v>67.504549999999995</v>
      </c>
      <c r="FD577" s="53">
        <v>69.844830000000002</v>
      </c>
      <c r="FE577" s="53">
        <v>73.391729999999995</v>
      </c>
      <c r="FF577" s="53">
        <v>77.540210000000002</v>
      </c>
      <c r="FG577" s="53">
        <v>81.196969999999993</v>
      </c>
      <c r="FH577" s="53">
        <v>84.482320000000001</v>
      </c>
      <c r="FI577" s="53">
        <v>87.499750000000006</v>
      </c>
      <c r="FJ577" s="53">
        <v>89.972790000000003</v>
      </c>
      <c r="FK577" s="53">
        <v>91.887749999999997</v>
      </c>
      <c r="FL577" s="53">
        <v>93.241789999999995</v>
      </c>
      <c r="FM577" s="53">
        <v>94.1404</v>
      </c>
      <c r="FN577" s="53">
        <v>93.969759999999994</v>
      </c>
      <c r="FO577" s="53">
        <v>92.385800000000003</v>
      </c>
      <c r="FP577" s="53">
        <v>90.427269999999993</v>
      </c>
      <c r="FQ577" s="53">
        <v>87.415080000000003</v>
      </c>
      <c r="FR577" s="53">
        <v>84.073040000000006</v>
      </c>
      <c r="FS577" s="53">
        <v>81.074550000000002</v>
      </c>
      <c r="FT577" s="53">
        <v>78.28049</v>
      </c>
      <c r="FU577" s="53">
        <v>360</v>
      </c>
      <c r="FV577" s="53">
        <v>15275.12</v>
      </c>
      <c r="FW577" s="53">
        <v>153.81280000000001</v>
      </c>
      <c r="FX577" s="53">
        <v>1</v>
      </c>
    </row>
    <row r="578" spans="1:180" x14ac:dyDescent="0.3">
      <c r="A578" t="s">
        <v>174</v>
      </c>
      <c r="B578" t="s">
        <v>221</v>
      </c>
      <c r="C578" t="s">
        <v>180</v>
      </c>
      <c r="D578" t="s">
        <v>227</v>
      </c>
      <c r="E578" t="s">
        <v>189</v>
      </c>
      <c r="F578" t="s">
        <v>231</v>
      </c>
      <c r="G578" t="s">
        <v>243</v>
      </c>
      <c r="H578" s="53">
        <v>12</v>
      </c>
      <c r="I578" s="53">
        <v>24.24222</v>
      </c>
      <c r="J578" s="53">
        <v>23.16358</v>
      </c>
      <c r="K578" s="53">
        <v>23.151160000000001</v>
      </c>
      <c r="L578" s="53">
        <v>22.983560000000001</v>
      </c>
      <c r="M578" s="53">
        <v>23.487559999999998</v>
      </c>
      <c r="N578" s="53">
        <v>24.315919999999998</v>
      </c>
      <c r="O578" s="53">
        <v>26.79176</v>
      </c>
      <c r="P578" s="53">
        <v>27.53735</v>
      </c>
      <c r="Q578" s="53">
        <v>28.995010000000001</v>
      </c>
      <c r="R578" s="53">
        <v>31.199860000000001</v>
      </c>
      <c r="S578" s="53">
        <v>31.352920000000001</v>
      </c>
      <c r="T578" s="53">
        <v>32.766109999999998</v>
      </c>
      <c r="U578" s="53">
        <v>31.992439999999998</v>
      </c>
      <c r="V578" s="53">
        <v>32.984749999999998</v>
      </c>
      <c r="W578" s="53">
        <v>32.610100000000003</v>
      </c>
      <c r="X578" s="53">
        <v>34.230989999999998</v>
      </c>
      <c r="Y578" s="53">
        <v>32.807740000000003</v>
      </c>
      <c r="Z578" s="53">
        <v>33.462989999999998</v>
      </c>
      <c r="AA578" s="53">
        <v>31.695779999999999</v>
      </c>
      <c r="AB578" s="53">
        <v>30.235510000000001</v>
      </c>
      <c r="AC578" s="53">
        <v>28.089079999999999</v>
      </c>
      <c r="AD578" s="53">
        <v>29.814409999999999</v>
      </c>
      <c r="AE578" s="53">
        <v>26.79439</v>
      </c>
      <c r="AF578" s="53">
        <v>25.648319999999998</v>
      </c>
      <c r="AG578" s="53">
        <v>6.7184999999999996E-3</v>
      </c>
      <c r="AH578" s="53">
        <v>-0.6131588</v>
      </c>
      <c r="AI578" s="53">
        <v>-0.75593359999999998</v>
      </c>
      <c r="AJ578" s="53">
        <v>-0.75101709999999999</v>
      </c>
      <c r="AK578" s="53">
        <v>-0.54963110000000004</v>
      </c>
      <c r="AL578" s="53">
        <v>-1.743528</v>
      </c>
      <c r="AM578" s="53">
        <v>0.6902874</v>
      </c>
      <c r="AN578" s="53">
        <v>-0.96233150000000001</v>
      </c>
      <c r="AO578" s="53">
        <v>5.4313800000000002E-2</v>
      </c>
      <c r="AP578" s="53">
        <v>0.13867660000000001</v>
      </c>
      <c r="AQ578" s="53">
        <v>1.186914</v>
      </c>
      <c r="AR578" s="53">
        <v>1.6774039999999999</v>
      </c>
      <c r="AS578" s="53">
        <v>1.494923</v>
      </c>
      <c r="AT578" s="53">
        <v>1.4985850000000001</v>
      </c>
      <c r="AU578" s="53">
        <v>1.3476030000000001</v>
      </c>
      <c r="AV578" s="53">
        <v>1.8289</v>
      </c>
      <c r="AW578" s="53">
        <v>1.4475530000000001</v>
      </c>
      <c r="AX578" s="53">
        <v>1.76437</v>
      </c>
      <c r="AY578" s="53">
        <v>1.122924</v>
      </c>
      <c r="AZ578" s="53">
        <v>-2.8883109999999999</v>
      </c>
      <c r="BA578" s="53">
        <v>-2.7128350000000001</v>
      </c>
      <c r="BB578" s="53">
        <v>0.90887479999999998</v>
      </c>
      <c r="BC578" s="53">
        <v>1.0391729999999999</v>
      </c>
      <c r="BD578" s="53">
        <v>0.13067970000000001</v>
      </c>
      <c r="BE578" s="53">
        <v>0.99183147999999999</v>
      </c>
      <c r="BF578" s="53">
        <v>0.42494959999999998</v>
      </c>
      <c r="BG578" s="53">
        <v>0.41452319999999998</v>
      </c>
      <c r="BH578" s="53">
        <v>0.37269849999999999</v>
      </c>
      <c r="BI578" s="53">
        <v>0.486952</v>
      </c>
      <c r="BJ578" s="53">
        <v>-0.42592069999999999</v>
      </c>
      <c r="BK578" s="53">
        <v>1.7012339999999999</v>
      </c>
      <c r="BL578" s="53">
        <v>0.42083510000000002</v>
      </c>
      <c r="BM578" s="53">
        <v>0.79273199999999999</v>
      </c>
      <c r="BN578" s="53">
        <v>1.447368</v>
      </c>
      <c r="BO578" s="53">
        <v>1.8834329999999999</v>
      </c>
      <c r="BP578" s="53">
        <v>2.8649480000000001</v>
      </c>
      <c r="BQ578" s="53">
        <v>2.170563</v>
      </c>
      <c r="BR578" s="53">
        <v>2.5584190000000002</v>
      </c>
      <c r="BS578" s="53">
        <v>2.1527129999999999</v>
      </c>
      <c r="BT578" s="53">
        <v>3.132806</v>
      </c>
      <c r="BU578" s="53">
        <v>2.4965700000000002</v>
      </c>
      <c r="BV578" s="53">
        <v>3.2054909999999999</v>
      </c>
      <c r="BW578" s="53">
        <v>2.1668660000000002</v>
      </c>
      <c r="BX578" s="53">
        <v>-0.14273620000000001</v>
      </c>
      <c r="BY578" s="53">
        <v>-1.040046</v>
      </c>
      <c r="BZ578" s="53">
        <v>2.1837179999999998</v>
      </c>
      <c r="CA578" s="53">
        <v>1.8845749999999999</v>
      </c>
      <c r="CB578" s="53">
        <v>1.30461</v>
      </c>
      <c r="CC578" s="53">
        <v>1.674118</v>
      </c>
      <c r="CD578" s="53">
        <v>1.14394</v>
      </c>
      <c r="CE578" s="53">
        <v>1.2251780000000001</v>
      </c>
      <c r="CF578" s="53">
        <v>1.1509799999999999</v>
      </c>
      <c r="CG578" s="53">
        <v>1.2048859999999999</v>
      </c>
      <c r="CH578" s="53">
        <v>0.48665009999999997</v>
      </c>
      <c r="CI578" s="53">
        <v>2.4014120000000001</v>
      </c>
      <c r="CJ578" s="53">
        <v>1.3788119999999999</v>
      </c>
      <c r="CK578" s="53">
        <v>1.3041579999999999</v>
      </c>
      <c r="CL578" s="53">
        <v>2.3537629999999998</v>
      </c>
      <c r="CM578" s="53">
        <v>2.3658389999999998</v>
      </c>
      <c r="CN578" s="53">
        <v>3.6874370000000001</v>
      </c>
      <c r="CO578" s="53">
        <v>2.6385100000000001</v>
      </c>
      <c r="CP578" s="53">
        <v>3.2924570000000002</v>
      </c>
      <c r="CQ578" s="53">
        <v>2.7103299999999999</v>
      </c>
      <c r="CR578" s="53">
        <v>4.0358869999999998</v>
      </c>
      <c r="CS578" s="53">
        <v>3.2231160000000001</v>
      </c>
      <c r="CT578" s="53">
        <v>4.2036059999999997</v>
      </c>
      <c r="CU578" s="53">
        <v>2.8898980000000001</v>
      </c>
      <c r="CV578" s="53">
        <v>1.7588410000000001</v>
      </c>
      <c r="CW578" s="53">
        <v>0.118523</v>
      </c>
      <c r="CX578" s="53">
        <v>3.0666709999999999</v>
      </c>
      <c r="CY578" s="53">
        <v>2.470097</v>
      </c>
      <c r="CZ578" s="53">
        <v>2.1176710000000001</v>
      </c>
      <c r="DA578" s="53">
        <v>2.3564040999999998</v>
      </c>
      <c r="DB578" s="53">
        <v>1.8629309999999999</v>
      </c>
      <c r="DC578" s="53">
        <v>2.0358329999999998</v>
      </c>
      <c r="DD578" s="53">
        <v>1.929262</v>
      </c>
      <c r="DE578" s="53">
        <v>1.9228209999999999</v>
      </c>
      <c r="DF578" s="53">
        <v>1.399221</v>
      </c>
      <c r="DG578" s="53">
        <v>3.101591</v>
      </c>
      <c r="DH578" s="53">
        <v>2.336789</v>
      </c>
      <c r="DI578" s="53">
        <v>1.8155840000000001</v>
      </c>
      <c r="DJ578" s="53">
        <v>3.2601580000000001</v>
      </c>
      <c r="DK578" s="53">
        <v>2.8482460000000001</v>
      </c>
      <c r="DL578" s="53">
        <v>4.5099260000000001</v>
      </c>
      <c r="DM578" s="53">
        <v>3.1064569999999998</v>
      </c>
      <c r="DN578" s="53">
        <v>4.0264949999999997</v>
      </c>
      <c r="DO578" s="53">
        <v>3.2679469999999999</v>
      </c>
      <c r="DP578" s="53">
        <v>4.938968</v>
      </c>
      <c r="DQ578" s="53">
        <v>3.949662</v>
      </c>
      <c r="DR578" s="53">
        <v>5.2017220000000002</v>
      </c>
      <c r="DS578" s="53">
        <v>3.6129289999999998</v>
      </c>
      <c r="DT578" s="53">
        <v>3.6604179999999999</v>
      </c>
      <c r="DU578" s="53">
        <v>1.2770919999999999</v>
      </c>
      <c r="DV578" s="53">
        <v>3.949624</v>
      </c>
      <c r="DW578" s="53">
        <v>3.0556199999999998</v>
      </c>
      <c r="DX578" s="53">
        <v>2.9307319999999999</v>
      </c>
      <c r="DY578" s="53">
        <v>3.3415170000000001</v>
      </c>
      <c r="DZ578" s="53">
        <v>2.9010389999999999</v>
      </c>
      <c r="EA578" s="53">
        <v>3.2062889999999999</v>
      </c>
      <c r="EB578" s="53">
        <v>3.052978</v>
      </c>
      <c r="EC578" s="53">
        <v>2.9594040000000001</v>
      </c>
      <c r="ED578" s="53">
        <v>2.716828</v>
      </c>
      <c r="EE578" s="53">
        <v>4.1125369999999997</v>
      </c>
      <c r="EF578" s="53">
        <v>3.7199559999999998</v>
      </c>
      <c r="EG578" s="53">
        <v>2.5540029999999998</v>
      </c>
      <c r="EH578" s="53">
        <v>4.5688490000000002</v>
      </c>
      <c r="EI578" s="53">
        <v>3.5447649999999999</v>
      </c>
      <c r="EJ578" s="53">
        <v>5.6974689999999999</v>
      </c>
      <c r="EK578" s="53">
        <v>3.782098</v>
      </c>
      <c r="EL578" s="53">
        <v>5.0863290000000001</v>
      </c>
      <c r="EM578" s="53">
        <v>4.0730570000000004</v>
      </c>
      <c r="EN578" s="53">
        <v>6.2428739999999996</v>
      </c>
      <c r="EO578" s="53">
        <v>4.9986790000000001</v>
      </c>
      <c r="EP578" s="53">
        <v>6.6428419999999999</v>
      </c>
      <c r="EQ578" s="53">
        <v>4.6568709999999998</v>
      </c>
      <c r="ER578" s="53">
        <v>6.4059929999999996</v>
      </c>
      <c r="ES578" s="53">
        <v>2.949881</v>
      </c>
      <c r="ET578" s="53">
        <v>5.2244669999999998</v>
      </c>
      <c r="EU578" s="53">
        <v>3.9010210000000001</v>
      </c>
      <c r="EV578" s="53">
        <v>4.1046630000000004</v>
      </c>
      <c r="EW578" s="53">
        <v>55.313499999999998</v>
      </c>
      <c r="EX578" s="53">
        <v>55.075530000000001</v>
      </c>
      <c r="EY578" s="53">
        <v>54.648400000000002</v>
      </c>
      <c r="EZ578" s="53">
        <v>54.425800000000002</v>
      </c>
      <c r="FA578" s="53">
        <v>54.009360000000001</v>
      </c>
      <c r="FB578" s="53">
        <v>53.629010000000001</v>
      </c>
      <c r="FC578" s="53">
        <v>53.497990000000001</v>
      </c>
      <c r="FD578" s="53">
        <v>53.781419999999997</v>
      </c>
      <c r="FE578" s="53">
        <v>55.266039999999997</v>
      </c>
      <c r="FF578" s="53">
        <v>57.551470000000002</v>
      </c>
      <c r="FG578" s="53">
        <v>60.441180000000003</v>
      </c>
      <c r="FH578" s="53">
        <v>63.229950000000002</v>
      </c>
      <c r="FI578" s="53">
        <v>65.012699999999995</v>
      </c>
      <c r="FJ578" s="53">
        <v>65.5381</v>
      </c>
      <c r="FK578" s="53">
        <v>66.265370000000004</v>
      </c>
      <c r="FL578" s="53">
        <v>66.471919999999997</v>
      </c>
      <c r="FM578" s="53">
        <v>65.805480000000003</v>
      </c>
      <c r="FN578" s="53">
        <v>64.636359999999996</v>
      </c>
      <c r="FO578" s="53">
        <v>62.949199999999998</v>
      </c>
      <c r="FP578" s="53">
        <v>60.41845</v>
      </c>
      <c r="FQ578" s="53">
        <v>58.471260000000001</v>
      </c>
      <c r="FR578" s="53">
        <v>57.444519999999997</v>
      </c>
      <c r="FS578" s="53">
        <v>56.71123</v>
      </c>
      <c r="FT578" s="53">
        <v>56.122329999999998</v>
      </c>
      <c r="FU578" s="53">
        <v>34</v>
      </c>
      <c r="FV578" s="53">
        <v>950.67669999999998</v>
      </c>
      <c r="FW578" s="53">
        <v>101.9342</v>
      </c>
      <c r="FX578" s="53">
        <v>1</v>
      </c>
    </row>
    <row r="579" spans="1:180" x14ac:dyDescent="0.3">
      <c r="A579" t="s">
        <v>174</v>
      </c>
      <c r="B579" t="s">
        <v>221</v>
      </c>
      <c r="C579" t="s">
        <v>180</v>
      </c>
      <c r="D579" t="s">
        <v>248</v>
      </c>
      <c r="E579" t="s">
        <v>189</v>
      </c>
      <c r="F579" t="s">
        <v>231</v>
      </c>
      <c r="G579" t="s">
        <v>243</v>
      </c>
      <c r="H579" s="53">
        <v>12</v>
      </c>
      <c r="I579" s="53">
        <v>24.276879999999998</v>
      </c>
      <c r="J579" s="53">
        <v>23.06194</v>
      </c>
      <c r="K579" s="53">
        <v>23.85492</v>
      </c>
      <c r="L579" s="53">
        <v>23.616430000000001</v>
      </c>
      <c r="M579" s="53">
        <v>24.251139999999999</v>
      </c>
      <c r="N579" s="53">
        <v>24.750350000000001</v>
      </c>
      <c r="O579" s="53">
        <v>25.88862</v>
      </c>
      <c r="P579" s="53">
        <v>25.386510000000001</v>
      </c>
      <c r="Q579" s="53">
        <v>29.036570000000001</v>
      </c>
      <c r="R579" s="53">
        <v>29.897849999999998</v>
      </c>
      <c r="S579" s="53">
        <v>30.784500000000001</v>
      </c>
      <c r="T579" s="53">
        <v>32.150709999999997</v>
      </c>
      <c r="U579" s="53">
        <v>30.831330000000001</v>
      </c>
      <c r="V579" s="53">
        <v>29.97128</v>
      </c>
      <c r="W579" s="53">
        <v>29.158000000000001</v>
      </c>
      <c r="X579" s="53">
        <v>31.696770000000001</v>
      </c>
      <c r="Y579" s="53">
        <v>31.468489999999999</v>
      </c>
      <c r="Z579" s="53">
        <v>31.358350000000002</v>
      </c>
      <c r="AA579" s="53">
        <v>31.634740000000001</v>
      </c>
      <c r="AB579" s="53">
        <v>29.482140000000001</v>
      </c>
      <c r="AC579" s="53">
        <v>27.72514</v>
      </c>
      <c r="AD579" s="53">
        <v>26.951339999999998</v>
      </c>
      <c r="AE579" s="53">
        <v>25.346139999999998</v>
      </c>
      <c r="AF579" s="53">
        <v>25.228380000000001</v>
      </c>
      <c r="AG579" s="53">
        <v>-0.63230609999999998</v>
      </c>
      <c r="AH579" s="53">
        <v>-1.4343440000000001</v>
      </c>
      <c r="AI579" s="53">
        <v>-1.0461339999999999</v>
      </c>
      <c r="AJ579" s="53">
        <v>-1.2611920000000001</v>
      </c>
      <c r="AK579" s="53">
        <v>-0.41728559999999998</v>
      </c>
      <c r="AL579" s="53">
        <v>-0.92762800000000001</v>
      </c>
      <c r="AM579" s="53">
        <v>0.54851000000000005</v>
      </c>
      <c r="AN579" s="53">
        <v>-1.0546439999999999</v>
      </c>
      <c r="AO579" s="53">
        <v>1.158539</v>
      </c>
      <c r="AP579" s="53">
        <v>0.1521352</v>
      </c>
      <c r="AQ579" s="53">
        <v>3.5938699999999997E-2</v>
      </c>
      <c r="AR579" s="53">
        <v>-0.43134529999999999</v>
      </c>
      <c r="AS579" s="53">
        <v>1.3953469999999999</v>
      </c>
      <c r="AT579" s="53">
        <v>0.51350750000000001</v>
      </c>
      <c r="AU579" s="53">
        <v>-0.26448369999999999</v>
      </c>
      <c r="AV579" s="53">
        <v>1.7123790000000001</v>
      </c>
      <c r="AW579" s="53">
        <v>1.5487470000000001</v>
      </c>
      <c r="AX579" s="53">
        <v>1.4751590000000001</v>
      </c>
      <c r="AY579" s="53">
        <v>2.3353679999999999</v>
      </c>
      <c r="AZ579" s="53">
        <v>-1.808678</v>
      </c>
      <c r="BA579" s="53">
        <v>-2.9504320000000002</v>
      </c>
      <c r="BB579" s="53">
        <v>-1.1434629999999999</v>
      </c>
      <c r="BC579" s="53">
        <v>-0.40402159999999998</v>
      </c>
      <c r="BD579" s="53">
        <v>-0.23310310000000001</v>
      </c>
      <c r="BE579" s="53">
        <v>0.3336364</v>
      </c>
      <c r="BF579" s="53">
        <v>-0.4659645</v>
      </c>
      <c r="BG579" s="53">
        <v>0.29869960000000001</v>
      </c>
      <c r="BH579" s="53">
        <v>6.1222400000000003E-2</v>
      </c>
      <c r="BI579" s="53">
        <v>0.78798599999999996</v>
      </c>
      <c r="BJ579" s="53">
        <v>0.51479090000000005</v>
      </c>
      <c r="BK579" s="53">
        <v>1.5838680000000001</v>
      </c>
      <c r="BL579" s="53">
        <v>-9.3690300000000004E-2</v>
      </c>
      <c r="BM579" s="53">
        <v>2.1118459999999999</v>
      </c>
      <c r="BN579" s="53">
        <v>1.6698120000000001</v>
      </c>
      <c r="BO579" s="53">
        <v>1.637642</v>
      </c>
      <c r="BP579" s="53">
        <v>2.162274</v>
      </c>
      <c r="BQ579" s="53">
        <v>2.3640289999999999</v>
      </c>
      <c r="BR579" s="53">
        <v>1.4646300000000001</v>
      </c>
      <c r="BS579" s="53">
        <v>0.58735809999999999</v>
      </c>
      <c r="BT579" s="53">
        <v>2.7020620000000002</v>
      </c>
      <c r="BU579" s="53">
        <v>2.810162</v>
      </c>
      <c r="BV579" s="53">
        <v>2.8819409999999999</v>
      </c>
      <c r="BW579" s="53">
        <v>3.4424800000000002</v>
      </c>
      <c r="BX579" s="53">
        <v>0.44754389999999999</v>
      </c>
      <c r="BY579" s="53">
        <v>-1.035012</v>
      </c>
      <c r="BZ579" s="53">
        <v>-0.15167079999999999</v>
      </c>
      <c r="CA579" s="53">
        <v>0.47669909999999999</v>
      </c>
      <c r="CB579" s="53">
        <v>0.98942759999999996</v>
      </c>
      <c r="CC579" s="53">
        <v>1.002645</v>
      </c>
      <c r="CD579" s="53">
        <v>0.20473189999999999</v>
      </c>
      <c r="CE579" s="53">
        <v>1.230127</v>
      </c>
      <c r="CF579" s="53">
        <v>0.9771225</v>
      </c>
      <c r="CG579" s="53">
        <v>1.622754</v>
      </c>
      <c r="CH579" s="53">
        <v>1.513806</v>
      </c>
      <c r="CI579" s="53">
        <v>2.3009529999999998</v>
      </c>
      <c r="CJ579" s="53">
        <v>0.57186360000000003</v>
      </c>
      <c r="CK579" s="53">
        <v>2.7721040000000001</v>
      </c>
      <c r="CL579" s="53">
        <v>2.7209509999999999</v>
      </c>
      <c r="CM579" s="53">
        <v>2.7469769999999998</v>
      </c>
      <c r="CN579" s="53">
        <v>3.9586060000000001</v>
      </c>
      <c r="CO579" s="53">
        <v>3.0349349999999999</v>
      </c>
      <c r="CP579" s="53">
        <v>2.1233740000000001</v>
      </c>
      <c r="CQ579" s="53">
        <v>1.177341</v>
      </c>
      <c r="CR579" s="53">
        <v>3.3875130000000002</v>
      </c>
      <c r="CS579" s="53">
        <v>3.6838150000000001</v>
      </c>
      <c r="CT579" s="53">
        <v>3.8562750000000001</v>
      </c>
      <c r="CU579" s="53">
        <v>4.209263</v>
      </c>
      <c r="CV579" s="53">
        <v>2.0101960000000001</v>
      </c>
      <c r="CW579" s="53">
        <v>0.2916012</v>
      </c>
      <c r="CX579" s="53">
        <v>0.53524119999999997</v>
      </c>
      <c r="CY579" s="53">
        <v>1.086684</v>
      </c>
      <c r="CZ579" s="53">
        <v>1.836149</v>
      </c>
      <c r="DA579" s="53">
        <v>1.671654</v>
      </c>
      <c r="DB579" s="53">
        <v>0.87542830000000005</v>
      </c>
      <c r="DC579" s="53">
        <v>2.1615540000000002</v>
      </c>
      <c r="DD579" s="53">
        <v>1.8930229999999999</v>
      </c>
      <c r="DE579" s="53">
        <v>2.4575209999999998</v>
      </c>
      <c r="DF579" s="53">
        <v>2.5128210000000002</v>
      </c>
      <c r="DG579" s="53">
        <v>3.0180380000000002</v>
      </c>
      <c r="DH579" s="53">
        <v>1.237417</v>
      </c>
      <c r="DI579" s="53">
        <v>3.4323619999999999</v>
      </c>
      <c r="DJ579" s="53">
        <v>3.7720899999999999</v>
      </c>
      <c r="DK579" s="53">
        <v>3.856312</v>
      </c>
      <c r="DL579" s="53">
        <v>5.7549390000000002</v>
      </c>
      <c r="DM579" s="53">
        <v>3.7058409999999999</v>
      </c>
      <c r="DN579" s="53">
        <v>2.7821189999999998</v>
      </c>
      <c r="DO579" s="53">
        <v>1.7673239999999999</v>
      </c>
      <c r="DP579" s="53">
        <v>4.0729649999999999</v>
      </c>
      <c r="DQ579" s="53">
        <v>4.5574669999999999</v>
      </c>
      <c r="DR579" s="53">
        <v>4.8306079999999998</v>
      </c>
      <c r="DS579" s="53">
        <v>4.9760460000000002</v>
      </c>
      <c r="DT579" s="53">
        <v>3.5728490000000002</v>
      </c>
      <c r="DU579" s="53">
        <v>1.618215</v>
      </c>
      <c r="DV579" s="53">
        <v>1.222153</v>
      </c>
      <c r="DW579" s="53">
        <v>1.6966680000000001</v>
      </c>
      <c r="DX579" s="53">
        <v>2.6828699999999999</v>
      </c>
      <c r="DY579" s="53">
        <v>2.6375970999999998</v>
      </c>
      <c r="DZ579" s="53">
        <v>1.843807</v>
      </c>
      <c r="EA579" s="53">
        <v>3.5063870000000001</v>
      </c>
      <c r="EB579" s="53">
        <v>3.2154370000000001</v>
      </c>
      <c r="EC579" s="53">
        <v>3.6627930000000002</v>
      </c>
      <c r="ED579" s="53">
        <v>3.9552399999999999</v>
      </c>
      <c r="EE579" s="53">
        <v>4.0533960000000002</v>
      </c>
      <c r="EF579" s="53">
        <v>2.198372</v>
      </c>
      <c r="EG579" s="53">
        <v>4.3856700000000002</v>
      </c>
      <c r="EH579" s="53">
        <v>5.2897670000000003</v>
      </c>
      <c r="EI579" s="53">
        <v>5.4580159999999998</v>
      </c>
      <c r="EJ579" s="53">
        <v>8.3485580000000006</v>
      </c>
      <c r="EK579" s="53">
        <v>4.6745229999999998</v>
      </c>
      <c r="EL579" s="53">
        <v>3.7332420000000002</v>
      </c>
      <c r="EM579" s="53">
        <v>2.6191659999999999</v>
      </c>
      <c r="EN579" s="53">
        <v>5.0626480000000003</v>
      </c>
      <c r="EO579" s="53">
        <v>5.8188820000000003</v>
      </c>
      <c r="EP579" s="53">
        <v>6.2373909999999997</v>
      </c>
      <c r="EQ579" s="53">
        <v>6.0831590000000002</v>
      </c>
      <c r="ER579" s="53">
        <v>5.8290699999999998</v>
      </c>
      <c r="ES579" s="53">
        <v>3.5336340000000002</v>
      </c>
      <c r="ET579" s="53">
        <v>2.2139449999999998</v>
      </c>
      <c r="EU579" s="53">
        <v>2.5773890000000002</v>
      </c>
      <c r="EV579" s="53">
        <v>3.9054000000000002</v>
      </c>
      <c r="EW579" s="53">
        <v>57.503270000000001</v>
      </c>
      <c r="EX579" s="53">
        <v>56.856209999999997</v>
      </c>
      <c r="EY579" s="53">
        <v>56.264710000000001</v>
      </c>
      <c r="EZ579" s="53">
        <v>55.787579999999998</v>
      </c>
      <c r="FA579" s="53">
        <v>55.212420000000002</v>
      </c>
      <c r="FB579" s="53">
        <v>55.080069999999999</v>
      </c>
      <c r="FC579" s="53">
        <v>54.78922</v>
      </c>
      <c r="FD579" s="53">
        <v>55.122549999999997</v>
      </c>
      <c r="FE579" s="53">
        <v>56.557189999999999</v>
      </c>
      <c r="FF579" s="53">
        <v>58.341500000000003</v>
      </c>
      <c r="FG579" s="53">
        <v>60.955880000000001</v>
      </c>
      <c r="FH579" s="53">
        <v>63.51634</v>
      </c>
      <c r="FI579" s="53">
        <v>64.882350000000002</v>
      </c>
      <c r="FJ579" s="53">
        <v>65.406859999999995</v>
      </c>
      <c r="FK579" s="53">
        <v>66.071889999999996</v>
      </c>
      <c r="FL579" s="53">
        <v>65.753270000000001</v>
      </c>
      <c r="FM579" s="53">
        <v>64.482029999999995</v>
      </c>
      <c r="FN579" s="53">
        <v>63.663400000000003</v>
      </c>
      <c r="FO579" s="53">
        <v>62.663400000000003</v>
      </c>
      <c r="FP579" s="53">
        <v>60.606209999999997</v>
      </c>
      <c r="FQ579" s="53">
        <v>58.888890000000004</v>
      </c>
      <c r="FR579" s="53">
        <v>57.71405</v>
      </c>
      <c r="FS579" s="53">
        <v>57.189540000000001</v>
      </c>
      <c r="FT579" s="53">
        <v>56.665030000000002</v>
      </c>
      <c r="FU579" s="53">
        <v>34</v>
      </c>
      <c r="FV579" s="53">
        <v>950.67669999999998</v>
      </c>
      <c r="FW579" s="53">
        <v>101.9342</v>
      </c>
      <c r="FX579" s="53">
        <v>1</v>
      </c>
    </row>
    <row r="580" spans="1:180" x14ac:dyDescent="0.3">
      <c r="A580" t="s">
        <v>174</v>
      </c>
      <c r="B580" t="s">
        <v>221</v>
      </c>
      <c r="C580" t="s">
        <v>180</v>
      </c>
      <c r="D580" t="s">
        <v>248</v>
      </c>
      <c r="E580" t="s">
        <v>190</v>
      </c>
      <c r="F580" t="s">
        <v>231</v>
      </c>
      <c r="G580" t="s">
        <v>243</v>
      </c>
      <c r="H580" s="53">
        <v>12</v>
      </c>
      <c r="I580" s="53">
        <v>27.079861000000001</v>
      </c>
      <c r="J580" s="53">
        <v>24.953389999999999</v>
      </c>
      <c r="K580" s="53">
        <v>25.093399999999999</v>
      </c>
      <c r="L580" s="53">
        <v>24.35474</v>
      </c>
      <c r="M580" s="53">
        <v>25.483319999999999</v>
      </c>
      <c r="N580" s="53">
        <v>25.510480000000001</v>
      </c>
      <c r="O580" s="53">
        <v>27.12689</v>
      </c>
      <c r="P580" s="53">
        <v>27.82246</v>
      </c>
      <c r="Q580" s="53">
        <v>29.802399999999999</v>
      </c>
      <c r="R580" s="53">
        <v>32.769579999999998</v>
      </c>
      <c r="S580" s="53">
        <v>31.25712</v>
      </c>
      <c r="T580" s="53">
        <v>31.978950000000001</v>
      </c>
      <c r="U580" s="53">
        <v>32.725490000000001</v>
      </c>
      <c r="V580" s="53">
        <v>33.170110000000001</v>
      </c>
      <c r="W580" s="53">
        <v>31.093039999999998</v>
      </c>
      <c r="X580" s="53">
        <v>31.667310000000001</v>
      </c>
      <c r="Y580" s="53">
        <v>32.730020000000003</v>
      </c>
      <c r="Z580" s="53">
        <v>32.01858</v>
      </c>
      <c r="AA580" s="53">
        <v>31.805040000000002</v>
      </c>
      <c r="AB580" s="53">
        <v>31.110659999999999</v>
      </c>
      <c r="AC580" s="53">
        <v>30.682210000000001</v>
      </c>
      <c r="AD580" s="53">
        <v>30.891970000000001</v>
      </c>
      <c r="AE580" s="53">
        <v>27.74654</v>
      </c>
      <c r="AF580" s="53">
        <v>24.80217</v>
      </c>
      <c r="AG580" s="53">
        <v>-0.72258931000000004</v>
      </c>
      <c r="AH580" s="53">
        <v>-1.024302</v>
      </c>
      <c r="AI580" s="53">
        <v>-0.98318939999999999</v>
      </c>
      <c r="AJ580" s="53">
        <v>-1.2196340000000001</v>
      </c>
      <c r="AK580" s="53">
        <v>-0.42280810000000002</v>
      </c>
      <c r="AL580" s="53">
        <v>-1.6373500000000001</v>
      </c>
      <c r="AM580" s="53">
        <v>0.12855520000000001</v>
      </c>
      <c r="AN580" s="53">
        <v>-1.177953</v>
      </c>
      <c r="AO580" s="53">
        <v>0.13286490000000001</v>
      </c>
      <c r="AP580" s="53">
        <v>0.3086989</v>
      </c>
      <c r="AQ580" s="53">
        <v>0.50328899999999999</v>
      </c>
      <c r="AR580" s="53">
        <v>1.0192920000000001</v>
      </c>
      <c r="AS580" s="53">
        <v>2.159513</v>
      </c>
      <c r="AT580" s="53">
        <v>1.6849860000000001</v>
      </c>
      <c r="AU580" s="53">
        <v>-0.1518516</v>
      </c>
      <c r="AV580" s="53">
        <v>-0.23174220000000001</v>
      </c>
      <c r="AW580" s="53">
        <v>1.2106170000000001</v>
      </c>
      <c r="AX580" s="53">
        <v>0.52401940000000002</v>
      </c>
      <c r="AY580" s="53">
        <v>1.871626</v>
      </c>
      <c r="AZ580" s="53">
        <v>-0.99933269999999996</v>
      </c>
      <c r="BA580" s="53">
        <v>-0.92059310000000005</v>
      </c>
      <c r="BB580" s="53">
        <v>1.603108</v>
      </c>
      <c r="BC580" s="53">
        <v>0.72660239999999998</v>
      </c>
      <c r="BD580" s="53">
        <v>-0.93812830000000003</v>
      </c>
      <c r="BE580" s="53">
        <v>1.767822</v>
      </c>
      <c r="BF580" s="53">
        <v>0.65876069999999998</v>
      </c>
      <c r="BG580" s="53">
        <v>0.83361110000000005</v>
      </c>
      <c r="BH580" s="53">
        <v>0.3305826</v>
      </c>
      <c r="BI580" s="53">
        <v>1.21889</v>
      </c>
      <c r="BJ580" s="53">
        <v>0.10488160000000001</v>
      </c>
      <c r="BK580" s="53">
        <v>1.362644</v>
      </c>
      <c r="BL580" s="53">
        <v>0.38363720000000001</v>
      </c>
      <c r="BM580" s="53">
        <v>1.37697</v>
      </c>
      <c r="BN580" s="53">
        <v>2.7768709999999999</v>
      </c>
      <c r="BO580" s="53">
        <v>2.2328760000000001</v>
      </c>
      <c r="BP580" s="53">
        <v>2.7916300000000001</v>
      </c>
      <c r="BQ580" s="53">
        <v>3.6090260000000001</v>
      </c>
      <c r="BR580" s="53">
        <v>3.480143</v>
      </c>
      <c r="BS580" s="53">
        <v>1.4623459999999999</v>
      </c>
      <c r="BT580" s="53">
        <v>1.637999</v>
      </c>
      <c r="BU580" s="53">
        <v>3.1335090000000001</v>
      </c>
      <c r="BV580" s="53">
        <v>2.6081050000000001</v>
      </c>
      <c r="BW580" s="53">
        <v>3.138169</v>
      </c>
      <c r="BX580" s="53">
        <v>1.3747769999999999</v>
      </c>
      <c r="BY580" s="53">
        <v>1.319863</v>
      </c>
      <c r="BZ580" s="53">
        <v>3.230836</v>
      </c>
      <c r="CA580" s="53">
        <v>1.999028</v>
      </c>
      <c r="CB580" s="53">
        <v>-3.581E-3</v>
      </c>
      <c r="CC580" s="53">
        <v>3.4926729000000001</v>
      </c>
      <c r="CD580" s="53">
        <v>1.8244450000000001</v>
      </c>
      <c r="CE580" s="53">
        <v>2.0919219999999998</v>
      </c>
      <c r="CF580" s="53">
        <v>1.404258</v>
      </c>
      <c r="CG580" s="53">
        <v>2.355925</v>
      </c>
      <c r="CH580" s="53">
        <v>1.3115460000000001</v>
      </c>
      <c r="CI580" s="53">
        <v>2.2173699999999998</v>
      </c>
      <c r="CJ580" s="53">
        <v>1.46519</v>
      </c>
      <c r="CK580" s="53">
        <v>2.2386330000000001</v>
      </c>
      <c r="CL580" s="53">
        <v>4.4863200000000001</v>
      </c>
      <c r="CM580" s="53">
        <v>3.4307829999999999</v>
      </c>
      <c r="CN580" s="53">
        <v>4.0191460000000001</v>
      </c>
      <c r="CO580" s="53">
        <v>4.6129550000000004</v>
      </c>
      <c r="CP580" s="53">
        <v>4.7234639999999999</v>
      </c>
      <c r="CQ580" s="53">
        <v>2.5803340000000001</v>
      </c>
      <c r="CR580" s="53">
        <v>2.932976</v>
      </c>
      <c r="CS580" s="53">
        <v>4.4652979999999998</v>
      </c>
      <c r="CT580" s="53">
        <v>4.0515369999999997</v>
      </c>
      <c r="CU580" s="53">
        <v>4.0153730000000003</v>
      </c>
      <c r="CV580" s="53">
        <v>3.0190779999999999</v>
      </c>
      <c r="CW580" s="53">
        <v>2.8715959999999998</v>
      </c>
      <c r="CX580" s="53">
        <v>4.3581950000000003</v>
      </c>
      <c r="CY580" s="53">
        <v>2.880306</v>
      </c>
      <c r="CZ580" s="53">
        <v>0.64368369999999997</v>
      </c>
      <c r="DA580" s="53">
        <v>5.2175250000000002</v>
      </c>
      <c r="DB580" s="53">
        <v>2.990129</v>
      </c>
      <c r="DC580" s="53">
        <v>3.3502320000000001</v>
      </c>
      <c r="DD580" s="53">
        <v>2.477932</v>
      </c>
      <c r="DE580" s="53">
        <v>3.4929600000000001</v>
      </c>
      <c r="DF580" s="53">
        <v>2.5182099999999998</v>
      </c>
      <c r="DG580" s="53">
        <v>3.0720960000000002</v>
      </c>
      <c r="DH580" s="53">
        <v>2.5467430000000002</v>
      </c>
      <c r="DI580" s="53">
        <v>3.1002960000000002</v>
      </c>
      <c r="DJ580" s="53">
        <v>6.1957680000000002</v>
      </c>
      <c r="DK580" s="53">
        <v>4.6286889999999996</v>
      </c>
      <c r="DL580" s="53">
        <v>5.2466619999999997</v>
      </c>
      <c r="DM580" s="53">
        <v>5.6168829999999996</v>
      </c>
      <c r="DN580" s="53">
        <v>5.9667839999999996</v>
      </c>
      <c r="DO580" s="53">
        <v>3.6983229999999998</v>
      </c>
      <c r="DP580" s="53">
        <v>4.2279540000000004</v>
      </c>
      <c r="DQ580" s="53">
        <v>5.7970870000000003</v>
      </c>
      <c r="DR580" s="53">
        <v>5.4949680000000001</v>
      </c>
      <c r="DS580" s="53">
        <v>4.892576</v>
      </c>
      <c r="DT580" s="53">
        <v>4.6633800000000001</v>
      </c>
      <c r="DU580" s="53">
        <v>4.4233289999999998</v>
      </c>
      <c r="DV580" s="53">
        <v>5.4855539999999996</v>
      </c>
      <c r="DW580" s="53">
        <v>3.761584</v>
      </c>
      <c r="DX580" s="53">
        <v>1.290948</v>
      </c>
      <c r="DY580" s="53">
        <v>7.7079348999999997</v>
      </c>
      <c r="DZ580" s="53">
        <v>4.6731920000000002</v>
      </c>
      <c r="EA580" s="53">
        <v>5.167033</v>
      </c>
      <c r="EB580" s="53">
        <v>4.028149</v>
      </c>
      <c r="EC580" s="53">
        <v>5.1346579999999999</v>
      </c>
      <c r="ED580" s="53">
        <v>4.2604420000000003</v>
      </c>
      <c r="EE580" s="53">
        <v>4.306184</v>
      </c>
      <c r="EF580" s="53">
        <v>4.1083340000000002</v>
      </c>
      <c r="EG580" s="53">
        <v>4.3444000000000003</v>
      </c>
      <c r="EH580" s="53">
        <v>8.6639400000000002</v>
      </c>
      <c r="EI580" s="53">
        <v>6.358276</v>
      </c>
      <c r="EJ580" s="53">
        <v>7.0190000000000001</v>
      </c>
      <c r="EK580" s="53">
        <v>7.0663970000000003</v>
      </c>
      <c r="EL580" s="53">
        <v>7.7619410000000002</v>
      </c>
      <c r="EM580" s="53">
        <v>5.3125210000000003</v>
      </c>
      <c r="EN580" s="53">
        <v>6.0976949999999999</v>
      </c>
      <c r="EO580" s="53">
        <v>7.7199799999999996</v>
      </c>
      <c r="EP580" s="53">
        <v>7.5790540000000002</v>
      </c>
      <c r="EQ580" s="53">
        <v>6.1591189999999996</v>
      </c>
      <c r="ER580" s="53">
        <v>7.03749</v>
      </c>
      <c r="ES580" s="53">
        <v>6.663786</v>
      </c>
      <c r="ET580" s="53">
        <v>7.1132819999999999</v>
      </c>
      <c r="EU580" s="53">
        <v>5.0340090000000002</v>
      </c>
      <c r="EV580" s="53">
        <v>2.2254960000000001</v>
      </c>
      <c r="EW580" s="53">
        <v>54.581699999999998</v>
      </c>
      <c r="EX580" s="53">
        <v>54.431370000000001</v>
      </c>
      <c r="EY580" s="53">
        <v>54.485289999999999</v>
      </c>
      <c r="EZ580" s="53">
        <v>54.415030000000002</v>
      </c>
      <c r="FA580" s="53">
        <v>54.405230000000003</v>
      </c>
      <c r="FB580" s="53">
        <v>54.771239999999999</v>
      </c>
      <c r="FC580" s="53">
        <v>54.630719999999997</v>
      </c>
      <c r="FD580" s="53">
        <v>54.787579999999998</v>
      </c>
      <c r="FE580" s="53">
        <v>55.354579999999999</v>
      </c>
      <c r="FF580" s="53">
        <v>56.699339999999999</v>
      </c>
      <c r="FG580" s="53">
        <v>58.645420000000001</v>
      </c>
      <c r="FH580" s="53">
        <v>61.196080000000002</v>
      </c>
      <c r="FI580" s="53">
        <v>62.879089999999998</v>
      </c>
      <c r="FJ580" s="53">
        <v>63.931370000000001</v>
      </c>
      <c r="FK580" s="53">
        <v>64.78922</v>
      </c>
      <c r="FL580" s="53">
        <v>64.955879999999993</v>
      </c>
      <c r="FM580" s="53">
        <v>64.333340000000007</v>
      </c>
      <c r="FN580" s="53">
        <v>62.759799999999998</v>
      </c>
      <c r="FO580" s="53">
        <v>61.246729999999999</v>
      </c>
      <c r="FP580" s="53">
        <v>59.336599999999997</v>
      </c>
      <c r="FQ580" s="53">
        <v>58.060459999999999</v>
      </c>
      <c r="FR580" s="53">
        <v>56.818629999999999</v>
      </c>
      <c r="FS580" s="53">
        <v>56.060459999999999</v>
      </c>
      <c r="FT580" s="53">
        <v>55.455880000000001</v>
      </c>
      <c r="FU580" s="53">
        <v>34</v>
      </c>
      <c r="FV580" s="53">
        <v>967.88040000000001</v>
      </c>
      <c r="FW580" s="53">
        <v>102.04640000000001</v>
      </c>
      <c r="FX580" s="53">
        <v>1</v>
      </c>
    </row>
    <row r="581" spans="1:180" x14ac:dyDescent="0.3">
      <c r="A581" t="s">
        <v>174</v>
      </c>
      <c r="B581" t="s">
        <v>221</v>
      </c>
      <c r="C581" t="s">
        <v>180</v>
      </c>
      <c r="D581" t="s">
        <v>227</v>
      </c>
      <c r="E581" t="s">
        <v>188</v>
      </c>
      <c r="F581" t="s">
        <v>231</v>
      </c>
      <c r="G581" t="s">
        <v>243</v>
      </c>
      <c r="H581" s="53">
        <v>12</v>
      </c>
      <c r="I581" s="53">
        <v>24.532591</v>
      </c>
      <c r="J581" s="53">
        <v>23.497800000000002</v>
      </c>
      <c r="K581" s="53">
        <v>24.513950000000001</v>
      </c>
      <c r="L581" s="53">
        <v>23.909300000000002</v>
      </c>
      <c r="M581" s="53">
        <v>23.80904</v>
      </c>
      <c r="N581" s="53">
        <v>23.83051</v>
      </c>
      <c r="O581" s="53">
        <v>26.286090000000002</v>
      </c>
      <c r="P581" s="53">
        <v>27.357089999999999</v>
      </c>
      <c r="Q581" s="53">
        <v>28.399439999999998</v>
      </c>
      <c r="R581" s="53">
        <v>29.278189999999999</v>
      </c>
      <c r="S581" s="53">
        <v>30.75027</v>
      </c>
      <c r="T581" s="53">
        <v>32.654389999999999</v>
      </c>
      <c r="U581" s="53">
        <v>29.218430000000001</v>
      </c>
      <c r="V581" s="53">
        <v>29.203279999999999</v>
      </c>
      <c r="W581" s="53">
        <v>31.450009999999999</v>
      </c>
      <c r="X581" s="53">
        <v>31.75919</v>
      </c>
      <c r="Y581" s="53">
        <v>29.931380000000001</v>
      </c>
      <c r="Z581" s="53">
        <v>30.31223</v>
      </c>
      <c r="AA581" s="53">
        <v>30.257549999999998</v>
      </c>
      <c r="AB581" s="53">
        <v>30.3416</v>
      </c>
      <c r="AC581" s="53">
        <v>28.62651</v>
      </c>
      <c r="AD581" s="53">
        <v>29.430219999999998</v>
      </c>
      <c r="AE581" s="53">
        <v>27.225190000000001</v>
      </c>
      <c r="AF581" s="53">
        <v>26.12933</v>
      </c>
      <c r="AG581" s="53">
        <v>-1.4213639</v>
      </c>
      <c r="AH581" s="53">
        <v>-1.945821</v>
      </c>
      <c r="AI581" s="53">
        <v>0.17916889999999999</v>
      </c>
      <c r="AJ581" s="53">
        <v>-0.48791570000000001</v>
      </c>
      <c r="AK581" s="53">
        <v>-1.366166</v>
      </c>
      <c r="AL581" s="53">
        <v>-3.3741400000000001</v>
      </c>
      <c r="AM581" s="53">
        <v>-0.65038379999999996</v>
      </c>
      <c r="AN581" s="53">
        <v>-2.0976970000000001</v>
      </c>
      <c r="AO581" s="53">
        <v>-2.1772990000000001</v>
      </c>
      <c r="AP581" s="53">
        <v>-1.6513230000000001</v>
      </c>
      <c r="AQ581" s="53">
        <v>-5.2313600000000002E-2</v>
      </c>
      <c r="AR581" s="53">
        <v>1.713525</v>
      </c>
      <c r="AS581" s="53">
        <v>-2.0881660000000002</v>
      </c>
      <c r="AT581" s="53">
        <v>-2.7480009999999999</v>
      </c>
      <c r="AU581" s="53">
        <v>0.1043224</v>
      </c>
      <c r="AV581" s="53">
        <v>6.1202699999999999E-2</v>
      </c>
      <c r="AW581" s="53">
        <v>-2.0569440000000001</v>
      </c>
      <c r="AX581" s="53">
        <v>-1.075833</v>
      </c>
      <c r="AY581" s="53">
        <v>-1.764966</v>
      </c>
      <c r="AZ581" s="53">
        <v>-1.8608009999999999</v>
      </c>
      <c r="BA581" s="53">
        <v>-3.0999370000000002</v>
      </c>
      <c r="BB581" s="53">
        <v>-1.8220909999999999</v>
      </c>
      <c r="BC581" s="53">
        <v>-1.8917219999999999</v>
      </c>
      <c r="BD581" s="53">
        <v>-0.66300979999999998</v>
      </c>
      <c r="BE581" s="53">
        <v>-0.31105738999999999</v>
      </c>
      <c r="BF581" s="53">
        <v>-0.7654204</v>
      </c>
      <c r="BG581" s="53">
        <v>0.80212439999999996</v>
      </c>
      <c r="BH581" s="53">
        <v>0.1918839</v>
      </c>
      <c r="BI581" s="53">
        <v>-0.54861769999999999</v>
      </c>
      <c r="BJ581" s="53">
        <v>-2.24735</v>
      </c>
      <c r="BK581" s="53">
        <v>0.13882910000000001</v>
      </c>
      <c r="BL581" s="53">
        <v>-1.020197</v>
      </c>
      <c r="BM581" s="53">
        <v>-1.2102630000000001</v>
      </c>
      <c r="BN581" s="53">
        <v>-0.96021970000000001</v>
      </c>
      <c r="BO581" s="53">
        <v>0.46574009999999999</v>
      </c>
      <c r="BP581" s="53">
        <v>2.3965480000000001</v>
      </c>
      <c r="BQ581" s="53">
        <v>-1.16357</v>
      </c>
      <c r="BR581" s="53">
        <v>-1.605175</v>
      </c>
      <c r="BS581" s="53">
        <v>0.75956849999999998</v>
      </c>
      <c r="BT581" s="53">
        <v>0.75282150000000003</v>
      </c>
      <c r="BU581" s="53">
        <v>-0.80979489999999998</v>
      </c>
      <c r="BV581" s="53">
        <v>-3.9217799999999997E-2</v>
      </c>
      <c r="BW581" s="53">
        <v>-0.21404570000000001</v>
      </c>
      <c r="BX581" s="53">
        <v>-0.3820268</v>
      </c>
      <c r="BY581" s="53">
        <v>-1.6617850000000001</v>
      </c>
      <c r="BZ581" s="53">
        <v>-0.1984099</v>
      </c>
      <c r="CA581" s="53">
        <v>-0.1795736</v>
      </c>
      <c r="CB581" s="53">
        <v>0.2459228</v>
      </c>
      <c r="CC581" s="53">
        <v>0.45793769000000001</v>
      </c>
      <c r="CD581" s="53">
        <v>5.2121399999999998E-2</v>
      </c>
      <c r="CE581" s="53">
        <v>1.233581</v>
      </c>
      <c r="CF581" s="53">
        <v>0.66271100000000005</v>
      </c>
      <c r="CG581" s="53">
        <v>1.7613799999999999E-2</v>
      </c>
      <c r="CH581" s="53">
        <v>-1.4669380000000001</v>
      </c>
      <c r="CI581" s="53">
        <v>0.68543549999999998</v>
      </c>
      <c r="CJ581" s="53">
        <v>-0.2739241</v>
      </c>
      <c r="CK581" s="53">
        <v>-0.54049689999999995</v>
      </c>
      <c r="CL581" s="53">
        <v>-0.48156399999999999</v>
      </c>
      <c r="CM581" s="53">
        <v>0.82454249999999996</v>
      </c>
      <c r="CN581" s="53">
        <v>2.8696069999999998</v>
      </c>
      <c r="CO581" s="53">
        <v>-0.52319839999999995</v>
      </c>
      <c r="CP581" s="53">
        <v>-0.81365710000000002</v>
      </c>
      <c r="CQ581" s="53">
        <v>1.21339</v>
      </c>
      <c r="CR581" s="53">
        <v>1.231835</v>
      </c>
      <c r="CS581" s="53">
        <v>5.3976499999999997E-2</v>
      </c>
      <c r="CT581" s="53">
        <v>0.67873870000000003</v>
      </c>
      <c r="CU581" s="53">
        <v>0.86011729999999997</v>
      </c>
      <c r="CV581" s="53">
        <v>0.64216790000000001</v>
      </c>
      <c r="CW581" s="53">
        <v>-0.66572600000000004</v>
      </c>
      <c r="CX581" s="53">
        <v>0.92614649999999998</v>
      </c>
      <c r="CY581" s="53">
        <v>1.0062549999999999</v>
      </c>
      <c r="CZ581" s="53">
        <v>0.87544679999999997</v>
      </c>
      <c r="DA581" s="53">
        <v>1.2269330000000001</v>
      </c>
      <c r="DB581" s="53">
        <v>0.86966319999999997</v>
      </c>
      <c r="DC581" s="53">
        <v>1.665038</v>
      </c>
      <c r="DD581" s="53">
        <v>1.1335379999999999</v>
      </c>
      <c r="DE581" s="53">
        <v>0.58384530000000001</v>
      </c>
      <c r="DF581" s="53">
        <v>-0.68652709999999995</v>
      </c>
      <c r="DG581" s="53">
        <v>1.2320420000000001</v>
      </c>
      <c r="DH581" s="53">
        <v>0.47234920000000002</v>
      </c>
      <c r="DI581" s="53">
        <v>0.12926950000000001</v>
      </c>
      <c r="DJ581" s="53">
        <v>-2.9082000000000001E-3</v>
      </c>
      <c r="DK581" s="53">
        <v>1.1833450000000001</v>
      </c>
      <c r="DL581" s="53">
        <v>3.3426670000000001</v>
      </c>
      <c r="DM581" s="53">
        <v>0.11717370000000001</v>
      </c>
      <c r="DN581" s="53">
        <v>-2.2139200000000001E-2</v>
      </c>
      <c r="DO581" s="53">
        <v>1.667211</v>
      </c>
      <c r="DP581" s="53">
        <v>1.7108479999999999</v>
      </c>
      <c r="DQ581" s="53">
        <v>0.91774789999999995</v>
      </c>
      <c r="DR581" s="53">
        <v>1.396695</v>
      </c>
      <c r="DS581" s="53">
        <v>1.93428</v>
      </c>
      <c r="DT581" s="53">
        <v>1.666363</v>
      </c>
      <c r="DU581" s="53">
        <v>0.3303334</v>
      </c>
      <c r="DV581" s="53">
        <v>2.0507029999999999</v>
      </c>
      <c r="DW581" s="53">
        <v>2.1920829999999998</v>
      </c>
      <c r="DX581" s="53">
        <v>1.5049710000000001</v>
      </c>
      <c r="DY581" s="53">
        <v>2.33724</v>
      </c>
      <c r="DZ581" s="53">
        <v>2.0500639999999999</v>
      </c>
      <c r="EA581" s="53">
        <v>2.2879939999999999</v>
      </c>
      <c r="EB581" s="53">
        <v>1.8133379999999999</v>
      </c>
      <c r="EC581" s="53">
        <v>1.401394</v>
      </c>
      <c r="ED581" s="53">
        <v>0.44026280000000001</v>
      </c>
      <c r="EE581" s="53">
        <v>2.021255</v>
      </c>
      <c r="EF581" s="53">
        <v>1.549849</v>
      </c>
      <c r="EG581" s="53">
        <v>1.096306</v>
      </c>
      <c r="EH581" s="53">
        <v>0.68819470000000005</v>
      </c>
      <c r="EI581" s="53">
        <v>1.701398</v>
      </c>
      <c r="EJ581" s="53">
        <v>4.02569</v>
      </c>
      <c r="EK581" s="53">
        <v>1.0417689999999999</v>
      </c>
      <c r="EL581" s="53">
        <v>1.120687</v>
      </c>
      <c r="EM581" s="53">
        <v>2.3224580000000001</v>
      </c>
      <c r="EN581" s="53">
        <v>2.4024670000000001</v>
      </c>
      <c r="EO581" s="53">
        <v>2.1648960000000002</v>
      </c>
      <c r="EP581" s="53">
        <v>2.4333100000000001</v>
      </c>
      <c r="EQ581" s="53">
        <v>3.485201</v>
      </c>
      <c r="ER581" s="53">
        <v>3.1451370000000001</v>
      </c>
      <c r="ES581" s="53">
        <v>1.7684850000000001</v>
      </c>
      <c r="ET581" s="53">
        <v>3.6743839999999999</v>
      </c>
      <c r="EU581" s="53">
        <v>3.9042319999999999</v>
      </c>
      <c r="EV581" s="53">
        <v>2.4139029999999999</v>
      </c>
      <c r="EW581" s="53">
        <v>55.305320000000002</v>
      </c>
      <c r="EX581" s="53">
        <v>55.095939999999999</v>
      </c>
      <c r="EY581" s="53">
        <v>54.899160000000002</v>
      </c>
      <c r="EZ581" s="53">
        <v>54.746499999999997</v>
      </c>
      <c r="FA581" s="53">
        <v>54.336829999999999</v>
      </c>
      <c r="FB581" s="53">
        <v>54.091740000000001</v>
      </c>
      <c r="FC581" s="53">
        <v>54.092440000000003</v>
      </c>
      <c r="FD581" s="53">
        <v>54.625349999999997</v>
      </c>
      <c r="FE581" s="53">
        <v>55.609940000000002</v>
      </c>
      <c r="FF581" s="53">
        <v>57.044820000000001</v>
      </c>
      <c r="FG581" s="53">
        <v>59.098039999999997</v>
      </c>
      <c r="FH581" s="53">
        <v>61.194679999999998</v>
      </c>
      <c r="FI581" s="53">
        <v>62.790619999999997</v>
      </c>
      <c r="FJ581" s="53">
        <v>64.245800000000003</v>
      </c>
      <c r="FK581" s="53">
        <v>64.711489999999998</v>
      </c>
      <c r="FL581" s="53">
        <v>64.165970000000002</v>
      </c>
      <c r="FM581" s="53">
        <v>63.143560000000001</v>
      </c>
      <c r="FN581" s="53">
        <v>61.753500000000003</v>
      </c>
      <c r="FO581" s="53">
        <v>60.336829999999999</v>
      </c>
      <c r="FP581" s="53">
        <v>59.079129999999999</v>
      </c>
      <c r="FQ581" s="53">
        <v>57.670169999999999</v>
      </c>
      <c r="FR581" s="53">
        <v>56.446779999999997</v>
      </c>
      <c r="FS581" s="53">
        <v>56.023809999999997</v>
      </c>
      <c r="FT581" s="53">
        <v>55.51681</v>
      </c>
      <c r="FU581" s="53">
        <v>34</v>
      </c>
      <c r="FV581" s="53">
        <v>979.89660000000003</v>
      </c>
      <c r="FW581" s="53">
        <v>102.64879999999999</v>
      </c>
      <c r="FX581" s="53">
        <v>1</v>
      </c>
    </row>
    <row r="582" spans="1:180" x14ac:dyDescent="0.3">
      <c r="A582" t="s">
        <v>174</v>
      </c>
      <c r="B582" t="s">
        <v>221</v>
      </c>
      <c r="C582" t="s">
        <v>180</v>
      </c>
      <c r="D582" t="s">
        <v>227</v>
      </c>
      <c r="E582" t="s">
        <v>187</v>
      </c>
      <c r="F582" t="s">
        <v>231</v>
      </c>
      <c r="G582" t="s">
        <v>243</v>
      </c>
      <c r="H582" s="53">
        <v>12</v>
      </c>
      <c r="I582" s="53">
        <v>27.368410000000001</v>
      </c>
      <c r="J582" s="53">
        <v>27.319210000000002</v>
      </c>
      <c r="K582" s="53">
        <v>26.17023</v>
      </c>
      <c r="L582" s="53">
        <v>25.2438</v>
      </c>
      <c r="M582" s="53">
        <v>25.441929999999999</v>
      </c>
      <c r="N582" s="53">
        <v>26.157489999999999</v>
      </c>
      <c r="O582" s="53">
        <v>28.224139999999998</v>
      </c>
      <c r="P582" s="53">
        <v>31.513680000000001</v>
      </c>
      <c r="Q582" s="53">
        <v>32.618949999999998</v>
      </c>
      <c r="R582" s="53">
        <v>32.865270000000002</v>
      </c>
      <c r="S582" s="53">
        <v>33.752000000000002</v>
      </c>
      <c r="T582" s="53">
        <v>33.112079999999999</v>
      </c>
      <c r="U582" s="53">
        <v>32.45064</v>
      </c>
      <c r="V582" s="53">
        <v>33.693950000000001</v>
      </c>
      <c r="W582" s="53">
        <v>33.363230000000001</v>
      </c>
      <c r="X582" s="53">
        <v>33.574919999999999</v>
      </c>
      <c r="Y582" s="53">
        <v>34.59431</v>
      </c>
      <c r="Z582" s="53">
        <v>35.173670000000001</v>
      </c>
      <c r="AA582" s="53">
        <v>33.985939999999999</v>
      </c>
      <c r="AB582" s="53">
        <v>34.473500000000001</v>
      </c>
      <c r="AC582" s="53">
        <v>34.012790000000003</v>
      </c>
      <c r="AD582" s="53">
        <v>32.583129999999997</v>
      </c>
      <c r="AE582" s="53">
        <v>29.310169999999999</v>
      </c>
      <c r="AF582" s="53">
        <v>27.555520000000001</v>
      </c>
      <c r="AG582" s="53">
        <v>0.15594680999999999</v>
      </c>
      <c r="AH582" s="53">
        <v>-0.44175569999999997</v>
      </c>
      <c r="AI582" s="53">
        <v>-1.203282</v>
      </c>
      <c r="AJ582" s="53">
        <v>-1.712863</v>
      </c>
      <c r="AK582" s="53">
        <v>-2.3908019999999999</v>
      </c>
      <c r="AL582" s="53">
        <v>-2.8563369999999999</v>
      </c>
      <c r="AM582" s="53">
        <v>-1.799037</v>
      </c>
      <c r="AN582" s="53">
        <v>1.5048280000000001</v>
      </c>
      <c r="AO582" s="53">
        <v>-0.12035029999999999</v>
      </c>
      <c r="AP582" s="53">
        <v>-0.98169930000000005</v>
      </c>
      <c r="AQ582" s="53">
        <v>1.396177</v>
      </c>
      <c r="AR582" s="53">
        <v>0.48603279999999999</v>
      </c>
      <c r="AS582" s="53">
        <v>0.66430460000000002</v>
      </c>
      <c r="AT582" s="53">
        <v>0.67834079999999997</v>
      </c>
      <c r="AU582" s="53">
        <v>1.0946990000000001</v>
      </c>
      <c r="AV582" s="53">
        <v>1.3966069999999999</v>
      </c>
      <c r="AW582" s="53">
        <v>2.2587449999999998</v>
      </c>
      <c r="AX582" s="53">
        <v>2.7746599999999999</v>
      </c>
      <c r="AY582" s="53">
        <v>1.1787810000000001</v>
      </c>
      <c r="AZ582" s="53">
        <v>1.7940970000000001</v>
      </c>
      <c r="BA582" s="53">
        <v>2.1855600000000002</v>
      </c>
      <c r="BB582" s="53">
        <v>0.93628999999999996</v>
      </c>
      <c r="BC582" s="53">
        <v>0.95008740000000003</v>
      </c>
      <c r="BD582" s="53">
        <v>-0.18051690000000001</v>
      </c>
      <c r="BE582" s="53">
        <v>2.1108240999999999</v>
      </c>
      <c r="BF582" s="53">
        <v>2.20871</v>
      </c>
      <c r="BG582" s="53">
        <v>1.249304</v>
      </c>
      <c r="BH582" s="53">
        <v>0.59682230000000003</v>
      </c>
      <c r="BI582" s="53">
        <v>0.1544315</v>
      </c>
      <c r="BJ582" s="53">
        <v>-0.35981869999999999</v>
      </c>
      <c r="BK582" s="53">
        <v>1.1310009999999999</v>
      </c>
      <c r="BL582" s="53">
        <v>3.4107789999999998</v>
      </c>
      <c r="BM582" s="53">
        <v>2.417624</v>
      </c>
      <c r="BN582" s="53">
        <v>1.3622650000000001</v>
      </c>
      <c r="BO582" s="53">
        <v>3.0820699999999999</v>
      </c>
      <c r="BP582" s="53">
        <v>2.2070630000000002</v>
      </c>
      <c r="BQ582" s="53">
        <v>1.901699</v>
      </c>
      <c r="BR582" s="53">
        <v>2.47166</v>
      </c>
      <c r="BS582" s="53">
        <v>2.2057020000000001</v>
      </c>
      <c r="BT582" s="53">
        <v>2.3216610000000002</v>
      </c>
      <c r="BU582" s="53">
        <v>3.563771</v>
      </c>
      <c r="BV582" s="53">
        <v>4.2771369999999997</v>
      </c>
      <c r="BW582" s="53">
        <v>3.0763099999999999</v>
      </c>
      <c r="BX582" s="53">
        <v>3.6981899999999999</v>
      </c>
      <c r="BY582" s="53">
        <v>3.8012169999999998</v>
      </c>
      <c r="BZ582" s="53">
        <v>2.8894500000000001</v>
      </c>
      <c r="CA582" s="53">
        <v>2.2867829999999998</v>
      </c>
      <c r="CB582" s="53">
        <v>1.475592</v>
      </c>
      <c r="CC582" s="53">
        <v>3.464766</v>
      </c>
      <c r="CD582" s="53">
        <v>4.0444149999999999</v>
      </c>
      <c r="CE582" s="53">
        <v>2.9479570000000002</v>
      </c>
      <c r="CF582" s="53">
        <v>2.196504</v>
      </c>
      <c r="CG582" s="53">
        <v>1.917252</v>
      </c>
      <c r="CH582" s="53">
        <v>1.3692629999999999</v>
      </c>
      <c r="CI582" s="53">
        <v>3.160336</v>
      </c>
      <c r="CJ582" s="53">
        <v>4.7308349999999999</v>
      </c>
      <c r="CK582" s="53">
        <v>4.1754170000000004</v>
      </c>
      <c r="CL582" s="53">
        <v>2.9856880000000001</v>
      </c>
      <c r="CM582" s="53">
        <v>4.249714</v>
      </c>
      <c r="CN582" s="53">
        <v>3.3990429999999998</v>
      </c>
      <c r="CO582" s="53">
        <v>2.7587139999999999</v>
      </c>
      <c r="CP582" s="53">
        <v>3.7137069999999999</v>
      </c>
      <c r="CQ582" s="53">
        <v>2.9751789999999998</v>
      </c>
      <c r="CR582" s="53">
        <v>2.962351</v>
      </c>
      <c r="CS582" s="53">
        <v>4.4676280000000004</v>
      </c>
      <c r="CT582" s="53">
        <v>5.3177490000000001</v>
      </c>
      <c r="CU582" s="53">
        <v>4.3905329999999996</v>
      </c>
      <c r="CV582" s="53">
        <v>5.0169589999999999</v>
      </c>
      <c r="CW582" s="53">
        <v>4.9202170000000001</v>
      </c>
      <c r="CX582" s="53">
        <v>4.2422019999999998</v>
      </c>
      <c r="CY582" s="53">
        <v>3.212574</v>
      </c>
      <c r="CZ582" s="53">
        <v>2.6226090000000002</v>
      </c>
      <c r="DA582" s="53">
        <v>4.8187078999999997</v>
      </c>
      <c r="DB582" s="53">
        <v>5.8801189999999997</v>
      </c>
      <c r="DC582" s="53">
        <v>4.6466099999999999</v>
      </c>
      <c r="DD582" s="53">
        <v>3.7961849999999999</v>
      </c>
      <c r="DE582" s="53">
        <v>3.6800730000000001</v>
      </c>
      <c r="DF582" s="53">
        <v>3.098344</v>
      </c>
      <c r="DG582" s="53">
        <v>5.1896709999999997</v>
      </c>
      <c r="DH582" s="53">
        <v>6.050891</v>
      </c>
      <c r="DI582" s="53">
        <v>5.9332099999999999</v>
      </c>
      <c r="DJ582" s="53">
        <v>4.6091110000000004</v>
      </c>
      <c r="DK582" s="53">
        <v>5.4173590000000003</v>
      </c>
      <c r="DL582" s="53">
        <v>4.5910229999999999</v>
      </c>
      <c r="DM582" s="53">
        <v>3.6157300000000001</v>
      </c>
      <c r="DN582" s="53">
        <v>4.9557539999999998</v>
      </c>
      <c r="DO582" s="53">
        <v>3.744656</v>
      </c>
      <c r="DP582" s="53">
        <v>3.60304</v>
      </c>
      <c r="DQ582" s="53">
        <v>5.371486</v>
      </c>
      <c r="DR582" s="53">
        <v>6.3583610000000004</v>
      </c>
      <c r="DS582" s="53">
        <v>5.7047569999999999</v>
      </c>
      <c r="DT582" s="53">
        <v>6.3357279999999996</v>
      </c>
      <c r="DU582" s="53">
        <v>6.0392159999999997</v>
      </c>
      <c r="DV582" s="53">
        <v>5.5949549999999997</v>
      </c>
      <c r="DW582" s="53">
        <v>4.1383650000000003</v>
      </c>
      <c r="DX582" s="53">
        <v>3.769625</v>
      </c>
      <c r="DY582" s="53">
        <v>6.7735848000000001</v>
      </c>
      <c r="DZ582" s="53">
        <v>8.5305839999999993</v>
      </c>
      <c r="EA582" s="53">
        <v>7.0991960000000001</v>
      </c>
      <c r="EB582" s="53">
        <v>6.1058709999999996</v>
      </c>
      <c r="EC582" s="53">
        <v>6.2253069999999999</v>
      </c>
      <c r="ED582" s="53">
        <v>5.594862</v>
      </c>
      <c r="EE582" s="53">
        <v>8.1197079999999993</v>
      </c>
      <c r="EF582" s="53">
        <v>7.956842</v>
      </c>
      <c r="EG582" s="53">
        <v>8.4711839999999992</v>
      </c>
      <c r="EH582" s="53">
        <v>6.9530760000000003</v>
      </c>
      <c r="EI582" s="53">
        <v>7.1032520000000003</v>
      </c>
      <c r="EJ582" s="53">
        <v>6.3120529999999997</v>
      </c>
      <c r="EK582" s="53">
        <v>4.8531240000000002</v>
      </c>
      <c r="EL582" s="53">
        <v>6.7490730000000001</v>
      </c>
      <c r="EM582" s="53">
        <v>4.855658</v>
      </c>
      <c r="EN582" s="53">
        <v>4.5280940000000003</v>
      </c>
      <c r="EO582" s="53">
        <v>6.6765119999999998</v>
      </c>
      <c r="EP582" s="53">
        <v>7.8608380000000002</v>
      </c>
      <c r="EQ582" s="53">
        <v>7.6022860000000003</v>
      </c>
      <c r="ER582" s="53">
        <v>8.2398199999999999</v>
      </c>
      <c r="ES582" s="53">
        <v>7.6548730000000003</v>
      </c>
      <c r="ET582" s="53">
        <v>7.548114</v>
      </c>
      <c r="EU582" s="53">
        <v>5.47506</v>
      </c>
      <c r="EV582" s="53">
        <v>5.4257350000000004</v>
      </c>
      <c r="EW582" s="53">
        <v>54.428469999999997</v>
      </c>
      <c r="EX582" s="53">
        <v>54.13503</v>
      </c>
      <c r="EY582" s="53">
        <v>53.751339999999999</v>
      </c>
      <c r="EZ582" s="53">
        <v>53.521389999999997</v>
      </c>
      <c r="FA582" s="53">
        <v>53.193179999999998</v>
      </c>
      <c r="FB582" s="53">
        <v>52.784089999999999</v>
      </c>
      <c r="FC582" s="53">
        <v>52.861629999999998</v>
      </c>
      <c r="FD582" s="53">
        <v>54.167110000000001</v>
      </c>
      <c r="FE582" s="53">
        <v>56.175800000000002</v>
      </c>
      <c r="FF582" s="53">
        <v>58.343580000000003</v>
      </c>
      <c r="FG582" s="53">
        <v>60.312840000000001</v>
      </c>
      <c r="FH582" s="53">
        <v>62.354280000000003</v>
      </c>
      <c r="FI582" s="53">
        <v>63.931150000000002</v>
      </c>
      <c r="FJ582" s="53">
        <v>64.789439999999999</v>
      </c>
      <c r="FK582" s="53">
        <v>64.695849999999993</v>
      </c>
      <c r="FL582" s="53">
        <v>64.116979999999998</v>
      </c>
      <c r="FM582" s="53">
        <v>63.496659999999999</v>
      </c>
      <c r="FN582" s="53">
        <v>62.36497</v>
      </c>
      <c r="FO582" s="53">
        <v>61.057490000000001</v>
      </c>
      <c r="FP582" s="53">
        <v>60.00535</v>
      </c>
      <c r="FQ582" s="53">
        <v>58.330880000000001</v>
      </c>
      <c r="FR582" s="53">
        <v>57.046120000000002</v>
      </c>
      <c r="FS582" s="53">
        <v>56.108960000000003</v>
      </c>
      <c r="FT582" s="53">
        <v>55.330880000000001</v>
      </c>
      <c r="FU582" s="53">
        <v>34</v>
      </c>
      <c r="FV582" s="53">
        <v>985.56079999999997</v>
      </c>
      <c r="FW582" s="53">
        <v>105.1528</v>
      </c>
      <c r="FX582" s="53">
        <v>1</v>
      </c>
    </row>
    <row r="583" spans="1:180" x14ac:dyDescent="0.3">
      <c r="A583" t="s">
        <v>174</v>
      </c>
      <c r="B583" t="s">
        <v>221</v>
      </c>
      <c r="C583" t="s">
        <v>180</v>
      </c>
      <c r="D583" t="s">
        <v>248</v>
      </c>
      <c r="E583" t="s">
        <v>188</v>
      </c>
      <c r="F583" t="s">
        <v>231</v>
      </c>
      <c r="G583" t="s">
        <v>243</v>
      </c>
      <c r="H583" s="53">
        <v>12</v>
      </c>
      <c r="I583" s="53">
        <v>24.403829999999999</v>
      </c>
      <c r="J583" s="53">
        <v>22.585899999999999</v>
      </c>
      <c r="K583" s="53">
        <v>23.64575</v>
      </c>
      <c r="L583" s="53">
        <v>22.93225</v>
      </c>
      <c r="M583" s="53">
        <v>21.985489999999999</v>
      </c>
      <c r="N583" s="53">
        <v>22.936869999999999</v>
      </c>
      <c r="O583" s="53">
        <v>24.876609999999999</v>
      </c>
      <c r="P583" s="53">
        <v>25.1068</v>
      </c>
      <c r="Q583" s="53">
        <v>25.573460000000001</v>
      </c>
      <c r="R583" s="53">
        <v>27.019950000000001</v>
      </c>
      <c r="S583" s="53">
        <v>28.07197</v>
      </c>
      <c r="T583" s="53">
        <v>30.271999999999998</v>
      </c>
      <c r="U583" s="53">
        <v>28.41893</v>
      </c>
      <c r="V583" s="53">
        <v>28.55517</v>
      </c>
      <c r="W583" s="53">
        <v>30.520900000000001</v>
      </c>
      <c r="X583" s="53">
        <v>32.070050000000002</v>
      </c>
      <c r="Y583" s="53">
        <v>29.73349</v>
      </c>
      <c r="Z583" s="53">
        <v>30.257339999999999</v>
      </c>
      <c r="AA583" s="53">
        <v>31.431100000000001</v>
      </c>
      <c r="AB583" s="53">
        <v>32.08408</v>
      </c>
      <c r="AC583" s="53">
        <v>28.01323</v>
      </c>
      <c r="AD583" s="53">
        <v>29.280429999999999</v>
      </c>
      <c r="AE583" s="53">
        <v>26.16741</v>
      </c>
      <c r="AF583" s="53">
        <v>25.634609999999999</v>
      </c>
      <c r="AG583" s="53">
        <v>-1.5940259999999999</v>
      </c>
      <c r="AH583" s="53">
        <v>-3.1240130000000002</v>
      </c>
      <c r="AI583" s="53">
        <v>-0.91055980000000003</v>
      </c>
      <c r="AJ583" s="53">
        <v>-1.137148</v>
      </c>
      <c r="AK583" s="53">
        <v>-3.499288</v>
      </c>
      <c r="AL583" s="53">
        <v>-2.8319860000000001</v>
      </c>
      <c r="AM583" s="53">
        <v>-1.240775</v>
      </c>
      <c r="AN583" s="53">
        <v>-3.4128579999999999</v>
      </c>
      <c r="AO583" s="53">
        <v>-3.8228689999999999</v>
      </c>
      <c r="AP583" s="53">
        <v>-2.5230049999999999</v>
      </c>
      <c r="AQ583" s="53">
        <v>-1.065871</v>
      </c>
      <c r="AR583" s="53">
        <v>1.4102460000000001</v>
      </c>
      <c r="AS583" s="53">
        <v>-3.3993980000000001</v>
      </c>
      <c r="AT583" s="53">
        <v>-3.8811439999999999</v>
      </c>
      <c r="AU583" s="53">
        <v>-1.2613179999999999</v>
      </c>
      <c r="AV583" s="53">
        <v>1.56054</v>
      </c>
      <c r="AW583" s="53">
        <v>-1.346633</v>
      </c>
      <c r="AX583" s="53">
        <v>0.20016030000000001</v>
      </c>
      <c r="AY583" s="53">
        <v>1.1644779999999999</v>
      </c>
      <c r="AZ583" s="53">
        <v>1.220491</v>
      </c>
      <c r="BA583" s="53">
        <v>-3.7416239999999998</v>
      </c>
      <c r="BB583" s="53">
        <v>-1.178372</v>
      </c>
      <c r="BC583" s="53">
        <v>-2.1212170000000001</v>
      </c>
      <c r="BD583" s="53">
        <v>-0.69420689999999996</v>
      </c>
      <c r="BE583" s="53">
        <v>-0.62973809000000003</v>
      </c>
      <c r="BF583" s="53">
        <v>-1.7967949999999999</v>
      </c>
      <c r="BG583" s="53">
        <v>-0.1497704</v>
      </c>
      <c r="BH583" s="53">
        <v>-0.56510450000000001</v>
      </c>
      <c r="BI583" s="53">
        <v>-2.2325439999999999</v>
      </c>
      <c r="BJ583" s="53">
        <v>-1.8307770000000001</v>
      </c>
      <c r="BK583" s="53">
        <v>-0.18193780000000001</v>
      </c>
      <c r="BL583" s="53">
        <v>-1.7839149999999999</v>
      </c>
      <c r="BM583" s="53">
        <v>-2.5581119999999999</v>
      </c>
      <c r="BN583" s="53">
        <v>-1.522777</v>
      </c>
      <c r="BO583" s="53">
        <v>-0.27984019999999998</v>
      </c>
      <c r="BP583" s="53">
        <v>1.928946</v>
      </c>
      <c r="BQ583" s="53">
        <v>-1.297428</v>
      </c>
      <c r="BR583" s="53">
        <v>-1.46932</v>
      </c>
      <c r="BS583" s="53">
        <v>0.79408350000000005</v>
      </c>
      <c r="BT583" s="53">
        <v>2.7363979999999999</v>
      </c>
      <c r="BU583" s="53">
        <v>0.57540570000000002</v>
      </c>
      <c r="BV583" s="53">
        <v>1.629016</v>
      </c>
      <c r="BW583" s="53">
        <v>2.81772</v>
      </c>
      <c r="BX583" s="53">
        <v>2.7880069999999999</v>
      </c>
      <c r="BY583" s="53">
        <v>-1.671659</v>
      </c>
      <c r="BZ583" s="53">
        <v>0.60346440000000001</v>
      </c>
      <c r="CA583" s="53">
        <v>-0.44415779999999999</v>
      </c>
      <c r="CB583" s="53">
        <v>0.2791418</v>
      </c>
      <c r="CC583" s="53">
        <v>3.8124499999999999E-2</v>
      </c>
      <c r="CD583" s="53">
        <v>-0.87756679999999998</v>
      </c>
      <c r="CE583" s="53">
        <v>0.37714999999999999</v>
      </c>
      <c r="CF583" s="53">
        <v>-0.16890920000000001</v>
      </c>
      <c r="CG583" s="53">
        <v>-1.3552</v>
      </c>
      <c r="CH583" s="53">
        <v>-1.137343</v>
      </c>
      <c r="CI583" s="53">
        <v>0.55140990000000001</v>
      </c>
      <c r="CJ583" s="53">
        <v>-0.6557134</v>
      </c>
      <c r="CK583" s="53">
        <v>-1.682145</v>
      </c>
      <c r="CL583" s="53">
        <v>-0.83002229999999999</v>
      </c>
      <c r="CM583" s="53">
        <v>0.26456220000000003</v>
      </c>
      <c r="CN583" s="53">
        <v>2.2881969999999998</v>
      </c>
      <c r="CO583" s="53">
        <v>0.1583899</v>
      </c>
      <c r="CP583" s="53">
        <v>0.201102</v>
      </c>
      <c r="CQ583" s="53">
        <v>2.2176480000000001</v>
      </c>
      <c r="CR583" s="53">
        <v>3.5507949999999999</v>
      </c>
      <c r="CS583" s="53">
        <v>1.906604</v>
      </c>
      <c r="CT583" s="53">
        <v>2.6186370000000001</v>
      </c>
      <c r="CU583" s="53">
        <v>3.9627509999999999</v>
      </c>
      <c r="CV583" s="53">
        <v>3.8736640000000002</v>
      </c>
      <c r="CW583" s="53">
        <v>-0.2380082</v>
      </c>
      <c r="CX583" s="53">
        <v>1.8375589999999999</v>
      </c>
      <c r="CY583" s="53">
        <v>0.71736800000000001</v>
      </c>
      <c r="CZ583" s="53">
        <v>0.95328009999999996</v>
      </c>
      <c r="DA583" s="53">
        <v>0.70598709999999998</v>
      </c>
      <c r="DB583" s="53">
        <v>4.1660999999999997E-2</v>
      </c>
      <c r="DC583" s="53">
        <v>0.90407040000000005</v>
      </c>
      <c r="DD583" s="53">
        <v>0.22728619999999999</v>
      </c>
      <c r="DE583" s="53">
        <v>-0.47785709999999998</v>
      </c>
      <c r="DF583" s="53">
        <v>-0.44390829999999998</v>
      </c>
      <c r="DG583" s="53">
        <v>1.2847580000000001</v>
      </c>
      <c r="DH583" s="53">
        <v>0.47248800000000002</v>
      </c>
      <c r="DI583" s="53">
        <v>-0.80617830000000001</v>
      </c>
      <c r="DJ583" s="53">
        <v>-0.13726749999999999</v>
      </c>
      <c r="DK583" s="53">
        <v>0.80896469999999998</v>
      </c>
      <c r="DL583" s="53">
        <v>2.6474470000000001</v>
      </c>
      <c r="DM583" s="53">
        <v>1.6142080000000001</v>
      </c>
      <c r="DN583" s="53">
        <v>1.871524</v>
      </c>
      <c r="DO583" s="53">
        <v>3.641213</v>
      </c>
      <c r="DP583" s="53">
        <v>4.3651910000000003</v>
      </c>
      <c r="DQ583" s="53">
        <v>3.2378019999999998</v>
      </c>
      <c r="DR583" s="53">
        <v>3.6082580000000002</v>
      </c>
      <c r="DS583" s="53">
        <v>5.1077820000000003</v>
      </c>
      <c r="DT583" s="53">
        <v>4.9593210000000001</v>
      </c>
      <c r="DU583" s="53">
        <v>1.195643</v>
      </c>
      <c r="DV583" s="53">
        <v>3.071653</v>
      </c>
      <c r="DW583" s="53">
        <v>1.8788940000000001</v>
      </c>
      <c r="DX583" s="53">
        <v>1.627418</v>
      </c>
      <c r="DY583" s="53">
        <v>1.670275</v>
      </c>
      <c r="DZ583" s="53">
        <v>1.3688800000000001</v>
      </c>
      <c r="EA583" s="53">
        <v>1.66486</v>
      </c>
      <c r="EB583" s="53">
        <v>0.79932930000000002</v>
      </c>
      <c r="EC583" s="53">
        <v>0.78888729999999996</v>
      </c>
      <c r="ED583" s="53">
        <v>0.55730089999999999</v>
      </c>
      <c r="EE583" s="53">
        <v>2.3435950000000001</v>
      </c>
      <c r="EF583" s="53">
        <v>2.101432</v>
      </c>
      <c r="EG583" s="53">
        <v>0.45857870000000001</v>
      </c>
      <c r="EH583" s="53">
        <v>0.86296039999999996</v>
      </c>
      <c r="EI583" s="53">
        <v>1.5949949999999999</v>
      </c>
      <c r="EJ583" s="53">
        <v>3.1661480000000002</v>
      </c>
      <c r="EK583" s="53">
        <v>3.7161770000000001</v>
      </c>
      <c r="EL583" s="53">
        <v>4.2833480000000002</v>
      </c>
      <c r="EM583" s="53">
        <v>5.6966140000000003</v>
      </c>
      <c r="EN583" s="53">
        <v>5.5410490000000001</v>
      </c>
      <c r="EO583" s="53">
        <v>5.1598410000000001</v>
      </c>
      <c r="EP583" s="53">
        <v>5.0371139999999999</v>
      </c>
      <c r="EQ583" s="53">
        <v>6.7610239999999999</v>
      </c>
      <c r="ER583" s="53">
        <v>6.5268370000000004</v>
      </c>
      <c r="ES583" s="53">
        <v>3.2656070000000001</v>
      </c>
      <c r="ET583" s="53">
        <v>4.8534889999999997</v>
      </c>
      <c r="EU583" s="53">
        <v>3.5559530000000001</v>
      </c>
      <c r="EV583" s="53">
        <v>2.6007669999999998</v>
      </c>
      <c r="EW583" s="53">
        <v>55.391179999999999</v>
      </c>
      <c r="EX583" s="53">
        <v>55.11618</v>
      </c>
      <c r="EY583" s="53">
        <v>54.732349999999997</v>
      </c>
      <c r="EZ583" s="53">
        <v>54.527940000000001</v>
      </c>
      <c r="FA583" s="53">
        <v>54.230879999999999</v>
      </c>
      <c r="FB583" s="53">
        <v>53.95</v>
      </c>
      <c r="FC583" s="53">
        <v>53.711770000000001</v>
      </c>
      <c r="FD583" s="53">
        <v>53.964709999999997</v>
      </c>
      <c r="FE583" s="53">
        <v>55.19265</v>
      </c>
      <c r="FF583" s="53">
        <v>57.314700000000002</v>
      </c>
      <c r="FG583" s="53">
        <v>59.87941</v>
      </c>
      <c r="FH583" s="53">
        <v>62.639710000000001</v>
      </c>
      <c r="FI583" s="53">
        <v>64.322059999999993</v>
      </c>
      <c r="FJ583" s="53">
        <v>66.302940000000007</v>
      </c>
      <c r="FK583" s="53">
        <v>66.223529999999997</v>
      </c>
      <c r="FL583" s="53">
        <v>65.275000000000006</v>
      </c>
      <c r="FM583" s="53">
        <v>63.836770000000001</v>
      </c>
      <c r="FN583" s="53">
        <v>61.986759999999997</v>
      </c>
      <c r="FO583" s="53">
        <v>59.614699999999999</v>
      </c>
      <c r="FP583" s="53">
        <v>58.136760000000002</v>
      </c>
      <c r="FQ583" s="53">
        <v>56.875</v>
      </c>
      <c r="FR583" s="53">
        <v>56.342649999999999</v>
      </c>
      <c r="FS583" s="53">
        <v>56.029409999999999</v>
      </c>
      <c r="FT583" s="53">
        <v>55.757350000000002</v>
      </c>
      <c r="FU583" s="53">
        <v>34</v>
      </c>
      <c r="FV583" s="53">
        <v>979.89660000000003</v>
      </c>
      <c r="FW583" s="53">
        <v>102.64879999999999</v>
      </c>
      <c r="FX583" s="53">
        <v>1</v>
      </c>
    </row>
    <row r="584" spans="1:180" x14ac:dyDescent="0.3">
      <c r="A584" t="s">
        <v>174</v>
      </c>
      <c r="B584" t="s">
        <v>221</v>
      </c>
      <c r="C584" t="s">
        <v>180</v>
      </c>
      <c r="D584" t="s">
        <v>227</v>
      </c>
      <c r="E584" t="s">
        <v>190</v>
      </c>
      <c r="F584" t="s">
        <v>231</v>
      </c>
      <c r="G584" t="s">
        <v>243</v>
      </c>
      <c r="H584" s="53">
        <v>12</v>
      </c>
      <c r="I584" s="53">
        <v>25.821090999999999</v>
      </c>
      <c r="J584" s="53">
        <v>25.419720000000002</v>
      </c>
      <c r="K584" s="53">
        <v>24.813120000000001</v>
      </c>
      <c r="L584" s="53">
        <v>23.092469999999999</v>
      </c>
      <c r="M584" s="53">
        <v>25.149889999999999</v>
      </c>
      <c r="N584" s="53">
        <v>26.013020000000001</v>
      </c>
      <c r="O584" s="53">
        <v>27.653189999999999</v>
      </c>
      <c r="P584" s="53">
        <v>27.681899999999999</v>
      </c>
      <c r="Q584" s="53">
        <v>29.833169999999999</v>
      </c>
      <c r="R584" s="53">
        <v>33.411769999999997</v>
      </c>
      <c r="S584" s="53">
        <v>33.53584</v>
      </c>
      <c r="T584" s="53">
        <v>32.683129999999998</v>
      </c>
      <c r="U584" s="53">
        <v>33.771500000000003</v>
      </c>
      <c r="V584" s="53">
        <v>35.420009999999998</v>
      </c>
      <c r="W584" s="53">
        <v>34.451549999999997</v>
      </c>
      <c r="X584" s="53">
        <v>35.734059999999999</v>
      </c>
      <c r="Y584" s="53">
        <v>34.288049999999998</v>
      </c>
      <c r="Z584" s="53">
        <v>33.95346</v>
      </c>
      <c r="AA584" s="53">
        <v>32.781849999999999</v>
      </c>
      <c r="AB584" s="53">
        <v>31.21585</v>
      </c>
      <c r="AC584" s="53">
        <v>30.669119999999999</v>
      </c>
      <c r="AD584" s="53">
        <v>31.81043</v>
      </c>
      <c r="AE584" s="53">
        <v>28.887039999999999</v>
      </c>
      <c r="AF584" s="53">
        <v>25.438569999999999</v>
      </c>
      <c r="AG584" s="53">
        <v>-2.36536E-2</v>
      </c>
      <c r="AH584" s="53">
        <v>-0.20896600000000001</v>
      </c>
      <c r="AI584" s="53">
        <v>-0.9780778</v>
      </c>
      <c r="AJ584" s="53">
        <v>-1.6525380000000001</v>
      </c>
      <c r="AK584" s="53">
        <v>-0.90280970000000005</v>
      </c>
      <c r="AL584" s="53">
        <v>-2.0579839999999998</v>
      </c>
      <c r="AM584" s="53">
        <v>-0.35611120000000002</v>
      </c>
      <c r="AN584" s="53">
        <v>-1.8149310000000001</v>
      </c>
      <c r="AO584" s="53">
        <v>-1.052155</v>
      </c>
      <c r="AP584" s="53">
        <v>0.96131129999999998</v>
      </c>
      <c r="AQ584" s="53">
        <v>2.3522400000000001</v>
      </c>
      <c r="AR584" s="53">
        <v>1.61131</v>
      </c>
      <c r="AS584" s="53">
        <v>2.0613130000000002</v>
      </c>
      <c r="AT584" s="53">
        <v>1.319083</v>
      </c>
      <c r="AU584" s="53">
        <v>1.261655</v>
      </c>
      <c r="AV584" s="53">
        <v>1.2115769999999999</v>
      </c>
      <c r="AW584" s="53">
        <v>1.2862439999999999</v>
      </c>
      <c r="AX584" s="53">
        <v>1.0597719999999999</v>
      </c>
      <c r="AY584" s="53">
        <v>1.3129519999999999</v>
      </c>
      <c r="AZ584" s="53">
        <v>-1.617081</v>
      </c>
      <c r="BA584" s="53">
        <v>-1.2704979999999999</v>
      </c>
      <c r="BB584" s="53">
        <v>2.3476050000000002</v>
      </c>
      <c r="BC584" s="53">
        <v>1.5024</v>
      </c>
      <c r="BD584" s="53">
        <v>-0.28550439999999999</v>
      </c>
      <c r="BE584" s="53">
        <v>1.3676459999999999</v>
      </c>
      <c r="BF584" s="53">
        <v>1.350948</v>
      </c>
      <c r="BG584" s="53">
        <v>0.709731</v>
      </c>
      <c r="BH584" s="53">
        <v>-0.59162769999999998</v>
      </c>
      <c r="BI584" s="53">
        <v>0.68677379999999999</v>
      </c>
      <c r="BJ584" s="53">
        <v>-0.24606610000000001</v>
      </c>
      <c r="BK584" s="53">
        <v>0.88225050000000005</v>
      </c>
      <c r="BL584" s="53">
        <v>-0.62697499999999995</v>
      </c>
      <c r="BM584" s="53">
        <v>0.19906219999999999</v>
      </c>
      <c r="BN584" s="53">
        <v>2.5910310000000001</v>
      </c>
      <c r="BO584" s="53">
        <v>3.4580899999999999</v>
      </c>
      <c r="BP584" s="53">
        <v>2.6126230000000001</v>
      </c>
      <c r="BQ584" s="53">
        <v>3.4872800000000002</v>
      </c>
      <c r="BR584" s="53">
        <v>3.9749020000000002</v>
      </c>
      <c r="BS584" s="53">
        <v>3.2624420000000001</v>
      </c>
      <c r="BT584" s="53">
        <v>3.8337479999999999</v>
      </c>
      <c r="BU584" s="53">
        <v>3.0667089999999999</v>
      </c>
      <c r="BV584" s="53">
        <v>2.9466899999999998</v>
      </c>
      <c r="BW584" s="53">
        <v>2.573226</v>
      </c>
      <c r="BX584" s="53">
        <v>0.43555939999999999</v>
      </c>
      <c r="BY584" s="53">
        <v>0.75132949999999998</v>
      </c>
      <c r="BZ584" s="53">
        <v>3.6850849999999999</v>
      </c>
      <c r="CA584" s="53">
        <v>2.913872</v>
      </c>
      <c r="CB584" s="53">
        <v>0.66666800000000004</v>
      </c>
      <c r="CC584" s="53">
        <v>2.3312571000000002</v>
      </c>
      <c r="CD584" s="53">
        <v>2.4313389999999999</v>
      </c>
      <c r="CE584" s="53">
        <v>1.8787020000000001</v>
      </c>
      <c r="CF584" s="53">
        <v>0.14315549999999999</v>
      </c>
      <c r="CG584" s="53">
        <v>1.787714</v>
      </c>
      <c r="CH584" s="53">
        <v>1.0088619999999999</v>
      </c>
      <c r="CI584" s="53">
        <v>1.7399359999999999</v>
      </c>
      <c r="CJ584" s="53">
        <v>0.19579949999999999</v>
      </c>
      <c r="CK584" s="53">
        <v>1.0656509999999999</v>
      </c>
      <c r="CL584" s="53">
        <v>3.71977</v>
      </c>
      <c r="CM584" s="53">
        <v>4.2239979999999999</v>
      </c>
      <c r="CN584" s="53">
        <v>3.3061289999999999</v>
      </c>
      <c r="CO584" s="53">
        <v>4.4748999999999999</v>
      </c>
      <c r="CP584" s="53">
        <v>5.8143149999999997</v>
      </c>
      <c r="CQ584" s="53">
        <v>4.6481810000000001</v>
      </c>
      <c r="CR584" s="53">
        <v>5.6498559999999998</v>
      </c>
      <c r="CS584" s="53">
        <v>4.2998529999999997</v>
      </c>
      <c r="CT584" s="53">
        <v>4.2535629999999998</v>
      </c>
      <c r="CU584" s="53">
        <v>3.446088</v>
      </c>
      <c r="CV584" s="53">
        <v>1.8572120000000001</v>
      </c>
      <c r="CW584" s="53">
        <v>2.1516410000000001</v>
      </c>
      <c r="CX584" s="53">
        <v>4.6114189999999997</v>
      </c>
      <c r="CY584" s="53">
        <v>3.8914529999999998</v>
      </c>
      <c r="CZ584" s="53">
        <v>1.3261400000000001</v>
      </c>
      <c r="DA584" s="53">
        <v>3.294867</v>
      </c>
      <c r="DB584" s="53">
        <v>3.51173</v>
      </c>
      <c r="DC584" s="53">
        <v>3.0476730000000001</v>
      </c>
      <c r="DD584" s="53">
        <v>0.87793869999999996</v>
      </c>
      <c r="DE584" s="53">
        <v>2.888655</v>
      </c>
      <c r="DF584" s="53">
        <v>2.2637909999999999</v>
      </c>
      <c r="DG584" s="53">
        <v>2.5976210000000002</v>
      </c>
      <c r="DH584" s="53">
        <v>1.0185740000000001</v>
      </c>
      <c r="DI584" s="53">
        <v>1.93224</v>
      </c>
      <c r="DJ584" s="53">
        <v>4.8485079999999998</v>
      </c>
      <c r="DK584" s="53">
        <v>4.9899050000000003</v>
      </c>
      <c r="DL584" s="53">
        <v>3.9996360000000002</v>
      </c>
      <c r="DM584" s="53">
        <v>5.4625209999999997</v>
      </c>
      <c r="DN584" s="53">
        <v>7.6537269999999999</v>
      </c>
      <c r="DO584" s="53">
        <v>6.0339200000000002</v>
      </c>
      <c r="DP584" s="53">
        <v>7.4659630000000003</v>
      </c>
      <c r="DQ584" s="53">
        <v>5.5329980000000001</v>
      </c>
      <c r="DR584" s="53">
        <v>5.5604370000000003</v>
      </c>
      <c r="DS584" s="53">
        <v>4.3189500000000001</v>
      </c>
      <c r="DT584" s="53">
        <v>3.278864</v>
      </c>
      <c r="DU584" s="53">
        <v>3.5519530000000001</v>
      </c>
      <c r="DV584" s="53">
        <v>5.5377539999999996</v>
      </c>
      <c r="DW584" s="53">
        <v>4.8690340000000001</v>
      </c>
      <c r="DX584" s="53">
        <v>1.985611</v>
      </c>
      <c r="DY584" s="53">
        <v>4.6861667999999996</v>
      </c>
      <c r="DZ584" s="53">
        <v>5.071644</v>
      </c>
      <c r="EA584" s="53">
        <v>4.7354820000000002</v>
      </c>
      <c r="EB584" s="53">
        <v>1.938849</v>
      </c>
      <c r="EC584" s="53">
        <v>4.4782390000000003</v>
      </c>
      <c r="ED584" s="53">
        <v>4.0757079999999997</v>
      </c>
      <c r="EE584" s="53">
        <v>3.8359830000000001</v>
      </c>
      <c r="EF584" s="53">
        <v>2.2065299999999999</v>
      </c>
      <c r="EG584" s="53">
        <v>3.1834570000000002</v>
      </c>
      <c r="EH584" s="53">
        <v>6.4782279999999997</v>
      </c>
      <c r="EI584" s="53">
        <v>6.0957549999999996</v>
      </c>
      <c r="EJ584" s="53">
        <v>5.0009480000000002</v>
      </c>
      <c r="EK584" s="53">
        <v>6.8884869999999996</v>
      </c>
      <c r="EL584" s="53">
        <v>10.30955</v>
      </c>
      <c r="EM584" s="53">
        <v>8.0347069999999992</v>
      </c>
      <c r="EN584" s="53">
        <v>10.08813</v>
      </c>
      <c r="EO584" s="53">
        <v>7.3134620000000004</v>
      </c>
      <c r="EP584" s="53">
        <v>7.4473539999999998</v>
      </c>
      <c r="EQ584" s="53">
        <v>5.5792250000000001</v>
      </c>
      <c r="ER584" s="53">
        <v>5.3315049999999999</v>
      </c>
      <c r="ES584" s="53">
        <v>5.5737800000000002</v>
      </c>
      <c r="ET584" s="53">
        <v>6.8752339999999998</v>
      </c>
      <c r="EU584" s="53">
        <v>6.2805059999999999</v>
      </c>
      <c r="EV584" s="53">
        <v>2.9377840000000002</v>
      </c>
      <c r="EW584" s="53">
        <v>53.452379999999998</v>
      </c>
      <c r="EX584" s="53">
        <v>53.022410000000001</v>
      </c>
      <c r="EY584" s="53">
        <v>52.603639999999999</v>
      </c>
      <c r="EZ584" s="53">
        <v>52.130249999999997</v>
      </c>
      <c r="FA584" s="53">
        <v>52.009799999999998</v>
      </c>
      <c r="FB584" s="53">
        <v>51.614150000000002</v>
      </c>
      <c r="FC584" s="53">
        <v>51.425069999999998</v>
      </c>
      <c r="FD584" s="53">
        <v>51.767510000000001</v>
      </c>
      <c r="FE584" s="53">
        <v>53.563720000000004</v>
      </c>
      <c r="FF584" s="53">
        <v>56.273110000000003</v>
      </c>
      <c r="FG584" s="53">
        <v>59.425069999999998</v>
      </c>
      <c r="FH584" s="53">
        <v>62.495100000000001</v>
      </c>
      <c r="FI584" s="53">
        <v>64.14846</v>
      </c>
      <c r="FJ584" s="53">
        <v>64.286420000000007</v>
      </c>
      <c r="FK584" s="53">
        <v>64.474090000000004</v>
      </c>
      <c r="FL584" s="53">
        <v>64.455879999999993</v>
      </c>
      <c r="FM584" s="53">
        <v>63.999299999999998</v>
      </c>
      <c r="FN584" s="53">
        <v>62.68347</v>
      </c>
      <c r="FO584" s="53">
        <v>60.880249999999997</v>
      </c>
      <c r="FP584" s="53">
        <v>58.628149999999998</v>
      </c>
      <c r="FQ584" s="53">
        <v>56.917369999999998</v>
      </c>
      <c r="FR584" s="53">
        <v>55.577730000000003</v>
      </c>
      <c r="FS584" s="53">
        <v>54.715690000000002</v>
      </c>
      <c r="FT584" s="53">
        <v>53.883049999999997</v>
      </c>
      <c r="FU584" s="53">
        <v>34</v>
      </c>
      <c r="FV584" s="53">
        <v>967.88040000000001</v>
      </c>
      <c r="FW584" s="53">
        <v>102.04640000000001</v>
      </c>
      <c r="FX584" s="53">
        <v>1</v>
      </c>
    </row>
    <row r="585" spans="1:180" x14ac:dyDescent="0.3">
      <c r="A585" t="s">
        <v>174</v>
      </c>
      <c r="B585" t="s">
        <v>221</v>
      </c>
      <c r="C585" t="s">
        <v>180</v>
      </c>
      <c r="D585" t="s">
        <v>248</v>
      </c>
      <c r="E585" t="s">
        <v>187</v>
      </c>
      <c r="F585" t="s">
        <v>231</v>
      </c>
      <c r="G585" t="s">
        <v>243</v>
      </c>
      <c r="H585" s="53">
        <v>12</v>
      </c>
      <c r="I585" s="53">
        <v>28.804251000000001</v>
      </c>
      <c r="J585" s="53">
        <v>28.30649</v>
      </c>
      <c r="K585" s="53">
        <v>26.98255</v>
      </c>
      <c r="L585" s="53">
        <v>26.56832</v>
      </c>
      <c r="M585" s="53">
        <v>26.75657</v>
      </c>
      <c r="N585" s="53">
        <v>28.056760000000001</v>
      </c>
      <c r="O585" s="53">
        <v>27.96696</v>
      </c>
      <c r="P585" s="53">
        <v>30.61346</v>
      </c>
      <c r="Q585" s="53">
        <v>31.42446</v>
      </c>
      <c r="R585" s="53">
        <v>32.752429999999997</v>
      </c>
      <c r="S585" s="53">
        <v>33.833710000000004</v>
      </c>
      <c r="T585" s="53">
        <v>34.050130000000003</v>
      </c>
      <c r="U585" s="53">
        <v>33.563809999999997</v>
      </c>
      <c r="V585" s="53">
        <v>34.850720000000003</v>
      </c>
      <c r="W585" s="53">
        <v>34.603859999999997</v>
      </c>
      <c r="X585" s="53">
        <v>34.824019999999997</v>
      </c>
      <c r="Y585" s="53">
        <v>34.053570000000001</v>
      </c>
      <c r="Z585" s="53">
        <v>34.497340000000001</v>
      </c>
      <c r="AA585" s="53">
        <v>34.499670000000002</v>
      </c>
      <c r="AB585" s="53">
        <v>35.880319999999998</v>
      </c>
      <c r="AC585" s="53">
        <v>36.385899999999999</v>
      </c>
      <c r="AD585" s="53">
        <v>34.681289999999997</v>
      </c>
      <c r="AE585" s="53">
        <v>31.919360000000001</v>
      </c>
      <c r="AF585" s="53">
        <v>30.62884</v>
      </c>
      <c r="AG585" s="53">
        <v>0.58664358000000005</v>
      </c>
      <c r="AH585" s="53">
        <v>0.2791207</v>
      </c>
      <c r="AI585" s="53">
        <v>0.207869</v>
      </c>
      <c r="AJ585" s="53">
        <v>-1.4831700000000001</v>
      </c>
      <c r="AK585" s="53">
        <v>-1.3478920000000001</v>
      </c>
      <c r="AL585" s="53">
        <v>-1.0697209999999999</v>
      </c>
      <c r="AM585" s="53">
        <v>-1.663027</v>
      </c>
      <c r="AN585" s="53">
        <v>1.2514350000000001</v>
      </c>
      <c r="AO585" s="53">
        <v>-0.29398809999999997</v>
      </c>
      <c r="AP585" s="53">
        <v>-1.849469</v>
      </c>
      <c r="AQ585" s="53">
        <v>-0.67397370000000001</v>
      </c>
      <c r="AR585" s="53">
        <v>1.996688</v>
      </c>
      <c r="AS585" s="53">
        <v>2.6333280000000001</v>
      </c>
      <c r="AT585" s="53">
        <v>3.0621529999999999</v>
      </c>
      <c r="AU585" s="53">
        <v>3.0684290000000001</v>
      </c>
      <c r="AV585" s="53">
        <v>3.4848140000000001</v>
      </c>
      <c r="AW585" s="53">
        <v>3.637394</v>
      </c>
      <c r="AX585" s="53">
        <v>3.458269</v>
      </c>
      <c r="AY585" s="53">
        <v>3.085413</v>
      </c>
      <c r="AZ585" s="53">
        <v>4.0295620000000003</v>
      </c>
      <c r="BA585" s="53">
        <v>3.3451070000000001</v>
      </c>
      <c r="BB585" s="53">
        <v>2.333142</v>
      </c>
      <c r="BC585" s="53">
        <v>1.9247460000000001</v>
      </c>
      <c r="BD585" s="53">
        <v>1.046389</v>
      </c>
      <c r="BE585" s="53">
        <v>3.0053420000000002</v>
      </c>
      <c r="BF585" s="53">
        <v>3.0491069999999998</v>
      </c>
      <c r="BG585" s="53">
        <v>2.385751</v>
      </c>
      <c r="BH585" s="53">
        <v>1.538988</v>
      </c>
      <c r="BI585" s="53">
        <v>1.5700989999999999</v>
      </c>
      <c r="BJ585" s="53">
        <v>2.1628310000000002</v>
      </c>
      <c r="BK585" s="53">
        <v>1.7571699999999999</v>
      </c>
      <c r="BL585" s="53">
        <v>3.7207180000000002</v>
      </c>
      <c r="BM585" s="53">
        <v>2.5153699999999999</v>
      </c>
      <c r="BN585" s="53">
        <v>2.2132839999999998</v>
      </c>
      <c r="BO585" s="53">
        <v>3.142217</v>
      </c>
      <c r="BP585" s="53">
        <v>4.2602779999999996</v>
      </c>
      <c r="BQ585" s="53">
        <v>4.171367</v>
      </c>
      <c r="BR585" s="53">
        <v>5.0297970000000003</v>
      </c>
      <c r="BS585" s="53">
        <v>4.6784929999999996</v>
      </c>
      <c r="BT585" s="53">
        <v>4.9584440000000001</v>
      </c>
      <c r="BU585" s="53">
        <v>4.9016570000000002</v>
      </c>
      <c r="BV585" s="53">
        <v>5.1346210000000001</v>
      </c>
      <c r="BW585" s="53">
        <v>4.9491459999999998</v>
      </c>
      <c r="BX585" s="53">
        <v>6.0109909999999998</v>
      </c>
      <c r="BY585" s="53">
        <v>6.0649139999999999</v>
      </c>
      <c r="BZ585" s="53">
        <v>5.0949989999999996</v>
      </c>
      <c r="CA585" s="53">
        <v>4.3568040000000003</v>
      </c>
      <c r="CB585" s="53">
        <v>3.8017690000000002</v>
      </c>
      <c r="CC585" s="53">
        <v>4.6805238999999998</v>
      </c>
      <c r="CD585" s="53">
        <v>4.9675919999999998</v>
      </c>
      <c r="CE585" s="53">
        <v>3.894145</v>
      </c>
      <c r="CF585" s="53">
        <v>3.6321249999999998</v>
      </c>
      <c r="CG585" s="53">
        <v>3.591091</v>
      </c>
      <c r="CH585" s="53">
        <v>4.4016859999999998</v>
      </c>
      <c r="CI585" s="53">
        <v>4.1259870000000003</v>
      </c>
      <c r="CJ585" s="53">
        <v>5.4309349999999998</v>
      </c>
      <c r="CK585" s="53">
        <v>4.4611229999999997</v>
      </c>
      <c r="CL585" s="53">
        <v>5.0271340000000002</v>
      </c>
      <c r="CM585" s="53">
        <v>5.7853000000000003</v>
      </c>
      <c r="CN585" s="53">
        <v>5.8280329999999996</v>
      </c>
      <c r="CO585" s="53">
        <v>5.2366080000000004</v>
      </c>
      <c r="CP585" s="53">
        <v>6.3925799999999997</v>
      </c>
      <c r="CQ585" s="53">
        <v>5.7936189999999996</v>
      </c>
      <c r="CR585" s="53">
        <v>5.9790760000000001</v>
      </c>
      <c r="CS585" s="53">
        <v>5.7772819999999996</v>
      </c>
      <c r="CT585" s="53">
        <v>6.2956580000000004</v>
      </c>
      <c r="CU585" s="53">
        <v>6.2399620000000002</v>
      </c>
      <c r="CV585" s="53">
        <v>7.3833219999999997</v>
      </c>
      <c r="CW585" s="53">
        <v>7.9486439999999998</v>
      </c>
      <c r="CX585" s="53">
        <v>7.0078529999999999</v>
      </c>
      <c r="CY585" s="53">
        <v>6.0412400000000002</v>
      </c>
      <c r="CZ585" s="53">
        <v>5.7101379999999997</v>
      </c>
      <c r="DA585" s="53">
        <v>6.3557072000000003</v>
      </c>
      <c r="DB585" s="53">
        <v>6.8860760000000001</v>
      </c>
      <c r="DC585" s="53">
        <v>5.402539</v>
      </c>
      <c r="DD585" s="53">
        <v>5.725263</v>
      </c>
      <c r="DE585" s="53">
        <v>5.6120830000000002</v>
      </c>
      <c r="DF585" s="53">
        <v>6.6405419999999999</v>
      </c>
      <c r="DG585" s="53">
        <v>6.4948040000000002</v>
      </c>
      <c r="DH585" s="53">
        <v>7.1411519999999999</v>
      </c>
      <c r="DI585" s="53">
        <v>6.4068769999999997</v>
      </c>
      <c r="DJ585" s="53">
        <v>7.8409849999999999</v>
      </c>
      <c r="DK585" s="53">
        <v>8.4283819999999992</v>
      </c>
      <c r="DL585" s="53">
        <v>7.3957879999999996</v>
      </c>
      <c r="DM585" s="53">
        <v>6.3018489999999998</v>
      </c>
      <c r="DN585" s="53">
        <v>7.755363</v>
      </c>
      <c r="DO585" s="53">
        <v>6.9087449999999997</v>
      </c>
      <c r="DP585" s="53">
        <v>6.999708</v>
      </c>
      <c r="DQ585" s="53">
        <v>6.6529059999999998</v>
      </c>
      <c r="DR585" s="53">
        <v>7.4566939999999997</v>
      </c>
      <c r="DS585" s="53">
        <v>7.5307769999999996</v>
      </c>
      <c r="DT585" s="53">
        <v>8.7556530000000006</v>
      </c>
      <c r="DU585" s="53">
        <v>9.8323750000000008</v>
      </c>
      <c r="DV585" s="53">
        <v>8.9207059999999991</v>
      </c>
      <c r="DW585" s="53">
        <v>7.725676</v>
      </c>
      <c r="DX585" s="53">
        <v>7.618506</v>
      </c>
      <c r="DY585" s="53">
        <v>8.7744044999999993</v>
      </c>
      <c r="DZ585" s="53">
        <v>9.6560629999999996</v>
      </c>
      <c r="EA585" s="53">
        <v>7.5804210000000003</v>
      </c>
      <c r="EB585" s="53">
        <v>8.74742</v>
      </c>
      <c r="EC585" s="53">
        <v>8.5300750000000001</v>
      </c>
      <c r="ED585" s="53">
        <v>9.873094</v>
      </c>
      <c r="EE585" s="53">
        <v>9.9150010000000002</v>
      </c>
      <c r="EF585" s="53">
        <v>9.6104350000000007</v>
      </c>
      <c r="EG585" s="53">
        <v>9.2162349999999993</v>
      </c>
      <c r="EH585" s="53">
        <v>11.903740000000001</v>
      </c>
      <c r="EI585" s="53">
        <v>12.24457</v>
      </c>
      <c r="EJ585" s="53">
        <v>9.6593780000000002</v>
      </c>
      <c r="EK585" s="53">
        <v>7.8398880000000002</v>
      </c>
      <c r="EL585" s="53">
        <v>9.7230070000000008</v>
      </c>
      <c r="EM585" s="53">
        <v>8.5188089999999992</v>
      </c>
      <c r="EN585" s="53">
        <v>8.473338</v>
      </c>
      <c r="EO585" s="53">
        <v>7.9171699999999996</v>
      </c>
      <c r="EP585" s="53">
        <v>9.1330460000000002</v>
      </c>
      <c r="EQ585" s="53">
        <v>9.3945100000000004</v>
      </c>
      <c r="ER585" s="53">
        <v>10.737080000000001</v>
      </c>
      <c r="ES585" s="53">
        <v>12.55218</v>
      </c>
      <c r="ET585" s="53">
        <v>11.68256</v>
      </c>
      <c r="EU585" s="53">
        <v>10.157730000000001</v>
      </c>
      <c r="EV585" s="53">
        <v>10.373889999999999</v>
      </c>
      <c r="EW585" s="53">
        <v>56.099269999999997</v>
      </c>
      <c r="EX585" s="53">
        <v>55.681980000000003</v>
      </c>
      <c r="EY585" s="53">
        <v>55.086399999999998</v>
      </c>
      <c r="EZ585" s="53">
        <v>54.740810000000003</v>
      </c>
      <c r="FA585" s="53">
        <v>54.088230000000003</v>
      </c>
      <c r="FB585" s="53">
        <v>53.705880000000001</v>
      </c>
      <c r="FC585" s="53">
        <v>53.709560000000003</v>
      </c>
      <c r="FD585" s="53">
        <v>55.15625</v>
      </c>
      <c r="FE585" s="53">
        <v>57.768380000000001</v>
      </c>
      <c r="FF585" s="53">
        <v>60.582720000000002</v>
      </c>
      <c r="FG585" s="53">
        <v>62.917279999999998</v>
      </c>
      <c r="FH585" s="53">
        <v>64.463229999999996</v>
      </c>
      <c r="FI585" s="53">
        <v>64.211399999999998</v>
      </c>
      <c r="FJ585" s="53">
        <v>64.851100000000002</v>
      </c>
      <c r="FK585" s="53">
        <v>66.476100000000002</v>
      </c>
      <c r="FL585" s="53">
        <v>66.680149999999998</v>
      </c>
      <c r="FM585" s="53">
        <v>66.056979999999996</v>
      </c>
      <c r="FN585" s="53">
        <v>65.012870000000007</v>
      </c>
      <c r="FO585" s="53">
        <v>63.647060000000003</v>
      </c>
      <c r="FP585" s="53">
        <v>61.483460000000001</v>
      </c>
      <c r="FQ585" s="53">
        <v>59.525730000000003</v>
      </c>
      <c r="FR585" s="53">
        <v>58.079039999999999</v>
      </c>
      <c r="FS585" s="53">
        <v>57.503680000000003</v>
      </c>
      <c r="FT585" s="53">
        <v>56.996319999999997</v>
      </c>
      <c r="FU585" s="53">
        <v>34</v>
      </c>
      <c r="FV585" s="53">
        <v>985.56079999999997</v>
      </c>
      <c r="FW585" s="53">
        <v>105.1528</v>
      </c>
      <c r="FX585" s="53">
        <v>1</v>
      </c>
    </row>
    <row r="586" spans="1:180" x14ac:dyDescent="0.3">
      <c r="A586" t="s">
        <v>174</v>
      </c>
      <c r="B586" t="s">
        <v>221</v>
      </c>
      <c r="C586" t="s">
        <v>180</v>
      </c>
      <c r="D586" t="s">
        <v>227</v>
      </c>
      <c r="E586" t="s">
        <v>188</v>
      </c>
      <c r="F586" t="s">
        <v>232</v>
      </c>
      <c r="G586" t="s">
        <v>243</v>
      </c>
      <c r="H586" s="53">
        <v>34</v>
      </c>
      <c r="I586" s="53">
        <v>49.531390999999999</v>
      </c>
      <c r="J586" s="53">
        <v>44.059280000000001</v>
      </c>
      <c r="K586" s="53">
        <v>42.417999999999999</v>
      </c>
      <c r="L586" s="53">
        <v>43.417189999999998</v>
      </c>
      <c r="M586" s="53">
        <v>46.87359</v>
      </c>
      <c r="N586" s="53">
        <v>46.887970000000003</v>
      </c>
      <c r="O586" s="53">
        <v>56.593119999999999</v>
      </c>
      <c r="P586" s="53">
        <v>57.548920000000003</v>
      </c>
      <c r="Q586" s="53">
        <v>60.682670000000002</v>
      </c>
      <c r="R586" s="53">
        <v>62.542230000000004</v>
      </c>
      <c r="S586" s="53">
        <v>64.015730000000005</v>
      </c>
      <c r="T586" s="53">
        <v>64.150279999999995</v>
      </c>
      <c r="U586" s="53">
        <v>64.803889999999996</v>
      </c>
      <c r="V586" s="53">
        <v>65.994749999999996</v>
      </c>
      <c r="W586" s="53">
        <v>66.180850000000007</v>
      </c>
      <c r="X586" s="53">
        <v>66.337190000000007</v>
      </c>
      <c r="Y586" s="53">
        <v>65.697810000000004</v>
      </c>
      <c r="Z586" s="53">
        <v>65.366870000000006</v>
      </c>
      <c r="AA586" s="53">
        <v>66.487899999999996</v>
      </c>
      <c r="AB586" s="53">
        <v>66.21754</v>
      </c>
      <c r="AC586" s="53">
        <v>59.843319999999999</v>
      </c>
      <c r="AD586" s="53">
        <v>54.717660000000002</v>
      </c>
      <c r="AE586" s="53">
        <v>53.505459999999999</v>
      </c>
      <c r="AF586" s="53">
        <v>53.49879</v>
      </c>
      <c r="AG586" s="53">
        <v>-1.6061939999999999</v>
      </c>
      <c r="AH586" s="53">
        <v>-7.0040240000000002</v>
      </c>
      <c r="AI586" s="53">
        <v>-7.8231159999999997</v>
      </c>
      <c r="AJ586" s="53">
        <v>-6.9837040000000004</v>
      </c>
      <c r="AK586" s="53">
        <v>-5.5265849999999999</v>
      </c>
      <c r="AL586" s="53">
        <v>0.86140269999999997</v>
      </c>
      <c r="AM586" s="53">
        <v>4.4525860000000002</v>
      </c>
      <c r="AN586" s="53">
        <v>2.8945560000000001</v>
      </c>
      <c r="AO586" s="53">
        <v>3.117318</v>
      </c>
      <c r="AP586" s="53">
        <v>2.7611539999999999</v>
      </c>
      <c r="AQ586" s="53">
        <v>0.94128279999999998</v>
      </c>
      <c r="AR586" s="53">
        <v>-0.82220939999999998</v>
      </c>
      <c r="AS586" s="53">
        <v>-1.387972</v>
      </c>
      <c r="AT586" s="53">
        <v>-1.5384610000000001</v>
      </c>
      <c r="AU586" s="53">
        <v>-2.8032889999999999</v>
      </c>
      <c r="AV586" s="53">
        <v>-3.1773039999999999</v>
      </c>
      <c r="AW586" s="53">
        <v>-3.4044129999999999</v>
      </c>
      <c r="AX586" s="53">
        <v>-3.120771</v>
      </c>
      <c r="AY586" s="53">
        <v>-1.605623</v>
      </c>
      <c r="AZ586" s="53">
        <v>-2.4310860000000001</v>
      </c>
      <c r="BA586" s="53">
        <v>-7.1822059999999999</v>
      </c>
      <c r="BB586" s="53">
        <v>-6.375877</v>
      </c>
      <c r="BC586" s="53">
        <v>-0.6611089</v>
      </c>
      <c r="BD586" s="53">
        <v>-1.440801</v>
      </c>
      <c r="BE586" s="53">
        <v>4.5543399000000004</v>
      </c>
      <c r="BF586" s="53">
        <v>0.18625059999999999</v>
      </c>
      <c r="BG586" s="53">
        <v>-0.45125379999999998</v>
      </c>
      <c r="BH586" s="53">
        <v>0.47384280000000001</v>
      </c>
      <c r="BI586" s="53">
        <v>2.0843799999999999</v>
      </c>
      <c r="BJ586" s="53">
        <v>3.563418</v>
      </c>
      <c r="BK586" s="53">
        <v>10.30649</v>
      </c>
      <c r="BL586" s="53">
        <v>9.0404680000000006</v>
      </c>
      <c r="BM586" s="53">
        <v>9.8068519999999992</v>
      </c>
      <c r="BN586" s="53">
        <v>9.7925699999999996</v>
      </c>
      <c r="BO586" s="53">
        <v>8.9117350000000002</v>
      </c>
      <c r="BP586" s="53">
        <v>7.3652959999999998</v>
      </c>
      <c r="BQ586" s="53">
        <v>6.8204979999999997</v>
      </c>
      <c r="BR586" s="53">
        <v>6.9322730000000004</v>
      </c>
      <c r="BS586" s="53">
        <v>6.0540430000000001</v>
      </c>
      <c r="BT586" s="53">
        <v>5.8770030000000002</v>
      </c>
      <c r="BU586" s="53">
        <v>5.6751120000000004</v>
      </c>
      <c r="BV586" s="53">
        <v>6.046869</v>
      </c>
      <c r="BW586" s="53">
        <v>7.7202960000000003</v>
      </c>
      <c r="BX586" s="53">
        <v>6.2873910000000004</v>
      </c>
      <c r="BY586" s="53">
        <v>-0.18347959999999999</v>
      </c>
      <c r="BZ586" s="53">
        <v>-1.5333319999999999</v>
      </c>
      <c r="CA586" s="53">
        <v>2.7304339999999998</v>
      </c>
      <c r="CB586" s="53">
        <v>4.9747110000000001</v>
      </c>
      <c r="CC586" s="53">
        <v>8.8211078999999994</v>
      </c>
      <c r="CD586" s="53">
        <v>5.1662129999999999</v>
      </c>
      <c r="CE586" s="53">
        <v>4.6544759999999998</v>
      </c>
      <c r="CF586" s="53">
        <v>5.6389170000000002</v>
      </c>
      <c r="CG586" s="53">
        <v>7.3557110000000003</v>
      </c>
      <c r="CH586" s="53">
        <v>5.434825</v>
      </c>
      <c r="CI586" s="53">
        <v>14.36088</v>
      </c>
      <c r="CJ586" s="53">
        <v>13.29711</v>
      </c>
      <c r="CK586" s="53">
        <v>14.44</v>
      </c>
      <c r="CL586" s="53">
        <v>14.662509999999999</v>
      </c>
      <c r="CM586" s="53">
        <v>14.43205</v>
      </c>
      <c r="CN586" s="53">
        <v>13.03594</v>
      </c>
      <c r="CO586" s="53">
        <v>12.505660000000001</v>
      </c>
      <c r="CP586" s="53">
        <v>12.79908</v>
      </c>
      <c r="CQ586" s="53">
        <v>12.188599999999999</v>
      </c>
      <c r="CR586" s="53">
        <v>12.14799</v>
      </c>
      <c r="CS586" s="53">
        <v>11.963559999999999</v>
      </c>
      <c r="CT586" s="53">
        <v>12.39635</v>
      </c>
      <c r="CU586" s="53">
        <v>14.179399999999999</v>
      </c>
      <c r="CV586" s="53">
        <v>12.32578</v>
      </c>
      <c r="CW586" s="53">
        <v>4.6638169999999999</v>
      </c>
      <c r="CX586" s="53">
        <v>1.8206</v>
      </c>
      <c r="CY586" s="53">
        <v>5.0794069999999998</v>
      </c>
      <c r="CZ586" s="53">
        <v>9.418075</v>
      </c>
      <c r="DA586" s="53">
        <v>13.08788</v>
      </c>
      <c r="DB586" s="53">
        <v>10.14617</v>
      </c>
      <c r="DC586" s="53">
        <v>9.7602049999999991</v>
      </c>
      <c r="DD586" s="53">
        <v>10.803990000000001</v>
      </c>
      <c r="DE586" s="53">
        <v>12.627039999999999</v>
      </c>
      <c r="DF586" s="53">
        <v>7.3062329999999998</v>
      </c>
      <c r="DG586" s="53">
        <v>18.415279999999999</v>
      </c>
      <c r="DH586" s="53">
        <v>17.553750000000001</v>
      </c>
      <c r="DI586" s="53">
        <v>19.073149999999998</v>
      </c>
      <c r="DJ586" s="53">
        <v>19.532440000000001</v>
      </c>
      <c r="DK586" s="53">
        <v>19.952359999999999</v>
      </c>
      <c r="DL586" s="53">
        <v>18.706579999999999</v>
      </c>
      <c r="DM586" s="53">
        <v>18.190819999999999</v>
      </c>
      <c r="DN586" s="53">
        <v>18.665880000000001</v>
      </c>
      <c r="DO586" s="53">
        <v>18.323160000000001</v>
      </c>
      <c r="DP586" s="53">
        <v>18.418970000000002</v>
      </c>
      <c r="DQ586" s="53">
        <v>18.252009999999999</v>
      </c>
      <c r="DR586" s="53">
        <v>18.745830000000002</v>
      </c>
      <c r="DS586" s="53">
        <v>20.638500000000001</v>
      </c>
      <c r="DT586" s="53">
        <v>18.364170000000001</v>
      </c>
      <c r="DU586" s="53">
        <v>9.5111129999999999</v>
      </c>
      <c r="DV586" s="53">
        <v>5.1745320000000001</v>
      </c>
      <c r="DW586" s="53">
        <v>7.4283789999999996</v>
      </c>
      <c r="DX586" s="53">
        <v>13.86144</v>
      </c>
      <c r="DY586" s="53">
        <v>19.248408999999999</v>
      </c>
      <c r="DZ586" s="53">
        <v>17.336449999999999</v>
      </c>
      <c r="EA586" s="53">
        <v>17.132069999999999</v>
      </c>
      <c r="EB586" s="53">
        <v>18.26154</v>
      </c>
      <c r="EC586" s="53">
        <v>20.238009999999999</v>
      </c>
      <c r="ED586" s="53">
        <v>10.00825</v>
      </c>
      <c r="EE586" s="53">
        <v>24.269179999999999</v>
      </c>
      <c r="EF586" s="53">
        <v>23.699660000000002</v>
      </c>
      <c r="EG586" s="53">
        <v>25.762689999999999</v>
      </c>
      <c r="EH586" s="53">
        <v>26.563859999999998</v>
      </c>
      <c r="EI586" s="53">
        <v>27.922809999999998</v>
      </c>
      <c r="EJ586" s="53">
        <v>26.894079999999999</v>
      </c>
      <c r="EK586" s="53">
        <v>26.399290000000001</v>
      </c>
      <c r="EL586" s="53">
        <v>27.136620000000001</v>
      </c>
      <c r="EM586" s="53">
        <v>27.180499999999999</v>
      </c>
      <c r="EN586" s="53">
        <v>27.473279999999999</v>
      </c>
      <c r="EO586" s="53">
        <v>27.33154</v>
      </c>
      <c r="EP586" s="53">
        <v>27.91347</v>
      </c>
      <c r="EQ586" s="53">
        <v>29.96442</v>
      </c>
      <c r="ER586" s="53">
        <v>27.082650000000001</v>
      </c>
      <c r="ES586" s="53">
        <v>16.509840000000001</v>
      </c>
      <c r="ET586" s="53">
        <v>10.01708</v>
      </c>
      <c r="EU586" s="53">
        <v>10.81992</v>
      </c>
      <c r="EV586" s="53">
        <v>20.276949999999999</v>
      </c>
      <c r="EW586" s="53">
        <v>86.333340000000007</v>
      </c>
      <c r="EX586" s="53">
        <v>84.523809999999997</v>
      </c>
      <c r="EY586" s="53">
        <v>82.880949999999999</v>
      </c>
      <c r="EZ586" s="53">
        <v>81.357140000000001</v>
      </c>
      <c r="FA586" s="53">
        <v>80.119050000000001</v>
      </c>
      <c r="FB586" s="53">
        <v>78.857140000000001</v>
      </c>
      <c r="FC586" s="53">
        <v>78.309520000000006</v>
      </c>
      <c r="FD586" s="53">
        <v>79.928569999999993</v>
      </c>
      <c r="FE586" s="53">
        <v>83.166659999999993</v>
      </c>
      <c r="FF586" s="53">
        <v>86.428569999999993</v>
      </c>
      <c r="FG586" s="53">
        <v>89.690479999999994</v>
      </c>
      <c r="FH586" s="53">
        <v>92.714290000000005</v>
      </c>
      <c r="FI586" s="53">
        <v>95.690479999999994</v>
      </c>
      <c r="FJ586" s="53">
        <v>97.880949999999999</v>
      </c>
      <c r="FK586" s="53">
        <v>99.976190000000003</v>
      </c>
      <c r="FL586" s="53">
        <v>101.2381</v>
      </c>
      <c r="FM586" s="53">
        <v>102.0714</v>
      </c>
      <c r="FN586" s="53">
        <v>102.28570000000001</v>
      </c>
      <c r="FO586" s="53">
        <v>101.90479999999999</v>
      </c>
      <c r="FP586" s="53">
        <v>100.21429999999999</v>
      </c>
      <c r="FQ586" s="53">
        <v>97.357140000000001</v>
      </c>
      <c r="FR586" s="53">
        <v>94.666659999999993</v>
      </c>
      <c r="FS586" s="53">
        <v>91.547619999999995</v>
      </c>
      <c r="FT586" s="53">
        <v>88.714290000000005</v>
      </c>
      <c r="FU586" s="53">
        <v>172</v>
      </c>
      <c r="FV586" s="53">
        <v>9143.7049999999999</v>
      </c>
      <c r="FW586" s="53">
        <v>167.80670000000001</v>
      </c>
      <c r="FX586" s="53">
        <v>1</v>
      </c>
    </row>
    <row r="587" spans="1:180" x14ac:dyDescent="0.3">
      <c r="A587" t="s">
        <v>174</v>
      </c>
      <c r="B587" t="s">
        <v>221</v>
      </c>
      <c r="C587" t="s">
        <v>180</v>
      </c>
      <c r="D587" t="s">
        <v>227</v>
      </c>
      <c r="E587" t="s">
        <v>187</v>
      </c>
      <c r="F587" t="s">
        <v>232</v>
      </c>
      <c r="G587" t="s">
        <v>243</v>
      </c>
      <c r="H587" s="53">
        <v>34</v>
      </c>
      <c r="I587" s="53">
        <v>33.288260999999999</v>
      </c>
      <c r="J587" s="53">
        <v>28.870750000000001</v>
      </c>
      <c r="K587" s="53">
        <v>26.709679999999999</v>
      </c>
      <c r="L587" s="53">
        <v>26.992180000000001</v>
      </c>
      <c r="M587" s="53">
        <v>29.78191</v>
      </c>
      <c r="N587" s="53">
        <v>37.412779999999998</v>
      </c>
      <c r="O587" s="53">
        <v>38.835799999999999</v>
      </c>
      <c r="P587" s="53">
        <v>40.732529999999997</v>
      </c>
      <c r="Q587" s="53">
        <v>42.87274</v>
      </c>
      <c r="R587" s="53">
        <v>44.664540000000002</v>
      </c>
      <c r="S587" s="53">
        <v>47.026319999999998</v>
      </c>
      <c r="T587" s="53">
        <v>46.172400000000003</v>
      </c>
      <c r="U587" s="53">
        <v>45.051850000000002</v>
      </c>
      <c r="V587" s="53">
        <v>45.306750000000001</v>
      </c>
      <c r="W587" s="53">
        <v>45.012410000000003</v>
      </c>
      <c r="X587" s="53">
        <v>44.921039999999998</v>
      </c>
      <c r="Y587" s="53">
        <v>44.212989999999998</v>
      </c>
      <c r="Z587" s="53">
        <v>43.601860000000002</v>
      </c>
      <c r="AA587" s="53">
        <v>44.122120000000002</v>
      </c>
      <c r="AB587" s="53">
        <v>43.011240000000001</v>
      </c>
      <c r="AC587" s="53">
        <v>46.427480000000003</v>
      </c>
      <c r="AD587" s="53">
        <v>44.248550000000002</v>
      </c>
      <c r="AE587" s="53">
        <v>39.933169999999997</v>
      </c>
      <c r="AF587" s="53">
        <v>36.096139999999998</v>
      </c>
      <c r="AG587" s="53">
        <v>-8.5998134999999998</v>
      </c>
      <c r="AH587" s="53">
        <v>-13.54711</v>
      </c>
      <c r="AI587" s="53">
        <v>-15.671849999999999</v>
      </c>
      <c r="AJ587" s="53">
        <v>-16.129480000000001</v>
      </c>
      <c r="AK587" s="53">
        <v>-14.938929999999999</v>
      </c>
      <c r="AL587" s="53">
        <v>-3.9798640000000001</v>
      </c>
      <c r="AM587" s="53">
        <v>-2.6358709999999999</v>
      </c>
      <c r="AN587" s="53">
        <v>-3.7284920000000001</v>
      </c>
      <c r="AO587" s="53">
        <v>-4.4479379999999997</v>
      </c>
      <c r="AP587" s="53">
        <v>-5.2580080000000002</v>
      </c>
      <c r="AQ587" s="53">
        <v>-5.8503059999999998</v>
      </c>
      <c r="AR587" s="53">
        <v>-7.9280549999999996</v>
      </c>
      <c r="AS587" s="53">
        <v>-9.968496</v>
      </c>
      <c r="AT587" s="53">
        <v>-10.18486</v>
      </c>
      <c r="AU587" s="53">
        <v>-10.5183</v>
      </c>
      <c r="AV587" s="53">
        <v>-10.80613</v>
      </c>
      <c r="AW587" s="53">
        <v>-11.419560000000001</v>
      </c>
      <c r="AX587" s="53">
        <v>-11.5054</v>
      </c>
      <c r="AY587" s="53">
        <v>-10.49301</v>
      </c>
      <c r="AZ587" s="53">
        <v>-12.745660000000001</v>
      </c>
      <c r="BA587" s="53">
        <v>-9.3973139999999997</v>
      </c>
      <c r="BB587" s="53">
        <v>-7.8851190000000004</v>
      </c>
      <c r="BC587" s="53">
        <v>-7.5805249999999997</v>
      </c>
      <c r="BD587" s="53">
        <v>-7.5297539999999996</v>
      </c>
      <c r="BE587" s="53">
        <v>-6.3040729000000004</v>
      </c>
      <c r="BF587" s="53">
        <v>-9.7313670000000005</v>
      </c>
      <c r="BG587" s="53">
        <v>-11.231999999999999</v>
      </c>
      <c r="BH587" s="53">
        <v>-11.358129999999999</v>
      </c>
      <c r="BI587" s="53">
        <v>-10.18075</v>
      </c>
      <c r="BJ587" s="53">
        <v>-2.1587369999999999</v>
      </c>
      <c r="BK587" s="53">
        <v>-1.1270659999999999</v>
      </c>
      <c r="BL587" s="53">
        <v>-2.083046</v>
      </c>
      <c r="BM587" s="53">
        <v>-2.398622</v>
      </c>
      <c r="BN587" s="53">
        <v>-2.7016049999999998</v>
      </c>
      <c r="BO587" s="53">
        <v>-2.563806</v>
      </c>
      <c r="BP587" s="53">
        <v>-4.5456430000000001</v>
      </c>
      <c r="BQ587" s="53">
        <v>-6.4233580000000003</v>
      </c>
      <c r="BR587" s="53">
        <v>-6.5934590000000002</v>
      </c>
      <c r="BS587" s="53">
        <v>-7.0365970000000004</v>
      </c>
      <c r="BT587" s="53">
        <v>-7.3378019999999999</v>
      </c>
      <c r="BU587" s="53">
        <v>-7.8823179999999997</v>
      </c>
      <c r="BV587" s="53">
        <v>-7.8427389999999999</v>
      </c>
      <c r="BW587" s="53">
        <v>-6.8903350000000003</v>
      </c>
      <c r="BX587" s="53">
        <v>-9.2562350000000002</v>
      </c>
      <c r="BY587" s="53">
        <v>-6.522443</v>
      </c>
      <c r="BZ587" s="53">
        <v>-5.8995499999999996</v>
      </c>
      <c r="CA587" s="53">
        <v>-5.9805400000000004</v>
      </c>
      <c r="CB587" s="53">
        <v>-5.8203230000000001</v>
      </c>
      <c r="CC587" s="53">
        <v>-4.7140507999999999</v>
      </c>
      <c r="CD587" s="53">
        <v>-7.0885939999999996</v>
      </c>
      <c r="CE587" s="53">
        <v>-8.1569669999999999</v>
      </c>
      <c r="CF587" s="53">
        <v>-8.0534999999999997</v>
      </c>
      <c r="CG587" s="53">
        <v>-6.8852460000000004</v>
      </c>
      <c r="CH587" s="53">
        <v>-0.89743039999999996</v>
      </c>
      <c r="CI587" s="53">
        <v>-8.2072199999999998E-2</v>
      </c>
      <c r="CJ587" s="53">
        <v>-0.94341560000000002</v>
      </c>
      <c r="CK587" s="53">
        <v>-0.97927249999999999</v>
      </c>
      <c r="CL587" s="53">
        <v>-0.93104730000000002</v>
      </c>
      <c r="CM587" s="53">
        <v>-0.2875857</v>
      </c>
      <c r="CN587" s="53">
        <v>-2.202995</v>
      </c>
      <c r="CO587" s="53">
        <v>-3.9680059999999999</v>
      </c>
      <c r="CP587" s="53">
        <v>-4.1060679999999996</v>
      </c>
      <c r="CQ587" s="53">
        <v>-4.6251800000000003</v>
      </c>
      <c r="CR587" s="53">
        <v>-4.9356530000000003</v>
      </c>
      <c r="CS587" s="53">
        <v>-5.4324370000000002</v>
      </c>
      <c r="CT587" s="53">
        <v>-5.3059890000000003</v>
      </c>
      <c r="CU587" s="53">
        <v>-4.3951310000000001</v>
      </c>
      <c r="CV587" s="53">
        <v>-6.8394690000000002</v>
      </c>
      <c r="CW587" s="53">
        <v>-4.5313160000000003</v>
      </c>
      <c r="CX587" s="53">
        <v>-4.5243520000000004</v>
      </c>
      <c r="CY587" s="53">
        <v>-4.872395</v>
      </c>
      <c r="CZ587" s="53">
        <v>-4.6363770000000004</v>
      </c>
      <c r="DA587" s="53">
        <v>-3.1240288999999999</v>
      </c>
      <c r="DB587" s="53">
        <v>-4.4458209999999996</v>
      </c>
      <c r="DC587" s="53">
        <v>-5.0819390000000002</v>
      </c>
      <c r="DD587" s="53">
        <v>-4.748875</v>
      </c>
      <c r="DE587" s="53">
        <v>-3.5897429999999999</v>
      </c>
      <c r="DF587" s="53">
        <v>0.36387649999999999</v>
      </c>
      <c r="DG587" s="53">
        <v>0.96292160000000004</v>
      </c>
      <c r="DH587" s="53">
        <v>0.1962151</v>
      </c>
      <c r="DI587" s="53">
        <v>0.4400773</v>
      </c>
      <c r="DJ587" s="53">
        <v>0.83951010000000004</v>
      </c>
      <c r="DK587" s="53">
        <v>1.988634</v>
      </c>
      <c r="DL587" s="53">
        <v>0.1396531</v>
      </c>
      <c r="DM587" s="53">
        <v>-1.5126539999999999</v>
      </c>
      <c r="DN587" s="53">
        <v>-1.6186769999999999</v>
      </c>
      <c r="DO587" s="53">
        <v>-2.2137630000000001</v>
      </c>
      <c r="DP587" s="53">
        <v>-2.5335030000000001</v>
      </c>
      <c r="DQ587" s="53">
        <v>-2.9825550000000001</v>
      </c>
      <c r="DR587" s="53">
        <v>-2.7692380000000001</v>
      </c>
      <c r="DS587" s="53">
        <v>-1.899926</v>
      </c>
      <c r="DT587" s="53">
        <v>-4.4227040000000004</v>
      </c>
      <c r="DU587" s="53">
        <v>-2.5401889999999998</v>
      </c>
      <c r="DV587" s="53">
        <v>-3.1491530000000001</v>
      </c>
      <c r="DW587" s="53">
        <v>-3.7642500000000001</v>
      </c>
      <c r="DX587" s="53">
        <v>-3.4524300000000001</v>
      </c>
      <c r="DY587" s="53">
        <v>-0.82828921</v>
      </c>
      <c r="DZ587" s="53">
        <v>-0.63007579999999996</v>
      </c>
      <c r="EA587" s="53">
        <v>-0.6420865</v>
      </c>
      <c r="EB587" s="53">
        <v>2.2479099999999998E-2</v>
      </c>
      <c r="EC587" s="53">
        <v>1.1684399999999999</v>
      </c>
      <c r="ED587" s="53">
        <v>2.185003</v>
      </c>
      <c r="EE587" s="53">
        <v>2.471727</v>
      </c>
      <c r="EF587" s="53">
        <v>1.841661</v>
      </c>
      <c r="EG587" s="53">
        <v>2.4893930000000002</v>
      </c>
      <c r="EH587" s="53">
        <v>3.3959139999999999</v>
      </c>
      <c r="EI587" s="53">
        <v>5.2751349999999997</v>
      </c>
      <c r="EJ587" s="53">
        <v>3.522065</v>
      </c>
      <c r="EK587" s="53">
        <v>2.0324840000000002</v>
      </c>
      <c r="EL587" s="53">
        <v>1.9727209999999999</v>
      </c>
      <c r="EM587" s="53">
        <v>1.267941</v>
      </c>
      <c r="EN587" s="53">
        <v>0.93482010000000004</v>
      </c>
      <c r="EO587" s="53">
        <v>0.55468470000000003</v>
      </c>
      <c r="EP587" s="53">
        <v>0.89342659999999996</v>
      </c>
      <c r="EQ587" s="53">
        <v>1.702752</v>
      </c>
      <c r="ER587" s="53">
        <v>-0.93327769999999999</v>
      </c>
      <c r="ES587" s="53">
        <v>0.33468219999999999</v>
      </c>
      <c r="ET587" s="53">
        <v>-1.163584</v>
      </c>
      <c r="EU587" s="53">
        <v>-2.1642649999999999</v>
      </c>
      <c r="EV587" s="53">
        <v>-1.7430000000000001</v>
      </c>
      <c r="EW587" s="53">
        <v>79.977270000000004</v>
      </c>
      <c r="EX587" s="53">
        <v>77.909090000000006</v>
      </c>
      <c r="EY587" s="53">
        <v>76.022729999999996</v>
      </c>
      <c r="EZ587" s="53">
        <v>74.204539999999994</v>
      </c>
      <c r="FA587" s="53">
        <v>72.659090000000006</v>
      </c>
      <c r="FB587" s="53">
        <v>71.272729999999996</v>
      </c>
      <c r="FC587" s="53">
        <v>71.181820000000002</v>
      </c>
      <c r="FD587" s="53">
        <v>73.545460000000006</v>
      </c>
      <c r="FE587" s="53">
        <v>76.340909999999994</v>
      </c>
      <c r="FF587" s="53">
        <v>78.931820000000002</v>
      </c>
      <c r="FG587" s="53">
        <v>81.75</v>
      </c>
      <c r="FH587" s="53">
        <v>84.590909999999994</v>
      </c>
      <c r="FI587" s="53">
        <v>87.204539999999994</v>
      </c>
      <c r="FJ587" s="53">
        <v>89.659090000000006</v>
      </c>
      <c r="FK587" s="53">
        <v>91.931820000000002</v>
      </c>
      <c r="FL587" s="53">
        <v>93.659090000000006</v>
      </c>
      <c r="FM587" s="53">
        <v>94.659090000000006</v>
      </c>
      <c r="FN587" s="53">
        <v>95.136359999999996</v>
      </c>
      <c r="FO587" s="53">
        <v>94.75</v>
      </c>
      <c r="FP587" s="53">
        <v>93.204539999999994</v>
      </c>
      <c r="FQ587" s="53">
        <v>90.295460000000006</v>
      </c>
      <c r="FR587" s="53">
        <v>87.25</v>
      </c>
      <c r="FS587" s="53">
        <v>84.590909999999994</v>
      </c>
      <c r="FT587" s="53">
        <v>82.136359999999996</v>
      </c>
      <c r="FU587" s="53">
        <v>172</v>
      </c>
      <c r="FV587" s="53">
        <v>8561.1820000000007</v>
      </c>
      <c r="FW587" s="53">
        <v>168.4042</v>
      </c>
      <c r="FX587" s="53">
        <v>1</v>
      </c>
    </row>
    <row r="588" spans="1:180" x14ac:dyDescent="0.3">
      <c r="A588" t="s">
        <v>174</v>
      </c>
      <c r="B588" t="s">
        <v>221</v>
      </c>
      <c r="C588" t="s">
        <v>180</v>
      </c>
      <c r="D588" t="s">
        <v>227</v>
      </c>
      <c r="E588" t="s">
        <v>189</v>
      </c>
      <c r="F588" t="s">
        <v>232</v>
      </c>
      <c r="G588" t="s">
        <v>243</v>
      </c>
      <c r="H588" s="53">
        <v>34</v>
      </c>
      <c r="I588" s="53">
        <v>51.840569000000002</v>
      </c>
      <c r="J588" s="53">
        <v>46.226970000000001</v>
      </c>
      <c r="K588" s="53">
        <v>43.247750000000003</v>
      </c>
      <c r="L588" s="53">
        <v>44.066049999999997</v>
      </c>
      <c r="M588" s="53">
        <v>48.438949999999998</v>
      </c>
      <c r="N588" s="53">
        <v>52.442749999999997</v>
      </c>
      <c r="O588" s="53">
        <v>56.168979999999998</v>
      </c>
      <c r="P588" s="53">
        <v>58.13091</v>
      </c>
      <c r="Q588" s="53">
        <v>61.470010000000002</v>
      </c>
      <c r="R588" s="53">
        <v>61.396940000000001</v>
      </c>
      <c r="S588" s="53">
        <v>63.009569999999997</v>
      </c>
      <c r="T588" s="53">
        <v>64.267229999999998</v>
      </c>
      <c r="U588" s="53">
        <v>64.621729999999999</v>
      </c>
      <c r="V588" s="53">
        <v>66.075419999999994</v>
      </c>
      <c r="W588" s="53">
        <v>65.366190000000003</v>
      </c>
      <c r="X588" s="53">
        <v>65.298379999999995</v>
      </c>
      <c r="Y588" s="53">
        <v>64.532269999999997</v>
      </c>
      <c r="Z588" s="53">
        <v>63.552320000000002</v>
      </c>
      <c r="AA588" s="53">
        <v>64.049419999999998</v>
      </c>
      <c r="AB588" s="53">
        <v>69.599950000000007</v>
      </c>
      <c r="AC588" s="53">
        <v>65.47739</v>
      </c>
      <c r="AD588" s="53">
        <v>60.559690000000003</v>
      </c>
      <c r="AE588" s="53">
        <v>56.505209999999998</v>
      </c>
      <c r="AF588" s="53">
        <v>53.561819999999997</v>
      </c>
      <c r="AG588" s="53">
        <v>0.22760739999999999</v>
      </c>
      <c r="AH588" s="53">
        <v>-5.8345200000000004</v>
      </c>
      <c r="AI588" s="53">
        <v>-9.2375080000000001</v>
      </c>
      <c r="AJ588" s="53">
        <v>-8.7692409999999992</v>
      </c>
      <c r="AK588" s="53">
        <v>-6.1796189999999998</v>
      </c>
      <c r="AL588" s="53">
        <v>2.5982729999999998</v>
      </c>
      <c r="AM588" s="53">
        <v>4.3037089999999996</v>
      </c>
      <c r="AN588" s="53">
        <v>3.2504680000000001</v>
      </c>
      <c r="AO588" s="53">
        <v>3.0164810000000002</v>
      </c>
      <c r="AP588" s="53">
        <v>0.99284910000000004</v>
      </c>
      <c r="AQ588" s="53">
        <v>-0.49980190000000002</v>
      </c>
      <c r="AR588" s="53">
        <v>-1.1207990000000001</v>
      </c>
      <c r="AS588" s="53">
        <v>-2.585305</v>
      </c>
      <c r="AT588" s="53">
        <v>-3.92618</v>
      </c>
      <c r="AU588" s="53">
        <v>-6.1493840000000004</v>
      </c>
      <c r="AV588" s="53">
        <v>-5.7475100000000001</v>
      </c>
      <c r="AW588" s="53">
        <v>-5.7381760000000002</v>
      </c>
      <c r="AX588" s="53">
        <v>-6.3236470000000002</v>
      </c>
      <c r="AY588" s="53">
        <v>-6.2110500000000002</v>
      </c>
      <c r="AZ588" s="53">
        <v>0.78102369999999999</v>
      </c>
      <c r="BA588" s="53">
        <v>0.2532488</v>
      </c>
      <c r="BB588" s="53">
        <v>1.0062260000000001</v>
      </c>
      <c r="BC588" s="53">
        <v>1.068398</v>
      </c>
      <c r="BD588" s="53">
        <v>-0.88455859999999997</v>
      </c>
      <c r="BE588" s="53">
        <v>7.0711050000000002</v>
      </c>
      <c r="BF588" s="53">
        <v>1.9608509999999999</v>
      </c>
      <c r="BG588" s="53">
        <v>-0.74809170000000003</v>
      </c>
      <c r="BH588" s="53">
        <v>-1.0781E-3</v>
      </c>
      <c r="BI588" s="53">
        <v>2.7186689999999998</v>
      </c>
      <c r="BJ588" s="53">
        <v>7.0891010000000003</v>
      </c>
      <c r="BK588" s="53">
        <v>9.4054789999999997</v>
      </c>
      <c r="BL588" s="53">
        <v>9.3351089999999992</v>
      </c>
      <c r="BM588" s="53">
        <v>10.076599999999999</v>
      </c>
      <c r="BN588" s="53">
        <v>8.3271549999999994</v>
      </c>
      <c r="BO588" s="53">
        <v>7.4392589999999998</v>
      </c>
      <c r="BP588" s="53">
        <v>7.3226389999999997</v>
      </c>
      <c r="BQ588" s="53">
        <v>6.486872</v>
      </c>
      <c r="BR588" s="53">
        <v>6.2943220000000002</v>
      </c>
      <c r="BS588" s="53">
        <v>4.3696999999999999</v>
      </c>
      <c r="BT588" s="53">
        <v>4.699586</v>
      </c>
      <c r="BU588" s="53">
        <v>4.7055369999999996</v>
      </c>
      <c r="BV588" s="53">
        <v>4.1282079999999999</v>
      </c>
      <c r="BW588" s="53">
        <v>4.5163330000000004</v>
      </c>
      <c r="BX588" s="53">
        <v>9.7065000000000001</v>
      </c>
      <c r="BY588" s="53">
        <v>6.543768</v>
      </c>
      <c r="BZ588" s="53">
        <v>5.220218</v>
      </c>
      <c r="CA588" s="53">
        <v>5.4499240000000002</v>
      </c>
      <c r="CB588" s="53">
        <v>5.5497050000000003</v>
      </c>
      <c r="CC588" s="53">
        <v>11.810890000000001</v>
      </c>
      <c r="CD588" s="53">
        <v>7.3599019999999999</v>
      </c>
      <c r="CE588" s="53">
        <v>5.1316519999999999</v>
      </c>
      <c r="CF588" s="53">
        <v>6.0717249999999998</v>
      </c>
      <c r="CG588" s="53">
        <v>8.8815969999999993</v>
      </c>
      <c r="CH588" s="53">
        <v>10.199439999999999</v>
      </c>
      <c r="CI588" s="53">
        <v>12.93895</v>
      </c>
      <c r="CJ588" s="53">
        <v>13.54931</v>
      </c>
      <c r="CK588" s="53">
        <v>14.966419999999999</v>
      </c>
      <c r="CL588" s="53">
        <v>13.40687</v>
      </c>
      <c r="CM588" s="53">
        <v>12.93783</v>
      </c>
      <c r="CN588" s="53">
        <v>13.170540000000001</v>
      </c>
      <c r="CO588" s="53">
        <v>12.77023</v>
      </c>
      <c r="CP588" s="53">
        <v>13.373010000000001</v>
      </c>
      <c r="CQ588" s="53">
        <v>11.655189999999999</v>
      </c>
      <c r="CR588" s="53">
        <v>11.93521</v>
      </c>
      <c r="CS588" s="53">
        <v>11.93882</v>
      </c>
      <c r="CT588" s="53">
        <v>11.36713</v>
      </c>
      <c r="CU588" s="53">
        <v>11.94609</v>
      </c>
      <c r="CV588" s="53">
        <v>15.888260000000001</v>
      </c>
      <c r="CW588" s="53">
        <v>10.90056</v>
      </c>
      <c r="CX588" s="53">
        <v>8.1388160000000003</v>
      </c>
      <c r="CY588" s="53">
        <v>8.4845559999999995</v>
      </c>
      <c r="CZ588" s="53">
        <v>10.00606</v>
      </c>
      <c r="DA588" s="53">
        <v>16.55068</v>
      </c>
      <c r="DB588" s="53">
        <v>12.75895</v>
      </c>
      <c r="DC588" s="53">
        <v>11.0114</v>
      </c>
      <c r="DD588" s="53">
        <v>12.14453</v>
      </c>
      <c r="DE588" s="53">
        <v>15.04452</v>
      </c>
      <c r="DF588" s="53">
        <v>13.30977</v>
      </c>
      <c r="DG588" s="53">
        <v>16.47242</v>
      </c>
      <c r="DH588" s="53">
        <v>17.76352</v>
      </c>
      <c r="DI588" s="53">
        <v>19.85624</v>
      </c>
      <c r="DJ588" s="53">
        <v>18.48659</v>
      </c>
      <c r="DK588" s="53">
        <v>18.436399999999999</v>
      </c>
      <c r="DL588" s="53">
        <v>19.018439999999998</v>
      </c>
      <c r="DM588" s="53">
        <v>19.053599999999999</v>
      </c>
      <c r="DN588" s="53">
        <v>20.451699999999999</v>
      </c>
      <c r="DO588" s="53">
        <v>18.940670000000001</v>
      </c>
      <c r="DP588" s="53">
        <v>19.170839999999998</v>
      </c>
      <c r="DQ588" s="53">
        <v>19.1721</v>
      </c>
      <c r="DR588" s="53">
        <v>18.60605</v>
      </c>
      <c r="DS588" s="53">
        <v>19.37584</v>
      </c>
      <c r="DT588" s="53">
        <v>22.07001</v>
      </c>
      <c r="DU588" s="53">
        <v>15.25736</v>
      </c>
      <c r="DV588" s="53">
        <v>11.057410000000001</v>
      </c>
      <c r="DW588" s="53">
        <v>11.51919</v>
      </c>
      <c r="DX588" s="53">
        <v>14.46241</v>
      </c>
      <c r="DY588" s="53">
        <v>23.394171</v>
      </c>
      <c r="DZ588" s="53">
        <v>20.55433</v>
      </c>
      <c r="EA588" s="53">
        <v>19.500810000000001</v>
      </c>
      <c r="EB588" s="53">
        <v>20.912690000000001</v>
      </c>
      <c r="EC588" s="53">
        <v>23.942810000000001</v>
      </c>
      <c r="ED588" s="53">
        <v>17.800599999999999</v>
      </c>
      <c r="EE588" s="53">
        <v>21.574190000000002</v>
      </c>
      <c r="EF588" s="53">
        <v>23.84816</v>
      </c>
      <c r="EG588" s="53">
        <v>26.916360000000001</v>
      </c>
      <c r="EH588" s="53">
        <v>25.820900000000002</v>
      </c>
      <c r="EI588" s="53">
        <v>26.37546</v>
      </c>
      <c r="EJ588" s="53">
        <v>27.461880000000001</v>
      </c>
      <c r="EK588" s="53">
        <v>28.125769999999999</v>
      </c>
      <c r="EL588" s="53">
        <v>30.6722</v>
      </c>
      <c r="EM588" s="53">
        <v>29.459759999999999</v>
      </c>
      <c r="EN588" s="53">
        <v>29.617940000000001</v>
      </c>
      <c r="EO588" s="53">
        <v>29.615819999999999</v>
      </c>
      <c r="EP588" s="53">
        <v>29.05791</v>
      </c>
      <c r="EQ588" s="53">
        <v>30.10322</v>
      </c>
      <c r="ER588" s="53">
        <v>30.99549</v>
      </c>
      <c r="ES588" s="53">
        <v>21.547879999999999</v>
      </c>
      <c r="ET588" s="53">
        <v>15.271409999999999</v>
      </c>
      <c r="EU588" s="53">
        <v>15.90071</v>
      </c>
      <c r="EV588" s="53">
        <v>20.89667</v>
      </c>
      <c r="EW588" s="53">
        <v>83.340909999999994</v>
      </c>
      <c r="EX588" s="53">
        <v>81.477270000000004</v>
      </c>
      <c r="EY588" s="53">
        <v>79.727270000000004</v>
      </c>
      <c r="EZ588" s="53">
        <v>78.113640000000004</v>
      </c>
      <c r="FA588" s="53">
        <v>76.454539999999994</v>
      </c>
      <c r="FB588" s="53">
        <v>75.204539999999994</v>
      </c>
      <c r="FC588" s="53">
        <v>74.136359999999996</v>
      </c>
      <c r="FD588" s="53">
        <v>75.568179999999998</v>
      </c>
      <c r="FE588" s="53">
        <v>79.181820000000002</v>
      </c>
      <c r="FF588" s="53">
        <v>82.727270000000004</v>
      </c>
      <c r="FG588" s="53">
        <v>86.181820000000002</v>
      </c>
      <c r="FH588" s="53">
        <v>89.295460000000006</v>
      </c>
      <c r="FI588" s="53">
        <v>92.204539999999994</v>
      </c>
      <c r="FJ588" s="53">
        <v>94.681820000000002</v>
      </c>
      <c r="FK588" s="53">
        <v>96.613640000000004</v>
      </c>
      <c r="FL588" s="53">
        <v>98.272729999999996</v>
      </c>
      <c r="FM588" s="53">
        <v>99.318179999999998</v>
      </c>
      <c r="FN588" s="53">
        <v>99.340909999999994</v>
      </c>
      <c r="FO588" s="53">
        <v>98.454539999999994</v>
      </c>
      <c r="FP588" s="53">
        <v>96.272729999999996</v>
      </c>
      <c r="FQ588" s="53">
        <v>93.363640000000004</v>
      </c>
      <c r="FR588" s="53">
        <v>90.681820000000002</v>
      </c>
      <c r="FS588" s="53">
        <v>87.818179999999998</v>
      </c>
      <c r="FT588" s="53">
        <v>85</v>
      </c>
      <c r="FU588" s="53">
        <v>172</v>
      </c>
      <c r="FV588" s="53">
        <v>9076.5210000000006</v>
      </c>
      <c r="FW588" s="53">
        <v>172.2713</v>
      </c>
      <c r="FX588" s="53">
        <v>1</v>
      </c>
    </row>
    <row r="589" spans="1:180" x14ac:dyDescent="0.3">
      <c r="A589" t="s">
        <v>174</v>
      </c>
      <c r="B589" t="s">
        <v>221</v>
      </c>
      <c r="C589" t="s">
        <v>180</v>
      </c>
      <c r="D589" t="s">
        <v>248</v>
      </c>
      <c r="E589" t="s">
        <v>187</v>
      </c>
      <c r="F589" t="s">
        <v>232</v>
      </c>
      <c r="G589" t="s">
        <v>243</v>
      </c>
      <c r="H589" s="53">
        <v>34</v>
      </c>
      <c r="I589" s="53">
        <v>34.788231000000003</v>
      </c>
      <c r="J589" s="53">
        <v>29.992840000000001</v>
      </c>
      <c r="K589" s="53">
        <v>27.59103</v>
      </c>
      <c r="L589" s="53">
        <v>27.11468</v>
      </c>
      <c r="M589" s="53">
        <v>29.95496</v>
      </c>
      <c r="N589" s="53">
        <v>36.80744</v>
      </c>
      <c r="O589" s="53">
        <v>40.855710000000002</v>
      </c>
      <c r="P589" s="53">
        <v>40.250259999999997</v>
      </c>
      <c r="Q589" s="53">
        <v>40.425190000000001</v>
      </c>
      <c r="R589" s="53">
        <v>42.055210000000002</v>
      </c>
      <c r="S589" s="53">
        <v>44.206470000000003</v>
      </c>
      <c r="T589" s="53">
        <v>46.024410000000003</v>
      </c>
      <c r="U589" s="53">
        <v>46.269219999999997</v>
      </c>
      <c r="V589" s="53">
        <v>46.037660000000002</v>
      </c>
      <c r="W589" s="53">
        <v>46.109839999999998</v>
      </c>
      <c r="X589" s="53">
        <v>45.955570000000002</v>
      </c>
      <c r="Y589" s="53">
        <v>45.829830000000001</v>
      </c>
      <c r="Z589" s="53">
        <v>45.350490000000001</v>
      </c>
      <c r="AA589" s="53">
        <v>45.662280000000003</v>
      </c>
      <c r="AB589" s="53">
        <v>46.150959999999998</v>
      </c>
      <c r="AC589" s="53">
        <v>44.423850000000002</v>
      </c>
      <c r="AD589" s="53">
        <v>43.12491</v>
      </c>
      <c r="AE589" s="53">
        <v>39.662750000000003</v>
      </c>
      <c r="AF589" s="53">
        <v>36.119759999999999</v>
      </c>
      <c r="AG589" s="53">
        <v>-7.6610718000000002</v>
      </c>
      <c r="AH589" s="53">
        <v>-13.144679999999999</v>
      </c>
      <c r="AI589" s="53">
        <v>-15.33351</v>
      </c>
      <c r="AJ589" s="53">
        <v>-16.033190000000001</v>
      </c>
      <c r="AK589" s="53">
        <v>-15.13833</v>
      </c>
      <c r="AL589" s="53">
        <v>-5.9811620000000003</v>
      </c>
      <c r="AM589" s="53">
        <v>-2.3442210000000001</v>
      </c>
      <c r="AN589" s="53">
        <v>-4.7297560000000001</v>
      </c>
      <c r="AO589" s="53">
        <v>-6.0358179999999999</v>
      </c>
      <c r="AP589" s="53">
        <v>-6.6204400000000003</v>
      </c>
      <c r="AQ589" s="53">
        <v>-7.1727569999999998</v>
      </c>
      <c r="AR589" s="53">
        <v>-7.429983</v>
      </c>
      <c r="AS589" s="53">
        <v>-8.5670559999999991</v>
      </c>
      <c r="AT589" s="53">
        <v>-9.0923549999999995</v>
      </c>
      <c r="AU589" s="53">
        <v>-9.1738</v>
      </c>
      <c r="AV589" s="53">
        <v>-9.5005430000000004</v>
      </c>
      <c r="AW589" s="53">
        <v>-9.8050080000000008</v>
      </c>
      <c r="AX589" s="53">
        <v>-10.028029999999999</v>
      </c>
      <c r="AY589" s="53">
        <v>-9.1120319999999992</v>
      </c>
      <c r="AZ589" s="53">
        <v>-9.2444889999999997</v>
      </c>
      <c r="BA589" s="53">
        <v>-14.421609999999999</v>
      </c>
      <c r="BB589" s="53">
        <v>-12.639089999999999</v>
      </c>
      <c r="BC589" s="53">
        <v>-9.6547040000000006</v>
      </c>
      <c r="BD589" s="53">
        <v>-8.8533770000000001</v>
      </c>
      <c r="BE589" s="53">
        <v>-5.9875059000000004</v>
      </c>
      <c r="BF589" s="53">
        <v>-9.5829120000000003</v>
      </c>
      <c r="BG589" s="53">
        <v>-11.02458</v>
      </c>
      <c r="BH589" s="53">
        <v>-11.254350000000001</v>
      </c>
      <c r="BI589" s="53">
        <v>-10.30362</v>
      </c>
      <c r="BJ589" s="53">
        <v>-3.3984559999999999</v>
      </c>
      <c r="BK589" s="53">
        <v>0.42622330000000003</v>
      </c>
      <c r="BL589" s="53">
        <v>-2.0932110000000002</v>
      </c>
      <c r="BM589" s="53">
        <v>-3.6577829999999998</v>
      </c>
      <c r="BN589" s="53">
        <v>-4.2818449999999997</v>
      </c>
      <c r="BO589" s="53">
        <v>-4.5011739999999998</v>
      </c>
      <c r="BP589" s="53">
        <v>-4.3725100000000001</v>
      </c>
      <c r="BQ589" s="53">
        <v>-5.5123189999999997</v>
      </c>
      <c r="BR589" s="53">
        <v>-6.1691739999999999</v>
      </c>
      <c r="BS589" s="53">
        <v>-6.4543109999999997</v>
      </c>
      <c r="BT589" s="53">
        <v>-6.829453</v>
      </c>
      <c r="BU589" s="53">
        <v>-7.1331810000000004</v>
      </c>
      <c r="BV589" s="53">
        <v>-7.3250390000000003</v>
      </c>
      <c r="BW589" s="53">
        <v>-6.378952</v>
      </c>
      <c r="BX589" s="53">
        <v>-6.523371</v>
      </c>
      <c r="BY589" s="53">
        <v>-10.37936</v>
      </c>
      <c r="BZ589" s="53">
        <v>-9.3829770000000003</v>
      </c>
      <c r="CA589" s="53">
        <v>-7.7477330000000002</v>
      </c>
      <c r="CB589" s="53">
        <v>-7.1486619999999998</v>
      </c>
      <c r="CC589" s="53">
        <v>-4.8284000999999996</v>
      </c>
      <c r="CD589" s="53">
        <v>-7.1160399999999999</v>
      </c>
      <c r="CE589" s="53">
        <v>-8.0402179999999994</v>
      </c>
      <c r="CF589" s="53">
        <v>-7.9445410000000001</v>
      </c>
      <c r="CG589" s="53">
        <v>-6.9551100000000003</v>
      </c>
      <c r="CH589" s="53">
        <v>-1.6096820000000001</v>
      </c>
      <c r="CI589" s="53">
        <v>2.345024</v>
      </c>
      <c r="CJ589" s="53">
        <v>-0.26714830000000001</v>
      </c>
      <c r="CK589" s="53">
        <v>-2.0107629999999999</v>
      </c>
      <c r="CL589" s="53">
        <v>-2.66214</v>
      </c>
      <c r="CM589" s="53">
        <v>-2.6508449999999999</v>
      </c>
      <c r="CN589" s="53">
        <v>-2.2549139999999999</v>
      </c>
      <c r="CO589" s="53">
        <v>-3.3966159999999999</v>
      </c>
      <c r="CP589" s="53">
        <v>-4.1445879999999997</v>
      </c>
      <c r="CQ589" s="53">
        <v>-4.5708010000000003</v>
      </c>
      <c r="CR589" s="53">
        <v>-4.9794640000000001</v>
      </c>
      <c r="CS589" s="53">
        <v>-5.2826810000000002</v>
      </c>
      <c r="CT589" s="53">
        <v>-5.4529569999999996</v>
      </c>
      <c r="CU589" s="53">
        <v>-4.4860290000000003</v>
      </c>
      <c r="CV589" s="53">
        <v>-4.6387340000000004</v>
      </c>
      <c r="CW589" s="53">
        <v>-7.5797090000000003</v>
      </c>
      <c r="CX589" s="53">
        <v>-7.1278050000000004</v>
      </c>
      <c r="CY589" s="53">
        <v>-6.426971</v>
      </c>
      <c r="CZ589" s="53">
        <v>-5.967981</v>
      </c>
      <c r="DA589" s="53">
        <v>-3.6692941000000001</v>
      </c>
      <c r="DB589" s="53">
        <v>-4.6491680000000004</v>
      </c>
      <c r="DC589" s="53">
        <v>-5.0558610000000002</v>
      </c>
      <c r="DD589" s="53">
        <v>-4.6347310000000004</v>
      </c>
      <c r="DE589" s="53">
        <v>-3.6066009999999999</v>
      </c>
      <c r="DF589" s="53">
        <v>0.17909169999999999</v>
      </c>
      <c r="DG589" s="53">
        <v>4.2638249999999998</v>
      </c>
      <c r="DH589" s="53">
        <v>1.5589150000000001</v>
      </c>
      <c r="DI589" s="53">
        <v>-0.36374390000000001</v>
      </c>
      <c r="DJ589" s="53">
        <v>-1.0424359999999999</v>
      </c>
      <c r="DK589" s="53">
        <v>-0.80051539999999999</v>
      </c>
      <c r="DL589" s="53">
        <v>-0.1373182</v>
      </c>
      <c r="DM589" s="53">
        <v>-1.280915</v>
      </c>
      <c r="DN589" s="53">
        <v>-2.1200030000000001</v>
      </c>
      <c r="DO589" s="53">
        <v>-2.6872919999999998</v>
      </c>
      <c r="DP589" s="53">
        <v>-3.1294749999999998</v>
      </c>
      <c r="DQ589" s="53">
        <v>-3.4321809999999999</v>
      </c>
      <c r="DR589" s="53">
        <v>-3.5808749999999998</v>
      </c>
      <c r="DS589" s="53">
        <v>-2.5931060000000001</v>
      </c>
      <c r="DT589" s="53">
        <v>-2.7540960000000001</v>
      </c>
      <c r="DU589" s="53">
        <v>-4.7800599999999998</v>
      </c>
      <c r="DV589" s="53">
        <v>-4.8726339999999997</v>
      </c>
      <c r="DW589" s="53">
        <v>-5.1062099999999999</v>
      </c>
      <c r="DX589" s="53">
        <v>-4.7873010000000003</v>
      </c>
      <c r="DY589" s="53">
        <v>-1.9957279999999999</v>
      </c>
      <c r="DZ589" s="53">
        <v>-1.0873969999999999</v>
      </c>
      <c r="EA589" s="53">
        <v>-0.74692369999999997</v>
      </c>
      <c r="EB589" s="53">
        <v>0.14410880000000001</v>
      </c>
      <c r="EC589" s="53">
        <v>1.2281150000000001</v>
      </c>
      <c r="ED589" s="53">
        <v>2.7617970000000001</v>
      </c>
      <c r="EE589" s="53">
        <v>7.0342690000000001</v>
      </c>
      <c r="EF589" s="53">
        <v>4.1954599999999997</v>
      </c>
      <c r="EG589" s="53">
        <v>2.0142910000000001</v>
      </c>
      <c r="EH589" s="53">
        <v>1.2961590000000001</v>
      </c>
      <c r="EI589" s="53">
        <v>1.871067</v>
      </c>
      <c r="EJ589" s="53">
        <v>2.9201540000000001</v>
      </c>
      <c r="EK589" s="53">
        <v>1.7738229999999999</v>
      </c>
      <c r="EL589" s="53">
        <v>0.8031779</v>
      </c>
      <c r="EM589" s="53">
        <v>3.2197400000000001E-2</v>
      </c>
      <c r="EN589" s="53">
        <v>-0.45838449999999997</v>
      </c>
      <c r="EO589" s="53">
        <v>-0.76035370000000002</v>
      </c>
      <c r="EP589" s="53">
        <v>-0.87788690000000003</v>
      </c>
      <c r="EQ589" s="53">
        <v>0.13997480000000001</v>
      </c>
      <c r="ER589" s="53">
        <v>-3.29792E-2</v>
      </c>
      <c r="ES589" s="53">
        <v>-0.73781110000000005</v>
      </c>
      <c r="ET589" s="53">
        <v>-1.616525</v>
      </c>
      <c r="EU589" s="53">
        <v>-3.1992389999999999</v>
      </c>
      <c r="EV589" s="53">
        <v>-3.0825849999999999</v>
      </c>
      <c r="EW589" s="53">
        <v>82.625</v>
      </c>
      <c r="EX589" s="53">
        <v>80.875</v>
      </c>
      <c r="EY589" s="53">
        <v>79</v>
      </c>
      <c r="EZ589" s="53">
        <v>77.1875</v>
      </c>
      <c r="FA589" s="53">
        <v>75.5625</v>
      </c>
      <c r="FB589" s="53">
        <v>73.9375</v>
      </c>
      <c r="FC589" s="53">
        <v>73.9375</v>
      </c>
      <c r="FD589" s="53">
        <v>77.375</v>
      </c>
      <c r="FE589" s="53">
        <v>81.25</v>
      </c>
      <c r="FF589" s="53">
        <v>84.25</v>
      </c>
      <c r="FG589" s="53">
        <v>87.5</v>
      </c>
      <c r="FH589" s="53">
        <v>90.625</v>
      </c>
      <c r="FI589" s="53">
        <v>93.5</v>
      </c>
      <c r="FJ589" s="53">
        <v>95.9375</v>
      </c>
      <c r="FK589" s="53">
        <v>97.75</v>
      </c>
      <c r="FL589" s="53">
        <v>99.3125</v>
      </c>
      <c r="FM589" s="53">
        <v>100.1875</v>
      </c>
      <c r="FN589" s="53">
        <v>100.625</v>
      </c>
      <c r="FO589" s="53">
        <v>99.8125</v>
      </c>
      <c r="FP589" s="53">
        <v>98.375</v>
      </c>
      <c r="FQ589" s="53">
        <v>95.3125</v>
      </c>
      <c r="FR589" s="53">
        <v>91.8125</v>
      </c>
      <c r="FS589" s="53">
        <v>88.4375</v>
      </c>
      <c r="FT589" s="53">
        <v>85.4375</v>
      </c>
      <c r="FU589" s="53">
        <v>172</v>
      </c>
      <c r="FV589" s="53">
        <v>8561.1820000000007</v>
      </c>
      <c r="FW589" s="53">
        <v>168.4042</v>
      </c>
      <c r="FX589" s="53">
        <v>1</v>
      </c>
    </row>
    <row r="590" spans="1:180" x14ac:dyDescent="0.3">
      <c r="A590" t="s">
        <v>174</v>
      </c>
      <c r="B590" t="s">
        <v>221</v>
      </c>
      <c r="C590" t="s">
        <v>180</v>
      </c>
      <c r="D590" t="s">
        <v>248</v>
      </c>
      <c r="E590" t="s">
        <v>190</v>
      </c>
      <c r="F590" t="s">
        <v>232</v>
      </c>
      <c r="G590" t="s">
        <v>243</v>
      </c>
      <c r="H590" s="53">
        <v>34</v>
      </c>
      <c r="I590" s="53">
        <v>49.520358999999999</v>
      </c>
      <c r="J590" s="53">
        <v>44.274009999999997</v>
      </c>
      <c r="K590" s="53">
        <v>42.64087</v>
      </c>
      <c r="L590" s="53">
        <v>42.994160000000001</v>
      </c>
      <c r="M590" s="53">
        <v>46.77552</v>
      </c>
      <c r="N590" s="53">
        <v>52.492829999999998</v>
      </c>
      <c r="O590" s="53">
        <v>54.181530000000002</v>
      </c>
      <c r="P590" s="53">
        <v>51.517960000000002</v>
      </c>
      <c r="Q590" s="53">
        <v>53.18244</v>
      </c>
      <c r="R590" s="53">
        <v>54.785319999999999</v>
      </c>
      <c r="S590" s="53">
        <v>57.492710000000002</v>
      </c>
      <c r="T590" s="53">
        <v>58.915770000000002</v>
      </c>
      <c r="U590" s="53">
        <v>60.964129999999997</v>
      </c>
      <c r="V590" s="53">
        <v>61.834760000000003</v>
      </c>
      <c r="W590" s="53">
        <v>61.797849999999997</v>
      </c>
      <c r="X590" s="53">
        <v>61.977069999999998</v>
      </c>
      <c r="Y590" s="53">
        <v>61.595269999999999</v>
      </c>
      <c r="Z590" s="53">
        <v>59.73236</v>
      </c>
      <c r="AA590" s="53">
        <v>60.01332</v>
      </c>
      <c r="AB590" s="53">
        <v>63.959400000000002</v>
      </c>
      <c r="AC590" s="53">
        <v>66.056880000000007</v>
      </c>
      <c r="AD590" s="53">
        <v>63.689900000000002</v>
      </c>
      <c r="AE590" s="53">
        <v>57.581090000000003</v>
      </c>
      <c r="AF590" s="53">
        <v>51.407859999999999</v>
      </c>
      <c r="AG590" s="53">
        <v>1.108976</v>
      </c>
      <c r="AH590" s="53">
        <v>-3.8485130000000001</v>
      </c>
      <c r="AI590" s="53">
        <v>-4.3719330000000003</v>
      </c>
      <c r="AJ590" s="53">
        <v>-3.7916949999999998</v>
      </c>
      <c r="AK590" s="53">
        <v>-1.836808</v>
      </c>
      <c r="AL590" s="53">
        <v>3.0241310000000001</v>
      </c>
      <c r="AM590" s="53">
        <v>4.4123260000000002</v>
      </c>
      <c r="AN590" s="53">
        <v>2.6132650000000002</v>
      </c>
      <c r="AO590" s="53">
        <v>3.050189</v>
      </c>
      <c r="AP590" s="53">
        <v>2.725041</v>
      </c>
      <c r="AQ590" s="53">
        <v>2.5101270000000002</v>
      </c>
      <c r="AR590" s="53">
        <v>2.1379489999999999</v>
      </c>
      <c r="AS590" s="53">
        <v>2.7548089999999998</v>
      </c>
      <c r="AT590" s="53">
        <v>2.6719780000000002</v>
      </c>
      <c r="AU590" s="53">
        <v>1.851191</v>
      </c>
      <c r="AV590" s="53">
        <v>1.4017850000000001</v>
      </c>
      <c r="AW590" s="53">
        <v>0.92477419999999999</v>
      </c>
      <c r="AX590" s="53">
        <v>-1.1347989999999999</v>
      </c>
      <c r="AY590" s="53">
        <v>-1.4377230000000001</v>
      </c>
      <c r="AZ590" s="53">
        <v>0.26513809999999999</v>
      </c>
      <c r="BA590" s="53">
        <v>2.4592580000000002</v>
      </c>
      <c r="BB590" s="53">
        <v>3.2316989999999999</v>
      </c>
      <c r="BC590" s="53">
        <v>2.583412</v>
      </c>
      <c r="BD590" s="53">
        <v>0.85270290000000004</v>
      </c>
      <c r="BE590" s="53">
        <v>7.0489449999999998</v>
      </c>
      <c r="BF590" s="53">
        <v>3.1933609999999999</v>
      </c>
      <c r="BG590" s="53">
        <v>2.6521520000000001</v>
      </c>
      <c r="BH590" s="53">
        <v>3.2312639999999999</v>
      </c>
      <c r="BI590" s="53">
        <v>5.1861230000000003</v>
      </c>
      <c r="BJ590" s="53">
        <v>9.0937680000000007</v>
      </c>
      <c r="BK590" s="53">
        <v>10.42468</v>
      </c>
      <c r="BL590" s="53">
        <v>8.6710820000000002</v>
      </c>
      <c r="BM590" s="53">
        <v>9.1642960000000002</v>
      </c>
      <c r="BN590" s="53">
        <v>9.0599519999999991</v>
      </c>
      <c r="BO590" s="53">
        <v>9.4402749999999997</v>
      </c>
      <c r="BP590" s="53">
        <v>9.3031819999999996</v>
      </c>
      <c r="BQ590" s="53">
        <v>10.181850000000001</v>
      </c>
      <c r="BR590" s="53">
        <v>10.19957</v>
      </c>
      <c r="BS590" s="53">
        <v>9.4264080000000003</v>
      </c>
      <c r="BT590" s="53">
        <v>9.127758</v>
      </c>
      <c r="BU590" s="53">
        <v>8.8654759999999992</v>
      </c>
      <c r="BV590" s="53">
        <v>7.0916459999999999</v>
      </c>
      <c r="BW590" s="53">
        <v>7.030138</v>
      </c>
      <c r="BX590" s="53">
        <v>8.5760170000000002</v>
      </c>
      <c r="BY590" s="53">
        <v>10.61495</v>
      </c>
      <c r="BZ590" s="53">
        <v>10.69772</v>
      </c>
      <c r="CA590" s="53">
        <v>9.0122420000000005</v>
      </c>
      <c r="CB590" s="53">
        <v>6.8260180000000004</v>
      </c>
      <c r="CC590" s="53">
        <v>11.16295</v>
      </c>
      <c r="CD590" s="53">
        <v>8.0705399999999994</v>
      </c>
      <c r="CE590" s="53">
        <v>7.5170120000000002</v>
      </c>
      <c r="CF590" s="53">
        <v>8.095345</v>
      </c>
      <c r="CG590" s="53">
        <v>10.050179999999999</v>
      </c>
      <c r="CH590" s="53">
        <v>13.29758</v>
      </c>
      <c r="CI590" s="53">
        <v>14.58882</v>
      </c>
      <c r="CJ590" s="53">
        <v>12.866709999999999</v>
      </c>
      <c r="CK590" s="53">
        <v>13.398910000000001</v>
      </c>
      <c r="CL590" s="53">
        <v>13.44749</v>
      </c>
      <c r="CM590" s="53">
        <v>14.240069999999999</v>
      </c>
      <c r="CN590" s="53">
        <v>14.2658</v>
      </c>
      <c r="CO590" s="53">
        <v>15.325799999999999</v>
      </c>
      <c r="CP590" s="53">
        <v>15.41315</v>
      </c>
      <c r="CQ590" s="53">
        <v>14.672980000000001</v>
      </c>
      <c r="CR590" s="53">
        <v>14.47874</v>
      </c>
      <c r="CS590" s="53">
        <v>14.365180000000001</v>
      </c>
      <c r="CT590" s="53">
        <v>12.789260000000001</v>
      </c>
      <c r="CU590" s="53">
        <v>12.89495</v>
      </c>
      <c r="CV590" s="53">
        <v>14.33211</v>
      </c>
      <c r="CW590" s="53">
        <v>16.263549999999999</v>
      </c>
      <c r="CX590" s="53">
        <v>15.86867</v>
      </c>
      <c r="CY590" s="53">
        <v>13.464829999999999</v>
      </c>
      <c r="CZ590" s="53">
        <v>10.96312</v>
      </c>
      <c r="DA590" s="53">
        <v>15.276949999999999</v>
      </c>
      <c r="DB590" s="53">
        <v>12.94772</v>
      </c>
      <c r="DC590" s="53">
        <v>12.381869999999999</v>
      </c>
      <c r="DD590" s="53">
        <v>12.95942</v>
      </c>
      <c r="DE590" s="53">
        <v>14.914239999999999</v>
      </c>
      <c r="DF590" s="53">
        <v>17.501390000000001</v>
      </c>
      <c r="DG590" s="53">
        <v>18.752960000000002</v>
      </c>
      <c r="DH590" s="53">
        <v>17.062329999999999</v>
      </c>
      <c r="DI590" s="53">
        <v>17.633520000000001</v>
      </c>
      <c r="DJ590" s="53">
        <v>17.83503</v>
      </c>
      <c r="DK590" s="53">
        <v>19.039870000000001</v>
      </c>
      <c r="DL590" s="53">
        <v>19.22842</v>
      </c>
      <c r="DM590" s="53">
        <v>20.469740000000002</v>
      </c>
      <c r="DN590" s="53">
        <v>20.626740000000002</v>
      </c>
      <c r="DO590" s="53">
        <v>19.919550000000001</v>
      </c>
      <c r="DP590" s="53">
        <v>19.829730000000001</v>
      </c>
      <c r="DQ590" s="53">
        <v>19.864889999999999</v>
      </c>
      <c r="DR590" s="53">
        <v>18.48687</v>
      </c>
      <c r="DS590" s="53">
        <v>18.75977</v>
      </c>
      <c r="DT590" s="53">
        <v>20.088200000000001</v>
      </c>
      <c r="DU590" s="53">
        <v>21.91216</v>
      </c>
      <c r="DV590" s="53">
        <v>21.03961</v>
      </c>
      <c r="DW590" s="53">
        <v>17.91742</v>
      </c>
      <c r="DX590" s="53">
        <v>15.10022</v>
      </c>
      <c r="DY590" s="53">
        <v>21.216920999999999</v>
      </c>
      <c r="DZ590" s="53">
        <v>19.98959</v>
      </c>
      <c r="EA590" s="53">
        <v>19.40596</v>
      </c>
      <c r="EB590" s="53">
        <v>19.982379999999999</v>
      </c>
      <c r="EC590" s="53">
        <v>21.937180000000001</v>
      </c>
      <c r="ED590" s="53">
        <v>23.57103</v>
      </c>
      <c r="EE590" s="53">
        <v>24.765319999999999</v>
      </c>
      <c r="EF590" s="53">
        <v>23.120149999999999</v>
      </c>
      <c r="EG590" s="53">
        <v>23.747630000000001</v>
      </c>
      <c r="EH590" s="53">
        <v>24.16994</v>
      </c>
      <c r="EI590" s="53">
        <v>25.970020000000002</v>
      </c>
      <c r="EJ590" s="53">
        <v>26.393650000000001</v>
      </c>
      <c r="EK590" s="53">
        <v>27.89678</v>
      </c>
      <c r="EL590" s="53">
        <v>28.154330000000002</v>
      </c>
      <c r="EM590" s="53">
        <v>27.494769999999999</v>
      </c>
      <c r="EN590" s="53">
        <v>27.555700000000002</v>
      </c>
      <c r="EO590" s="53">
        <v>27.805589999999999</v>
      </c>
      <c r="EP590" s="53">
        <v>26.71331</v>
      </c>
      <c r="EQ590" s="53">
        <v>27.227630000000001</v>
      </c>
      <c r="ER590" s="53">
        <v>28.399069999999998</v>
      </c>
      <c r="ES590" s="53">
        <v>30.06784</v>
      </c>
      <c r="ET590" s="53">
        <v>28.50564</v>
      </c>
      <c r="EU590" s="53">
        <v>24.346250000000001</v>
      </c>
      <c r="EV590" s="53">
        <v>21.073530000000002</v>
      </c>
      <c r="EW590" s="53">
        <v>76.388890000000004</v>
      </c>
      <c r="EX590" s="53">
        <v>74.5</v>
      </c>
      <c r="EY590" s="53">
        <v>73</v>
      </c>
      <c r="EZ590" s="53">
        <v>71.666659999999993</v>
      </c>
      <c r="FA590" s="53">
        <v>70.333340000000007</v>
      </c>
      <c r="FB590" s="53">
        <v>69</v>
      </c>
      <c r="FC590" s="53">
        <v>67.722219999999993</v>
      </c>
      <c r="FD590" s="53">
        <v>68.388890000000004</v>
      </c>
      <c r="FE590" s="53">
        <v>71.611109999999996</v>
      </c>
      <c r="FF590" s="53">
        <v>75.05556</v>
      </c>
      <c r="FG590" s="53">
        <v>78.5</v>
      </c>
      <c r="FH590" s="53">
        <v>82.277780000000007</v>
      </c>
      <c r="FI590" s="53">
        <v>85.777780000000007</v>
      </c>
      <c r="FJ590" s="53">
        <v>88.44444</v>
      </c>
      <c r="FK590" s="53">
        <v>90.5</v>
      </c>
      <c r="FL590" s="53">
        <v>92</v>
      </c>
      <c r="FM590" s="53">
        <v>92.55556</v>
      </c>
      <c r="FN590" s="53">
        <v>92.55556</v>
      </c>
      <c r="FO590" s="53">
        <v>91.222219999999993</v>
      </c>
      <c r="FP590" s="53">
        <v>88.777780000000007</v>
      </c>
      <c r="FQ590" s="53">
        <v>86.166659999999993</v>
      </c>
      <c r="FR590" s="53">
        <v>83.277780000000007</v>
      </c>
      <c r="FS590" s="53">
        <v>80.777780000000007</v>
      </c>
      <c r="FT590" s="53">
        <v>78.277780000000007</v>
      </c>
      <c r="FU590" s="53">
        <v>172</v>
      </c>
      <c r="FV590" s="53">
        <v>8431.33</v>
      </c>
      <c r="FW590" s="53">
        <v>178.89680000000001</v>
      </c>
      <c r="FX590" s="53">
        <v>1</v>
      </c>
    </row>
    <row r="591" spans="1:180" x14ac:dyDescent="0.3">
      <c r="A591" t="s">
        <v>174</v>
      </c>
      <c r="B591" t="s">
        <v>221</v>
      </c>
      <c r="C591" t="s">
        <v>180</v>
      </c>
      <c r="D591" t="s">
        <v>248</v>
      </c>
      <c r="E591" t="s">
        <v>189</v>
      </c>
      <c r="F591" t="s">
        <v>232</v>
      </c>
      <c r="G591" t="s">
        <v>243</v>
      </c>
      <c r="H591" s="53">
        <v>34</v>
      </c>
      <c r="I591" s="53">
        <v>52.435378999999998</v>
      </c>
      <c r="J591" s="53">
        <v>47.992980000000003</v>
      </c>
      <c r="K591" s="53">
        <v>45.993720000000003</v>
      </c>
      <c r="L591" s="53">
        <v>46.339149999999997</v>
      </c>
      <c r="M591" s="53">
        <v>50.553440000000002</v>
      </c>
      <c r="N591" s="53">
        <v>55.153689999999997</v>
      </c>
      <c r="O591" s="53">
        <v>59.022460000000002</v>
      </c>
      <c r="P591" s="53">
        <v>58.068539999999999</v>
      </c>
      <c r="Q591" s="53">
        <v>59.175789999999999</v>
      </c>
      <c r="R591" s="53">
        <v>59.995980000000003</v>
      </c>
      <c r="S591" s="53">
        <v>63.41713</v>
      </c>
      <c r="T591" s="53">
        <v>65.237849999999995</v>
      </c>
      <c r="U591" s="53">
        <v>66.211429999999993</v>
      </c>
      <c r="V591" s="53">
        <v>66.809939999999997</v>
      </c>
      <c r="W591" s="53">
        <v>67.79759</v>
      </c>
      <c r="X591" s="53">
        <v>67.92792</v>
      </c>
      <c r="Y591" s="53">
        <v>68.22569</v>
      </c>
      <c r="Z591" s="53">
        <v>67.886030000000005</v>
      </c>
      <c r="AA591" s="53">
        <v>68.9465</v>
      </c>
      <c r="AB591" s="53">
        <v>71.827740000000006</v>
      </c>
      <c r="AC591" s="53">
        <v>68.474540000000005</v>
      </c>
      <c r="AD591" s="53">
        <v>64.350939999999994</v>
      </c>
      <c r="AE591" s="53">
        <v>59.831919999999997</v>
      </c>
      <c r="AF591" s="53">
        <v>56.346789999999999</v>
      </c>
      <c r="AG591" s="53">
        <v>-0.67615038000000005</v>
      </c>
      <c r="AH591" s="53">
        <v>-3.9500069999999998</v>
      </c>
      <c r="AI591" s="53">
        <v>-5.1024669999999999</v>
      </c>
      <c r="AJ591" s="53">
        <v>-4.7149450000000002</v>
      </c>
      <c r="AK591" s="53">
        <v>-2.041846</v>
      </c>
      <c r="AL591" s="53">
        <v>3.6802199999999998</v>
      </c>
      <c r="AM591" s="53">
        <v>5.4162100000000004</v>
      </c>
      <c r="AN591" s="53">
        <v>4.4022519999999998</v>
      </c>
      <c r="AO591" s="53">
        <v>3.7436219999999998</v>
      </c>
      <c r="AP591" s="53">
        <v>2.0110769999999998</v>
      </c>
      <c r="AQ591" s="53">
        <v>2.5326740000000001</v>
      </c>
      <c r="AR591" s="53">
        <v>3.4255089999999999</v>
      </c>
      <c r="AS591" s="53">
        <v>2.950256</v>
      </c>
      <c r="AT591" s="53">
        <v>2.449004</v>
      </c>
      <c r="AU591" s="53">
        <v>2.9145819999999998</v>
      </c>
      <c r="AV591" s="53">
        <v>2.862635</v>
      </c>
      <c r="AW591" s="53">
        <v>3.1625749999999999</v>
      </c>
      <c r="AX591" s="53">
        <v>2.4772270000000001</v>
      </c>
      <c r="AY591" s="53">
        <v>3.0239760000000002</v>
      </c>
      <c r="AZ591" s="53">
        <v>3.8647209999999999</v>
      </c>
      <c r="BA591" s="53">
        <v>2.1351710000000002</v>
      </c>
      <c r="BB591" s="53">
        <v>2.180444</v>
      </c>
      <c r="BC591" s="53">
        <v>2.4392800000000001</v>
      </c>
      <c r="BD591" s="53">
        <v>0.37964340000000002</v>
      </c>
      <c r="BE591" s="53">
        <v>6.4967499000000002</v>
      </c>
      <c r="BF591" s="53">
        <v>3.6270699999999998</v>
      </c>
      <c r="BG591" s="53">
        <v>2.7047409999999998</v>
      </c>
      <c r="BH591" s="53">
        <v>3.1879230000000001</v>
      </c>
      <c r="BI591" s="53">
        <v>5.916061</v>
      </c>
      <c r="BJ591" s="53">
        <v>9.8166659999999997</v>
      </c>
      <c r="BK591" s="53">
        <v>12.66497</v>
      </c>
      <c r="BL591" s="53">
        <v>11.77582</v>
      </c>
      <c r="BM591" s="53">
        <v>11.13594</v>
      </c>
      <c r="BN591" s="53">
        <v>9.5491849999999996</v>
      </c>
      <c r="BO591" s="53">
        <v>10.47906</v>
      </c>
      <c r="BP591" s="53">
        <v>11.32507</v>
      </c>
      <c r="BQ591" s="53">
        <v>10.87114</v>
      </c>
      <c r="BR591" s="53">
        <v>10.37064</v>
      </c>
      <c r="BS591" s="53">
        <v>10.90915</v>
      </c>
      <c r="BT591" s="53">
        <v>11.000209999999999</v>
      </c>
      <c r="BU591" s="53">
        <v>11.37086</v>
      </c>
      <c r="BV591" s="53">
        <v>11.04975</v>
      </c>
      <c r="BW591" s="53">
        <v>11.894130000000001</v>
      </c>
      <c r="BX591" s="53">
        <v>12.773999999999999</v>
      </c>
      <c r="BY591" s="53">
        <v>9.2136469999999999</v>
      </c>
      <c r="BZ591" s="53">
        <v>8.1877169999999992</v>
      </c>
      <c r="CA591" s="53">
        <v>8.0188240000000004</v>
      </c>
      <c r="CB591" s="53">
        <v>7.4468680000000003</v>
      </c>
      <c r="CC591" s="53">
        <v>11.46468</v>
      </c>
      <c r="CD591" s="53">
        <v>8.8749300000000009</v>
      </c>
      <c r="CE591" s="53">
        <v>8.1119880000000002</v>
      </c>
      <c r="CF591" s="53">
        <v>8.6614260000000005</v>
      </c>
      <c r="CG591" s="53">
        <v>11.427680000000001</v>
      </c>
      <c r="CH591" s="53">
        <v>14.066750000000001</v>
      </c>
      <c r="CI591" s="53">
        <v>17.68544</v>
      </c>
      <c r="CJ591" s="53">
        <v>16.882719999999999</v>
      </c>
      <c r="CK591" s="53">
        <v>16.255839999999999</v>
      </c>
      <c r="CL591" s="53">
        <v>14.770060000000001</v>
      </c>
      <c r="CM591" s="53">
        <v>15.982710000000001</v>
      </c>
      <c r="CN591" s="53">
        <v>16.796279999999999</v>
      </c>
      <c r="CO591" s="53">
        <v>16.357109999999999</v>
      </c>
      <c r="CP591" s="53">
        <v>15.857139999999999</v>
      </c>
      <c r="CQ591" s="53">
        <v>16.446159999999999</v>
      </c>
      <c r="CR591" s="53">
        <v>16.636279999999999</v>
      </c>
      <c r="CS591" s="53">
        <v>17.055890000000002</v>
      </c>
      <c r="CT591" s="53">
        <v>16.98706</v>
      </c>
      <c r="CU591" s="53">
        <v>18.037569999999999</v>
      </c>
      <c r="CV591" s="53">
        <v>18.94453</v>
      </c>
      <c r="CW591" s="53">
        <v>14.11618</v>
      </c>
      <c r="CX591" s="53">
        <v>12.34834</v>
      </c>
      <c r="CY591" s="53">
        <v>11.8832</v>
      </c>
      <c r="CZ591" s="53">
        <v>12.341609999999999</v>
      </c>
      <c r="DA591" s="53">
        <v>16.43261</v>
      </c>
      <c r="DB591" s="53">
        <v>14.12279</v>
      </c>
      <c r="DC591" s="53">
        <v>13.51924</v>
      </c>
      <c r="DD591" s="53">
        <v>14.134930000000001</v>
      </c>
      <c r="DE591" s="53">
        <v>16.939309999999999</v>
      </c>
      <c r="DF591" s="53">
        <v>18.31683</v>
      </c>
      <c r="DG591" s="53">
        <v>22.705919999999999</v>
      </c>
      <c r="DH591" s="53">
        <v>21.989629999999998</v>
      </c>
      <c r="DI591" s="53">
        <v>21.37574</v>
      </c>
      <c r="DJ591" s="53">
        <v>19.990929999999999</v>
      </c>
      <c r="DK591" s="53">
        <v>21.486350000000002</v>
      </c>
      <c r="DL591" s="53">
        <v>22.267489999999999</v>
      </c>
      <c r="DM591" s="53">
        <v>21.84309</v>
      </c>
      <c r="DN591" s="53">
        <v>21.34365</v>
      </c>
      <c r="DO591" s="53">
        <v>21.983180000000001</v>
      </c>
      <c r="DP591" s="53">
        <v>22.27234</v>
      </c>
      <c r="DQ591" s="53">
        <v>22.740919999999999</v>
      </c>
      <c r="DR591" s="53">
        <v>22.92436</v>
      </c>
      <c r="DS591" s="53">
        <v>24.18102</v>
      </c>
      <c r="DT591" s="53">
        <v>25.115069999999999</v>
      </c>
      <c r="DU591" s="53">
        <v>19.018709999999999</v>
      </c>
      <c r="DV591" s="53">
        <v>16.508959999999998</v>
      </c>
      <c r="DW591" s="53">
        <v>15.74757</v>
      </c>
      <c r="DX591" s="53">
        <v>17.236339999999998</v>
      </c>
      <c r="DY591" s="53">
        <v>23.605511</v>
      </c>
      <c r="DZ591" s="53">
        <v>21.699870000000001</v>
      </c>
      <c r="EA591" s="53">
        <v>21.326440000000002</v>
      </c>
      <c r="EB591" s="53">
        <v>22.037800000000001</v>
      </c>
      <c r="EC591" s="53">
        <v>24.897210000000001</v>
      </c>
      <c r="ED591" s="53">
        <v>24.453279999999999</v>
      </c>
      <c r="EE591" s="53">
        <v>29.95468</v>
      </c>
      <c r="EF591" s="53">
        <v>29.363189999999999</v>
      </c>
      <c r="EG591" s="53">
        <v>28.768049999999999</v>
      </c>
      <c r="EH591" s="53">
        <v>27.529029999999999</v>
      </c>
      <c r="EI591" s="53">
        <v>29.432739999999999</v>
      </c>
      <c r="EJ591" s="53">
        <v>30.16705</v>
      </c>
      <c r="EK591" s="53">
        <v>29.76397</v>
      </c>
      <c r="EL591" s="53">
        <v>29.265280000000001</v>
      </c>
      <c r="EM591" s="53">
        <v>29.97775</v>
      </c>
      <c r="EN591" s="53">
        <v>30.40992</v>
      </c>
      <c r="EO591" s="53">
        <v>30.949200000000001</v>
      </c>
      <c r="EP591" s="53">
        <v>31.49689</v>
      </c>
      <c r="EQ591" s="53">
        <v>33.051169999999999</v>
      </c>
      <c r="ER591" s="53">
        <v>34.024340000000002</v>
      </c>
      <c r="ES591" s="53">
        <v>26.097190000000001</v>
      </c>
      <c r="ET591" s="53">
        <v>22.51623</v>
      </c>
      <c r="EU591" s="53">
        <v>21.327120000000001</v>
      </c>
      <c r="EV591" s="53">
        <v>24.303570000000001</v>
      </c>
      <c r="EW591" s="53">
        <v>83.111109999999996</v>
      </c>
      <c r="EX591" s="53">
        <v>81.333340000000007</v>
      </c>
      <c r="EY591" s="53">
        <v>79.55556</v>
      </c>
      <c r="EZ591" s="53">
        <v>77.611109999999996</v>
      </c>
      <c r="FA591" s="53">
        <v>75.833340000000007</v>
      </c>
      <c r="FB591" s="53">
        <v>74.55556</v>
      </c>
      <c r="FC591" s="53">
        <v>73.666659999999993</v>
      </c>
      <c r="FD591" s="53">
        <v>75.44444</v>
      </c>
      <c r="FE591" s="53">
        <v>79.388890000000004</v>
      </c>
      <c r="FF591" s="53">
        <v>83.277780000000007</v>
      </c>
      <c r="FG591" s="53">
        <v>86.94444</v>
      </c>
      <c r="FH591" s="53">
        <v>90.44444</v>
      </c>
      <c r="FI591" s="53">
        <v>93.611109999999996</v>
      </c>
      <c r="FJ591" s="53">
        <v>96.05556</v>
      </c>
      <c r="FK591" s="53">
        <v>98.277780000000007</v>
      </c>
      <c r="FL591" s="53">
        <v>99.888890000000004</v>
      </c>
      <c r="FM591" s="53">
        <v>100.66670000000001</v>
      </c>
      <c r="FN591" s="53">
        <v>100.66670000000001</v>
      </c>
      <c r="FO591" s="53">
        <v>99.666659999999993</v>
      </c>
      <c r="FP591" s="53">
        <v>97.44444</v>
      </c>
      <c r="FQ591" s="53">
        <v>94.277780000000007</v>
      </c>
      <c r="FR591" s="53">
        <v>91</v>
      </c>
      <c r="FS591" s="53">
        <v>88.5</v>
      </c>
      <c r="FT591" s="53">
        <v>86.111109999999996</v>
      </c>
      <c r="FU591" s="53">
        <v>172</v>
      </c>
      <c r="FV591" s="53">
        <v>9076.5210000000006</v>
      </c>
      <c r="FW591" s="53">
        <v>172.2713</v>
      </c>
      <c r="FX591" s="53">
        <v>1</v>
      </c>
    </row>
    <row r="592" spans="1:180" x14ac:dyDescent="0.3">
      <c r="A592" t="s">
        <v>174</v>
      </c>
      <c r="B592" t="s">
        <v>221</v>
      </c>
      <c r="C592" t="s">
        <v>180</v>
      </c>
      <c r="D592" t="s">
        <v>248</v>
      </c>
      <c r="E592" t="s">
        <v>188</v>
      </c>
      <c r="F592" t="s">
        <v>232</v>
      </c>
      <c r="G592" t="s">
        <v>243</v>
      </c>
      <c r="H592" s="53">
        <v>34</v>
      </c>
      <c r="I592" s="53">
        <v>47.378360999999998</v>
      </c>
      <c r="J592" s="53">
        <v>42.78125</v>
      </c>
      <c r="K592" s="53">
        <v>41.218049999999998</v>
      </c>
      <c r="L592" s="53">
        <v>41.157629999999997</v>
      </c>
      <c r="M592" s="53">
        <v>45.436360000000001</v>
      </c>
      <c r="N592" s="53">
        <v>45.086080000000003</v>
      </c>
      <c r="O592" s="53">
        <v>53.877699999999997</v>
      </c>
      <c r="P592" s="53">
        <v>53.743980000000001</v>
      </c>
      <c r="Q592" s="53">
        <v>53.390419999999999</v>
      </c>
      <c r="R592" s="53">
        <v>54.714649999999999</v>
      </c>
      <c r="S592" s="53">
        <v>57.37574</v>
      </c>
      <c r="T592" s="53">
        <v>58.799619999999997</v>
      </c>
      <c r="U592" s="53">
        <v>60.22757</v>
      </c>
      <c r="V592" s="53">
        <v>60.590730000000001</v>
      </c>
      <c r="W592" s="53">
        <v>61.411250000000003</v>
      </c>
      <c r="X592" s="53">
        <v>61.063859999999998</v>
      </c>
      <c r="Y592" s="53">
        <v>61.136560000000003</v>
      </c>
      <c r="Z592" s="53">
        <v>60.558920000000001</v>
      </c>
      <c r="AA592" s="53">
        <v>61.79806</v>
      </c>
      <c r="AB592" s="53">
        <v>62.307549999999999</v>
      </c>
      <c r="AC592" s="53">
        <v>60.65643</v>
      </c>
      <c r="AD592" s="53">
        <v>57.265129999999999</v>
      </c>
      <c r="AE592" s="53">
        <v>53.910989999999998</v>
      </c>
      <c r="AF592" s="53">
        <v>50.64331</v>
      </c>
      <c r="AG592" s="53">
        <v>-2.5871561000000001</v>
      </c>
      <c r="AH592" s="53">
        <v>-6.4803040000000003</v>
      </c>
      <c r="AI592" s="53">
        <v>-6.7567339999999998</v>
      </c>
      <c r="AJ592" s="53">
        <v>-6.4025150000000002</v>
      </c>
      <c r="AK592" s="53">
        <v>-3.8789229999999999</v>
      </c>
      <c r="AL592" s="53">
        <v>-1.6576569999999999</v>
      </c>
      <c r="AM592" s="53">
        <v>2.32511</v>
      </c>
      <c r="AN592" s="53">
        <v>0.4414303</v>
      </c>
      <c r="AO592" s="53">
        <v>-1.6244050000000001</v>
      </c>
      <c r="AP592" s="53">
        <v>-2.22397</v>
      </c>
      <c r="AQ592" s="53">
        <v>-1.8768549999999999</v>
      </c>
      <c r="AR592" s="53">
        <v>-1.8735619999999999</v>
      </c>
      <c r="AS592" s="53">
        <v>-2.0285980000000001</v>
      </c>
      <c r="AT592" s="53">
        <v>-2.9375749999999998</v>
      </c>
      <c r="AU592" s="53">
        <v>-3.623891</v>
      </c>
      <c r="AV592" s="53">
        <v>-5.476604</v>
      </c>
      <c r="AW592" s="53">
        <v>-5.8865119999999997</v>
      </c>
      <c r="AX592" s="53">
        <v>-6.500839</v>
      </c>
      <c r="AY592" s="53">
        <v>-4.5885499999999997</v>
      </c>
      <c r="AZ592" s="53">
        <v>-4.4882249999999999</v>
      </c>
      <c r="BA592" s="53">
        <v>-4.4014620000000004</v>
      </c>
      <c r="BB592" s="53">
        <v>-3.6619799999999998</v>
      </c>
      <c r="BC592" s="53">
        <v>-1.0026440000000001</v>
      </c>
      <c r="BD592" s="53">
        <v>-1.216229</v>
      </c>
      <c r="BE592" s="53">
        <v>2.3539691</v>
      </c>
      <c r="BF592" s="53">
        <v>-0.66906520000000003</v>
      </c>
      <c r="BG592" s="53">
        <v>-0.930257</v>
      </c>
      <c r="BH592" s="53">
        <v>-0.46706959999999997</v>
      </c>
      <c r="BI592" s="53">
        <v>2.280659</v>
      </c>
      <c r="BJ592" s="53">
        <v>2.0562279999999999</v>
      </c>
      <c r="BK592" s="53">
        <v>8.7358899999999995</v>
      </c>
      <c r="BL592" s="53">
        <v>7.0293400000000004</v>
      </c>
      <c r="BM592" s="53">
        <v>4.9174639999999998</v>
      </c>
      <c r="BN592" s="53">
        <v>4.3597789999999996</v>
      </c>
      <c r="BO592" s="53">
        <v>4.9340859999999997</v>
      </c>
      <c r="BP592" s="53">
        <v>4.9306700000000001</v>
      </c>
      <c r="BQ592" s="53">
        <v>4.9975230000000002</v>
      </c>
      <c r="BR592" s="53">
        <v>4.2640089999999997</v>
      </c>
      <c r="BS592" s="53">
        <v>3.9263750000000002</v>
      </c>
      <c r="BT592" s="53">
        <v>2.6509529999999999</v>
      </c>
      <c r="BU592" s="53">
        <v>2.3779710000000001</v>
      </c>
      <c r="BV592" s="53">
        <v>1.9361349999999999</v>
      </c>
      <c r="BW592" s="53">
        <v>4.1113650000000002</v>
      </c>
      <c r="BX592" s="53">
        <v>3.9894910000000001</v>
      </c>
      <c r="BY592" s="53">
        <v>2.1697440000000001</v>
      </c>
      <c r="BZ592" s="53">
        <v>1.6389339999999999</v>
      </c>
      <c r="CA592" s="53">
        <v>3.0816379999999999</v>
      </c>
      <c r="CB592" s="53">
        <v>3.4750740000000002</v>
      </c>
      <c r="CC592" s="53">
        <v>5.7761779000000004</v>
      </c>
      <c r="CD592" s="53">
        <v>3.3557809999999999</v>
      </c>
      <c r="CE592" s="53">
        <v>3.105143</v>
      </c>
      <c r="CF592" s="53">
        <v>3.643802</v>
      </c>
      <c r="CG592" s="53">
        <v>6.5467680000000001</v>
      </c>
      <c r="CH592" s="53">
        <v>4.6284539999999996</v>
      </c>
      <c r="CI592" s="53">
        <v>13.175979999999999</v>
      </c>
      <c r="CJ592" s="53">
        <v>11.59211</v>
      </c>
      <c r="CK592" s="53">
        <v>9.4483420000000002</v>
      </c>
      <c r="CL592" s="53">
        <v>8.9196629999999999</v>
      </c>
      <c r="CM592" s="53">
        <v>9.6513220000000004</v>
      </c>
      <c r="CN592" s="53">
        <v>9.6432610000000007</v>
      </c>
      <c r="CO592" s="53">
        <v>9.8637920000000001</v>
      </c>
      <c r="CP592" s="53">
        <v>9.2518030000000007</v>
      </c>
      <c r="CQ592" s="53">
        <v>9.1556660000000001</v>
      </c>
      <c r="CR592" s="53">
        <v>8.2800750000000001</v>
      </c>
      <c r="CS592" s="53">
        <v>8.1019269999999999</v>
      </c>
      <c r="CT592" s="53">
        <v>7.7795579999999998</v>
      </c>
      <c r="CU592" s="53">
        <v>10.136900000000001</v>
      </c>
      <c r="CV592" s="53">
        <v>9.8611310000000003</v>
      </c>
      <c r="CW592" s="53">
        <v>6.720942</v>
      </c>
      <c r="CX592" s="53">
        <v>5.3103319999999998</v>
      </c>
      <c r="CY592" s="53">
        <v>5.910399</v>
      </c>
      <c r="CZ592" s="53">
        <v>6.7242569999999997</v>
      </c>
      <c r="DA592" s="53">
        <v>9.1983861999999998</v>
      </c>
      <c r="DB592" s="53">
        <v>7.3806269999999996</v>
      </c>
      <c r="DC592" s="53">
        <v>7.1405430000000001</v>
      </c>
      <c r="DD592" s="53">
        <v>7.7546739999999996</v>
      </c>
      <c r="DE592" s="53">
        <v>10.81288</v>
      </c>
      <c r="DF592" s="53">
        <v>7.2006790000000001</v>
      </c>
      <c r="DG592" s="53">
        <v>17.616060000000001</v>
      </c>
      <c r="DH592" s="53">
        <v>16.154869999999999</v>
      </c>
      <c r="DI592" s="53">
        <v>13.97922</v>
      </c>
      <c r="DJ592" s="53">
        <v>13.47955</v>
      </c>
      <c r="DK592" s="53">
        <v>14.36856</v>
      </c>
      <c r="DL592" s="53">
        <v>14.35585</v>
      </c>
      <c r="DM592" s="53">
        <v>14.73006</v>
      </c>
      <c r="DN592" s="53">
        <v>14.239599999999999</v>
      </c>
      <c r="DO592" s="53">
        <v>14.38496</v>
      </c>
      <c r="DP592" s="53">
        <v>13.9092</v>
      </c>
      <c r="DQ592" s="53">
        <v>13.82588</v>
      </c>
      <c r="DR592" s="53">
        <v>13.62298</v>
      </c>
      <c r="DS592" s="53">
        <v>16.16244</v>
      </c>
      <c r="DT592" s="53">
        <v>15.73277</v>
      </c>
      <c r="DU592" s="53">
        <v>11.27214</v>
      </c>
      <c r="DV592" s="53">
        <v>8.9817300000000007</v>
      </c>
      <c r="DW592" s="53">
        <v>8.7391609999999993</v>
      </c>
      <c r="DX592" s="53">
        <v>9.9734379999999998</v>
      </c>
      <c r="DY592" s="53">
        <v>14.13951</v>
      </c>
      <c r="DZ592" s="53">
        <v>13.19187</v>
      </c>
      <c r="EA592" s="53">
        <v>12.96702</v>
      </c>
      <c r="EB592" s="53">
        <v>13.69012</v>
      </c>
      <c r="EC592" s="53">
        <v>16.972460000000002</v>
      </c>
      <c r="ED592" s="53">
        <v>10.91456</v>
      </c>
      <c r="EE592" s="53">
        <v>24.02684</v>
      </c>
      <c r="EF592" s="53">
        <v>22.74278</v>
      </c>
      <c r="EG592" s="53">
        <v>20.521090000000001</v>
      </c>
      <c r="EH592" s="53">
        <v>20.063300000000002</v>
      </c>
      <c r="EI592" s="53">
        <v>21.179500000000001</v>
      </c>
      <c r="EJ592" s="53">
        <v>21.160080000000001</v>
      </c>
      <c r="EK592" s="53">
        <v>21.756180000000001</v>
      </c>
      <c r="EL592" s="53">
        <v>21.441179999999999</v>
      </c>
      <c r="EM592" s="53">
        <v>21.935220000000001</v>
      </c>
      <c r="EN592" s="53">
        <v>22.036750000000001</v>
      </c>
      <c r="EO592" s="53">
        <v>22.09036</v>
      </c>
      <c r="EP592" s="53">
        <v>22.05996</v>
      </c>
      <c r="EQ592" s="53">
        <v>24.862349999999999</v>
      </c>
      <c r="ER592" s="53">
        <v>24.21049</v>
      </c>
      <c r="ES592" s="53">
        <v>17.843350000000001</v>
      </c>
      <c r="ET592" s="53">
        <v>14.282640000000001</v>
      </c>
      <c r="EU592" s="53">
        <v>12.82344</v>
      </c>
      <c r="EV592" s="53">
        <v>14.66474</v>
      </c>
      <c r="EW592" s="53">
        <v>87.3</v>
      </c>
      <c r="EX592" s="53">
        <v>85.3</v>
      </c>
      <c r="EY592" s="53">
        <v>83.75</v>
      </c>
      <c r="EZ592" s="53">
        <v>82</v>
      </c>
      <c r="FA592" s="53">
        <v>80.400000000000006</v>
      </c>
      <c r="FB592" s="53">
        <v>79</v>
      </c>
      <c r="FC592" s="53">
        <v>78.7</v>
      </c>
      <c r="FD592" s="53">
        <v>81.05</v>
      </c>
      <c r="FE592" s="53">
        <v>84.5</v>
      </c>
      <c r="FF592" s="53">
        <v>87.7</v>
      </c>
      <c r="FG592" s="53">
        <v>90.85</v>
      </c>
      <c r="FH592" s="53">
        <v>93.65</v>
      </c>
      <c r="FI592" s="53">
        <v>96.5</v>
      </c>
      <c r="FJ592" s="53">
        <v>98.8</v>
      </c>
      <c r="FK592" s="53">
        <v>101.15</v>
      </c>
      <c r="FL592" s="53">
        <v>102.85</v>
      </c>
      <c r="FM592" s="53">
        <v>103.85</v>
      </c>
      <c r="FN592" s="53">
        <v>103.9</v>
      </c>
      <c r="FO592" s="53">
        <v>103.6</v>
      </c>
      <c r="FP592" s="53">
        <v>102.05</v>
      </c>
      <c r="FQ592" s="53">
        <v>98.9</v>
      </c>
      <c r="FR592" s="53">
        <v>95.7</v>
      </c>
      <c r="FS592" s="53">
        <v>92.4</v>
      </c>
      <c r="FT592" s="53">
        <v>89.8</v>
      </c>
      <c r="FU592" s="53">
        <v>172</v>
      </c>
      <c r="FV592" s="53">
        <v>9143.7049999999999</v>
      </c>
      <c r="FW592" s="53">
        <v>167.80670000000001</v>
      </c>
      <c r="FX592" s="53">
        <v>1</v>
      </c>
    </row>
    <row r="593" spans="1:180" x14ac:dyDescent="0.3">
      <c r="A593" t="s">
        <v>174</v>
      </c>
      <c r="B593" t="s">
        <v>221</v>
      </c>
      <c r="C593" t="s">
        <v>180</v>
      </c>
      <c r="D593" t="s">
        <v>227</v>
      </c>
      <c r="E593" t="s">
        <v>190</v>
      </c>
      <c r="F593" t="s">
        <v>232</v>
      </c>
      <c r="G593" t="s">
        <v>243</v>
      </c>
      <c r="H593" s="53">
        <v>34</v>
      </c>
      <c r="I593" s="53">
        <v>47.994999</v>
      </c>
      <c r="J593" s="53">
        <v>43.640650000000001</v>
      </c>
      <c r="K593" s="53">
        <v>42.846769999999999</v>
      </c>
      <c r="L593" s="53">
        <v>43.555070000000001</v>
      </c>
      <c r="M593" s="53">
        <v>46.738199999999999</v>
      </c>
      <c r="N593" s="53">
        <v>52.501609999999999</v>
      </c>
      <c r="O593" s="53">
        <v>55.260930000000002</v>
      </c>
      <c r="P593" s="53">
        <v>54.178600000000003</v>
      </c>
      <c r="Q593" s="53">
        <v>55.727249999999998</v>
      </c>
      <c r="R593" s="53">
        <v>56.23509</v>
      </c>
      <c r="S593" s="53">
        <v>57.719830000000002</v>
      </c>
      <c r="T593" s="53">
        <v>60.198129999999999</v>
      </c>
      <c r="U593" s="53">
        <v>61.980699999999999</v>
      </c>
      <c r="V593" s="53">
        <v>62.7211</v>
      </c>
      <c r="W593" s="53">
        <v>63.211530000000003</v>
      </c>
      <c r="X593" s="53">
        <v>63.664479999999998</v>
      </c>
      <c r="Y593" s="53">
        <v>63.767589999999998</v>
      </c>
      <c r="Z593" s="53">
        <v>63.050530000000002</v>
      </c>
      <c r="AA593" s="53">
        <v>62.290869999999998</v>
      </c>
      <c r="AB593" s="53">
        <v>67.360079999999996</v>
      </c>
      <c r="AC593" s="53">
        <v>67.820980000000006</v>
      </c>
      <c r="AD593" s="53">
        <v>63.953319999999998</v>
      </c>
      <c r="AE593" s="53">
        <v>57.188740000000003</v>
      </c>
      <c r="AF593" s="53">
        <v>51.553820000000002</v>
      </c>
      <c r="AG593" s="53">
        <v>0.76727491999999997</v>
      </c>
      <c r="AH593" s="53">
        <v>-3.8523350000000001</v>
      </c>
      <c r="AI593" s="53">
        <v>-3.3699249999999998</v>
      </c>
      <c r="AJ593" s="53">
        <v>-2.8022070000000001</v>
      </c>
      <c r="AK593" s="53">
        <v>-2.0007299999999999</v>
      </c>
      <c r="AL593" s="53">
        <v>3.2886669999999998</v>
      </c>
      <c r="AM593" s="53">
        <v>4.1940160000000004</v>
      </c>
      <c r="AN593" s="53">
        <v>2.7272750000000001</v>
      </c>
      <c r="AO593" s="53">
        <v>2.0044550000000001</v>
      </c>
      <c r="AP593" s="53">
        <v>0.84006599999999998</v>
      </c>
      <c r="AQ593" s="53">
        <v>-0.75043070000000001</v>
      </c>
      <c r="AR593" s="53">
        <v>-3.6955000000000002E-2</v>
      </c>
      <c r="AS593" s="53">
        <v>0.16018879999999999</v>
      </c>
      <c r="AT593" s="53">
        <v>-0.38635239999999998</v>
      </c>
      <c r="AU593" s="53">
        <v>-0.54279529999999998</v>
      </c>
      <c r="AV593" s="53">
        <v>3.9810100000000001E-2</v>
      </c>
      <c r="AW593" s="53">
        <v>0.36808259999999998</v>
      </c>
      <c r="AX593" s="53">
        <v>0.37763839999999999</v>
      </c>
      <c r="AY593" s="53">
        <v>-1.481635</v>
      </c>
      <c r="AZ593" s="53">
        <v>3.1711559999999999</v>
      </c>
      <c r="BA593" s="53">
        <v>4.6303890000000001</v>
      </c>
      <c r="BB593" s="53">
        <v>4.1060939999999997</v>
      </c>
      <c r="BC593" s="53">
        <v>2.3815019999999998</v>
      </c>
      <c r="BD593" s="53">
        <v>0.86065829999999999</v>
      </c>
      <c r="BE593" s="53">
        <v>6.8437419000000004</v>
      </c>
      <c r="BF593" s="53">
        <v>3.1221199999999998</v>
      </c>
      <c r="BG593" s="53">
        <v>3.3896839999999999</v>
      </c>
      <c r="BH593" s="53">
        <v>3.9144489999999998</v>
      </c>
      <c r="BI593" s="53">
        <v>4.9041370000000004</v>
      </c>
      <c r="BJ593" s="53">
        <v>8.8627500000000001</v>
      </c>
      <c r="BK593" s="53">
        <v>10.018190000000001</v>
      </c>
      <c r="BL593" s="53">
        <v>8.5107900000000001</v>
      </c>
      <c r="BM593" s="53">
        <v>7.9360869999999997</v>
      </c>
      <c r="BN593" s="53">
        <v>6.8906520000000002</v>
      </c>
      <c r="BO593" s="53">
        <v>5.9314780000000003</v>
      </c>
      <c r="BP593" s="53">
        <v>7.2579599999999997</v>
      </c>
      <c r="BQ593" s="53">
        <v>7.9539239999999998</v>
      </c>
      <c r="BR593" s="53">
        <v>7.5262739999999999</v>
      </c>
      <c r="BS593" s="53">
        <v>7.4437110000000004</v>
      </c>
      <c r="BT593" s="53">
        <v>8.1066149999999997</v>
      </c>
      <c r="BU593" s="53">
        <v>8.6209030000000002</v>
      </c>
      <c r="BV593" s="53">
        <v>8.5908660000000001</v>
      </c>
      <c r="BW593" s="53">
        <v>7.4036090000000003</v>
      </c>
      <c r="BX593" s="53">
        <v>11.06413</v>
      </c>
      <c r="BY593" s="53">
        <v>12.2864</v>
      </c>
      <c r="BZ593" s="53">
        <v>11.012980000000001</v>
      </c>
      <c r="CA593" s="53">
        <v>8.7353149999999999</v>
      </c>
      <c r="CB593" s="53">
        <v>7.1365590000000001</v>
      </c>
      <c r="CC593" s="53">
        <v>11.05228</v>
      </c>
      <c r="CD593" s="53">
        <v>7.9526070000000004</v>
      </c>
      <c r="CE593" s="53">
        <v>8.0713690000000007</v>
      </c>
      <c r="CF593" s="53">
        <v>8.5663839999999993</v>
      </c>
      <c r="CG593" s="53">
        <v>9.6864260000000009</v>
      </c>
      <c r="CH593" s="53">
        <v>12.72334</v>
      </c>
      <c r="CI593" s="53">
        <v>14.052</v>
      </c>
      <c r="CJ593" s="53">
        <v>12.51643</v>
      </c>
      <c r="CK593" s="53">
        <v>12.044320000000001</v>
      </c>
      <c r="CL593" s="53">
        <v>11.08127</v>
      </c>
      <c r="CM593" s="53">
        <v>10.55935</v>
      </c>
      <c r="CN593" s="53">
        <v>12.3104</v>
      </c>
      <c r="CO593" s="53">
        <v>13.351839999999999</v>
      </c>
      <c r="CP593" s="53">
        <v>13.00653</v>
      </c>
      <c r="CQ593" s="53">
        <v>12.97514</v>
      </c>
      <c r="CR593" s="53">
        <v>13.693659999999999</v>
      </c>
      <c r="CS593" s="53">
        <v>14.336779999999999</v>
      </c>
      <c r="CT593" s="53">
        <v>14.27932</v>
      </c>
      <c r="CU593" s="53">
        <v>13.557499999999999</v>
      </c>
      <c r="CV593" s="53">
        <v>16.53077</v>
      </c>
      <c r="CW593" s="53">
        <v>17.588920000000002</v>
      </c>
      <c r="CX593" s="53">
        <v>15.796670000000001</v>
      </c>
      <c r="CY593" s="53">
        <v>13.135949999999999</v>
      </c>
      <c r="CZ593" s="53">
        <v>11.483230000000001</v>
      </c>
      <c r="DA593" s="53">
        <v>15.26083</v>
      </c>
      <c r="DB593" s="53">
        <v>12.78309</v>
      </c>
      <c r="DC593" s="53">
        <v>12.75305</v>
      </c>
      <c r="DD593" s="53">
        <v>13.21832</v>
      </c>
      <c r="DE593" s="53">
        <v>14.468719999999999</v>
      </c>
      <c r="DF593" s="53">
        <v>16.583929999999999</v>
      </c>
      <c r="DG593" s="53">
        <v>18.085799999999999</v>
      </c>
      <c r="DH593" s="53">
        <v>16.522079999999999</v>
      </c>
      <c r="DI593" s="53">
        <v>16.152550000000002</v>
      </c>
      <c r="DJ593" s="53">
        <v>15.271890000000001</v>
      </c>
      <c r="DK593" s="53">
        <v>15.18722</v>
      </c>
      <c r="DL593" s="53">
        <v>17.362829999999999</v>
      </c>
      <c r="DM593" s="53">
        <v>18.749759999999998</v>
      </c>
      <c r="DN593" s="53">
        <v>18.486799999999999</v>
      </c>
      <c r="DO593" s="53">
        <v>18.50657</v>
      </c>
      <c r="DP593" s="53">
        <v>19.2807</v>
      </c>
      <c r="DQ593" s="53">
        <v>20.052659999999999</v>
      </c>
      <c r="DR593" s="53">
        <v>19.967780000000001</v>
      </c>
      <c r="DS593" s="53">
        <v>19.711400000000001</v>
      </c>
      <c r="DT593" s="53">
        <v>21.997420000000002</v>
      </c>
      <c r="DU593" s="53">
        <v>22.891449999999999</v>
      </c>
      <c r="DV593" s="53">
        <v>20.580359999999999</v>
      </c>
      <c r="DW593" s="53">
        <v>17.536580000000001</v>
      </c>
      <c r="DX593" s="53">
        <v>15.8299</v>
      </c>
      <c r="DY593" s="53">
        <v>21.337289999999999</v>
      </c>
      <c r="DZ593" s="53">
        <v>19.757549999999998</v>
      </c>
      <c r="EA593" s="53">
        <v>19.51266</v>
      </c>
      <c r="EB593" s="53">
        <v>19.934979999999999</v>
      </c>
      <c r="EC593" s="53">
        <v>21.37358</v>
      </c>
      <c r="ED593" s="53">
        <v>22.15802</v>
      </c>
      <c r="EE593" s="53">
        <v>23.909980000000001</v>
      </c>
      <c r="EF593" s="53">
        <v>22.305599999999998</v>
      </c>
      <c r="EG593" s="53">
        <v>22.08418</v>
      </c>
      <c r="EH593" s="53">
        <v>21.322469999999999</v>
      </c>
      <c r="EI593" s="53">
        <v>21.869129999999998</v>
      </c>
      <c r="EJ593" s="53">
        <v>24.65775</v>
      </c>
      <c r="EK593" s="53">
        <v>26.543489999999998</v>
      </c>
      <c r="EL593" s="53">
        <v>26.399419999999999</v>
      </c>
      <c r="EM593" s="53">
        <v>26.493079999999999</v>
      </c>
      <c r="EN593" s="53">
        <v>27.34751</v>
      </c>
      <c r="EO593" s="53">
        <v>28.305479999999999</v>
      </c>
      <c r="EP593" s="53">
        <v>28.181010000000001</v>
      </c>
      <c r="EQ593" s="53">
        <v>28.596640000000001</v>
      </c>
      <c r="ER593" s="53">
        <v>29.89039</v>
      </c>
      <c r="ES593" s="53">
        <v>30.547460000000001</v>
      </c>
      <c r="ET593" s="53">
        <v>27.48725</v>
      </c>
      <c r="EU593" s="53">
        <v>23.89039</v>
      </c>
      <c r="EV593" s="53">
        <v>22.105799999999999</v>
      </c>
      <c r="EW593" s="53">
        <v>76.333340000000007</v>
      </c>
      <c r="EX593" s="53">
        <v>74.785709999999995</v>
      </c>
      <c r="EY593" s="53">
        <v>73.238100000000003</v>
      </c>
      <c r="EZ593" s="53">
        <v>71.738100000000003</v>
      </c>
      <c r="FA593" s="53">
        <v>70.047619999999995</v>
      </c>
      <c r="FB593" s="53">
        <v>68.809520000000006</v>
      </c>
      <c r="FC593" s="53">
        <v>68.023809999999997</v>
      </c>
      <c r="FD593" s="53">
        <v>69.261899999999997</v>
      </c>
      <c r="FE593" s="53">
        <v>72.761899999999997</v>
      </c>
      <c r="FF593" s="53">
        <v>76.690479999999994</v>
      </c>
      <c r="FG593" s="53">
        <v>80.380949999999999</v>
      </c>
      <c r="FH593" s="53">
        <v>83.738100000000003</v>
      </c>
      <c r="FI593" s="53">
        <v>86.690479999999994</v>
      </c>
      <c r="FJ593" s="53">
        <v>89.333340000000007</v>
      </c>
      <c r="FK593" s="53">
        <v>91.404759999999996</v>
      </c>
      <c r="FL593" s="53">
        <v>92.833340000000007</v>
      </c>
      <c r="FM593" s="53">
        <v>93.238100000000003</v>
      </c>
      <c r="FN593" s="53">
        <v>92.833340000000007</v>
      </c>
      <c r="FO593" s="53">
        <v>91.119050000000001</v>
      </c>
      <c r="FP593" s="53">
        <v>88.357140000000001</v>
      </c>
      <c r="FQ593" s="53">
        <v>85.309520000000006</v>
      </c>
      <c r="FR593" s="53">
        <v>82.357140000000001</v>
      </c>
      <c r="FS593" s="53">
        <v>79.857140000000001</v>
      </c>
      <c r="FT593" s="53">
        <v>77.476190000000003</v>
      </c>
      <c r="FU593" s="53">
        <v>172</v>
      </c>
      <c r="FV593" s="53">
        <v>8431.33</v>
      </c>
      <c r="FW593" s="53">
        <v>178.89680000000001</v>
      </c>
      <c r="FX593" s="53">
        <v>1</v>
      </c>
    </row>
    <row r="594" spans="1:180" x14ac:dyDescent="0.3">
      <c r="A594" t="s">
        <v>174</v>
      </c>
      <c r="B594" t="s">
        <v>221</v>
      </c>
      <c r="C594" t="s">
        <v>180</v>
      </c>
      <c r="D594" t="s">
        <v>248</v>
      </c>
      <c r="E594" t="s">
        <v>190</v>
      </c>
      <c r="F594" t="s">
        <v>233</v>
      </c>
      <c r="G594" t="s">
        <v>243</v>
      </c>
      <c r="H594" s="53">
        <v>28</v>
      </c>
      <c r="I594" s="53">
        <v>34.210369</v>
      </c>
      <c r="J594" s="53">
        <v>33.30003</v>
      </c>
      <c r="K594" s="53">
        <v>33.177419999999998</v>
      </c>
      <c r="L594" s="53">
        <v>32.649859999999997</v>
      </c>
      <c r="M594" s="53">
        <v>34.298870000000001</v>
      </c>
      <c r="N594" s="53">
        <v>35.51173</v>
      </c>
      <c r="O594" s="53">
        <v>36.26746</v>
      </c>
      <c r="P594" s="53">
        <v>36.763599999999997</v>
      </c>
      <c r="Q594" s="53">
        <v>37.744399999999999</v>
      </c>
      <c r="R594" s="53">
        <v>39.248809999999999</v>
      </c>
      <c r="S594" s="53">
        <v>40.728070000000002</v>
      </c>
      <c r="T594" s="53">
        <v>42.703530000000001</v>
      </c>
      <c r="U594" s="53">
        <v>44.39611</v>
      </c>
      <c r="V594" s="53">
        <v>45.146859999999997</v>
      </c>
      <c r="W594" s="53">
        <v>46.304819999999999</v>
      </c>
      <c r="X594" s="53">
        <v>46.765479999999997</v>
      </c>
      <c r="Y594" s="53">
        <v>47.581690000000002</v>
      </c>
      <c r="Z594" s="53">
        <v>47.680720000000001</v>
      </c>
      <c r="AA594" s="53">
        <v>46.583170000000003</v>
      </c>
      <c r="AB594" s="53">
        <v>45.78481</v>
      </c>
      <c r="AC594" s="53">
        <v>43.036200000000001</v>
      </c>
      <c r="AD594" s="53">
        <v>40.759680000000003</v>
      </c>
      <c r="AE594" s="53">
        <v>36.572000000000003</v>
      </c>
      <c r="AF594" s="53">
        <v>35.114260000000002</v>
      </c>
      <c r="AG594" s="53">
        <v>0.44841590999999997</v>
      </c>
      <c r="AH594" s="53">
        <v>0.4152266</v>
      </c>
      <c r="AI594" s="53">
        <v>0.56119660000000005</v>
      </c>
      <c r="AJ594" s="53">
        <v>0.1047081</v>
      </c>
      <c r="AK594" s="53">
        <v>0.59177290000000005</v>
      </c>
      <c r="AL594" s="53">
        <v>0.1737716</v>
      </c>
      <c r="AM594" s="53">
        <v>-0.82004460000000001</v>
      </c>
      <c r="AN594" s="53">
        <v>-1.405851</v>
      </c>
      <c r="AO594" s="53">
        <v>-2.0332840000000001</v>
      </c>
      <c r="AP594" s="53">
        <v>-2.6154769999999998</v>
      </c>
      <c r="AQ594" s="53">
        <v>-3.4392550000000002</v>
      </c>
      <c r="AR594" s="53">
        <v>-3.4591690000000002</v>
      </c>
      <c r="AS594" s="53">
        <v>-3.5731229999999998</v>
      </c>
      <c r="AT594" s="53">
        <v>-4.7173100000000003</v>
      </c>
      <c r="AU594" s="53">
        <v>-4.7777329999999996</v>
      </c>
      <c r="AV594" s="53">
        <v>-5.1519570000000003</v>
      </c>
      <c r="AW594" s="53">
        <v>-4.2533820000000002</v>
      </c>
      <c r="AX594" s="53">
        <v>-3.2780429999999998</v>
      </c>
      <c r="AY594" s="53">
        <v>-3.0333009999999998</v>
      </c>
      <c r="AZ594" s="53">
        <v>-1.659079</v>
      </c>
      <c r="BA594" s="53">
        <v>-2.3269120000000001</v>
      </c>
      <c r="BB594" s="53">
        <v>-1.62069</v>
      </c>
      <c r="BC594" s="53">
        <v>-2.3791329999999999</v>
      </c>
      <c r="BD594" s="53">
        <v>-0.55397620000000003</v>
      </c>
      <c r="BE594" s="53">
        <v>1.6512009999999999</v>
      </c>
      <c r="BF594" s="53">
        <v>1.544781</v>
      </c>
      <c r="BG594" s="53">
        <v>1.693894</v>
      </c>
      <c r="BH594" s="53">
        <v>1.282219</v>
      </c>
      <c r="BI594" s="53">
        <v>1.8369580000000001</v>
      </c>
      <c r="BJ594" s="53">
        <v>1.4391389999999999</v>
      </c>
      <c r="BK594" s="53">
        <v>0.52140030000000004</v>
      </c>
      <c r="BL594" s="53">
        <v>-0.18663170000000001</v>
      </c>
      <c r="BM594" s="53">
        <v>-0.73213879999999998</v>
      </c>
      <c r="BN594" s="53">
        <v>-1.1862790000000001</v>
      </c>
      <c r="BO594" s="53">
        <v>-1.9032899999999999</v>
      </c>
      <c r="BP594" s="53">
        <v>-1.8207549999999999</v>
      </c>
      <c r="BQ594" s="53">
        <v>-1.9000999999999999</v>
      </c>
      <c r="BR594" s="53">
        <v>-2.897357</v>
      </c>
      <c r="BS594" s="53">
        <v>-2.8215599999999998</v>
      </c>
      <c r="BT594" s="53">
        <v>-2.843127</v>
      </c>
      <c r="BU594" s="53">
        <v>-1.806084</v>
      </c>
      <c r="BV594" s="53">
        <v>-0.84662009999999999</v>
      </c>
      <c r="BW594" s="53">
        <v>-0.78817389999999998</v>
      </c>
      <c r="BX594" s="53">
        <v>0.38288080000000002</v>
      </c>
      <c r="BY594" s="53">
        <v>-0.43996039999999997</v>
      </c>
      <c r="BZ594" s="53">
        <v>5.6796199999999998E-2</v>
      </c>
      <c r="CA594" s="53">
        <v>-0.80203290000000005</v>
      </c>
      <c r="CB594" s="53">
        <v>0.80647279999999999</v>
      </c>
      <c r="CC594" s="53">
        <v>2.4842460000000002</v>
      </c>
      <c r="CD594" s="53">
        <v>2.3271069999999998</v>
      </c>
      <c r="CE594" s="53">
        <v>2.4783970000000002</v>
      </c>
      <c r="CF594" s="53">
        <v>2.0977589999999999</v>
      </c>
      <c r="CG594" s="53">
        <v>2.69937</v>
      </c>
      <c r="CH594" s="53">
        <v>2.315528</v>
      </c>
      <c r="CI594" s="53">
        <v>1.4504809999999999</v>
      </c>
      <c r="CJ594" s="53">
        <v>0.65779620000000005</v>
      </c>
      <c r="CK594" s="53">
        <v>0.16903080000000001</v>
      </c>
      <c r="CL594" s="53">
        <v>-0.19642180000000001</v>
      </c>
      <c r="CM594" s="53">
        <v>-0.83948509999999998</v>
      </c>
      <c r="CN594" s="53">
        <v>-0.6859944</v>
      </c>
      <c r="CO594" s="53">
        <v>-0.74136979999999997</v>
      </c>
      <c r="CP594" s="53">
        <v>-1.636863</v>
      </c>
      <c r="CQ594" s="53">
        <v>-1.4667209999999999</v>
      </c>
      <c r="CR594" s="53">
        <v>-1.244038</v>
      </c>
      <c r="CS594" s="53">
        <v>-0.11109289999999999</v>
      </c>
      <c r="CT594" s="53">
        <v>0.83737609999999996</v>
      </c>
      <c r="CU594" s="53">
        <v>0.76679410000000003</v>
      </c>
      <c r="CV594" s="53">
        <v>1.7971360000000001</v>
      </c>
      <c r="CW594" s="53">
        <v>0.86693659999999995</v>
      </c>
      <c r="CX594" s="53">
        <v>1.218618</v>
      </c>
      <c r="CY594" s="53">
        <v>0.29026150000000001</v>
      </c>
      <c r="CZ594" s="53">
        <v>1.7487159999999999</v>
      </c>
      <c r="DA594" s="53">
        <v>3.317291</v>
      </c>
      <c r="DB594" s="53">
        <v>3.109432</v>
      </c>
      <c r="DC594" s="53">
        <v>3.2629000000000001</v>
      </c>
      <c r="DD594" s="53">
        <v>2.9132989999999999</v>
      </c>
      <c r="DE594" s="53">
        <v>3.561782</v>
      </c>
      <c r="DF594" s="53">
        <v>3.1919179999999998</v>
      </c>
      <c r="DG594" s="53">
        <v>2.379562</v>
      </c>
      <c r="DH594" s="53">
        <v>1.502224</v>
      </c>
      <c r="DI594" s="53">
        <v>1.0702</v>
      </c>
      <c r="DJ594" s="53">
        <v>0.79343589999999997</v>
      </c>
      <c r="DK594" s="53">
        <v>0.22431980000000001</v>
      </c>
      <c r="DL594" s="53">
        <v>0.4487662</v>
      </c>
      <c r="DM594" s="53">
        <v>0.41736079999999998</v>
      </c>
      <c r="DN594" s="53">
        <v>-0.37636930000000002</v>
      </c>
      <c r="DO594" s="53">
        <v>-0.1118821</v>
      </c>
      <c r="DP594" s="53">
        <v>0.3550507</v>
      </c>
      <c r="DQ594" s="53">
        <v>1.583898</v>
      </c>
      <c r="DR594" s="53">
        <v>2.5213719999999999</v>
      </c>
      <c r="DS594" s="53">
        <v>2.3217620000000001</v>
      </c>
      <c r="DT594" s="53">
        <v>3.2113909999999999</v>
      </c>
      <c r="DU594" s="53">
        <v>2.1738339999999998</v>
      </c>
      <c r="DV594" s="53">
        <v>2.3804400000000001</v>
      </c>
      <c r="DW594" s="53">
        <v>1.3825559999999999</v>
      </c>
      <c r="DX594" s="53">
        <v>2.6909580000000002</v>
      </c>
      <c r="DY594" s="53">
        <v>4.5200747999999997</v>
      </c>
      <c r="DZ594" s="53">
        <v>4.2389869999999998</v>
      </c>
      <c r="EA594" s="53">
        <v>4.3955979999999997</v>
      </c>
      <c r="EB594" s="53">
        <v>4.0908090000000001</v>
      </c>
      <c r="EC594" s="53">
        <v>4.8069670000000002</v>
      </c>
      <c r="ED594" s="53">
        <v>4.4572849999999997</v>
      </c>
      <c r="EE594" s="53">
        <v>3.7210070000000002</v>
      </c>
      <c r="EF594" s="53">
        <v>2.721444</v>
      </c>
      <c r="EG594" s="53">
        <v>2.371346</v>
      </c>
      <c r="EH594" s="53">
        <v>2.2226330000000001</v>
      </c>
      <c r="EI594" s="53">
        <v>1.7602850000000001</v>
      </c>
      <c r="EJ594" s="53">
        <v>2.08718</v>
      </c>
      <c r="EK594" s="53">
        <v>2.0903839999999998</v>
      </c>
      <c r="EL594" s="53">
        <v>1.443584</v>
      </c>
      <c r="EM594" s="53">
        <v>1.84429</v>
      </c>
      <c r="EN594" s="53">
        <v>2.6638809999999999</v>
      </c>
      <c r="EO594" s="53">
        <v>4.0311959999999996</v>
      </c>
      <c r="EP594" s="53">
        <v>4.9527960000000002</v>
      </c>
      <c r="EQ594" s="53">
        <v>4.5668889999999998</v>
      </c>
      <c r="ER594" s="53">
        <v>5.2533510000000003</v>
      </c>
      <c r="ES594" s="53">
        <v>4.0607850000000001</v>
      </c>
      <c r="ET594" s="53">
        <v>4.0579270000000003</v>
      </c>
      <c r="EU594" s="53">
        <v>2.9596550000000001</v>
      </c>
      <c r="EV594" s="53">
        <v>4.0514070000000002</v>
      </c>
      <c r="EW594" s="53">
        <v>57.717469999999999</v>
      </c>
      <c r="EX594" s="53">
        <v>56.800060000000002</v>
      </c>
      <c r="EY594" s="53">
        <v>56.03951</v>
      </c>
      <c r="EZ594" s="53">
        <v>55.44444</v>
      </c>
      <c r="FA594" s="53">
        <v>55.002969999999998</v>
      </c>
      <c r="FB594" s="53">
        <v>54.60933</v>
      </c>
      <c r="FC594" s="53">
        <v>54.442959999999999</v>
      </c>
      <c r="FD594" s="53">
        <v>54.849379999999996</v>
      </c>
      <c r="FE594" s="53">
        <v>57.453060000000001</v>
      </c>
      <c r="FF594" s="53">
        <v>61.338979999999999</v>
      </c>
      <c r="FG594" s="53">
        <v>66.491389999999996</v>
      </c>
      <c r="FH594" s="53">
        <v>71.723709999999997</v>
      </c>
      <c r="FI594" s="53">
        <v>76.579920000000001</v>
      </c>
      <c r="FJ594" s="53">
        <v>80.59863</v>
      </c>
      <c r="FK594" s="53">
        <v>83.213310000000007</v>
      </c>
      <c r="FL594" s="53">
        <v>83.314610000000002</v>
      </c>
      <c r="FM594" s="53">
        <v>82.133690000000001</v>
      </c>
      <c r="FN594" s="53">
        <v>79.56447</v>
      </c>
      <c r="FO594" s="53">
        <v>75.22757</v>
      </c>
      <c r="FP594" s="53">
        <v>70.357990000000001</v>
      </c>
      <c r="FQ594" s="53">
        <v>66.450389999999999</v>
      </c>
      <c r="FR594" s="53">
        <v>63.608440000000002</v>
      </c>
      <c r="FS594" s="53">
        <v>61.934049999999999</v>
      </c>
      <c r="FT594" s="53">
        <v>60.420679999999997</v>
      </c>
      <c r="FU594" s="53">
        <v>187</v>
      </c>
      <c r="FV594" s="53">
        <v>8367.8610000000008</v>
      </c>
      <c r="FW594" s="53">
        <v>305.19920000000002</v>
      </c>
      <c r="FX594" s="53">
        <v>1</v>
      </c>
    </row>
    <row r="595" spans="1:180" x14ac:dyDescent="0.3">
      <c r="A595" t="s">
        <v>174</v>
      </c>
      <c r="B595" t="s">
        <v>221</v>
      </c>
      <c r="C595" t="s">
        <v>180</v>
      </c>
      <c r="D595" t="s">
        <v>248</v>
      </c>
      <c r="E595" t="s">
        <v>189</v>
      </c>
      <c r="F595" t="s">
        <v>233</v>
      </c>
      <c r="G595" t="s">
        <v>243</v>
      </c>
      <c r="H595" s="53">
        <v>28</v>
      </c>
      <c r="I595" s="53">
        <v>35.659278999999998</v>
      </c>
      <c r="J595" s="53">
        <v>34.041289999999996</v>
      </c>
      <c r="K595" s="53">
        <v>32.802030000000002</v>
      </c>
      <c r="L595" s="53">
        <v>33.014049999999997</v>
      </c>
      <c r="M595" s="53">
        <v>35.062109999999997</v>
      </c>
      <c r="N595" s="53">
        <v>35.935250000000003</v>
      </c>
      <c r="O595" s="53">
        <v>36.7502</v>
      </c>
      <c r="P595" s="53">
        <v>38.09525</v>
      </c>
      <c r="Q595" s="53">
        <v>39.334290000000003</v>
      </c>
      <c r="R595" s="53">
        <v>39.779389999999999</v>
      </c>
      <c r="S595" s="53">
        <v>41.816749999999999</v>
      </c>
      <c r="T595" s="53">
        <v>43.855820000000001</v>
      </c>
      <c r="U595" s="53">
        <v>45.178359999999998</v>
      </c>
      <c r="V595" s="53">
        <v>46.179049999999997</v>
      </c>
      <c r="W595" s="53">
        <v>46.955959999999997</v>
      </c>
      <c r="X595" s="53">
        <v>47.037219999999998</v>
      </c>
      <c r="Y595" s="53">
        <v>47.673430000000003</v>
      </c>
      <c r="Z595" s="53">
        <v>47.112900000000003</v>
      </c>
      <c r="AA595" s="53">
        <v>46.802709999999998</v>
      </c>
      <c r="AB595" s="53">
        <v>46.077350000000003</v>
      </c>
      <c r="AC595" s="53">
        <v>44.23901</v>
      </c>
      <c r="AD595" s="53">
        <v>42.16507</v>
      </c>
      <c r="AE595" s="53">
        <v>39.111739999999998</v>
      </c>
      <c r="AF595" s="53">
        <v>36.425669999999997</v>
      </c>
      <c r="AG595" s="53">
        <v>1.7056990000000001</v>
      </c>
      <c r="AH595" s="53">
        <v>1.3938969999999999</v>
      </c>
      <c r="AI595" s="53">
        <v>0.48837979999999998</v>
      </c>
      <c r="AJ595" s="53">
        <v>0.94052749999999996</v>
      </c>
      <c r="AK595" s="53">
        <v>2.0111210000000002</v>
      </c>
      <c r="AL595" s="53">
        <v>1.180577</v>
      </c>
      <c r="AM595" s="53">
        <v>-1.3883999999999999E-3</v>
      </c>
      <c r="AN595" s="53">
        <v>0.10000100000000001</v>
      </c>
      <c r="AO595" s="53">
        <v>-0.39862069999999999</v>
      </c>
      <c r="AP595" s="53">
        <v>-2.3246989999999998</v>
      </c>
      <c r="AQ595" s="53">
        <v>-2.8701759999999998</v>
      </c>
      <c r="AR595" s="53">
        <v>-2.8747820000000002</v>
      </c>
      <c r="AS595" s="53">
        <v>-3.1016699999999999</v>
      </c>
      <c r="AT595" s="53">
        <v>-3.358215</v>
      </c>
      <c r="AU595" s="53">
        <v>-3.6703070000000002</v>
      </c>
      <c r="AV595" s="53">
        <v>-4.0824569999999998</v>
      </c>
      <c r="AW595" s="53">
        <v>-3.4215019999999998</v>
      </c>
      <c r="AX595" s="53">
        <v>-3.4741849999999999</v>
      </c>
      <c r="AY595" s="53">
        <v>-2.750324</v>
      </c>
      <c r="AZ595" s="53">
        <v>-0.80985490000000004</v>
      </c>
      <c r="BA595" s="53">
        <v>-0.76448720000000003</v>
      </c>
      <c r="BB595" s="53">
        <v>-9.01449E-2</v>
      </c>
      <c r="BC595" s="53">
        <v>0.3928758</v>
      </c>
      <c r="BD595" s="53">
        <v>0.9578527</v>
      </c>
      <c r="BE595" s="53">
        <v>2.8311829999999998</v>
      </c>
      <c r="BF595" s="53">
        <v>2.3341349999999998</v>
      </c>
      <c r="BG595" s="53">
        <v>1.47716</v>
      </c>
      <c r="BH595" s="53">
        <v>1.9100779999999999</v>
      </c>
      <c r="BI595" s="53">
        <v>2.9746809999999999</v>
      </c>
      <c r="BJ595" s="53">
        <v>2.2465229999999998</v>
      </c>
      <c r="BK595" s="53">
        <v>1.1762269999999999</v>
      </c>
      <c r="BL595" s="53">
        <v>1.198574</v>
      </c>
      <c r="BM595" s="53">
        <v>0.67590839999999996</v>
      </c>
      <c r="BN595" s="53">
        <v>-1.1441049999999999</v>
      </c>
      <c r="BO595" s="53">
        <v>-1.625866</v>
      </c>
      <c r="BP595" s="53">
        <v>-1.48481</v>
      </c>
      <c r="BQ595" s="53">
        <v>-1.5866400000000001</v>
      </c>
      <c r="BR595" s="53">
        <v>-1.8728899999999999</v>
      </c>
      <c r="BS595" s="53">
        <v>-2.1449029999999998</v>
      </c>
      <c r="BT595" s="53">
        <v>-2.4725799999999998</v>
      </c>
      <c r="BU595" s="53">
        <v>-1.6741680000000001</v>
      </c>
      <c r="BV595" s="53">
        <v>-1.5338290000000001</v>
      </c>
      <c r="BW595" s="53">
        <v>-0.71647740000000004</v>
      </c>
      <c r="BX595" s="53">
        <v>0.99408810000000003</v>
      </c>
      <c r="BY595" s="53">
        <v>0.95056960000000001</v>
      </c>
      <c r="BZ595" s="53">
        <v>1.532378</v>
      </c>
      <c r="CA595" s="53">
        <v>1.8319540000000001</v>
      </c>
      <c r="CB595" s="53">
        <v>2.2076730000000002</v>
      </c>
      <c r="CC595" s="53">
        <v>3.6106900999999998</v>
      </c>
      <c r="CD595" s="53">
        <v>2.9853399999999999</v>
      </c>
      <c r="CE595" s="53">
        <v>2.1619860000000002</v>
      </c>
      <c r="CF595" s="53">
        <v>2.581585</v>
      </c>
      <c r="CG595" s="53">
        <v>3.6420409999999999</v>
      </c>
      <c r="CH595" s="53">
        <v>2.9847929999999998</v>
      </c>
      <c r="CI595" s="53">
        <v>1.9918400000000001</v>
      </c>
      <c r="CJ595" s="53">
        <v>1.9594419999999999</v>
      </c>
      <c r="CK595" s="53">
        <v>1.4201239999999999</v>
      </c>
      <c r="CL595" s="53">
        <v>-0.32642900000000002</v>
      </c>
      <c r="CM595" s="53">
        <v>-0.76406010000000002</v>
      </c>
      <c r="CN595" s="53">
        <v>-0.52211859999999999</v>
      </c>
      <c r="CO595" s="53">
        <v>-0.53733540000000002</v>
      </c>
      <c r="CP595" s="53">
        <v>-0.84415779999999996</v>
      </c>
      <c r="CQ595" s="53">
        <v>-1.0884130000000001</v>
      </c>
      <c r="CR595" s="53">
        <v>-1.3575839999999999</v>
      </c>
      <c r="CS595" s="53">
        <v>-0.46396920000000003</v>
      </c>
      <c r="CT595" s="53">
        <v>-0.18994430000000001</v>
      </c>
      <c r="CU595" s="53">
        <v>0.69215870000000002</v>
      </c>
      <c r="CV595" s="53">
        <v>2.2434940000000001</v>
      </c>
      <c r="CW595" s="53">
        <v>2.1384129999999999</v>
      </c>
      <c r="CX595" s="53">
        <v>2.6561319999999999</v>
      </c>
      <c r="CY595" s="53">
        <v>2.8286549999999999</v>
      </c>
      <c r="CZ595" s="53">
        <v>3.0732949999999999</v>
      </c>
      <c r="DA595" s="53">
        <v>4.3901968</v>
      </c>
      <c r="DB595" s="53">
        <v>3.6365460000000001</v>
      </c>
      <c r="DC595" s="53">
        <v>2.8468119999999999</v>
      </c>
      <c r="DD595" s="53">
        <v>3.2530920000000001</v>
      </c>
      <c r="DE595" s="53">
        <v>4.3094000000000001</v>
      </c>
      <c r="DF595" s="53">
        <v>3.7230639999999999</v>
      </c>
      <c r="DG595" s="53">
        <v>2.8074530000000002</v>
      </c>
      <c r="DH595" s="53">
        <v>2.7203110000000001</v>
      </c>
      <c r="DI595" s="53">
        <v>2.1643400000000002</v>
      </c>
      <c r="DJ595" s="53">
        <v>0.49124699999999999</v>
      </c>
      <c r="DK595" s="53">
        <v>9.7745399999999996E-2</v>
      </c>
      <c r="DL595" s="53">
        <v>0.44057239999999998</v>
      </c>
      <c r="DM595" s="53">
        <v>0.51196940000000002</v>
      </c>
      <c r="DN595" s="53">
        <v>0.18457409999999999</v>
      </c>
      <c r="DO595" s="53">
        <v>-3.1922499999999999E-2</v>
      </c>
      <c r="DP595" s="53">
        <v>-0.24258830000000001</v>
      </c>
      <c r="DQ595" s="53">
        <v>0.74622909999999998</v>
      </c>
      <c r="DR595" s="53">
        <v>1.15394</v>
      </c>
      <c r="DS595" s="53">
        <v>2.1007950000000002</v>
      </c>
      <c r="DT595" s="53">
        <v>3.492899</v>
      </c>
      <c r="DU595" s="53">
        <v>3.3262559999999999</v>
      </c>
      <c r="DV595" s="53">
        <v>3.7798859999999999</v>
      </c>
      <c r="DW595" s="53">
        <v>3.8253560000000002</v>
      </c>
      <c r="DX595" s="53">
        <v>3.938917</v>
      </c>
      <c r="DY595" s="53">
        <v>5.5156821999999996</v>
      </c>
      <c r="DZ595" s="53">
        <v>4.5767829999999998</v>
      </c>
      <c r="EA595" s="53">
        <v>3.8355920000000001</v>
      </c>
      <c r="EB595" s="53">
        <v>4.2226419999999996</v>
      </c>
      <c r="EC595" s="53">
        <v>5.2729609999999996</v>
      </c>
      <c r="ED595" s="53">
        <v>4.7890100000000002</v>
      </c>
      <c r="EE595" s="53">
        <v>3.9850680000000001</v>
      </c>
      <c r="EF595" s="53">
        <v>3.8188840000000002</v>
      </c>
      <c r="EG595" s="53">
        <v>3.2388680000000001</v>
      </c>
      <c r="EH595" s="53">
        <v>1.6718409999999999</v>
      </c>
      <c r="EI595" s="53">
        <v>1.3420559999999999</v>
      </c>
      <c r="EJ595" s="53">
        <v>1.8305450000000001</v>
      </c>
      <c r="EK595" s="53">
        <v>2.026999</v>
      </c>
      <c r="EL595" s="53">
        <v>1.6698999999999999</v>
      </c>
      <c r="EM595" s="53">
        <v>1.493482</v>
      </c>
      <c r="EN595" s="53">
        <v>1.367289</v>
      </c>
      <c r="EO595" s="53">
        <v>2.493563</v>
      </c>
      <c r="EP595" s="53">
        <v>3.0942959999999999</v>
      </c>
      <c r="EQ595" s="53">
        <v>4.1346420000000004</v>
      </c>
      <c r="ER595" s="53">
        <v>5.2968419999999998</v>
      </c>
      <c r="ES595" s="53">
        <v>5.0413129999999997</v>
      </c>
      <c r="ET595" s="53">
        <v>5.4024099999999997</v>
      </c>
      <c r="EU595" s="53">
        <v>5.2644330000000004</v>
      </c>
      <c r="EV595" s="53">
        <v>5.1887369999999997</v>
      </c>
      <c r="EW595" s="53">
        <v>61.275399999999998</v>
      </c>
      <c r="EX595" s="53">
        <v>60.137259999999998</v>
      </c>
      <c r="EY595" s="53">
        <v>59.164589999999997</v>
      </c>
      <c r="EZ595" s="53">
        <v>58.40701</v>
      </c>
      <c r="FA595" s="53">
        <v>57.962569999999999</v>
      </c>
      <c r="FB595" s="53">
        <v>57.483069999999998</v>
      </c>
      <c r="FC595" s="53">
        <v>57.042479999999998</v>
      </c>
      <c r="FD595" s="53">
        <v>58.214500000000001</v>
      </c>
      <c r="FE595" s="53">
        <v>60.966720000000002</v>
      </c>
      <c r="FF595" s="53">
        <v>64.613780000000006</v>
      </c>
      <c r="FG595" s="53">
        <v>69.224900000000005</v>
      </c>
      <c r="FH595" s="53">
        <v>74.311049999999994</v>
      </c>
      <c r="FI595" s="53">
        <v>78.896910000000005</v>
      </c>
      <c r="FJ595" s="53">
        <v>82.228160000000003</v>
      </c>
      <c r="FK595" s="53">
        <v>83.882649999999998</v>
      </c>
      <c r="FL595" s="53">
        <v>84.087040000000002</v>
      </c>
      <c r="FM595" s="53">
        <v>82.566839999999999</v>
      </c>
      <c r="FN595" s="53">
        <v>80.009510000000006</v>
      </c>
      <c r="FO595" s="53">
        <v>76.603390000000005</v>
      </c>
      <c r="FP595" s="53">
        <v>71.565359999999998</v>
      </c>
      <c r="FQ595" s="53">
        <v>67.020200000000003</v>
      </c>
      <c r="FR595" s="53">
        <v>64.126850000000005</v>
      </c>
      <c r="FS595" s="53">
        <v>62.128340000000001</v>
      </c>
      <c r="FT595" s="53">
        <v>60.702910000000003</v>
      </c>
      <c r="FU595" s="53">
        <v>187</v>
      </c>
      <c r="FV595" s="53">
        <v>8461.4</v>
      </c>
      <c r="FW595" s="53">
        <v>219.0641</v>
      </c>
      <c r="FX595" s="53">
        <v>1</v>
      </c>
    </row>
    <row r="596" spans="1:180" x14ac:dyDescent="0.3">
      <c r="A596" t="s">
        <v>174</v>
      </c>
      <c r="B596" t="s">
        <v>221</v>
      </c>
      <c r="C596" t="s">
        <v>180</v>
      </c>
      <c r="D596" t="s">
        <v>227</v>
      </c>
      <c r="E596" t="s">
        <v>188</v>
      </c>
      <c r="F596" t="s">
        <v>233</v>
      </c>
      <c r="G596" t="s">
        <v>243</v>
      </c>
      <c r="H596" s="53">
        <v>28</v>
      </c>
      <c r="I596" s="53">
        <v>36.714100000000002</v>
      </c>
      <c r="J596" s="53">
        <v>36.014049999999997</v>
      </c>
      <c r="K596" s="53">
        <v>35.643880000000003</v>
      </c>
      <c r="L596" s="53">
        <v>34.436459999999997</v>
      </c>
      <c r="M596" s="53">
        <v>35.306710000000002</v>
      </c>
      <c r="N596" s="53">
        <v>36.828209999999999</v>
      </c>
      <c r="O596" s="53">
        <v>37.216349999999998</v>
      </c>
      <c r="P596" s="53">
        <v>40.296399999999998</v>
      </c>
      <c r="Q596" s="53">
        <v>42.163420000000002</v>
      </c>
      <c r="R596" s="53">
        <v>44.56006</v>
      </c>
      <c r="S596" s="53">
        <v>46.857770000000002</v>
      </c>
      <c r="T596" s="53">
        <v>48.795879999999997</v>
      </c>
      <c r="U596" s="53">
        <v>49.758850000000002</v>
      </c>
      <c r="V596" s="53">
        <v>51.046050000000001</v>
      </c>
      <c r="W596" s="53">
        <v>51.545580000000001</v>
      </c>
      <c r="X596" s="53">
        <v>52.522150000000003</v>
      </c>
      <c r="Y596" s="53">
        <v>52.773910000000001</v>
      </c>
      <c r="Z596" s="53">
        <v>52.093589999999999</v>
      </c>
      <c r="AA596" s="53">
        <v>51.484659999999998</v>
      </c>
      <c r="AB596" s="53">
        <v>48.977449999999997</v>
      </c>
      <c r="AC596" s="53">
        <v>46.702300000000001</v>
      </c>
      <c r="AD596" s="53">
        <v>44.878540000000001</v>
      </c>
      <c r="AE596" s="53">
        <v>41.33766</v>
      </c>
      <c r="AF596" s="53">
        <v>38.854120000000002</v>
      </c>
      <c r="AG596" s="53">
        <v>2.3213309999999998</v>
      </c>
      <c r="AH596" s="53">
        <v>1.856644</v>
      </c>
      <c r="AI596" s="53">
        <v>1.796441</v>
      </c>
      <c r="AJ596" s="53">
        <v>1.8536509999999999</v>
      </c>
      <c r="AK596" s="53">
        <v>1.931149</v>
      </c>
      <c r="AL596" s="53">
        <v>0.94693530000000004</v>
      </c>
      <c r="AM596" s="53">
        <v>-1.2465219999999999</v>
      </c>
      <c r="AN596" s="53">
        <v>-6.0047E-3</v>
      </c>
      <c r="AO596" s="53">
        <v>-1.110776</v>
      </c>
      <c r="AP596" s="53">
        <v>-1.0293540000000001</v>
      </c>
      <c r="AQ596" s="53">
        <v>-0.61207929999999999</v>
      </c>
      <c r="AR596" s="53">
        <v>-0.82628999999999997</v>
      </c>
      <c r="AS596" s="53">
        <v>-1.5678019999999999</v>
      </c>
      <c r="AT596" s="53">
        <v>-1.4074260000000001</v>
      </c>
      <c r="AU596" s="53">
        <v>-1.8276349999999999</v>
      </c>
      <c r="AV596" s="53">
        <v>-1.3583499999999999</v>
      </c>
      <c r="AW596" s="53">
        <v>-1.1086419999999999</v>
      </c>
      <c r="AX596" s="53">
        <v>-0.74095759999999999</v>
      </c>
      <c r="AY596" s="53">
        <v>-0.24902160000000001</v>
      </c>
      <c r="AZ596" s="53">
        <v>-0.27195619999999998</v>
      </c>
      <c r="BA596" s="53">
        <v>-0.15731880000000001</v>
      </c>
      <c r="BB596" s="53">
        <v>1.2246790000000001</v>
      </c>
      <c r="BC596" s="53">
        <v>1.4580310000000001</v>
      </c>
      <c r="BD596" s="53">
        <v>2.2398069999999999</v>
      </c>
      <c r="BE596" s="53">
        <v>3.8959689000000002</v>
      </c>
      <c r="BF596" s="53">
        <v>3.8334000000000001</v>
      </c>
      <c r="BG596" s="53">
        <v>3.8970349999999998</v>
      </c>
      <c r="BH596" s="53">
        <v>3.275217</v>
      </c>
      <c r="BI596" s="53">
        <v>2.8763269999999999</v>
      </c>
      <c r="BJ596" s="53">
        <v>1.962275</v>
      </c>
      <c r="BK596" s="53">
        <v>0.25200230000000001</v>
      </c>
      <c r="BL596" s="53">
        <v>1.285865</v>
      </c>
      <c r="BM596" s="53">
        <v>0.46957670000000001</v>
      </c>
      <c r="BN596" s="53">
        <v>0.56958089999999995</v>
      </c>
      <c r="BO596" s="53">
        <v>0.93118440000000002</v>
      </c>
      <c r="BP596" s="53">
        <v>0.74016139999999997</v>
      </c>
      <c r="BQ596" s="53">
        <v>8.2035999999999998E-2</v>
      </c>
      <c r="BR596" s="53">
        <v>0.23367940000000001</v>
      </c>
      <c r="BS596" s="53">
        <v>-0.1917836</v>
      </c>
      <c r="BT596" s="53">
        <v>0.36126259999999999</v>
      </c>
      <c r="BU596" s="53">
        <v>0.70585419999999999</v>
      </c>
      <c r="BV596" s="53">
        <v>1.0443929999999999</v>
      </c>
      <c r="BW596" s="53">
        <v>1.620047</v>
      </c>
      <c r="BX596" s="53">
        <v>1.5555730000000001</v>
      </c>
      <c r="BY596" s="53">
        <v>1.6075219999999999</v>
      </c>
      <c r="BZ596" s="53">
        <v>2.9054519999999999</v>
      </c>
      <c r="CA596" s="53">
        <v>3.0621749999999999</v>
      </c>
      <c r="CB596" s="53">
        <v>3.743859</v>
      </c>
      <c r="CC596" s="53">
        <v>4.9865579999999996</v>
      </c>
      <c r="CD596" s="53">
        <v>5.202496</v>
      </c>
      <c r="CE596" s="53">
        <v>5.3518999999999997</v>
      </c>
      <c r="CF596" s="53">
        <v>4.2597889999999996</v>
      </c>
      <c r="CG596" s="53">
        <v>3.5309550000000001</v>
      </c>
      <c r="CH596" s="53">
        <v>2.6654960000000001</v>
      </c>
      <c r="CI596" s="53">
        <v>1.289876</v>
      </c>
      <c r="CJ596" s="53">
        <v>2.1806100000000002</v>
      </c>
      <c r="CK596" s="53">
        <v>1.5641240000000001</v>
      </c>
      <c r="CL596" s="53">
        <v>1.676998</v>
      </c>
      <c r="CM596" s="53">
        <v>2.0000439999999999</v>
      </c>
      <c r="CN596" s="53">
        <v>1.825081</v>
      </c>
      <c r="CO596" s="53">
        <v>1.224709</v>
      </c>
      <c r="CP596" s="53">
        <v>1.370304</v>
      </c>
      <c r="CQ596" s="53">
        <v>0.94120210000000004</v>
      </c>
      <c r="CR596" s="53">
        <v>1.5522609999999999</v>
      </c>
      <c r="CS596" s="53">
        <v>1.962569</v>
      </c>
      <c r="CT596" s="53">
        <v>2.2809210000000002</v>
      </c>
      <c r="CU596" s="53">
        <v>2.914558</v>
      </c>
      <c r="CV596" s="53">
        <v>2.8213149999999998</v>
      </c>
      <c r="CW596" s="53">
        <v>2.8298450000000002</v>
      </c>
      <c r="CX596" s="53">
        <v>4.0695490000000003</v>
      </c>
      <c r="CY596" s="53">
        <v>4.1731999999999996</v>
      </c>
      <c r="CZ596" s="53">
        <v>4.7855619999999996</v>
      </c>
      <c r="DA596" s="53">
        <v>6.0771470000000001</v>
      </c>
      <c r="DB596" s="53">
        <v>6.5715909999999997</v>
      </c>
      <c r="DC596" s="53">
        <v>6.8067650000000004</v>
      </c>
      <c r="DD596" s="53">
        <v>5.2443609999999996</v>
      </c>
      <c r="DE596" s="53">
        <v>4.1855820000000001</v>
      </c>
      <c r="DF596" s="53">
        <v>3.3687170000000002</v>
      </c>
      <c r="DG596" s="53">
        <v>2.3277489999999998</v>
      </c>
      <c r="DH596" s="53">
        <v>3.0753550000000001</v>
      </c>
      <c r="DI596" s="53">
        <v>2.658671</v>
      </c>
      <c r="DJ596" s="53">
        <v>2.7844159999999998</v>
      </c>
      <c r="DK596" s="53">
        <v>3.0689039999999999</v>
      </c>
      <c r="DL596" s="53">
        <v>2.91</v>
      </c>
      <c r="DM596" s="53">
        <v>2.3673820000000001</v>
      </c>
      <c r="DN596" s="53">
        <v>2.5069279999999998</v>
      </c>
      <c r="DO596" s="53">
        <v>2.0741879999999999</v>
      </c>
      <c r="DP596" s="53">
        <v>2.7432590000000001</v>
      </c>
      <c r="DQ596" s="53">
        <v>3.219284</v>
      </c>
      <c r="DR596" s="53">
        <v>3.5174500000000002</v>
      </c>
      <c r="DS596" s="53">
        <v>4.2090690000000004</v>
      </c>
      <c r="DT596" s="53">
        <v>4.0870559999999996</v>
      </c>
      <c r="DU596" s="53">
        <v>4.0521690000000001</v>
      </c>
      <c r="DV596" s="53">
        <v>5.2336470000000004</v>
      </c>
      <c r="DW596" s="53">
        <v>5.2842250000000002</v>
      </c>
      <c r="DX596" s="53">
        <v>5.8272640000000004</v>
      </c>
      <c r="DY596" s="53">
        <v>7.6517849</v>
      </c>
      <c r="DZ596" s="53">
        <v>8.5483469999999997</v>
      </c>
      <c r="EA596" s="53">
        <v>8.9073580000000003</v>
      </c>
      <c r="EB596" s="53">
        <v>6.6659269999999999</v>
      </c>
      <c r="EC596" s="53">
        <v>5.1307600000000004</v>
      </c>
      <c r="ED596" s="53">
        <v>4.3840570000000003</v>
      </c>
      <c r="EE596" s="53">
        <v>3.8262740000000002</v>
      </c>
      <c r="EF596" s="53">
        <v>4.3672240000000002</v>
      </c>
      <c r="EG596" s="53">
        <v>4.2390230000000004</v>
      </c>
      <c r="EH596" s="53">
        <v>4.3833510000000002</v>
      </c>
      <c r="EI596" s="53">
        <v>4.6121670000000003</v>
      </c>
      <c r="EJ596" s="53">
        <v>4.476451</v>
      </c>
      <c r="EK596" s="53">
        <v>4.01722</v>
      </c>
      <c r="EL596" s="53">
        <v>4.148034</v>
      </c>
      <c r="EM596" s="53">
        <v>3.7100390000000001</v>
      </c>
      <c r="EN596" s="53">
        <v>4.462872</v>
      </c>
      <c r="EO596" s="53">
        <v>5.0337800000000001</v>
      </c>
      <c r="EP596" s="53">
        <v>5.3028000000000004</v>
      </c>
      <c r="EQ596" s="53">
        <v>6.0781369999999999</v>
      </c>
      <c r="ER596" s="53">
        <v>5.9145849999999998</v>
      </c>
      <c r="ES596" s="53">
        <v>5.8170089999999997</v>
      </c>
      <c r="ET596" s="53">
        <v>6.9144189999999996</v>
      </c>
      <c r="EU596" s="53">
        <v>6.8883679999999998</v>
      </c>
      <c r="EV596" s="53">
        <v>7.3313160000000002</v>
      </c>
      <c r="EW596" s="53">
        <v>58.019289999999998</v>
      </c>
      <c r="EX596" s="53">
        <v>57.262259999999998</v>
      </c>
      <c r="EY596" s="53">
        <v>56.571919999999999</v>
      </c>
      <c r="EZ596" s="53">
        <v>56.030149999999999</v>
      </c>
      <c r="FA596" s="53">
        <v>55.578049999999998</v>
      </c>
      <c r="FB596" s="53">
        <v>55.224449999999997</v>
      </c>
      <c r="FC596" s="53">
        <v>55.291519999999998</v>
      </c>
      <c r="FD596" s="53">
        <v>57.2348</v>
      </c>
      <c r="FE596" s="53">
        <v>60.427309999999999</v>
      </c>
      <c r="FF596" s="53">
        <v>64.316429999999997</v>
      </c>
      <c r="FG596" s="53">
        <v>69.021839999999997</v>
      </c>
      <c r="FH596" s="53">
        <v>73.786789999999996</v>
      </c>
      <c r="FI596" s="53">
        <v>78.201449999999994</v>
      </c>
      <c r="FJ596" s="53">
        <v>81.205799999999996</v>
      </c>
      <c r="FK596" s="53">
        <v>83.001530000000002</v>
      </c>
      <c r="FL596" s="53">
        <v>83.583669999999998</v>
      </c>
      <c r="FM596" s="53">
        <v>83.018010000000004</v>
      </c>
      <c r="FN596" s="53">
        <v>80.985309999999998</v>
      </c>
      <c r="FO596" s="53">
        <v>77.338269999999994</v>
      </c>
      <c r="FP596" s="53">
        <v>72.187529999999995</v>
      </c>
      <c r="FQ596" s="53">
        <v>66.38937</v>
      </c>
      <c r="FR596" s="53">
        <v>62.668500000000002</v>
      </c>
      <c r="FS596" s="53">
        <v>60.645890000000001</v>
      </c>
      <c r="FT596" s="53">
        <v>59.253070000000001</v>
      </c>
      <c r="FU596" s="53">
        <v>186.35480000000001</v>
      </c>
      <c r="FV596" s="53">
        <v>8425.2710000000006</v>
      </c>
      <c r="FW596" s="53">
        <v>164.11859999999999</v>
      </c>
      <c r="FX596" s="53">
        <v>1</v>
      </c>
    </row>
    <row r="597" spans="1:180" x14ac:dyDescent="0.3">
      <c r="A597" t="s">
        <v>174</v>
      </c>
      <c r="B597" t="s">
        <v>221</v>
      </c>
      <c r="C597" t="s">
        <v>180</v>
      </c>
      <c r="D597" t="s">
        <v>248</v>
      </c>
      <c r="E597" t="s">
        <v>187</v>
      </c>
      <c r="F597" t="s">
        <v>233</v>
      </c>
      <c r="G597" t="s">
        <v>243</v>
      </c>
      <c r="H597" s="53">
        <v>28</v>
      </c>
      <c r="I597" s="53">
        <v>38.072521000000002</v>
      </c>
      <c r="J597" s="53">
        <v>35.885820000000002</v>
      </c>
      <c r="K597" s="53">
        <v>34.611289999999997</v>
      </c>
      <c r="L597" s="53">
        <v>34.103490000000001</v>
      </c>
      <c r="M597" s="53">
        <v>35.375149999999998</v>
      </c>
      <c r="N597" s="53">
        <v>36.329189999999997</v>
      </c>
      <c r="O597" s="53">
        <v>36.050780000000003</v>
      </c>
      <c r="P597" s="53">
        <v>39.883670000000002</v>
      </c>
      <c r="Q597" s="53">
        <v>42.125399999999999</v>
      </c>
      <c r="R597" s="53">
        <v>44.586840000000002</v>
      </c>
      <c r="S597" s="53">
        <v>46.317059999999998</v>
      </c>
      <c r="T597" s="53">
        <v>47.327840000000002</v>
      </c>
      <c r="U597" s="53">
        <v>48.010779999999997</v>
      </c>
      <c r="V597" s="53">
        <v>48.19511</v>
      </c>
      <c r="W597" s="53">
        <v>49.234529999999999</v>
      </c>
      <c r="X597" s="53">
        <v>50.205100000000002</v>
      </c>
      <c r="Y597" s="53">
        <v>51.213090000000001</v>
      </c>
      <c r="Z597" s="53">
        <v>51.037939999999999</v>
      </c>
      <c r="AA597" s="53">
        <v>51.885800000000003</v>
      </c>
      <c r="AB597" s="53">
        <v>50.553449999999998</v>
      </c>
      <c r="AC597" s="53">
        <v>47.820369999999997</v>
      </c>
      <c r="AD597" s="53">
        <v>45.471310000000003</v>
      </c>
      <c r="AE597" s="53">
        <v>42.304679999999998</v>
      </c>
      <c r="AF597" s="53">
        <v>39.19782</v>
      </c>
      <c r="AG597" s="53">
        <v>2.3862190000000001</v>
      </c>
      <c r="AH597" s="53">
        <v>2.0945930000000001</v>
      </c>
      <c r="AI597" s="53">
        <v>1.446888</v>
      </c>
      <c r="AJ597" s="53">
        <v>1.4673959999999999</v>
      </c>
      <c r="AK597" s="53">
        <v>1.86635</v>
      </c>
      <c r="AL597" s="53">
        <v>1.615292</v>
      </c>
      <c r="AM597" s="53">
        <v>-0.62660340000000003</v>
      </c>
      <c r="AN597" s="53">
        <v>1.204537</v>
      </c>
      <c r="AO597" s="53">
        <v>0.16119729999999999</v>
      </c>
      <c r="AP597" s="53">
        <v>9.4792299999999996E-2</v>
      </c>
      <c r="AQ597" s="53">
        <v>-0.69665619999999995</v>
      </c>
      <c r="AR597" s="53">
        <v>-1.353485</v>
      </c>
      <c r="AS597" s="53">
        <v>-1.874876</v>
      </c>
      <c r="AT597" s="53">
        <v>-2.5998030000000001</v>
      </c>
      <c r="AU597" s="53">
        <v>-2.619516</v>
      </c>
      <c r="AV597" s="53">
        <v>-2.1873559999999999</v>
      </c>
      <c r="AW597" s="53">
        <v>-1.6389279999999999</v>
      </c>
      <c r="AX597" s="53">
        <v>-1.9144030000000001</v>
      </c>
      <c r="AY597" s="53">
        <v>-0.59213870000000002</v>
      </c>
      <c r="AZ597" s="53">
        <v>0.74756719999999999</v>
      </c>
      <c r="BA597" s="53">
        <v>0.55616540000000003</v>
      </c>
      <c r="BB597" s="53">
        <v>0.62360230000000005</v>
      </c>
      <c r="BC597" s="53">
        <v>1.1916910000000001</v>
      </c>
      <c r="BD597" s="53">
        <v>1.3945289999999999</v>
      </c>
      <c r="BE597" s="53">
        <v>4.7690668000000001</v>
      </c>
      <c r="BF597" s="53">
        <v>3.9072879999999999</v>
      </c>
      <c r="BG597" s="53">
        <v>3.1884139999999999</v>
      </c>
      <c r="BH597" s="53">
        <v>3.1020470000000002</v>
      </c>
      <c r="BI597" s="53">
        <v>3.447254</v>
      </c>
      <c r="BJ597" s="53">
        <v>2.9387729999999999</v>
      </c>
      <c r="BK597" s="53">
        <v>1.145106</v>
      </c>
      <c r="BL597" s="53">
        <v>2.8650639999999998</v>
      </c>
      <c r="BM597" s="53">
        <v>2.3801359999999998</v>
      </c>
      <c r="BN597" s="53">
        <v>2.5536430000000001</v>
      </c>
      <c r="BO597" s="53">
        <v>1.7791760000000001</v>
      </c>
      <c r="BP597" s="53">
        <v>1.0777080000000001</v>
      </c>
      <c r="BQ597" s="53">
        <v>0.40194940000000001</v>
      </c>
      <c r="BR597" s="53">
        <v>-0.39404990000000001</v>
      </c>
      <c r="BS597" s="53">
        <v>-0.11419269999999999</v>
      </c>
      <c r="BT597" s="53">
        <v>0.58912189999999998</v>
      </c>
      <c r="BU597" s="53">
        <v>1.4733970000000001</v>
      </c>
      <c r="BV597" s="53">
        <v>1.4944900000000001</v>
      </c>
      <c r="BW597" s="53">
        <v>3.0818750000000001</v>
      </c>
      <c r="BX597" s="53">
        <v>4.331372</v>
      </c>
      <c r="BY597" s="53">
        <v>3.9543650000000001</v>
      </c>
      <c r="BZ597" s="53">
        <v>3.8300040000000002</v>
      </c>
      <c r="CA597" s="53">
        <v>4.1102109999999996</v>
      </c>
      <c r="CB597" s="53">
        <v>3.9924680000000001</v>
      </c>
      <c r="CC597" s="53">
        <v>6.4194198</v>
      </c>
      <c r="CD597" s="53">
        <v>5.1627539999999996</v>
      </c>
      <c r="CE597" s="53">
        <v>4.39459</v>
      </c>
      <c r="CF597" s="53">
        <v>4.2342019999999998</v>
      </c>
      <c r="CG597" s="53">
        <v>4.5421829999999996</v>
      </c>
      <c r="CH597" s="53">
        <v>3.855413</v>
      </c>
      <c r="CI597" s="53">
        <v>2.3721869999999998</v>
      </c>
      <c r="CJ597" s="53">
        <v>4.0151399999999997</v>
      </c>
      <c r="CK597" s="53">
        <v>3.9169670000000001</v>
      </c>
      <c r="CL597" s="53">
        <v>4.2566360000000003</v>
      </c>
      <c r="CM597" s="53">
        <v>3.4939290000000001</v>
      </c>
      <c r="CN597" s="53">
        <v>2.7615449999999999</v>
      </c>
      <c r="CO597" s="53">
        <v>1.978872</v>
      </c>
      <c r="CP597" s="53">
        <v>1.133648</v>
      </c>
      <c r="CQ597" s="53">
        <v>1.620987</v>
      </c>
      <c r="CR597" s="53">
        <v>2.5121020000000001</v>
      </c>
      <c r="CS597" s="53">
        <v>3.6289850000000001</v>
      </c>
      <c r="CT597" s="53">
        <v>3.8554789999999999</v>
      </c>
      <c r="CU597" s="53">
        <v>5.6264859999999999</v>
      </c>
      <c r="CV597" s="53">
        <v>6.813504</v>
      </c>
      <c r="CW597" s="53">
        <v>6.3079470000000004</v>
      </c>
      <c r="CX597" s="53">
        <v>6.0507479999999996</v>
      </c>
      <c r="CY597" s="53">
        <v>6.1315689999999998</v>
      </c>
      <c r="CZ597" s="53">
        <v>5.7917920000000001</v>
      </c>
      <c r="DA597" s="53">
        <v>8.0697726999999997</v>
      </c>
      <c r="DB597" s="53">
        <v>6.418221</v>
      </c>
      <c r="DC597" s="53">
        <v>5.6007660000000001</v>
      </c>
      <c r="DD597" s="53">
        <v>5.3663559999999997</v>
      </c>
      <c r="DE597" s="53">
        <v>5.6371130000000003</v>
      </c>
      <c r="DF597" s="53">
        <v>4.7720520000000004</v>
      </c>
      <c r="DG597" s="53">
        <v>3.5992679999999999</v>
      </c>
      <c r="DH597" s="53">
        <v>5.165216</v>
      </c>
      <c r="DI597" s="53">
        <v>5.4537969999999998</v>
      </c>
      <c r="DJ597" s="53">
        <v>5.9596289999999996</v>
      </c>
      <c r="DK597" s="53">
        <v>5.2086829999999997</v>
      </c>
      <c r="DL597" s="53">
        <v>4.4453820000000004</v>
      </c>
      <c r="DM597" s="53">
        <v>3.5557940000000001</v>
      </c>
      <c r="DN597" s="53">
        <v>2.661346</v>
      </c>
      <c r="DO597" s="53">
        <v>3.356166</v>
      </c>
      <c r="DP597" s="53">
        <v>4.4350829999999997</v>
      </c>
      <c r="DQ597" s="53">
        <v>5.7845719999999998</v>
      </c>
      <c r="DR597" s="53">
        <v>6.2164679999999999</v>
      </c>
      <c r="DS597" s="53">
        <v>8.1710969999999996</v>
      </c>
      <c r="DT597" s="53">
        <v>9.295636</v>
      </c>
      <c r="DU597" s="53">
        <v>8.6615300000000008</v>
      </c>
      <c r="DV597" s="53">
        <v>8.2714920000000003</v>
      </c>
      <c r="DW597" s="53">
        <v>8.152927</v>
      </c>
      <c r="DX597" s="53">
        <v>7.5911169999999997</v>
      </c>
      <c r="DY597" s="53">
        <v>10.45262</v>
      </c>
      <c r="DZ597" s="53">
        <v>8.2309149999999995</v>
      </c>
      <c r="EA597" s="53">
        <v>7.3422919999999996</v>
      </c>
      <c r="EB597" s="53">
        <v>7.0010079999999997</v>
      </c>
      <c r="EC597" s="53">
        <v>7.2180169999999997</v>
      </c>
      <c r="ED597" s="53">
        <v>6.0955339999999998</v>
      </c>
      <c r="EE597" s="53">
        <v>5.370978</v>
      </c>
      <c r="EF597" s="53">
        <v>6.8257440000000003</v>
      </c>
      <c r="EG597" s="53">
        <v>7.6727369999999997</v>
      </c>
      <c r="EH597" s="53">
        <v>8.4184800000000006</v>
      </c>
      <c r="EI597" s="53">
        <v>7.6845150000000002</v>
      </c>
      <c r="EJ597" s="53">
        <v>6.8765749999999999</v>
      </c>
      <c r="EK597" s="53">
        <v>5.8326200000000004</v>
      </c>
      <c r="EL597" s="53">
        <v>4.8670999999999998</v>
      </c>
      <c r="EM597" s="53">
        <v>5.8614889999999997</v>
      </c>
      <c r="EN597" s="53">
        <v>7.2115609999999997</v>
      </c>
      <c r="EO597" s="53">
        <v>8.8968969999999992</v>
      </c>
      <c r="EP597" s="53">
        <v>9.6253609999999998</v>
      </c>
      <c r="EQ597" s="53">
        <v>11.84511</v>
      </c>
      <c r="ER597" s="53">
        <v>12.879440000000001</v>
      </c>
      <c r="ES597" s="53">
        <v>12.05973</v>
      </c>
      <c r="ET597" s="53">
        <v>11.47789</v>
      </c>
      <c r="EU597" s="53">
        <v>11.07145</v>
      </c>
      <c r="EV597" s="53">
        <v>10.18906</v>
      </c>
      <c r="EW597" s="53">
        <v>59.768479999999997</v>
      </c>
      <c r="EX597" s="53">
        <v>58.975140000000003</v>
      </c>
      <c r="EY597" s="53">
        <v>58.15457</v>
      </c>
      <c r="EZ597" s="53">
        <v>57.399859999999997</v>
      </c>
      <c r="FA597" s="53">
        <v>56.733870000000003</v>
      </c>
      <c r="FB597" s="53">
        <v>56.321570000000001</v>
      </c>
      <c r="FC597" s="53">
        <v>56.675739999999998</v>
      </c>
      <c r="FD597" s="53">
        <v>59.416330000000002</v>
      </c>
      <c r="FE597" s="53">
        <v>63.330309999999997</v>
      </c>
      <c r="FF597" s="53">
        <v>67.486559999999997</v>
      </c>
      <c r="FG597" s="53">
        <v>71.512100000000004</v>
      </c>
      <c r="FH597" s="53">
        <v>75.597790000000003</v>
      </c>
      <c r="FI597" s="53">
        <v>78.912639999999996</v>
      </c>
      <c r="FJ597" s="53">
        <v>81.269829999999999</v>
      </c>
      <c r="FK597" s="53">
        <v>82.479500000000002</v>
      </c>
      <c r="FL597" s="53">
        <v>82.36694</v>
      </c>
      <c r="FM597" s="53">
        <v>81.211359999999999</v>
      </c>
      <c r="FN597" s="53">
        <v>79.477490000000003</v>
      </c>
      <c r="FO597" s="53">
        <v>76.526539999999997</v>
      </c>
      <c r="FP597" s="53">
        <v>72.344089999999994</v>
      </c>
      <c r="FQ597" s="53">
        <v>67.524190000000004</v>
      </c>
      <c r="FR597" s="53">
        <v>64.277559999999994</v>
      </c>
      <c r="FS597" s="53">
        <v>62.465049999999998</v>
      </c>
      <c r="FT597" s="53">
        <v>61.384410000000003</v>
      </c>
      <c r="FU597" s="53">
        <v>186</v>
      </c>
      <c r="FV597" s="53">
        <v>8238.65</v>
      </c>
      <c r="FW597" s="53">
        <v>151.5428</v>
      </c>
      <c r="FX597" s="53">
        <v>1</v>
      </c>
    </row>
    <row r="598" spans="1:180" x14ac:dyDescent="0.3">
      <c r="A598" t="s">
        <v>174</v>
      </c>
      <c r="B598" t="s">
        <v>221</v>
      </c>
      <c r="C598" t="s">
        <v>180</v>
      </c>
      <c r="D598" t="s">
        <v>227</v>
      </c>
      <c r="E598" t="s">
        <v>190</v>
      </c>
      <c r="F598" t="s">
        <v>233</v>
      </c>
      <c r="G598" t="s">
        <v>243</v>
      </c>
      <c r="H598" s="53">
        <v>28</v>
      </c>
      <c r="I598" s="53">
        <v>35.122250000000001</v>
      </c>
      <c r="J598" s="53">
        <v>34.358939999999997</v>
      </c>
      <c r="K598" s="53">
        <v>33.838900000000002</v>
      </c>
      <c r="L598" s="53">
        <v>33.472279999999998</v>
      </c>
      <c r="M598" s="53">
        <v>34.632849999999998</v>
      </c>
      <c r="N598" s="53">
        <v>36.408099999999997</v>
      </c>
      <c r="O598" s="53">
        <v>37.980780000000003</v>
      </c>
      <c r="P598" s="53">
        <v>38.707079999999998</v>
      </c>
      <c r="Q598" s="53">
        <v>40.115929999999999</v>
      </c>
      <c r="R598" s="53">
        <v>41.781219999999998</v>
      </c>
      <c r="S598" s="53">
        <v>43.521889999999999</v>
      </c>
      <c r="T598" s="53">
        <v>45.292499999999997</v>
      </c>
      <c r="U598" s="53">
        <v>46.860520000000001</v>
      </c>
      <c r="V598" s="53">
        <v>48.286909999999999</v>
      </c>
      <c r="W598" s="53">
        <v>49.391080000000002</v>
      </c>
      <c r="X598" s="53">
        <v>50.16178</v>
      </c>
      <c r="Y598" s="53">
        <v>50.324599999999997</v>
      </c>
      <c r="Z598" s="53">
        <v>49.22016</v>
      </c>
      <c r="AA598" s="53">
        <v>48.619500000000002</v>
      </c>
      <c r="AB598" s="53">
        <v>47.227080000000001</v>
      </c>
      <c r="AC598" s="53">
        <v>44.416229999999999</v>
      </c>
      <c r="AD598" s="53">
        <v>42.30932</v>
      </c>
      <c r="AE598" s="53">
        <v>38.975459999999998</v>
      </c>
      <c r="AF598" s="53">
        <v>36.845050000000001</v>
      </c>
      <c r="AG598" s="53">
        <v>1.684485</v>
      </c>
      <c r="AH598" s="53">
        <v>1.5867880000000001</v>
      </c>
      <c r="AI598" s="53">
        <v>1.309015</v>
      </c>
      <c r="AJ598" s="53">
        <v>0.93957849999999998</v>
      </c>
      <c r="AK598" s="53">
        <v>0.23470730000000001</v>
      </c>
      <c r="AL598" s="53">
        <v>-0.48387059999999998</v>
      </c>
      <c r="AM598" s="53">
        <v>-1.3996329999999999</v>
      </c>
      <c r="AN598" s="53">
        <v>-2.214893</v>
      </c>
      <c r="AO598" s="53">
        <v>-2.7715079999999999</v>
      </c>
      <c r="AP598" s="53">
        <v>-3.244326</v>
      </c>
      <c r="AQ598" s="53">
        <v>-3.3467760000000002</v>
      </c>
      <c r="AR598" s="53">
        <v>-3.400452</v>
      </c>
      <c r="AS598" s="53">
        <v>-3.6496010000000001</v>
      </c>
      <c r="AT598" s="53">
        <v>-3.782689</v>
      </c>
      <c r="AU598" s="53">
        <v>-3.8452299999999999</v>
      </c>
      <c r="AV598" s="53">
        <v>-3.6388859999999998</v>
      </c>
      <c r="AW598" s="53">
        <v>-3.0156960000000002</v>
      </c>
      <c r="AX598" s="53">
        <v>-2.3825050000000001</v>
      </c>
      <c r="AY598" s="53">
        <v>-1.1743969999999999</v>
      </c>
      <c r="AZ598" s="53">
        <v>-0.93536759999999997</v>
      </c>
      <c r="BA598" s="53">
        <v>-1.4601839999999999</v>
      </c>
      <c r="BB598" s="53">
        <v>-3.3157600000000002E-2</v>
      </c>
      <c r="BC598" s="53">
        <v>0.34746070000000001</v>
      </c>
      <c r="BD598" s="53">
        <v>1.3192950000000001</v>
      </c>
      <c r="BE598" s="53">
        <v>2.7611001000000002</v>
      </c>
      <c r="BF598" s="53">
        <v>2.6193620000000002</v>
      </c>
      <c r="BG598" s="53">
        <v>2.340068</v>
      </c>
      <c r="BH598" s="53">
        <v>2.024302</v>
      </c>
      <c r="BI598" s="53">
        <v>1.4107689999999999</v>
      </c>
      <c r="BJ598" s="53">
        <v>0.73451440000000001</v>
      </c>
      <c r="BK598" s="53">
        <v>-0.13070000000000001</v>
      </c>
      <c r="BL598" s="53">
        <v>-0.91308089999999997</v>
      </c>
      <c r="BM598" s="53">
        <v>-1.453193</v>
      </c>
      <c r="BN598" s="53">
        <v>-1.990337</v>
      </c>
      <c r="BO598" s="53">
        <v>-2.0811959999999998</v>
      </c>
      <c r="BP598" s="53">
        <v>-2.0930800000000001</v>
      </c>
      <c r="BQ598" s="53">
        <v>-2.3345579999999999</v>
      </c>
      <c r="BR598" s="53">
        <v>-2.4612769999999999</v>
      </c>
      <c r="BS598" s="53">
        <v>-2.5383689999999999</v>
      </c>
      <c r="BT598" s="53">
        <v>-2.1797599999999999</v>
      </c>
      <c r="BU598" s="53">
        <v>-1.463573</v>
      </c>
      <c r="BV598" s="53">
        <v>-0.88158320000000001</v>
      </c>
      <c r="BW598" s="53">
        <v>0.2963963</v>
      </c>
      <c r="BX598" s="53">
        <v>0.47534159999999998</v>
      </c>
      <c r="BY598" s="53">
        <v>-0.1490715</v>
      </c>
      <c r="BZ598" s="53">
        <v>1.2045410000000001</v>
      </c>
      <c r="CA598" s="53">
        <v>1.541833</v>
      </c>
      <c r="CB598" s="53">
        <v>2.4884819999999999</v>
      </c>
      <c r="CC598" s="53">
        <v>3.5067599</v>
      </c>
      <c r="CD598" s="53">
        <v>3.3345189999999998</v>
      </c>
      <c r="CE598" s="53">
        <v>3.054173</v>
      </c>
      <c r="CF598" s="53">
        <v>2.7755779999999999</v>
      </c>
      <c r="CG598" s="53">
        <v>2.2253059999999998</v>
      </c>
      <c r="CH598" s="53">
        <v>1.5783640000000001</v>
      </c>
      <c r="CI598" s="53">
        <v>0.74815900000000002</v>
      </c>
      <c r="CJ598" s="53">
        <v>-1.14501E-2</v>
      </c>
      <c r="CK598" s="53">
        <v>-0.54013219999999995</v>
      </c>
      <c r="CL598" s="53">
        <v>-1.1218269999999999</v>
      </c>
      <c r="CM598" s="53">
        <v>-1.2046589999999999</v>
      </c>
      <c r="CN598" s="53">
        <v>-1.1875979999999999</v>
      </c>
      <c r="CO598" s="53">
        <v>-1.4237629999999999</v>
      </c>
      <c r="CP598" s="53">
        <v>-1.5460719999999999</v>
      </c>
      <c r="CQ598" s="53">
        <v>-1.6332409999999999</v>
      </c>
      <c r="CR598" s="53">
        <v>-1.1691739999999999</v>
      </c>
      <c r="CS598" s="53">
        <v>-0.38857649999999999</v>
      </c>
      <c r="CT598" s="53">
        <v>0.1579507</v>
      </c>
      <c r="CU598" s="53">
        <v>1.3150630000000001</v>
      </c>
      <c r="CV598" s="53">
        <v>1.4523950000000001</v>
      </c>
      <c r="CW598" s="53">
        <v>0.75900129999999999</v>
      </c>
      <c r="CX598" s="53">
        <v>2.0617670000000001</v>
      </c>
      <c r="CY598" s="53">
        <v>2.3690509999999998</v>
      </c>
      <c r="CZ598" s="53">
        <v>3.2982580000000001</v>
      </c>
      <c r="DA598" s="53">
        <v>4.2524198999999996</v>
      </c>
      <c r="DB598" s="53">
        <v>4.0496759999999998</v>
      </c>
      <c r="DC598" s="53">
        <v>3.7682769999999999</v>
      </c>
      <c r="DD598" s="53">
        <v>3.5268549999999999</v>
      </c>
      <c r="DE598" s="53">
        <v>3.0398429999999999</v>
      </c>
      <c r="DF598" s="53">
        <v>2.4222139999999999</v>
      </c>
      <c r="DG598" s="53">
        <v>1.6270180000000001</v>
      </c>
      <c r="DH598" s="53">
        <v>0.89018070000000005</v>
      </c>
      <c r="DI598" s="53">
        <v>0.3729286</v>
      </c>
      <c r="DJ598" s="53">
        <v>-0.25331819999999999</v>
      </c>
      <c r="DK598" s="53">
        <v>-0.3281212</v>
      </c>
      <c r="DL598" s="53">
        <v>-0.28211619999999998</v>
      </c>
      <c r="DM598" s="53">
        <v>-0.51296839999999999</v>
      </c>
      <c r="DN598" s="53">
        <v>-0.63086660000000006</v>
      </c>
      <c r="DO598" s="53">
        <v>-0.72811269999999995</v>
      </c>
      <c r="DP598" s="53">
        <v>-0.1585886</v>
      </c>
      <c r="DQ598" s="53">
        <v>0.68641949999999996</v>
      </c>
      <c r="DR598" s="53">
        <v>1.197484</v>
      </c>
      <c r="DS598" s="53">
        <v>2.3337310000000002</v>
      </c>
      <c r="DT598" s="53">
        <v>2.4294479999999998</v>
      </c>
      <c r="DU598" s="53">
        <v>1.6670739999999999</v>
      </c>
      <c r="DV598" s="53">
        <v>2.9189929999999999</v>
      </c>
      <c r="DW598" s="53">
        <v>3.196269</v>
      </c>
      <c r="DX598" s="53">
        <v>4.108034</v>
      </c>
      <c r="DY598" s="53">
        <v>5.3290347999999996</v>
      </c>
      <c r="DZ598" s="53">
        <v>5.0822500000000002</v>
      </c>
      <c r="EA598" s="53">
        <v>4.7993300000000003</v>
      </c>
      <c r="EB598" s="53">
        <v>4.6115779999999997</v>
      </c>
      <c r="EC598" s="53">
        <v>4.2159050000000002</v>
      </c>
      <c r="ED598" s="53">
        <v>3.6405989999999999</v>
      </c>
      <c r="EE598" s="53">
        <v>2.8959510000000002</v>
      </c>
      <c r="EF598" s="53">
        <v>2.1919930000000001</v>
      </c>
      <c r="EG598" s="53">
        <v>1.6912430000000001</v>
      </c>
      <c r="EH598" s="53">
        <v>1.0006710000000001</v>
      </c>
      <c r="EI598" s="53">
        <v>0.9374593</v>
      </c>
      <c r="EJ598" s="53">
        <v>1.0252559999999999</v>
      </c>
      <c r="EK598" s="53">
        <v>0.80207430000000002</v>
      </c>
      <c r="EL598" s="53">
        <v>0.69054470000000001</v>
      </c>
      <c r="EM598" s="53">
        <v>0.57874859999999995</v>
      </c>
      <c r="EN598" s="53">
        <v>1.3005370000000001</v>
      </c>
      <c r="EO598" s="53">
        <v>2.2385429999999999</v>
      </c>
      <c r="EP598" s="53">
        <v>2.6984059999999999</v>
      </c>
      <c r="EQ598" s="53">
        <v>3.8045239999999998</v>
      </c>
      <c r="ER598" s="53">
        <v>3.840157</v>
      </c>
      <c r="ES598" s="53">
        <v>2.9781870000000001</v>
      </c>
      <c r="ET598" s="53">
        <v>4.1566919999999996</v>
      </c>
      <c r="EU598" s="53">
        <v>4.3906409999999996</v>
      </c>
      <c r="EV598" s="53">
        <v>5.2772209999999999</v>
      </c>
      <c r="EW598" s="53">
        <v>58.725490000000001</v>
      </c>
      <c r="EX598" s="53">
        <v>57.536029999999997</v>
      </c>
      <c r="EY598" s="53">
        <v>56.601219999999998</v>
      </c>
      <c r="EZ598" s="53">
        <v>55.93723</v>
      </c>
      <c r="FA598" s="53">
        <v>55.361719999999998</v>
      </c>
      <c r="FB598" s="53">
        <v>54.843769999999999</v>
      </c>
      <c r="FC598" s="53">
        <v>54.455060000000003</v>
      </c>
      <c r="FD598" s="53">
        <v>55.206139999999998</v>
      </c>
      <c r="FE598" s="53">
        <v>58.777439999999999</v>
      </c>
      <c r="FF598" s="53">
        <v>63.067230000000002</v>
      </c>
      <c r="FG598" s="53">
        <v>67.786479999999997</v>
      </c>
      <c r="FH598" s="53">
        <v>72.816149999999993</v>
      </c>
      <c r="FI598" s="53">
        <v>77.142349999999993</v>
      </c>
      <c r="FJ598" s="53">
        <v>80.879549999999995</v>
      </c>
      <c r="FK598" s="53">
        <v>83.034760000000006</v>
      </c>
      <c r="FL598" s="53">
        <v>82.953149999999994</v>
      </c>
      <c r="FM598" s="53">
        <v>80.750699999999995</v>
      </c>
      <c r="FN598" s="53">
        <v>77.37764</v>
      </c>
      <c r="FO598" s="53">
        <v>72.850650000000002</v>
      </c>
      <c r="FP598" s="53">
        <v>68.234020000000001</v>
      </c>
      <c r="FQ598" s="53">
        <v>65.083020000000005</v>
      </c>
      <c r="FR598" s="53">
        <v>62.737209999999997</v>
      </c>
      <c r="FS598" s="53">
        <v>60.74624</v>
      </c>
      <c r="FT598" s="53">
        <v>59.369239999999998</v>
      </c>
      <c r="FU598" s="53">
        <v>187</v>
      </c>
      <c r="FV598" s="53">
        <v>8367.8610000000008</v>
      </c>
      <c r="FW598" s="53">
        <v>305.19920000000002</v>
      </c>
      <c r="FX598" s="53">
        <v>1</v>
      </c>
    </row>
    <row r="599" spans="1:180" x14ac:dyDescent="0.3">
      <c r="A599" t="s">
        <v>174</v>
      </c>
      <c r="B599" t="s">
        <v>221</v>
      </c>
      <c r="C599" t="s">
        <v>180</v>
      </c>
      <c r="D599" t="s">
        <v>227</v>
      </c>
      <c r="E599" t="s">
        <v>189</v>
      </c>
      <c r="F599" t="s">
        <v>233</v>
      </c>
      <c r="G599" t="s">
        <v>243</v>
      </c>
      <c r="H599" s="53">
        <v>28</v>
      </c>
      <c r="I599" s="53">
        <v>35.024940000000001</v>
      </c>
      <c r="J599" s="53">
        <v>33.69117</v>
      </c>
      <c r="K599" s="53">
        <v>33.449959999999997</v>
      </c>
      <c r="L599" s="53">
        <v>33.47786</v>
      </c>
      <c r="M599" s="53">
        <v>35.029829999999997</v>
      </c>
      <c r="N599" s="53">
        <v>36.549190000000003</v>
      </c>
      <c r="O599" s="53">
        <v>38.078029999999998</v>
      </c>
      <c r="P599" s="53">
        <v>39.179729999999999</v>
      </c>
      <c r="Q599" s="53">
        <v>40.98227</v>
      </c>
      <c r="R599" s="53">
        <v>42.43215</v>
      </c>
      <c r="S599" s="53">
        <v>44.504550000000002</v>
      </c>
      <c r="T599" s="53">
        <v>46.747630000000001</v>
      </c>
      <c r="U599" s="53">
        <v>48.684629999999999</v>
      </c>
      <c r="V599" s="53">
        <v>50.219659999999998</v>
      </c>
      <c r="W599" s="53">
        <v>51.343429999999998</v>
      </c>
      <c r="X599" s="53">
        <v>51.995600000000003</v>
      </c>
      <c r="Y599" s="53">
        <v>52.00009</v>
      </c>
      <c r="Z599" s="53">
        <v>50.722720000000002</v>
      </c>
      <c r="AA599" s="53">
        <v>49.764420000000001</v>
      </c>
      <c r="AB599" s="53">
        <v>47.413539999999998</v>
      </c>
      <c r="AC599" s="53">
        <v>45.364310000000003</v>
      </c>
      <c r="AD599" s="53">
        <v>43.39367</v>
      </c>
      <c r="AE599" s="53">
        <v>39.986750000000001</v>
      </c>
      <c r="AF599" s="53">
        <v>37.370460000000001</v>
      </c>
      <c r="AG599" s="53">
        <v>1.866565</v>
      </c>
      <c r="AH599" s="53">
        <v>1.4476910000000001</v>
      </c>
      <c r="AI599" s="53">
        <v>1.4831460000000001</v>
      </c>
      <c r="AJ599" s="53">
        <v>1.640682</v>
      </c>
      <c r="AK599" s="53">
        <v>1.3715809999999999</v>
      </c>
      <c r="AL599" s="53">
        <v>0.47175400000000001</v>
      </c>
      <c r="AM599" s="53">
        <v>-0.81811509999999998</v>
      </c>
      <c r="AN599" s="53">
        <v>-1.3028869999999999</v>
      </c>
      <c r="AO599" s="53">
        <v>-1.7248699999999999</v>
      </c>
      <c r="AP599" s="53">
        <v>-2.6667550000000002</v>
      </c>
      <c r="AQ599" s="53">
        <v>-2.7137859999999998</v>
      </c>
      <c r="AR599" s="53">
        <v>-2.4917940000000001</v>
      </c>
      <c r="AS599" s="53">
        <v>-2.3162919999999998</v>
      </c>
      <c r="AT599" s="53">
        <v>-2.368852</v>
      </c>
      <c r="AU599" s="53">
        <v>-2.508181</v>
      </c>
      <c r="AV599" s="53">
        <v>-2.5307740000000001</v>
      </c>
      <c r="AW599" s="53">
        <v>-2.623653</v>
      </c>
      <c r="AX599" s="53">
        <v>-2.6685029999999998</v>
      </c>
      <c r="AY599" s="53">
        <v>-1.576943</v>
      </c>
      <c r="AZ599" s="53">
        <v>-1.736462</v>
      </c>
      <c r="BA599" s="53">
        <v>-1.452472</v>
      </c>
      <c r="BB599" s="53">
        <v>0.40071000000000001</v>
      </c>
      <c r="BC599" s="53">
        <v>0.84384349999999997</v>
      </c>
      <c r="BD599" s="53">
        <v>1.4904040000000001</v>
      </c>
      <c r="BE599" s="53">
        <v>2.9473760000000002</v>
      </c>
      <c r="BF599" s="53">
        <v>2.4311850000000002</v>
      </c>
      <c r="BG599" s="53">
        <v>2.4781970000000002</v>
      </c>
      <c r="BH599" s="53">
        <v>2.6091380000000002</v>
      </c>
      <c r="BI599" s="53">
        <v>2.3491390000000001</v>
      </c>
      <c r="BJ599" s="53">
        <v>1.4120839999999999</v>
      </c>
      <c r="BK599" s="53">
        <v>0.42758249999999998</v>
      </c>
      <c r="BL599" s="53">
        <v>-0.1124623</v>
      </c>
      <c r="BM599" s="53">
        <v>-0.56085569999999996</v>
      </c>
      <c r="BN599" s="53">
        <v>-1.442178</v>
      </c>
      <c r="BO599" s="53">
        <v>-1.416806</v>
      </c>
      <c r="BP599" s="53">
        <v>-1.0772999999999999</v>
      </c>
      <c r="BQ599" s="53">
        <v>-0.78963110000000003</v>
      </c>
      <c r="BR599" s="53">
        <v>-0.83288810000000002</v>
      </c>
      <c r="BS599" s="53">
        <v>-0.92842389999999997</v>
      </c>
      <c r="BT599" s="53">
        <v>-0.80456079999999996</v>
      </c>
      <c r="BU599" s="53">
        <v>-0.6897972</v>
      </c>
      <c r="BV599" s="53">
        <v>-0.7088006</v>
      </c>
      <c r="BW599" s="53">
        <v>0.30343170000000003</v>
      </c>
      <c r="BX599" s="53">
        <v>5.2205799999999997E-2</v>
      </c>
      <c r="BY599" s="53">
        <v>0.10124909999999999</v>
      </c>
      <c r="BZ599" s="53">
        <v>1.744218</v>
      </c>
      <c r="CA599" s="53">
        <v>2.114341</v>
      </c>
      <c r="CB599" s="53">
        <v>2.6823399999999999</v>
      </c>
      <c r="CC599" s="53">
        <v>3.6959431</v>
      </c>
      <c r="CD599" s="53">
        <v>3.1123500000000002</v>
      </c>
      <c r="CE599" s="53">
        <v>3.1673659999999999</v>
      </c>
      <c r="CF599" s="53">
        <v>3.2798880000000001</v>
      </c>
      <c r="CG599" s="53">
        <v>3.0261930000000001</v>
      </c>
      <c r="CH599" s="53">
        <v>2.0633530000000002</v>
      </c>
      <c r="CI599" s="53">
        <v>1.290349</v>
      </c>
      <c r="CJ599" s="53">
        <v>0.71202220000000005</v>
      </c>
      <c r="CK599" s="53">
        <v>0.2453371</v>
      </c>
      <c r="CL599" s="53">
        <v>-0.59403930000000005</v>
      </c>
      <c r="CM599" s="53">
        <v>-0.51852050000000005</v>
      </c>
      <c r="CN599" s="53">
        <v>-9.7625600000000007E-2</v>
      </c>
      <c r="CO599" s="53">
        <v>0.26772980000000002</v>
      </c>
      <c r="CP599" s="53">
        <v>0.23091590000000001</v>
      </c>
      <c r="CQ599" s="53">
        <v>0.1657111</v>
      </c>
      <c r="CR599" s="53">
        <v>0.3910092</v>
      </c>
      <c r="CS599" s="53">
        <v>0.64958539999999998</v>
      </c>
      <c r="CT599" s="53">
        <v>0.64848329999999998</v>
      </c>
      <c r="CU599" s="53">
        <v>1.6057729999999999</v>
      </c>
      <c r="CV599" s="53">
        <v>1.291032</v>
      </c>
      <c r="CW599" s="53">
        <v>1.177351</v>
      </c>
      <c r="CX599" s="53">
        <v>2.6747269999999999</v>
      </c>
      <c r="CY599" s="53">
        <v>2.9942829999999998</v>
      </c>
      <c r="CZ599" s="53">
        <v>3.5078710000000002</v>
      </c>
      <c r="DA599" s="53">
        <v>4.4445100000000002</v>
      </c>
      <c r="DB599" s="53">
        <v>3.7935140000000001</v>
      </c>
      <c r="DC599" s="53">
        <v>3.856535</v>
      </c>
      <c r="DD599" s="53">
        <v>3.9506380000000001</v>
      </c>
      <c r="DE599" s="53">
        <v>3.7032470000000002</v>
      </c>
      <c r="DF599" s="53">
        <v>2.7146219999999999</v>
      </c>
      <c r="DG599" s="53">
        <v>2.1531150000000001</v>
      </c>
      <c r="DH599" s="53">
        <v>1.5365070000000001</v>
      </c>
      <c r="DI599" s="53">
        <v>1.0515300000000001</v>
      </c>
      <c r="DJ599" s="53">
        <v>0.25409929999999997</v>
      </c>
      <c r="DK599" s="53">
        <v>0.37976460000000001</v>
      </c>
      <c r="DL599" s="53">
        <v>0.88204899999999997</v>
      </c>
      <c r="DM599" s="53">
        <v>1.325091</v>
      </c>
      <c r="DN599" s="53">
        <v>1.2947200000000001</v>
      </c>
      <c r="DO599" s="53">
        <v>1.259846</v>
      </c>
      <c r="DP599" s="53">
        <v>1.586579</v>
      </c>
      <c r="DQ599" s="53">
        <v>1.9889680000000001</v>
      </c>
      <c r="DR599" s="53">
        <v>2.0057670000000001</v>
      </c>
      <c r="DS599" s="53">
        <v>2.908115</v>
      </c>
      <c r="DT599" s="53">
        <v>2.5298579999999999</v>
      </c>
      <c r="DU599" s="53">
        <v>2.2534540000000001</v>
      </c>
      <c r="DV599" s="53">
        <v>3.6052369999999998</v>
      </c>
      <c r="DW599" s="53">
        <v>3.8742260000000002</v>
      </c>
      <c r="DX599" s="53">
        <v>4.3334020000000004</v>
      </c>
      <c r="DY599" s="53">
        <v>5.5253220000000001</v>
      </c>
      <c r="DZ599" s="53">
        <v>4.7770080000000004</v>
      </c>
      <c r="EA599" s="53">
        <v>4.8515860000000002</v>
      </c>
      <c r="EB599" s="53">
        <v>4.9190940000000003</v>
      </c>
      <c r="EC599" s="53">
        <v>4.6808050000000003</v>
      </c>
      <c r="ED599" s="53">
        <v>3.6549520000000002</v>
      </c>
      <c r="EE599" s="53">
        <v>3.3988130000000001</v>
      </c>
      <c r="EF599" s="53">
        <v>2.726931</v>
      </c>
      <c r="EG599" s="53">
        <v>2.215544</v>
      </c>
      <c r="EH599" s="53">
        <v>1.478677</v>
      </c>
      <c r="EI599" s="53">
        <v>1.6767460000000001</v>
      </c>
      <c r="EJ599" s="53">
        <v>2.2965429999999998</v>
      </c>
      <c r="EK599" s="53">
        <v>2.8517519999999998</v>
      </c>
      <c r="EL599" s="53">
        <v>2.8306840000000002</v>
      </c>
      <c r="EM599" s="53">
        <v>2.8396029999999999</v>
      </c>
      <c r="EN599" s="53">
        <v>3.3127930000000001</v>
      </c>
      <c r="EO599" s="53">
        <v>3.9228239999999999</v>
      </c>
      <c r="EP599" s="53">
        <v>3.9654699999999998</v>
      </c>
      <c r="EQ599" s="53">
        <v>4.7884890000000002</v>
      </c>
      <c r="ER599" s="53">
        <v>4.3185250000000002</v>
      </c>
      <c r="ES599" s="53">
        <v>3.807175</v>
      </c>
      <c r="ET599" s="53">
        <v>4.9487439999999996</v>
      </c>
      <c r="EU599" s="53">
        <v>5.1447229999999999</v>
      </c>
      <c r="EV599" s="53">
        <v>5.5253379999999996</v>
      </c>
      <c r="EW599" s="53">
        <v>58.785850000000003</v>
      </c>
      <c r="EX599" s="53">
        <v>57.976909999999997</v>
      </c>
      <c r="EY599" s="53">
        <v>57.288159999999998</v>
      </c>
      <c r="EZ599" s="53">
        <v>56.581789999999998</v>
      </c>
      <c r="FA599" s="53">
        <v>56.019689999999997</v>
      </c>
      <c r="FB599" s="53">
        <v>55.770299999999999</v>
      </c>
      <c r="FC599" s="53">
        <v>55.708680000000001</v>
      </c>
      <c r="FD599" s="53">
        <v>56.921120000000002</v>
      </c>
      <c r="FE599" s="53">
        <v>59.772730000000003</v>
      </c>
      <c r="FF599" s="53">
        <v>63.310650000000003</v>
      </c>
      <c r="FG599" s="53">
        <v>68.077659999999995</v>
      </c>
      <c r="FH599" s="53">
        <v>73.090549999999993</v>
      </c>
      <c r="FI599" s="53">
        <v>77.595280000000002</v>
      </c>
      <c r="FJ599" s="53">
        <v>81.253039999999999</v>
      </c>
      <c r="FK599" s="53">
        <v>83.241129999999998</v>
      </c>
      <c r="FL599" s="53">
        <v>83.531720000000007</v>
      </c>
      <c r="FM599" s="53">
        <v>82.702719999999999</v>
      </c>
      <c r="FN599" s="53">
        <v>80.336410000000001</v>
      </c>
      <c r="FO599" s="53">
        <v>76.888180000000006</v>
      </c>
      <c r="FP599" s="53">
        <v>71.703819999999993</v>
      </c>
      <c r="FQ599" s="53">
        <v>66.793019999999999</v>
      </c>
      <c r="FR599" s="53">
        <v>63.880890000000001</v>
      </c>
      <c r="FS599" s="53">
        <v>61.975940000000001</v>
      </c>
      <c r="FT599" s="53">
        <v>60.501220000000004</v>
      </c>
      <c r="FU599" s="53">
        <v>187</v>
      </c>
      <c r="FV599" s="53">
        <v>8461.4</v>
      </c>
      <c r="FW599" s="53">
        <v>219.0641</v>
      </c>
      <c r="FX599" s="53">
        <v>1</v>
      </c>
    </row>
    <row r="600" spans="1:180" x14ac:dyDescent="0.3">
      <c r="A600" t="s">
        <v>174</v>
      </c>
      <c r="B600" t="s">
        <v>221</v>
      </c>
      <c r="C600" t="s">
        <v>180</v>
      </c>
      <c r="D600" t="s">
        <v>248</v>
      </c>
      <c r="E600" t="s">
        <v>188</v>
      </c>
      <c r="F600" t="s">
        <v>233</v>
      </c>
      <c r="G600" t="s">
        <v>243</v>
      </c>
      <c r="H600" s="53">
        <v>28</v>
      </c>
      <c r="I600" s="53">
        <v>36.805549999999997</v>
      </c>
      <c r="J600" s="53">
        <v>34.872729999999997</v>
      </c>
      <c r="K600" s="53">
        <v>34.062730000000002</v>
      </c>
      <c r="L600" s="53">
        <v>33.75929</v>
      </c>
      <c r="M600" s="53">
        <v>35.155149999999999</v>
      </c>
      <c r="N600" s="53">
        <v>36.209470000000003</v>
      </c>
      <c r="O600" s="53">
        <v>35.992539999999998</v>
      </c>
      <c r="P600" s="53">
        <v>38.807989999999997</v>
      </c>
      <c r="Q600" s="53">
        <v>40.405700000000003</v>
      </c>
      <c r="R600" s="53">
        <v>43.175370000000001</v>
      </c>
      <c r="S600" s="53">
        <v>44.778440000000003</v>
      </c>
      <c r="T600" s="53">
        <v>46.173830000000002</v>
      </c>
      <c r="U600" s="53">
        <v>46.693890000000003</v>
      </c>
      <c r="V600" s="53">
        <v>47.943860000000001</v>
      </c>
      <c r="W600" s="53">
        <v>48.605879999999999</v>
      </c>
      <c r="X600" s="53">
        <v>49.145809999999997</v>
      </c>
      <c r="Y600" s="53">
        <v>49.431480000000001</v>
      </c>
      <c r="Z600" s="53">
        <v>49.384010000000004</v>
      </c>
      <c r="AA600" s="53">
        <v>49.220590000000001</v>
      </c>
      <c r="AB600" s="53">
        <v>47.719349999999999</v>
      </c>
      <c r="AC600" s="53">
        <v>45.365180000000002</v>
      </c>
      <c r="AD600" s="53">
        <v>43.118099999999998</v>
      </c>
      <c r="AE600" s="53">
        <v>39.457979999999999</v>
      </c>
      <c r="AF600" s="53">
        <v>36.966290000000001</v>
      </c>
      <c r="AG600" s="53">
        <v>1.9929950000000001</v>
      </c>
      <c r="AH600" s="53">
        <v>1.4818560000000001</v>
      </c>
      <c r="AI600" s="53">
        <v>1.131402</v>
      </c>
      <c r="AJ600" s="53">
        <v>1.3860220000000001</v>
      </c>
      <c r="AK600" s="53">
        <v>2.1232250000000001</v>
      </c>
      <c r="AL600" s="53">
        <v>1.579297</v>
      </c>
      <c r="AM600" s="53">
        <v>-0.25542100000000001</v>
      </c>
      <c r="AN600" s="53">
        <v>1.2731889999999999</v>
      </c>
      <c r="AO600" s="53">
        <v>0.33148129999999998</v>
      </c>
      <c r="AP600" s="53">
        <v>0.48837520000000001</v>
      </c>
      <c r="AQ600" s="53">
        <v>-0.46818749999999998</v>
      </c>
      <c r="AR600" s="53">
        <v>-0.97162970000000004</v>
      </c>
      <c r="AS600" s="53">
        <v>-2.1464490000000001</v>
      </c>
      <c r="AT600" s="53">
        <v>-1.93249</v>
      </c>
      <c r="AU600" s="53">
        <v>-1.818465</v>
      </c>
      <c r="AV600" s="53">
        <v>-1.527938</v>
      </c>
      <c r="AW600" s="53">
        <v>-1.1044309999999999</v>
      </c>
      <c r="AX600" s="53">
        <v>-0.79799830000000005</v>
      </c>
      <c r="AY600" s="53">
        <v>-0.33898509999999998</v>
      </c>
      <c r="AZ600" s="53">
        <v>0.74581620000000004</v>
      </c>
      <c r="BA600" s="53">
        <v>0.5305105</v>
      </c>
      <c r="BB600" s="53">
        <v>0.2234275</v>
      </c>
      <c r="BC600" s="53">
        <v>-5.1170500000000001E-2</v>
      </c>
      <c r="BD600" s="53">
        <v>0.54084659999999996</v>
      </c>
      <c r="BE600" s="53">
        <v>3.7223480000000002</v>
      </c>
      <c r="BF600" s="53">
        <v>3.0229059999999999</v>
      </c>
      <c r="BG600" s="53">
        <v>2.647783</v>
      </c>
      <c r="BH600" s="53">
        <v>2.7013039999999999</v>
      </c>
      <c r="BI600" s="53">
        <v>3.189959</v>
      </c>
      <c r="BJ600" s="53">
        <v>2.6394669999999998</v>
      </c>
      <c r="BK600" s="53">
        <v>1.1146020000000001</v>
      </c>
      <c r="BL600" s="53">
        <v>2.3505769999999999</v>
      </c>
      <c r="BM600" s="53">
        <v>1.686169</v>
      </c>
      <c r="BN600" s="53">
        <v>2.0465490000000002</v>
      </c>
      <c r="BO600" s="53">
        <v>1.2069730000000001</v>
      </c>
      <c r="BP600" s="53">
        <v>0.72711680000000001</v>
      </c>
      <c r="BQ600" s="53">
        <v>-0.36358190000000001</v>
      </c>
      <c r="BR600" s="53">
        <v>-0.1118392</v>
      </c>
      <c r="BS600" s="53">
        <v>-0.1011637</v>
      </c>
      <c r="BT600" s="53">
        <v>0.16565579999999999</v>
      </c>
      <c r="BU600" s="53">
        <v>0.65819320000000003</v>
      </c>
      <c r="BV600" s="53">
        <v>1.0102690000000001</v>
      </c>
      <c r="BW600" s="53">
        <v>1.485171</v>
      </c>
      <c r="BX600" s="53">
        <v>2.5021339999999999</v>
      </c>
      <c r="BY600" s="53">
        <v>2.225568</v>
      </c>
      <c r="BZ600" s="53">
        <v>2.0199069999999999</v>
      </c>
      <c r="CA600" s="53">
        <v>1.6931419999999999</v>
      </c>
      <c r="CB600" s="53">
        <v>2.1492339999999999</v>
      </c>
      <c r="CC600" s="53">
        <v>4.9200930999999999</v>
      </c>
      <c r="CD600" s="53">
        <v>4.0902329999999996</v>
      </c>
      <c r="CE600" s="53">
        <v>3.6980240000000002</v>
      </c>
      <c r="CF600" s="53">
        <v>3.6122640000000001</v>
      </c>
      <c r="CG600" s="53">
        <v>3.928776</v>
      </c>
      <c r="CH600" s="53">
        <v>3.3737379999999999</v>
      </c>
      <c r="CI600" s="53">
        <v>2.0634760000000001</v>
      </c>
      <c r="CJ600" s="53">
        <v>3.0967720000000001</v>
      </c>
      <c r="CK600" s="53">
        <v>2.624422</v>
      </c>
      <c r="CL600" s="53">
        <v>3.1257359999999998</v>
      </c>
      <c r="CM600" s="53">
        <v>2.367184</v>
      </c>
      <c r="CN600" s="53">
        <v>1.903664</v>
      </c>
      <c r="CO600" s="53">
        <v>0.87122639999999996</v>
      </c>
      <c r="CP600" s="53">
        <v>1.149138</v>
      </c>
      <c r="CQ600" s="53">
        <v>1.0882339999999999</v>
      </c>
      <c r="CR600" s="53">
        <v>1.3386340000000001</v>
      </c>
      <c r="CS600" s="53">
        <v>1.8789819999999999</v>
      </c>
      <c r="CT600" s="53">
        <v>2.2626689999999998</v>
      </c>
      <c r="CU600" s="53">
        <v>2.7485759999999999</v>
      </c>
      <c r="CV600" s="53">
        <v>3.7185540000000001</v>
      </c>
      <c r="CW600" s="53">
        <v>3.399559</v>
      </c>
      <c r="CX600" s="53">
        <v>3.2641420000000001</v>
      </c>
      <c r="CY600" s="53">
        <v>2.9012479999999998</v>
      </c>
      <c r="CZ600" s="53">
        <v>3.2631990000000002</v>
      </c>
      <c r="DA600" s="53">
        <v>6.1178369999999997</v>
      </c>
      <c r="DB600" s="53">
        <v>5.1575600000000001</v>
      </c>
      <c r="DC600" s="53">
        <v>4.7482639999999998</v>
      </c>
      <c r="DD600" s="53">
        <v>4.5232250000000001</v>
      </c>
      <c r="DE600" s="53">
        <v>4.667592</v>
      </c>
      <c r="DF600" s="53">
        <v>4.1080079999999999</v>
      </c>
      <c r="DG600" s="53">
        <v>3.0123489999999999</v>
      </c>
      <c r="DH600" s="53">
        <v>3.8429679999999999</v>
      </c>
      <c r="DI600" s="53">
        <v>3.562675</v>
      </c>
      <c r="DJ600" s="53">
        <v>4.2049219999999998</v>
      </c>
      <c r="DK600" s="53">
        <v>3.5273949999999998</v>
      </c>
      <c r="DL600" s="53">
        <v>3.0802100000000001</v>
      </c>
      <c r="DM600" s="53">
        <v>2.1060349999999999</v>
      </c>
      <c r="DN600" s="53">
        <v>2.4101149999999998</v>
      </c>
      <c r="DO600" s="53">
        <v>2.2776320000000001</v>
      </c>
      <c r="DP600" s="53">
        <v>2.511612</v>
      </c>
      <c r="DQ600" s="53">
        <v>3.0997699999999999</v>
      </c>
      <c r="DR600" s="53">
        <v>3.515069</v>
      </c>
      <c r="DS600" s="53">
        <v>4.0119809999999996</v>
      </c>
      <c r="DT600" s="53">
        <v>4.9349740000000004</v>
      </c>
      <c r="DU600" s="53">
        <v>4.5735510000000001</v>
      </c>
      <c r="DV600" s="53">
        <v>4.5083780000000004</v>
      </c>
      <c r="DW600" s="53">
        <v>4.1093539999999997</v>
      </c>
      <c r="DX600" s="53">
        <v>4.3771630000000004</v>
      </c>
      <c r="DY600" s="53">
        <v>7.8471899000000001</v>
      </c>
      <c r="DZ600" s="53">
        <v>6.6986100000000004</v>
      </c>
      <c r="EA600" s="53">
        <v>6.2646459999999999</v>
      </c>
      <c r="EB600" s="53">
        <v>5.8385069999999999</v>
      </c>
      <c r="EC600" s="53">
        <v>5.7343260000000003</v>
      </c>
      <c r="ED600" s="53">
        <v>5.1681780000000002</v>
      </c>
      <c r="EE600" s="53">
        <v>4.3823720000000002</v>
      </c>
      <c r="EF600" s="53">
        <v>4.920356</v>
      </c>
      <c r="EG600" s="53">
        <v>4.9173619999999998</v>
      </c>
      <c r="EH600" s="53">
        <v>5.763096</v>
      </c>
      <c r="EI600" s="53">
        <v>5.2025560000000004</v>
      </c>
      <c r="EJ600" s="53">
        <v>4.7789570000000001</v>
      </c>
      <c r="EK600" s="53">
        <v>3.8889019999999999</v>
      </c>
      <c r="EL600" s="53">
        <v>4.230766</v>
      </c>
      <c r="EM600" s="53">
        <v>3.9949330000000001</v>
      </c>
      <c r="EN600" s="53">
        <v>4.2052069999999997</v>
      </c>
      <c r="EO600" s="53">
        <v>4.8623950000000002</v>
      </c>
      <c r="EP600" s="53">
        <v>5.3233360000000003</v>
      </c>
      <c r="EQ600" s="53">
        <v>5.8361369999999999</v>
      </c>
      <c r="ER600" s="53">
        <v>6.6912919999999998</v>
      </c>
      <c r="ES600" s="53">
        <v>6.2686080000000004</v>
      </c>
      <c r="ET600" s="53">
        <v>6.3048570000000002</v>
      </c>
      <c r="EU600" s="53">
        <v>5.8536659999999996</v>
      </c>
      <c r="EV600" s="53">
        <v>5.9855499999999999</v>
      </c>
      <c r="EW600" s="53">
        <v>58.365000000000002</v>
      </c>
      <c r="EX600" s="53">
        <v>57.370370000000001</v>
      </c>
      <c r="EY600" s="53">
        <v>56.590980000000002</v>
      </c>
      <c r="EZ600" s="53">
        <v>55.996510000000001</v>
      </c>
      <c r="FA600" s="53">
        <v>55.529519999999998</v>
      </c>
      <c r="FB600" s="53">
        <v>54.86956</v>
      </c>
      <c r="FC600" s="53">
        <v>55.098500000000001</v>
      </c>
      <c r="FD600" s="53">
        <v>56.820990000000002</v>
      </c>
      <c r="FE600" s="53">
        <v>60.180619999999998</v>
      </c>
      <c r="FF600" s="53">
        <v>64.692430000000002</v>
      </c>
      <c r="FG600" s="53">
        <v>69.557969999999997</v>
      </c>
      <c r="FH600" s="53">
        <v>74.6935</v>
      </c>
      <c r="FI600" s="53">
        <v>79.001080000000002</v>
      </c>
      <c r="FJ600" s="53">
        <v>82.101179999999999</v>
      </c>
      <c r="FK600" s="53">
        <v>83.640370000000004</v>
      </c>
      <c r="FL600" s="53">
        <v>83.579170000000005</v>
      </c>
      <c r="FM600" s="53">
        <v>82.313739999999996</v>
      </c>
      <c r="FN600" s="53">
        <v>80.184110000000004</v>
      </c>
      <c r="FO600" s="53">
        <v>76.834400000000002</v>
      </c>
      <c r="FP600" s="53">
        <v>72.071659999999994</v>
      </c>
      <c r="FQ600" s="53">
        <v>66.340040000000002</v>
      </c>
      <c r="FR600" s="53">
        <v>62.710949999999997</v>
      </c>
      <c r="FS600" s="53">
        <v>60.645200000000003</v>
      </c>
      <c r="FT600" s="53">
        <v>59.144390000000001</v>
      </c>
      <c r="FU600" s="53">
        <v>186.35480000000001</v>
      </c>
      <c r="FV600" s="53">
        <v>8425.2710000000006</v>
      </c>
      <c r="FW600" s="53">
        <v>164.11859999999999</v>
      </c>
      <c r="FX600" s="53">
        <v>1</v>
      </c>
    </row>
    <row r="601" spans="1:180" x14ac:dyDescent="0.3">
      <c r="A601" t="s">
        <v>174</v>
      </c>
      <c r="B601" t="s">
        <v>221</v>
      </c>
      <c r="C601" t="s">
        <v>180</v>
      </c>
      <c r="D601" t="s">
        <v>227</v>
      </c>
      <c r="E601" t="s">
        <v>187</v>
      </c>
      <c r="F601" t="s">
        <v>233</v>
      </c>
      <c r="G601" t="s">
        <v>243</v>
      </c>
      <c r="H601" s="53">
        <v>28</v>
      </c>
      <c r="I601" s="53">
        <v>37.575890000000001</v>
      </c>
      <c r="J601" s="53">
        <v>36.330620000000003</v>
      </c>
      <c r="K601" s="53">
        <v>35.59939</v>
      </c>
      <c r="L601" s="53">
        <v>35.02449</v>
      </c>
      <c r="M601" s="53">
        <v>35.47289</v>
      </c>
      <c r="N601" s="53">
        <v>35.80894</v>
      </c>
      <c r="O601" s="53">
        <v>36.143680000000003</v>
      </c>
      <c r="P601" s="53">
        <v>39.839480000000002</v>
      </c>
      <c r="Q601" s="53">
        <v>42.824399999999997</v>
      </c>
      <c r="R601" s="53">
        <v>45.885759999999998</v>
      </c>
      <c r="S601" s="53">
        <v>48.10501</v>
      </c>
      <c r="T601" s="53">
        <v>49.507640000000002</v>
      </c>
      <c r="U601" s="53">
        <v>50.288069999999998</v>
      </c>
      <c r="V601" s="53">
        <v>51.197369999999999</v>
      </c>
      <c r="W601" s="53">
        <v>52.374589999999998</v>
      </c>
      <c r="X601" s="53">
        <v>53.106679999999997</v>
      </c>
      <c r="Y601" s="53">
        <v>53.737879999999997</v>
      </c>
      <c r="Z601" s="53">
        <v>53.385379999999998</v>
      </c>
      <c r="AA601" s="53">
        <v>53.289920000000002</v>
      </c>
      <c r="AB601" s="53">
        <v>51.5</v>
      </c>
      <c r="AC601" s="53">
        <v>48.833550000000002</v>
      </c>
      <c r="AD601" s="53">
        <v>47.155619999999999</v>
      </c>
      <c r="AE601" s="53">
        <v>43.947000000000003</v>
      </c>
      <c r="AF601" s="53">
        <v>41.535789999999999</v>
      </c>
      <c r="AG601" s="53">
        <v>2.2774160000000001</v>
      </c>
      <c r="AH601" s="53">
        <v>2.061877</v>
      </c>
      <c r="AI601" s="53">
        <v>1.8266199999999999</v>
      </c>
      <c r="AJ601" s="53">
        <v>1.896326</v>
      </c>
      <c r="AK601" s="53">
        <v>1.8933089999999999</v>
      </c>
      <c r="AL601" s="53">
        <v>0.15581449999999999</v>
      </c>
      <c r="AM601" s="53">
        <v>-2.3690720000000001</v>
      </c>
      <c r="AN601" s="53">
        <v>-1.1797979999999999</v>
      </c>
      <c r="AO601" s="53">
        <v>-1.7222789999999999</v>
      </c>
      <c r="AP601" s="53">
        <v>-1.204399</v>
      </c>
      <c r="AQ601" s="53">
        <v>-1.077356</v>
      </c>
      <c r="AR601" s="53">
        <v>-1.038808</v>
      </c>
      <c r="AS601" s="53">
        <v>-1.249951</v>
      </c>
      <c r="AT601" s="53">
        <v>-1.233822</v>
      </c>
      <c r="AU601" s="53">
        <v>-1.2002710000000001</v>
      </c>
      <c r="AV601" s="53">
        <v>-1.05596</v>
      </c>
      <c r="AW601" s="53">
        <v>-0.63050399999999995</v>
      </c>
      <c r="AX601" s="53">
        <v>4.2425900000000002E-2</v>
      </c>
      <c r="AY601" s="53">
        <v>0.99561599999999995</v>
      </c>
      <c r="AZ601" s="53">
        <v>0.91983440000000005</v>
      </c>
      <c r="BA601" s="53">
        <v>0.35203069999999997</v>
      </c>
      <c r="BB601" s="53">
        <v>1.9882249999999999</v>
      </c>
      <c r="BC601" s="53">
        <v>2.43397</v>
      </c>
      <c r="BD601" s="53">
        <v>2.7881710000000002</v>
      </c>
      <c r="BE601" s="53">
        <v>4.8145838000000003</v>
      </c>
      <c r="BF601" s="53">
        <v>4.45756</v>
      </c>
      <c r="BG601" s="53">
        <v>4.1207079999999996</v>
      </c>
      <c r="BH601" s="53">
        <v>3.9425849999999998</v>
      </c>
      <c r="BI601" s="53">
        <v>3.2448009999999998</v>
      </c>
      <c r="BJ601" s="53">
        <v>1.404649</v>
      </c>
      <c r="BK601" s="53">
        <v>-0.66874739999999999</v>
      </c>
      <c r="BL601" s="53">
        <v>0.55720749999999997</v>
      </c>
      <c r="BM601" s="53">
        <v>0.53481639999999997</v>
      </c>
      <c r="BN601" s="53">
        <v>1.2581150000000001</v>
      </c>
      <c r="BO601" s="53">
        <v>1.3945369999999999</v>
      </c>
      <c r="BP601" s="53">
        <v>1.2038580000000001</v>
      </c>
      <c r="BQ601" s="53">
        <v>0.82447950000000003</v>
      </c>
      <c r="BR601" s="53">
        <v>0.84654910000000005</v>
      </c>
      <c r="BS601" s="53">
        <v>1.027136</v>
      </c>
      <c r="BT601" s="53">
        <v>1.372568</v>
      </c>
      <c r="BU601" s="53">
        <v>2.1722769999999998</v>
      </c>
      <c r="BV601" s="53">
        <v>2.9404690000000002</v>
      </c>
      <c r="BW601" s="53">
        <v>4.1715520000000001</v>
      </c>
      <c r="BX601" s="53">
        <v>4.3495239999999997</v>
      </c>
      <c r="BY601" s="53">
        <v>3.7180589999999998</v>
      </c>
      <c r="BZ601" s="53">
        <v>5.1751969999999998</v>
      </c>
      <c r="CA601" s="53">
        <v>5.6232360000000003</v>
      </c>
      <c r="CB601" s="53">
        <v>6.0582529999999997</v>
      </c>
      <c r="CC601" s="53">
        <v>6.5718179000000001</v>
      </c>
      <c r="CD601" s="53">
        <v>6.1168019999999999</v>
      </c>
      <c r="CE601" s="53">
        <v>5.7095859999999998</v>
      </c>
      <c r="CF601" s="53">
        <v>5.3598169999999996</v>
      </c>
      <c r="CG601" s="53">
        <v>4.180841</v>
      </c>
      <c r="CH601" s="53">
        <v>2.2695889999999999</v>
      </c>
      <c r="CI601" s="53">
        <v>0.50889249999999997</v>
      </c>
      <c r="CJ601" s="53">
        <v>1.7602519999999999</v>
      </c>
      <c r="CK601" s="53">
        <v>2.098074</v>
      </c>
      <c r="CL601" s="53">
        <v>2.9636439999999999</v>
      </c>
      <c r="CM601" s="53">
        <v>3.1065619999999998</v>
      </c>
      <c r="CN601" s="53">
        <v>2.7571210000000002</v>
      </c>
      <c r="CO601" s="53">
        <v>2.2612239999999999</v>
      </c>
      <c r="CP601" s="53">
        <v>2.2874080000000001</v>
      </c>
      <c r="CQ601" s="53">
        <v>2.5698310000000002</v>
      </c>
      <c r="CR601" s="53">
        <v>3.0545589999999998</v>
      </c>
      <c r="CS601" s="53">
        <v>4.1134740000000001</v>
      </c>
      <c r="CT601" s="53">
        <v>4.9476449999999996</v>
      </c>
      <c r="CU601" s="53">
        <v>6.3711960000000003</v>
      </c>
      <c r="CV601" s="53">
        <v>6.7249160000000003</v>
      </c>
      <c r="CW601" s="53">
        <v>6.0493589999999999</v>
      </c>
      <c r="CX601" s="53">
        <v>7.3824839999999998</v>
      </c>
      <c r="CY601" s="53">
        <v>7.8321120000000004</v>
      </c>
      <c r="CZ601" s="53">
        <v>8.3231029999999997</v>
      </c>
      <c r="DA601" s="53">
        <v>8.3290529000000006</v>
      </c>
      <c r="DB601" s="53">
        <v>7.7760439999999997</v>
      </c>
      <c r="DC601" s="53">
        <v>7.2984640000000001</v>
      </c>
      <c r="DD601" s="53">
        <v>6.77705</v>
      </c>
      <c r="DE601" s="53">
        <v>5.1168810000000002</v>
      </c>
      <c r="DF601" s="53">
        <v>3.134528</v>
      </c>
      <c r="DG601" s="53">
        <v>1.6865319999999999</v>
      </c>
      <c r="DH601" s="53">
        <v>2.9632960000000002</v>
      </c>
      <c r="DI601" s="53">
        <v>3.6613310000000001</v>
      </c>
      <c r="DJ601" s="53">
        <v>4.6691739999999999</v>
      </c>
      <c r="DK601" s="53">
        <v>4.8185880000000001</v>
      </c>
      <c r="DL601" s="53">
        <v>4.310384</v>
      </c>
      <c r="DM601" s="53">
        <v>3.6979679999999999</v>
      </c>
      <c r="DN601" s="53">
        <v>3.7282670000000002</v>
      </c>
      <c r="DO601" s="53">
        <v>4.1125259999999999</v>
      </c>
      <c r="DP601" s="53">
        <v>4.7365510000000004</v>
      </c>
      <c r="DQ601" s="53">
        <v>6.0546720000000001</v>
      </c>
      <c r="DR601" s="53">
        <v>6.9548209999999999</v>
      </c>
      <c r="DS601" s="53">
        <v>8.5708400000000005</v>
      </c>
      <c r="DT601" s="53">
        <v>9.1003070000000008</v>
      </c>
      <c r="DU601" s="53">
        <v>8.3806600000000007</v>
      </c>
      <c r="DV601" s="53">
        <v>9.5897710000000007</v>
      </c>
      <c r="DW601" s="53">
        <v>10.040990000000001</v>
      </c>
      <c r="DX601" s="53">
        <v>10.587949999999999</v>
      </c>
      <c r="DY601" s="53">
        <v>10.86622</v>
      </c>
      <c r="DZ601" s="53">
        <v>10.17173</v>
      </c>
      <c r="EA601" s="53">
        <v>9.5925519999999995</v>
      </c>
      <c r="EB601" s="53">
        <v>8.8233080000000008</v>
      </c>
      <c r="EC601" s="53">
        <v>6.4683729999999997</v>
      </c>
      <c r="ED601" s="53">
        <v>4.3833630000000001</v>
      </c>
      <c r="EE601" s="53">
        <v>3.3868580000000001</v>
      </c>
      <c r="EF601" s="53">
        <v>4.7003019999999998</v>
      </c>
      <c r="EG601" s="53">
        <v>5.9184270000000003</v>
      </c>
      <c r="EH601" s="53">
        <v>7.1316870000000003</v>
      </c>
      <c r="EI601" s="53">
        <v>7.2904799999999996</v>
      </c>
      <c r="EJ601" s="53">
        <v>6.5530489999999997</v>
      </c>
      <c r="EK601" s="53">
        <v>5.7723979999999999</v>
      </c>
      <c r="EL601" s="53">
        <v>5.8086390000000003</v>
      </c>
      <c r="EM601" s="53">
        <v>6.3399320000000001</v>
      </c>
      <c r="EN601" s="53">
        <v>7.1650790000000004</v>
      </c>
      <c r="EO601" s="53">
        <v>8.8574520000000003</v>
      </c>
      <c r="EP601" s="53">
        <v>9.8528629999999993</v>
      </c>
      <c r="EQ601" s="53">
        <v>11.746779999999999</v>
      </c>
      <c r="ER601" s="53">
        <v>12.53</v>
      </c>
      <c r="ES601" s="53">
        <v>11.746689999999999</v>
      </c>
      <c r="ET601" s="53">
        <v>12.77674</v>
      </c>
      <c r="EU601" s="53">
        <v>13.230259999999999</v>
      </c>
      <c r="EV601" s="53">
        <v>13.858040000000001</v>
      </c>
      <c r="EW601" s="53">
        <v>59.037880000000001</v>
      </c>
      <c r="EX601" s="53">
        <v>57.909210000000002</v>
      </c>
      <c r="EY601" s="53">
        <v>57.004280000000001</v>
      </c>
      <c r="EZ601" s="53">
        <v>56.231299999999997</v>
      </c>
      <c r="FA601" s="53">
        <v>55.535310000000003</v>
      </c>
      <c r="FB601" s="53">
        <v>54.959310000000002</v>
      </c>
      <c r="FC601" s="53">
        <v>55.562190000000001</v>
      </c>
      <c r="FD601" s="53">
        <v>58.55059</v>
      </c>
      <c r="FE601" s="53">
        <v>62.085900000000002</v>
      </c>
      <c r="FF601" s="53">
        <v>65.904330000000002</v>
      </c>
      <c r="FG601" s="53">
        <v>69.858990000000006</v>
      </c>
      <c r="FH601" s="53">
        <v>73.911420000000007</v>
      </c>
      <c r="FI601" s="53">
        <v>77.05462</v>
      </c>
      <c r="FJ601" s="53">
        <v>78.955280000000002</v>
      </c>
      <c r="FK601" s="53">
        <v>79.662270000000007</v>
      </c>
      <c r="FL601" s="53">
        <v>79.679990000000004</v>
      </c>
      <c r="FM601" s="53">
        <v>78.46114</v>
      </c>
      <c r="FN601" s="53">
        <v>76.741200000000006</v>
      </c>
      <c r="FO601" s="53">
        <v>74.150899999999993</v>
      </c>
      <c r="FP601" s="53">
        <v>70.347880000000004</v>
      </c>
      <c r="FQ601" s="53">
        <v>66.049850000000006</v>
      </c>
      <c r="FR601" s="53">
        <v>63.121090000000002</v>
      </c>
      <c r="FS601" s="53">
        <v>61.350810000000003</v>
      </c>
      <c r="FT601" s="53">
        <v>60.078690000000002</v>
      </c>
      <c r="FU601" s="53">
        <v>186</v>
      </c>
      <c r="FV601" s="53">
        <v>8238.65</v>
      </c>
      <c r="FW601" s="53">
        <v>151.5428</v>
      </c>
      <c r="FX601" s="53">
        <v>1</v>
      </c>
    </row>
    <row r="602" spans="1:180" x14ac:dyDescent="0.3">
      <c r="A602" t="s">
        <v>174</v>
      </c>
      <c r="B602" t="s">
        <v>221</v>
      </c>
      <c r="C602" t="s">
        <v>180</v>
      </c>
      <c r="D602" t="s">
        <v>227</v>
      </c>
      <c r="E602" t="s">
        <v>187</v>
      </c>
      <c r="F602" t="s">
        <v>234</v>
      </c>
      <c r="G602" t="s">
        <v>243</v>
      </c>
      <c r="H602" s="53">
        <v>73</v>
      </c>
      <c r="I602" s="53">
        <v>30.303940000000001</v>
      </c>
      <c r="J602" s="53">
        <v>29.26754</v>
      </c>
      <c r="K602" s="53">
        <v>28.29551</v>
      </c>
      <c r="L602" s="53">
        <v>27.984919999999999</v>
      </c>
      <c r="M602" s="53">
        <v>28.671690000000002</v>
      </c>
      <c r="N602" s="53">
        <v>30.334779999999999</v>
      </c>
      <c r="O602" s="53">
        <v>29.76249</v>
      </c>
      <c r="P602" s="53">
        <v>32.538960000000003</v>
      </c>
      <c r="Q602" s="53">
        <v>33.047719999999998</v>
      </c>
      <c r="R602" s="53">
        <v>36.102890000000002</v>
      </c>
      <c r="S602" s="53">
        <v>36.687519999999999</v>
      </c>
      <c r="T602" s="53">
        <v>37.669589999999999</v>
      </c>
      <c r="U602" s="53">
        <v>39.68685</v>
      </c>
      <c r="V602" s="53">
        <v>40.151420000000002</v>
      </c>
      <c r="W602" s="53">
        <v>41.044240000000002</v>
      </c>
      <c r="X602" s="53">
        <v>40.570210000000003</v>
      </c>
      <c r="Y602" s="53">
        <v>41.085160000000002</v>
      </c>
      <c r="Z602" s="53">
        <v>41.722380000000001</v>
      </c>
      <c r="AA602" s="53">
        <v>40.199689999999997</v>
      </c>
      <c r="AB602" s="53">
        <v>39.480919999999998</v>
      </c>
      <c r="AC602" s="53">
        <v>39.394590000000001</v>
      </c>
      <c r="AD602" s="53">
        <v>38.440800000000003</v>
      </c>
      <c r="AE602" s="53">
        <v>35.117750000000001</v>
      </c>
      <c r="AF602" s="53">
        <v>32.357030000000002</v>
      </c>
      <c r="AG602" s="53">
        <v>0.20971409999999999</v>
      </c>
      <c r="AH602" s="53">
        <v>0.50387020000000005</v>
      </c>
      <c r="AI602" s="53">
        <v>0.4419921</v>
      </c>
      <c r="AJ602" s="53">
        <v>0.28833399999999998</v>
      </c>
      <c r="AK602" s="53">
        <v>-0.51738110000000004</v>
      </c>
      <c r="AL602" s="53">
        <v>-0.19139700000000001</v>
      </c>
      <c r="AM602" s="53">
        <v>-2.066681</v>
      </c>
      <c r="AN602" s="53">
        <v>-0.6343858</v>
      </c>
      <c r="AO602" s="53">
        <v>-3.0683400000000001</v>
      </c>
      <c r="AP602" s="53">
        <v>-0.72527370000000002</v>
      </c>
      <c r="AQ602" s="53">
        <v>-1.9163479999999999</v>
      </c>
      <c r="AR602" s="53">
        <v>-2.8558349999999999</v>
      </c>
      <c r="AS602" s="53">
        <v>-1.286184</v>
      </c>
      <c r="AT602" s="53">
        <v>-2.4589910000000001</v>
      </c>
      <c r="AU602" s="53">
        <v>-1.733293</v>
      </c>
      <c r="AV602" s="53">
        <v>-2.9255610000000001</v>
      </c>
      <c r="AW602" s="53">
        <v>-1.679195</v>
      </c>
      <c r="AX602" s="53">
        <v>-0.16042190000000001</v>
      </c>
      <c r="AY602" s="53">
        <v>-0.74944569999999999</v>
      </c>
      <c r="AZ602" s="53">
        <v>-0.42878500000000003</v>
      </c>
      <c r="BA602" s="53">
        <v>-0.78187439999999997</v>
      </c>
      <c r="BB602" s="53">
        <v>0.1099055</v>
      </c>
      <c r="BC602" s="53">
        <v>0.59232750000000001</v>
      </c>
      <c r="BD602" s="53">
        <v>0.2550134</v>
      </c>
      <c r="BE602" s="53">
        <v>1.429149</v>
      </c>
      <c r="BF602" s="53">
        <v>1.708761</v>
      </c>
      <c r="BG602" s="53">
        <v>1.632511</v>
      </c>
      <c r="BH602" s="53">
        <v>1.5487759999999999</v>
      </c>
      <c r="BI602" s="53">
        <v>0.73755539999999997</v>
      </c>
      <c r="BJ602" s="53">
        <v>1.0059499999999999</v>
      </c>
      <c r="BK602" s="53">
        <v>-0.31308999999999998</v>
      </c>
      <c r="BL602" s="53">
        <v>0.64551009999999998</v>
      </c>
      <c r="BM602" s="53">
        <v>-1.2604280000000001</v>
      </c>
      <c r="BN602" s="53">
        <v>0.61124999999999996</v>
      </c>
      <c r="BO602" s="53">
        <v>-0.36142970000000002</v>
      </c>
      <c r="BP602" s="53">
        <v>-0.9878654</v>
      </c>
      <c r="BQ602" s="53">
        <v>0.13181319999999999</v>
      </c>
      <c r="BR602" s="53">
        <v>-0.69602269999999999</v>
      </c>
      <c r="BS602" s="53">
        <v>-0.13904610000000001</v>
      </c>
      <c r="BT602" s="53">
        <v>-0.99209239999999999</v>
      </c>
      <c r="BU602" s="53">
        <v>-0.1134096</v>
      </c>
      <c r="BV602" s="53">
        <v>1.206216</v>
      </c>
      <c r="BW602" s="53">
        <v>0.56372460000000002</v>
      </c>
      <c r="BX602" s="53">
        <v>0.90235540000000003</v>
      </c>
      <c r="BY602" s="53">
        <v>0.85387970000000002</v>
      </c>
      <c r="BZ602" s="53">
        <v>1.4947870000000001</v>
      </c>
      <c r="CA602" s="53">
        <v>1.8692599999999999</v>
      </c>
      <c r="CB602" s="53">
        <v>1.5984050000000001</v>
      </c>
      <c r="CC602" s="53">
        <v>2.2737259999999999</v>
      </c>
      <c r="CD602" s="53">
        <v>2.5432649999999999</v>
      </c>
      <c r="CE602" s="53">
        <v>2.4570599999999998</v>
      </c>
      <c r="CF602" s="53">
        <v>2.421754</v>
      </c>
      <c r="CG602" s="53">
        <v>1.6067210000000001</v>
      </c>
      <c r="CH602" s="53">
        <v>1.835229</v>
      </c>
      <c r="CI602" s="53">
        <v>0.90144179999999996</v>
      </c>
      <c r="CJ602" s="53">
        <v>1.531962</v>
      </c>
      <c r="CK602" s="53">
        <v>-8.2746E-3</v>
      </c>
      <c r="CL602" s="53">
        <v>1.5369219999999999</v>
      </c>
      <c r="CM602" s="53">
        <v>0.71550230000000004</v>
      </c>
      <c r="CN602" s="53">
        <v>0.3058845</v>
      </c>
      <c r="CO602" s="53">
        <v>1.1139140000000001</v>
      </c>
      <c r="CP602" s="53">
        <v>0.52500369999999996</v>
      </c>
      <c r="CQ602" s="53">
        <v>0.96512410000000004</v>
      </c>
      <c r="CR602" s="53">
        <v>0.3470222</v>
      </c>
      <c r="CS602" s="53">
        <v>0.97104869999999999</v>
      </c>
      <c r="CT602" s="53">
        <v>2.152746</v>
      </c>
      <c r="CU602" s="53">
        <v>1.473222</v>
      </c>
      <c r="CV602" s="53">
        <v>1.8242989999999999</v>
      </c>
      <c r="CW602" s="53">
        <v>1.9867980000000001</v>
      </c>
      <c r="CX602" s="53">
        <v>2.4539520000000001</v>
      </c>
      <c r="CY602" s="53">
        <v>2.75366</v>
      </c>
      <c r="CZ602" s="53">
        <v>2.5288339999999998</v>
      </c>
      <c r="DA602" s="53">
        <v>3.1183030999999999</v>
      </c>
      <c r="DB602" s="53">
        <v>3.3777689999999998</v>
      </c>
      <c r="DC602" s="53">
        <v>3.2816100000000001</v>
      </c>
      <c r="DD602" s="53">
        <v>3.2947329999999999</v>
      </c>
      <c r="DE602" s="53">
        <v>2.475886</v>
      </c>
      <c r="DF602" s="53">
        <v>2.6645080000000001</v>
      </c>
      <c r="DG602" s="53">
        <v>2.1159729999999999</v>
      </c>
      <c r="DH602" s="53">
        <v>2.4184139999999998</v>
      </c>
      <c r="DI602" s="53">
        <v>1.243879</v>
      </c>
      <c r="DJ602" s="53">
        <v>2.4625949999999999</v>
      </c>
      <c r="DK602" s="53">
        <v>1.7924340000000001</v>
      </c>
      <c r="DL602" s="53">
        <v>1.5996349999999999</v>
      </c>
      <c r="DM602" s="53">
        <v>2.0960139999999998</v>
      </c>
      <c r="DN602" s="53">
        <v>1.74603</v>
      </c>
      <c r="DO602" s="53">
        <v>2.0692940000000002</v>
      </c>
      <c r="DP602" s="53">
        <v>1.686137</v>
      </c>
      <c r="DQ602" s="53">
        <v>2.055507</v>
      </c>
      <c r="DR602" s="53">
        <v>3.099275</v>
      </c>
      <c r="DS602" s="53">
        <v>2.3827199999999999</v>
      </c>
      <c r="DT602" s="53">
        <v>2.7462430000000002</v>
      </c>
      <c r="DU602" s="53">
        <v>3.1197159999999999</v>
      </c>
      <c r="DV602" s="53">
        <v>3.4131170000000002</v>
      </c>
      <c r="DW602" s="53">
        <v>3.6380590000000002</v>
      </c>
      <c r="DX602" s="53">
        <v>3.4592619999999998</v>
      </c>
      <c r="DY602" s="53">
        <v>4.337739</v>
      </c>
      <c r="DZ602" s="53">
        <v>4.5826589999999996</v>
      </c>
      <c r="EA602" s="53">
        <v>4.4721279999999997</v>
      </c>
      <c r="EB602" s="53">
        <v>4.5551750000000002</v>
      </c>
      <c r="EC602" s="53">
        <v>3.730823</v>
      </c>
      <c r="ED602" s="53">
        <v>3.861856</v>
      </c>
      <c r="EE602" s="53">
        <v>3.869564</v>
      </c>
      <c r="EF602" s="53">
        <v>3.6983100000000002</v>
      </c>
      <c r="EG602" s="53">
        <v>3.05179</v>
      </c>
      <c r="EH602" s="53">
        <v>3.799118</v>
      </c>
      <c r="EI602" s="53">
        <v>3.347353</v>
      </c>
      <c r="EJ602" s="53">
        <v>3.4676040000000001</v>
      </c>
      <c r="EK602" s="53">
        <v>3.514011</v>
      </c>
      <c r="EL602" s="53">
        <v>3.5089980000000001</v>
      </c>
      <c r="EM602" s="53">
        <v>3.6635409999999999</v>
      </c>
      <c r="EN602" s="53">
        <v>3.6196060000000001</v>
      </c>
      <c r="EO602" s="53">
        <v>3.6212930000000001</v>
      </c>
      <c r="EP602" s="53">
        <v>4.4659129999999996</v>
      </c>
      <c r="EQ602" s="53">
        <v>3.6958899999999999</v>
      </c>
      <c r="ER602" s="53">
        <v>4.0773830000000002</v>
      </c>
      <c r="ES602" s="53">
        <v>4.7554699999999999</v>
      </c>
      <c r="ET602" s="53">
        <v>4.7979979999999998</v>
      </c>
      <c r="EU602" s="53">
        <v>4.9149919999999998</v>
      </c>
      <c r="EV602" s="53">
        <v>4.8026540000000004</v>
      </c>
      <c r="EW602" s="53">
        <v>68.763630000000006</v>
      </c>
      <c r="EX602" s="53">
        <v>67.311310000000006</v>
      </c>
      <c r="EY602" s="53">
        <v>65.962969999999999</v>
      </c>
      <c r="EZ602" s="53">
        <v>64.760369999999995</v>
      </c>
      <c r="FA602" s="53">
        <v>63.763910000000003</v>
      </c>
      <c r="FB602" s="53">
        <v>62.837139999999998</v>
      </c>
      <c r="FC602" s="53">
        <v>63.111530000000002</v>
      </c>
      <c r="FD602" s="53">
        <v>65.493899999999996</v>
      </c>
      <c r="FE602" s="53">
        <v>68.716350000000006</v>
      </c>
      <c r="FF602" s="53">
        <v>72.226780000000005</v>
      </c>
      <c r="FG602" s="53">
        <v>75.730260000000001</v>
      </c>
      <c r="FH602" s="53">
        <v>78.912700000000001</v>
      </c>
      <c r="FI602" s="53">
        <v>81.590800000000002</v>
      </c>
      <c r="FJ602" s="53">
        <v>83.667460000000005</v>
      </c>
      <c r="FK602" s="53">
        <v>85.144229999999993</v>
      </c>
      <c r="FL602" s="53">
        <v>85.921390000000002</v>
      </c>
      <c r="FM602" s="53">
        <v>85.942570000000003</v>
      </c>
      <c r="FN602" s="53">
        <v>85.190740000000005</v>
      </c>
      <c r="FO602" s="53">
        <v>83.412090000000006</v>
      </c>
      <c r="FP602" s="53">
        <v>80.530929999999998</v>
      </c>
      <c r="FQ602" s="53">
        <v>76.88364</v>
      </c>
      <c r="FR602" s="53">
        <v>74.084590000000006</v>
      </c>
      <c r="FS602" s="53">
        <v>72.041569999999993</v>
      </c>
      <c r="FT602" s="53">
        <v>70.354600000000005</v>
      </c>
      <c r="FU602" s="53">
        <v>410</v>
      </c>
      <c r="FV602" s="53">
        <v>15576.25</v>
      </c>
      <c r="FW602" s="53">
        <v>174.6328</v>
      </c>
      <c r="FX602" s="53">
        <v>1</v>
      </c>
    </row>
    <row r="603" spans="1:180" x14ac:dyDescent="0.3">
      <c r="A603" t="s">
        <v>174</v>
      </c>
      <c r="B603" t="s">
        <v>221</v>
      </c>
      <c r="C603" t="s">
        <v>180</v>
      </c>
      <c r="D603" t="s">
        <v>248</v>
      </c>
      <c r="E603" t="s">
        <v>189</v>
      </c>
      <c r="F603" t="s">
        <v>234</v>
      </c>
      <c r="G603" t="s">
        <v>243</v>
      </c>
      <c r="H603" s="53">
        <v>73</v>
      </c>
      <c r="I603" s="53">
        <v>30.729509</v>
      </c>
      <c r="J603" s="53">
        <v>29.064579999999999</v>
      </c>
      <c r="K603" s="53">
        <v>27.60145</v>
      </c>
      <c r="L603" s="53">
        <v>27.159220000000001</v>
      </c>
      <c r="M603" s="53">
        <v>28.572500000000002</v>
      </c>
      <c r="N603" s="53">
        <v>30.795190000000002</v>
      </c>
      <c r="O603" s="53">
        <v>32.573880000000003</v>
      </c>
      <c r="P603" s="53">
        <v>33.546320000000001</v>
      </c>
      <c r="Q603" s="53">
        <v>35.68647</v>
      </c>
      <c r="R603" s="53">
        <v>37.13044</v>
      </c>
      <c r="S603" s="53">
        <v>38.792569999999998</v>
      </c>
      <c r="T603" s="53">
        <v>40.020850000000003</v>
      </c>
      <c r="U603" s="53">
        <v>41.30585</v>
      </c>
      <c r="V603" s="53">
        <v>42.829160000000002</v>
      </c>
      <c r="W603" s="53">
        <v>43.219149999999999</v>
      </c>
      <c r="X603" s="53">
        <v>43.757770000000001</v>
      </c>
      <c r="Y603" s="53">
        <v>43.45187</v>
      </c>
      <c r="Z603" s="53">
        <v>43.26</v>
      </c>
      <c r="AA603" s="53">
        <v>43.3063</v>
      </c>
      <c r="AB603" s="53">
        <v>42.465800000000002</v>
      </c>
      <c r="AC603" s="53">
        <v>42.267130000000002</v>
      </c>
      <c r="AD603" s="53">
        <v>39.230110000000003</v>
      </c>
      <c r="AE603" s="53">
        <v>35.69191</v>
      </c>
      <c r="AF603" s="53">
        <v>32.66404</v>
      </c>
      <c r="AG603" s="53">
        <v>-0.51891321000000001</v>
      </c>
      <c r="AH603" s="53">
        <v>-0.63281509999999996</v>
      </c>
      <c r="AI603" s="53">
        <v>-0.78066460000000004</v>
      </c>
      <c r="AJ603" s="53">
        <v>-0.82200660000000003</v>
      </c>
      <c r="AK603" s="53">
        <v>-0.13358039999999999</v>
      </c>
      <c r="AL603" s="53">
        <v>0.32108809999999999</v>
      </c>
      <c r="AM603" s="53">
        <v>1.6915210000000001</v>
      </c>
      <c r="AN603" s="53">
        <v>1.853108</v>
      </c>
      <c r="AO603" s="53">
        <v>1.422123</v>
      </c>
      <c r="AP603" s="53">
        <v>1.327348</v>
      </c>
      <c r="AQ603" s="53">
        <v>1.339351</v>
      </c>
      <c r="AR603" s="53">
        <v>1.4807060000000001</v>
      </c>
      <c r="AS603" s="53">
        <v>1.413629</v>
      </c>
      <c r="AT603" s="53">
        <v>1.9543520000000001</v>
      </c>
      <c r="AU603" s="53">
        <v>1.6823520000000001</v>
      </c>
      <c r="AV603" s="53">
        <v>1.8955979999999999</v>
      </c>
      <c r="AW603" s="53">
        <v>1.6504589999999999</v>
      </c>
      <c r="AX603" s="53">
        <v>1.7253419999999999</v>
      </c>
      <c r="AY603" s="53">
        <v>2.4623889999999999</v>
      </c>
      <c r="AZ603" s="53">
        <v>2.3891070000000001</v>
      </c>
      <c r="BA603" s="53">
        <v>2.2236950000000002</v>
      </c>
      <c r="BB603" s="53">
        <v>0.91879759999999999</v>
      </c>
      <c r="BC603" s="53">
        <v>1.0836539999999999</v>
      </c>
      <c r="BD603" s="53">
        <v>0.41333950000000003</v>
      </c>
      <c r="BE603" s="53">
        <v>0.71180367</v>
      </c>
      <c r="BF603" s="53">
        <v>0.52936019999999995</v>
      </c>
      <c r="BG603" s="53">
        <v>0.30294969999999999</v>
      </c>
      <c r="BH603" s="53">
        <v>0.33578459999999999</v>
      </c>
      <c r="BI603" s="53">
        <v>0.75344409999999995</v>
      </c>
      <c r="BJ603" s="53">
        <v>1.4621649999999999</v>
      </c>
      <c r="BK603" s="53">
        <v>2.6553460000000002</v>
      </c>
      <c r="BL603" s="53">
        <v>3.034176</v>
      </c>
      <c r="BM603" s="53">
        <v>2.803353</v>
      </c>
      <c r="BN603" s="53">
        <v>2.6411720000000001</v>
      </c>
      <c r="BO603" s="53">
        <v>2.557245</v>
      </c>
      <c r="BP603" s="53">
        <v>2.4392109999999998</v>
      </c>
      <c r="BQ603" s="53">
        <v>2.2528790000000001</v>
      </c>
      <c r="BR603" s="53">
        <v>2.704907</v>
      </c>
      <c r="BS603" s="53">
        <v>2.4506760000000001</v>
      </c>
      <c r="BT603" s="53">
        <v>2.6838320000000002</v>
      </c>
      <c r="BU603" s="53">
        <v>2.4567329999999998</v>
      </c>
      <c r="BV603" s="53">
        <v>2.5938439999999998</v>
      </c>
      <c r="BW603" s="53">
        <v>3.4315310000000001</v>
      </c>
      <c r="BX603" s="53">
        <v>3.4526089999999998</v>
      </c>
      <c r="BY603" s="53">
        <v>3.413875</v>
      </c>
      <c r="BZ603" s="53">
        <v>2.298486</v>
      </c>
      <c r="CA603" s="53">
        <v>2.1913179999999999</v>
      </c>
      <c r="CB603" s="53">
        <v>1.488262</v>
      </c>
      <c r="CC603" s="53">
        <v>1.564195</v>
      </c>
      <c r="CD603" s="53">
        <v>1.334279</v>
      </c>
      <c r="CE603" s="53">
        <v>1.053458</v>
      </c>
      <c r="CF603" s="53">
        <v>1.137667</v>
      </c>
      <c r="CG603" s="53">
        <v>1.3677950000000001</v>
      </c>
      <c r="CH603" s="53">
        <v>2.2524709999999999</v>
      </c>
      <c r="CI603" s="53">
        <v>3.322889</v>
      </c>
      <c r="CJ603" s="53">
        <v>3.8521800000000002</v>
      </c>
      <c r="CK603" s="53">
        <v>3.759989</v>
      </c>
      <c r="CL603" s="53">
        <v>3.5511219999999999</v>
      </c>
      <c r="CM603" s="53">
        <v>3.4007550000000002</v>
      </c>
      <c r="CN603" s="53">
        <v>3.1030690000000001</v>
      </c>
      <c r="CO603" s="53">
        <v>2.8341409999999998</v>
      </c>
      <c r="CP603" s="53">
        <v>3.224739</v>
      </c>
      <c r="CQ603" s="53">
        <v>2.9828139999999999</v>
      </c>
      <c r="CR603" s="53">
        <v>3.2297609999999999</v>
      </c>
      <c r="CS603" s="53">
        <v>3.0151560000000002</v>
      </c>
      <c r="CT603" s="53">
        <v>3.1953659999999999</v>
      </c>
      <c r="CU603" s="53">
        <v>4.1027550000000002</v>
      </c>
      <c r="CV603" s="53">
        <v>4.1891879999999997</v>
      </c>
      <c r="CW603" s="53">
        <v>4.2381900000000003</v>
      </c>
      <c r="CX603" s="53">
        <v>3.254054</v>
      </c>
      <c r="CY603" s="53">
        <v>2.9584820000000001</v>
      </c>
      <c r="CZ603" s="53">
        <v>2.2327499999999998</v>
      </c>
      <c r="DA603" s="53">
        <v>2.416585</v>
      </c>
      <c r="DB603" s="53">
        <v>2.1391979999999999</v>
      </c>
      <c r="DC603" s="53">
        <v>1.803966</v>
      </c>
      <c r="DD603" s="53">
        <v>1.9395500000000001</v>
      </c>
      <c r="DE603" s="53">
        <v>1.982145</v>
      </c>
      <c r="DF603" s="53">
        <v>3.0427770000000001</v>
      </c>
      <c r="DG603" s="53">
        <v>3.9904310000000001</v>
      </c>
      <c r="DH603" s="53">
        <v>4.670185</v>
      </c>
      <c r="DI603" s="53">
        <v>4.7166249999999996</v>
      </c>
      <c r="DJ603" s="53">
        <v>4.4610729999999998</v>
      </c>
      <c r="DK603" s="53">
        <v>4.2442650000000004</v>
      </c>
      <c r="DL603" s="53">
        <v>3.7669269999999999</v>
      </c>
      <c r="DM603" s="53">
        <v>3.415403</v>
      </c>
      <c r="DN603" s="53">
        <v>3.74457</v>
      </c>
      <c r="DO603" s="53">
        <v>3.5149530000000002</v>
      </c>
      <c r="DP603" s="53">
        <v>3.77569</v>
      </c>
      <c r="DQ603" s="53">
        <v>3.5735790000000001</v>
      </c>
      <c r="DR603" s="53">
        <v>3.7968890000000002</v>
      </c>
      <c r="DS603" s="53">
        <v>4.7739789999999998</v>
      </c>
      <c r="DT603" s="53">
        <v>4.9257660000000003</v>
      </c>
      <c r="DU603" s="53">
        <v>5.0625049999999998</v>
      </c>
      <c r="DV603" s="53">
        <v>4.2096210000000003</v>
      </c>
      <c r="DW603" s="53">
        <v>3.7256469999999999</v>
      </c>
      <c r="DX603" s="53">
        <v>2.9772379999999998</v>
      </c>
      <c r="DY603" s="53">
        <v>3.6473019</v>
      </c>
      <c r="DZ603" s="53">
        <v>3.3013729999999999</v>
      </c>
      <c r="EA603" s="53">
        <v>2.8875799999999998</v>
      </c>
      <c r="EB603" s="53">
        <v>3.0973410000000001</v>
      </c>
      <c r="EC603" s="53">
        <v>2.86917</v>
      </c>
      <c r="ED603" s="53">
        <v>4.183853</v>
      </c>
      <c r="EE603" s="53">
        <v>4.954256</v>
      </c>
      <c r="EF603" s="53">
        <v>5.851254</v>
      </c>
      <c r="EG603" s="53">
        <v>6.097855</v>
      </c>
      <c r="EH603" s="53">
        <v>5.7748980000000003</v>
      </c>
      <c r="EI603" s="53">
        <v>5.4621589999999998</v>
      </c>
      <c r="EJ603" s="53">
        <v>4.7254310000000004</v>
      </c>
      <c r="EK603" s="53">
        <v>4.2546530000000002</v>
      </c>
      <c r="EL603" s="53">
        <v>4.4951249999999998</v>
      </c>
      <c r="EM603" s="53">
        <v>4.283277</v>
      </c>
      <c r="EN603" s="53">
        <v>4.5639250000000002</v>
      </c>
      <c r="EO603" s="53">
        <v>4.3798519999999996</v>
      </c>
      <c r="EP603" s="53">
        <v>4.6653909999999996</v>
      </c>
      <c r="EQ603" s="53">
        <v>5.7431210000000004</v>
      </c>
      <c r="ER603" s="53">
        <v>5.989268</v>
      </c>
      <c r="ES603" s="53">
        <v>6.2526859999999997</v>
      </c>
      <c r="ET603" s="53">
        <v>5.5893100000000002</v>
      </c>
      <c r="EU603" s="53">
        <v>4.83331</v>
      </c>
      <c r="EV603" s="53">
        <v>4.0521609999999999</v>
      </c>
      <c r="EW603" s="53">
        <v>71.95908</v>
      </c>
      <c r="EX603" s="53">
        <v>70.508129999999994</v>
      </c>
      <c r="EY603" s="53">
        <v>69.199190000000002</v>
      </c>
      <c r="EZ603" s="53">
        <v>68.020870000000002</v>
      </c>
      <c r="FA603" s="53">
        <v>66.976969999999994</v>
      </c>
      <c r="FB603" s="53">
        <v>66.033330000000007</v>
      </c>
      <c r="FC603" s="53">
        <v>65.336179999999999</v>
      </c>
      <c r="FD603" s="53">
        <v>66.606769999999997</v>
      </c>
      <c r="FE603" s="53">
        <v>69.801760000000002</v>
      </c>
      <c r="FF603" s="53">
        <v>73.672089999999997</v>
      </c>
      <c r="FG603" s="53">
        <v>78.140649999999994</v>
      </c>
      <c r="FH603" s="53">
        <v>82.324659999999994</v>
      </c>
      <c r="FI603" s="53">
        <v>85.408540000000002</v>
      </c>
      <c r="FJ603" s="53">
        <v>87.491600000000005</v>
      </c>
      <c r="FK603" s="53">
        <v>89.041870000000003</v>
      </c>
      <c r="FL603" s="53">
        <v>90.005960000000002</v>
      </c>
      <c r="FM603" s="53">
        <v>90.164900000000003</v>
      </c>
      <c r="FN603" s="53">
        <v>89.041600000000003</v>
      </c>
      <c r="FO603" s="53">
        <v>86.699590000000001</v>
      </c>
      <c r="FP603" s="53">
        <v>83.212599999999995</v>
      </c>
      <c r="FQ603" s="53">
        <v>79.699460000000002</v>
      </c>
      <c r="FR603" s="53">
        <v>77.091740000000001</v>
      </c>
      <c r="FS603" s="53">
        <v>75.205150000000003</v>
      </c>
      <c r="FT603" s="53">
        <v>73.475070000000002</v>
      </c>
      <c r="FU603" s="53">
        <v>409.96769999999998</v>
      </c>
      <c r="FV603" s="53">
        <v>15869</v>
      </c>
      <c r="FW603" s="53">
        <v>175.15100000000001</v>
      </c>
      <c r="FX603" s="53">
        <v>1</v>
      </c>
    </row>
    <row r="604" spans="1:180" x14ac:dyDescent="0.3">
      <c r="A604" t="s">
        <v>174</v>
      </c>
      <c r="B604" t="s">
        <v>221</v>
      </c>
      <c r="C604" t="s">
        <v>180</v>
      </c>
      <c r="D604" t="s">
        <v>227</v>
      </c>
      <c r="E604" t="s">
        <v>190</v>
      </c>
      <c r="F604" t="s">
        <v>234</v>
      </c>
      <c r="G604" t="s">
        <v>243</v>
      </c>
      <c r="H604" s="53">
        <v>73</v>
      </c>
      <c r="I604" s="53">
        <v>32.225140000000003</v>
      </c>
      <c r="J604" s="53">
        <v>30.29119</v>
      </c>
      <c r="K604" s="53">
        <v>29.368259999999999</v>
      </c>
      <c r="L604" s="53">
        <v>28.788229999999999</v>
      </c>
      <c r="M604" s="53">
        <v>30.089379999999998</v>
      </c>
      <c r="N604" s="53">
        <v>32.526240000000001</v>
      </c>
      <c r="O604" s="53">
        <v>37.360579999999999</v>
      </c>
      <c r="P604" s="53">
        <v>37.949150000000003</v>
      </c>
      <c r="Q604" s="53">
        <v>39.073520000000002</v>
      </c>
      <c r="R604" s="53">
        <v>41.639099999999999</v>
      </c>
      <c r="S604" s="53">
        <v>42.934800000000003</v>
      </c>
      <c r="T604" s="53">
        <v>43.385359999999999</v>
      </c>
      <c r="U604" s="53">
        <v>45.866379999999999</v>
      </c>
      <c r="V604" s="53">
        <v>46.148960000000002</v>
      </c>
      <c r="W604" s="53">
        <v>48.117930000000001</v>
      </c>
      <c r="X604" s="53">
        <v>48.134219999999999</v>
      </c>
      <c r="Y604" s="53">
        <v>46.72795</v>
      </c>
      <c r="Z604" s="53">
        <v>45.690069999999999</v>
      </c>
      <c r="AA604" s="53">
        <v>44.643070000000002</v>
      </c>
      <c r="AB604" s="53">
        <v>44.165849999999999</v>
      </c>
      <c r="AC604" s="53">
        <v>43.5032</v>
      </c>
      <c r="AD604" s="53">
        <v>41.448169999999998</v>
      </c>
      <c r="AE604" s="53">
        <v>36.676830000000002</v>
      </c>
      <c r="AF604" s="53">
        <v>34.713430000000002</v>
      </c>
      <c r="AG604" s="53">
        <v>1.155843</v>
      </c>
      <c r="AH604" s="53">
        <v>0.83865769999999995</v>
      </c>
      <c r="AI604" s="53">
        <v>0.66839709999999997</v>
      </c>
      <c r="AJ604" s="53">
        <v>0.57043529999999998</v>
      </c>
      <c r="AK604" s="53">
        <v>0.66653359999999995</v>
      </c>
      <c r="AL604" s="53">
        <v>1.133046</v>
      </c>
      <c r="AM604" s="53">
        <v>0.56391440000000004</v>
      </c>
      <c r="AN604" s="53">
        <v>0.26331599999999999</v>
      </c>
      <c r="AO604" s="53">
        <v>0.54508880000000004</v>
      </c>
      <c r="AP604" s="53">
        <v>1.0394950000000001</v>
      </c>
      <c r="AQ604" s="53">
        <v>1.457268</v>
      </c>
      <c r="AR604" s="53">
        <v>1.1554800000000001</v>
      </c>
      <c r="AS604" s="53">
        <v>1.119761</v>
      </c>
      <c r="AT604" s="53">
        <v>1.1081000000000001</v>
      </c>
      <c r="AU604" s="53">
        <v>1.543641</v>
      </c>
      <c r="AV604" s="53">
        <v>1.5867560000000001</v>
      </c>
      <c r="AW604" s="53">
        <v>1.8693979999999999</v>
      </c>
      <c r="AX604" s="53">
        <v>2.1803880000000002</v>
      </c>
      <c r="AY604" s="53">
        <v>2.080946</v>
      </c>
      <c r="AZ604" s="53">
        <v>1.9709179999999999</v>
      </c>
      <c r="BA604" s="53">
        <v>2.0490279999999998</v>
      </c>
      <c r="BB604" s="53">
        <v>2.5250379999999999</v>
      </c>
      <c r="BC604" s="53">
        <v>1.0087930000000001</v>
      </c>
      <c r="BD604" s="53">
        <v>1.374236</v>
      </c>
      <c r="BE604" s="53">
        <v>3.4021968999999999</v>
      </c>
      <c r="BF604" s="53">
        <v>2.7859759999999998</v>
      </c>
      <c r="BG604" s="53">
        <v>2.5396030000000001</v>
      </c>
      <c r="BH604" s="53">
        <v>2.2753399999999999</v>
      </c>
      <c r="BI604" s="53">
        <v>2.3443000000000001</v>
      </c>
      <c r="BJ604" s="53">
        <v>2.7733439999999998</v>
      </c>
      <c r="BK604" s="53">
        <v>4.749994</v>
      </c>
      <c r="BL604" s="53">
        <v>4.853199</v>
      </c>
      <c r="BM604" s="53">
        <v>4.5749360000000001</v>
      </c>
      <c r="BN604" s="53">
        <v>5.5025449999999996</v>
      </c>
      <c r="BO604" s="53">
        <v>5.5807500000000001</v>
      </c>
      <c r="BP604" s="53">
        <v>4.9412079999999996</v>
      </c>
      <c r="BQ604" s="53">
        <v>5.5436670000000001</v>
      </c>
      <c r="BR604" s="53">
        <v>4.9545029999999999</v>
      </c>
      <c r="BS604" s="53">
        <v>5.9059990000000004</v>
      </c>
      <c r="BT604" s="53">
        <v>5.7721710000000002</v>
      </c>
      <c r="BU604" s="53">
        <v>5.13964</v>
      </c>
      <c r="BV604" s="53">
        <v>5.0473980000000003</v>
      </c>
      <c r="BW604" s="53">
        <v>4.9904640000000002</v>
      </c>
      <c r="BX604" s="53">
        <v>4.7022909999999998</v>
      </c>
      <c r="BY604" s="53">
        <v>5.0470680000000003</v>
      </c>
      <c r="BZ604" s="53">
        <v>5.284802</v>
      </c>
      <c r="CA604" s="53">
        <v>3.8727999999999998</v>
      </c>
      <c r="CB604" s="53">
        <v>4.1256870000000001</v>
      </c>
      <c r="CC604" s="53">
        <v>4.9580149999999996</v>
      </c>
      <c r="CD604" s="53">
        <v>4.1346829999999999</v>
      </c>
      <c r="CE604" s="53">
        <v>3.8355939999999999</v>
      </c>
      <c r="CF604" s="53">
        <v>3.4561519999999999</v>
      </c>
      <c r="CG604" s="53">
        <v>3.506316</v>
      </c>
      <c r="CH604" s="53">
        <v>3.9094090000000001</v>
      </c>
      <c r="CI604" s="53">
        <v>7.6492599999999999</v>
      </c>
      <c r="CJ604" s="53">
        <v>8.0321370000000005</v>
      </c>
      <c r="CK604" s="53">
        <v>7.365996</v>
      </c>
      <c r="CL604" s="53">
        <v>8.5936389999999996</v>
      </c>
      <c r="CM604" s="53">
        <v>8.4366599999999998</v>
      </c>
      <c r="CN604" s="53">
        <v>7.5631909999999998</v>
      </c>
      <c r="CO604" s="53">
        <v>8.6076519999999999</v>
      </c>
      <c r="CP604" s="53">
        <v>7.6185099999999997</v>
      </c>
      <c r="CQ604" s="53">
        <v>8.9273550000000004</v>
      </c>
      <c r="CR604" s="53">
        <v>8.6709779999999999</v>
      </c>
      <c r="CS604" s="53">
        <v>7.4045990000000002</v>
      </c>
      <c r="CT604" s="53">
        <v>7.0330810000000001</v>
      </c>
      <c r="CU604" s="53">
        <v>7.0055870000000002</v>
      </c>
      <c r="CV604" s="53">
        <v>6.5940310000000002</v>
      </c>
      <c r="CW604" s="53">
        <v>7.1234999999999999</v>
      </c>
      <c r="CX604" s="53">
        <v>7.1962070000000002</v>
      </c>
      <c r="CY604" s="53">
        <v>5.8564020000000001</v>
      </c>
      <c r="CZ604" s="53">
        <v>6.0313330000000001</v>
      </c>
      <c r="DA604" s="53">
        <v>6.5138340000000001</v>
      </c>
      <c r="DB604" s="53">
        <v>5.48339</v>
      </c>
      <c r="DC604" s="53">
        <v>5.1315850000000003</v>
      </c>
      <c r="DD604" s="53">
        <v>4.6369639999999999</v>
      </c>
      <c r="DE604" s="53">
        <v>4.6683320000000004</v>
      </c>
      <c r="DF604" s="53">
        <v>5.0454739999999996</v>
      </c>
      <c r="DG604" s="53">
        <v>10.54853</v>
      </c>
      <c r="DH604" s="53">
        <v>11.211080000000001</v>
      </c>
      <c r="DI604" s="53">
        <v>10.15706</v>
      </c>
      <c r="DJ604" s="53">
        <v>11.68473</v>
      </c>
      <c r="DK604" s="53">
        <v>11.29257</v>
      </c>
      <c r="DL604" s="53">
        <v>10.185169999999999</v>
      </c>
      <c r="DM604" s="53">
        <v>11.67164</v>
      </c>
      <c r="DN604" s="53">
        <v>10.28252</v>
      </c>
      <c r="DO604" s="53">
        <v>11.94871</v>
      </c>
      <c r="DP604" s="53">
        <v>11.56978</v>
      </c>
      <c r="DQ604" s="53">
        <v>9.6695589999999996</v>
      </c>
      <c r="DR604" s="53">
        <v>9.0187639999999991</v>
      </c>
      <c r="DS604" s="53">
        <v>9.0207099999999993</v>
      </c>
      <c r="DT604" s="53">
        <v>8.4857709999999997</v>
      </c>
      <c r="DU604" s="53">
        <v>9.1999329999999997</v>
      </c>
      <c r="DV604" s="53">
        <v>9.1076110000000003</v>
      </c>
      <c r="DW604" s="53">
        <v>7.8400049999999997</v>
      </c>
      <c r="DX604" s="53">
        <v>7.936979</v>
      </c>
      <c r="DY604" s="53">
        <v>8.7601881000000006</v>
      </c>
      <c r="DZ604" s="53">
        <v>7.4307080000000001</v>
      </c>
      <c r="EA604" s="53">
        <v>7.0027900000000001</v>
      </c>
      <c r="EB604" s="53">
        <v>6.3418679999999998</v>
      </c>
      <c r="EC604" s="53">
        <v>6.3460979999999996</v>
      </c>
      <c r="ED604" s="53">
        <v>6.6857709999999999</v>
      </c>
      <c r="EE604" s="53">
        <v>14.7346</v>
      </c>
      <c r="EF604" s="53">
        <v>15.80096</v>
      </c>
      <c r="EG604" s="53">
        <v>14.1869</v>
      </c>
      <c r="EH604" s="53">
        <v>16.147780000000001</v>
      </c>
      <c r="EI604" s="53">
        <v>15.41605</v>
      </c>
      <c r="EJ604" s="53">
        <v>13.9709</v>
      </c>
      <c r="EK604" s="53">
        <v>16.09554</v>
      </c>
      <c r="EL604" s="53">
        <v>14.128920000000001</v>
      </c>
      <c r="EM604" s="53">
        <v>16.311070000000001</v>
      </c>
      <c r="EN604" s="53">
        <v>15.7552</v>
      </c>
      <c r="EO604" s="53">
        <v>12.9398</v>
      </c>
      <c r="EP604" s="53">
        <v>11.885770000000001</v>
      </c>
      <c r="EQ604" s="53">
        <v>11.93023</v>
      </c>
      <c r="ER604" s="53">
        <v>11.217140000000001</v>
      </c>
      <c r="ES604" s="53">
        <v>12.19797</v>
      </c>
      <c r="ET604" s="53">
        <v>11.867380000000001</v>
      </c>
      <c r="EU604" s="53">
        <v>10.70401</v>
      </c>
      <c r="EV604" s="53">
        <v>10.68843</v>
      </c>
      <c r="EW604" s="53">
        <v>67.9846</v>
      </c>
      <c r="EX604" s="53">
        <v>66.709360000000004</v>
      </c>
      <c r="EY604" s="53">
        <v>65.530640000000005</v>
      </c>
      <c r="EZ604" s="53">
        <v>64.462850000000003</v>
      </c>
      <c r="FA604" s="53">
        <v>63.473140000000001</v>
      </c>
      <c r="FB604" s="53">
        <v>62.569070000000004</v>
      </c>
      <c r="FC604" s="53">
        <v>61.930929999999996</v>
      </c>
      <c r="FD604" s="53">
        <v>62.819009999999999</v>
      </c>
      <c r="FE604" s="53">
        <v>66.107320000000001</v>
      </c>
      <c r="FF604" s="53">
        <v>70.254940000000005</v>
      </c>
      <c r="FG604" s="53">
        <v>74.584879999999998</v>
      </c>
      <c r="FH604" s="53">
        <v>78.541690000000003</v>
      </c>
      <c r="FI604" s="53">
        <v>81.717269999999999</v>
      </c>
      <c r="FJ604" s="53">
        <v>84.231740000000002</v>
      </c>
      <c r="FK604" s="53">
        <v>85.790350000000004</v>
      </c>
      <c r="FL604" s="53">
        <v>86.361339999999998</v>
      </c>
      <c r="FM604" s="53">
        <v>86.056219999999996</v>
      </c>
      <c r="FN604" s="53">
        <v>84.596339999999998</v>
      </c>
      <c r="FO604" s="53">
        <v>81.753550000000004</v>
      </c>
      <c r="FP604" s="53">
        <v>78.035870000000003</v>
      </c>
      <c r="FQ604" s="53">
        <v>75.01482</v>
      </c>
      <c r="FR604" s="53">
        <v>72.560119999999998</v>
      </c>
      <c r="FS604" s="53">
        <v>70.590119999999999</v>
      </c>
      <c r="FT604" s="53">
        <v>68.922499999999999</v>
      </c>
      <c r="FU604" s="53">
        <v>409.5333</v>
      </c>
      <c r="FV604" s="53">
        <v>15024.46</v>
      </c>
      <c r="FW604" s="53">
        <v>175.16800000000001</v>
      </c>
      <c r="FX604" s="53">
        <v>1</v>
      </c>
    </row>
    <row r="605" spans="1:180" x14ac:dyDescent="0.3">
      <c r="A605" t="s">
        <v>174</v>
      </c>
      <c r="B605" t="s">
        <v>221</v>
      </c>
      <c r="C605" t="s">
        <v>180</v>
      </c>
      <c r="D605" t="s">
        <v>227</v>
      </c>
      <c r="E605" t="s">
        <v>188</v>
      </c>
      <c r="F605" t="s">
        <v>234</v>
      </c>
      <c r="G605" t="s">
        <v>243</v>
      </c>
      <c r="H605" s="53">
        <v>73</v>
      </c>
      <c r="I605" s="53">
        <v>31.555188999999999</v>
      </c>
      <c r="J605" s="53">
        <v>30.066680000000002</v>
      </c>
      <c r="K605" s="53">
        <v>28.873989999999999</v>
      </c>
      <c r="L605" s="53">
        <v>28.962710000000001</v>
      </c>
      <c r="M605" s="53">
        <v>30.204180000000001</v>
      </c>
      <c r="N605" s="53">
        <v>32.405639999999998</v>
      </c>
      <c r="O605" s="53">
        <v>33.854959999999998</v>
      </c>
      <c r="P605" s="53">
        <v>36.853499999999997</v>
      </c>
      <c r="Q605" s="53">
        <v>37.263579999999997</v>
      </c>
      <c r="R605" s="53">
        <v>39.810070000000003</v>
      </c>
      <c r="S605" s="53">
        <v>40.651400000000002</v>
      </c>
      <c r="T605" s="53">
        <v>41.20646</v>
      </c>
      <c r="U605" s="53">
        <v>43.481960000000001</v>
      </c>
      <c r="V605" s="53">
        <v>44.22325</v>
      </c>
      <c r="W605" s="53">
        <v>45.993259999999999</v>
      </c>
      <c r="X605" s="53">
        <v>46.429220000000001</v>
      </c>
      <c r="Y605" s="53">
        <v>46.06174</v>
      </c>
      <c r="Z605" s="53">
        <v>45.681060000000002</v>
      </c>
      <c r="AA605" s="53">
        <v>44.238250000000001</v>
      </c>
      <c r="AB605" s="53">
        <v>43.030239999999999</v>
      </c>
      <c r="AC605" s="53">
        <v>41.755830000000003</v>
      </c>
      <c r="AD605" s="53">
        <v>40.542310000000001</v>
      </c>
      <c r="AE605" s="53">
        <v>36.365729999999999</v>
      </c>
      <c r="AF605" s="53">
        <v>33.442059999999998</v>
      </c>
      <c r="AG605" s="53">
        <v>-0.58785008999999999</v>
      </c>
      <c r="AH605" s="53">
        <v>-0.73994329999999997</v>
      </c>
      <c r="AI605" s="53">
        <v>-0.80034870000000002</v>
      </c>
      <c r="AJ605" s="53">
        <v>-0.4660898</v>
      </c>
      <c r="AK605" s="53">
        <v>-0.19996610000000001</v>
      </c>
      <c r="AL605" s="53">
        <v>-1.3568E-3</v>
      </c>
      <c r="AM605" s="53">
        <v>0.14373620000000001</v>
      </c>
      <c r="AN605" s="53">
        <v>2.6175380000000001</v>
      </c>
      <c r="AO605" s="53">
        <v>0.6404765</v>
      </c>
      <c r="AP605" s="53">
        <v>1.427009</v>
      </c>
      <c r="AQ605" s="53">
        <v>0.6848708</v>
      </c>
      <c r="AR605" s="53">
        <v>-0.44839259999999997</v>
      </c>
      <c r="AS605" s="53">
        <v>0.77075110000000002</v>
      </c>
      <c r="AT605" s="53">
        <v>4.5310900000000001E-2</v>
      </c>
      <c r="AU605" s="53">
        <v>1.2741830000000001</v>
      </c>
      <c r="AV605" s="53">
        <v>1.3352520000000001</v>
      </c>
      <c r="AW605" s="53">
        <v>0.84635899999999997</v>
      </c>
      <c r="AX605" s="53">
        <v>1.0223800000000001</v>
      </c>
      <c r="AY605" s="53">
        <v>0.59636840000000002</v>
      </c>
      <c r="AZ605" s="53">
        <v>0.43436259999999999</v>
      </c>
      <c r="BA605" s="53">
        <v>-0.69511659999999997</v>
      </c>
      <c r="BB605" s="53">
        <v>-0.72902389999999995</v>
      </c>
      <c r="BC605" s="53">
        <v>-0.61961980000000005</v>
      </c>
      <c r="BD605" s="53">
        <v>-0.88508229999999999</v>
      </c>
      <c r="BE605" s="53">
        <v>1.026513</v>
      </c>
      <c r="BF605" s="53">
        <v>0.86753880000000005</v>
      </c>
      <c r="BG605" s="53">
        <v>0.7196321</v>
      </c>
      <c r="BH605" s="53">
        <v>1.1269149999999999</v>
      </c>
      <c r="BI605" s="53">
        <v>1.236146</v>
      </c>
      <c r="BJ605" s="53">
        <v>1.5270049999999999</v>
      </c>
      <c r="BK605" s="53">
        <v>2.2240890000000002</v>
      </c>
      <c r="BL605" s="53">
        <v>3.821942</v>
      </c>
      <c r="BM605" s="53">
        <v>1.9174040000000001</v>
      </c>
      <c r="BN605" s="53">
        <v>2.733851</v>
      </c>
      <c r="BO605" s="53">
        <v>2.0988289999999998</v>
      </c>
      <c r="BP605" s="53">
        <v>1.0882620000000001</v>
      </c>
      <c r="BQ605" s="53">
        <v>2.0386690000000001</v>
      </c>
      <c r="BR605" s="53">
        <v>1.4585920000000001</v>
      </c>
      <c r="BS605" s="53">
        <v>2.739341</v>
      </c>
      <c r="BT605" s="53">
        <v>2.9031910000000001</v>
      </c>
      <c r="BU605" s="53">
        <v>2.571253</v>
      </c>
      <c r="BV605" s="53">
        <v>2.7232829999999999</v>
      </c>
      <c r="BW605" s="53">
        <v>2.2117450000000001</v>
      </c>
      <c r="BX605" s="53">
        <v>2.1186240000000001</v>
      </c>
      <c r="BY605" s="53">
        <v>1.0673710000000001</v>
      </c>
      <c r="BZ605" s="53">
        <v>1.305291</v>
      </c>
      <c r="CA605" s="53">
        <v>1.102071</v>
      </c>
      <c r="CB605" s="53">
        <v>0.821793</v>
      </c>
      <c r="CC605" s="53">
        <v>2.1446158999999998</v>
      </c>
      <c r="CD605" s="53">
        <v>1.9808760000000001</v>
      </c>
      <c r="CE605" s="53">
        <v>1.7723660000000001</v>
      </c>
      <c r="CF605" s="53">
        <v>2.230226</v>
      </c>
      <c r="CG605" s="53">
        <v>2.2307929999999998</v>
      </c>
      <c r="CH605" s="53">
        <v>2.5855440000000001</v>
      </c>
      <c r="CI605" s="53">
        <v>3.6649340000000001</v>
      </c>
      <c r="CJ605" s="53">
        <v>4.6561089999999998</v>
      </c>
      <c r="CK605" s="53">
        <v>2.8018010000000002</v>
      </c>
      <c r="CL605" s="53">
        <v>3.6389649999999998</v>
      </c>
      <c r="CM605" s="53">
        <v>3.078131</v>
      </c>
      <c r="CN605" s="53">
        <v>2.1525439999999998</v>
      </c>
      <c r="CO605" s="53">
        <v>2.9168259999999999</v>
      </c>
      <c r="CP605" s="53">
        <v>2.437427</v>
      </c>
      <c r="CQ605" s="53">
        <v>3.7541060000000002</v>
      </c>
      <c r="CR605" s="53">
        <v>3.989141</v>
      </c>
      <c r="CS605" s="53">
        <v>3.7659090000000002</v>
      </c>
      <c r="CT605" s="53">
        <v>3.9013230000000001</v>
      </c>
      <c r="CU605" s="53">
        <v>3.330549</v>
      </c>
      <c r="CV605" s="53">
        <v>3.285139</v>
      </c>
      <c r="CW605" s="53">
        <v>2.2880639999999999</v>
      </c>
      <c r="CX605" s="53">
        <v>2.714251</v>
      </c>
      <c r="CY605" s="53">
        <v>2.2945090000000001</v>
      </c>
      <c r="CZ605" s="53">
        <v>2.0039699999999998</v>
      </c>
      <c r="DA605" s="53">
        <v>3.2627188999999999</v>
      </c>
      <c r="DB605" s="53">
        <v>3.0942129999999999</v>
      </c>
      <c r="DC605" s="53">
        <v>2.8250999999999999</v>
      </c>
      <c r="DD605" s="53">
        <v>3.3335360000000001</v>
      </c>
      <c r="DE605" s="53">
        <v>3.2254399999999999</v>
      </c>
      <c r="DF605" s="53">
        <v>3.6440830000000002</v>
      </c>
      <c r="DG605" s="53">
        <v>5.1057800000000002</v>
      </c>
      <c r="DH605" s="53">
        <v>5.4902749999999996</v>
      </c>
      <c r="DI605" s="53">
        <v>3.6861969999999999</v>
      </c>
      <c r="DJ605" s="53">
        <v>4.5440800000000001</v>
      </c>
      <c r="DK605" s="53">
        <v>4.0574339999999998</v>
      </c>
      <c r="DL605" s="53">
        <v>3.216825</v>
      </c>
      <c r="DM605" s="53">
        <v>3.7949820000000001</v>
      </c>
      <c r="DN605" s="53">
        <v>3.416261</v>
      </c>
      <c r="DO605" s="53">
        <v>4.7688699999999997</v>
      </c>
      <c r="DP605" s="53">
        <v>5.0750909999999996</v>
      </c>
      <c r="DQ605" s="53">
        <v>4.9605649999999999</v>
      </c>
      <c r="DR605" s="53">
        <v>5.0793629999999999</v>
      </c>
      <c r="DS605" s="53">
        <v>4.4493539999999996</v>
      </c>
      <c r="DT605" s="53">
        <v>4.4516530000000003</v>
      </c>
      <c r="DU605" s="53">
        <v>3.5087579999999998</v>
      </c>
      <c r="DV605" s="53">
        <v>4.1232110000000004</v>
      </c>
      <c r="DW605" s="53">
        <v>3.4869469999999998</v>
      </c>
      <c r="DX605" s="53">
        <v>3.1861459999999999</v>
      </c>
      <c r="DY605" s="53">
        <v>4.8770819000000003</v>
      </c>
      <c r="DZ605" s="53">
        <v>4.701695</v>
      </c>
      <c r="EA605" s="53">
        <v>4.3450810000000004</v>
      </c>
      <c r="EB605" s="53">
        <v>4.9265410000000003</v>
      </c>
      <c r="EC605" s="53">
        <v>4.6615520000000004</v>
      </c>
      <c r="ED605" s="53">
        <v>5.1724449999999997</v>
      </c>
      <c r="EE605" s="53">
        <v>7.1861319999999997</v>
      </c>
      <c r="EF605" s="53">
        <v>6.6946789999999998</v>
      </c>
      <c r="EG605" s="53">
        <v>4.9631249999999998</v>
      </c>
      <c r="EH605" s="53">
        <v>5.8509219999999997</v>
      </c>
      <c r="EI605" s="53">
        <v>5.4713919999999998</v>
      </c>
      <c r="EJ605" s="53">
        <v>4.7534789999999996</v>
      </c>
      <c r="EK605" s="53">
        <v>5.0629010000000001</v>
      </c>
      <c r="EL605" s="53">
        <v>4.829542</v>
      </c>
      <c r="EM605" s="53">
        <v>6.2340280000000003</v>
      </c>
      <c r="EN605" s="53">
        <v>6.6430300000000004</v>
      </c>
      <c r="EO605" s="53">
        <v>6.6854579999999997</v>
      </c>
      <c r="EP605" s="53">
        <v>6.7802660000000001</v>
      </c>
      <c r="EQ605" s="53">
        <v>6.06473</v>
      </c>
      <c r="ER605" s="53">
        <v>6.1359149999999998</v>
      </c>
      <c r="ES605" s="53">
        <v>5.2712450000000004</v>
      </c>
      <c r="ET605" s="53">
        <v>6.1575259999999998</v>
      </c>
      <c r="EU605" s="53">
        <v>5.2086379999999997</v>
      </c>
      <c r="EV605" s="53">
        <v>4.8930220000000002</v>
      </c>
      <c r="EW605" s="53">
        <v>72.836470000000006</v>
      </c>
      <c r="EX605" s="53">
        <v>71.281999999999996</v>
      </c>
      <c r="EY605" s="53">
        <v>69.919799999999995</v>
      </c>
      <c r="EZ605" s="53">
        <v>68.677120000000002</v>
      </c>
      <c r="FA605" s="53">
        <v>67.726299999999995</v>
      </c>
      <c r="FB605" s="53">
        <v>66.805809999999994</v>
      </c>
      <c r="FC605" s="53">
        <v>66.646450000000002</v>
      </c>
      <c r="FD605" s="53">
        <v>68.400810000000007</v>
      </c>
      <c r="FE605" s="53">
        <v>71.419920000000005</v>
      </c>
      <c r="FF605" s="53">
        <v>74.928799999999995</v>
      </c>
      <c r="FG605" s="53">
        <v>79.018590000000003</v>
      </c>
      <c r="FH605" s="53">
        <v>82.946169999999995</v>
      </c>
      <c r="FI605" s="53">
        <v>86.090540000000004</v>
      </c>
      <c r="FJ605" s="53">
        <v>88.386409999999998</v>
      </c>
      <c r="FK605" s="53">
        <v>89.9863</v>
      </c>
      <c r="FL605" s="53">
        <v>90.810680000000005</v>
      </c>
      <c r="FM605" s="53">
        <v>90.930949999999996</v>
      </c>
      <c r="FN605" s="53">
        <v>90.227180000000004</v>
      </c>
      <c r="FO605" s="53">
        <v>88.407319999999999</v>
      </c>
      <c r="FP605" s="53">
        <v>85.387569999999997</v>
      </c>
      <c r="FQ605" s="53">
        <v>81.689610000000002</v>
      </c>
      <c r="FR605" s="53">
        <v>78.921130000000005</v>
      </c>
      <c r="FS605" s="53">
        <v>76.668289999999999</v>
      </c>
      <c r="FT605" s="53">
        <v>74.710800000000006</v>
      </c>
      <c r="FU605" s="53">
        <v>410</v>
      </c>
      <c r="FV605" s="53">
        <v>16294</v>
      </c>
      <c r="FW605" s="53">
        <v>174.47319999999999</v>
      </c>
      <c r="FX605" s="53">
        <v>1</v>
      </c>
    </row>
    <row r="606" spans="1:180" x14ac:dyDescent="0.3">
      <c r="A606" t="s">
        <v>174</v>
      </c>
      <c r="B606" t="s">
        <v>221</v>
      </c>
      <c r="C606" t="s">
        <v>180</v>
      </c>
      <c r="D606" t="s">
        <v>248</v>
      </c>
      <c r="E606" t="s">
        <v>188</v>
      </c>
      <c r="F606" t="s">
        <v>234</v>
      </c>
      <c r="G606" t="s">
        <v>243</v>
      </c>
      <c r="H606" s="53">
        <v>73</v>
      </c>
      <c r="I606" s="53">
        <v>32.922722</v>
      </c>
      <c r="J606" s="53">
        <v>31.21931</v>
      </c>
      <c r="K606" s="53">
        <v>29.913740000000001</v>
      </c>
      <c r="L606" s="53">
        <v>29.82732</v>
      </c>
      <c r="M606" s="53">
        <v>30.872720000000001</v>
      </c>
      <c r="N606" s="53">
        <v>32.943840000000002</v>
      </c>
      <c r="O606" s="53">
        <v>34.093269999999997</v>
      </c>
      <c r="P606" s="53">
        <v>35.146979999999999</v>
      </c>
      <c r="Q606" s="53">
        <v>37.010069999999999</v>
      </c>
      <c r="R606" s="53">
        <v>38.838729999999998</v>
      </c>
      <c r="S606" s="53">
        <v>40.41948</v>
      </c>
      <c r="T606" s="53">
        <v>41.980550000000001</v>
      </c>
      <c r="U606" s="53">
        <v>43.237299999999998</v>
      </c>
      <c r="V606" s="53">
        <v>44.333640000000003</v>
      </c>
      <c r="W606" s="53">
        <v>45.088590000000003</v>
      </c>
      <c r="X606" s="53">
        <v>45.204590000000003</v>
      </c>
      <c r="Y606" s="53">
        <v>45.216749999999998</v>
      </c>
      <c r="Z606" s="53">
        <v>44.629370000000002</v>
      </c>
      <c r="AA606" s="53">
        <v>44.4285</v>
      </c>
      <c r="AB606" s="53">
        <v>43.510420000000003</v>
      </c>
      <c r="AC606" s="53">
        <v>42.682310000000001</v>
      </c>
      <c r="AD606" s="53">
        <v>40.519060000000003</v>
      </c>
      <c r="AE606" s="53">
        <v>36.894109999999998</v>
      </c>
      <c r="AF606" s="53">
        <v>33.558300000000003</v>
      </c>
      <c r="AG606" s="53">
        <v>0.20874581</v>
      </c>
      <c r="AH606" s="53">
        <v>6.6080000000000002E-4</v>
      </c>
      <c r="AI606" s="53">
        <v>7.4575699999999995E-2</v>
      </c>
      <c r="AJ606" s="53">
        <v>0.58325119999999997</v>
      </c>
      <c r="AK606" s="53">
        <v>0.79751399999999995</v>
      </c>
      <c r="AL606" s="53">
        <v>1.517547</v>
      </c>
      <c r="AM606" s="53">
        <v>1.335002</v>
      </c>
      <c r="AN606" s="53">
        <v>2.0085190000000002</v>
      </c>
      <c r="AO606" s="53">
        <v>1.6793229999999999</v>
      </c>
      <c r="AP606" s="53">
        <v>1.5561290000000001</v>
      </c>
      <c r="AQ606" s="53">
        <v>1.330136</v>
      </c>
      <c r="AR606" s="53">
        <v>1.6214820000000001</v>
      </c>
      <c r="AS606" s="53">
        <v>1.2747219999999999</v>
      </c>
      <c r="AT606" s="53">
        <v>1.0469250000000001</v>
      </c>
      <c r="AU606" s="53">
        <v>1.2169890000000001</v>
      </c>
      <c r="AV606" s="53">
        <v>1.1308130000000001</v>
      </c>
      <c r="AW606" s="53">
        <v>1.312497</v>
      </c>
      <c r="AX606" s="53">
        <v>0.97894490000000001</v>
      </c>
      <c r="AY606" s="53">
        <v>1.469457</v>
      </c>
      <c r="AZ606" s="53">
        <v>1.853812</v>
      </c>
      <c r="BA606" s="53">
        <v>1.053172</v>
      </c>
      <c r="BB606" s="53">
        <v>0.12967010000000001</v>
      </c>
      <c r="BC606" s="53">
        <v>4.29627E-2</v>
      </c>
      <c r="BD606" s="53">
        <v>-0.78140050000000005</v>
      </c>
      <c r="BE606" s="53">
        <v>1.750731</v>
      </c>
      <c r="BF606" s="53">
        <v>1.5384469999999999</v>
      </c>
      <c r="BG606" s="53">
        <v>1.5223789999999999</v>
      </c>
      <c r="BH606" s="53">
        <v>2.0757819999999998</v>
      </c>
      <c r="BI606" s="53">
        <v>2.162515</v>
      </c>
      <c r="BJ606" s="53">
        <v>2.908334</v>
      </c>
      <c r="BK606" s="53">
        <v>3.3681139999999998</v>
      </c>
      <c r="BL606" s="53">
        <v>3.3158069999999999</v>
      </c>
      <c r="BM606" s="53">
        <v>2.8790619999999998</v>
      </c>
      <c r="BN606" s="53">
        <v>2.8474379999999999</v>
      </c>
      <c r="BO606" s="53">
        <v>2.6997339999999999</v>
      </c>
      <c r="BP606" s="53">
        <v>2.953964</v>
      </c>
      <c r="BQ606" s="53">
        <v>2.636441</v>
      </c>
      <c r="BR606" s="53">
        <v>2.541982</v>
      </c>
      <c r="BS606" s="53">
        <v>2.8095080000000001</v>
      </c>
      <c r="BT606" s="53">
        <v>2.6898309999999999</v>
      </c>
      <c r="BU606" s="53">
        <v>2.8623789999999998</v>
      </c>
      <c r="BV606" s="53">
        <v>2.5754290000000002</v>
      </c>
      <c r="BW606" s="53">
        <v>3.060028</v>
      </c>
      <c r="BX606" s="53">
        <v>3.31562</v>
      </c>
      <c r="BY606" s="53">
        <v>2.6957110000000002</v>
      </c>
      <c r="BZ606" s="53">
        <v>1.9450000000000001</v>
      </c>
      <c r="CA606" s="53">
        <v>1.7169650000000001</v>
      </c>
      <c r="CB606" s="53">
        <v>0.85770000000000002</v>
      </c>
      <c r="CC606" s="53">
        <v>2.8187060000000002</v>
      </c>
      <c r="CD606" s="53">
        <v>2.603513</v>
      </c>
      <c r="CE606" s="53">
        <v>2.5251229999999998</v>
      </c>
      <c r="CF606" s="53">
        <v>3.1095039999999998</v>
      </c>
      <c r="CG606" s="53">
        <v>3.10791</v>
      </c>
      <c r="CH606" s="53">
        <v>3.871588</v>
      </c>
      <c r="CI606" s="53">
        <v>4.7762399999999996</v>
      </c>
      <c r="CJ606" s="53">
        <v>4.2212310000000004</v>
      </c>
      <c r="CK606" s="53">
        <v>3.7099980000000001</v>
      </c>
      <c r="CL606" s="53">
        <v>3.7417950000000002</v>
      </c>
      <c r="CM606" s="53">
        <v>3.6483140000000001</v>
      </c>
      <c r="CN606" s="53">
        <v>3.8768370000000001</v>
      </c>
      <c r="CO606" s="53">
        <v>3.5795629999999998</v>
      </c>
      <c r="CP606" s="53">
        <v>3.5774550000000001</v>
      </c>
      <c r="CQ606" s="53">
        <v>3.9124819999999998</v>
      </c>
      <c r="CR606" s="53">
        <v>3.769603</v>
      </c>
      <c r="CS606" s="53">
        <v>3.9358209999999998</v>
      </c>
      <c r="CT606" s="53">
        <v>3.681149</v>
      </c>
      <c r="CU606" s="53">
        <v>4.1616530000000003</v>
      </c>
      <c r="CV606" s="53">
        <v>4.3280640000000004</v>
      </c>
      <c r="CW606" s="53">
        <v>3.833329</v>
      </c>
      <c r="CX606" s="53">
        <v>3.2022930000000001</v>
      </c>
      <c r="CY606" s="53">
        <v>2.8763730000000001</v>
      </c>
      <c r="CZ606" s="53">
        <v>1.992936</v>
      </c>
      <c r="DA606" s="53">
        <v>3.8866798999999999</v>
      </c>
      <c r="DB606" s="53">
        <v>3.6685789999999998</v>
      </c>
      <c r="DC606" s="53">
        <v>3.5278670000000001</v>
      </c>
      <c r="DD606" s="53">
        <v>4.1432260000000003</v>
      </c>
      <c r="DE606" s="53">
        <v>4.0533060000000001</v>
      </c>
      <c r="DF606" s="53">
        <v>4.8348430000000002</v>
      </c>
      <c r="DG606" s="53">
        <v>6.1843669999999999</v>
      </c>
      <c r="DH606" s="53">
        <v>5.1266550000000004</v>
      </c>
      <c r="DI606" s="53">
        <v>4.5409329999999999</v>
      </c>
      <c r="DJ606" s="53">
        <v>4.6361520000000001</v>
      </c>
      <c r="DK606" s="53">
        <v>4.5968939999999998</v>
      </c>
      <c r="DL606" s="53">
        <v>4.7997110000000003</v>
      </c>
      <c r="DM606" s="53">
        <v>4.5226850000000001</v>
      </c>
      <c r="DN606" s="53">
        <v>4.612927</v>
      </c>
      <c r="DO606" s="53">
        <v>5.0154560000000004</v>
      </c>
      <c r="DP606" s="53">
        <v>4.8493740000000001</v>
      </c>
      <c r="DQ606" s="53">
        <v>5.0092639999999999</v>
      </c>
      <c r="DR606" s="53">
        <v>4.7868700000000004</v>
      </c>
      <c r="DS606" s="53">
        <v>5.2632779999999997</v>
      </c>
      <c r="DT606" s="53">
        <v>5.3405079999999998</v>
      </c>
      <c r="DU606" s="53">
        <v>4.9709459999999996</v>
      </c>
      <c r="DV606" s="53">
        <v>4.4595849999999997</v>
      </c>
      <c r="DW606" s="53">
        <v>4.0357820000000002</v>
      </c>
      <c r="DX606" s="53">
        <v>3.1281720000000002</v>
      </c>
      <c r="DY606" s="53">
        <v>5.4286652000000002</v>
      </c>
      <c r="DZ606" s="53">
        <v>5.206366</v>
      </c>
      <c r="EA606" s="53">
        <v>4.97567</v>
      </c>
      <c r="EB606" s="53">
        <v>5.6357569999999999</v>
      </c>
      <c r="EC606" s="53">
        <v>5.4183060000000003</v>
      </c>
      <c r="ED606" s="53">
        <v>6.2256299999999998</v>
      </c>
      <c r="EE606" s="53">
        <v>8.2174790000000009</v>
      </c>
      <c r="EF606" s="53">
        <v>6.433942</v>
      </c>
      <c r="EG606" s="53">
        <v>5.740672</v>
      </c>
      <c r="EH606" s="53">
        <v>5.9274620000000002</v>
      </c>
      <c r="EI606" s="53">
        <v>5.9664919999999997</v>
      </c>
      <c r="EJ606" s="53">
        <v>6.132193</v>
      </c>
      <c r="EK606" s="53">
        <v>5.8844029999999998</v>
      </c>
      <c r="EL606" s="53">
        <v>6.1079850000000002</v>
      </c>
      <c r="EM606" s="53">
        <v>6.6079749999999997</v>
      </c>
      <c r="EN606" s="53">
        <v>6.4083920000000001</v>
      </c>
      <c r="EO606" s="53">
        <v>6.559145</v>
      </c>
      <c r="EP606" s="53">
        <v>6.3833539999999998</v>
      </c>
      <c r="EQ606" s="53">
        <v>6.8538480000000002</v>
      </c>
      <c r="ER606" s="53">
        <v>6.8023160000000003</v>
      </c>
      <c r="ES606" s="53">
        <v>6.613486</v>
      </c>
      <c r="ET606" s="53">
        <v>6.274915</v>
      </c>
      <c r="EU606" s="53">
        <v>5.709784</v>
      </c>
      <c r="EV606" s="53">
        <v>4.7672730000000003</v>
      </c>
      <c r="EW606" s="53">
        <v>74.556100000000001</v>
      </c>
      <c r="EX606" s="53">
        <v>72.790729999999996</v>
      </c>
      <c r="EY606" s="53">
        <v>71.2</v>
      </c>
      <c r="EZ606" s="53">
        <v>69.843900000000005</v>
      </c>
      <c r="FA606" s="53">
        <v>68.689390000000003</v>
      </c>
      <c r="FB606" s="53">
        <v>67.578900000000004</v>
      </c>
      <c r="FC606" s="53">
        <v>67.372069999999994</v>
      </c>
      <c r="FD606" s="53">
        <v>69.250979999999998</v>
      </c>
      <c r="FE606" s="53">
        <v>72.445849999999993</v>
      </c>
      <c r="FF606" s="53">
        <v>76.047929999999994</v>
      </c>
      <c r="FG606" s="53">
        <v>80.061220000000006</v>
      </c>
      <c r="FH606" s="53">
        <v>84.039510000000007</v>
      </c>
      <c r="FI606" s="53">
        <v>87.345370000000003</v>
      </c>
      <c r="FJ606" s="53">
        <v>89.572069999999997</v>
      </c>
      <c r="FK606" s="53">
        <v>91.280119999999997</v>
      </c>
      <c r="FL606" s="53">
        <v>92.268169999999998</v>
      </c>
      <c r="FM606" s="53">
        <v>92.311949999999996</v>
      </c>
      <c r="FN606" s="53">
        <v>91.474019999999996</v>
      </c>
      <c r="FO606" s="53">
        <v>89.543170000000003</v>
      </c>
      <c r="FP606" s="53">
        <v>86.454639999999998</v>
      </c>
      <c r="FQ606" s="53">
        <v>82.787440000000004</v>
      </c>
      <c r="FR606" s="53">
        <v>79.978899999999996</v>
      </c>
      <c r="FS606" s="53">
        <v>77.771709999999999</v>
      </c>
      <c r="FT606" s="53">
        <v>75.863050000000001</v>
      </c>
      <c r="FU606" s="53">
        <v>410</v>
      </c>
      <c r="FV606" s="53">
        <v>16294</v>
      </c>
      <c r="FW606" s="53">
        <v>174.47319999999999</v>
      </c>
      <c r="FX606" s="53">
        <v>1</v>
      </c>
    </row>
    <row r="607" spans="1:180" x14ac:dyDescent="0.3">
      <c r="A607" t="s">
        <v>174</v>
      </c>
      <c r="B607" t="s">
        <v>221</v>
      </c>
      <c r="C607" t="s">
        <v>180</v>
      </c>
      <c r="D607" t="s">
        <v>227</v>
      </c>
      <c r="E607" t="s">
        <v>189</v>
      </c>
      <c r="F607" t="s">
        <v>234</v>
      </c>
      <c r="G607" t="s">
        <v>243</v>
      </c>
      <c r="H607" s="53">
        <v>73</v>
      </c>
      <c r="I607" s="53">
        <v>31.883671</v>
      </c>
      <c r="J607" s="53">
        <v>29.962879999999998</v>
      </c>
      <c r="K607" s="53">
        <v>29.07508</v>
      </c>
      <c r="L607" s="53">
        <v>28.731079999999999</v>
      </c>
      <c r="M607" s="53">
        <v>29.835899999999999</v>
      </c>
      <c r="N607" s="53">
        <v>32.602020000000003</v>
      </c>
      <c r="O607" s="53">
        <v>35.432729999999999</v>
      </c>
      <c r="P607" s="53">
        <v>37.813450000000003</v>
      </c>
      <c r="Q607" s="53">
        <v>39.258209999999998</v>
      </c>
      <c r="R607" s="53">
        <v>40.829300000000003</v>
      </c>
      <c r="S607" s="53">
        <v>42.160789999999999</v>
      </c>
      <c r="T607" s="53">
        <v>43.19576</v>
      </c>
      <c r="U607" s="53">
        <v>45.648510000000002</v>
      </c>
      <c r="V607" s="53">
        <v>46.288310000000003</v>
      </c>
      <c r="W607" s="53">
        <v>47.793390000000002</v>
      </c>
      <c r="X607" s="53">
        <v>48.093330000000002</v>
      </c>
      <c r="Y607" s="53">
        <v>46.570920000000001</v>
      </c>
      <c r="Z607" s="53">
        <v>45.572980000000001</v>
      </c>
      <c r="AA607" s="53">
        <v>44.1434</v>
      </c>
      <c r="AB607" s="53">
        <v>43.118099999999998</v>
      </c>
      <c r="AC607" s="53">
        <v>42.447029999999998</v>
      </c>
      <c r="AD607" s="53">
        <v>40.438609999999997</v>
      </c>
      <c r="AE607" s="53">
        <v>37.070770000000003</v>
      </c>
      <c r="AF607" s="53">
        <v>34.257359999999998</v>
      </c>
      <c r="AG607" s="53">
        <v>1.4438260000000001</v>
      </c>
      <c r="AH607" s="53">
        <v>0.94690169999999996</v>
      </c>
      <c r="AI607" s="53">
        <v>0.97876099999999999</v>
      </c>
      <c r="AJ607" s="53">
        <v>0.89340229999999998</v>
      </c>
      <c r="AK607" s="53">
        <v>0.8258356</v>
      </c>
      <c r="AL607" s="53">
        <v>1.6625449999999999</v>
      </c>
      <c r="AM607" s="53">
        <v>2.944928</v>
      </c>
      <c r="AN607" s="53">
        <v>2.7416520000000002</v>
      </c>
      <c r="AO607" s="53">
        <v>2.4780199999999999</v>
      </c>
      <c r="AP607" s="53">
        <v>2.3241160000000001</v>
      </c>
      <c r="AQ607" s="53">
        <v>1.800279</v>
      </c>
      <c r="AR607" s="53">
        <v>2.0640610000000001</v>
      </c>
      <c r="AS607" s="53">
        <v>1.9713780000000001</v>
      </c>
      <c r="AT607" s="53">
        <v>2.3308239999999998</v>
      </c>
      <c r="AU607" s="53">
        <v>2.6234009999999999</v>
      </c>
      <c r="AV607" s="53">
        <v>2.6929560000000001</v>
      </c>
      <c r="AW607" s="53">
        <v>2.6896089999999999</v>
      </c>
      <c r="AX607" s="53">
        <v>2.90021</v>
      </c>
      <c r="AY607" s="53">
        <v>2.7899240000000001</v>
      </c>
      <c r="AZ607" s="53">
        <v>2.727087</v>
      </c>
      <c r="BA607" s="53">
        <v>1.9051560000000001</v>
      </c>
      <c r="BB607" s="53">
        <v>1.8003819999999999</v>
      </c>
      <c r="BC607" s="53">
        <v>2.4275410000000002</v>
      </c>
      <c r="BD607" s="53">
        <v>2.045795</v>
      </c>
      <c r="BE607" s="53">
        <v>2.4772530000000001</v>
      </c>
      <c r="BF607" s="53">
        <v>1.883302</v>
      </c>
      <c r="BG607" s="53">
        <v>1.853634</v>
      </c>
      <c r="BH607" s="53">
        <v>1.8302940000000001</v>
      </c>
      <c r="BI607" s="53">
        <v>1.6398379999999999</v>
      </c>
      <c r="BJ607" s="53">
        <v>2.4900509999999998</v>
      </c>
      <c r="BK607" s="53">
        <v>4.3173269999999997</v>
      </c>
      <c r="BL607" s="53">
        <v>5.0705869999999997</v>
      </c>
      <c r="BM607" s="53">
        <v>4.5985630000000004</v>
      </c>
      <c r="BN607" s="53">
        <v>4.5868479999999998</v>
      </c>
      <c r="BO607" s="53">
        <v>4.2513290000000001</v>
      </c>
      <c r="BP607" s="53">
        <v>4.0620010000000004</v>
      </c>
      <c r="BQ607" s="53">
        <v>4.5799240000000001</v>
      </c>
      <c r="BR607" s="53">
        <v>4.3762400000000001</v>
      </c>
      <c r="BS607" s="53">
        <v>5.0053890000000001</v>
      </c>
      <c r="BT607" s="53">
        <v>5.0567640000000003</v>
      </c>
      <c r="BU607" s="53">
        <v>4.1621230000000002</v>
      </c>
      <c r="BV607" s="53">
        <v>3.9687640000000002</v>
      </c>
      <c r="BW607" s="53">
        <v>3.7604850000000001</v>
      </c>
      <c r="BX607" s="53">
        <v>3.712958</v>
      </c>
      <c r="BY607" s="53">
        <v>3.0223089999999999</v>
      </c>
      <c r="BZ607" s="53">
        <v>3.119437</v>
      </c>
      <c r="CA607" s="53">
        <v>3.5339559999999999</v>
      </c>
      <c r="CB607" s="53">
        <v>3.1460370000000002</v>
      </c>
      <c r="CC607" s="53">
        <v>3.1930010000000002</v>
      </c>
      <c r="CD607" s="53">
        <v>2.5318510000000001</v>
      </c>
      <c r="CE607" s="53">
        <v>2.459568</v>
      </c>
      <c r="CF607" s="53">
        <v>2.4791820000000002</v>
      </c>
      <c r="CG607" s="53">
        <v>2.2036129999999998</v>
      </c>
      <c r="CH607" s="53">
        <v>3.0631780000000002</v>
      </c>
      <c r="CI607" s="53">
        <v>5.2678469999999997</v>
      </c>
      <c r="CJ607" s="53">
        <v>6.6835990000000001</v>
      </c>
      <c r="CK607" s="53">
        <v>6.0672439999999996</v>
      </c>
      <c r="CL607" s="53">
        <v>6.1540090000000003</v>
      </c>
      <c r="CM607" s="53">
        <v>5.9489200000000002</v>
      </c>
      <c r="CN607" s="53">
        <v>5.445767</v>
      </c>
      <c r="CO607" s="53">
        <v>6.3865949999999998</v>
      </c>
      <c r="CP607" s="53">
        <v>5.7928889999999997</v>
      </c>
      <c r="CQ607" s="53">
        <v>6.6551460000000002</v>
      </c>
      <c r="CR607" s="53">
        <v>6.6939299999999999</v>
      </c>
      <c r="CS607" s="53">
        <v>5.1819819999999996</v>
      </c>
      <c r="CT607" s="53">
        <v>4.7088409999999996</v>
      </c>
      <c r="CU607" s="53">
        <v>4.4326930000000004</v>
      </c>
      <c r="CV607" s="53">
        <v>4.3957689999999996</v>
      </c>
      <c r="CW607" s="53">
        <v>3.7960449999999999</v>
      </c>
      <c r="CX607" s="53">
        <v>4.03301</v>
      </c>
      <c r="CY607" s="53">
        <v>4.3002549999999999</v>
      </c>
      <c r="CZ607" s="53">
        <v>3.9080620000000001</v>
      </c>
      <c r="DA607" s="53">
        <v>3.9087491000000001</v>
      </c>
      <c r="DB607" s="53">
        <v>3.180399</v>
      </c>
      <c r="DC607" s="53">
        <v>3.0655019999999999</v>
      </c>
      <c r="DD607" s="53">
        <v>3.1280700000000001</v>
      </c>
      <c r="DE607" s="53">
        <v>2.7673890000000001</v>
      </c>
      <c r="DF607" s="53">
        <v>3.6363059999999998</v>
      </c>
      <c r="DG607" s="53">
        <v>6.2183669999999998</v>
      </c>
      <c r="DH607" s="53">
        <v>8.2966130000000007</v>
      </c>
      <c r="DI607" s="53">
        <v>7.5359239999999996</v>
      </c>
      <c r="DJ607" s="53">
        <v>7.7211699999999999</v>
      </c>
      <c r="DK607" s="53">
        <v>7.6465100000000001</v>
      </c>
      <c r="DL607" s="53">
        <v>6.8295339999999998</v>
      </c>
      <c r="DM607" s="53">
        <v>8.1932659999999995</v>
      </c>
      <c r="DN607" s="53">
        <v>7.2095380000000002</v>
      </c>
      <c r="DO607" s="53">
        <v>8.3049029999999995</v>
      </c>
      <c r="DP607" s="53">
        <v>8.3310969999999998</v>
      </c>
      <c r="DQ607" s="53">
        <v>6.2018409999999999</v>
      </c>
      <c r="DR607" s="53">
        <v>5.4489179999999999</v>
      </c>
      <c r="DS607" s="53">
        <v>5.1048999999999998</v>
      </c>
      <c r="DT607" s="53">
        <v>5.0785799999999997</v>
      </c>
      <c r="DU607" s="53">
        <v>4.569782</v>
      </c>
      <c r="DV607" s="53">
        <v>4.9465830000000004</v>
      </c>
      <c r="DW607" s="53">
        <v>5.066554</v>
      </c>
      <c r="DX607" s="53">
        <v>4.6700860000000004</v>
      </c>
      <c r="DY607" s="53">
        <v>4.9421758999999996</v>
      </c>
      <c r="DZ607" s="53">
        <v>4.1167999999999996</v>
      </c>
      <c r="EA607" s="53">
        <v>3.940375</v>
      </c>
      <c r="EB607" s="53">
        <v>4.0649610000000003</v>
      </c>
      <c r="EC607" s="53">
        <v>3.581391</v>
      </c>
      <c r="ED607" s="53">
        <v>4.4638109999999998</v>
      </c>
      <c r="EE607" s="53">
        <v>7.5907660000000003</v>
      </c>
      <c r="EF607" s="53">
        <v>10.62555</v>
      </c>
      <c r="EG607" s="53">
        <v>9.656466</v>
      </c>
      <c r="EH607" s="53">
        <v>9.9839009999999995</v>
      </c>
      <c r="EI607" s="53">
        <v>10.09756</v>
      </c>
      <c r="EJ607" s="53">
        <v>8.8274740000000005</v>
      </c>
      <c r="EK607" s="53">
        <v>10.80181</v>
      </c>
      <c r="EL607" s="53">
        <v>9.2549530000000004</v>
      </c>
      <c r="EM607" s="53">
        <v>10.68689</v>
      </c>
      <c r="EN607" s="53">
        <v>10.694900000000001</v>
      </c>
      <c r="EO607" s="53">
        <v>7.6743550000000003</v>
      </c>
      <c r="EP607" s="53">
        <v>6.5174709999999996</v>
      </c>
      <c r="EQ607" s="53">
        <v>6.0754609999999998</v>
      </c>
      <c r="ER607" s="53">
        <v>6.064451</v>
      </c>
      <c r="ES607" s="53">
        <v>5.6869339999999999</v>
      </c>
      <c r="ET607" s="53">
        <v>6.265638</v>
      </c>
      <c r="EU607" s="53">
        <v>6.1729690000000002</v>
      </c>
      <c r="EV607" s="53">
        <v>5.7703280000000001</v>
      </c>
      <c r="EW607" s="53">
        <v>71.351259999999996</v>
      </c>
      <c r="EX607" s="53">
        <v>69.932140000000004</v>
      </c>
      <c r="EY607" s="53">
        <v>68.754130000000004</v>
      </c>
      <c r="EZ607" s="53">
        <v>67.592690000000005</v>
      </c>
      <c r="FA607" s="53">
        <v>66.464740000000006</v>
      </c>
      <c r="FB607" s="53">
        <v>65.567409999999995</v>
      </c>
      <c r="FC607" s="53">
        <v>64.959860000000006</v>
      </c>
      <c r="FD607" s="53">
        <v>66.273759999999996</v>
      </c>
      <c r="FE607" s="53">
        <v>69.245199999999997</v>
      </c>
      <c r="FF607" s="53">
        <v>72.934640000000002</v>
      </c>
      <c r="FG607" s="53">
        <v>77.173630000000003</v>
      </c>
      <c r="FH607" s="53">
        <v>81.049340000000001</v>
      </c>
      <c r="FI607" s="53">
        <v>84.151070000000004</v>
      </c>
      <c r="FJ607" s="53">
        <v>86.535979999999995</v>
      </c>
      <c r="FK607" s="53">
        <v>88.188879999999997</v>
      </c>
      <c r="FL607" s="53">
        <v>89.14331</v>
      </c>
      <c r="FM607" s="53">
        <v>89.313900000000004</v>
      </c>
      <c r="FN607" s="53">
        <v>88.342889999999997</v>
      </c>
      <c r="FO607" s="53">
        <v>86.081890000000001</v>
      </c>
      <c r="FP607" s="53">
        <v>82.60445</v>
      </c>
      <c r="FQ607" s="53">
        <v>79.161929999999998</v>
      </c>
      <c r="FR607" s="53">
        <v>76.716160000000002</v>
      </c>
      <c r="FS607" s="53">
        <v>74.732349999999997</v>
      </c>
      <c r="FT607" s="53">
        <v>72.874709999999993</v>
      </c>
      <c r="FU607" s="53">
        <v>409.96769999999998</v>
      </c>
      <c r="FV607" s="53">
        <v>15869</v>
      </c>
      <c r="FW607" s="53">
        <v>175.15100000000001</v>
      </c>
      <c r="FX607" s="53">
        <v>1</v>
      </c>
    </row>
    <row r="608" spans="1:180" x14ac:dyDescent="0.3">
      <c r="A608" t="s">
        <v>174</v>
      </c>
      <c r="B608" t="s">
        <v>221</v>
      </c>
      <c r="C608" t="s">
        <v>180</v>
      </c>
      <c r="D608" t="s">
        <v>248</v>
      </c>
      <c r="E608" t="s">
        <v>187</v>
      </c>
      <c r="F608" t="s">
        <v>234</v>
      </c>
      <c r="G608" t="s">
        <v>243</v>
      </c>
      <c r="H608" s="53">
        <v>73</v>
      </c>
      <c r="I608" s="53">
        <v>31.378571000000001</v>
      </c>
      <c r="J608" s="53">
        <v>29.991890000000001</v>
      </c>
      <c r="K608" s="53">
        <v>28.74155</v>
      </c>
      <c r="L608" s="53">
        <v>28.166229999999999</v>
      </c>
      <c r="M608" s="53">
        <v>28.723559999999999</v>
      </c>
      <c r="N608" s="53">
        <v>30.968920000000001</v>
      </c>
      <c r="O608" s="53">
        <v>32.631419999999999</v>
      </c>
      <c r="P608" s="53">
        <v>33.946890000000003</v>
      </c>
      <c r="Q608" s="53">
        <v>35.358469999999997</v>
      </c>
      <c r="R608" s="53">
        <v>36.833939999999998</v>
      </c>
      <c r="S608" s="53">
        <v>38.183570000000003</v>
      </c>
      <c r="T608" s="53">
        <v>39.344889999999999</v>
      </c>
      <c r="U608" s="53">
        <v>40.332500000000003</v>
      </c>
      <c r="V608" s="53">
        <v>41.27073</v>
      </c>
      <c r="W608" s="53">
        <v>41.511879999999998</v>
      </c>
      <c r="X608" s="53">
        <v>42.026029999999999</v>
      </c>
      <c r="Y608" s="53">
        <v>41.62567</v>
      </c>
      <c r="Z608" s="53">
        <v>42.268039999999999</v>
      </c>
      <c r="AA608" s="53">
        <v>41.229460000000003</v>
      </c>
      <c r="AB608" s="53">
        <v>40.610100000000003</v>
      </c>
      <c r="AC608" s="53">
        <v>40.553379999999997</v>
      </c>
      <c r="AD608" s="53">
        <v>38.955570000000002</v>
      </c>
      <c r="AE608" s="53">
        <v>35.121830000000003</v>
      </c>
      <c r="AF608" s="53">
        <v>32.181849999999997</v>
      </c>
      <c r="AG608" s="53">
        <v>1.01212E-2</v>
      </c>
      <c r="AH608" s="53">
        <v>0.10598249999999999</v>
      </c>
      <c r="AI608" s="53">
        <v>-1.7975999999999999E-3</v>
      </c>
      <c r="AJ608" s="53">
        <v>-0.1128257</v>
      </c>
      <c r="AK608" s="53">
        <v>-0.77377549999999995</v>
      </c>
      <c r="AL608" s="53">
        <v>0.41372360000000002</v>
      </c>
      <c r="AM608" s="53">
        <v>1.0199739999999999</v>
      </c>
      <c r="AN608" s="53">
        <v>1.1934370000000001</v>
      </c>
      <c r="AO608" s="53">
        <v>0.63403229999999999</v>
      </c>
      <c r="AP608" s="53">
        <v>0.29532730000000001</v>
      </c>
      <c r="AQ608" s="53">
        <v>-0.1803437</v>
      </c>
      <c r="AR608" s="53">
        <v>-0.26948630000000001</v>
      </c>
      <c r="AS608" s="53">
        <v>-0.52904269999999998</v>
      </c>
      <c r="AT608" s="53">
        <v>-0.67839360000000004</v>
      </c>
      <c r="AU608" s="53">
        <v>-1.0803529999999999</v>
      </c>
      <c r="AV608" s="53">
        <v>-0.95510830000000002</v>
      </c>
      <c r="AW608" s="53">
        <v>-1.317474</v>
      </c>
      <c r="AX608" s="53">
        <v>-0.21347089999999999</v>
      </c>
      <c r="AY608" s="53">
        <v>-0.54046289999999997</v>
      </c>
      <c r="AZ608" s="53">
        <v>-0.39769529999999997</v>
      </c>
      <c r="BA608" s="53">
        <v>-0.4108213</v>
      </c>
      <c r="BB608" s="53">
        <v>0.15281719999999999</v>
      </c>
      <c r="BC608" s="53">
        <v>-0.1049528</v>
      </c>
      <c r="BD608" s="53">
        <v>-0.51246550000000002</v>
      </c>
      <c r="BE608" s="53">
        <v>1.379972</v>
      </c>
      <c r="BF608" s="53">
        <v>1.4351370000000001</v>
      </c>
      <c r="BG608" s="53">
        <v>1.317032</v>
      </c>
      <c r="BH608" s="53">
        <v>1.2741100000000001</v>
      </c>
      <c r="BI608" s="53">
        <v>0.6135505</v>
      </c>
      <c r="BJ608" s="53">
        <v>1.7329840000000001</v>
      </c>
      <c r="BK608" s="53">
        <v>2.7904740000000001</v>
      </c>
      <c r="BL608" s="53">
        <v>2.635526</v>
      </c>
      <c r="BM608" s="53">
        <v>1.9289670000000001</v>
      </c>
      <c r="BN608" s="53">
        <v>1.7008970000000001</v>
      </c>
      <c r="BO608" s="53">
        <v>1.2943279999999999</v>
      </c>
      <c r="BP608" s="53">
        <v>1.219476</v>
      </c>
      <c r="BQ608" s="53">
        <v>0.89343839999999997</v>
      </c>
      <c r="BR608" s="53">
        <v>0.80606540000000004</v>
      </c>
      <c r="BS608" s="53">
        <v>0.45388699999999998</v>
      </c>
      <c r="BT608" s="53">
        <v>0.68337579999999998</v>
      </c>
      <c r="BU608" s="53">
        <v>0.31004009999999999</v>
      </c>
      <c r="BV608" s="53">
        <v>1.349278</v>
      </c>
      <c r="BW608" s="53">
        <v>0.94074290000000005</v>
      </c>
      <c r="BX608" s="53">
        <v>1.2266079999999999</v>
      </c>
      <c r="BY608" s="53">
        <v>1.4624280000000001</v>
      </c>
      <c r="BZ608" s="53">
        <v>1.5298080000000001</v>
      </c>
      <c r="CA608" s="53">
        <v>1.257171</v>
      </c>
      <c r="CB608" s="53">
        <v>0.86288580000000004</v>
      </c>
      <c r="CC608" s="53">
        <v>2.3287270000000002</v>
      </c>
      <c r="CD608" s="53">
        <v>2.3557049999999999</v>
      </c>
      <c r="CE608" s="53">
        <v>2.2304499999999998</v>
      </c>
      <c r="CF608" s="53">
        <v>2.2346979999999999</v>
      </c>
      <c r="CG608" s="53">
        <v>1.574408</v>
      </c>
      <c r="CH608" s="53">
        <v>2.6467000000000001</v>
      </c>
      <c r="CI608" s="53">
        <v>4.0167169999999999</v>
      </c>
      <c r="CJ608" s="53">
        <v>3.634312</v>
      </c>
      <c r="CK608" s="53">
        <v>2.825834</v>
      </c>
      <c r="CL608" s="53">
        <v>2.674391</v>
      </c>
      <c r="CM608" s="53">
        <v>2.3156810000000001</v>
      </c>
      <c r="CN608" s="53">
        <v>2.2507280000000001</v>
      </c>
      <c r="CO608" s="53">
        <v>1.878644</v>
      </c>
      <c r="CP608" s="53">
        <v>1.8341970000000001</v>
      </c>
      <c r="CQ608" s="53">
        <v>1.516497</v>
      </c>
      <c r="CR608" s="53">
        <v>1.8181849999999999</v>
      </c>
      <c r="CS608" s="53">
        <v>1.437252</v>
      </c>
      <c r="CT608" s="53">
        <v>2.4316330000000002</v>
      </c>
      <c r="CU608" s="53">
        <v>1.966621</v>
      </c>
      <c r="CV608" s="53">
        <v>2.3515959999999998</v>
      </c>
      <c r="CW608" s="53">
        <v>2.7598349999999998</v>
      </c>
      <c r="CX608" s="53">
        <v>2.483508</v>
      </c>
      <c r="CY608" s="53">
        <v>2.2005729999999999</v>
      </c>
      <c r="CZ608" s="53">
        <v>1.81545</v>
      </c>
      <c r="DA608" s="53">
        <v>3.2774811000000001</v>
      </c>
      <c r="DB608" s="53">
        <v>3.2762730000000002</v>
      </c>
      <c r="DC608" s="53">
        <v>3.1438670000000002</v>
      </c>
      <c r="DD608" s="53">
        <v>3.1952850000000002</v>
      </c>
      <c r="DE608" s="53">
        <v>2.535266</v>
      </c>
      <c r="DF608" s="53">
        <v>3.560416</v>
      </c>
      <c r="DG608" s="53">
        <v>5.2429600000000001</v>
      </c>
      <c r="DH608" s="53">
        <v>4.6330989999999996</v>
      </c>
      <c r="DI608" s="53">
        <v>3.722702</v>
      </c>
      <c r="DJ608" s="53">
        <v>3.6478839999999999</v>
      </c>
      <c r="DK608" s="53">
        <v>3.3370350000000002</v>
      </c>
      <c r="DL608" s="53">
        <v>3.2819790000000002</v>
      </c>
      <c r="DM608" s="53">
        <v>2.8638509999999999</v>
      </c>
      <c r="DN608" s="53">
        <v>2.8623289999999999</v>
      </c>
      <c r="DO608" s="53">
        <v>2.5791080000000002</v>
      </c>
      <c r="DP608" s="53">
        <v>2.9529939999999999</v>
      </c>
      <c r="DQ608" s="53">
        <v>2.5644629999999999</v>
      </c>
      <c r="DR608" s="53">
        <v>3.5139879999999999</v>
      </c>
      <c r="DS608" s="53">
        <v>2.9925000000000002</v>
      </c>
      <c r="DT608" s="53">
        <v>3.4765839999999999</v>
      </c>
      <c r="DU608" s="53">
        <v>4.0572410000000003</v>
      </c>
      <c r="DV608" s="53">
        <v>3.437208</v>
      </c>
      <c r="DW608" s="53">
        <v>3.1439759999999999</v>
      </c>
      <c r="DX608" s="53">
        <v>2.768014</v>
      </c>
      <c r="DY608" s="53">
        <v>4.6473322000000001</v>
      </c>
      <c r="DZ608" s="53">
        <v>4.6054269999999997</v>
      </c>
      <c r="EA608" s="53">
        <v>4.4626970000000004</v>
      </c>
      <c r="EB608" s="53">
        <v>4.5822219999999998</v>
      </c>
      <c r="EC608" s="53">
        <v>3.9225919999999999</v>
      </c>
      <c r="ED608" s="53">
        <v>4.8796759999999999</v>
      </c>
      <c r="EE608" s="53">
        <v>7.0134610000000004</v>
      </c>
      <c r="EF608" s="53">
        <v>6.0751869999999997</v>
      </c>
      <c r="EG608" s="53">
        <v>5.0176360000000004</v>
      </c>
      <c r="EH608" s="53">
        <v>5.0534540000000003</v>
      </c>
      <c r="EI608" s="53">
        <v>4.8117070000000002</v>
      </c>
      <c r="EJ608" s="53">
        <v>4.7709419999999998</v>
      </c>
      <c r="EK608" s="53">
        <v>4.2863319999999998</v>
      </c>
      <c r="EL608" s="53">
        <v>4.3467880000000001</v>
      </c>
      <c r="EM608" s="53">
        <v>4.1133480000000002</v>
      </c>
      <c r="EN608" s="53">
        <v>4.5914780000000004</v>
      </c>
      <c r="EO608" s="53">
        <v>4.1919779999999998</v>
      </c>
      <c r="EP608" s="53">
        <v>5.0767360000000004</v>
      </c>
      <c r="EQ608" s="53">
        <v>4.473706</v>
      </c>
      <c r="ER608" s="53">
        <v>5.1008870000000002</v>
      </c>
      <c r="ES608" s="53">
        <v>5.930491</v>
      </c>
      <c r="ET608" s="53">
        <v>4.8141990000000003</v>
      </c>
      <c r="EU608" s="53">
        <v>4.5061</v>
      </c>
      <c r="EV608" s="53">
        <v>4.1433650000000002</v>
      </c>
      <c r="EW608" s="53">
        <v>71.344210000000004</v>
      </c>
      <c r="EX608" s="53">
        <v>69.880030000000005</v>
      </c>
      <c r="EY608" s="53">
        <v>68.446799999999996</v>
      </c>
      <c r="EZ608" s="53">
        <v>67.190399999999997</v>
      </c>
      <c r="FA608" s="53">
        <v>65.958690000000004</v>
      </c>
      <c r="FB608" s="53">
        <v>64.911580000000001</v>
      </c>
      <c r="FC608" s="53">
        <v>65.124080000000006</v>
      </c>
      <c r="FD608" s="53">
        <v>67.695880000000002</v>
      </c>
      <c r="FE608" s="53">
        <v>71.141159999999999</v>
      </c>
      <c r="FF608" s="53">
        <v>74.95899</v>
      </c>
      <c r="FG608" s="53">
        <v>78.466769999999997</v>
      </c>
      <c r="FH608" s="53">
        <v>81.851979999999998</v>
      </c>
      <c r="FI608" s="53">
        <v>84.612809999999996</v>
      </c>
      <c r="FJ608" s="53">
        <v>86.655029999999996</v>
      </c>
      <c r="FK608" s="53">
        <v>88.310820000000007</v>
      </c>
      <c r="FL608" s="53">
        <v>89.205799999999996</v>
      </c>
      <c r="FM608" s="53">
        <v>89.325450000000004</v>
      </c>
      <c r="FN608" s="53">
        <v>88.542379999999994</v>
      </c>
      <c r="FO608" s="53">
        <v>86.617069999999998</v>
      </c>
      <c r="FP608" s="53">
        <v>83.821950000000001</v>
      </c>
      <c r="FQ608" s="53">
        <v>80.002290000000002</v>
      </c>
      <c r="FR608" s="53">
        <v>76.997860000000003</v>
      </c>
      <c r="FS608" s="53">
        <v>74.642380000000003</v>
      </c>
      <c r="FT608" s="53">
        <v>72.659909999999996</v>
      </c>
      <c r="FU608" s="53">
        <v>410</v>
      </c>
      <c r="FV608" s="53">
        <v>15576.25</v>
      </c>
      <c r="FW608" s="53">
        <v>174.6328</v>
      </c>
      <c r="FX608" s="53">
        <v>1</v>
      </c>
    </row>
    <row r="609" spans="1:180" x14ac:dyDescent="0.3">
      <c r="A609" t="s">
        <v>174</v>
      </c>
      <c r="B609" t="s">
        <v>221</v>
      </c>
      <c r="C609" t="s">
        <v>180</v>
      </c>
      <c r="D609" t="s">
        <v>248</v>
      </c>
      <c r="E609" t="s">
        <v>190</v>
      </c>
      <c r="F609" t="s">
        <v>234</v>
      </c>
      <c r="G609" t="s">
        <v>243</v>
      </c>
      <c r="H609" s="53">
        <v>73</v>
      </c>
      <c r="I609" s="53">
        <v>30.339189999999999</v>
      </c>
      <c r="J609" s="53">
        <v>28.824960000000001</v>
      </c>
      <c r="K609" s="53">
        <v>27.366620000000001</v>
      </c>
      <c r="L609" s="53">
        <v>26.62717</v>
      </c>
      <c r="M609" s="53">
        <v>27.518619999999999</v>
      </c>
      <c r="N609" s="53">
        <v>29.506029999999999</v>
      </c>
      <c r="O609" s="53">
        <v>31.165030000000002</v>
      </c>
      <c r="P609" s="53">
        <v>31.212620000000001</v>
      </c>
      <c r="Q609" s="53">
        <v>32.811999999999998</v>
      </c>
      <c r="R609" s="53">
        <v>35.350169999999999</v>
      </c>
      <c r="S609" s="53">
        <v>37.018250000000002</v>
      </c>
      <c r="T609" s="53">
        <v>38.373139999999999</v>
      </c>
      <c r="U609" s="53">
        <v>39.927100000000003</v>
      </c>
      <c r="V609" s="53">
        <v>40.772829999999999</v>
      </c>
      <c r="W609" s="53">
        <v>41.434229999999999</v>
      </c>
      <c r="X609" s="53">
        <v>41.5139</v>
      </c>
      <c r="Y609" s="53">
        <v>40.818710000000003</v>
      </c>
      <c r="Z609" s="53">
        <v>40.354199999999999</v>
      </c>
      <c r="AA609" s="53">
        <v>39.544710000000002</v>
      </c>
      <c r="AB609" s="53">
        <v>39.721200000000003</v>
      </c>
      <c r="AC609" s="53">
        <v>38.581580000000002</v>
      </c>
      <c r="AD609" s="53">
        <v>36.135190000000001</v>
      </c>
      <c r="AE609" s="53">
        <v>32.806759999999997</v>
      </c>
      <c r="AF609" s="53">
        <v>30.621729999999999</v>
      </c>
      <c r="AG609" s="53">
        <v>1.6516449</v>
      </c>
      <c r="AH609" s="53">
        <v>1.2948189999999999</v>
      </c>
      <c r="AI609" s="53">
        <v>0.87174759999999996</v>
      </c>
      <c r="AJ609" s="53">
        <v>0.43171140000000002</v>
      </c>
      <c r="AK609" s="53">
        <v>6.1524500000000003E-2</v>
      </c>
      <c r="AL609" s="53">
        <v>0.57487549999999998</v>
      </c>
      <c r="AM609" s="53">
        <v>1.4858089999999999</v>
      </c>
      <c r="AN609" s="53">
        <v>1.080697</v>
      </c>
      <c r="AO609" s="53">
        <v>0.7404191</v>
      </c>
      <c r="AP609" s="53">
        <v>1.8056300000000001</v>
      </c>
      <c r="AQ609" s="53">
        <v>2.4407779999999999</v>
      </c>
      <c r="AR609" s="53">
        <v>2.5085820000000001</v>
      </c>
      <c r="AS609" s="53">
        <v>2.5057740000000002</v>
      </c>
      <c r="AT609" s="53">
        <v>2.222359</v>
      </c>
      <c r="AU609" s="53">
        <v>2.1060300000000001</v>
      </c>
      <c r="AV609" s="53">
        <v>2.0043500000000001</v>
      </c>
      <c r="AW609" s="53">
        <v>1.4046380000000001</v>
      </c>
      <c r="AX609" s="53">
        <v>1.3228200000000001</v>
      </c>
      <c r="AY609" s="53">
        <v>1.1477710000000001</v>
      </c>
      <c r="AZ609" s="53">
        <v>1.447481</v>
      </c>
      <c r="BA609" s="53">
        <v>1.105275</v>
      </c>
      <c r="BB609" s="53">
        <v>0.8054848</v>
      </c>
      <c r="BC609" s="53">
        <v>0.75220920000000002</v>
      </c>
      <c r="BD609" s="53">
        <v>0.67383789999999999</v>
      </c>
      <c r="BE609" s="53">
        <v>2.4483299000000001</v>
      </c>
      <c r="BF609" s="53">
        <v>2.1245780000000001</v>
      </c>
      <c r="BG609" s="53">
        <v>1.624376</v>
      </c>
      <c r="BH609" s="53">
        <v>1.206294</v>
      </c>
      <c r="BI609" s="53">
        <v>0.95893390000000001</v>
      </c>
      <c r="BJ609" s="53">
        <v>1.449392</v>
      </c>
      <c r="BK609" s="53">
        <v>2.165279</v>
      </c>
      <c r="BL609" s="53">
        <v>2.0785089999999999</v>
      </c>
      <c r="BM609" s="53">
        <v>1.7950619999999999</v>
      </c>
      <c r="BN609" s="53">
        <v>2.8282310000000002</v>
      </c>
      <c r="BO609" s="53">
        <v>3.132574</v>
      </c>
      <c r="BP609" s="53">
        <v>3.116949</v>
      </c>
      <c r="BQ609" s="53">
        <v>3.1637689999999998</v>
      </c>
      <c r="BR609" s="53">
        <v>2.8596689999999998</v>
      </c>
      <c r="BS609" s="53">
        <v>2.8516550000000001</v>
      </c>
      <c r="BT609" s="53">
        <v>2.712205</v>
      </c>
      <c r="BU609" s="53">
        <v>2.1279539999999999</v>
      </c>
      <c r="BV609" s="53">
        <v>2.0944539999999998</v>
      </c>
      <c r="BW609" s="53">
        <v>2.022278</v>
      </c>
      <c r="BX609" s="53">
        <v>2.3460749999999999</v>
      </c>
      <c r="BY609" s="53">
        <v>2.1520480000000002</v>
      </c>
      <c r="BZ609" s="53">
        <v>1.6785559999999999</v>
      </c>
      <c r="CA609" s="53">
        <v>1.5693520000000001</v>
      </c>
      <c r="CB609" s="53">
        <v>1.463382</v>
      </c>
      <c r="CC609" s="53">
        <v>3.0001120999999999</v>
      </c>
      <c r="CD609" s="53">
        <v>2.6992660000000002</v>
      </c>
      <c r="CE609" s="53">
        <v>2.1456439999999999</v>
      </c>
      <c r="CF609" s="53">
        <v>1.742767</v>
      </c>
      <c r="CG609" s="53">
        <v>1.5804769999999999</v>
      </c>
      <c r="CH609" s="53">
        <v>2.0550799999999998</v>
      </c>
      <c r="CI609" s="53">
        <v>2.6358790000000001</v>
      </c>
      <c r="CJ609" s="53">
        <v>2.76959</v>
      </c>
      <c r="CK609" s="53">
        <v>2.5255049999999999</v>
      </c>
      <c r="CL609" s="53">
        <v>3.5364819999999999</v>
      </c>
      <c r="CM609" s="53">
        <v>3.61171</v>
      </c>
      <c r="CN609" s="53">
        <v>3.5383019999999998</v>
      </c>
      <c r="CO609" s="53">
        <v>3.6194929999999998</v>
      </c>
      <c r="CP609" s="53">
        <v>3.3010670000000002</v>
      </c>
      <c r="CQ609" s="53">
        <v>3.3680729999999999</v>
      </c>
      <c r="CR609" s="53">
        <v>3.2024629999999998</v>
      </c>
      <c r="CS609" s="53">
        <v>2.6289199999999999</v>
      </c>
      <c r="CT609" s="53">
        <v>2.6288860000000001</v>
      </c>
      <c r="CU609" s="53">
        <v>2.6279590000000002</v>
      </c>
      <c r="CV609" s="53">
        <v>2.9684379999999999</v>
      </c>
      <c r="CW609" s="53">
        <v>2.87704</v>
      </c>
      <c r="CX609" s="53">
        <v>2.2832430000000001</v>
      </c>
      <c r="CY609" s="53">
        <v>2.135303</v>
      </c>
      <c r="CZ609" s="53">
        <v>2.0102180000000001</v>
      </c>
      <c r="DA609" s="53">
        <v>3.5518930000000002</v>
      </c>
      <c r="DB609" s="53">
        <v>3.2739549999999999</v>
      </c>
      <c r="DC609" s="53">
        <v>2.6669119999999999</v>
      </c>
      <c r="DD609" s="53">
        <v>2.2792409999999999</v>
      </c>
      <c r="DE609" s="53">
        <v>2.2020200000000001</v>
      </c>
      <c r="DF609" s="53">
        <v>2.660768</v>
      </c>
      <c r="DG609" s="53">
        <v>3.1064780000000001</v>
      </c>
      <c r="DH609" s="53">
        <v>3.4606720000000002</v>
      </c>
      <c r="DI609" s="53">
        <v>3.2559469999999999</v>
      </c>
      <c r="DJ609" s="53">
        <v>4.2447319999999999</v>
      </c>
      <c r="DK609" s="53">
        <v>4.0908449999999998</v>
      </c>
      <c r="DL609" s="53">
        <v>3.9596559999999998</v>
      </c>
      <c r="DM609" s="53">
        <v>4.0752189999999997</v>
      </c>
      <c r="DN609" s="53">
        <v>3.7424659999999998</v>
      </c>
      <c r="DO609" s="53">
        <v>3.88449</v>
      </c>
      <c r="DP609" s="53">
        <v>3.6927210000000001</v>
      </c>
      <c r="DQ609" s="53">
        <v>3.1298859999999999</v>
      </c>
      <c r="DR609" s="53">
        <v>3.1633170000000002</v>
      </c>
      <c r="DS609" s="53">
        <v>3.2336399999999998</v>
      </c>
      <c r="DT609" s="53">
        <v>3.5908009999999999</v>
      </c>
      <c r="DU609" s="53">
        <v>3.6020310000000002</v>
      </c>
      <c r="DV609" s="53">
        <v>2.8879290000000002</v>
      </c>
      <c r="DW609" s="53">
        <v>2.701254</v>
      </c>
      <c r="DX609" s="53">
        <v>2.5570529999999998</v>
      </c>
      <c r="DY609" s="53">
        <v>4.3485779999999998</v>
      </c>
      <c r="DZ609" s="53">
        <v>4.1037140000000001</v>
      </c>
      <c r="EA609" s="53">
        <v>3.4195410000000002</v>
      </c>
      <c r="EB609" s="53">
        <v>3.053823</v>
      </c>
      <c r="EC609" s="53">
        <v>3.0994290000000002</v>
      </c>
      <c r="ED609" s="53">
        <v>3.535285</v>
      </c>
      <c r="EE609" s="53">
        <v>3.785949</v>
      </c>
      <c r="EF609" s="53">
        <v>4.4584840000000003</v>
      </c>
      <c r="EG609" s="53">
        <v>4.3105909999999996</v>
      </c>
      <c r="EH609" s="53">
        <v>5.2673329999999998</v>
      </c>
      <c r="EI609" s="53">
        <v>4.7826409999999999</v>
      </c>
      <c r="EJ609" s="53">
        <v>4.5680230000000002</v>
      </c>
      <c r="EK609" s="53">
        <v>4.7332130000000001</v>
      </c>
      <c r="EL609" s="53">
        <v>4.3797759999999997</v>
      </c>
      <c r="EM609" s="53">
        <v>4.630115</v>
      </c>
      <c r="EN609" s="53">
        <v>4.400576</v>
      </c>
      <c r="EO609" s="53">
        <v>3.853202</v>
      </c>
      <c r="EP609" s="53">
        <v>3.934952</v>
      </c>
      <c r="EQ609" s="53">
        <v>4.1081469999999998</v>
      </c>
      <c r="ER609" s="53">
        <v>4.489395</v>
      </c>
      <c r="ES609" s="53">
        <v>4.6488040000000002</v>
      </c>
      <c r="ET609" s="53">
        <v>3.7610009999999998</v>
      </c>
      <c r="EU609" s="53">
        <v>3.5183970000000002</v>
      </c>
      <c r="EV609" s="53">
        <v>3.346597</v>
      </c>
      <c r="EW609" s="53">
        <v>67.592100000000002</v>
      </c>
      <c r="EX609" s="53">
        <v>66.363399999999999</v>
      </c>
      <c r="EY609" s="53">
        <v>65.246340000000004</v>
      </c>
      <c r="EZ609" s="53">
        <v>64.290019999999998</v>
      </c>
      <c r="FA609" s="53">
        <v>63.376420000000003</v>
      </c>
      <c r="FB609" s="53">
        <v>62.43421</v>
      </c>
      <c r="FC609" s="53">
        <v>61.61327</v>
      </c>
      <c r="FD609" s="53">
        <v>62.364350000000002</v>
      </c>
      <c r="FE609" s="53">
        <v>65.42783</v>
      </c>
      <c r="FF609" s="53">
        <v>69.035409999999999</v>
      </c>
      <c r="FG609" s="53">
        <v>73.401790000000005</v>
      </c>
      <c r="FH609" s="53">
        <v>77.564300000000003</v>
      </c>
      <c r="FI609" s="53">
        <v>81.244159999999994</v>
      </c>
      <c r="FJ609" s="53">
        <v>83.736710000000002</v>
      </c>
      <c r="FK609" s="53">
        <v>85.129949999999994</v>
      </c>
      <c r="FL609" s="53">
        <v>85.7226</v>
      </c>
      <c r="FM609" s="53">
        <v>85.463509999999999</v>
      </c>
      <c r="FN609" s="53">
        <v>84.175389999999993</v>
      </c>
      <c r="FO609" s="53">
        <v>81.456729999999993</v>
      </c>
      <c r="FP609" s="53">
        <v>77.884699999999995</v>
      </c>
      <c r="FQ609" s="53">
        <v>75.132530000000003</v>
      </c>
      <c r="FR609" s="53">
        <v>72.860420000000005</v>
      </c>
      <c r="FS609" s="53">
        <v>71.052760000000006</v>
      </c>
      <c r="FT609" s="53">
        <v>69.351200000000006</v>
      </c>
      <c r="FU609" s="53">
        <v>409.5333</v>
      </c>
      <c r="FV609" s="53">
        <v>15024.46</v>
      </c>
      <c r="FW609" s="53">
        <v>175.16800000000001</v>
      </c>
      <c r="FX609" s="53">
        <v>1</v>
      </c>
    </row>
    <row r="610" spans="1:180" x14ac:dyDescent="0.3">
      <c r="A610" t="s">
        <v>174</v>
      </c>
      <c r="B610" t="s">
        <v>221</v>
      </c>
      <c r="C610" t="s">
        <v>180</v>
      </c>
      <c r="D610" t="s">
        <v>248</v>
      </c>
      <c r="E610" t="s">
        <v>190</v>
      </c>
      <c r="F610" t="s">
        <v>235</v>
      </c>
      <c r="G610" t="s">
        <v>243</v>
      </c>
      <c r="H610" s="53">
        <v>23</v>
      </c>
      <c r="I610" s="53">
        <v>28.217541000000001</v>
      </c>
      <c r="J610" s="53">
        <v>26.833359999999999</v>
      </c>
      <c r="K610" s="53">
        <v>26.24493</v>
      </c>
      <c r="L610" s="53">
        <v>24.8687</v>
      </c>
      <c r="M610" s="53">
        <v>24.281829999999999</v>
      </c>
      <c r="N610" s="53">
        <v>25.221360000000001</v>
      </c>
      <c r="O610" s="53">
        <v>26.831869999999999</v>
      </c>
      <c r="P610" s="53">
        <v>27.87321</v>
      </c>
      <c r="Q610" s="53">
        <v>30.857510000000001</v>
      </c>
      <c r="R610" s="53">
        <v>34.306229999999999</v>
      </c>
      <c r="S610" s="53">
        <v>35.844090000000001</v>
      </c>
      <c r="T610" s="53">
        <v>37.871690000000001</v>
      </c>
      <c r="U610" s="53">
        <v>42.385359999999999</v>
      </c>
      <c r="V610" s="53">
        <v>47.478859999999997</v>
      </c>
      <c r="W610" s="53">
        <v>49.987549999999999</v>
      </c>
      <c r="X610" s="53">
        <v>49.02176</v>
      </c>
      <c r="Y610" s="53">
        <v>48.725940000000001</v>
      </c>
      <c r="Z610" s="53">
        <v>48.62471</v>
      </c>
      <c r="AA610" s="53">
        <v>47.049169999999997</v>
      </c>
      <c r="AB610" s="53">
        <v>46.344650000000001</v>
      </c>
      <c r="AC610" s="53">
        <v>43.190089999999998</v>
      </c>
      <c r="AD610" s="53">
        <v>40.138820000000003</v>
      </c>
      <c r="AE610" s="53">
        <v>36.580300000000001</v>
      </c>
      <c r="AF610" s="53">
        <v>31.485659999999999</v>
      </c>
      <c r="AG610" s="53">
        <v>-2.1724519999999998</v>
      </c>
      <c r="AH610" s="53">
        <v>-2.0278429999999998</v>
      </c>
      <c r="AI610" s="53">
        <v>-1.93886</v>
      </c>
      <c r="AJ610" s="53">
        <v>-2.6837759999999999</v>
      </c>
      <c r="AK610" s="53">
        <v>-3.8175849999999998</v>
      </c>
      <c r="AL610" s="53">
        <v>-3.8411729999999999</v>
      </c>
      <c r="AM610" s="53">
        <v>-3.6228940000000001</v>
      </c>
      <c r="AN610" s="53">
        <v>-3.3400210000000001</v>
      </c>
      <c r="AO610" s="53">
        <v>-3.2813639999999999</v>
      </c>
      <c r="AP610" s="53">
        <v>-2.0020769999999999</v>
      </c>
      <c r="AQ610" s="53">
        <v>-2.5627960000000001</v>
      </c>
      <c r="AR610" s="53">
        <v>-2.4476629999999999</v>
      </c>
      <c r="AS610" s="53">
        <v>-1.4957389999999999</v>
      </c>
      <c r="AT610" s="53">
        <v>-2.6739259999999998</v>
      </c>
      <c r="AU610" s="53">
        <v>-1.82531</v>
      </c>
      <c r="AV610" s="53">
        <v>-2.8012779999999999</v>
      </c>
      <c r="AW610" s="53">
        <v>-1.8824129999999999</v>
      </c>
      <c r="AX610" s="53">
        <v>-2.5366110000000002</v>
      </c>
      <c r="AY610" s="53">
        <v>-1.9883550000000001</v>
      </c>
      <c r="AZ610" s="53">
        <v>-1.7342409999999999</v>
      </c>
      <c r="BA610" s="53">
        <v>-2.100676</v>
      </c>
      <c r="BB610" s="53">
        <v>-1.6158140000000001</v>
      </c>
      <c r="BC610" s="53">
        <v>-0.25692130000000002</v>
      </c>
      <c r="BD610" s="53">
        <v>-0.73538329999999996</v>
      </c>
      <c r="BE610" s="53">
        <v>-0.28505069</v>
      </c>
      <c r="BF610" s="53">
        <v>-0.42973620000000001</v>
      </c>
      <c r="BG610" s="53">
        <v>-0.26949309999999999</v>
      </c>
      <c r="BH610" s="53">
        <v>-1.1728890000000001</v>
      </c>
      <c r="BI610" s="53">
        <v>-2.3748369999999999</v>
      </c>
      <c r="BJ610" s="53">
        <v>-2.4638740000000001</v>
      </c>
      <c r="BK610" s="53">
        <v>-2.2010320000000001</v>
      </c>
      <c r="BL610" s="53">
        <v>-1.7993980000000001</v>
      </c>
      <c r="BM610" s="53">
        <v>-1.5596559999999999</v>
      </c>
      <c r="BN610" s="53">
        <v>-0.40060059999999997</v>
      </c>
      <c r="BO610" s="53">
        <v>-0.91084050000000005</v>
      </c>
      <c r="BP610" s="53">
        <v>-0.6972777</v>
      </c>
      <c r="BQ610" s="53">
        <v>1.3855999999999999</v>
      </c>
      <c r="BR610" s="53">
        <v>3.0798290000000001</v>
      </c>
      <c r="BS610" s="53">
        <v>4.3239700000000001</v>
      </c>
      <c r="BT610" s="53">
        <v>3.1301830000000002</v>
      </c>
      <c r="BU610" s="53">
        <v>3.3285960000000001</v>
      </c>
      <c r="BV610" s="53">
        <v>3.3904070000000002</v>
      </c>
      <c r="BW610" s="53">
        <v>3.4763860000000002</v>
      </c>
      <c r="BX610" s="53">
        <v>3.711608</v>
      </c>
      <c r="BY610" s="53">
        <v>2.9844590000000002</v>
      </c>
      <c r="BZ610" s="53">
        <v>2.9973519999999998</v>
      </c>
      <c r="CA610" s="53">
        <v>3.4085420000000002</v>
      </c>
      <c r="CB610" s="53">
        <v>1.5657030000000001</v>
      </c>
      <c r="CC610" s="53">
        <v>1.0221579999999999</v>
      </c>
      <c r="CD610" s="53">
        <v>0.67710760000000003</v>
      </c>
      <c r="CE610" s="53">
        <v>0.88670519999999997</v>
      </c>
      <c r="CF610" s="53">
        <v>-0.12645329999999999</v>
      </c>
      <c r="CG610" s="53">
        <v>-1.375594</v>
      </c>
      <c r="CH610" s="53">
        <v>-1.5099610000000001</v>
      </c>
      <c r="CI610" s="53">
        <v>-1.2162550000000001</v>
      </c>
      <c r="CJ610" s="53">
        <v>-0.73236710000000005</v>
      </c>
      <c r="CK610" s="53">
        <v>-0.36720619999999998</v>
      </c>
      <c r="CL610" s="53">
        <v>0.70857669999999995</v>
      </c>
      <c r="CM610" s="53">
        <v>0.2332987</v>
      </c>
      <c r="CN610" s="53">
        <v>0.51503399999999999</v>
      </c>
      <c r="CO610" s="53">
        <v>3.3812069999999999</v>
      </c>
      <c r="CP610" s="53">
        <v>7.0648609999999996</v>
      </c>
      <c r="CQ610" s="53">
        <v>8.5829419999999992</v>
      </c>
      <c r="CR610" s="53">
        <v>7.2382939999999998</v>
      </c>
      <c r="CS610" s="53">
        <v>6.9377250000000004</v>
      </c>
      <c r="CT610" s="53">
        <v>7.4954409999999996</v>
      </c>
      <c r="CU610" s="53">
        <v>7.2612500000000004</v>
      </c>
      <c r="CV610" s="53">
        <v>7.4833869999999996</v>
      </c>
      <c r="CW610" s="53">
        <v>6.5064089999999997</v>
      </c>
      <c r="CX610" s="53">
        <v>6.1924169999999998</v>
      </c>
      <c r="CY610" s="53">
        <v>5.9472310000000004</v>
      </c>
      <c r="CZ610" s="53">
        <v>3.1594289999999998</v>
      </c>
      <c r="DA610" s="53">
        <v>2.3293659999999998</v>
      </c>
      <c r="DB610" s="53">
        <v>1.7839510000000001</v>
      </c>
      <c r="DC610" s="53">
        <v>2.0429029999999999</v>
      </c>
      <c r="DD610" s="53">
        <v>0.91998259999999998</v>
      </c>
      <c r="DE610" s="53">
        <v>-0.37635190000000002</v>
      </c>
      <c r="DF610" s="53">
        <v>-0.55604770000000003</v>
      </c>
      <c r="DG610" s="53">
        <v>-0.2314784</v>
      </c>
      <c r="DH610" s="53">
        <v>0.33466360000000001</v>
      </c>
      <c r="DI610" s="53">
        <v>0.82524339999999996</v>
      </c>
      <c r="DJ610" s="53">
        <v>1.8177540000000001</v>
      </c>
      <c r="DK610" s="53">
        <v>1.3774379999999999</v>
      </c>
      <c r="DL610" s="53">
        <v>1.727346</v>
      </c>
      <c r="DM610" s="53">
        <v>5.3768140000000004</v>
      </c>
      <c r="DN610" s="53">
        <v>11.04989</v>
      </c>
      <c r="DO610" s="53">
        <v>12.84191</v>
      </c>
      <c r="DP610" s="53">
        <v>11.346410000000001</v>
      </c>
      <c r="DQ610" s="53">
        <v>10.546849999999999</v>
      </c>
      <c r="DR610" s="53">
        <v>11.600479999999999</v>
      </c>
      <c r="DS610" s="53">
        <v>11.046110000000001</v>
      </c>
      <c r="DT610" s="53">
        <v>11.25517</v>
      </c>
      <c r="DU610" s="53">
        <v>10.028359999999999</v>
      </c>
      <c r="DV610" s="53">
        <v>9.3874820000000003</v>
      </c>
      <c r="DW610" s="53">
        <v>8.4859200000000001</v>
      </c>
      <c r="DX610" s="53">
        <v>4.7531540000000003</v>
      </c>
      <c r="DY610" s="53">
        <v>4.2167678000000004</v>
      </c>
      <c r="DZ610" s="53">
        <v>3.3820579999999998</v>
      </c>
      <c r="EA610" s="53">
        <v>3.7122700000000002</v>
      </c>
      <c r="EB610" s="53">
        <v>2.4308700000000001</v>
      </c>
      <c r="EC610" s="53">
        <v>1.0663959999999999</v>
      </c>
      <c r="ED610" s="53">
        <v>0.82125139999999996</v>
      </c>
      <c r="EE610" s="53">
        <v>1.190383</v>
      </c>
      <c r="EF610" s="53">
        <v>1.875286</v>
      </c>
      <c r="EG610" s="53">
        <v>2.546951</v>
      </c>
      <c r="EH610" s="53">
        <v>3.4192300000000002</v>
      </c>
      <c r="EI610" s="53">
        <v>3.0293929999999998</v>
      </c>
      <c r="EJ610" s="53">
        <v>3.4777309999999999</v>
      </c>
      <c r="EK610" s="53">
        <v>8.2581539999999993</v>
      </c>
      <c r="EL610" s="53">
        <v>16.803650000000001</v>
      </c>
      <c r="EM610" s="53">
        <v>18.99119</v>
      </c>
      <c r="EN610" s="53">
        <v>17.27787</v>
      </c>
      <c r="EO610" s="53">
        <v>15.757860000000001</v>
      </c>
      <c r="EP610" s="53">
        <v>17.52749</v>
      </c>
      <c r="EQ610" s="53">
        <v>16.510850000000001</v>
      </c>
      <c r="ER610" s="53">
        <v>16.70102</v>
      </c>
      <c r="ES610" s="53">
        <v>15.113490000000001</v>
      </c>
      <c r="ET610" s="53">
        <v>14.00065</v>
      </c>
      <c r="EU610" s="53">
        <v>12.15138</v>
      </c>
      <c r="EV610" s="53">
        <v>7.0542410000000002</v>
      </c>
      <c r="EW610" s="53">
        <v>65.426540000000003</v>
      </c>
      <c r="EX610" s="53">
        <v>64.291139999999999</v>
      </c>
      <c r="EY610" s="53">
        <v>63.267150000000001</v>
      </c>
      <c r="EZ610" s="53">
        <v>62.430779999999999</v>
      </c>
      <c r="FA610" s="53">
        <v>61.72495</v>
      </c>
      <c r="FB610" s="53">
        <v>60.710990000000002</v>
      </c>
      <c r="FC610" s="53">
        <v>59.815420000000003</v>
      </c>
      <c r="FD610" s="53">
        <v>61.12811</v>
      </c>
      <c r="FE610" s="53">
        <v>66.278080000000003</v>
      </c>
      <c r="FF610" s="53">
        <v>71.748630000000006</v>
      </c>
      <c r="FG610" s="53">
        <v>76.693989999999999</v>
      </c>
      <c r="FH610" s="53">
        <v>79.952640000000002</v>
      </c>
      <c r="FI610" s="53">
        <v>82.9833</v>
      </c>
      <c r="FJ610" s="53">
        <v>85.589259999999996</v>
      </c>
      <c r="FK610" s="53">
        <v>87.49606</v>
      </c>
      <c r="FL610" s="53">
        <v>88.588040000000007</v>
      </c>
      <c r="FM610" s="53">
        <v>88.950819999999993</v>
      </c>
      <c r="FN610" s="53">
        <v>87.863389999999995</v>
      </c>
      <c r="FO610" s="53">
        <v>84.664850000000001</v>
      </c>
      <c r="FP610" s="53">
        <v>79.013360000000006</v>
      </c>
      <c r="FQ610" s="53">
        <v>74.34366</v>
      </c>
      <c r="FR610" s="53">
        <v>71.401340000000005</v>
      </c>
      <c r="FS610" s="53">
        <v>69.411349999999999</v>
      </c>
      <c r="FT610" s="53">
        <v>67.491810000000001</v>
      </c>
      <c r="FU610" s="53">
        <v>183</v>
      </c>
      <c r="FV610" s="53">
        <v>7123.8980000000001</v>
      </c>
      <c r="FW610" s="53">
        <v>301.86470000000003</v>
      </c>
      <c r="FX610" s="53">
        <v>1</v>
      </c>
    </row>
    <row r="611" spans="1:180" x14ac:dyDescent="0.3">
      <c r="A611" t="s">
        <v>174</v>
      </c>
      <c r="B611" t="s">
        <v>221</v>
      </c>
      <c r="C611" t="s">
        <v>180</v>
      </c>
      <c r="D611" t="s">
        <v>248</v>
      </c>
      <c r="E611" t="s">
        <v>189</v>
      </c>
      <c r="F611" t="s">
        <v>235</v>
      </c>
      <c r="G611" t="s">
        <v>243</v>
      </c>
      <c r="H611" s="53">
        <v>23</v>
      </c>
      <c r="I611" s="53">
        <v>33.059421999999998</v>
      </c>
      <c r="J611" s="53">
        <v>31.50029</v>
      </c>
      <c r="K611" s="53">
        <v>30.480370000000001</v>
      </c>
      <c r="L611" s="53">
        <v>29.288360000000001</v>
      </c>
      <c r="M611" s="53">
        <v>28.758870000000002</v>
      </c>
      <c r="N611" s="53">
        <v>28.111360000000001</v>
      </c>
      <c r="O611" s="53">
        <v>29.126919999999998</v>
      </c>
      <c r="P611" s="53">
        <v>31.08832</v>
      </c>
      <c r="Q611" s="53">
        <v>34.559100000000001</v>
      </c>
      <c r="R611" s="53">
        <v>37.011209999999998</v>
      </c>
      <c r="S611" s="53">
        <v>39.403799999999997</v>
      </c>
      <c r="T611" s="53">
        <v>41.612169999999999</v>
      </c>
      <c r="U611" s="53">
        <v>45.839880000000001</v>
      </c>
      <c r="V611" s="53">
        <v>52.054589999999997</v>
      </c>
      <c r="W611" s="53">
        <v>55.42801</v>
      </c>
      <c r="X611" s="53">
        <v>55.285510000000002</v>
      </c>
      <c r="Y611" s="53">
        <v>54.299799999999998</v>
      </c>
      <c r="Z611" s="53">
        <v>54.097580000000001</v>
      </c>
      <c r="AA611" s="53">
        <v>52.252049999999997</v>
      </c>
      <c r="AB611" s="53">
        <v>50.894309999999997</v>
      </c>
      <c r="AC611" s="53">
        <v>49.913919999999997</v>
      </c>
      <c r="AD611" s="53">
        <v>48.280160000000002</v>
      </c>
      <c r="AE611" s="53">
        <v>44.026350000000001</v>
      </c>
      <c r="AF611" s="53">
        <v>34.891919999999999</v>
      </c>
      <c r="AG611" s="53">
        <v>-0.22636500000000001</v>
      </c>
      <c r="AH611" s="53">
        <v>9.3771599999999997E-2</v>
      </c>
      <c r="AI611" s="53">
        <v>-1.6223399999999999E-2</v>
      </c>
      <c r="AJ611" s="53">
        <v>-0.35427259999999999</v>
      </c>
      <c r="AK611" s="53">
        <v>-1.487825</v>
      </c>
      <c r="AL611" s="53">
        <v>-3.2883100000000001</v>
      </c>
      <c r="AM611" s="53">
        <v>-3.171726</v>
      </c>
      <c r="AN611" s="53">
        <v>-2.4164500000000002</v>
      </c>
      <c r="AO611" s="53">
        <v>-1.9961819999999999</v>
      </c>
      <c r="AP611" s="53">
        <v>-1.951322</v>
      </c>
      <c r="AQ611" s="53">
        <v>-1.7490110000000001</v>
      </c>
      <c r="AR611" s="53">
        <v>-1.6767460000000001</v>
      </c>
      <c r="AS611" s="53">
        <v>-0.84367999999999999</v>
      </c>
      <c r="AT611" s="53">
        <v>-1.430571</v>
      </c>
      <c r="AU611" s="53">
        <v>-1.099764</v>
      </c>
      <c r="AV611" s="53">
        <v>-1.388196</v>
      </c>
      <c r="AW611" s="53">
        <v>-1.5717179999999999</v>
      </c>
      <c r="AX611" s="53">
        <v>-1.390601</v>
      </c>
      <c r="AY611" s="53">
        <v>-1.2571859999999999</v>
      </c>
      <c r="AZ611" s="53">
        <v>-1.7651479999999999</v>
      </c>
      <c r="BA611" s="53">
        <v>-0.57839510000000005</v>
      </c>
      <c r="BB611" s="53">
        <v>1.85581</v>
      </c>
      <c r="BC611" s="53">
        <v>2.8403269999999998</v>
      </c>
      <c r="BD611" s="53">
        <v>-0.98304060000000004</v>
      </c>
      <c r="BE611" s="53">
        <v>1.414536</v>
      </c>
      <c r="BF611" s="53">
        <v>1.2908329999999999</v>
      </c>
      <c r="BG611" s="53">
        <v>1.277018</v>
      </c>
      <c r="BH611" s="53">
        <v>0.69885580000000003</v>
      </c>
      <c r="BI611" s="53">
        <v>-0.44787529999999998</v>
      </c>
      <c r="BJ611" s="53">
        <v>-2.094427</v>
      </c>
      <c r="BK611" s="53">
        <v>-1.9753940000000001</v>
      </c>
      <c r="BL611" s="53">
        <v>-1.241919</v>
      </c>
      <c r="BM611" s="53">
        <v>-0.73392089999999999</v>
      </c>
      <c r="BN611" s="53">
        <v>-0.76614510000000002</v>
      </c>
      <c r="BO611" s="53">
        <v>-0.53549389999999997</v>
      </c>
      <c r="BP611" s="53">
        <v>-0.32107350000000001</v>
      </c>
      <c r="BQ611" s="53">
        <v>1.4875989999999999</v>
      </c>
      <c r="BR611" s="53">
        <v>4.0015510000000001</v>
      </c>
      <c r="BS611" s="53">
        <v>5.3750080000000002</v>
      </c>
      <c r="BT611" s="53">
        <v>4.8310469999999999</v>
      </c>
      <c r="BU611" s="53">
        <v>4.0802800000000001</v>
      </c>
      <c r="BV611" s="53">
        <v>4.1601359999999996</v>
      </c>
      <c r="BW611" s="53">
        <v>3.902736</v>
      </c>
      <c r="BX611" s="53">
        <v>3.738569</v>
      </c>
      <c r="BY611" s="53">
        <v>4.764551</v>
      </c>
      <c r="BZ611" s="53">
        <v>6.6651150000000001</v>
      </c>
      <c r="CA611" s="53">
        <v>6.8514020000000002</v>
      </c>
      <c r="CB611" s="53">
        <v>1.320495</v>
      </c>
      <c r="CC611" s="53">
        <v>2.551018</v>
      </c>
      <c r="CD611" s="53">
        <v>2.1199129999999999</v>
      </c>
      <c r="CE611" s="53">
        <v>2.1727129999999999</v>
      </c>
      <c r="CF611" s="53">
        <v>1.4282490000000001</v>
      </c>
      <c r="CG611" s="53">
        <v>0.27239039999999998</v>
      </c>
      <c r="CH611" s="53">
        <v>-1.267547</v>
      </c>
      <c r="CI611" s="53">
        <v>-1.1468179999999999</v>
      </c>
      <c r="CJ611" s="53">
        <v>-0.42844189999999999</v>
      </c>
      <c r="CK611" s="53">
        <v>0.14031689999999999</v>
      </c>
      <c r="CL611" s="53">
        <v>5.4704799999999998E-2</v>
      </c>
      <c r="CM611" s="53">
        <v>0.30498429999999999</v>
      </c>
      <c r="CN611" s="53">
        <v>0.61786099999999999</v>
      </c>
      <c r="CO611" s="53">
        <v>3.102236</v>
      </c>
      <c r="CP611" s="53">
        <v>7.7638230000000004</v>
      </c>
      <c r="CQ611" s="53">
        <v>9.8594139999999992</v>
      </c>
      <c r="CR611" s="53">
        <v>9.1384749999999997</v>
      </c>
      <c r="CS611" s="53">
        <v>7.9948370000000004</v>
      </c>
      <c r="CT611" s="53">
        <v>8.0045599999999997</v>
      </c>
      <c r="CU611" s="53">
        <v>7.4764819999999999</v>
      </c>
      <c r="CV611" s="53">
        <v>7.5504259999999999</v>
      </c>
      <c r="CW611" s="53">
        <v>8.4650590000000001</v>
      </c>
      <c r="CX611" s="53">
        <v>9.9960249999999995</v>
      </c>
      <c r="CY611" s="53">
        <v>9.6294609999999992</v>
      </c>
      <c r="CZ611" s="53">
        <v>2.9159169999999999</v>
      </c>
      <c r="DA611" s="53">
        <v>3.6875010000000001</v>
      </c>
      <c r="DB611" s="53">
        <v>2.9489939999999999</v>
      </c>
      <c r="DC611" s="53">
        <v>3.0684079999999998</v>
      </c>
      <c r="DD611" s="53">
        <v>2.1576430000000002</v>
      </c>
      <c r="DE611" s="53">
        <v>0.99265619999999999</v>
      </c>
      <c r="DF611" s="53">
        <v>-0.44066719999999998</v>
      </c>
      <c r="DG611" s="53">
        <v>-0.31824180000000002</v>
      </c>
      <c r="DH611" s="53">
        <v>0.38503480000000001</v>
      </c>
      <c r="DI611" s="53">
        <v>1.0145550000000001</v>
      </c>
      <c r="DJ611" s="53">
        <v>0.87555459999999996</v>
      </c>
      <c r="DK611" s="53">
        <v>1.145462</v>
      </c>
      <c r="DL611" s="53">
        <v>1.5567960000000001</v>
      </c>
      <c r="DM611" s="53">
        <v>4.7168729999999996</v>
      </c>
      <c r="DN611" s="53">
        <v>11.52609</v>
      </c>
      <c r="DO611" s="53">
        <v>14.343819999999999</v>
      </c>
      <c r="DP611" s="53">
        <v>13.4459</v>
      </c>
      <c r="DQ611" s="53">
        <v>11.90939</v>
      </c>
      <c r="DR611" s="53">
        <v>11.848979999999999</v>
      </c>
      <c r="DS611" s="53">
        <v>11.050230000000001</v>
      </c>
      <c r="DT611" s="53">
        <v>11.36228</v>
      </c>
      <c r="DU611" s="53">
        <v>12.165570000000001</v>
      </c>
      <c r="DV611" s="53">
        <v>13.326930000000001</v>
      </c>
      <c r="DW611" s="53">
        <v>12.40752</v>
      </c>
      <c r="DX611" s="53">
        <v>4.5113390000000004</v>
      </c>
      <c r="DY611" s="53">
        <v>5.3284019999999996</v>
      </c>
      <c r="DZ611" s="53">
        <v>4.1460549999999996</v>
      </c>
      <c r="EA611" s="53">
        <v>4.36165</v>
      </c>
      <c r="EB611" s="53">
        <v>3.2107709999999998</v>
      </c>
      <c r="EC611" s="53">
        <v>2.0326050000000002</v>
      </c>
      <c r="ED611" s="53">
        <v>0.75321579999999999</v>
      </c>
      <c r="EE611" s="53">
        <v>0.87809020000000004</v>
      </c>
      <c r="EF611" s="53">
        <v>1.559566</v>
      </c>
      <c r="EG611" s="53">
        <v>2.276815</v>
      </c>
      <c r="EH611" s="53">
        <v>2.0607310000000001</v>
      </c>
      <c r="EI611" s="53">
        <v>2.3589790000000002</v>
      </c>
      <c r="EJ611" s="53">
        <v>2.9124680000000001</v>
      </c>
      <c r="EK611" s="53">
        <v>7.048152</v>
      </c>
      <c r="EL611" s="53">
        <v>16.958220000000001</v>
      </c>
      <c r="EM611" s="53">
        <v>20.81859</v>
      </c>
      <c r="EN611" s="53">
        <v>19.665150000000001</v>
      </c>
      <c r="EO611" s="53">
        <v>17.561389999999999</v>
      </c>
      <c r="EP611" s="53">
        <v>17.399719999999999</v>
      </c>
      <c r="EQ611" s="53">
        <v>16.210149999999999</v>
      </c>
      <c r="ER611" s="53">
        <v>16.866</v>
      </c>
      <c r="ES611" s="53">
        <v>17.508510000000001</v>
      </c>
      <c r="ET611" s="53">
        <v>18.136240000000001</v>
      </c>
      <c r="EU611" s="53">
        <v>16.418600000000001</v>
      </c>
      <c r="EV611" s="53">
        <v>6.8148749999999998</v>
      </c>
      <c r="EW611" s="53">
        <v>70.414990000000003</v>
      </c>
      <c r="EX611" s="53">
        <v>69.034610000000001</v>
      </c>
      <c r="EY611" s="53">
        <v>67.987849999999995</v>
      </c>
      <c r="EZ611" s="53">
        <v>67.016090000000005</v>
      </c>
      <c r="FA611" s="53">
        <v>66.404979999999995</v>
      </c>
      <c r="FB611" s="53">
        <v>65.259559999999993</v>
      </c>
      <c r="FC611" s="53">
        <v>64.308440000000004</v>
      </c>
      <c r="FD611" s="53">
        <v>65.695210000000003</v>
      </c>
      <c r="FE611" s="53">
        <v>69.996960000000001</v>
      </c>
      <c r="FF611" s="53">
        <v>74.851849999999999</v>
      </c>
      <c r="FG611" s="53">
        <v>79.435040000000001</v>
      </c>
      <c r="FH611" s="53">
        <v>83.022769999999994</v>
      </c>
      <c r="FI611" s="53">
        <v>86.075590000000005</v>
      </c>
      <c r="FJ611" s="53">
        <v>88.680329999999998</v>
      </c>
      <c r="FK611" s="53">
        <v>91.073769999999996</v>
      </c>
      <c r="FL611" s="53">
        <v>92.566180000000003</v>
      </c>
      <c r="FM611" s="53">
        <v>93.341530000000006</v>
      </c>
      <c r="FN611" s="53">
        <v>92.681240000000003</v>
      </c>
      <c r="FO611" s="53">
        <v>90.317850000000007</v>
      </c>
      <c r="FP611" s="53">
        <v>85.165450000000007</v>
      </c>
      <c r="FQ611" s="53">
        <v>79.381600000000006</v>
      </c>
      <c r="FR611" s="53">
        <v>75.32817</v>
      </c>
      <c r="FS611" s="53">
        <v>72.894049999999993</v>
      </c>
      <c r="FT611" s="53">
        <v>70.914389999999997</v>
      </c>
      <c r="FU611" s="53">
        <v>183</v>
      </c>
      <c r="FV611" s="53">
        <v>7983.4189999999999</v>
      </c>
      <c r="FW611" s="53">
        <v>496.78789999999998</v>
      </c>
      <c r="FX611" s="53">
        <v>1</v>
      </c>
    </row>
    <row r="612" spans="1:180" x14ac:dyDescent="0.3">
      <c r="A612" t="s">
        <v>174</v>
      </c>
      <c r="B612" t="s">
        <v>221</v>
      </c>
      <c r="C612" t="s">
        <v>180</v>
      </c>
      <c r="D612" t="s">
        <v>227</v>
      </c>
      <c r="E612" t="s">
        <v>188</v>
      </c>
      <c r="F612" t="s">
        <v>235</v>
      </c>
      <c r="G612" t="s">
        <v>243</v>
      </c>
      <c r="H612" s="53">
        <v>23</v>
      </c>
      <c r="I612" s="53">
        <v>26.419219999999999</v>
      </c>
      <c r="J612" s="53">
        <v>24.648019999999999</v>
      </c>
      <c r="K612" s="53">
        <v>25.200759999999999</v>
      </c>
      <c r="L612" s="53">
        <v>25.876670000000001</v>
      </c>
      <c r="M612" s="53">
        <v>25.641089999999998</v>
      </c>
      <c r="N612" s="53">
        <v>26.630610000000001</v>
      </c>
      <c r="O612" s="53">
        <v>26.75609</v>
      </c>
      <c r="P612" s="53">
        <v>28.267849999999999</v>
      </c>
      <c r="Q612" s="53">
        <v>31.444019999999998</v>
      </c>
      <c r="R612" s="53">
        <v>36.014789999999998</v>
      </c>
      <c r="S612" s="53">
        <v>38.709739999999996</v>
      </c>
      <c r="T612" s="53">
        <v>41.893419999999999</v>
      </c>
      <c r="U612" s="53">
        <v>45.442599999999999</v>
      </c>
      <c r="V612" s="53">
        <v>48.1404</v>
      </c>
      <c r="W612" s="53">
        <v>50.087629999999997</v>
      </c>
      <c r="X612" s="53">
        <v>49.961089999999999</v>
      </c>
      <c r="Y612" s="53">
        <v>49.667659999999998</v>
      </c>
      <c r="Z612" s="53">
        <v>50.09196</v>
      </c>
      <c r="AA612" s="53">
        <v>49.637140000000002</v>
      </c>
      <c r="AB612" s="53">
        <v>48.386270000000003</v>
      </c>
      <c r="AC612" s="53">
        <v>47.884569999999997</v>
      </c>
      <c r="AD612" s="53">
        <v>45.973399999999998</v>
      </c>
      <c r="AE612" s="53">
        <v>39.215029999999999</v>
      </c>
      <c r="AF612" s="53">
        <v>29.561640000000001</v>
      </c>
      <c r="AG612" s="53">
        <v>-3.1178870000000001</v>
      </c>
      <c r="AH612" s="53">
        <v>-4.8079640000000001</v>
      </c>
      <c r="AI612" s="53">
        <v>-2.2407680000000001</v>
      </c>
      <c r="AJ612" s="53">
        <v>-0.80190320000000004</v>
      </c>
      <c r="AK612" s="53">
        <v>-2.0941670000000001</v>
      </c>
      <c r="AL612" s="53">
        <v>-2.4173650000000002</v>
      </c>
      <c r="AM612" s="53">
        <v>-3.5499269999999998</v>
      </c>
      <c r="AN612" s="53">
        <v>-5.0524339999999999</v>
      </c>
      <c r="AO612" s="53">
        <v>-5.2357170000000002</v>
      </c>
      <c r="AP612" s="53">
        <v>-3.225406</v>
      </c>
      <c r="AQ612" s="53">
        <v>-2.7755269999999999</v>
      </c>
      <c r="AR612" s="53">
        <v>-2.6625830000000001</v>
      </c>
      <c r="AS612" s="53">
        <v>-3.231303</v>
      </c>
      <c r="AT612" s="53">
        <v>-3.650471</v>
      </c>
      <c r="AU612" s="53">
        <v>-3.307204</v>
      </c>
      <c r="AV612" s="53">
        <v>-3.085388</v>
      </c>
      <c r="AW612" s="53">
        <v>-3.3894519999999999</v>
      </c>
      <c r="AX612" s="53">
        <v>-2.7853539999999999</v>
      </c>
      <c r="AY612" s="53">
        <v>-2.5371199999999998</v>
      </c>
      <c r="AZ612" s="53">
        <v>-2.4708700000000001</v>
      </c>
      <c r="BA612" s="53">
        <v>-0.7929583</v>
      </c>
      <c r="BB612" s="53">
        <v>0.58692259999999996</v>
      </c>
      <c r="BC612" s="53">
        <v>0.1454761</v>
      </c>
      <c r="BD612" s="53">
        <v>-2.8225060000000002</v>
      </c>
      <c r="BE612" s="53">
        <v>-2.1474061</v>
      </c>
      <c r="BF612" s="53">
        <v>-3.2314449999999999</v>
      </c>
      <c r="BG612" s="53">
        <v>-1.1548769999999999</v>
      </c>
      <c r="BH612" s="53">
        <v>0.19168180000000001</v>
      </c>
      <c r="BI612" s="53">
        <v>-0.99803419999999998</v>
      </c>
      <c r="BJ612" s="53">
        <v>-1.313706</v>
      </c>
      <c r="BK612" s="53">
        <v>-2.3565450000000001</v>
      </c>
      <c r="BL612" s="53">
        <v>-3.7400009999999999</v>
      </c>
      <c r="BM612" s="53">
        <v>-4.0714880000000004</v>
      </c>
      <c r="BN612" s="53">
        <v>-2.2502059999999999</v>
      </c>
      <c r="BO612" s="53">
        <v>-1.622484</v>
      </c>
      <c r="BP612" s="53">
        <v>-0.87981290000000001</v>
      </c>
      <c r="BQ612" s="53">
        <v>-1.32178E-2</v>
      </c>
      <c r="BR612" s="53">
        <v>0.46521610000000002</v>
      </c>
      <c r="BS612" s="53">
        <v>1.22749</v>
      </c>
      <c r="BT612" s="53">
        <v>1.0315799999999999</v>
      </c>
      <c r="BU612" s="53">
        <v>0.53321339999999995</v>
      </c>
      <c r="BV612" s="53">
        <v>1.2368060000000001</v>
      </c>
      <c r="BW612" s="53">
        <v>1.877888</v>
      </c>
      <c r="BX612" s="53">
        <v>2.191065</v>
      </c>
      <c r="BY612" s="53">
        <v>3.929144</v>
      </c>
      <c r="BZ612" s="53">
        <v>5.2650059999999996</v>
      </c>
      <c r="CA612" s="53">
        <v>3.803439</v>
      </c>
      <c r="CB612" s="53">
        <v>-1.2874749999999999</v>
      </c>
      <c r="CC612" s="53">
        <v>-1.4752529999999999</v>
      </c>
      <c r="CD612" s="53">
        <v>-2.1395520000000001</v>
      </c>
      <c r="CE612" s="53">
        <v>-0.40279239999999999</v>
      </c>
      <c r="CF612" s="53">
        <v>0.87983579999999995</v>
      </c>
      <c r="CG612" s="53">
        <v>-0.23885629999999999</v>
      </c>
      <c r="CH612" s="53">
        <v>-0.54931479999999999</v>
      </c>
      <c r="CI612" s="53">
        <v>-1.5300130000000001</v>
      </c>
      <c r="CJ612" s="53">
        <v>-2.8310140000000001</v>
      </c>
      <c r="CK612" s="53">
        <v>-3.2651460000000001</v>
      </c>
      <c r="CL612" s="53">
        <v>-1.574786</v>
      </c>
      <c r="CM612" s="53">
        <v>-0.82388969999999995</v>
      </c>
      <c r="CN612" s="53">
        <v>0.35492839999999998</v>
      </c>
      <c r="CO612" s="53">
        <v>2.2156180000000001</v>
      </c>
      <c r="CP612" s="53">
        <v>3.3157290000000001</v>
      </c>
      <c r="CQ612" s="53">
        <v>4.3682059999999998</v>
      </c>
      <c r="CR612" s="53">
        <v>3.8829799999999999</v>
      </c>
      <c r="CS612" s="53">
        <v>3.2500390000000001</v>
      </c>
      <c r="CT612" s="53">
        <v>4.0225410000000004</v>
      </c>
      <c r="CU612" s="53">
        <v>4.9357090000000001</v>
      </c>
      <c r="CV612" s="53">
        <v>5.4199070000000003</v>
      </c>
      <c r="CW612" s="53">
        <v>7.1996580000000003</v>
      </c>
      <c r="CX612" s="53">
        <v>8.5050329999999992</v>
      </c>
      <c r="CY612" s="53">
        <v>6.3369330000000001</v>
      </c>
      <c r="CZ612" s="53">
        <v>-0.22431719999999999</v>
      </c>
      <c r="DA612" s="53">
        <v>-0.80309998999999999</v>
      </c>
      <c r="DB612" s="53">
        <v>-1.04766</v>
      </c>
      <c r="DC612" s="53">
        <v>0.3492923</v>
      </c>
      <c r="DD612" s="53">
        <v>1.56799</v>
      </c>
      <c r="DE612" s="53">
        <v>0.5203217</v>
      </c>
      <c r="DF612" s="53">
        <v>0.2150763</v>
      </c>
      <c r="DG612" s="53">
        <v>-0.70348049999999995</v>
      </c>
      <c r="DH612" s="53">
        <v>-1.9220269999999999</v>
      </c>
      <c r="DI612" s="53">
        <v>-2.4588049999999999</v>
      </c>
      <c r="DJ612" s="53">
        <v>-0.89936559999999999</v>
      </c>
      <c r="DK612" s="53">
        <v>-2.5295399999999999E-2</v>
      </c>
      <c r="DL612" s="53">
        <v>1.5896699999999999</v>
      </c>
      <c r="DM612" s="53">
        <v>4.4444540000000003</v>
      </c>
      <c r="DN612" s="53">
        <v>6.1662410000000003</v>
      </c>
      <c r="DO612" s="53">
        <v>7.508921</v>
      </c>
      <c r="DP612" s="53">
        <v>6.7343799999999998</v>
      </c>
      <c r="DQ612" s="53">
        <v>5.9668650000000003</v>
      </c>
      <c r="DR612" s="53">
        <v>6.8082770000000004</v>
      </c>
      <c r="DS612" s="53">
        <v>7.9935309999999999</v>
      </c>
      <c r="DT612" s="53">
        <v>8.6487479999999994</v>
      </c>
      <c r="DU612" s="53">
        <v>10.47017</v>
      </c>
      <c r="DV612" s="53">
        <v>11.74506</v>
      </c>
      <c r="DW612" s="53">
        <v>8.8704260000000001</v>
      </c>
      <c r="DX612" s="53">
        <v>0.83884080000000005</v>
      </c>
      <c r="DY612" s="53">
        <v>0.1673819</v>
      </c>
      <c r="DZ612" s="53">
        <v>0.52885990000000005</v>
      </c>
      <c r="EA612" s="53">
        <v>1.4351830000000001</v>
      </c>
      <c r="EB612" s="53">
        <v>2.5615749999999999</v>
      </c>
      <c r="EC612" s="53">
        <v>1.6164540000000001</v>
      </c>
      <c r="ED612" s="53">
        <v>1.3187359999999999</v>
      </c>
      <c r="EE612" s="53">
        <v>0.48990089999999997</v>
      </c>
      <c r="EF612" s="53">
        <v>-0.60959359999999996</v>
      </c>
      <c r="EG612" s="53">
        <v>-1.2945759999999999</v>
      </c>
      <c r="EH612" s="53">
        <v>7.5834100000000002E-2</v>
      </c>
      <c r="EI612" s="53">
        <v>1.127748</v>
      </c>
      <c r="EJ612" s="53">
        <v>3.3724400000000001</v>
      </c>
      <c r="EK612" s="53">
        <v>7.6625389999999998</v>
      </c>
      <c r="EL612" s="53">
        <v>10.281929999999999</v>
      </c>
      <c r="EM612" s="53">
        <v>12.043620000000001</v>
      </c>
      <c r="EN612" s="53">
        <v>10.85135</v>
      </c>
      <c r="EO612" s="53">
        <v>9.8895300000000006</v>
      </c>
      <c r="EP612" s="53">
        <v>10.830439999999999</v>
      </c>
      <c r="EQ612" s="53">
        <v>12.40854</v>
      </c>
      <c r="ER612" s="53">
        <v>13.31068</v>
      </c>
      <c r="ES612" s="53">
        <v>15.19228</v>
      </c>
      <c r="ET612" s="53">
        <v>16.42314</v>
      </c>
      <c r="EU612" s="53">
        <v>12.52839</v>
      </c>
      <c r="EV612" s="53">
        <v>2.373872</v>
      </c>
      <c r="EW612" s="53">
        <v>70.52628</v>
      </c>
      <c r="EX612" s="53">
        <v>68.884990000000002</v>
      </c>
      <c r="EY612" s="53">
        <v>67.693340000000006</v>
      </c>
      <c r="EZ612" s="53">
        <v>66.514960000000002</v>
      </c>
      <c r="FA612" s="53">
        <v>65.361429999999999</v>
      </c>
      <c r="FB612" s="53">
        <v>64.435730000000007</v>
      </c>
      <c r="FC612" s="53">
        <v>64.489459999999994</v>
      </c>
      <c r="FD612" s="53">
        <v>67.791439999999994</v>
      </c>
      <c r="FE612" s="53">
        <v>72.958759999999998</v>
      </c>
      <c r="FF612" s="53">
        <v>77.299769999999995</v>
      </c>
      <c r="FG612" s="53">
        <v>80.870159999999998</v>
      </c>
      <c r="FH612" s="53">
        <v>84.327219999999997</v>
      </c>
      <c r="FI612" s="53">
        <v>87.33775</v>
      </c>
      <c r="FJ612" s="53">
        <v>90.208820000000003</v>
      </c>
      <c r="FK612" s="53">
        <v>92.525760000000005</v>
      </c>
      <c r="FL612" s="53">
        <v>94.376270000000005</v>
      </c>
      <c r="FM612" s="53">
        <v>95.272059999999996</v>
      </c>
      <c r="FN612" s="53">
        <v>95.15652</v>
      </c>
      <c r="FO612" s="53">
        <v>93.425449999999998</v>
      </c>
      <c r="FP612" s="53">
        <v>89.475539999999995</v>
      </c>
      <c r="FQ612" s="53">
        <v>83.391620000000003</v>
      </c>
      <c r="FR612" s="53">
        <v>78.248630000000006</v>
      </c>
      <c r="FS612" s="53">
        <v>74.975409999999997</v>
      </c>
      <c r="FT612" s="53">
        <v>72.77413</v>
      </c>
      <c r="FU612" s="53">
        <v>183</v>
      </c>
      <c r="FV612" s="53">
        <v>7713.8710000000001</v>
      </c>
      <c r="FW612" s="53">
        <v>153.8603</v>
      </c>
      <c r="FX612" s="53">
        <v>1</v>
      </c>
    </row>
    <row r="613" spans="1:180" x14ac:dyDescent="0.3">
      <c r="A613" t="s">
        <v>174</v>
      </c>
      <c r="B613" t="s">
        <v>221</v>
      </c>
      <c r="C613" t="s">
        <v>180</v>
      </c>
      <c r="D613" t="s">
        <v>227</v>
      </c>
      <c r="E613" t="s">
        <v>190</v>
      </c>
      <c r="F613" t="s">
        <v>235</v>
      </c>
      <c r="G613" t="s">
        <v>243</v>
      </c>
      <c r="H613" s="53">
        <v>23</v>
      </c>
      <c r="I613" s="53">
        <v>26.408251</v>
      </c>
      <c r="J613" s="53">
        <v>25.566939999999999</v>
      </c>
      <c r="K613" s="53">
        <v>27.00122</v>
      </c>
      <c r="L613" s="53">
        <v>24.96632</v>
      </c>
      <c r="M613" s="53">
        <v>25.085599999999999</v>
      </c>
      <c r="N613" s="53">
        <v>26.25292</v>
      </c>
      <c r="O613" s="53">
        <v>28.92248</v>
      </c>
      <c r="P613" s="53">
        <v>30.32104</v>
      </c>
      <c r="Q613" s="53">
        <v>33.400770000000001</v>
      </c>
      <c r="R613" s="53">
        <v>36.289200000000001</v>
      </c>
      <c r="S613" s="53">
        <v>37.337629999999997</v>
      </c>
      <c r="T613" s="53">
        <v>39.591079999999998</v>
      </c>
      <c r="U613" s="53">
        <v>43.198169999999998</v>
      </c>
      <c r="V613" s="53">
        <v>46.907249999999998</v>
      </c>
      <c r="W613" s="53">
        <v>48.803849999999997</v>
      </c>
      <c r="X613" s="53">
        <v>49.21255</v>
      </c>
      <c r="Y613" s="53">
        <v>49.483939999999997</v>
      </c>
      <c r="Z613" s="53">
        <v>48.422530000000002</v>
      </c>
      <c r="AA613" s="53">
        <v>48.126089999999998</v>
      </c>
      <c r="AB613" s="53">
        <v>47.823129999999999</v>
      </c>
      <c r="AC613" s="53">
        <v>44.789810000000003</v>
      </c>
      <c r="AD613" s="53">
        <v>41.224249999999998</v>
      </c>
      <c r="AE613" s="53">
        <v>36.722520000000003</v>
      </c>
      <c r="AF613" s="53">
        <v>30.238119999999999</v>
      </c>
      <c r="AG613" s="53">
        <v>-2.7050239999999999</v>
      </c>
      <c r="AH613" s="53">
        <v>-2.5197500000000002</v>
      </c>
      <c r="AI613" s="53">
        <v>-2.231484</v>
      </c>
      <c r="AJ613" s="53">
        <v>-2.3382339999999999</v>
      </c>
      <c r="AK613" s="53">
        <v>-2.7413370000000001</v>
      </c>
      <c r="AL613" s="53">
        <v>-3.206051</v>
      </c>
      <c r="AM613" s="53">
        <v>-2.4441980000000001</v>
      </c>
      <c r="AN613" s="53">
        <v>-2.1069629999999999</v>
      </c>
      <c r="AO613" s="53">
        <v>-1.926388</v>
      </c>
      <c r="AP613" s="53">
        <v>-0.97585169999999999</v>
      </c>
      <c r="AQ613" s="53">
        <v>-2.0962000000000001</v>
      </c>
      <c r="AR613" s="53">
        <v>-2.0399780000000001</v>
      </c>
      <c r="AS613" s="53">
        <v>-1.5308330000000001</v>
      </c>
      <c r="AT613" s="53">
        <v>-1.9271320000000001</v>
      </c>
      <c r="AU613" s="53">
        <v>-1.3519429999999999</v>
      </c>
      <c r="AV613" s="53">
        <v>-2.1884869999999998</v>
      </c>
      <c r="AW613" s="53">
        <v>-1.2413479999999999</v>
      </c>
      <c r="AX613" s="53">
        <v>-2.3505780000000001</v>
      </c>
      <c r="AY613" s="53">
        <v>-1.429011</v>
      </c>
      <c r="AZ613" s="53">
        <v>-1.449848</v>
      </c>
      <c r="BA613" s="53">
        <v>-2.0791979999999999</v>
      </c>
      <c r="BB613" s="53">
        <v>-1.21326</v>
      </c>
      <c r="BC613" s="53">
        <v>0.20056379999999999</v>
      </c>
      <c r="BD613" s="53">
        <v>-0.69720499999999996</v>
      </c>
      <c r="BE613" s="53">
        <v>-1.556824</v>
      </c>
      <c r="BF613" s="53">
        <v>-1.388164</v>
      </c>
      <c r="BG613" s="53">
        <v>1.3424800000000001E-2</v>
      </c>
      <c r="BH613" s="53">
        <v>-1.0786610000000001</v>
      </c>
      <c r="BI613" s="53">
        <v>-1.649022</v>
      </c>
      <c r="BJ613" s="53">
        <v>-2.1379950000000001</v>
      </c>
      <c r="BK613" s="53">
        <v>-1.2728159999999999</v>
      </c>
      <c r="BL613" s="53">
        <v>-0.93631339999999996</v>
      </c>
      <c r="BM613" s="53">
        <v>-0.65923739999999997</v>
      </c>
      <c r="BN613" s="53">
        <v>0.1072027</v>
      </c>
      <c r="BO613" s="53">
        <v>-1.0074190000000001</v>
      </c>
      <c r="BP613" s="53">
        <v>-0.74027710000000002</v>
      </c>
      <c r="BQ613" s="53">
        <v>0.65729070000000001</v>
      </c>
      <c r="BR613" s="53">
        <v>1.841688</v>
      </c>
      <c r="BS613" s="53">
        <v>2.7018059999999999</v>
      </c>
      <c r="BT613" s="53">
        <v>2.337332</v>
      </c>
      <c r="BU613" s="53">
        <v>2.9374129999999998</v>
      </c>
      <c r="BV613" s="53">
        <v>2.3577680000000001</v>
      </c>
      <c r="BW613" s="53">
        <v>3.5260159999999998</v>
      </c>
      <c r="BX613" s="53">
        <v>4.0398339999999999</v>
      </c>
      <c r="BY613" s="53">
        <v>3.3243109999999998</v>
      </c>
      <c r="BZ613" s="53">
        <v>3.3107790000000001</v>
      </c>
      <c r="CA613" s="53">
        <v>3.3625959999999999</v>
      </c>
      <c r="CB613" s="53">
        <v>0.73065530000000001</v>
      </c>
      <c r="CC613" s="53">
        <v>-0.76158398000000005</v>
      </c>
      <c r="CD613" s="53">
        <v>-0.60443100000000005</v>
      </c>
      <c r="CE613" s="53">
        <v>1.568241</v>
      </c>
      <c r="CF613" s="53">
        <v>-0.2062853</v>
      </c>
      <c r="CG613" s="53">
        <v>-0.89248720000000004</v>
      </c>
      <c r="CH613" s="53">
        <v>-1.398263</v>
      </c>
      <c r="CI613" s="53">
        <v>-0.46151989999999998</v>
      </c>
      <c r="CJ613" s="53">
        <v>-0.12552530000000001</v>
      </c>
      <c r="CK613" s="53">
        <v>0.21838750000000001</v>
      </c>
      <c r="CL613" s="53">
        <v>0.8573229</v>
      </c>
      <c r="CM613" s="53">
        <v>-0.253332</v>
      </c>
      <c r="CN613" s="53">
        <v>0.1598918</v>
      </c>
      <c r="CO613" s="53">
        <v>2.1727789999999998</v>
      </c>
      <c r="CP613" s="53">
        <v>4.4519609999999998</v>
      </c>
      <c r="CQ613" s="53">
        <v>5.5094209999999997</v>
      </c>
      <c r="CR613" s="53">
        <v>5.4719009999999999</v>
      </c>
      <c r="CS613" s="53">
        <v>5.8316090000000003</v>
      </c>
      <c r="CT613" s="53">
        <v>5.618754</v>
      </c>
      <c r="CU613" s="53">
        <v>6.9578530000000001</v>
      </c>
      <c r="CV613" s="53">
        <v>7.8419699999999999</v>
      </c>
      <c r="CW613" s="53">
        <v>7.0667660000000003</v>
      </c>
      <c r="CX613" s="53">
        <v>6.444115</v>
      </c>
      <c r="CY613" s="53">
        <v>5.5526099999999996</v>
      </c>
      <c r="CZ613" s="53">
        <v>1.719587</v>
      </c>
      <c r="DA613" s="53">
        <v>3.3655999999999998E-2</v>
      </c>
      <c r="DB613" s="53">
        <v>0.17930189999999999</v>
      </c>
      <c r="DC613" s="53">
        <v>3.1230579999999999</v>
      </c>
      <c r="DD613" s="53">
        <v>0.66609079999999998</v>
      </c>
      <c r="DE613" s="53">
        <v>-0.13595280000000001</v>
      </c>
      <c r="DF613" s="53">
        <v>-0.65853139999999999</v>
      </c>
      <c r="DG613" s="53">
        <v>0.34977580000000003</v>
      </c>
      <c r="DH613" s="53">
        <v>0.68526290000000001</v>
      </c>
      <c r="DI613" s="53">
        <v>1.096012</v>
      </c>
      <c r="DJ613" s="53">
        <v>1.607443</v>
      </c>
      <c r="DK613" s="53">
        <v>0.5007549</v>
      </c>
      <c r="DL613" s="53">
        <v>1.0600609999999999</v>
      </c>
      <c r="DM613" s="53">
        <v>3.6882670000000002</v>
      </c>
      <c r="DN613" s="53">
        <v>7.0622340000000001</v>
      </c>
      <c r="DO613" s="53">
        <v>8.3170359999999999</v>
      </c>
      <c r="DP613" s="53">
        <v>8.6064699999999998</v>
      </c>
      <c r="DQ613" s="53">
        <v>8.7258060000000004</v>
      </c>
      <c r="DR613" s="53">
        <v>8.8797409999999992</v>
      </c>
      <c r="DS613" s="53">
        <v>10.38969</v>
      </c>
      <c r="DT613" s="53">
        <v>11.64411</v>
      </c>
      <c r="DU613" s="53">
        <v>10.80922</v>
      </c>
      <c r="DV613" s="53">
        <v>9.5774509999999999</v>
      </c>
      <c r="DW613" s="53">
        <v>7.7426240000000002</v>
      </c>
      <c r="DX613" s="53">
        <v>2.7085189999999999</v>
      </c>
      <c r="DY613" s="53">
        <v>1.181856</v>
      </c>
      <c r="DZ613" s="53">
        <v>1.3108880000000001</v>
      </c>
      <c r="EA613" s="53">
        <v>5.3679670000000002</v>
      </c>
      <c r="EB613" s="53">
        <v>1.9256629999999999</v>
      </c>
      <c r="EC613" s="53">
        <v>0.95636270000000001</v>
      </c>
      <c r="ED613" s="53">
        <v>0.4095241</v>
      </c>
      <c r="EE613" s="53">
        <v>1.521158</v>
      </c>
      <c r="EF613" s="53">
        <v>1.855912</v>
      </c>
      <c r="EG613" s="53">
        <v>2.3631630000000001</v>
      </c>
      <c r="EH613" s="53">
        <v>2.6904970000000001</v>
      </c>
      <c r="EI613" s="53">
        <v>1.589537</v>
      </c>
      <c r="EJ613" s="53">
        <v>2.3597619999999999</v>
      </c>
      <c r="EK613" s="53">
        <v>5.8763909999999999</v>
      </c>
      <c r="EL613" s="53">
        <v>10.831049999999999</v>
      </c>
      <c r="EM613" s="53">
        <v>12.37078</v>
      </c>
      <c r="EN613" s="53">
        <v>13.132289999999999</v>
      </c>
      <c r="EO613" s="53">
        <v>12.90457</v>
      </c>
      <c r="EP613" s="53">
        <v>13.588089999999999</v>
      </c>
      <c r="EQ613" s="53">
        <v>15.344720000000001</v>
      </c>
      <c r="ER613" s="53">
        <v>17.133790000000001</v>
      </c>
      <c r="ES613" s="53">
        <v>16.212730000000001</v>
      </c>
      <c r="ET613" s="53">
        <v>14.10149</v>
      </c>
      <c r="EU613" s="53">
        <v>10.90466</v>
      </c>
      <c r="EV613" s="53">
        <v>4.1363789999999998</v>
      </c>
      <c r="EW613" s="53">
        <v>65.556979999999996</v>
      </c>
      <c r="EX613" s="53">
        <v>64.108379999999997</v>
      </c>
      <c r="EY613" s="53">
        <v>63.106299999999997</v>
      </c>
      <c r="EZ613" s="53">
        <v>62.073250000000002</v>
      </c>
      <c r="FA613" s="53">
        <v>60.965000000000003</v>
      </c>
      <c r="FB613" s="53">
        <v>60.275700000000001</v>
      </c>
      <c r="FC613" s="53">
        <v>59.693080000000002</v>
      </c>
      <c r="FD613" s="53">
        <v>61.072339999999997</v>
      </c>
      <c r="FE613" s="53">
        <v>65.962010000000006</v>
      </c>
      <c r="FF613" s="53">
        <v>72.096410000000006</v>
      </c>
      <c r="FG613" s="53">
        <v>76.74915</v>
      </c>
      <c r="FH613" s="53">
        <v>80.249799999999993</v>
      </c>
      <c r="FI613" s="53">
        <v>83.124899999999997</v>
      </c>
      <c r="FJ613" s="53">
        <v>85.558679999999995</v>
      </c>
      <c r="FK613" s="53">
        <v>87.584569999999999</v>
      </c>
      <c r="FL613" s="53">
        <v>88.95147</v>
      </c>
      <c r="FM613" s="53">
        <v>89.321749999999994</v>
      </c>
      <c r="FN613" s="53">
        <v>88.075980000000001</v>
      </c>
      <c r="FO613" s="53">
        <v>84.343350000000001</v>
      </c>
      <c r="FP613" s="53">
        <v>78.421809999999994</v>
      </c>
      <c r="FQ613" s="53">
        <v>73.628810000000001</v>
      </c>
      <c r="FR613" s="53">
        <v>70.34205</v>
      </c>
      <c r="FS613" s="53">
        <v>67.880170000000007</v>
      </c>
      <c r="FT613" s="53">
        <v>66.211299999999994</v>
      </c>
      <c r="FU613" s="53">
        <v>183</v>
      </c>
      <c r="FV613" s="53">
        <v>7123.8980000000001</v>
      </c>
      <c r="FW613" s="53">
        <v>301.86470000000003</v>
      </c>
      <c r="FX613" s="53">
        <v>1</v>
      </c>
    </row>
    <row r="614" spans="1:180" x14ac:dyDescent="0.3">
      <c r="A614" t="s">
        <v>174</v>
      </c>
      <c r="B614" t="s">
        <v>221</v>
      </c>
      <c r="C614" t="s">
        <v>180</v>
      </c>
      <c r="D614" t="s">
        <v>248</v>
      </c>
      <c r="E614" t="s">
        <v>187</v>
      </c>
      <c r="F614" t="s">
        <v>235</v>
      </c>
      <c r="G614" t="s">
        <v>243</v>
      </c>
      <c r="H614" s="53">
        <v>23</v>
      </c>
      <c r="I614" s="53">
        <v>30.236730999999999</v>
      </c>
      <c r="J614" s="53">
        <v>28.323920000000001</v>
      </c>
      <c r="K614" s="53">
        <v>28.123629999999999</v>
      </c>
      <c r="L614" s="53">
        <v>27.051490000000001</v>
      </c>
      <c r="M614" s="53">
        <v>26.437390000000001</v>
      </c>
      <c r="N614" s="53">
        <v>27.265270000000001</v>
      </c>
      <c r="O614" s="53">
        <v>27.669930000000001</v>
      </c>
      <c r="P614" s="53">
        <v>29.858699999999999</v>
      </c>
      <c r="Q614" s="53">
        <v>33.129730000000002</v>
      </c>
      <c r="R614" s="53">
        <v>36.224870000000003</v>
      </c>
      <c r="S614" s="53">
        <v>38.153820000000003</v>
      </c>
      <c r="T614" s="53">
        <v>39.43938</v>
      </c>
      <c r="U614" s="53">
        <v>43.186669999999999</v>
      </c>
      <c r="V614" s="53">
        <v>47.197220000000002</v>
      </c>
      <c r="W614" s="53">
        <v>48.967010000000002</v>
      </c>
      <c r="X614" s="53">
        <v>48.513390000000001</v>
      </c>
      <c r="Y614" s="53">
        <v>48.617649999999998</v>
      </c>
      <c r="Z614" s="53">
        <v>48.327399999999997</v>
      </c>
      <c r="AA614" s="53">
        <v>48.2898</v>
      </c>
      <c r="AB614" s="53">
        <v>47.450560000000003</v>
      </c>
      <c r="AC614" s="53">
        <v>47.333590000000001</v>
      </c>
      <c r="AD614" s="53">
        <v>45.85971</v>
      </c>
      <c r="AE614" s="53">
        <v>40.454430000000002</v>
      </c>
      <c r="AF614" s="53">
        <v>32.079250000000002</v>
      </c>
      <c r="AG614" s="53">
        <v>0.89482993</v>
      </c>
      <c r="AH614" s="53">
        <v>0.53226910000000005</v>
      </c>
      <c r="AI614" s="53">
        <v>0.84368500000000002</v>
      </c>
      <c r="AJ614" s="53">
        <v>0.95786859999999996</v>
      </c>
      <c r="AK614" s="53">
        <v>-0.35552830000000002</v>
      </c>
      <c r="AL614" s="53">
        <v>-0.1140567</v>
      </c>
      <c r="AM614" s="53">
        <v>-0.84777709999999995</v>
      </c>
      <c r="AN614" s="53">
        <v>-0.87513220000000003</v>
      </c>
      <c r="AO614" s="53">
        <v>-1.335556</v>
      </c>
      <c r="AP614" s="53">
        <v>-1.393589</v>
      </c>
      <c r="AQ614" s="53">
        <v>-1.0490539999999999</v>
      </c>
      <c r="AR614" s="53">
        <v>-1.2115320000000001</v>
      </c>
      <c r="AS614" s="53">
        <v>-0.3538868</v>
      </c>
      <c r="AT614" s="53">
        <v>-0.84904880000000005</v>
      </c>
      <c r="AU614" s="53">
        <v>-0.25760509999999998</v>
      </c>
      <c r="AV614" s="53">
        <v>-1.7262960000000001</v>
      </c>
      <c r="AW614" s="53">
        <v>-1.576055</v>
      </c>
      <c r="AX614" s="53">
        <v>-1.99932</v>
      </c>
      <c r="AY614" s="53">
        <v>-0.55949870000000002</v>
      </c>
      <c r="AZ614" s="53">
        <v>-0.85176090000000004</v>
      </c>
      <c r="BA614" s="53">
        <v>0.53762019999999999</v>
      </c>
      <c r="BB614" s="53">
        <v>1.979975</v>
      </c>
      <c r="BC614" s="53">
        <v>2.556381</v>
      </c>
      <c r="BD614" s="53">
        <v>0.4626962</v>
      </c>
      <c r="BE614" s="53">
        <v>2.0490479000000001</v>
      </c>
      <c r="BF614" s="53">
        <v>1.526526</v>
      </c>
      <c r="BG614" s="53">
        <v>2.1016759999999999</v>
      </c>
      <c r="BH614" s="53">
        <v>1.996875</v>
      </c>
      <c r="BI614" s="53">
        <v>0.82244439999999996</v>
      </c>
      <c r="BJ614" s="53">
        <v>1.110706</v>
      </c>
      <c r="BK614" s="53">
        <v>0.37129830000000003</v>
      </c>
      <c r="BL614" s="53">
        <v>0.15507969999999999</v>
      </c>
      <c r="BM614" s="53">
        <v>-7.0709300000000003E-2</v>
      </c>
      <c r="BN614" s="53">
        <v>6.2912499999999996E-2</v>
      </c>
      <c r="BO614" s="53">
        <v>0.24367069999999999</v>
      </c>
      <c r="BP614" s="53">
        <v>-1.7384199999999999E-2</v>
      </c>
      <c r="BQ614" s="53">
        <v>1.6881999999999999</v>
      </c>
      <c r="BR614" s="53">
        <v>3.0641769999999999</v>
      </c>
      <c r="BS614" s="53">
        <v>3.7189709999999998</v>
      </c>
      <c r="BT614" s="53">
        <v>2.4385439999999998</v>
      </c>
      <c r="BU614" s="53">
        <v>2.4139430000000002</v>
      </c>
      <c r="BV614" s="53">
        <v>2.2369970000000001</v>
      </c>
      <c r="BW614" s="53">
        <v>3.430634</v>
      </c>
      <c r="BX614" s="53">
        <v>3.612139</v>
      </c>
      <c r="BY614" s="53">
        <v>5.3800600000000003</v>
      </c>
      <c r="BZ614" s="53">
        <v>6.7737920000000003</v>
      </c>
      <c r="CA614" s="53">
        <v>6.3053429999999997</v>
      </c>
      <c r="CB614" s="53">
        <v>2.186048</v>
      </c>
      <c r="CC614" s="53">
        <v>2.8484571000000001</v>
      </c>
      <c r="CD614" s="53">
        <v>2.2151450000000001</v>
      </c>
      <c r="CE614" s="53">
        <v>2.9729559999999999</v>
      </c>
      <c r="CF614" s="53">
        <v>2.716488</v>
      </c>
      <c r="CG614" s="53">
        <v>1.6383049999999999</v>
      </c>
      <c r="CH614" s="53">
        <v>1.9589719999999999</v>
      </c>
      <c r="CI614" s="53">
        <v>1.2156260000000001</v>
      </c>
      <c r="CJ614" s="53">
        <v>0.86860139999999997</v>
      </c>
      <c r="CK614" s="53">
        <v>0.80531949999999997</v>
      </c>
      <c r="CL614" s="53">
        <v>1.0716810000000001</v>
      </c>
      <c r="CM614" s="53">
        <v>1.139008</v>
      </c>
      <c r="CN614" s="53">
        <v>0.80967889999999998</v>
      </c>
      <c r="CO614" s="53">
        <v>3.1025420000000001</v>
      </c>
      <c r="CP614" s="53">
        <v>5.7744650000000002</v>
      </c>
      <c r="CQ614" s="53">
        <v>6.4731360000000002</v>
      </c>
      <c r="CR614" s="53">
        <v>5.323099</v>
      </c>
      <c r="CS614" s="53">
        <v>5.1774019999999998</v>
      </c>
      <c r="CT614" s="53">
        <v>5.1710580000000004</v>
      </c>
      <c r="CU614" s="53">
        <v>6.1941879999999996</v>
      </c>
      <c r="CV614" s="53">
        <v>6.7038219999999997</v>
      </c>
      <c r="CW614" s="53">
        <v>8.7339190000000002</v>
      </c>
      <c r="CX614" s="53">
        <v>10.09398</v>
      </c>
      <c r="CY614" s="53">
        <v>8.9018619999999995</v>
      </c>
      <c r="CZ614" s="53">
        <v>3.3796349999999999</v>
      </c>
      <c r="DA614" s="53">
        <v>3.6478651000000002</v>
      </c>
      <c r="DB614" s="53">
        <v>2.9037649999999999</v>
      </c>
      <c r="DC614" s="53">
        <v>3.844236</v>
      </c>
      <c r="DD614" s="53">
        <v>3.4361009999999998</v>
      </c>
      <c r="DE614" s="53">
        <v>2.4541650000000002</v>
      </c>
      <c r="DF614" s="53">
        <v>2.807239</v>
      </c>
      <c r="DG614" s="53">
        <v>2.0599539999999998</v>
      </c>
      <c r="DH614" s="53">
        <v>1.5821229999999999</v>
      </c>
      <c r="DI614" s="53">
        <v>1.6813480000000001</v>
      </c>
      <c r="DJ614" s="53">
        <v>2.0804499999999999</v>
      </c>
      <c r="DK614" s="53">
        <v>2.0343460000000002</v>
      </c>
      <c r="DL614" s="53">
        <v>1.6367419999999999</v>
      </c>
      <c r="DM614" s="53">
        <v>4.5168850000000003</v>
      </c>
      <c r="DN614" s="53">
        <v>8.4847529999999995</v>
      </c>
      <c r="DO614" s="53">
        <v>9.2273010000000006</v>
      </c>
      <c r="DP614" s="53">
        <v>8.2076539999999998</v>
      </c>
      <c r="DQ614" s="53">
        <v>7.9408620000000001</v>
      </c>
      <c r="DR614" s="53">
        <v>8.1051190000000002</v>
      </c>
      <c r="DS614" s="53">
        <v>8.9577419999999996</v>
      </c>
      <c r="DT614" s="53">
        <v>9.7955059999999996</v>
      </c>
      <c r="DU614" s="53">
        <v>12.08778</v>
      </c>
      <c r="DV614" s="53">
        <v>13.414160000000001</v>
      </c>
      <c r="DW614" s="53">
        <v>11.498379999999999</v>
      </c>
      <c r="DX614" s="53">
        <v>4.5732229999999996</v>
      </c>
      <c r="DY614" s="53">
        <v>4.8020839999999998</v>
      </c>
      <c r="DZ614" s="53">
        <v>3.898021</v>
      </c>
      <c r="EA614" s="53">
        <v>5.1022259999999999</v>
      </c>
      <c r="EB614" s="53">
        <v>4.4751070000000004</v>
      </c>
      <c r="EC614" s="53">
        <v>3.6321379999999999</v>
      </c>
      <c r="ED614" s="53">
        <v>4.0320010000000002</v>
      </c>
      <c r="EE614" s="53">
        <v>3.2790300000000001</v>
      </c>
      <c r="EF614" s="53">
        <v>2.6123349999999999</v>
      </c>
      <c r="EG614" s="53">
        <v>2.9461949999999999</v>
      </c>
      <c r="EH614" s="53">
        <v>3.5369510000000002</v>
      </c>
      <c r="EI614" s="53">
        <v>3.3270710000000001</v>
      </c>
      <c r="EJ614" s="53">
        <v>2.830889</v>
      </c>
      <c r="EK614" s="53">
        <v>6.5589709999999997</v>
      </c>
      <c r="EL614" s="53">
        <v>12.39798</v>
      </c>
      <c r="EM614" s="53">
        <v>13.20388</v>
      </c>
      <c r="EN614" s="53">
        <v>12.372490000000001</v>
      </c>
      <c r="EO614" s="53">
        <v>11.930859999999999</v>
      </c>
      <c r="EP614" s="53">
        <v>12.34144</v>
      </c>
      <c r="EQ614" s="53">
        <v>12.94787</v>
      </c>
      <c r="ER614" s="53">
        <v>14.259410000000001</v>
      </c>
      <c r="ES614" s="53">
        <v>16.930219999999998</v>
      </c>
      <c r="ET614" s="53">
        <v>18.207979999999999</v>
      </c>
      <c r="EU614" s="53">
        <v>15.247339999999999</v>
      </c>
      <c r="EV614" s="53">
        <v>6.2965749999999998</v>
      </c>
      <c r="EW614" s="53">
        <v>69.948089999999993</v>
      </c>
      <c r="EX614" s="53">
        <v>68.603139999999996</v>
      </c>
      <c r="EY614" s="53">
        <v>67.739069999999998</v>
      </c>
      <c r="EZ614" s="53">
        <v>66.445689999999999</v>
      </c>
      <c r="FA614" s="53">
        <v>64.856219999999993</v>
      </c>
      <c r="FB614" s="53">
        <v>63.780740000000002</v>
      </c>
      <c r="FC614" s="53">
        <v>64.149249999999995</v>
      </c>
      <c r="FD614" s="53">
        <v>68.068989999999999</v>
      </c>
      <c r="FE614" s="53">
        <v>73.017420000000001</v>
      </c>
      <c r="FF614" s="53">
        <v>76.992490000000004</v>
      </c>
      <c r="FG614" s="53">
        <v>80.837090000000003</v>
      </c>
      <c r="FH614" s="53">
        <v>83.969949999999997</v>
      </c>
      <c r="FI614" s="53">
        <v>86.927940000000007</v>
      </c>
      <c r="FJ614" s="53">
        <v>89.461070000000007</v>
      </c>
      <c r="FK614" s="53">
        <v>91.737020000000001</v>
      </c>
      <c r="FL614" s="53">
        <v>93.157449999999997</v>
      </c>
      <c r="FM614" s="53">
        <v>93.939890000000005</v>
      </c>
      <c r="FN614" s="53">
        <v>93.488730000000004</v>
      </c>
      <c r="FO614" s="53">
        <v>92.03416</v>
      </c>
      <c r="FP614" s="53">
        <v>88.082989999999995</v>
      </c>
      <c r="FQ614" s="53">
        <v>81.863389999999995</v>
      </c>
      <c r="FR614" s="53">
        <v>76.941249999999997</v>
      </c>
      <c r="FS614" s="53">
        <v>73.961410000000001</v>
      </c>
      <c r="FT614" s="53">
        <v>71.539280000000005</v>
      </c>
      <c r="FU614" s="53">
        <v>183</v>
      </c>
      <c r="FV614" s="53">
        <v>7213.5410000000002</v>
      </c>
      <c r="FW614" s="53">
        <v>145.66540000000001</v>
      </c>
      <c r="FX614" s="53">
        <v>1</v>
      </c>
    </row>
    <row r="615" spans="1:180" x14ac:dyDescent="0.3">
      <c r="A615" t="s">
        <v>174</v>
      </c>
      <c r="B615" t="s">
        <v>221</v>
      </c>
      <c r="C615" t="s">
        <v>180</v>
      </c>
      <c r="D615" t="s">
        <v>248</v>
      </c>
      <c r="E615" t="s">
        <v>188</v>
      </c>
      <c r="F615" t="s">
        <v>235</v>
      </c>
      <c r="G615" t="s">
        <v>243</v>
      </c>
      <c r="H615" s="53">
        <v>23</v>
      </c>
      <c r="I615" s="53">
        <v>31.261538999999999</v>
      </c>
      <c r="J615" s="53">
        <v>29.06457</v>
      </c>
      <c r="K615" s="53">
        <v>28.775010000000002</v>
      </c>
      <c r="L615" s="53">
        <v>27.951129999999999</v>
      </c>
      <c r="M615" s="53">
        <v>27.323499999999999</v>
      </c>
      <c r="N615" s="53">
        <v>27.616689999999998</v>
      </c>
      <c r="O615" s="53">
        <v>27.48338</v>
      </c>
      <c r="P615" s="53">
        <v>29.836600000000001</v>
      </c>
      <c r="Q615" s="53">
        <v>34.329500000000003</v>
      </c>
      <c r="R615" s="53">
        <v>37.433320000000002</v>
      </c>
      <c r="S615" s="53">
        <v>39.486919999999998</v>
      </c>
      <c r="T615" s="53">
        <v>42.191339999999997</v>
      </c>
      <c r="U615" s="53">
        <v>46.325899999999997</v>
      </c>
      <c r="V615" s="53">
        <v>50.221499999999999</v>
      </c>
      <c r="W615" s="53">
        <v>51.372439999999997</v>
      </c>
      <c r="X615" s="53">
        <v>51.673319999999997</v>
      </c>
      <c r="Y615" s="53">
        <v>51.428240000000002</v>
      </c>
      <c r="Z615" s="53">
        <v>49.979579999999999</v>
      </c>
      <c r="AA615" s="53">
        <v>47.481610000000003</v>
      </c>
      <c r="AB615" s="53">
        <v>46.131570000000004</v>
      </c>
      <c r="AC615" s="53">
        <v>47.18403</v>
      </c>
      <c r="AD615" s="53">
        <v>45.613819999999997</v>
      </c>
      <c r="AE615" s="53">
        <v>39.983669999999996</v>
      </c>
      <c r="AF615" s="53">
        <v>31.438359999999999</v>
      </c>
      <c r="AG615" s="53">
        <v>-0.40173959999999997</v>
      </c>
      <c r="AH615" s="53">
        <v>-0.1818168</v>
      </c>
      <c r="AI615" s="53">
        <v>0.84331020000000001</v>
      </c>
      <c r="AJ615" s="53">
        <v>0.84194729999999995</v>
      </c>
      <c r="AK615" s="53">
        <v>-0.31478099999999998</v>
      </c>
      <c r="AL615" s="53">
        <v>-0.98975069999999998</v>
      </c>
      <c r="AM615" s="53">
        <v>-2.1984159999999999</v>
      </c>
      <c r="AN615" s="53">
        <v>-2.0191849999999998</v>
      </c>
      <c r="AO615" s="53">
        <v>-0.3522383</v>
      </c>
      <c r="AP615" s="53">
        <v>-0.57266150000000005</v>
      </c>
      <c r="AQ615" s="53">
        <v>-1.0090319999999999</v>
      </c>
      <c r="AR615" s="53">
        <v>-0.97674819999999996</v>
      </c>
      <c r="AS615" s="53">
        <v>-0.1130381</v>
      </c>
      <c r="AT615" s="53">
        <v>-0.11477469999999999</v>
      </c>
      <c r="AU615" s="53">
        <v>-0.34487640000000003</v>
      </c>
      <c r="AV615" s="53">
        <v>-5.1214099999999999E-2</v>
      </c>
      <c r="AW615" s="53">
        <v>-0.17880950000000001</v>
      </c>
      <c r="AX615" s="53">
        <v>-0.76530399999999998</v>
      </c>
      <c r="AY615" s="53">
        <v>-2.1175099999999998</v>
      </c>
      <c r="AZ615" s="53">
        <v>-1.665611</v>
      </c>
      <c r="BA615" s="53">
        <v>1.119051</v>
      </c>
      <c r="BB615" s="53">
        <v>2.0937670000000002</v>
      </c>
      <c r="BC615" s="53">
        <v>1.9304490000000001</v>
      </c>
      <c r="BD615" s="53">
        <v>-1.734591</v>
      </c>
      <c r="BE615" s="53">
        <v>1.3523430000000001</v>
      </c>
      <c r="BF615" s="53">
        <v>0.88826499999999997</v>
      </c>
      <c r="BG615" s="53">
        <v>1.8487819999999999</v>
      </c>
      <c r="BH615" s="53">
        <v>1.758113</v>
      </c>
      <c r="BI615" s="53">
        <v>0.68017360000000004</v>
      </c>
      <c r="BJ615" s="53">
        <v>6.5194500000000002E-2</v>
      </c>
      <c r="BK615" s="53">
        <v>-0.97491950000000005</v>
      </c>
      <c r="BL615" s="53">
        <v>-0.85961010000000004</v>
      </c>
      <c r="BM615" s="53">
        <v>0.5199762</v>
      </c>
      <c r="BN615" s="53">
        <v>0.4116437</v>
      </c>
      <c r="BO615" s="53">
        <v>0.23177729999999999</v>
      </c>
      <c r="BP615" s="53">
        <v>0.60096249999999996</v>
      </c>
      <c r="BQ615" s="53">
        <v>2.4277280000000001</v>
      </c>
      <c r="BR615" s="53">
        <v>3.8998080000000002</v>
      </c>
      <c r="BS615" s="53">
        <v>3.7537280000000002</v>
      </c>
      <c r="BT615" s="53">
        <v>3.8108629999999999</v>
      </c>
      <c r="BU615" s="53">
        <v>3.53084</v>
      </c>
      <c r="BV615" s="53">
        <v>2.6466660000000002</v>
      </c>
      <c r="BW615" s="53">
        <v>1.2407060000000001</v>
      </c>
      <c r="BX615" s="53">
        <v>1.5288679999999999</v>
      </c>
      <c r="BY615" s="53">
        <v>4.6194480000000002</v>
      </c>
      <c r="BZ615" s="53">
        <v>5.960407</v>
      </c>
      <c r="CA615" s="53">
        <v>5.1075699999999999</v>
      </c>
      <c r="CB615" s="53">
        <v>0.28218480000000001</v>
      </c>
      <c r="CC615" s="53">
        <v>2.5672158999999999</v>
      </c>
      <c r="CD615" s="53">
        <v>1.6294</v>
      </c>
      <c r="CE615" s="53">
        <v>2.5451679999999999</v>
      </c>
      <c r="CF615" s="53">
        <v>2.3926460000000001</v>
      </c>
      <c r="CG615" s="53">
        <v>1.3692759999999999</v>
      </c>
      <c r="CH615" s="53">
        <v>0.79584630000000001</v>
      </c>
      <c r="CI615" s="53">
        <v>-0.1275298</v>
      </c>
      <c r="CJ615" s="53">
        <v>-5.6492300000000002E-2</v>
      </c>
      <c r="CK615" s="53">
        <v>1.124069</v>
      </c>
      <c r="CL615" s="53">
        <v>1.09337</v>
      </c>
      <c r="CM615" s="53">
        <v>1.0911580000000001</v>
      </c>
      <c r="CN615" s="53">
        <v>1.6936800000000001</v>
      </c>
      <c r="CO615" s="53">
        <v>4.1874549999999999</v>
      </c>
      <c r="CP615" s="53">
        <v>6.6802960000000002</v>
      </c>
      <c r="CQ615" s="53">
        <v>6.592409</v>
      </c>
      <c r="CR615" s="53">
        <v>6.4857250000000004</v>
      </c>
      <c r="CS615" s="53">
        <v>6.1001320000000003</v>
      </c>
      <c r="CT615" s="53">
        <v>5.0097870000000002</v>
      </c>
      <c r="CU615" s="53">
        <v>3.5665960000000001</v>
      </c>
      <c r="CV615" s="53">
        <v>3.741355</v>
      </c>
      <c r="CW615" s="53">
        <v>7.0438130000000001</v>
      </c>
      <c r="CX615" s="53">
        <v>8.6384299999999996</v>
      </c>
      <c r="CY615" s="53">
        <v>7.308033</v>
      </c>
      <c r="CZ615" s="53">
        <v>1.678998</v>
      </c>
      <c r="DA615" s="53">
        <v>3.782089</v>
      </c>
      <c r="DB615" s="53">
        <v>2.370536</v>
      </c>
      <c r="DC615" s="53">
        <v>3.241555</v>
      </c>
      <c r="DD615" s="53">
        <v>3.0271789999999998</v>
      </c>
      <c r="DE615" s="53">
        <v>2.0583779999999998</v>
      </c>
      <c r="DF615" s="53">
        <v>1.5264979999999999</v>
      </c>
      <c r="DG615" s="53">
        <v>0.7198599</v>
      </c>
      <c r="DH615" s="53">
        <v>0.7466256</v>
      </c>
      <c r="DI615" s="53">
        <v>1.728162</v>
      </c>
      <c r="DJ615" s="53">
        <v>1.7750969999999999</v>
      </c>
      <c r="DK615" s="53">
        <v>1.950539</v>
      </c>
      <c r="DL615" s="53">
        <v>2.7863980000000002</v>
      </c>
      <c r="DM615" s="53">
        <v>5.9471819999999997</v>
      </c>
      <c r="DN615" s="53">
        <v>9.4607840000000003</v>
      </c>
      <c r="DO615" s="53">
        <v>9.4310890000000001</v>
      </c>
      <c r="DP615" s="53">
        <v>9.1605880000000006</v>
      </c>
      <c r="DQ615" s="53">
        <v>8.6694230000000001</v>
      </c>
      <c r="DR615" s="53">
        <v>7.3729069999999997</v>
      </c>
      <c r="DS615" s="53">
        <v>5.8924859999999999</v>
      </c>
      <c r="DT615" s="53">
        <v>5.9538409999999997</v>
      </c>
      <c r="DU615" s="53">
        <v>9.4681770000000007</v>
      </c>
      <c r="DV615" s="53">
        <v>11.31645</v>
      </c>
      <c r="DW615" s="53">
        <v>9.5084970000000002</v>
      </c>
      <c r="DX615" s="53">
        <v>3.0758109999999999</v>
      </c>
      <c r="DY615" s="53">
        <v>5.5361710000000004</v>
      </c>
      <c r="DZ615" s="53">
        <v>3.4406180000000002</v>
      </c>
      <c r="EA615" s="53">
        <v>4.247026</v>
      </c>
      <c r="EB615" s="53">
        <v>3.9433449999999999</v>
      </c>
      <c r="EC615" s="53">
        <v>3.0533329999999999</v>
      </c>
      <c r="ED615" s="53">
        <v>2.5814430000000002</v>
      </c>
      <c r="EE615" s="53">
        <v>1.9433560000000001</v>
      </c>
      <c r="EF615" s="53">
        <v>1.9061999999999999</v>
      </c>
      <c r="EG615" s="53">
        <v>2.6003769999999999</v>
      </c>
      <c r="EH615" s="53">
        <v>2.7594020000000001</v>
      </c>
      <c r="EI615" s="53">
        <v>3.1913480000000001</v>
      </c>
      <c r="EJ615" s="53">
        <v>4.3641079999999999</v>
      </c>
      <c r="EK615" s="53">
        <v>8.4879470000000001</v>
      </c>
      <c r="EL615" s="53">
        <v>13.47537</v>
      </c>
      <c r="EM615" s="53">
        <v>13.52969</v>
      </c>
      <c r="EN615" s="53">
        <v>13.02267</v>
      </c>
      <c r="EO615" s="53">
        <v>12.37907</v>
      </c>
      <c r="EP615" s="53">
        <v>10.784879999999999</v>
      </c>
      <c r="EQ615" s="53">
        <v>9.2507029999999997</v>
      </c>
      <c r="ER615" s="53">
        <v>9.1483209999999993</v>
      </c>
      <c r="ES615" s="53">
        <v>12.96857</v>
      </c>
      <c r="ET615" s="53">
        <v>15.18309</v>
      </c>
      <c r="EU615" s="53">
        <v>12.68562</v>
      </c>
      <c r="EV615" s="53">
        <v>5.092587</v>
      </c>
      <c r="EW615" s="53">
        <v>73.50027</v>
      </c>
      <c r="EX615" s="53">
        <v>71.962569999999999</v>
      </c>
      <c r="EY615" s="53">
        <v>70.815299999999993</v>
      </c>
      <c r="EZ615" s="53">
        <v>69.57978</v>
      </c>
      <c r="FA615" s="53">
        <v>68.309560000000005</v>
      </c>
      <c r="FB615" s="53">
        <v>66.890429999999995</v>
      </c>
      <c r="FC615" s="53">
        <v>66.801370000000006</v>
      </c>
      <c r="FD615" s="53">
        <v>69.781149999999997</v>
      </c>
      <c r="FE615" s="53">
        <v>74.735240000000005</v>
      </c>
      <c r="FF615" s="53">
        <v>79.580870000000004</v>
      </c>
      <c r="FG615" s="53">
        <v>83.477329999999995</v>
      </c>
      <c r="FH615" s="53">
        <v>86.764759999999995</v>
      </c>
      <c r="FI615" s="53">
        <v>89.658469999999994</v>
      </c>
      <c r="FJ615" s="53">
        <v>92.428690000000003</v>
      </c>
      <c r="FK615" s="53">
        <v>94.869669999999999</v>
      </c>
      <c r="FL615" s="53">
        <v>96.77431</v>
      </c>
      <c r="FM615" s="53">
        <v>97.626230000000007</v>
      </c>
      <c r="FN615" s="53">
        <v>97.187430000000006</v>
      </c>
      <c r="FO615" s="53">
        <v>95.256829999999994</v>
      </c>
      <c r="FP615" s="53">
        <v>91.213390000000004</v>
      </c>
      <c r="FQ615" s="53">
        <v>85.284419999999997</v>
      </c>
      <c r="FR615" s="53">
        <v>80.309010000000001</v>
      </c>
      <c r="FS615" s="53">
        <v>77.233329999999995</v>
      </c>
      <c r="FT615" s="53">
        <v>74.854640000000003</v>
      </c>
      <c r="FU615" s="53">
        <v>183</v>
      </c>
      <c r="FV615" s="53">
        <v>7713.8710000000001</v>
      </c>
      <c r="FW615" s="53">
        <v>153.8603</v>
      </c>
      <c r="FX615" s="53">
        <v>1</v>
      </c>
    </row>
    <row r="616" spans="1:180" x14ac:dyDescent="0.3">
      <c r="A616" t="s">
        <v>174</v>
      </c>
      <c r="B616" t="s">
        <v>221</v>
      </c>
      <c r="C616" t="s">
        <v>180</v>
      </c>
      <c r="D616" t="s">
        <v>227</v>
      </c>
      <c r="E616" t="s">
        <v>187</v>
      </c>
      <c r="F616" t="s">
        <v>235</v>
      </c>
      <c r="G616" t="s">
        <v>243</v>
      </c>
      <c r="H616" s="53">
        <v>23</v>
      </c>
      <c r="I616" s="53">
        <v>26.896249999999998</v>
      </c>
      <c r="J616" s="53">
        <v>25.147600000000001</v>
      </c>
      <c r="K616" s="53">
        <v>26.551349999999999</v>
      </c>
      <c r="L616" s="53">
        <v>26.129940000000001</v>
      </c>
      <c r="M616" s="53">
        <v>27.807410000000001</v>
      </c>
      <c r="N616" s="53">
        <v>27.341390000000001</v>
      </c>
      <c r="O616" s="53">
        <v>27.642859999999999</v>
      </c>
      <c r="P616" s="53">
        <v>29.45767</v>
      </c>
      <c r="Q616" s="53">
        <v>32.298090000000002</v>
      </c>
      <c r="R616" s="53">
        <v>37.32582</v>
      </c>
      <c r="S616" s="53">
        <v>39.940219999999997</v>
      </c>
      <c r="T616" s="53">
        <v>42.805610000000001</v>
      </c>
      <c r="U616" s="53">
        <v>46.155250000000002</v>
      </c>
      <c r="V616" s="53">
        <v>48.219839999999998</v>
      </c>
      <c r="W616" s="53">
        <v>50.001739999999998</v>
      </c>
      <c r="X616" s="53">
        <v>49.746969999999997</v>
      </c>
      <c r="Y616" s="53">
        <v>49.284329999999997</v>
      </c>
      <c r="Z616" s="53">
        <v>49.650460000000002</v>
      </c>
      <c r="AA616" s="53">
        <v>49.794409999999999</v>
      </c>
      <c r="AB616" s="53">
        <v>49.632129999999997</v>
      </c>
      <c r="AC616" s="53">
        <v>48.791460000000001</v>
      </c>
      <c r="AD616" s="53">
        <v>45.351399999999998</v>
      </c>
      <c r="AE616" s="53">
        <v>38.631010000000003</v>
      </c>
      <c r="AF616" s="53">
        <v>30.45467</v>
      </c>
      <c r="AG616" s="53">
        <v>-2.2645439999999999</v>
      </c>
      <c r="AH616" s="53">
        <v>-4.1976129999999996</v>
      </c>
      <c r="AI616" s="53">
        <v>-4.9509400000000002E-2</v>
      </c>
      <c r="AJ616" s="53">
        <v>0.22816620000000001</v>
      </c>
      <c r="AK616" s="53">
        <v>1.55192</v>
      </c>
      <c r="AL616" s="53">
        <v>-1.0000169999999999</v>
      </c>
      <c r="AM616" s="53">
        <v>-2.0258240000000001</v>
      </c>
      <c r="AN616" s="53">
        <v>-3.8215140000000001</v>
      </c>
      <c r="AO616" s="53">
        <v>-4.3049840000000001</v>
      </c>
      <c r="AP616" s="53">
        <v>-0.45187090000000002</v>
      </c>
      <c r="AQ616" s="53">
        <v>0.41665390000000002</v>
      </c>
      <c r="AR616" s="53">
        <v>0.75237549999999997</v>
      </c>
      <c r="AS616" s="53">
        <v>0.95450729999999995</v>
      </c>
      <c r="AT616" s="53">
        <v>0.22655900000000001</v>
      </c>
      <c r="AU616" s="53">
        <v>0.59874709999999998</v>
      </c>
      <c r="AV616" s="53">
        <v>0.16154389999999999</v>
      </c>
      <c r="AW616" s="53">
        <v>-0.79291020000000001</v>
      </c>
      <c r="AX616" s="53">
        <v>-0.5532494</v>
      </c>
      <c r="AY616" s="53">
        <v>0.85520260000000003</v>
      </c>
      <c r="AZ616" s="53">
        <v>2.0119570000000002</v>
      </c>
      <c r="BA616" s="53">
        <v>2.7697949999999998</v>
      </c>
      <c r="BB616" s="53">
        <v>3.0493220000000001</v>
      </c>
      <c r="BC616" s="53">
        <v>3.1681879999999998</v>
      </c>
      <c r="BD616" s="53">
        <v>0.48126970000000002</v>
      </c>
      <c r="BE616" s="53">
        <v>-0.42026859999999999</v>
      </c>
      <c r="BF616" s="53">
        <v>-1.5704689999999999</v>
      </c>
      <c r="BG616" s="53">
        <v>1.4249270000000001</v>
      </c>
      <c r="BH616" s="53">
        <v>1.598268</v>
      </c>
      <c r="BI616" s="53">
        <v>2.6227369999999999</v>
      </c>
      <c r="BJ616" s="53">
        <v>0.6479279</v>
      </c>
      <c r="BK616" s="53">
        <v>-0.3978199</v>
      </c>
      <c r="BL616" s="53">
        <v>-1.7340249999999999</v>
      </c>
      <c r="BM616" s="53">
        <v>-2.257145</v>
      </c>
      <c r="BN616" s="53">
        <v>0.87116420000000006</v>
      </c>
      <c r="BO616" s="53">
        <v>1.746961</v>
      </c>
      <c r="BP616" s="53">
        <v>2.5765600000000002</v>
      </c>
      <c r="BQ616" s="53">
        <v>3.7392919999999998</v>
      </c>
      <c r="BR616" s="53">
        <v>3.9363229999999998</v>
      </c>
      <c r="BS616" s="53">
        <v>4.7190519999999996</v>
      </c>
      <c r="BT616" s="53">
        <v>4.1618649999999997</v>
      </c>
      <c r="BU616" s="53">
        <v>3.3953829999999998</v>
      </c>
      <c r="BV616" s="53">
        <v>3.9254159999999998</v>
      </c>
      <c r="BW616" s="53">
        <v>5.3820420000000002</v>
      </c>
      <c r="BX616" s="53">
        <v>6.6971129999999999</v>
      </c>
      <c r="BY616" s="53">
        <v>7.7353509999999996</v>
      </c>
      <c r="BZ616" s="53">
        <v>7.5443199999999999</v>
      </c>
      <c r="CA616" s="53">
        <v>6.064146</v>
      </c>
      <c r="CB616" s="53">
        <v>1.777234</v>
      </c>
      <c r="CC616" s="53">
        <v>0.85707109999999997</v>
      </c>
      <c r="CD616" s="53">
        <v>0.24908240000000001</v>
      </c>
      <c r="CE616" s="53">
        <v>2.4461179999999998</v>
      </c>
      <c r="CF616" s="53">
        <v>2.5471970000000002</v>
      </c>
      <c r="CG616" s="53">
        <v>3.364382</v>
      </c>
      <c r="CH616" s="53">
        <v>1.78929</v>
      </c>
      <c r="CI616" s="53">
        <v>0.72973089999999996</v>
      </c>
      <c r="CJ616" s="53">
        <v>-0.28823729999999997</v>
      </c>
      <c r="CK616" s="53">
        <v>-0.83881830000000002</v>
      </c>
      <c r="CL616" s="53">
        <v>1.7874939999999999</v>
      </c>
      <c r="CM616" s="53">
        <v>2.6683270000000001</v>
      </c>
      <c r="CN616" s="53">
        <v>3.8399839999999998</v>
      </c>
      <c r="CO616" s="53">
        <v>5.6680250000000001</v>
      </c>
      <c r="CP616" s="53">
        <v>6.5056950000000002</v>
      </c>
      <c r="CQ616" s="53">
        <v>7.5727630000000001</v>
      </c>
      <c r="CR616" s="53">
        <v>6.9324750000000002</v>
      </c>
      <c r="CS616" s="53">
        <v>6.2961819999999999</v>
      </c>
      <c r="CT616" s="53">
        <v>7.0273260000000004</v>
      </c>
      <c r="CU616" s="53">
        <v>8.5173179999999995</v>
      </c>
      <c r="CV616" s="53">
        <v>9.9420380000000002</v>
      </c>
      <c r="CW616" s="53">
        <v>11.174480000000001</v>
      </c>
      <c r="CX616" s="53">
        <v>10.657539999999999</v>
      </c>
      <c r="CY616" s="53">
        <v>8.0698779999999992</v>
      </c>
      <c r="CZ616" s="53">
        <v>2.6748150000000002</v>
      </c>
      <c r="DA616" s="53">
        <v>2.1344110999999999</v>
      </c>
      <c r="DB616" s="53">
        <v>2.0686339999999999</v>
      </c>
      <c r="DC616" s="53">
        <v>3.4673080000000001</v>
      </c>
      <c r="DD616" s="53">
        <v>3.4961259999999998</v>
      </c>
      <c r="DE616" s="53">
        <v>4.1060270000000001</v>
      </c>
      <c r="DF616" s="53">
        <v>2.9306510000000001</v>
      </c>
      <c r="DG616" s="53">
        <v>1.8572820000000001</v>
      </c>
      <c r="DH616" s="53">
        <v>1.157551</v>
      </c>
      <c r="DI616" s="53">
        <v>0.57950849999999998</v>
      </c>
      <c r="DJ616" s="53">
        <v>2.7038250000000001</v>
      </c>
      <c r="DK616" s="53">
        <v>3.589693</v>
      </c>
      <c r="DL616" s="53">
        <v>5.1034090000000001</v>
      </c>
      <c r="DM616" s="53">
        <v>7.5967589999999996</v>
      </c>
      <c r="DN616" s="53">
        <v>9.0750670000000007</v>
      </c>
      <c r="DO616" s="53">
        <v>10.42647</v>
      </c>
      <c r="DP616" s="53">
        <v>9.7030849999999997</v>
      </c>
      <c r="DQ616" s="53">
        <v>9.1969809999999992</v>
      </c>
      <c r="DR616" s="53">
        <v>10.129239999999999</v>
      </c>
      <c r="DS616" s="53">
        <v>11.65259</v>
      </c>
      <c r="DT616" s="53">
        <v>13.186959999999999</v>
      </c>
      <c r="DU616" s="53">
        <v>14.61361</v>
      </c>
      <c r="DV616" s="53">
        <v>13.770759999999999</v>
      </c>
      <c r="DW616" s="53">
        <v>10.075609999999999</v>
      </c>
      <c r="DX616" s="53">
        <v>3.5723959999999999</v>
      </c>
      <c r="DY616" s="53">
        <v>3.9786861</v>
      </c>
      <c r="DZ616" s="53">
        <v>4.6957779999999998</v>
      </c>
      <c r="EA616" s="53">
        <v>4.9417450000000001</v>
      </c>
      <c r="EB616" s="53">
        <v>4.8662280000000004</v>
      </c>
      <c r="EC616" s="53">
        <v>5.176844</v>
      </c>
      <c r="ED616" s="53">
        <v>4.5785960000000001</v>
      </c>
      <c r="EE616" s="53">
        <v>3.4852859999999999</v>
      </c>
      <c r="EF616" s="53">
        <v>3.2450389999999998</v>
      </c>
      <c r="EG616" s="53">
        <v>2.6273469999999999</v>
      </c>
      <c r="EH616" s="53">
        <v>4.0268600000000001</v>
      </c>
      <c r="EI616" s="53">
        <v>4.92</v>
      </c>
      <c r="EJ616" s="53">
        <v>6.9275929999999999</v>
      </c>
      <c r="EK616" s="53">
        <v>10.381539999999999</v>
      </c>
      <c r="EL616" s="53">
        <v>12.784829999999999</v>
      </c>
      <c r="EM616" s="53">
        <v>14.54678</v>
      </c>
      <c r="EN616" s="53">
        <v>13.70341</v>
      </c>
      <c r="EO616" s="53">
        <v>13.38527</v>
      </c>
      <c r="EP616" s="53">
        <v>14.607900000000001</v>
      </c>
      <c r="EQ616" s="53">
        <v>16.17943</v>
      </c>
      <c r="ER616" s="53">
        <v>17.872119999999999</v>
      </c>
      <c r="ES616" s="53">
        <v>19.579160000000002</v>
      </c>
      <c r="ET616" s="53">
        <v>18.26576</v>
      </c>
      <c r="EU616" s="53">
        <v>12.97157</v>
      </c>
      <c r="EV616" s="53">
        <v>4.8683610000000002</v>
      </c>
      <c r="EW616" s="53">
        <v>66.529060000000001</v>
      </c>
      <c r="EX616" s="53">
        <v>65.082210000000003</v>
      </c>
      <c r="EY616" s="53">
        <v>63.880899999999997</v>
      </c>
      <c r="EZ616" s="53">
        <v>62.706659999999999</v>
      </c>
      <c r="FA616" s="53">
        <v>61.613390000000003</v>
      </c>
      <c r="FB616" s="53">
        <v>60.623199999999997</v>
      </c>
      <c r="FC616" s="53">
        <v>61.338419999999999</v>
      </c>
      <c r="FD616" s="53">
        <v>64.861770000000007</v>
      </c>
      <c r="FE616" s="53">
        <v>69.396550000000005</v>
      </c>
      <c r="FF616" s="53">
        <v>73.440510000000003</v>
      </c>
      <c r="FG616" s="53">
        <v>76.893069999999994</v>
      </c>
      <c r="FH616" s="53">
        <v>79.874939999999995</v>
      </c>
      <c r="FI616" s="53">
        <v>82.660579999999996</v>
      </c>
      <c r="FJ616" s="53">
        <v>85.07526</v>
      </c>
      <c r="FK616" s="53">
        <v>87.011430000000004</v>
      </c>
      <c r="FL616" s="53">
        <v>88.556139999999999</v>
      </c>
      <c r="FM616" s="53">
        <v>89.148910000000001</v>
      </c>
      <c r="FN616" s="53">
        <v>88.823769999999996</v>
      </c>
      <c r="FO616" s="53">
        <v>87.072649999999996</v>
      </c>
      <c r="FP616" s="53">
        <v>83.514279999999999</v>
      </c>
      <c r="FQ616" s="53">
        <v>77.918279999999996</v>
      </c>
      <c r="FR616" s="53">
        <v>73.306380000000004</v>
      </c>
      <c r="FS616" s="53">
        <v>70.055019999999999</v>
      </c>
      <c r="FT616" s="53">
        <v>68.007080000000002</v>
      </c>
      <c r="FU616" s="53">
        <v>183</v>
      </c>
      <c r="FV616" s="53">
        <v>7213.5410000000002</v>
      </c>
      <c r="FW616" s="53">
        <v>145.66540000000001</v>
      </c>
      <c r="FX616" s="53">
        <v>1</v>
      </c>
    </row>
    <row r="617" spans="1:180" x14ac:dyDescent="0.3">
      <c r="A617" t="s">
        <v>174</v>
      </c>
      <c r="B617" t="s">
        <v>221</v>
      </c>
      <c r="C617" t="s">
        <v>180</v>
      </c>
      <c r="D617" t="s">
        <v>227</v>
      </c>
      <c r="E617" t="s">
        <v>189</v>
      </c>
      <c r="F617" t="s">
        <v>235</v>
      </c>
      <c r="G617" t="s">
        <v>243</v>
      </c>
      <c r="H617" s="53">
        <v>23</v>
      </c>
      <c r="I617" s="53">
        <v>31.370509999999999</v>
      </c>
      <c r="J617" s="53">
        <v>30.469159999999999</v>
      </c>
      <c r="K617" s="53">
        <v>30.788360000000001</v>
      </c>
      <c r="L617" s="53">
        <v>28.085660000000001</v>
      </c>
      <c r="M617" s="53">
        <v>28.47214</v>
      </c>
      <c r="N617" s="53">
        <v>28.781790000000001</v>
      </c>
      <c r="O617" s="53">
        <v>30.41189</v>
      </c>
      <c r="P617" s="53">
        <v>31.994420000000002</v>
      </c>
      <c r="Q617" s="53">
        <v>34.840229999999998</v>
      </c>
      <c r="R617" s="53">
        <v>38.980759999999997</v>
      </c>
      <c r="S617" s="53">
        <v>41.842489999999998</v>
      </c>
      <c r="T617" s="53">
        <v>44.340400000000002</v>
      </c>
      <c r="U617" s="53">
        <v>47.992010000000001</v>
      </c>
      <c r="V617" s="53">
        <v>51.548259999999999</v>
      </c>
      <c r="W617" s="53">
        <v>53.128720000000001</v>
      </c>
      <c r="X617" s="53">
        <v>53.284680000000002</v>
      </c>
      <c r="Y617" s="53">
        <v>54.086779999999997</v>
      </c>
      <c r="Z617" s="53">
        <v>55.148009999999999</v>
      </c>
      <c r="AA617" s="53">
        <v>54.178269999999998</v>
      </c>
      <c r="AB617" s="53">
        <v>52.67257</v>
      </c>
      <c r="AC617" s="53">
        <v>50.816719999999997</v>
      </c>
      <c r="AD617" s="53">
        <v>48.793930000000003</v>
      </c>
      <c r="AE617" s="53">
        <v>43.243720000000003</v>
      </c>
      <c r="AF617" s="53">
        <v>34.528779999999998</v>
      </c>
      <c r="AG617" s="53">
        <v>-0.95040321000000005</v>
      </c>
      <c r="AH617" s="53">
        <v>-0.53107879999999996</v>
      </c>
      <c r="AI617" s="53">
        <v>0.38158740000000002</v>
      </c>
      <c r="AJ617" s="53">
        <v>-1.22448</v>
      </c>
      <c r="AK617" s="53">
        <v>-1.524777</v>
      </c>
      <c r="AL617" s="53">
        <v>-2.5154869999999998</v>
      </c>
      <c r="AM617" s="53">
        <v>-2.287795</v>
      </c>
      <c r="AN617" s="53">
        <v>-2.5619830000000001</v>
      </c>
      <c r="AO617" s="53">
        <v>-3.424347</v>
      </c>
      <c r="AP617" s="53">
        <v>-1.752972</v>
      </c>
      <c r="AQ617" s="53">
        <v>-1.0488869999999999</v>
      </c>
      <c r="AR617" s="53">
        <v>-0.65222290000000005</v>
      </c>
      <c r="AS617" s="53">
        <v>-0.85864700000000005</v>
      </c>
      <c r="AT617" s="53">
        <v>-0.9749525</v>
      </c>
      <c r="AU617" s="53">
        <v>-0.42220600000000003</v>
      </c>
      <c r="AV617" s="53">
        <v>-1.2767459999999999</v>
      </c>
      <c r="AW617" s="53">
        <v>-1.142115</v>
      </c>
      <c r="AX617" s="53">
        <v>-0.86708859999999999</v>
      </c>
      <c r="AY617" s="53">
        <v>-0.83334819999999998</v>
      </c>
      <c r="AZ617" s="53">
        <v>-0.85443599999999997</v>
      </c>
      <c r="BA617" s="53">
        <v>-0.65711529999999996</v>
      </c>
      <c r="BB617" s="53">
        <v>1.6871499999999999</v>
      </c>
      <c r="BC617" s="53">
        <v>2.6391179999999999</v>
      </c>
      <c r="BD617" s="53">
        <v>-0.13065660000000001</v>
      </c>
      <c r="BE617" s="53">
        <v>0.1577663</v>
      </c>
      <c r="BF617" s="53">
        <v>0.48364279999999998</v>
      </c>
      <c r="BG617" s="53">
        <v>1.6648320000000001</v>
      </c>
      <c r="BH617" s="53">
        <v>-0.21758130000000001</v>
      </c>
      <c r="BI617" s="53">
        <v>-0.6054718</v>
      </c>
      <c r="BJ617" s="53">
        <v>-1.537703</v>
      </c>
      <c r="BK617" s="53">
        <v>-1.319993</v>
      </c>
      <c r="BL617" s="53">
        <v>-1.54833</v>
      </c>
      <c r="BM617" s="53">
        <v>-2.2172109999999998</v>
      </c>
      <c r="BN617" s="53">
        <v>-0.75210330000000003</v>
      </c>
      <c r="BO617" s="53">
        <v>-1.45729E-2</v>
      </c>
      <c r="BP617" s="53">
        <v>0.4973397</v>
      </c>
      <c r="BQ617" s="53">
        <v>1.5503670000000001</v>
      </c>
      <c r="BR617" s="53">
        <v>2.6849099999999999</v>
      </c>
      <c r="BS617" s="53">
        <v>3.2689750000000002</v>
      </c>
      <c r="BT617" s="53">
        <v>2.7082290000000002</v>
      </c>
      <c r="BU617" s="53">
        <v>3.1133000000000002</v>
      </c>
      <c r="BV617" s="53">
        <v>4.0754000000000001</v>
      </c>
      <c r="BW617" s="53">
        <v>4.4700870000000004</v>
      </c>
      <c r="BX617" s="53">
        <v>4.5694739999999996</v>
      </c>
      <c r="BY617" s="53">
        <v>4.5964580000000002</v>
      </c>
      <c r="BZ617" s="53">
        <v>6.344462</v>
      </c>
      <c r="CA617" s="53">
        <v>5.8575809999999997</v>
      </c>
      <c r="CB617" s="53">
        <v>1.2625169999999999</v>
      </c>
      <c r="CC617" s="53">
        <v>0.92528111000000002</v>
      </c>
      <c r="CD617" s="53">
        <v>1.186436</v>
      </c>
      <c r="CE617" s="53">
        <v>2.553604</v>
      </c>
      <c r="CF617" s="53">
        <v>0.47979349999999998</v>
      </c>
      <c r="CG617" s="53">
        <v>3.1236300000000002E-2</v>
      </c>
      <c r="CH617" s="53">
        <v>-0.86049290000000001</v>
      </c>
      <c r="CI617" s="53">
        <v>-0.64969739999999998</v>
      </c>
      <c r="CJ617" s="53">
        <v>-0.84627759999999996</v>
      </c>
      <c r="CK617" s="53">
        <v>-1.3811519999999999</v>
      </c>
      <c r="CL617" s="53">
        <v>-5.89043E-2</v>
      </c>
      <c r="CM617" s="53">
        <v>0.70178989999999997</v>
      </c>
      <c r="CN617" s="53">
        <v>1.293523</v>
      </c>
      <c r="CO617" s="53">
        <v>3.2188430000000001</v>
      </c>
      <c r="CP617" s="53">
        <v>5.2197190000000004</v>
      </c>
      <c r="CQ617" s="53">
        <v>5.825475</v>
      </c>
      <c r="CR617" s="53">
        <v>5.4682110000000002</v>
      </c>
      <c r="CS617" s="53">
        <v>6.0605869999999999</v>
      </c>
      <c r="CT617" s="53">
        <v>7.4985520000000001</v>
      </c>
      <c r="CU617" s="53">
        <v>8.1432289999999998</v>
      </c>
      <c r="CV617" s="53">
        <v>8.3260570000000005</v>
      </c>
      <c r="CW617" s="53">
        <v>8.2350659999999998</v>
      </c>
      <c r="CX617" s="53">
        <v>9.5701029999999996</v>
      </c>
      <c r="CY617" s="53">
        <v>8.0866790000000002</v>
      </c>
      <c r="CZ617" s="53">
        <v>2.2274250000000002</v>
      </c>
      <c r="DA617" s="53">
        <v>1.692796</v>
      </c>
      <c r="DB617" s="53">
        <v>1.889229</v>
      </c>
      <c r="DC617" s="53">
        <v>3.4423750000000002</v>
      </c>
      <c r="DD617" s="53">
        <v>1.177168</v>
      </c>
      <c r="DE617" s="53">
        <v>0.66794450000000005</v>
      </c>
      <c r="DF617" s="53">
        <v>-0.18328269999999999</v>
      </c>
      <c r="DG617" s="53">
        <v>2.05988E-2</v>
      </c>
      <c r="DH617" s="53">
        <v>-0.14422499999999999</v>
      </c>
      <c r="DI617" s="53">
        <v>-0.54509280000000004</v>
      </c>
      <c r="DJ617" s="53">
        <v>0.63429469999999999</v>
      </c>
      <c r="DK617" s="53">
        <v>1.418153</v>
      </c>
      <c r="DL617" s="53">
        <v>2.0897070000000002</v>
      </c>
      <c r="DM617" s="53">
        <v>4.8873189999999997</v>
      </c>
      <c r="DN617" s="53">
        <v>7.7545289999999998</v>
      </c>
      <c r="DO617" s="53">
        <v>8.3819759999999999</v>
      </c>
      <c r="DP617" s="53">
        <v>8.228192</v>
      </c>
      <c r="DQ617" s="53">
        <v>9.0078739999999993</v>
      </c>
      <c r="DR617" s="53">
        <v>10.921709999999999</v>
      </c>
      <c r="DS617" s="53">
        <v>11.816369999999999</v>
      </c>
      <c r="DT617" s="53">
        <v>12.08264</v>
      </c>
      <c r="DU617" s="53">
        <v>11.87368</v>
      </c>
      <c r="DV617" s="53">
        <v>12.79574</v>
      </c>
      <c r="DW617" s="53">
        <v>10.31578</v>
      </c>
      <c r="DX617" s="53">
        <v>3.1923319999999999</v>
      </c>
      <c r="DY617" s="53">
        <v>2.8009651</v>
      </c>
      <c r="DZ617" s="53">
        <v>2.9039510000000002</v>
      </c>
      <c r="EA617" s="53">
        <v>4.7256200000000002</v>
      </c>
      <c r="EB617" s="53">
        <v>2.1840670000000002</v>
      </c>
      <c r="EC617" s="53">
        <v>1.58725</v>
      </c>
      <c r="ED617" s="53">
        <v>0.79450120000000002</v>
      </c>
      <c r="EE617" s="53">
        <v>0.9883999</v>
      </c>
      <c r="EF617" s="53">
        <v>0.86942739999999996</v>
      </c>
      <c r="EG617" s="53">
        <v>0.66204359999999995</v>
      </c>
      <c r="EH617" s="53">
        <v>1.6351640000000001</v>
      </c>
      <c r="EI617" s="53">
        <v>2.452467</v>
      </c>
      <c r="EJ617" s="53">
        <v>3.2392690000000002</v>
      </c>
      <c r="EK617" s="53">
        <v>7.2963329999999997</v>
      </c>
      <c r="EL617" s="53">
        <v>11.414389999999999</v>
      </c>
      <c r="EM617" s="53">
        <v>12.07316</v>
      </c>
      <c r="EN617" s="53">
        <v>12.21317</v>
      </c>
      <c r="EO617" s="53">
        <v>13.26329</v>
      </c>
      <c r="EP617" s="53">
        <v>15.864190000000001</v>
      </c>
      <c r="EQ617" s="53">
        <v>17.119810000000001</v>
      </c>
      <c r="ER617" s="53">
        <v>17.506550000000001</v>
      </c>
      <c r="ES617" s="53">
        <v>17.12725</v>
      </c>
      <c r="ET617" s="53">
        <v>17.453050000000001</v>
      </c>
      <c r="EU617" s="53">
        <v>13.53424</v>
      </c>
      <c r="EV617" s="53">
        <v>4.5855059999999996</v>
      </c>
      <c r="EW617" s="53">
        <v>68.630520000000004</v>
      </c>
      <c r="EX617" s="53">
        <v>67.465230000000005</v>
      </c>
      <c r="EY617" s="53">
        <v>66.258939999999996</v>
      </c>
      <c r="EZ617" s="53">
        <v>65.02422</v>
      </c>
      <c r="FA617" s="53">
        <v>63.962870000000002</v>
      </c>
      <c r="FB617" s="53">
        <v>62.908839999999998</v>
      </c>
      <c r="FC617" s="53">
        <v>62.391460000000002</v>
      </c>
      <c r="FD617" s="53">
        <v>64.471059999999994</v>
      </c>
      <c r="FE617" s="53">
        <v>69.309240000000003</v>
      </c>
      <c r="FF617" s="53">
        <v>74.312970000000007</v>
      </c>
      <c r="FG617" s="53">
        <v>78.528559999999999</v>
      </c>
      <c r="FH617" s="53">
        <v>82.153750000000002</v>
      </c>
      <c r="FI617" s="53">
        <v>85.013660000000002</v>
      </c>
      <c r="FJ617" s="53">
        <v>87.669269999999997</v>
      </c>
      <c r="FK617" s="53">
        <v>89.884990000000002</v>
      </c>
      <c r="FL617" s="53">
        <v>91.371459999999999</v>
      </c>
      <c r="FM617" s="53">
        <v>92.153009999999995</v>
      </c>
      <c r="FN617" s="53">
        <v>91.750870000000006</v>
      </c>
      <c r="FO617" s="53">
        <v>89.438900000000004</v>
      </c>
      <c r="FP617" s="53">
        <v>84.584450000000004</v>
      </c>
      <c r="FQ617" s="53">
        <v>78.6417</v>
      </c>
      <c r="FR617" s="53">
        <v>74.728639999999999</v>
      </c>
      <c r="FS617" s="53">
        <v>72.243170000000006</v>
      </c>
      <c r="FT617" s="53">
        <v>70.222560000000001</v>
      </c>
      <c r="FU617" s="53">
        <v>183</v>
      </c>
      <c r="FV617" s="53">
        <v>7983.4189999999999</v>
      </c>
      <c r="FW617" s="53">
        <v>496.78789999999998</v>
      </c>
      <c r="FX617" s="53">
        <v>1</v>
      </c>
    </row>
    <row r="618" spans="1:180" x14ac:dyDescent="0.3">
      <c r="A618" t="s">
        <v>174</v>
      </c>
      <c r="B618" t="s">
        <v>221</v>
      </c>
      <c r="C618" t="s">
        <v>180</v>
      </c>
      <c r="D618" t="s">
        <v>227</v>
      </c>
      <c r="E618" t="s">
        <v>189</v>
      </c>
      <c r="F618" t="s">
        <v>236</v>
      </c>
      <c r="G618" t="s">
        <v>243</v>
      </c>
      <c r="H618" s="53">
        <v>16</v>
      </c>
      <c r="I618" s="53">
        <v>31.62294</v>
      </c>
      <c r="J618" s="53">
        <v>30.54992</v>
      </c>
      <c r="K618" s="53">
        <v>27.985240000000001</v>
      </c>
      <c r="L618" s="53">
        <v>26.967400000000001</v>
      </c>
      <c r="M618" s="53">
        <v>30.346990000000002</v>
      </c>
      <c r="N618" s="53">
        <v>31.229990000000001</v>
      </c>
      <c r="O618" s="53">
        <v>34.184579999999997</v>
      </c>
      <c r="P618" s="53">
        <v>34.608240000000002</v>
      </c>
      <c r="Q618" s="53">
        <v>34.730260000000001</v>
      </c>
      <c r="R618" s="53">
        <v>36.897030000000001</v>
      </c>
      <c r="S618" s="53">
        <v>39.534849999999999</v>
      </c>
      <c r="T618" s="53">
        <v>41.897379999999998</v>
      </c>
      <c r="U618" s="53">
        <v>42.44858</v>
      </c>
      <c r="V618" s="53">
        <v>43.883130000000001</v>
      </c>
      <c r="W618" s="53">
        <v>44.809719999999999</v>
      </c>
      <c r="X618" s="53">
        <v>45.290660000000003</v>
      </c>
      <c r="Y618" s="53">
        <v>44.532420000000002</v>
      </c>
      <c r="Z618" s="53">
        <v>45.79495</v>
      </c>
      <c r="AA618" s="53">
        <v>43.647770000000001</v>
      </c>
      <c r="AB618" s="53">
        <v>43.682929999999999</v>
      </c>
      <c r="AC618" s="53">
        <v>43.530070000000002</v>
      </c>
      <c r="AD618" s="53">
        <v>39.945480000000003</v>
      </c>
      <c r="AE618" s="53">
        <v>35.967739999999999</v>
      </c>
      <c r="AF618" s="53">
        <v>32.712890000000002</v>
      </c>
      <c r="AG618" s="53">
        <v>6.5749699999999994E-2</v>
      </c>
      <c r="AH618" s="53">
        <v>8.3426299999999995E-2</v>
      </c>
      <c r="AI618" s="53">
        <v>-0.6937006</v>
      </c>
      <c r="AJ618" s="53">
        <v>-1.01234</v>
      </c>
      <c r="AK618" s="53">
        <v>-0.56376769999999998</v>
      </c>
      <c r="AL618" s="53">
        <v>-0.92350100000000002</v>
      </c>
      <c r="AM618" s="53">
        <v>0.74043199999999998</v>
      </c>
      <c r="AN618" s="53">
        <v>-0.36897970000000002</v>
      </c>
      <c r="AO618" s="53">
        <v>-4.387969</v>
      </c>
      <c r="AP618" s="53">
        <v>-4.80572</v>
      </c>
      <c r="AQ618" s="53">
        <v>-4.3017919999999998</v>
      </c>
      <c r="AR618" s="53">
        <v>-3.2717540000000001</v>
      </c>
      <c r="AS618" s="53">
        <v>-4.0846929999999997</v>
      </c>
      <c r="AT618" s="53">
        <v>-3.8574670000000002</v>
      </c>
      <c r="AU618" s="53">
        <v>-3.6658010000000001</v>
      </c>
      <c r="AV618" s="53">
        <v>-3.853888</v>
      </c>
      <c r="AW618" s="53">
        <v>-4.4549989999999999</v>
      </c>
      <c r="AX618" s="53">
        <v>-2.3757510000000002</v>
      </c>
      <c r="AY618" s="53">
        <v>-3.7684489999999999</v>
      </c>
      <c r="AZ618" s="53">
        <v>-1.7867770000000001</v>
      </c>
      <c r="BA618" s="53">
        <v>-1.186847</v>
      </c>
      <c r="BB618" s="53">
        <v>-1.57416</v>
      </c>
      <c r="BC618" s="53">
        <v>-0.92739280000000002</v>
      </c>
      <c r="BD618" s="53">
        <v>-0.43040210000000001</v>
      </c>
      <c r="BE618" s="53">
        <v>1.0417590000000001</v>
      </c>
      <c r="BF618" s="53">
        <v>1.299712</v>
      </c>
      <c r="BG618" s="53">
        <v>0.103008</v>
      </c>
      <c r="BH618" s="53">
        <v>-0.34118090000000001</v>
      </c>
      <c r="BI618" s="53">
        <v>0.49249769999999998</v>
      </c>
      <c r="BJ618" s="53">
        <v>-0.15322859999999999</v>
      </c>
      <c r="BK618" s="53">
        <v>1.6138809999999999</v>
      </c>
      <c r="BL618" s="53">
        <v>0.64497550000000003</v>
      </c>
      <c r="BM618" s="53">
        <v>-2.9991940000000001</v>
      </c>
      <c r="BN618" s="53">
        <v>-3.4319410000000001</v>
      </c>
      <c r="BO618" s="53">
        <v>-2.931219</v>
      </c>
      <c r="BP618" s="53">
        <v>-2.0653570000000001</v>
      </c>
      <c r="BQ618" s="53">
        <v>-2.9556619999999998</v>
      </c>
      <c r="BR618" s="53">
        <v>-2.684355</v>
      </c>
      <c r="BS618" s="53">
        <v>-2.5710519999999999</v>
      </c>
      <c r="BT618" s="53">
        <v>-2.7445599999999999</v>
      </c>
      <c r="BU618" s="53">
        <v>-3.1682730000000001</v>
      </c>
      <c r="BV618" s="53">
        <v>-1.421637</v>
      </c>
      <c r="BW618" s="53">
        <v>-2.5849700000000002</v>
      </c>
      <c r="BX618" s="53">
        <v>-0.91639099999999996</v>
      </c>
      <c r="BY618" s="53">
        <v>-9.2711299999999996E-2</v>
      </c>
      <c r="BZ618" s="53">
        <v>-0.49552489999999999</v>
      </c>
      <c r="CA618" s="53">
        <v>7.9114299999999999E-2</v>
      </c>
      <c r="CB618" s="53">
        <v>0.53804799999999997</v>
      </c>
      <c r="CC618" s="53">
        <v>1.717741</v>
      </c>
      <c r="CD618" s="53">
        <v>2.1421070000000002</v>
      </c>
      <c r="CE618" s="53">
        <v>0.654806</v>
      </c>
      <c r="CF618" s="53">
        <v>0.1236618</v>
      </c>
      <c r="CG618" s="53">
        <v>1.224064</v>
      </c>
      <c r="CH618" s="53">
        <v>0.38025959999999998</v>
      </c>
      <c r="CI618" s="53">
        <v>2.2188300000000001</v>
      </c>
      <c r="CJ618" s="53">
        <v>1.3472379999999999</v>
      </c>
      <c r="CK618" s="53">
        <v>-2.0373320000000001</v>
      </c>
      <c r="CL618" s="53">
        <v>-2.4804650000000001</v>
      </c>
      <c r="CM618" s="53">
        <v>-1.9819640000000001</v>
      </c>
      <c r="CN618" s="53">
        <v>-1.2298100000000001</v>
      </c>
      <c r="CO618" s="53">
        <v>-2.1736979999999999</v>
      </c>
      <c r="CP618" s="53">
        <v>-1.871861</v>
      </c>
      <c r="CQ618" s="53">
        <v>-1.8128310000000001</v>
      </c>
      <c r="CR618" s="53">
        <v>-1.9762420000000001</v>
      </c>
      <c r="CS618" s="53">
        <v>-2.2770899999999998</v>
      </c>
      <c r="CT618" s="53">
        <v>-0.76082090000000002</v>
      </c>
      <c r="CU618" s="53">
        <v>-1.7652950000000001</v>
      </c>
      <c r="CV618" s="53">
        <v>-0.31356430000000002</v>
      </c>
      <c r="CW618" s="53">
        <v>0.66508409999999996</v>
      </c>
      <c r="CX618" s="53">
        <v>0.25153409999999998</v>
      </c>
      <c r="CY618" s="53">
        <v>0.77621810000000002</v>
      </c>
      <c r="CZ618" s="53">
        <v>1.2087939999999999</v>
      </c>
      <c r="DA618" s="53">
        <v>2.3937221000000002</v>
      </c>
      <c r="DB618" s="53">
        <v>2.9845030000000001</v>
      </c>
      <c r="DC618" s="53">
        <v>1.206604</v>
      </c>
      <c r="DD618" s="53">
        <v>0.58850460000000004</v>
      </c>
      <c r="DE618" s="53">
        <v>1.95563</v>
      </c>
      <c r="DF618" s="53">
        <v>0.91374789999999995</v>
      </c>
      <c r="DG618" s="53">
        <v>2.8237779999999999</v>
      </c>
      <c r="DH618" s="53">
        <v>2.0495000000000001</v>
      </c>
      <c r="DI618" s="53">
        <v>-1.0754710000000001</v>
      </c>
      <c r="DJ618" s="53">
        <v>-1.5289889999999999</v>
      </c>
      <c r="DK618" s="53">
        <v>-1.0327090000000001</v>
      </c>
      <c r="DL618" s="53">
        <v>-0.39426270000000002</v>
      </c>
      <c r="DM618" s="53">
        <v>-1.391734</v>
      </c>
      <c r="DN618" s="53">
        <v>-1.0593669999999999</v>
      </c>
      <c r="DO618" s="53">
        <v>-1.054611</v>
      </c>
      <c r="DP618" s="53">
        <v>-1.2079249999999999</v>
      </c>
      <c r="DQ618" s="53">
        <v>-1.385907</v>
      </c>
      <c r="DR618" s="53">
        <v>-0.10000439999999999</v>
      </c>
      <c r="DS618" s="53">
        <v>-0.94562060000000003</v>
      </c>
      <c r="DT618" s="53">
        <v>0.28926230000000003</v>
      </c>
      <c r="DU618" s="53">
        <v>1.422879</v>
      </c>
      <c r="DV618" s="53">
        <v>0.99859319999999996</v>
      </c>
      <c r="DW618" s="53">
        <v>1.473322</v>
      </c>
      <c r="DX618" s="53">
        <v>1.8795390000000001</v>
      </c>
      <c r="DY618" s="53">
        <v>3.3697319000000001</v>
      </c>
      <c r="DZ618" s="53">
        <v>4.2007880000000002</v>
      </c>
      <c r="EA618" s="53">
        <v>2.0033129999999999</v>
      </c>
      <c r="EB618" s="53">
        <v>1.2596639999999999</v>
      </c>
      <c r="EC618" s="53">
        <v>3.011895</v>
      </c>
      <c r="ED618" s="53">
        <v>1.6840200000000001</v>
      </c>
      <c r="EE618" s="53">
        <v>3.697228</v>
      </c>
      <c r="EF618" s="53">
        <v>3.0634549999999998</v>
      </c>
      <c r="EG618" s="53">
        <v>0.31330409999999997</v>
      </c>
      <c r="EH618" s="53">
        <v>-0.15520890000000001</v>
      </c>
      <c r="EI618" s="53">
        <v>0.3378641</v>
      </c>
      <c r="EJ618" s="53">
        <v>0.81213440000000003</v>
      </c>
      <c r="EK618" s="53">
        <v>-0.26270260000000001</v>
      </c>
      <c r="EL618" s="53">
        <v>0.113745</v>
      </c>
      <c r="EM618" s="53">
        <v>4.0138600000000003E-2</v>
      </c>
      <c r="EN618" s="53">
        <v>-9.8596600000000006E-2</v>
      </c>
      <c r="EO618" s="53">
        <v>-9.9180199999999996E-2</v>
      </c>
      <c r="EP618" s="53">
        <v>0.85410969999999997</v>
      </c>
      <c r="EQ618" s="53">
        <v>0.23785909999999999</v>
      </c>
      <c r="ER618" s="53">
        <v>1.159648</v>
      </c>
      <c r="ES618" s="53">
        <v>2.5170149999999998</v>
      </c>
      <c r="ET618" s="53">
        <v>2.0772279999999999</v>
      </c>
      <c r="EU618" s="53">
        <v>2.4798290000000001</v>
      </c>
      <c r="EV618" s="53">
        <v>2.8479890000000001</v>
      </c>
      <c r="EW618" s="53">
        <v>70.309619999999995</v>
      </c>
      <c r="EX618" s="53">
        <v>69.098079999999996</v>
      </c>
      <c r="EY618" s="53">
        <v>68.080600000000004</v>
      </c>
      <c r="EZ618" s="53">
        <v>67.015559999999994</v>
      </c>
      <c r="FA618" s="53">
        <v>66.114689999999996</v>
      </c>
      <c r="FB618" s="53">
        <v>65.163989999999998</v>
      </c>
      <c r="FC618" s="53">
        <v>64.379720000000006</v>
      </c>
      <c r="FD618" s="53">
        <v>65.297030000000007</v>
      </c>
      <c r="FE618" s="53">
        <v>68.002449999999996</v>
      </c>
      <c r="FF618" s="53">
        <v>71.649479999999997</v>
      </c>
      <c r="FG618" s="53">
        <v>75.836889999999997</v>
      </c>
      <c r="FH618" s="53">
        <v>79.591610000000003</v>
      </c>
      <c r="FI618" s="53">
        <v>82.719759999999994</v>
      </c>
      <c r="FJ618" s="53">
        <v>85.513810000000007</v>
      </c>
      <c r="FK618" s="53">
        <v>87.856819999999999</v>
      </c>
      <c r="FL618" s="53">
        <v>89.356819999999999</v>
      </c>
      <c r="FM618" s="53">
        <v>89.66328</v>
      </c>
      <c r="FN618" s="53">
        <v>88.895099999999999</v>
      </c>
      <c r="FO618" s="53">
        <v>86.481819999999999</v>
      </c>
      <c r="FP618" s="53">
        <v>82.522549999999995</v>
      </c>
      <c r="FQ618" s="53">
        <v>78.516260000000003</v>
      </c>
      <c r="FR618" s="53">
        <v>75.736710000000002</v>
      </c>
      <c r="FS618" s="53">
        <v>73.973079999999996</v>
      </c>
      <c r="FT618" s="53">
        <v>72.2</v>
      </c>
      <c r="FU618" s="53">
        <v>130</v>
      </c>
      <c r="FV618" s="53">
        <v>5665.6270000000004</v>
      </c>
      <c r="FW618" s="53">
        <v>152.26580000000001</v>
      </c>
      <c r="FX618" s="53">
        <v>1</v>
      </c>
    </row>
    <row r="619" spans="1:180" x14ac:dyDescent="0.3">
      <c r="A619" t="s">
        <v>174</v>
      </c>
      <c r="B619" t="s">
        <v>221</v>
      </c>
      <c r="C619" t="s">
        <v>180</v>
      </c>
      <c r="D619" t="s">
        <v>248</v>
      </c>
      <c r="E619" t="s">
        <v>189</v>
      </c>
      <c r="F619" t="s">
        <v>236</v>
      </c>
      <c r="G619" t="s">
        <v>243</v>
      </c>
      <c r="H619" s="53">
        <v>16</v>
      </c>
      <c r="I619" s="53">
        <v>31.352710999999999</v>
      </c>
      <c r="J619" s="53">
        <v>30.619949999999999</v>
      </c>
      <c r="K619" s="53">
        <v>27.652059999999999</v>
      </c>
      <c r="L619" s="53">
        <v>26.801079999999999</v>
      </c>
      <c r="M619" s="53">
        <v>30.54054</v>
      </c>
      <c r="N619" s="53">
        <v>29.342749999999999</v>
      </c>
      <c r="O619" s="53">
        <v>32.217300000000002</v>
      </c>
      <c r="P619" s="53">
        <v>33.650080000000003</v>
      </c>
      <c r="Q619" s="53">
        <v>34.069969999999998</v>
      </c>
      <c r="R619" s="53">
        <v>35.957610000000003</v>
      </c>
      <c r="S619" s="53">
        <v>37.555399999999999</v>
      </c>
      <c r="T619" s="53">
        <v>40.217610000000001</v>
      </c>
      <c r="U619" s="53">
        <v>40.597580000000001</v>
      </c>
      <c r="V619" s="53">
        <v>42.860610000000001</v>
      </c>
      <c r="W619" s="53">
        <v>43.385980000000004</v>
      </c>
      <c r="X619" s="53">
        <v>44.55856</v>
      </c>
      <c r="Y619" s="53">
        <v>44.608730000000001</v>
      </c>
      <c r="Z619" s="53">
        <v>43.570140000000002</v>
      </c>
      <c r="AA619" s="53">
        <v>44.012729999999998</v>
      </c>
      <c r="AB619" s="53">
        <v>42.798479999999998</v>
      </c>
      <c r="AC619" s="53">
        <v>42.949509999999997</v>
      </c>
      <c r="AD619" s="53">
        <v>39.480530000000002</v>
      </c>
      <c r="AE619" s="53">
        <v>36.762619999999998</v>
      </c>
      <c r="AF619" s="53">
        <v>32.632240000000003</v>
      </c>
      <c r="AG619" s="53">
        <v>-0.68616657999999997</v>
      </c>
      <c r="AH619" s="53">
        <v>-7.5135499999999994E-2</v>
      </c>
      <c r="AI619" s="53">
        <v>-1.4516260000000001</v>
      </c>
      <c r="AJ619" s="53">
        <v>-1.1266929999999999</v>
      </c>
      <c r="AK619" s="53">
        <v>-0.15545439999999999</v>
      </c>
      <c r="AL619" s="53">
        <v>-2.0252840000000001</v>
      </c>
      <c r="AM619" s="53">
        <v>0.19850889999999999</v>
      </c>
      <c r="AN619" s="53">
        <v>0.25662509999999999</v>
      </c>
      <c r="AO619" s="53">
        <v>-3.3042950000000002</v>
      </c>
      <c r="AP619" s="53">
        <v>-3.9618699999999998</v>
      </c>
      <c r="AQ619" s="53">
        <v>-4.4099560000000002</v>
      </c>
      <c r="AR619" s="53">
        <v>-3.890898</v>
      </c>
      <c r="AS619" s="53">
        <v>-5.0684329999999997</v>
      </c>
      <c r="AT619" s="53">
        <v>-3.949058</v>
      </c>
      <c r="AU619" s="53">
        <v>-4.2932810000000003</v>
      </c>
      <c r="AV619" s="53">
        <v>-3.8767390000000002</v>
      </c>
      <c r="AW619" s="53">
        <v>-4.1877610000000001</v>
      </c>
      <c r="AX619" s="53">
        <v>-4.8111009999999998</v>
      </c>
      <c r="AY619" s="53">
        <v>-3.2500969999999998</v>
      </c>
      <c r="AZ619" s="53">
        <v>-2.6641020000000002</v>
      </c>
      <c r="BA619" s="53">
        <v>-1.956502</v>
      </c>
      <c r="BB619" s="53">
        <v>-2.325332</v>
      </c>
      <c r="BC619" s="53">
        <v>-1.015628</v>
      </c>
      <c r="BD619" s="53">
        <v>-1.0429349999999999</v>
      </c>
      <c r="BE619" s="53">
        <v>0.18824658999999999</v>
      </c>
      <c r="BF619" s="53">
        <v>0.95410470000000003</v>
      </c>
      <c r="BG619" s="53">
        <v>-0.62414800000000004</v>
      </c>
      <c r="BH619" s="53">
        <v>-0.52707610000000005</v>
      </c>
      <c r="BI619" s="53">
        <v>0.86552189999999996</v>
      </c>
      <c r="BJ619" s="53">
        <v>-1.2013240000000001</v>
      </c>
      <c r="BK619" s="53">
        <v>0.94662740000000001</v>
      </c>
      <c r="BL619" s="53">
        <v>1.19041</v>
      </c>
      <c r="BM619" s="53">
        <v>-1.9054059999999999</v>
      </c>
      <c r="BN619" s="53">
        <v>-2.626903</v>
      </c>
      <c r="BO619" s="53">
        <v>-3.1304099999999999</v>
      </c>
      <c r="BP619" s="53">
        <v>-2.4884300000000001</v>
      </c>
      <c r="BQ619" s="53">
        <v>-3.57436</v>
      </c>
      <c r="BR619" s="53">
        <v>-2.612466</v>
      </c>
      <c r="BS619" s="53">
        <v>-2.932569</v>
      </c>
      <c r="BT619" s="53">
        <v>-2.5545100000000001</v>
      </c>
      <c r="BU619" s="53">
        <v>-2.7081580000000001</v>
      </c>
      <c r="BV619" s="53">
        <v>-3.4332859999999998</v>
      </c>
      <c r="BW619" s="53">
        <v>-1.9339980000000001</v>
      </c>
      <c r="BX619" s="53">
        <v>-1.491649</v>
      </c>
      <c r="BY619" s="53">
        <v>-0.4989285</v>
      </c>
      <c r="BZ619" s="53">
        <v>-0.90550969999999997</v>
      </c>
      <c r="CA619" s="53">
        <v>0.3290727</v>
      </c>
      <c r="CB619" s="53">
        <v>-5.8761099999999997E-2</v>
      </c>
      <c r="CC619" s="53">
        <v>0.79386252000000002</v>
      </c>
      <c r="CD619" s="53">
        <v>1.6669529999999999</v>
      </c>
      <c r="CE619" s="53">
        <v>-5.1039099999999997E-2</v>
      </c>
      <c r="CF619" s="53">
        <v>-0.11178349999999999</v>
      </c>
      <c r="CG619" s="53">
        <v>1.5726469999999999</v>
      </c>
      <c r="CH619" s="53">
        <v>-0.6306522</v>
      </c>
      <c r="CI619" s="53">
        <v>1.464772</v>
      </c>
      <c r="CJ619" s="53">
        <v>1.8371470000000001</v>
      </c>
      <c r="CK619" s="53">
        <v>-0.93653989999999998</v>
      </c>
      <c r="CL619" s="53">
        <v>-1.7023090000000001</v>
      </c>
      <c r="CM619" s="53">
        <v>-2.2442000000000002</v>
      </c>
      <c r="CN619" s="53">
        <v>-1.5170840000000001</v>
      </c>
      <c r="CO619" s="53">
        <v>-2.5395699999999999</v>
      </c>
      <c r="CP619" s="53">
        <v>-1.6867460000000001</v>
      </c>
      <c r="CQ619" s="53">
        <v>-1.9901450000000001</v>
      </c>
      <c r="CR619" s="53">
        <v>-1.638738</v>
      </c>
      <c r="CS619" s="53">
        <v>-1.6833910000000001</v>
      </c>
      <c r="CT619" s="53">
        <v>-2.4790160000000001</v>
      </c>
      <c r="CU619" s="53">
        <v>-1.022472</v>
      </c>
      <c r="CV619" s="53">
        <v>-0.67961099999999997</v>
      </c>
      <c r="CW619" s="53">
        <v>0.51058250000000005</v>
      </c>
      <c r="CX619" s="53">
        <v>7.7854599999999996E-2</v>
      </c>
      <c r="CY619" s="53">
        <v>1.260408</v>
      </c>
      <c r="CZ619" s="53">
        <v>0.62287499999999996</v>
      </c>
      <c r="DA619" s="53">
        <v>1.399478</v>
      </c>
      <c r="DB619" s="53">
        <v>2.3798020000000002</v>
      </c>
      <c r="DC619" s="53">
        <v>0.52206980000000003</v>
      </c>
      <c r="DD619" s="53">
        <v>0.30350899999999997</v>
      </c>
      <c r="DE619" s="53">
        <v>2.2797719999999999</v>
      </c>
      <c r="DF619" s="53">
        <v>-5.9980400000000003E-2</v>
      </c>
      <c r="DG619" s="53">
        <v>1.982917</v>
      </c>
      <c r="DH619" s="53">
        <v>2.4838830000000001</v>
      </c>
      <c r="DI619" s="53">
        <v>3.2326399999999998E-2</v>
      </c>
      <c r="DJ619" s="53">
        <v>-0.77771579999999996</v>
      </c>
      <c r="DK619" s="53">
        <v>-1.35799</v>
      </c>
      <c r="DL619" s="53">
        <v>-0.54573950000000004</v>
      </c>
      <c r="DM619" s="53">
        <v>-1.5047790000000001</v>
      </c>
      <c r="DN619" s="53">
        <v>-0.76102700000000001</v>
      </c>
      <c r="DO619" s="53">
        <v>-1.04772</v>
      </c>
      <c r="DP619" s="53">
        <v>-0.72296649999999996</v>
      </c>
      <c r="DQ619" s="53">
        <v>-0.65862290000000001</v>
      </c>
      <c r="DR619" s="53">
        <v>-1.524745</v>
      </c>
      <c r="DS619" s="53">
        <v>-0.1109454</v>
      </c>
      <c r="DT619" s="53">
        <v>0.13242680000000001</v>
      </c>
      <c r="DU619" s="53">
        <v>1.5200929999999999</v>
      </c>
      <c r="DV619" s="53">
        <v>1.0612189999999999</v>
      </c>
      <c r="DW619" s="53">
        <v>2.1917430000000002</v>
      </c>
      <c r="DX619" s="53">
        <v>1.304511</v>
      </c>
      <c r="DY619" s="53">
        <v>2.2738919000000002</v>
      </c>
      <c r="DZ619" s="53">
        <v>3.4090419999999999</v>
      </c>
      <c r="EA619" s="53">
        <v>1.349548</v>
      </c>
      <c r="EB619" s="53">
        <v>0.90312550000000003</v>
      </c>
      <c r="EC619" s="53">
        <v>3.300748</v>
      </c>
      <c r="ED619" s="53">
        <v>0.76397919999999997</v>
      </c>
      <c r="EE619" s="53">
        <v>2.7310349999999999</v>
      </c>
      <c r="EF619" s="53">
        <v>3.4176679999999999</v>
      </c>
      <c r="EG619" s="53">
        <v>1.4312149999999999</v>
      </c>
      <c r="EH619" s="53">
        <v>0.55725060000000004</v>
      </c>
      <c r="EI619" s="53">
        <v>-7.8443899999999997E-2</v>
      </c>
      <c r="EJ619" s="53">
        <v>0.8567285</v>
      </c>
      <c r="EK619" s="53">
        <v>-1.07061E-2</v>
      </c>
      <c r="EL619" s="53">
        <v>0.57556470000000004</v>
      </c>
      <c r="EM619" s="53">
        <v>0.31299149999999998</v>
      </c>
      <c r="EN619" s="53">
        <v>0.59926250000000003</v>
      </c>
      <c r="EO619" s="53">
        <v>0.82097920000000002</v>
      </c>
      <c r="EP619" s="53">
        <v>-0.14693020000000001</v>
      </c>
      <c r="EQ619" s="53">
        <v>1.2051540000000001</v>
      </c>
      <c r="ER619" s="53">
        <v>1.30488</v>
      </c>
      <c r="ES619" s="53">
        <v>2.9776669999999998</v>
      </c>
      <c r="ET619" s="53">
        <v>2.4810409999999998</v>
      </c>
      <c r="EU619" s="53">
        <v>3.5364439999999999</v>
      </c>
      <c r="EV619" s="53">
        <v>2.2886850000000001</v>
      </c>
      <c r="EW619" s="53">
        <v>72.509399999999999</v>
      </c>
      <c r="EX619" s="53">
        <v>71.013239999999996</v>
      </c>
      <c r="EY619" s="53">
        <v>69.628200000000007</v>
      </c>
      <c r="EZ619" s="53">
        <v>68.372219999999999</v>
      </c>
      <c r="FA619" s="53">
        <v>67.675219999999996</v>
      </c>
      <c r="FB619" s="53">
        <v>66.831199999999995</v>
      </c>
      <c r="FC619" s="53">
        <v>66.225639999999999</v>
      </c>
      <c r="FD619" s="53">
        <v>66.785039999999995</v>
      </c>
      <c r="FE619" s="53">
        <v>69.577349999999996</v>
      </c>
      <c r="FF619" s="53">
        <v>73.208550000000002</v>
      </c>
      <c r="FG619" s="53">
        <v>77.485050000000001</v>
      </c>
      <c r="FH619" s="53">
        <v>81.469229999999996</v>
      </c>
      <c r="FI619" s="53">
        <v>84.936750000000004</v>
      </c>
      <c r="FJ619" s="53">
        <v>87.532910000000001</v>
      </c>
      <c r="FK619" s="53">
        <v>89.557270000000003</v>
      </c>
      <c r="FL619" s="53">
        <v>91.19444</v>
      </c>
      <c r="FM619" s="53">
        <v>91.328209999999999</v>
      </c>
      <c r="FN619" s="53">
        <v>89.847430000000003</v>
      </c>
      <c r="FO619" s="53">
        <v>87.794870000000003</v>
      </c>
      <c r="FP619" s="53">
        <v>83.894869999999997</v>
      </c>
      <c r="FQ619" s="53">
        <v>79.796580000000006</v>
      </c>
      <c r="FR619" s="53">
        <v>76.682479999999998</v>
      </c>
      <c r="FS619" s="53">
        <v>74.544870000000003</v>
      </c>
      <c r="FT619" s="53">
        <v>73.075640000000007</v>
      </c>
      <c r="FU619" s="53">
        <v>130</v>
      </c>
      <c r="FV619" s="53">
        <v>5665.6270000000004</v>
      </c>
      <c r="FW619" s="53">
        <v>152.26580000000001</v>
      </c>
      <c r="FX619" s="53">
        <v>1</v>
      </c>
    </row>
    <row r="620" spans="1:180" x14ac:dyDescent="0.3">
      <c r="A620" t="s">
        <v>174</v>
      </c>
      <c r="B620" t="s">
        <v>221</v>
      </c>
      <c r="C620" t="s">
        <v>180</v>
      </c>
      <c r="D620" t="s">
        <v>227</v>
      </c>
      <c r="E620" t="s">
        <v>190</v>
      </c>
      <c r="F620" t="s">
        <v>236</v>
      </c>
      <c r="G620" t="s">
        <v>243</v>
      </c>
      <c r="H620" s="53">
        <v>16</v>
      </c>
      <c r="I620" s="53">
        <v>29.200060000000001</v>
      </c>
      <c r="J620" s="53">
        <v>28.180689999999998</v>
      </c>
      <c r="K620" s="53">
        <v>25.99361</v>
      </c>
      <c r="L620" s="53">
        <v>24.587779999999999</v>
      </c>
      <c r="M620" s="53">
        <v>29.181329999999999</v>
      </c>
      <c r="N620" s="53">
        <v>29.947849999999999</v>
      </c>
      <c r="O620" s="53">
        <v>32.938969999999998</v>
      </c>
      <c r="P620" s="53">
        <v>33.027439999999999</v>
      </c>
      <c r="Q620" s="53">
        <v>34.330359999999999</v>
      </c>
      <c r="R620" s="53">
        <v>36.87379</v>
      </c>
      <c r="S620" s="53">
        <v>39.116</v>
      </c>
      <c r="T620" s="53">
        <v>41.10069</v>
      </c>
      <c r="U620" s="53">
        <v>41.978340000000003</v>
      </c>
      <c r="V620" s="53">
        <v>43.70917</v>
      </c>
      <c r="W620" s="53">
        <v>44.820349999999998</v>
      </c>
      <c r="X620" s="53">
        <v>45.300899999999999</v>
      </c>
      <c r="Y620" s="53">
        <v>44.875230000000002</v>
      </c>
      <c r="Z620" s="53">
        <v>43.698160000000001</v>
      </c>
      <c r="AA620" s="53">
        <v>43.570569999999996</v>
      </c>
      <c r="AB620" s="53">
        <v>42.942230000000002</v>
      </c>
      <c r="AC620" s="53">
        <v>41.052520000000001</v>
      </c>
      <c r="AD620" s="53">
        <v>37.953670000000002</v>
      </c>
      <c r="AE620" s="53">
        <v>33.35371</v>
      </c>
      <c r="AF620" s="53">
        <v>30.029669999999999</v>
      </c>
      <c r="AG620" s="53">
        <v>-2.1299541</v>
      </c>
      <c r="AH620" s="53">
        <v>-1.7281599999999999</v>
      </c>
      <c r="AI620" s="53">
        <v>-2.139367</v>
      </c>
      <c r="AJ620" s="53">
        <v>-3.2640039999999999</v>
      </c>
      <c r="AK620" s="53">
        <v>-1.697802</v>
      </c>
      <c r="AL620" s="53">
        <v>-2.3764120000000002</v>
      </c>
      <c r="AM620" s="53">
        <v>-1.2653000000000001</v>
      </c>
      <c r="AN620" s="53">
        <v>-1.2318070000000001</v>
      </c>
      <c r="AO620" s="53">
        <v>-3.2085340000000002</v>
      </c>
      <c r="AP620" s="53">
        <v>-3.0215869999999998</v>
      </c>
      <c r="AQ620" s="53">
        <v>-2.6378699999999999</v>
      </c>
      <c r="AR620" s="53">
        <v>-2.465433</v>
      </c>
      <c r="AS620" s="53">
        <v>-2.7856109999999998</v>
      </c>
      <c r="AT620" s="53">
        <v>-2.08107</v>
      </c>
      <c r="AU620" s="53">
        <v>-1.6506860000000001</v>
      </c>
      <c r="AV620" s="53">
        <v>-1.8296049999999999</v>
      </c>
      <c r="AW620" s="53">
        <v>-1.855029</v>
      </c>
      <c r="AX620" s="53">
        <v>-2.4416910000000001</v>
      </c>
      <c r="AY620" s="53">
        <v>-1.873078</v>
      </c>
      <c r="AZ620" s="53">
        <v>-2.1019380000000001</v>
      </c>
      <c r="BA620" s="53">
        <v>-2.0283679999999999</v>
      </c>
      <c r="BB620" s="53">
        <v>-2.0851410000000001</v>
      </c>
      <c r="BC620" s="53">
        <v>-2.9674290000000001</v>
      </c>
      <c r="BD620" s="53">
        <v>-2.999838</v>
      </c>
      <c r="BE620" s="53">
        <v>-0.80031346999999997</v>
      </c>
      <c r="BF620" s="53">
        <v>-0.30544080000000001</v>
      </c>
      <c r="BG620" s="53">
        <v>-1.225228</v>
      </c>
      <c r="BH620" s="53">
        <v>-2.2882600000000002</v>
      </c>
      <c r="BI620" s="53">
        <v>-0.25774809999999998</v>
      </c>
      <c r="BJ620" s="53">
        <v>-1.2046060000000001</v>
      </c>
      <c r="BK620" s="53">
        <v>1.00395E-2</v>
      </c>
      <c r="BL620" s="53">
        <v>-0.2098477</v>
      </c>
      <c r="BM620" s="53">
        <v>-1.926817</v>
      </c>
      <c r="BN620" s="53">
        <v>-1.8073030000000001</v>
      </c>
      <c r="BO620" s="53">
        <v>-1.3976409999999999</v>
      </c>
      <c r="BP620" s="53">
        <v>-1.1376520000000001</v>
      </c>
      <c r="BQ620" s="53">
        <v>-1.4521250000000001</v>
      </c>
      <c r="BR620" s="53">
        <v>-0.82499789999999995</v>
      </c>
      <c r="BS620" s="53">
        <v>-0.4989729</v>
      </c>
      <c r="BT620" s="53">
        <v>-0.64978800000000003</v>
      </c>
      <c r="BU620" s="53">
        <v>-0.65159339999999999</v>
      </c>
      <c r="BV620" s="53">
        <v>-1.361143</v>
      </c>
      <c r="BW620" s="53">
        <v>-0.62598540000000003</v>
      </c>
      <c r="BX620" s="53">
        <v>-0.75864790000000004</v>
      </c>
      <c r="BY620" s="53">
        <v>-0.73896629999999996</v>
      </c>
      <c r="BZ620" s="53">
        <v>-0.83878010000000003</v>
      </c>
      <c r="CA620" s="53">
        <v>-1.5697380000000001</v>
      </c>
      <c r="CB620" s="53">
        <v>-1.636809</v>
      </c>
      <c r="CC620" s="53">
        <v>0.12059159999999999</v>
      </c>
      <c r="CD620" s="53">
        <v>0.67993029999999999</v>
      </c>
      <c r="CE620" s="53">
        <v>-0.5920976</v>
      </c>
      <c r="CF620" s="53">
        <v>-1.612463</v>
      </c>
      <c r="CG620" s="53">
        <v>0.73962899999999998</v>
      </c>
      <c r="CH620" s="53">
        <v>-0.39301649999999999</v>
      </c>
      <c r="CI620" s="53">
        <v>0.89333580000000001</v>
      </c>
      <c r="CJ620" s="53">
        <v>0.49795820000000002</v>
      </c>
      <c r="CK620" s="53">
        <v>-1.039104</v>
      </c>
      <c r="CL620" s="53">
        <v>-0.9662927</v>
      </c>
      <c r="CM620" s="53">
        <v>-0.53866289999999994</v>
      </c>
      <c r="CN620" s="53">
        <v>-0.2180349</v>
      </c>
      <c r="CO620" s="53">
        <v>-0.52855580000000002</v>
      </c>
      <c r="CP620" s="53">
        <v>4.4954099999999997E-2</v>
      </c>
      <c r="CQ620" s="53">
        <v>0.29869980000000002</v>
      </c>
      <c r="CR620" s="53">
        <v>0.16734969999999999</v>
      </c>
      <c r="CS620" s="53">
        <v>0.18190229999999999</v>
      </c>
      <c r="CT620" s="53">
        <v>-0.61275849999999998</v>
      </c>
      <c r="CU620" s="53">
        <v>0.23774719999999999</v>
      </c>
      <c r="CV620" s="53">
        <v>0.17171110000000001</v>
      </c>
      <c r="CW620" s="53">
        <v>0.1540694</v>
      </c>
      <c r="CX620" s="53">
        <v>2.4445499999999998E-2</v>
      </c>
      <c r="CY620" s="53">
        <v>-0.60170190000000001</v>
      </c>
      <c r="CZ620" s="53">
        <v>-0.69277979999999995</v>
      </c>
      <c r="DA620" s="53">
        <v>1.0414969999999999</v>
      </c>
      <c r="DB620" s="53">
        <v>1.6653009999999999</v>
      </c>
      <c r="DC620" s="53">
        <v>4.1032399999999997E-2</v>
      </c>
      <c r="DD620" s="53">
        <v>-0.93666640000000001</v>
      </c>
      <c r="DE620" s="53">
        <v>1.737006</v>
      </c>
      <c r="DF620" s="53">
        <v>0.41857290000000003</v>
      </c>
      <c r="DG620" s="53">
        <v>1.776632</v>
      </c>
      <c r="DH620" s="53">
        <v>1.2057640000000001</v>
      </c>
      <c r="DI620" s="53">
        <v>-0.15139159999999999</v>
      </c>
      <c r="DJ620" s="53">
        <v>-0.1252829</v>
      </c>
      <c r="DK620" s="53">
        <v>0.32031549999999998</v>
      </c>
      <c r="DL620" s="53">
        <v>0.70158229999999999</v>
      </c>
      <c r="DM620" s="53">
        <v>0.395013</v>
      </c>
      <c r="DN620" s="53">
        <v>0.91490610000000006</v>
      </c>
      <c r="DO620" s="53">
        <v>1.0963719999999999</v>
      </c>
      <c r="DP620" s="53">
        <v>0.98448749999999996</v>
      </c>
      <c r="DQ620" s="53">
        <v>1.015398</v>
      </c>
      <c r="DR620" s="53">
        <v>0.13562579999999999</v>
      </c>
      <c r="DS620" s="53">
        <v>1.10148</v>
      </c>
      <c r="DT620" s="53">
        <v>1.1020700000000001</v>
      </c>
      <c r="DU620" s="53">
        <v>1.047105</v>
      </c>
      <c r="DV620" s="53">
        <v>0.88767110000000005</v>
      </c>
      <c r="DW620" s="53">
        <v>0.3663344</v>
      </c>
      <c r="DX620" s="53">
        <v>0.25124960000000002</v>
      </c>
      <c r="DY620" s="53">
        <v>2.3711381</v>
      </c>
      <c r="DZ620" s="53">
        <v>3.0880209999999999</v>
      </c>
      <c r="EA620" s="53">
        <v>0.95517149999999995</v>
      </c>
      <c r="EB620" s="53">
        <v>3.9077000000000001E-2</v>
      </c>
      <c r="EC620" s="53">
        <v>3.17706</v>
      </c>
      <c r="ED620" s="53">
        <v>1.590379</v>
      </c>
      <c r="EE620" s="53">
        <v>3.0519720000000001</v>
      </c>
      <c r="EF620" s="53">
        <v>2.2277230000000001</v>
      </c>
      <c r="EG620" s="53">
        <v>1.130325</v>
      </c>
      <c r="EH620" s="53">
        <v>1.089002</v>
      </c>
      <c r="EI620" s="53">
        <v>1.5605439999999999</v>
      </c>
      <c r="EJ620" s="53">
        <v>2.029363</v>
      </c>
      <c r="EK620" s="53">
        <v>1.7284999999999999</v>
      </c>
      <c r="EL620" s="53">
        <v>2.170979</v>
      </c>
      <c r="EM620" s="53">
        <v>2.2480850000000001</v>
      </c>
      <c r="EN620" s="53">
        <v>2.164304</v>
      </c>
      <c r="EO620" s="53">
        <v>2.2188330000000001</v>
      </c>
      <c r="EP620" s="53">
        <v>1.2161740000000001</v>
      </c>
      <c r="EQ620" s="53">
        <v>2.3485719999999999</v>
      </c>
      <c r="ER620" s="53">
        <v>2.4453610000000001</v>
      </c>
      <c r="ES620" s="53">
        <v>2.3365070000000001</v>
      </c>
      <c r="ET620" s="53">
        <v>2.1340319999999999</v>
      </c>
      <c r="EU620" s="53">
        <v>1.764025</v>
      </c>
      <c r="EV620" s="53">
        <v>1.6142780000000001</v>
      </c>
      <c r="EW620" s="53">
        <v>69.123630000000006</v>
      </c>
      <c r="EX620" s="53">
        <v>67.755859999999998</v>
      </c>
      <c r="EY620" s="53">
        <v>66.652379999999994</v>
      </c>
      <c r="EZ620" s="53">
        <v>65.482050000000001</v>
      </c>
      <c r="FA620" s="53">
        <v>64.573620000000005</v>
      </c>
      <c r="FB620" s="53">
        <v>63.854030000000002</v>
      </c>
      <c r="FC620" s="53">
        <v>63.245060000000002</v>
      </c>
      <c r="FD620" s="53">
        <v>63.629300000000001</v>
      </c>
      <c r="FE620" s="53">
        <v>66.679490000000001</v>
      </c>
      <c r="FF620" s="53">
        <v>70.821979999999996</v>
      </c>
      <c r="FG620" s="53">
        <v>75.06447</v>
      </c>
      <c r="FH620" s="53">
        <v>78.855130000000003</v>
      </c>
      <c r="FI620" s="53">
        <v>81.823440000000005</v>
      </c>
      <c r="FJ620" s="53">
        <v>84.257509999999996</v>
      </c>
      <c r="FK620" s="53">
        <v>86.242859999999993</v>
      </c>
      <c r="FL620" s="53">
        <v>87.385710000000003</v>
      </c>
      <c r="FM620" s="53">
        <v>87.430400000000006</v>
      </c>
      <c r="FN620" s="53">
        <v>86.139560000000003</v>
      </c>
      <c r="FO620" s="53">
        <v>83.500730000000004</v>
      </c>
      <c r="FP620" s="53">
        <v>79.167400000000001</v>
      </c>
      <c r="FQ620" s="53">
        <v>75.230220000000003</v>
      </c>
      <c r="FR620" s="53">
        <v>72.521799999999999</v>
      </c>
      <c r="FS620" s="53">
        <v>70.942120000000003</v>
      </c>
      <c r="FT620" s="53">
        <v>69.777109999999993</v>
      </c>
      <c r="FU620" s="53">
        <v>130</v>
      </c>
      <c r="FV620" s="53">
        <v>5389.03</v>
      </c>
      <c r="FW620" s="53">
        <v>146.46289999999999</v>
      </c>
      <c r="FX620" s="53">
        <v>1</v>
      </c>
    </row>
    <row r="621" spans="1:180" x14ac:dyDescent="0.3">
      <c r="A621" t="s">
        <v>174</v>
      </c>
      <c r="B621" t="s">
        <v>221</v>
      </c>
      <c r="C621" t="s">
        <v>180</v>
      </c>
      <c r="D621" t="s">
        <v>248</v>
      </c>
      <c r="E621" t="s">
        <v>188</v>
      </c>
      <c r="F621" t="s">
        <v>236</v>
      </c>
      <c r="G621" t="s">
        <v>243</v>
      </c>
      <c r="H621" s="53">
        <v>16</v>
      </c>
      <c r="I621" s="53">
        <v>33.822730999999997</v>
      </c>
      <c r="J621" s="53">
        <v>31.48339</v>
      </c>
      <c r="K621" s="53">
        <v>29.561360000000001</v>
      </c>
      <c r="L621" s="53">
        <v>29.69021</v>
      </c>
      <c r="M621" s="53">
        <v>32.68047</v>
      </c>
      <c r="N621" s="53">
        <v>32.452019999999997</v>
      </c>
      <c r="O621" s="53">
        <v>34.272030000000001</v>
      </c>
      <c r="P621" s="53">
        <v>35.99783</v>
      </c>
      <c r="Q621" s="53">
        <v>35.72401</v>
      </c>
      <c r="R621" s="53">
        <v>38.30059</v>
      </c>
      <c r="S621" s="53">
        <v>40.054650000000002</v>
      </c>
      <c r="T621" s="53">
        <v>42.383540000000004</v>
      </c>
      <c r="U621" s="53">
        <v>44.226689999999998</v>
      </c>
      <c r="V621" s="53">
        <v>44.645760000000003</v>
      </c>
      <c r="W621" s="53">
        <v>44.36412</v>
      </c>
      <c r="X621" s="53">
        <v>45.377580000000002</v>
      </c>
      <c r="Y621" s="53">
        <v>45.618029999999997</v>
      </c>
      <c r="Z621" s="53">
        <v>44.230730000000001</v>
      </c>
      <c r="AA621" s="53">
        <v>43.605840000000001</v>
      </c>
      <c r="AB621" s="53">
        <v>42.639060000000001</v>
      </c>
      <c r="AC621" s="53">
        <v>43.09375</v>
      </c>
      <c r="AD621" s="53">
        <v>40.720300000000002</v>
      </c>
      <c r="AE621" s="53">
        <v>36.827889999999996</v>
      </c>
      <c r="AF621" s="53">
        <v>33.2789</v>
      </c>
      <c r="AG621" s="53">
        <v>0.46788289999999999</v>
      </c>
      <c r="AH621" s="53">
        <v>-0.17720949999999999</v>
      </c>
      <c r="AI621" s="53">
        <v>-0.56247130000000001</v>
      </c>
      <c r="AJ621" s="53">
        <v>0.1220699</v>
      </c>
      <c r="AK621" s="53">
        <v>1.0858859999999999</v>
      </c>
      <c r="AL621" s="53">
        <v>-0.32971410000000001</v>
      </c>
      <c r="AM621" s="53">
        <v>1.7703850000000001</v>
      </c>
      <c r="AN621" s="53">
        <v>0.99464490000000005</v>
      </c>
      <c r="AO621" s="53">
        <v>-2.831115</v>
      </c>
      <c r="AP621" s="53">
        <v>-2.7831299999999999</v>
      </c>
      <c r="AQ621" s="53">
        <v>-3.0779420000000002</v>
      </c>
      <c r="AR621" s="53">
        <v>-2.856061</v>
      </c>
      <c r="AS621" s="53">
        <v>-2.6841499999999998</v>
      </c>
      <c r="AT621" s="53">
        <v>-2.9951989999999999</v>
      </c>
      <c r="AU621" s="53">
        <v>-4.474437</v>
      </c>
      <c r="AV621" s="53">
        <v>-4.2066189999999999</v>
      </c>
      <c r="AW621" s="53">
        <v>-4.4161989999999998</v>
      </c>
      <c r="AX621" s="53">
        <v>-5.3733680000000001</v>
      </c>
      <c r="AY621" s="53">
        <v>-4.9933420000000002</v>
      </c>
      <c r="AZ621" s="53">
        <v>-3.4901179999999998</v>
      </c>
      <c r="BA621" s="53">
        <v>-1.1645460000000001</v>
      </c>
      <c r="BB621" s="53">
        <v>-1.900371</v>
      </c>
      <c r="BC621" s="53">
        <v>-1.209862</v>
      </c>
      <c r="BD621" s="53">
        <v>-0.83134140000000001</v>
      </c>
      <c r="BE621" s="53">
        <v>1.7026941</v>
      </c>
      <c r="BF621" s="53">
        <v>1.0658609999999999</v>
      </c>
      <c r="BG621" s="53">
        <v>0.63481209999999999</v>
      </c>
      <c r="BH621" s="53">
        <v>1.3845940000000001</v>
      </c>
      <c r="BI621" s="53">
        <v>2.3600370000000002</v>
      </c>
      <c r="BJ621" s="53">
        <v>0.98051969999999999</v>
      </c>
      <c r="BK621" s="53">
        <v>2.7904930000000001</v>
      </c>
      <c r="BL621" s="53">
        <v>2.3118829999999999</v>
      </c>
      <c r="BM621" s="53">
        <v>-1.5032289999999999</v>
      </c>
      <c r="BN621" s="53">
        <v>-1.4121360000000001</v>
      </c>
      <c r="BO621" s="53">
        <v>-1.579224</v>
      </c>
      <c r="BP621" s="53">
        <v>-1.4391799999999999</v>
      </c>
      <c r="BQ621" s="53">
        <v>-1.0762890000000001</v>
      </c>
      <c r="BR621" s="53">
        <v>-1.7392879999999999</v>
      </c>
      <c r="BS621" s="53">
        <v>-2.8778640000000002</v>
      </c>
      <c r="BT621" s="53">
        <v>-2.5340910000000001</v>
      </c>
      <c r="BU621" s="53">
        <v>-2.5319479999999999</v>
      </c>
      <c r="BV621" s="53">
        <v>-3.6974819999999999</v>
      </c>
      <c r="BW621" s="53">
        <v>-3.296945</v>
      </c>
      <c r="BX621" s="53">
        <v>-2.1935549999999999</v>
      </c>
      <c r="BY621" s="53">
        <v>-0.1132686</v>
      </c>
      <c r="BZ621" s="53">
        <v>-0.54313730000000005</v>
      </c>
      <c r="CA621" s="53">
        <v>-1.77737E-2</v>
      </c>
      <c r="CB621" s="53">
        <v>0.24542130000000001</v>
      </c>
      <c r="CC621" s="53">
        <v>2.5579200000000002</v>
      </c>
      <c r="CD621" s="53">
        <v>1.9268080000000001</v>
      </c>
      <c r="CE621" s="53">
        <v>1.4640470000000001</v>
      </c>
      <c r="CF621" s="53">
        <v>2.2590150000000002</v>
      </c>
      <c r="CG621" s="53">
        <v>3.2425109999999999</v>
      </c>
      <c r="CH621" s="53">
        <v>1.8879840000000001</v>
      </c>
      <c r="CI621" s="53">
        <v>3.4970159999999999</v>
      </c>
      <c r="CJ621" s="53">
        <v>3.2241979999999999</v>
      </c>
      <c r="CK621" s="53">
        <v>-0.58353829999999995</v>
      </c>
      <c r="CL621" s="53">
        <v>-0.46258919999999998</v>
      </c>
      <c r="CM621" s="53">
        <v>-0.54121569999999997</v>
      </c>
      <c r="CN621" s="53">
        <v>-0.45785169999999997</v>
      </c>
      <c r="CO621" s="53">
        <v>3.7310999999999997E-2</v>
      </c>
      <c r="CP621" s="53">
        <v>-0.86944690000000002</v>
      </c>
      <c r="CQ621" s="53">
        <v>-1.7720819999999999</v>
      </c>
      <c r="CR621" s="53">
        <v>-1.3757029999999999</v>
      </c>
      <c r="CS621" s="53">
        <v>-1.2269220000000001</v>
      </c>
      <c r="CT621" s="53">
        <v>-2.5367690000000001</v>
      </c>
      <c r="CU621" s="53">
        <v>-2.1220249999999998</v>
      </c>
      <c r="CV621" s="53">
        <v>-1.29556</v>
      </c>
      <c r="CW621" s="53">
        <v>0.61484300000000003</v>
      </c>
      <c r="CX621" s="53">
        <v>0.39687879999999998</v>
      </c>
      <c r="CY621" s="53">
        <v>0.80786290000000005</v>
      </c>
      <c r="CZ621" s="53">
        <v>0.99118390000000001</v>
      </c>
      <c r="DA621" s="53">
        <v>3.4131459999999998</v>
      </c>
      <c r="DB621" s="53">
        <v>2.7877550000000002</v>
      </c>
      <c r="DC621" s="53">
        <v>2.293282</v>
      </c>
      <c r="DD621" s="53">
        <v>3.133435</v>
      </c>
      <c r="DE621" s="53">
        <v>4.1249840000000004</v>
      </c>
      <c r="DF621" s="53">
        <v>2.7954469999999998</v>
      </c>
      <c r="DG621" s="53">
        <v>4.2035400000000003</v>
      </c>
      <c r="DH621" s="53">
        <v>4.1365129999999999</v>
      </c>
      <c r="DI621" s="53">
        <v>0.33615200000000001</v>
      </c>
      <c r="DJ621" s="53">
        <v>0.48695749999999999</v>
      </c>
      <c r="DK621" s="53">
        <v>0.49679220000000002</v>
      </c>
      <c r="DL621" s="53">
        <v>0.5234761</v>
      </c>
      <c r="DM621" s="53">
        <v>1.150911</v>
      </c>
      <c r="DN621" s="53">
        <v>3.9379999999999998E-4</v>
      </c>
      <c r="DO621" s="53">
        <v>-0.6663</v>
      </c>
      <c r="DP621" s="53">
        <v>-0.21731529999999999</v>
      </c>
      <c r="DQ621" s="53">
        <v>7.8105099999999997E-2</v>
      </c>
      <c r="DR621" s="53">
        <v>-1.3760559999999999</v>
      </c>
      <c r="DS621" s="53">
        <v>-0.94710450000000002</v>
      </c>
      <c r="DT621" s="53">
        <v>-0.39756399999999997</v>
      </c>
      <c r="DU621" s="53">
        <v>1.3429549999999999</v>
      </c>
      <c r="DV621" s="53">
        <v>1.3368949999999999</v>
      </c>
      <c r="DW621" s="53">
        <v>1.6335</v>
      </c>
      <c r="DX621" s="53">
        <v>1.7369460000000001</v>
      </c>
      <c r="DY621" s="53">
        <v>4.6479559000000004</v>
      </c>
      <c r="DZ621" s="53">
        <v>4.0308260000000002</v>
      </c>
      <c r="EA621" s="53">
        <v>3.4905650000000001</v>
      </c>
      <c r="EB621" s="53">
        <v>4.3959599999999996</v>
      </c>
      <c r="EC621" s="53">
        <v>5.3991350000000002</v>
      </c>
      <c r="ED621" s="53">
        <v>4.1056809999999997</v>
      </c>
      <c r="EE621" s="53">
        <v>5.2236479999999998</v>
      </c>
      <c r="EF621" s="53">
        <v>5.4537509999999996</v>
      </c>
      <c r="EG621" s="53">
        <v>1.664039</v>
      </c>
      <c r="EH621" s="53">
        <v>1.857952</v>
      </c>
      <c r="EI621" s="53">
        <v>1.995511</v>
      </c>
      <c r="EJ621" s="53">
        <v>1.940358</v>
      </c>
      <c r="EK621" s="53">
        <v>2.758772</v>
      </c>
      <c r="EL621" s="53">
        <v>1.2563059999999999</v>
      </c>
      <c r="EM621" s="53">
        <v>0.93027340000000003</v>
      </c>
      <c r="EN621" s="53">
        <v>1.4552130000000001</v>
      </c>
      <c r="EO621" s="53">
        <v>1.962356</v>
      </c>
      <c r="EP621" s="53">
        <v>0.29982999999999999</v>
      </c>
      <c r="EQ621" s="53">
        <v>0.7492936</v>
      </c>
      <c r="ER621" s="53">
        <v>0.89899899999999999</v>
      </c>
      <c r="ES621" s="53">
        <v>2.3942320000000001</v>
      </c>
      <c r="ET621" s="53">
        <v>2.6941290000000002</v>
      </c>
      <c r="EU621" s="53">
        <v>2.8255880000000002</v>
      </c>
      <c r="EV621" s="53">
        <v>2.8137089999999998</v>
      </c>
      <c r="EW621" s="53">
        <v>74.394620000000003</v>
      </c>
      <c r="EX621" s="53">
        <v>72.396540000000002</v>
      </c>
      <c r="EY621" s="53">
        <v>70.353459999999998</v>
      </c>
      <c r="EZ621" s="53">
        <v>68.521540000000002</v>
      </c>
      <c r="FA621" s="53">
        <v>67.457310000000007</v>
      </c>
      <c r="FB621" s="53">
        <v>66.310770000000005</v>
      </c>
      <c r="FC621" s="53">
        <v>65.714230000000001</v>
      </c>
      <c r="FD621" s="53">
        <v>67.259609999999995</v>
      </c>
      <c r="FE621" s="53">
        <v>70.746930000000006</v>
      </c>
      <c r="FF621" s="53">
        <v>74.695769999999996</v>
      </c>
      <c r="FG621" s="53">
        <v>79.09308</v>
      </c>
      <c r="FH621" s="53">
        <v>83.120769999999993</v>
      </c>
      <c r="FI621" s="53">
        <v>86.73</v>
      </c>
      <c r="FJ621" s="53">
        <v>89.593850000000003</v>
      </c>
      <c r="FK621" s="53">
        <v>91.886539999999997</v>
      </c>
      <c r="FL621" s="53">
        <v>92.984229999999997</v>
      </c>
      <c r="FM621" s="53">
        <v>93.004620000000003</v>
      </c>
      <c r="FN621" s="53">
        <v>92.166920000000005</v>
      </c>
      <c r="FO621" s="53">
        <v>89.835769999999997</v>
      </c>
      <c r="FP621" s="53">
        <v>86.138459999999995</v>
      </c>
      <c r="FQ621" s="53">
        <v>81.736919999999998</v>
      </c>
      <c r="FR621" s="53">
        <v>78.268069999999994</v>
      </c>
      <c r="FS621" s="53">
        <v>75.97654</v>
      </c>
      <c r="FT621" s="53">
        <v>74.336539999999999</v>
      </c>
      <c r="FU621" s="53">
        <v>130</v>
      </c>
      <c r="FV621" s="53">
        <v>5815.5469999999996</v>
      </c>
      <c r="FW621" s="53">
        <v>155.41290000000001</v>
      </c>
      <c r="FX621" s="53">
        <v>1</v>
      </c>
    </row>
    <row r="622" spans="1:180" x14ac:dyDescent="0.3">
      <c r="A622" t="s">
        <v>174</v>
      </c>
      <c r="B622" t="s">
        <v>221</v>
      </c>
      <c r="C622" t="s">
        <v>180</v>
      </c>
      <c r="D622" t="s">
        <v>227</v>
      </c>
      <c r="E622" t="s">
        <v>187</v>
      </c>
      <c r="F622" t="s">
        <v>236</v>
      </c>
      <c r="G622" t="s">
        <v>243</v>
      </c>
      <c r="H622" s="53">
        <v>16</v>
      </c>
      <c r="I622" s="53">
        <v>30.617909999999998</v>
      </c>
      <c r="J622" s="53">
        <v>29.59394</v>
      </c>
      <c r="K622" s="53">
        <v>27.509419999999999</v>
      </c>
      <c r="L622" s="53">
        <v>26.781479999999998</v>
      </c>
      <c r="M622" s="53">
        <v>30.388590000000001</v>
      </c>
      <c r="N622" s="53">
        <v>30.954709999999999</v>
      </c>
      <c r="O622" s="53">
        <v>32.112110000000001</v>
      </c>
      <c r="P622" s="53">
        <v>32.954999999999998</v>
      </c>
      <c r="Q622" s="53">
        <v>33.884010000000004</v>
      </c>
      <c r="R622" s="53">
        <v>36.434460000000001</v>
      </c>
      <c r="S622" s="53">
        <v>39.559780000000003</v>
      </c>
      <c r="T622" s="53">
        <v>40.757219999999997</v>
      </c>
      <c r="U622" s="53">
        <v>41.975850000000001</v>
      </c>
      <c r="V622" s="53">
        <v>42.743949999999998</v>
      </c>
      <c r="W622" s="53">
        <v>43.997169999999997</v>
      </c>
      <c r="X622" s="53">
        <v>45.018810000000002</v>
      </c>
      <c r="Y622" s="53">
        <v>44.188540000000003</v>
      </c>
      <c r="Z622" s="53">
        <v>43.905940000000001</v>
      </c>
      <c r="AA622" s="53">
        <v>43.458289999999998</v>
      </c>
      <c r="AB622" s="53">
        <v>42.062460000000002</v>
      </c>
      <c r="AC622" s="53">
        <v>41.105939999999997</v>
      </c>
      <c r="AD622" s="53">
        <v>37.964460000000003</v>
      </c>
      <c r="AE622" s="53">
        <v>35.013469999999998</v>
      </c>
      <c r="AF622" s="53">
        <v>32.124020000000002</v>
      </c>
      <c r="AG622" s="53">
        <v>3.2176099999999999E-2</v>
      </c>
      <c r="AH622" s="53">
        <v>0.32966790000000001</v>
      </c>
      <c r="AI622" s="53">
        <v>-0.29542400000000002</v>
      </c>
      <c r="AJ622" s="53">
        <v>-0.86697619999999997</v>
      </c>
      <c r="AK622" s="53">
        <v>0.3513175</v>
      </c>
      <c r="AL622" s="53">
        <v>-0.2940894</v>
      </c>
      <c r="AM622" s="53">
        <v>0.36119410000000002</v>
      </c>
      <c r="AN622" s="53">
        <v>-1.431888</v>
      </c>
      <c r="AO622" s="53">
        <v>-3.9317329999999999</v>
      </c>
      <c r="AP622" s="53">
        <v>-3.558567</v>
      </c>
      <c r="AQ622" s="53">
        <v>-2.4881000000000002</v>
      </c>
      <c r="AR622" s="53">
        <v>-2.5115229999999999</v>
      </c>
      <c r="AS622" s="53">
        <v>-2.9495119999999999</v>
      </c>
      <c r="AT622" s="53">
        <v>-3.4521609999999998</v>
      </c>
      <c r="AU622" s="53">
        <v>-3.2371989999999999</v>
      </c>
      <c r="AV622" s="53">
        <v>-2.2214870000000002</v>
      </c>
      <c r="AW622" s="53">
        <v>-2.8710390000000001</v>
      </c>
      <c r="AX622" s="53">
        <v>-2.8508589999999998</v>
      </c>
      <c r="AY622" s="53">
        <v>-2.4858549999999999</v>
      </c>
      <c r="AZ622" s="53">
        <v>-2.2010019999999999</v>
      </c>
      <c r="BA622" s="53">
        <v>-2.0458319999999999</v>
      </c>
      <c r="BB622" s="53">
        <v>-2.9056769999999998</v>
      </c>
      <c r="BC622" s="53">
        <v>-1.049793</v>
      </c>
      <c r="BD622" s="53">
        <v>-0.38883800000000002</v>
      </c>
      <c r="BE622" s="53">
        <v>1.1052310000000001</v>
      </c>
      <c r="BF622" s="53">
        <v>1.4424110000000001</v>
      </c>
      <c r="BG622" s="53">
        <v>0.65829910000000003</v>
      </c>
      <c r="BH622" s="53">
        <v>0.15241879999999999</v>
      </c>
      <c r="BI622" s="53">
        <v>1.380622</v>
      </c>
      <c r="BJ622" s="53">
        <v>0.60324080000000002</v>
      </c>
      <c r="BK622" s="53">
        <v>1.1235930000000001</v>
      </c>
      <c r="BL622" s="53">
        <v>-0.49823509999999999</v>
      </c>
      <c r="BM622" s="53">
        <v>-2.9207209999999999</v>
      </c>
      <c r="BN622" s="53">
        <v>-2.5576029999999998</v>
      </c>
      <c r="BO622" s="53">
        <v>-1.2479469999999999</v>
      </c>
      <c r="BP622" s="53">
        <v>-1.417753</v>
      </c>
      <c r="BQ622" s="53">
        <v>-1.85399</v>
      </c>
      <c r="BR622" s="53">
        <v>-2.2256670000000001</v>
      </c>
      <c r="BS622" s="53">
        <v>-1.880044</v>
      </c>
      <c r="BT622" s="53">
        <v>-0.9976969</v>
      </c>
      <c r="BU622" s="53">
        <v>-1.53457</v>
      </c>
      <c r="BV622" s="53">
        <v>-1.4919659999999999</v>
      </c>
      <c r="BW622" s="53">
        <v>-1.1068439999999999</v>
      </c>
      <c r="BX622" s="53">
        <v>-0.90611070000000005</v>
      </c>
      <c r="BY622" s="53">
        <v>-0.80468499999999998</v>
      </c>
      <c r="BZ622" s="53">
        <v>-1.730121</v>
      </c>
      <c r="CA622" s="53">
        <v>-0.1204205</v>
      </c>
      <c r="CB622" s="53">
        <v>0.71815600000000002</v>
      </c>
      <c r="CC622" s="53">
        <v>1.8484259999999999</v>
      </c>
      <c r="CD622" s="53">
        <v>2.2130930000000002</v>
      </c>
      <c r="CE622" s="53">
        <v>1.318845</v>
      </c>
      <c r="CF622" s="53">
        <v>0.85844860000000001</v>
      </c>
      <c r="CG622" s="53">
        <v>2.093515</v>
      </c>
      <c r="CH622" s="53">
        <v>1.224729</v>
      </c>
      <c r="CI622" s="53">
        <v>1.6516280000000001</v>
      </c>
      <c r="CJ622" s="53">
        <v>0.1484104</v>
      </c>
      <c r="CK622" s="53">
        <v>-2.2204980000000001</v>
      </c>
      <c r="CL622" s="53">
        <v>-1.8643380000000001</v>
      </c>
      <c r="CM622" s="53">
        <v>-0.38902120000000001</v>
      </c>
      <c r="CN622" s="53">
        <v>-0.66021240000000003</v>
      </c>
      <c r="CO622" s="53">
        <v>-1.095235</v>
      </c>
      <c r="CP622" s="53">
        <v>-1.376201</v>
      </c>
      <c r="CQ622" s="53">
        <v>-0.94008239999999998</v>
      </c>
      <c r="CR622" s="53">
        <v>-0.1501033</v>
      </c>
      <c r="CS622" s="53">
        <v>-0.60893609999999998</v>
      </c>
      <c r="CT622" s="53">
        <v>-0.55080070000000003</v>
      </c>
      <c r="CU622" s="53">
        <v>-0.15174480000000001</v>
      </c>
      <c r="CV622" s="53">
        <v>-9.2727999999999994E-3</v>
      </c>
      <c r="CW622" s="53">
        <v>5.4929800000000001E-2</v>
      </c>
      <c r="CX622" s="53">
        <v>-0.91593519999999995</v>
      </c>
      <c r="CY622" s="53">
        <v>0.52326030000000001</v>
      </c>
      <c r="CZ622" s="53">
        <v>1.4848570000000001</v>
      </c>
      <c r="DA622" s="53">
        <v>2.5916209000000001</v>
      </c>
      <c r="DB622" s="53">
        <v>2.9837750000000001</v>
      </c>
      <c r="DC622" s="53">
        <v>1.9793909999999999</v>
      </c>
      <c r="DD622" s="53">
        <v>1.564479</v>
      </c>
      <c r="DE622" s="53">
        <v>2.8064089999999999</v>
      </c>
      <c r="DF622" s="53">
        <v>1.846217</v>
      </c>
      <c r="DG622" s="53">
        <v>2.1796630000000001</v>
      </c>
      <c r="DH622" s="53">
        <v>0.79505590000000004</v>
      </c>
      <c r="DI622" s="53">
        <v>-1.5202739999999999</v>
      </c>
      <c r="DJ622" s="53">
        <v>-1.171073</v>
      </c>
      <c r="DK622" s="53">
        <v>0.46990480000000001</v>
      </c>
      <c r="DL622" s="53">
        <v>9.7328700000000004E-2</v>
      </c>
      <c r="DM622" s="53">
        <v>-0.33647959999999999</v>
      </c>
      <c r="DN622" s="53">
        <v>-0.52673479999999995</v>
      </c>
      <c r="DO622" s="53">
        <v>-1.211E-4</v>
      </c>
      <c r="DP622" s="53">
        <v>0.69749019999999995</v>
      </c>
      <c r="DQ622" s="53">
        <v>0.31669789999999998</v>
      </c>
      <c r="DR622" s="53">
        <v>0.39036460000000001</v>
      </c>
      <c r="DS622" s="53">
        <v>0.80335429999999997</v>
      </c>
      <c r="DT622" s="53">
        <v>0.8875651</v>
      </c>
      <c r="DU622" s="53">
        <v>0.91454460000000004</v>
      </c>
      <c r="DV622" s="53">
        <v>-0.1017489</v>
      </c>
      <c r="DW622" s="53">
        <v>1.166941</v>
      </c>
      <c r="DX622" s="53">
        <v>2.251557</v>
      </c>
      <c r="DY622" s="53">
        <v>3.664676</v>
      </c>
      <c r="DZ622" s="53">
        <v>4.0965179999999997</v>
      </c>
      <c r="EA622" s="53">
        <v>2.9331140000000002</v>
      </c>
      <c r="EB622" s="53">
        <v>2.5838739999999998</v>
      </c>
      <c r="EC622" s="53">
        <v>3.8357130000000002</v>
      </c>
      <c r="ED622" s="53">
        <v>2.743547</v>
      </c>
      <c r="EE622" s="53">
        <v>2.942062</v>
      </c>
      <c r="EF622" s="53">
        <v>1.7287090000000001</v>
      </c>
      <c r="EG622" s="53">
        <v>-0.50926260000000001</v>
      </c>
      <c r="EH622" s="53">
        <v>-0.17010919999999999</v>
      </c>
      <c r="EI622" s="53">
        <v>1.7100569999999999</v>
      </c>
      <c r="EJ622" s="53">
        <v>1.191098</v>
      </c>
      <c r="EK622" s="53">
        <v>0.7590422</v>
      </c>
      <c r="EL622" s="53">
        <v>0.69975909999999997</v>
      </c>
      <c r="EM622" s="53">
        <v>1.3570340000000001</v>
      </c>
      <c r="EN622" s="53">
        <v>1.921281</v>
      </c>
      <c r="EO622" s="53">
        <v>1.6531659999999999</v>
      </c>
      <c r="EP622" s="53">
        <v>1.749258</v>
      </c>
      <c r="EQ622" s="53">
        <v>2.182366</v>
      </c>
      <c r="ER622" s="53">
        <v>2.1824569999999999</v>
      </c>
      <c r="ES622" s="53">
        <v>2.1556920000000002</v>
      </c>
      <c r="ET622" s="53">
        <v>1.073807</v>
      </c>
      <c r="EU622" s="53">
        <v>2.096314</v>
      </c>
      <c r="EV622" s="53">
        <v>3.358552</v>
      </c>
      <c r="EW622" s="53">
        <v>66.872730000000004</v>
      </c>
      <c r="EX622" s="53">
        <v>65.812759999999997</v>
      </c>
      <c r="EY622" s="53">
        <v>64.82902</v>
      </c>
      <c r="EZ622" s="53">
        <v>63.906120000000001</v>
      </c>
      <c r="FA622" s="53">
        <v>63.134270000000001</v>
      </c>
      <c r="FB622" s="53">
        <v>62.302970000000002</v>
      </c>
      <c r="FC622" s="53">
        <v>62.475520000000003</v>
      </c>
      <c r="FD622" s="53">
        <v>64.909790000000001</v>
      </c>
      <c r="FE622" s="53">
        <v>68.239329999999995</v>
      </c>
      <c r="FF622" s="53">
        <v>71.879900000000006</v>
      </c>
      <c r="FG622" s="53">
        <v>75.46678</v>
      </c>
      <c r="FH622" s="53">
        <v>78.640559999999994</v>
      </c>
      <c r="FI622" s="53">
        <v>81.451049999999995</v>
      </c>
      <c r="FJ622" s="53">
        <v>83.838989999999995</v>
      </c>
      <c r="FK622" s="53">
        <v>85.405940000000001</v>
      </c>
      <c r="FL622" s="53">
        <v>86.159790000000001</v>
      </c>
      <c r="FM622" s="53">
        <v>86.026570000000007</v>
      </c>
      <c r="FN622" s="53">
        <v>84.949129999999997</v>
      </c>
      <c r="FO622" s="53">
        <v>82.892139999999998</v>
      </c>
      <c r="FP622" s="53">
        <v>79.484960000000001</v>
      </c>
      <c r="FQ622" s="53">
        <v>75.038640000000001</v>
      </c>
      <c r="FR622" s="53">
        <v>72.015559999999994</v>
      </c>
      <c r="FS622" s="53">
        <v>70.001220000000004</v>
      </c>
      <c r="FT622" s="53">
        <v>68.434790000000007</v>
      </c>
      <c r="FU622" s="53">
        <v>130</v>
      </c>
      <c r="FV622" s="53">
        <v>5480.6549999999997</v>
      </c>
      <c r="FW622" s="53">
        <v>151.12530000000001</v>
      </c>
      <c r="FX622" s="53">
        <v>1</v>
      </c>
    </row>
    <row r="623" spans="1:180" x14ac:dyDescent="0.3">
      <c r="A623" t="s">
        <v>174</v>
      </c>
      <c r="B623" t="s">
        <v>221</v>
      </c>
      <c r="C623" t="s">
        <v>180</v>
      </c>
      <c r="D623" t="s">
        <v>248</v>
      </c>
      <c r="E623" t="s">
        <v>187</v>
      </c>
      <c r="F623" t="s">
        <v>236</v>
      </c>
      <c r="G623" t="s">
        <v>243</v>
      </c>
      <c r="H623" s="53">
        <v>16</v>
      </c>
      <c r="I623" s="53">
        <v>31.375719</v>
      </c>
      <c r="J623" s="53">
        <v>30.609490000000001</v>
      </c>
      <c r="K623" s="53">
        <v>28.289149999999999</v>
      </c>
      <c r="L623" s="53">
        <v>27.64545</v>
      </c>
      <c r="M623" s="53">
        <v>31.36186</v>
      </c>
      <c r="N623" s="53">
        <v>30.58813</v>
      </c>
      <c r="O623" s="53">
        <v>31.596319999999999</v>
      </c>
      <c r="P623" s="53">
        <v>32.471469999999997</v>
      </c>
      <c r="Q623" s="53">
        <v>34.279319999999998</v>
      </c>
      <c r="R623" s="53">
        <v>35.33466</v>
      </c>
      <c r="S623" s="53">
        <v>39.207520000000002</v>
      </c>
      <c r="T623" s="53">
        <v>40.885689999999997</v>
      </c>
      <c r="U623" s="53">
        <v>40.674759999999999</v>
      </c>
      <c r="V623" s="53">
        <v>42.838059999999999</v>
      </c>
      <c r="W623" s="53">
        <v>44.37041</v>
      </c>
      <c r="X623" s="53">
        <v>44.700629999999997</v>
      </c>
      <c r="Y623" s="53">
        <v>44.559829999999998</v>
      </c>
      <c r="Z623" s="53">
        <v>45.173720000000003</v>
      </c>
      <c r="AA623" s="53">
        <v>44.550620000000002</v>
      </c>
      <c r="AB623" s="53">
        <v>43.075920000000004</v>
      </c>
      <c r="AC623" s="53">
        <v>40.477220000000003</v>
      </c>
      <c r="AD623" s="53">
        <v>38.344720000000002</v>
      </c>
      <c r="AE623" s="53">
        <v>34.073900000000002</v>
      </c>
      <c r="AF623" s="53">
        <v>32.11938</v>
      </c>
      <c r="AG623" s="53">
        <v>-0.56035888</v>
      </c>
      <c r="AH623" s="53">
        <v>0.20972370000000001</v>
      </c>
      <c r="AI623" s="53">
        <v>-0.63235459999999999</v>
      </c>
      <c r="AJ623" s="53">
        <v>-0.47683550000000002</v>
      </c>
      <c r="AK623" s="53">
        <v>1.0550759999999999</v>
      </c>
      <c r="AL623" s="53">
        <v>-0.27184779999999997</v>
      </c>
      <c r="AM623" s="53">
        <v>0.8511128</v>
      </c>
      <c r="AN623" s="53">
        <v>-0.79711710000000002</v>
      </c>
      <c r="AO623" s="53">
        <v>-2.5200550000000002</v>
      </c>
      <c r="AP623" s="53">
        <v>-3.2633070000000002</v>
      </c>
      <c r="AQ623" s="53">
        <v>-1.572017</v>
      </c>
      <c r="AR623" s="53">
        <v>-1.920023</v>
      </c>
      <c r="AS623" s="53">
        <v>-3.593124</v>
      </c>
      <c r="AT623" s="53">
        <v>-2.7867519999999999</v>
      </c>
      <c r="AU623" s="53">
        <v>-2.1230859999999998</v>
      </c>
      <c r="AV623" s="53">
        <v>-2.8932890000000002</v>
      </c>
      <c r="AW623" s="53">
        <v>-3.1795930000000001</v>
      </c>
      <c r="AX623" s="53">
        <v>-2.264529</v>
      </c>
      <c r="AY623" s="53">
        <v>-2.694785</v>
      </c>
      <c r="AZ623" s="53">
        <v>-1.849064</v>
      </c>
      <c r="BA623" s="53">
        <v>-2.111605</v>
      </c>
      <c r="BB623" s="53">
        <v>-2.344236</v>
      </c>
      <c r="BC623" s="53">
        <v>-2.2517010000000002</v>
      </c>
      <c r="BD623" s="53">
        <v>-0.75796439999999998</v>
      </c>
      <c r="BE623" s="53">
        <v>0.59866439999999999</v>
      </c>
      <c r="BF623" s="53">
        <v>1.4274800000000001</v>
      </c>
      <c r="BG623" s="53">
        <v>0.54493610000000003</v>
      </c>
      <c r="BH623" s="53">
        <v>0.62384839999999997</v>
      </c>
      <c r="BI623" s="53">
        <v>2.1272060000000002</v>
      </c>
      <c r="BJ623" s="53">
        <v>0.70866490000000004</v>
      </c>
      <c r="BK623" s="53">
        <v>1.585796</v>
      </c>
      <c r="BL623" s="53">
        <v>2.41911E-2</v>
      </c>
      <c r="BM623" s="53">
        <v>-1.528975</v>
      </c>
      <c r="BN623" s="53">
        <v>-2.4710390000000002</v>
      </c>
      <c r="BO623" s="53">
        <v>-0.67671510000000001</v>
      </c>
      <c r="BP623" s="53">
        <v>-1.0178480000000001</v>
      </c>
      <c r="BQ623" s="53">
        <v>-2.5954220000000001</v>
      </c>
      <c r="BR623" s="53">
        <v>-1.750432</v>
      </c>
      <c r="BS623" s="53">
        <v>-1.083399</v>
      </c>
      <c r="BT623" s="53">
        <v>-1.539863</v>
      </c>
      <c r="BU623" s="53">
        <v>-1.8409450000000001</v>
      </c>
      <c r="BV623" s="53">
        <v>-0.99995900000000004</v>
      </c>
      <c r="BW623" s="53">
        <v>-1.2185090000000001</v>
      </c>
      <c r="BX623" s="53">
        <v>-0.51069489999999995</v>
      </c>
      <c r="BY623" s="53">
        <v>-1.2272110000000001</v>
      </c>
      <c r="BZ623" s="53">
        <v>-1.340937</v>
      </c>
      <c r="CA623" s="53">
        <v>-1.2557670000000001</v>
      </c>
      <c r="CB623" s="53">
        <v>0.57922609999999997</v>
      </c>
      <c r="CC623" s="53">
        <v>1.4014</v>
      </c>
      <c r="CD623" s="53">
        <v>2.2708940000000002</v>
      </c>
      <c r="CE623" s="53">
        <v>1.3603240000000001</v>
      </c>
      <c r="CF623" s="53">
        <v>1.3861790000000001</v>
      </c>
      <c r="CG623" s="53">
        <v>2.8697599999999999</v>
      </c>
      <c r="CH623" s="53">
        <v>1.3877649999999999</v>
      </c>
      <c r="CI623" s="53">
        <v>2.0946359999999999</v>
      </c>
      <c r="CJ623" s="53">
        <v>0.59302659999999996</v>
      </c>
      <c r="CK623" s="53">
        <v>-0.84255720000000001</v>
      </c>
      <c r="CL623" s="53">
        <v>-1.9223170000000001</v>
      </c>
      <c r="CM623" s="53">
        <v>-5.6632000000000002E-2</v>
      </c>
      <c r="CN623" s="53">
        <v>-0.39300420000000003</v>
      </c>
      <c r="CO623" s="53">
        <v>-1.904417</v>
      </c>
      <c r="CP623" s="53">
        <v>-1.03268</v>
      </c>
      <c r="CQ623" s="53">
        <v>-0.36331439999999998</v>
      </c>
      <c r="CR623" s="53">
        <v>-0.60248380000000001</v>
      </c>
      <c r="CS623" s="53">
        <v>-0.91380229999999996</v>
      </c>
      <c r="CT623" s="53">
        <v>-0.12412189999999999</v>
      </c>
      <c r="CU623" s="53">
        <v>-0.1960443</v>
      </c>
      <c r="CV623" s="53">
        <v>0.41625580000000001</v>
      </c>
      <c r="CW623" s="53">
        <v>-0.61468230000000001</v>
      </c>
      <c r="CX623" s="53">
        <v>-0.64605579999999996</v>
      </c>
      <c r="CY623" s="53">
        <v>-0.56598590000000004</v>
      </c>
      <c r="CZ623" s="53">
        <v>1.50536</v>
      </c>
      <c r="DA623" s="53">
        <v>2.2041358999999998</v>
      </c>
      <c r="DB623" s="53">
        <v>3.1143079999999999</v>
      </c>
      <c r="DC623" s="53">
        <v>2.1757119999999999</v>
      </c>
      <c r="DD623" s="53">
        <v>2.1485089999999998</v>
      </c>
      <c r="DE623" s="53">
        <v>3.612314</v>
      </c>
      <c r="DF623" s="53">
        <v>2.066865</v>
      </c>
      <c r="DG623" s="53">
        <v>2.6034760000000001</v>
      </c>
      <c r="DH623" s="53">
        <v>1.161862</v>
      </c>
      <c r="DI623" s="53">
        <v>-0.1561389</v>
      </c>
      <c r="DJ623" s="53">
        <v>-1.373594</v>
      </c>
      <c r="DK623" s="53">
        <v>0.56345120000000004</v>
      </c>
      <c r="DL623" s="53">
        <v>0.2318395</v>
      </c>
      <c r="DM623" s="53">
        <v>-1.2134119999999999</v>
      </c>
      <c r="DN623" s="53">
        <v>-0.31492769999999998</v>
      </c>
      <c r="DO623" s="53">
        <v>0.35676999999999998</v>
      </c>
      <c r="DP623" s="53">
        <v>0.3348952</v>
      </c>
      <c r="DQ623" s="53">
        <v>1.33408E-2</v>
      </c>
      <c r="DR623" s="53">
        <v>0.75171509999999997</v>
      </c>
      <c r="DS623" s="53">
        <v>0.82641989999999999</v>
      </c>
      <c r="DT623" s="53">
        <v>1.343207</v>
      </c>
      <c r="DU623" s="53">
        <v>-2.1535E-3</v>
      </c>
      <c r="DV623" s="53">
        <v>4.8825800000000003E-2</v>
      </c>
      <c r="DW623" s="53">
        <v>0.1237953</v>
      </c>
      <c r="DX623" s="53">
        <v>2.4314939999999998</v>
      </c>
      <c r="DY623" s="53">
        <v>3.3631598999999999</v>
      </c>
      <c r="DZ623" s="53">
        <v>4.3320639999999999</v>
      </c>
      <c r="EA623" s="53">
        <v>3.3530030000000002</v>
      </c>
      <c r="EB623" s="53">
        <v>3.249193</v>
      </c>
      <c r="EC623" s="53">
        <v>4.6844429999999999</v>
      </c>
      <c r="ED623" s="53">
        <v>3.0473780000000001</v>
      </c>
      <c r="EE623" s="53">
        <v>3.3381599999999998</v>
      </c>
      <c r="EF623" s="53">
        <v>1.9831700000000001</v>
      </c>
      <c r="EG623" s="53">
        <v>0.83494020000000002</v>
      </c>
      <c r="EH623" s="53">
        <v>-0.58132589999999995</v>
      </c>
      <c r="EI623" s="53">
        <v>1.458753</v>
      </c>
      <c r="EJ623" s="53">
        <v>1.134015</v>
      </c>
      <c r="EK623" s="53">
        <v>-0.21571000000000001</v>
      </c>
      <c r="EL623" s="53">
        <v>0.72139260000000005</v>
      </c>
      <c r="EM623" s="53">
        <v>1.3964570000000001</v>
      </c>
      <c r="EN623" s="53">
        <v>1.6883220000000001</v>
      </c>
      <c r="EO623" s="53">
        <v>1.351988</v>
      </c>
      <c r="EP623" s="53">
        <v>2.0162849999999999</v>
      </c>
      <c r="EQ623" s="53">
        <v>2.3026960000000001</v>
      </c>
      <c r="ER623" s="53">
        <v>2.6815760000000002</v>
      </c>
      <c r="ES623" s="53">
        <v>0.88224080000000005</v>
      </c>
      <c r="ET623" s="53">
        <v>1.052125</v>
      </c>
      <c r="EU623" s="53">
        <v>1.1197299999999999</v>
      </c>
      <c r="EV623" s="53">
        <v>3.7686850000000001</v>
      </c>
      <c r="EW623" s="53">
        <v>70.444230000000005</v>
      </c>
      <c r="EX623" s="53">
        <v>69.337500000000006</v>
      </c>
      <c r="EY623" s="53">
        <v>68.09375</v>
      </c>
      <c r="EZ623" s="53">
        <v>66.9649</v>
      </c>
      <c r="FA623" s="53">
        <v>65.729320000000001</v>
      </c>
      <c r="FB623" s="53">
        <v>64.757689999999997</v>
      </c>
      <c r="FC623" s="53">
        <v>64.584620000000001</v>
      </c>
      <c r="FD623" s="53">
        <v>66.609129999999993</v>
      </c>
      <c r="FE623" s="53">
        <v>69.958179999999999</v>
      </c>
      <c r="FF623" s="53">
        <v>73.639899999999997</v>
      </c>
      <c r="FG623" s="53">
        <v>77.333659999999995</v>
      </c>
      <c r="FH623" s="53">
        <v>80.984620000000007</v>
      </c>
      <c r="FI623" s="53">
        <v>83.931730000000002</v>
      </c>
      <c r="FJ623" s="53">
        <v>86.475480000000005</v>
      </c>
      <c r="FK623" s="53">
        <v>88.803370000000001</v>
      </c>
      <c r="FL623" s="53">
        <v>90.129329999999996</v>
      </c>
      <c r="FM623" s="53">
        <v>89.993750000000006</v>
      </c>
      <c r="FN623" s="53">
        <v>88.729320000000001</v>
      </c>
      <c r="FO623" s="53">
        <v>86.3399</v>
      </c>
      <c r="FP623" s="53">
        <v>83.09375</v>
      </c>
      <c r="FQ623" s="53">
        <v>78.515379999999993</v>
      </c>
      <c r="FR623" s="53">
        <v>75.034130000000005</v>
      </c>
      <c r="FS623" s="53">
        <v>72.335099999999997</v>
      </c>
      <c r="FT623" s="53">
        <v>70.295190000000005</v>
      </c>
      <c r="FU623" s="53">
        <v>130</v>
      </c>
      <c r="FV623" s="53">
        <v>5480.6549999999997</v>
      </c>
      <c r="FW623" s="53">
        <v>151.12530000000001</v>
      </c>
      <c r="FX623" s="53">
        <v>1</v>
      </c>
    </row>
    <row r="624" spans="1:180" x14ac:dyDescent="0.3">
      <c r="A624" t="s">
        <v>174</v>
      </c>
      <c r="B624" t="s">
        <v>221</v>
      </c>
      <c r="C624" t="s">
        <v>180</v>
      </c>
      <c r="D624" t="s">
        <v>248</v>
      </c>
      <c r="E624" t="s">
        <v>190</v>
      </c>
      <c r="F624" t="s">
        <v>236</v>
      </c>
      <c r="G624" t="s">
        <v>243</v>
      </c>
      <c r="H624" s="53">
        <v>16</v>
      </c>
      <c r="I624" s="53">
        <v>30.167870000000001</v>
      </c>
      <c r="J624" s="53">
        <v>28.753340000000001</v>
      </c>
      <c r="K624" s="53">
        <v>27.075479999999999</v>
      </c>
      <c r="L624" s="53">
        <v>25.76117</v>
      </c>
      <c r="M624" s="53">
        <v>29.280169999999998</v>
      </c>
      <c r="N624" s="53">
        <v>29.503270000000001</v>
      </c>
      <c r="O624" s="53">
        <v>31.78801</v>
      </c>
      <c r="P624" s="53">
        <v>30.45392</v>
      </c>
      <c r="Q624" s="53">
        <v>32.079880000000003</v>
      </c>
      <c r="R624" s="53">
        <v>34.383090000000003</v>
      </c>
      <c r="S624" s="53">
        <v>36.272970000000001</v>
      </c>
      <c r="T624" s="53">
        <v>38.251559999999998</v>
      </c>
      <c r="U624" s="53">
        <v>39.74559</v>
      </c>
      <c r="V624" s="53">
        <v>41.49</v>
      </c>
      <c r="W624" s="53">
        <v>42.908999999999999</v>
      </c>
      <c r="X624" s="53">
        <v>43.492530000000002</v>
      </c>
      <c r="Y624" s="53">
        <v>42.959060000000001</v>
      </c>
      <c r="Z624" s="53">
        <v>43.224649999999997</v>
      </c>
      <c r="AA624" s="53">
        <v>43.111409999999999</v>
      </c>
      <c r="AB624" s="53">
        <v>42.366750000000003</v>
      </c>
      <c r="AC624" s="53">
        <v>40.347700000000003</v>
      </c>
      <c r="AD624" s="53">
        <v>37.417900000000003</v>
      </c>
      <c r="AE624" s="53">
        <v>33.456769999999999</v>
      </c>
      <c r="AF624" s="53">
        <v>31.250419999999998</v>
      </c>
      <c r="AG624" s="53">
        <v>-1.0907230000000001</v>
      </c>
      <c r="AH624" s="53">
        <v>-1.5318890000000001</v>
      </c>
      <c r="AI624" s="53">
        <v>-1.2517640000000001</v>
      </c>
      <c r="AJ624" s="53">
        <v>-1.642903</v>
      </c>
      <c r="AK624" s="53">
        <v>-1.191487</v>
      </c>
      <c r="AL624" s="53">
        <v>-1.7054769999999999</v>
      </c>
      <c r="AM624" s="53">
        <v>-1.294197</v>
      </c>
      <c r="AN624" s="53">
        <v>-2.602563</v>
      </c>
      <c r="AO624" s="53">
        <v>-3.8854579999999999</v>
      </c>
      <c r="AP624" s="53">
        <v>-4.0127769999999998</v>
      </c>
      <c r="AQ624" s="53">
        <v>-4.2783280000000001</v>
      </c>
      <c r="AR624" s="53">
        <v>-4.1666439999999998</v>
      </c>
      <c r="AS624" s="53">
        <v>-3.4436659999999999</v>
      </c>
      <c r="AT624" s="53">
        <v>-2.8342610000000001</v>
      </c>
      <c r="AU624" s="53">
        <v>-2.3140200000000002</v>
      </c>
      <c r="AV624" s="53">
        <v>-1.922526</v>
      </c>
      <c r="AW624" s="53">
        <v>-2.5774859999999999</v>
      </c>
      <c r="AX624" s="53">
        <v>-2.0502069999999999</v>
      </c>
      <c r="AY624" s="53">
        <v>-1.1269929999999999</v>
      </c>
      <c r="AZ624" s="53">
        <v>-1.478172</v>
      </c>
      <c r="BA624" s="53">
        <v>-1.808513</v>
      </c>
      <c r="BB624" s="53">
        <v>-2.2696450000000001</v>
      </c>
      <c r="BC624" s="53">
        <v>-2.3982899999999998</v>
      </c>
      <c r="BD624" s="53">
        <v>-1.6227130000000001</v>
      </c>
      <c r="BE624" s="53">
        <v>0.12191200000000001</v>
      </c>
      <c r="BF624" s="53">
        <v>-3.3165399999999998E-2</v>
      </c>
      <c r="BG624" s="53">
        <v>-0.22232940000000001</v>
      </c>
      <c r="BH624" s="53">
        <v>-0.79976720000000001</v>
      </c>
      <c r="BI624" s="53">
        <v>0.27046769999999998</v>
      </c>
      <c r="BJ624" s="53">
        <v>-0.52548240000000002</v>
      </c>
      <c r="BK624" s="53">
        <v>0.43973259999999997</v>
      </c>
      <c r="BL624" s="53">
        <v>-1.123256</v>
      </c>
      <c r="BM624" s="53">
        <v>-2.3739249999999998</v>
      </c>
      <c r="BN624" s="53">
        <v>-2.4685380000000001</v>
      </c>
      <c r="BO624" s="53">
        <v>-2.6455660000000001</v>
      </c>
      <c r="BP624" s="53">
        <v>-2.4645959999999998</v>
      </c>
      <c r="BQ624" s="53">
        <v>-1.9761869999999999</v>
      </c>
      <c r="BR624" s="53">
        <v>-1.370166</v>
      </c>
      <c r="BS624" s="53">
        <v>-0.81958070000000005</v>
      </c>
      <c r="BT624" s="53">
        <v>-0.53412550000000003</v>
      </c>
      <c r="BU624" s="53">
        <v>-1.233684</v>
      </c>
      <c r="BV624" s="53">
        <v>-0.70457440000000005</v>
      </c>
      <c r="BW624" s="53">
        <v>0.21686340000000001</v>
      </c>
      <c r="BX624" s="53">
        <v>-7.5303999999999996E-3</v>
      </c>
      <c r="BY624" s="53">
        <v>-0.30025809999999997</v>
      </c>
      <c r="BZ624" s="53">
        <v>-0.53410299999999999</v>
      </c>
      <c r="CA624" s="53">
        <v>-0.76108679999999995</v>
      </c>
      <c r="CB624" s="53">
        <v>5.0158500000000002E-2</v>
      </c>
      <c r="CC624" s="53">
        <v>0.96177917999999996</v>
      </c>
      <c r="CD624" s="53">
        <v>1.0048459999999999</v>
      </c>
      <c r="CE624" s="53">
        <v>0.49065370000000003</v>
      </c>
      <c r="CF624" s="53">
        <v>-0.21581410000000001</v>
      </c>
      <c r="CG624" s="53">
        <v>1.283013</v>
      </c>
      <c r="CH624" s="53">
        <v>0.29177799999999998</v>
      </c>
      <c r="CI624" s="53">
        <v>1.640647</v>
      </c>
      <c r="CJ624" s="53">
        <v>-9.8692600000000005E-2</v>
      </c>
      <c r="CK624" s="53">
        <v>-1.3270420000000001</v>
      </c>
      <c r="CL624" s="53">
        <v>-1.3990039999999999</v>
      </c>
      <c r="CM624" s="53">
        <v>-1.5147189999999999</v>
      </c>
      <c r="CN624" s="53">
        <v>-1.2857620000000001</v>
      </c>
      <c r="CO624" s="53">
        <v>-0.95981590000000006</v>
      </c>
      <c r="CP624" s="53">
        <v>-0.3561375</v>
      </c>
      <c r="CQ624" s="53">
        <v>0.2154634</v>
      </c>
      <c r="CR624" s="53">
        <v>0.42747619999999997</v>
      </c>
      <c r="CS624" s="53">
        <v>-0.3029712</v>
      </c>
      <c r="CT624" s="53">
        <v>0.22740650000000001</v>
      </c>
      <c r="CU624" s="53">
        <v>1.1476139999999999</v>
      </c>
      <c r="CV624" s="53">
        <v>1.0110319999999999</v>
      </c>
      <c r="CW624" s="53">
        <v>0.74435450000000003</v>
      </c>
      <c r="CX624" s="53">
        <v>0.66792830000000003</v>
      </c>
      <c r="CY624" s="53">
        <v>0.37283500000000003</v>
      </c>
      <c r="CZ624" s="53">
        <v>1.2087840000000001</v>
      </c>
      <c r="DA624" s="53">
        <v>1.8016460000000001</v>
      </c>
      <c r="DB624" s="53">
        <v>2.0428570000000001</v>
      </c>
      <c r="DC624" s="53">
        <v>1.2036370000000001</v>
      </c>
      <c r="DD624" s="53">
        <v>0.36813889999999999</v>
      </c>
      <c r="DE624" s="53">
        <v>2.2955589999999999</v>
      </c>
      <c r="DF624" s="53">
        <v>1.109038</v>
      </c>
      <c r="DG624" s="53">
        <v>2.8415620000000001</v>
      </c>
      <c r="DH624" s="53">
        <v>0.92587079999999999</v>
      </c>
      <c r="DI624" s="53">
        <v>-0.28015810000000002</v>
      </c>
      <c r="DJ624" s="53">
        <v>-0.3294687</v>
      </c>
      <c r="DK624" s="53">
        <v>-0.38387329999999997</v>
      </c>
      <c r="DL624" s="53">
        <v>-0.10692840000000001</v>
      </c>
      <c r="DM624" s="53">
        <v>5.6555500000000002E-2</v>
      </c>
      <c r="DN624" s="53">
        <v>0.65789070000000005</v>
      </c>
      <c r="DO624" s="53">
        <v>1.250507</v>
      </c>
      <c r="DP624" s="53">
        <v>1.389078</v>
      </c>
      <c r="DQ624" s="53">
        <v>0.62774160000000001</v>
      </c>
      <c r="DR624" s="53">
        <v>1.1593869999999999</v>
      </c>
      <c r="DS624" s="53">
        <v>2.0783649999999998</v>
      </c>
      <c r="DT624" s="53">
        <v>2.0295939999999999</v>
      </c>
      <c r="DU624" s="53">
        <v>1.788967</v>
      </c>
      <c r="DV624" s="53">
        <v>1.8699600000000001</v>
      </c>
      <c r="DW624" s="53">
        <v>1.5067569999999999</v>
      </c>
      <c r="DX624" s="53">
        <v>2.36741</v>
      </c>
      <c r="DY624" s="53">
        <v>3.014281</v>
      </c>
      <c r="DZ624" s="53">
        <v>3.5415800000000002</v>
      </c>
      <c r="EA624" s="53">
        <v>2.2330709999999998</v>
      </c>
      <c r="EB624" s="53">
        <v>1.211274</v>
      </c>
      <c r="EC624" s="53">
        <v>3.757514</v>
      </c>
      <c r="ED624" s="53">
        <v>2.2890320000000002</v>
      </c>
      <c r="EE624" s="53">
        <v>4.5754910000000004</v>
      </c>
      <c r="EF624" s="53">
        <v>2.4051779999999998</v>
      </c>
      <c r="EG624" s="53">
        <v>1.2313750000000001</v>
      </c>
      <c r="EH624" s="53">
        <v>1.2147699999999999</v>
      </c>
      <c r="EI624" s="53">
        <v>1.2488889999999999</v>
      </c>
      <c r="EJ624" s="53">
        <v>1.5951200000000001</v>
      </c>
      <c r="EK624" s="53">
        <v>1.5240340000000001</v>
      </c>
      <c r="EL624" s="53">
        <v>2.1219860000000001</v>
      </c>
      <c r="EM624" s="53">
        <v>2.7449460000000001</v>
      </c>
      <c r="EN624" s="53">
        <v>2.7774779999999999</v>
      </c>
      <c r="EO624" s="53">
        <v>1.971543</v>
      </c>
      <c r="EP624" s="53">
        <v>2.50502</v>
      </c>
      <c r="EQ624" s="53">
        <v>3.422221</v>
      </c>
      <c r="ER624" s="53">
        <v>3.5002360000000001</v>
      </c>
      <c r="ES624" s="53">
        <v>3.2972220000000001</v>
      </c>
      <c r="ET624" s="53">
        <v>3.605502</v>
      </c>
      <c r="EU624" s="53">
        <v>3.1439599999999999</v>
      </c>
      <c r="EV624" s="53">
        <v>4.0402820000000004</v>
      </c>
      <c r="EW624" s="53">
        <v>68.588459999999998</v>
      </c>
      <c r="EX624" s="53">
        <v>67.674790000000002</v>
      </c>
      <c r="EY624" s="53">
        <v>66.570939999999993</v>
      </c>
      <c r="EZ624" s="53">
        <v>65.716239999999999</v>
      </c>
      <c r="FA624" s="53">
        <v>64.890169999999998</v>
      </c>
      <c r="FB624" s="53">
        <v>63.904699999999998</v>
      </c>
      <c r="FC624" s="53">
        <v>63.152140000000003</v>
      </c>
      <c r="FD624" s="53">
        <v>63.84402</v>
      </c>
      <c r="FE624" s="53">
        <v>66.838890000000006</v>
      </c>
      <c r="FF624" s="53">
        <v>70.80171</v>
      </c>
      <c r="FG624" s="53">
        <v>74.585470000000001</v>
      </c>
      <c r="FH624" s="53">
        <v>78.2453</v>
      </c>
      <c r="FI624" s="53">
        <v>81.734179999999995</v>
      </c>
      <c r="FJ624" s="53">
        <v>84.471789999999999</v>
      </c>
      <c r="FK624" s="53">
        <v>86.376069999999999</v>
      </c>
      <c r="FL624" s="53">
        <v>87.326920000000001</v>
      </c>
      <c r="FM624" s="53">
        <v>87.441019999999995</v>
      </c>
      <c r="FN624" s="53">
        <v>86.286320000000003</v>
      </c>
      <c r="FO624" s="53">
        <v>83.798289999999994</v>
      </c>
      <c r="FP624" s="53">
        <v>79.724779999999996</v>
      </c>
      <c r="FQ624" s="53">
        <v>76.167950000000005</v>
      </c>
      <c r="FR624" s="53">
        <v>73.70599</v>
      </c>
      <c r="FS624" s="53">
        <v>72.118380000000002</v>
      </c>
      <c r="FT624" s="53">
        <v>70.622219999999999</v>
      </c>
      <c r="FU624" s="53">
        <v>130</v>
      </c>
      <c r="FV624" s="53">
        <v>5389.03</v>
      </c>
      <c r="FW624" s="53">
        <v>146.46289999999999</v>
      </c>
      <c r="FX624" s="53">
        <v>1</v>
      </c>
    </row>
    <row r="625" spans="1:180" x14ac:dyDescent="0.3">
      <c r="A625" t="s">
        <v>174</v>
      </c>
      <c r="B625" t="s">
        <v>221</v>
      </c>
      <c r="C625" t="s">
        <v>180</v>
      </c>
      <c r="D625" t="s">
        <v>227</v>
      </c>
      <c r="E625" t="s">
        <v>188</v>
      </c>
      <c r="F625" t="s">
        <v>236</v>
      </c>
      <c r="G625" t="s">
        <v>243</v>
      </c>
      <c r="H625" s="53">
        <v>16</v>
      </c>
      <c r="I625" s="53">
        <v>33.091819999999998</v>
      </c>
      <c r="J625" s="53">
        <v>31.145869999999999</v>
      </c>
      <c r="K625" s="53">
        <v>29.190429999999999</v>
      </c>
      <c r="L625" s="53">
        <v>28.336110000000001</v>
      </c>
      <c r="M625" s="53">
        <v>31.535489999999999</v>
      </c>
      <c r="N625" s="53">
        <v>31.89507</v>
      </c>
      <c r="O625" s="53">
        <v>33.65569</v>
      </c>
      <c r="P625" s="53">
        <v>35.621549999999999</v>
      </c>
      <c r="Q625" s="53">
        <v>36.351680000000002</v>
      </c>
      <c r="R625" s="53">
        <v>38.645899999999997</v>
      </c>
      <c r="S625" s="53">
        <v>41.239319999999999</v>
      </c>
      <c r="T625" s="53">
        <v>42.859650000000002</v>
      </c>
      <c r="U625" s="53">
        <v>44.021349999999998</v>
      </c>
      <c r="V625" s="53">
        <v>45.7547</v>
      </c>
      <c r="W625" s="53">
        <v>46.931609999999999</v>
      </c>
      <c r="X625" s="53">
        <v>47.056629999999998</v>
      </c>
      <c r="Y625" s="53">
        <v>46.82011</v>
      </c>
      <c r="Z625" s="53">
        <v>45.991050000000001</v>
      </c>
      <c r="AA625" s="53">
        <v>45.472619999999999</v>
      </c>
      <c r="AB625" s="53">
        <v>43.481699999999996</v>
      </c>
      <c r="AC625" s="53">
        <v>44.032679999999999</v>
      </c>
      <c r="AD625" s="53">
        <v>40.928449999999998</v>
      </c>
      <c r="AE625" s="53">
        <v>37.305140000000002</v>
      </c>
      <c r="AF625" s="53">
        <v>33.99859</v>
      </c>
      <c r="AG625" s="53">
        <v>0.49568579000000001</v>
      </c>
      <c r="AH625" s="53">
        <v>0.46320800000000001</v>
      </c>
      <c r="AI625" s="53">
        <v>-7.7364100000000005E-2</v>
      </c>
      <c r="AJ625" s="53">
        <v>-0.2184741</v>
      </c>
      <c r="AK625" s="53">
        <v>0.2588781</v>
      </c>
      <c r="AL625" s="53">
        <v>-1.134522</v>
      </c>
      <c r="AM625" s="53">
        <v>0.22175839999999999</v>
      </c>
      <c r="AN625" s="53">
        <v>2.11585E-2</v>
      </c>
      <c r="AO625" s="53">
        <v>-2.9164840000000001</v>
      </c>
      <c r="AP625" s="53">
        <v>-3.2972440000000001</v>
      </c>
      <c r="AQ625" s="53">
        <v>-2.9915349999999998</v>
      </c>
      <c r="AR625" s="53">
        <v>-3.2537759999999998</v>
      </c>
      <c r="AS625" s="53">
        <v>-3.8879429999999999</v>
      </c>
      <c r="AT625" s="53">
        <v>-3.323375</v>
      </c>
      <c r="AU625" s="53">
        <v>-3.3190550000000001</v>
      </c>
      <c r="AV625" s="53">
        <v>-4.2145089999999996</v>
      </c>
      <c r="AW625" s="53">
        <v>-4.0846739999999997</v>
      </c>
      <c r="AX625" s="53">
        <v>-4.8269330000000004</v>
      </c>
      <c r="AY625" s="53">
        <v>-4.0445970000000004</v>
      </c>
      <c r="AZ625" s="53">
        <v>-4.3511749999999996</v>
      </c>
      <c r="BA625" s="53">
        <v>-1.8141259999999999</v>
      </c>
      <c r="BB625" s="53">
        <v>-2.788052</v>
      </c>
      <c r="BC625" s="53">
        <v>-1.620878</v>
      </c>
      <c r="BD625" s="53">
        <v>-0.83344700000000005</v>
      </c>
      <c r="BE625" s="53">
        <v>1.834592</v>
      </c>
      <c r="BF625" s="53">
        <v>1.66431</v>
      </c>
      <c r="BG625" s="53">
        <v>0.99318740000000005</v>
      </c>
      <c r="BH625" s="53">
        <v>0.64576040000000001</v>
      </c>
      <c r="BI625" s="53">
        <v>1.3566240000000001</v>
      </c>
      <c r="BJ625" s="53">
        <v>3.6604900000000003E-2</v>
      </c>
      <c r="BK625" s="53">
        <v>1.150012</v>
      </c>
      <c r="BL625" s="53">
        <v>0.97640320000000003</v>
      </c>
      <c r="BM625" s="53">
        <v>-1.7657499999999999</v>
      </c>
      <c r="BN625" s="53">
        <v>-1.982135</v>
      </c>
      <c r="BO625" s="53">
        <v>-1.566511</v>
      </c>
      <c r="BP625" s="53">
        <v>-1.9201269999999999</v>
      </c>
      <c r="BQ625" s="53">
        <v>-2.4639799999999998</v>
      </c>
      <c r="BR625" s="53">
        <v>-1.957276</v>
      </c>
      <c r="BS625" s="53">
        <v>-1.9624140000000001</v>
      </c>
      <c r="BT625" s="53">
        <v>-2.622681</v>
      </c>
      <c r="BU625" s="53">
        <v>-2.5954839999999999</v>
      </c>
      <c r="BV625" s="53">
        <v>-3.2727599999999999</v>
      </c>
      <c r="BW625" s="53">
        <v>-2.6048100000000001</v>
      </c>
      <c r="BX625" s="53">
        <v>-2.9326509999999999</v>
      </c>
      <c r="BY625" s="53">
        <v>-0.64817760000000002</v>
      </c>
      <c r="BZ625" s="53">
        <v>-1.311655</v>
      </c>
      <c r="CA625" s="53">
        <v>-0.31787890000000002</v>
      </c>
      <c r="CB625" s="53">
        <v>0.44092009999999998</v>
      </c>
      <c r="CC625" s="53">
        <v>2.761914</v>
      </c>
      <c r="CD625" s="53">
        <v>2.4961899999999999</v>
      </c>
      <c r="CE625" s="53">
        <v>1.734648</v>
      </c>
      <c r="CF625" s="53">
        <v>1.244327</v>
      </c>
      <c r="CG625" s="53">
        <v>2.1169199999999999</v>
      </c>
      <c r="CH625" s="53">
        <v>0.84772389999999997</v>
      </c>
      <c r="CI625" s="53">
        <v>1.792918</v>
      </c>
      <c r="CJ625" s="53">
        <v>1.6380030000000001</v>
      </c>
      <c r="CK625" s="53">
        <v>-0.96875529999999999</v>
      </c>
      <c r="CL625" s="53">
        <v>-1.0712950000000001</v>
      </c>
      <c r="CM625" s="53">
        <v>-0.57954309999999998</v>
      </c>
      <c r="CN625" s="53">
        <v>-0.99644600000000005</v>
      </c>
      <c r="CO625" s="53">
        <v>-1.4777469999999999</v>
      </c>
      <c r="CP625" s="53">
        <v>-1.0111209999999999</v>
      </c>
      <c r="CQ625" s="53">
        <v>-1.0228079999999999</v>
      </c>
      <c r="CR625" s="53">
        <v>-1.520186</v>
      </c>
      <c r="CS625" s="53">
        <v>-1.564076</v>
      </c>
      <c r="CT625" s="53">
        <v>-2.1963439999999999</v>
      </c>
      <c r="CU625" s="53">
        <v>-1.607618</v>
      </c>
      <c r="CV625" s="53">
        <v>-1.950186</v>
      </c>
      <c r="CW625" s="53">
        <v>0.15935440000000001</v>
      </c>
      <c r="CX625" s="53">
        <v>-0.28910659999999999</v>
      </c>
      <c r="CY625" s="53">
        <v>0.58457460000000006</v>
      </c>
      <c r="CZ625" s="53">
        <v>1.3235429999999999</v>
      </c>
      <c r="DA625" s="53">
        <v>3.6892371000000002</v>
      </c>
      <c r="DB625" s="53">
        <v>3.3280690000000002</v>
      </c>
      <c r="DC625" s="53">
        <v>2.4761090000000001</v>
      </c>
      <c r="DD625" s="53">
        <v>1.8428929999999999</v>
      </c>
      <c r="DE625" s="53">
        <v>2.8772150000000001</v>
      </c>
      <c r="DF625" s="53">
        <v>1.6588430000000001</v>
      </c>
      <c r="DG625" s="53">
        <v>2.4358240000000002</v>
      </c>
      <c r="DH625" s="53">
        <v>2.2996020000000001</v>
      </c>
      <c r="DI625" s="53">
        <v>-0.17176040000000001</v>
      </c>
      <c r="DJ625" s="53">
        <v>-0.1604553</v>
      </c>
      <c r="DK625" s="53">
        <v>0.40742440000000002</v>
      </c>
      <c r="DL625" s="53">
        <v>-7.2764899999999993E-2</v>
      </c>
      <c r="DM625" s="53">
        <v>-0.49151499999999998</v>
      </c>
      <c r="DN625" s="53">
        <v>-6.4965099999999998E-2</v>
      </c>
      <c r="DO625" s="53">
        <v>-8.3202799999999993E-2</v>
      </c>
      <c r="DP625" s="53">
        <v>-0.41769050000000002</v>
      </c>
      <c r="DQ625" s="53">
        <v>-0.53266780000000002</v>
      </c>
      <c r="DR625" s="53">
        <v>-1.119928</v>
      </c>
      <c r="DS625" s="53">
        <v>-0.61042640000000004</v>
      </c>
      <c r="DT625" s="53">
        <v>-0.96772069999999999</v>
      </c>
      <c r="DU625" s="53">
        <v>0.96688640000000003</v>
      </c>
      <c r="DV625" s="53">
        <v>0.73344140000000002</v>
      </c>
      <c r="DW625" s="53">
        <v>1.487028</v>
      </c>
      <c r="DX625" s="53">
        <v>2.2061660000000001</v>
      </c>
      <c r="DY625" s="53">
        <v>5.0281428999999997</v>
      </c>
      <c r="DZ625" s="53">
        <v>4.5291709999999998</v>
      </c>
      <c r="EA625" s="53">
        <v>3.5466600000000001</v>
      </c>
      <c r="EB625" s="53">
        <v>2.7071269999999998</v>
      </c>
      <c r="EC625" s="53">
        <v>3.974961</v>
      </c>
      <c r="ED625" s="53">
        <v>2.8299699999999999</v>
      </c>
      <c r="EE625" s="53">
        <v>3.3640780000000001</v>
      </c>
      <c r="EF625" s="53">
        <v>3.2548469999999998</v>
      </c>
      <c r="EG625" s="53">
        <v>0.9789736</v>
      </c>
      <c r="EH625" s="53">
        <v>1.1546529999999999</v>
      </c>
      <c r="EI625" s="53">
        <v>1.832449</v>
      </c>
      <c r="EJ625" s="53">
        <v>1.2608839999999999</v>
      </c>
      <c r="EK625" s="53">
        <v>0.93244800000000005</v>
      </c>
      <c r="EL625" s="53">
        <v>1.3011330000000001</v>
      </c>
      <c r="EM625" s="53">
        <v>1.2734380000000001</v>
      </c>
      <c r="EN625" s="53">
        <v>1.1741379999999999</v>
      </c>
      <c r="EO625" s="53">
        <v>0.95652179999999998</v>
      </c>
      <c r="EP625" s="53">
        <v>0.43424489999999999</v>
      </c>
      <c r="EQ625" s="53">
        <v>0.82936019999999999</v>
      </c>
      <c r="ER625" s="53">
        <v>0.45080290000000001</v>
      </c>
      <c r="ES625" s="53">
        <v>2.1328339999999999</v>
      </c>
      <c r="ET625" s="53">
        <v>2.209838</v>
      </c>
      <c r="EU625" s="53">
        <v>2.7900269999999998</v>
      </c>
      <c r="EV625" s="53">
        <v>3.4805329999999999</v>
      </c>
      <c r="EW625" s="53">
        <v>70.881680000000003</v>
      </c>
      <c r="EX625" s="53">
        <v>69.415019999999998</v>
      </c>
      <c r="EY625" s="53">
        <v>68.191019999999995</v>
      </c>
      <c r="EZ625" s="53">
        <v>67.072890000000001</v>
      </c>
      <c r="FA625" s="53">
        <v>66.06465</v>
      </c>
      <c r="FB625" s="53">
        <v>65.170879999999997</v>
      </c>
      <c r="FC625" s="53">
        <v>64.930589999999995</v>
      </c>
      <c r="FD625" s="53">
        <v>66.624359999999996</v>
      </c>
      <c r="FE625" s="53">
        <v>69.708430000000007</v>
      </c>
      <c r="FF625" s="53">
        <v>73.525459999999995</v>
      </c>
      <c r="FG625" s="53">
        <v>77.749629999999996</v>
      </c>
      <c r="FH625" s="53">
        <v>81.727649999999997</v>
      </c>
      <c r="FI625" s="53">
        <v>85.130579999999995</v>
      </c>
      <c r="FJ625" s="53">
        <v>88.142129999999995</v>
      </c>
      <c r="FK625" s="53">
        <v>90.201279999999997</v>
      </c>
      <c r="FL625" s="53">
        <v>91.733509999999995</v>
      </c>
      <c r="FM625" s="53">
        <v>92.169780000000003</v>
      </c>
      <c r="FN625" s="53">
        <v>91.513919999999999</v>
      </c>
      <c r="FO625" s="53">
        <v>89.404949999999999</v>
      </c>
      <c r="FP625" s="53">
        <v>85.539559999999994</v>
      </c>
      <c r="FQ625" s="53">
        <v>80.830770000000001</v>
      </c>
      <c r="FR625" s="53">
        <v>77.3489</v>
      </c>
      <c r="FS625" s="53">
        <v>74.794139999999999</v>
      </c>
      <c r="FT625" s="53">
        <v>72.974170000000001</v>
      </c>
      <c r="FU625" s="53">
        <v>130</v>
      </c>
      <c r="FV625" s="53">
        <v>5815.5469999999996</v>
      </c>
      <c r="FW625" s="53">
        <v>155.41290000000001</v>
      </c>
      <c r="FX625" s="53">
        <v>1</v>
      </c>
    </row>
    <row r="626" spans="1:180" x14ac:dyDescent="0.3">
      <c r="A626" t="s">
        <v>174</v>
      </c>
      <c r="B626" t="s">
        <v>222</v>
      </c>
      <c r="C626" t="s">
        <v>180</v>
      </c>
      <c r="D626" t="s">
        <v>248</v>
      </c>
      <c r="E626" t="s">
        <v>190</v>
      </c>
      <c r="F626" t="s">
        <v>241</v>
      </c>
      <c r="G626" t="s">
        <v>244</v>
      </c>
      <c r="H626" s="53">
        <v>75</v>
      </c>
      <c r="I626" s="53">
        <v>849.98602000000005</v>
      </c>
      <c r="J626" s="53">
        <v>629.11099999999999</v>
      </c>
      <c r="K626" s="53">
        <v>695.79079999999999</v>
      </c>
      <c r="L626" s="53">
        <v>1081.615</v>
      </c>
      <c r="M626" s="53">
        <v>1660.5419999999999</v>
      </c>
      <c r="N626" s="53">
        <v>2097.3020000000001</v>
      </c>
      <c r="O626" s="53">
        <v>1352.8910000000001</v>
      </c>
      <c r="P626" s="53">
        <v>1240.5550000000001</v>
      </c>
      <c r="Q626" s="53">
        <v>400.6832</v>
      </c>
      <c r="R626" s="53">
        <v>1329.0530000000001</v>
      </c>
      <c r="S626" s="53">
        <v>2072.9679999999998</v>
      </c>
      <c r="T626" s="53">
        <v>1715.1659999999999</v>
      </c>
      <c r="U626" s="53">
        <v>1150.33</v>
      </c>
      <c r="V626" s="53">
        <v>1068.4169999999999</v>
      </c>
      <c r="W626" s="53">
        <v>1223.4559999999999</v>
      </c>
      <c r="X626" s="53">
        <v>416.2484</v>
      </c>
      <c r="Y626" s="53">
        <v>1133.5319999999999</v>
      </c>
      <c r="Z626" s="53">
        <v>916.79139999999995</v>
      </c>
      <c r="AA626" s="53">
        <v>880.83019999999999</v>
      </c>
      <c r="AB626" s="53">
        <v>1926.1369999999999</v>
      </c>
      <c r="AC626" s="53">
        <v>1303.6199999999999</v>
      </c>
      <c r="AD626" s="53">
        <v>1053.0139999999999</v>
      </c>
      <c r="AE626" s="53">
        <v>-13.83751</v>
      </c>
      <c r="AF626" s="53">
        <v>2058.904</v>
      </c>
      <c r="AG626" s="53">
        <v>-1082.5999999999999</v>
      </c>
      <c r="AH626" s="53">
        <v>-1086.471</v>
      </c>
      <c r="AI626" s="53">
        <v>-986.7482</v>
      </c>
      <c r="AJ626" s="53">
        <v>-1102.566</v>
      </c>
      <c r="AK626" s="53">
        <v>-104.39409999999999</v>
      </c>
      <c r="AL626" s="53">
        <v>-254.85480000000001</v>
      </c>
      <c r="AM626" s="53">
        <v>-922.62429999999995</v>
      </c>
      <c r="AN626" s="53">
        <v>-423.69650000000001</v>
      </c>
      <c r="AO626" s="53">
        <v>-2877.7159999999999</v>
      </c>
      <c r="AP626" s="53">
        <v>-591.55499999999995</v>
      </c>
      <c r="AQ626" s="53">
        <v>-1035.796</v>
      </c>
      <c r="AR626" s="53">
        <v>-1666.518</v>
      </c>
      <c r="AS626" s="53">
        <v>-538.94970000000001</v>
      </c>
      <c r="AT626" s="53">
        <v>-969.19029999999998</v>
      </c>
      <c r="AU626" s="53">
        <v>-942.08270000000005</v>
      </c>
      <c r="AV626" s="53">
        <v>-2465.3380000000002</v>
      </c>
      <c r="AW626" s="53">
        <v>-697.46969999999999</v>
      </c>
      <c r="AX626" s="53">
        <v>-1091.8489999999999</v>
      </c>
      <c r="AY626" s="53">
        <v>-1363.425</v>
      </c>
      <c r="AZ626" s="53">
        <v>-1040.6310000000001</v>
      </c>
      <c r="BA626" s="53">
        <v>-436.1361</v>
      </c>
      <c r="BB626" s="53">
        <v>-883.71010000000001</v>
      </c>
      <c r="BC626" s="53">
        <v>-4024.7719999999999</v>
      </c>
      <c r="BD626" s="53">
        <v>-1446.2339999999999</v>
      </c>
      <c r="BE626" s="53">
        <v>-793.48022000000003</v>
      </c>
      <c r="BF626" s="53">
        <v>-922.13909999999998</v>
      </c>
      <c r="BG626" s="53">
        <v>-838.36559999999997</v>
      </c>
      <c r="BH626" s="53">
        <v>-654.69240000000002</v>
      </c>
      <c r="BI626" s="53">
        <v>95.967669999999998</v>
      </c>
      <c r="BJ626" s="53">
        <v>291.81779999999998</v>
      </c>
      <c r="BK626" s="53">
        <v>-419.05680000000001</v>
      </c>
      <c r="BL626" s="53">
        <v>-280.40940000000001</v>
      </c>
      <c r="BM626" s="53">
        <v>-1787.6279999999999</v>
      </c>
      <c r="BN626" s="53">
        <v>-314.05680000000001</v>
      </c>
      <c r="BO626" s="53">
        <v>-64.010570000000001</v>
      </c>
      <c r="BP626" s="53">
        <v>-539.97739999999999</v>
      </c>
      <c r="BQ626" s="53">
        <v>-417.50670000000002</v>
      </c>
      <c r="BR626" s="53">
        <v>-648.39409999999998</v>
      </c>
      <c r="BS626" s="53">
        <v>-547.13890000000004</v>
      </c>
      <c r="BT626" s="53">
        <v>-1646.6559999999999</v>
      </c>
      <c r="BU626" s="53">
        <v>-498.6232</v>
      </c>
      <c r="BV626" s="53">
        <v>-790.59259999999995</v>
      </c>
      <c r="BW626" s="53">
        <v>-913.41600000000005</v>
      </c>
      <c r="BX626" s="53">
        <v>-150.59190000000001</v>
      </c>
      <c r="BY626" s="53">
        <v>-264.64499999999998</v>
      </c>
      <c r="BZ626" s="53">
        <v>-596.16459999999995</v>
      </c>
      <c r="CA626" s="53">
        <v>-2504.9360000000001</v>
      </c>
      <c r="CB626" s="53">
        <v>-220.4177</v>
      </c>
      <c r="CC626" s="53">
        <v>-593.23639000000003</v>
      </c>
      <c r="CD626" s="53">
        <v>-808.32360000000006</v>
      </c>
      <c r="CE626" s="53">
        <v>-735.59630000000004</v>
      </c>
      <c r="CF626" s="53">
        <v>-344.49650000000003</v>
      </c>
      <c r="CG626" s="53">
        <v>234.73759999999999</v>
      </c>
      <c r="CH626" s="53">
        <v>670.44169999999997</v>
      </c>
      <c r="CI626" s="53">
        <v>-70.287379999999999</v>
      </c>
      <c r="CJ626" s="53">
        <v>-181.16909999999999</v>
      </c>
      <c r="CK626" s="53">
        <v>-1032.6379999999999</v>
      </c>
      <c r="CL626" s="53">
        <v>-121.86239999999999</v>
      </c>
      <c r="CM626" s="53">
        <v>609.0453</v>
      </c>
      <c r="CN626" s="53">
        <v>240.26089999999999</v>
      </c>
      <c r="CO626" s="53">
        <v>-333.3956</v>
      </c>
      <c r="CP626" s="53">
        <v>-426.21179999999998</v>
      </c>
      <c r="CQ626" s="53">
        <v>-273.60199999999998</v>
      </c>
      <c r="CR626" s="53">
        <v>-1079.6389999999999</v>
      </c>
      <c r="CS626" s="53">
        <v>-360.90269999999998</v>
      </c>
      <c r="CT626" s="53">
        <v>-581.94330000000002</v>
      </c>
      <c r="CU626" s="53">
        <v>-601.74099999999999</v>
      </c>
      <c r="CV626" s="53">
        <v>465.8467</v>
      </c>
      <c r="CW626" s="53">
        <v>-145.8707</v>
      </c>
      <c r="CX626" s="53">
        <v>-397.01150000000001</v>
      </c>
      <c r="CY626" s="53">
        <v>-1452.3019999999999</v>
      </c>
      <c r="CZ626" s="53">
        <v>628.57870000000003</v>
      </c>
      <c r="DA626" s="53">
        <v>-392.99270999999999</v>
      </c>
      <c r="DB626" s="53">
        <v>-694.50819999999999</v>
      </c>
      <c r="DC626" s="53">
        <v>-632.827</v>
      </c>
      <c r="DD626" s="53">
        <v>-34.300690000000003</v>
      </c>
      <c r="DE626" s="53">
        <v>373.50749999999999</v>
      </c>
      <c r="DF626" s="53">
        <v>1049.0650000000001</v>
      </c>
      <c r="DG626" s="53">
        <v>278.48200000000003</v>
      </c>
      <c r="DH626" s="53">
        <v>-81.92886</v>
      </c>
      <c r="DI626" s="53">
        <v>-277.64640000000003</v>
      </c>
      <c r="DJ626" s="53">
        <v>70.331990000000005</v>
      </c>
      <c r="DK626" s="53">
        <v>1282.1010000000001</v>
      </c>
      <c r="DL626" s="53">
        <v>1020.499</v>
      </c>
      <c r="DM626" s="53">
        <v>-249.28460000000001</v>
      </c>
      <c r="DN626" s="53">
        <v>-204.02940000000001</v>
      </c>
      <c r="DO626" s="53">
        <v>-6.5122799999999995E-2</v>
      </c>
      <c r="DP626" s="53">
        <v>-512.62260000000003</v>
      </c>
      <c r="DQ626" s="53">
        <v>-223.18219999999999</v>
      </c>
      <c r="DR626" s="53">
        <v>-373.29390000000001</v>
      </c>
      <c r="DS626" s="53">
        <v>-290.06610000000001</v>
      </c>
      <c r="DT626" s="53">
        <v>1082.2850000000001</v>
      </c>
      <c r="DU626" s="53">
        <v>-27.096489999999999</v>
      </c>
      <c r="DV626" s="53">
        <v>-197.85839999999999</v>
      </c>
      <c r="DW626" s="53">
        <v>-399.66860000000003</v>
      </c>
      <c r="DX626" s="53">
        <v>1477.575</v>
      </c>
      <c r="DY626" s="53">
        <v>-103.8725</v>
      </c>
      <c r="DZ626" s="53">
        <v>-530.17669999999998</v>
      </c>
      <c r="EA626" s="53">
        <v>-484.4443</v>
      </c>
      <c r="EB626" s="53">
        <v>413.57279999999997</v>
      </c>
      <c r="EC626" s="53">
        <v>573.86929999999995</v>
      </c>
      <c r="ED626" s="53">
        <v>1595.7380000000001</v>
      </c>
      <c r="EE626" s="53">
        <v>782.04960000000005</v>
      </c>
      <c r="EF626" s="53">
        <v>61.358310000000003</v>
      </c>
      <c r="EG626" s="53">
        <v>812.44079999999997</v>
      </c>
      <c r="EH626" s="53">
        <v>347.83010000000002</v>
      </c>
      <c r="EI626" s="53">
        <v>2253.8870000000002</v>
      </c>
      <c r="EJ626" s="53">
        <v>2147.0390000000002</v>
      </c>
      <c r="EK626" s="53">
        <v>-127.8415</v>
      </c>
      <c r="EL626" s="53">
        <v>116.7667</v>
      </c>
      <c r="EM626" s="53">
        <v>394.87869999999998</v>
      </c>
      <c r="EN626" s="53">
        <v>306.05959999999999</v>
      </c>
      <c r="EO626" s="53">
        <v>-24.335599999999999</v>
      </c>
      <c r="EP626" s="53">
        <v>-72.037360000000007</v>
      </c>
      <c r="EQ626" s="53">
        <v>159.94309999999999</v>
      </c>
      <c r="ER626" s="53">
        <v>1972.325</v>
      </c>
      <c r="ES626" s="53">
        <v>144.3947</v>
      </c>
      <c r="ET626" s="53">
        <v>89.687020000000004</v>
      </c>
      <c r="EU626" s="53">
        <v>1120.1669999999999</v>
      </c>
      <c r="EV626" s="53">
        <v>2703.3910000000001</v>
      </c>
      <c r="EW626" s="53">
        <v>58.967460000000003</v>
      </c>
      <c r="EX626" s="53">
        <v>59.407609999999998</v>
      </c>
      <c r="EY626" s="53">
        <v>60.330779999999997</v>
      </c>
      <c r="EZ626" s="53">
        <v>60.568759999999997</v>
      </c>
      <c r="FA626" s="53">
        <v>60.324359999999999</v>
      </c>
      <c r="FB626" s="53">
        <v>59.190779999999997</v>
      </c>
      <c r="FC626" s="53">
        <v>58.55489</v>
      </c>
      <c r="FD626" s="53">
        <v>58.145519999999998</v>
      </c>
      <c r="FE626" s="53">
        <v>62.480840000000001</v>
      </c>
      <c r="FF626" s="53">
        <v>66.661950000000004</v>
      </c>
      <c r="FG626" s="53">
        <v>70.180850000000007</v>
      </c>
      <c r="FH626" s="53">
        <v>71.995369999999994</v>
      </c>
      <c r="FI626" s="53">
        <v>74.196129999999997</v>
      </c>
      <c r="FJ626" s="53">
        <v>77.763109999999998</v>
      </c>
      <c r="FK626" s="53">
        <v>63.780450000000002</v>
      </c>
      <c r="FL626" s="53">
        <v>78.831710000000001</v>
      </c>
      <c r="FM626" s="53">
        <v>75.54562</v>
      </c>
      <c r="FN626" s="53">
        <v>72.53725</v>
      </c>
      <c r="FO626" s="53">
        <v>77.533940000000001</v>
      </c>
      <c r="FP626" s="53">
        <v>70.235560000000007</v>
      </c>
      <c r="FQ626" s="53">
        <v>66.024249999999995</v>
      </c>
      <c r="FR626" s="53">
        <v>700.28</v>
      </c>
      <c r="FS626" s="53">
        <v>67.331990000000005</v>
      </c>
      <c r="FT626" s="53">
        <v>61.93779</v>
      </c>
      <c r="FU626" s="53">
        <v>38</v>
      </c>
      <c r="FV626" s="53">
        <v>57588.84</v>
      </c>
      <c r="FW626" s="53">
        <v>4322.7730000000001</v>
      </c>
      <c r="FX626" s="53">
        <v>1</v>
      </c>
    </row>
    <row r="627" spans="1:180" x14ac:dyDescent="0.3">
      <c r="A627" t="s">
        <v>174</v>
      </c>
      <c r="B627" t="s">
        <v>222</v>
      </c>
      <c r="C627" t="s">
        <v>180</v>
      </c>
      <c r="D627" t="s">
        <v>227</v>
      </c>
      <c r="E627" t="s">
        <v>190</v>
      </c>
      <c r="F627" t="s">
        <v>241</v>
      </c>
      <c r="G627" t="s">
        <v>244</v>
      </c>
      <c r="H627" s="53">
        <v>75</v>
      </c>
      <c r="I627" s="53">
        <v>1471.8408999999999</v>
      </c>
      <c r="J627" s="53">
        <v>1465.384</v>
      </c>
      <c r="K627" s="53">
        <v>1452.8050000000001</v>
      </c>
      <c r="L627" s="53">
        <v>1434.711</v>
      </c>
      <c r="M627" s="53">
        <v>1465.394</v>
      </c>
      <c r="N627" s="53">
        <v>1479.692</v>
      </c>
      <c r="O627" s="53">
        <v>1521.059</v>
      </c>
      <c r="P627" s="53">
        <v>1507.114</v>
      </c>
      <c r="Q627" s="53">
        <v>1535.077</v>
      </c>
      <c r="R627" s="53">
        <v>1537.152</v>
      </c>
      <c r="S627" s="53">
        <v>1561.9829999999999</v>
      </c>
      <c r="T627" s="53">
        <v>1584.2650000000001</v>
      </c>
      <c r="U627" s="53">
        <v>1595.87</v>
      </c>
      <c r="V627" s="53">
        <v>1626.7629999999999</v>
      </c>
      <c r="W627" s="53">
        <v>1607.7819999999999</v>
      </c>
      <c r="X627" s="53">
        <v>1627.7729999999999</v>
      </c>
      <c r="Y627" s="53">
        <v>1632.9349999999999</v>
      </c>
      <c r="Z627" s="53">
        <v>1619.365</v>
      </c>
      <c r="AA627" s="53">
        <v>1584.16</v>
      </c>
      <c r="AB627" s="53">
        <v>1558.8979999999999</v>
      </c>
      <c r="AC627" s="53">
        <v>1535.739</v>
      </c>
      <c r="AD627" s="53">
        <v>1507.1579999999999</v>
      </c>
      <c r="AE627" s="53">
        <v>1491.7739999999999</v>
      </c>
      <c r="AF627" s="53">
        <v>1489.636</v>
      </c>
      <c r="AG627" s="53">
        <v>-107.5789</v>
      </c>
      <c r="AH627" s="53">
        <v>-106.04340000000001</v>
      </c>
      <c r="AI627" s="53">
        <v>-114.9323</v>
      </c>
      <c r="AJ627" s="53">
        <v>-149.97730000000001</v>
      </c>
      <c r="AK627" s="53">
        <v>-114.2146</v>
      </c>
      <c r="AL627" s="53">
        <v>-120.80880000000001</v>
      </c>
      <c r="AM627" s="53">
        <v>-118.7582</v>
      </c>
      <c r="AN627" s="53">
        <v>-132.71190000000001</v>
      </c>
      <c r="AO627" s="53">
        <v>-115.5784</v>
      </c>
      <c r="AP627" s="53">
        <v>-143.64330000000001</v>
      </c>
      <c r="AQ627" s="53">
        <v>-145.315</v>
      </c>
      <c r="AR627" s="53">
        <v>-163.4383</v>
      </c>
      <c r="AS627" s="53">
        <v>-151.61689999999999</v>
      </c>
      <c r="AT627" s="53">
        <v>-133.88079999999999</v>
      </c>
      <c r="AU627" s="53">
        <v>-150.06290000000001</v>
      </c>
      <c r="AV627" s="53">
        <v>-116.3111</v>
      </c>
      <c r="AW627" s="53">
        <v>-89.901650000000004</v>
      </c>
      <c r="AX627" s="53">
        <v>-116.9747</v>
      </c>
      <c r="AY627" s="53">
        <v>-126.5491</v>
      </c>
      <c r="AZ627" s="53">
        <v>-115.82429999999999</v>
      </c>
      <c r="BA627" s="53">
        <v>-138.01849999999999</v>
      </c>
      <c r="BB627" s="53">
        <v>-143.6626</v>
      </c>
      <c r="BC627" s="53">
        <v>-143.05359999999999</v>
      </c>
      <c r="BD627" s="53">
        <v>-111.4123</v>
      </c>
      <c r="BE627" s="53">
        <v>-39.307468</v>
      </c>
      <c r="BF627" s="53">
        <v>-38.286879999999996</v>
      </c>
      <c r="BG627" s="53">
        <v>-43.879390000000001</v>
      </c>
      <c r="BH627" s="53">
        <v>-67.429929999999999</v>
      </c>
      <c r="BI627" s="53">
        <v>-40.341670000000001</v>
      </c>
      <c r="BJ627" s="53">
        <v>-48.373370000000001</v>
      </c>
      <c r="BK627" s="53">
        <v>-38.920870000000001</v>
      </c>
      <c r="BL627" s="53">
        <v>-54.575279999999999</v>
      </c>
      <c r="BM627" s="53">
        <v>-38.616340000000001</v>
      </c>
      <c r="BN627" s="53">
        <v>-69.263149999999996</v>
      </c>
      <c r="BO627" s="53">
        <v>-72.22072</v>
      </c>
      <c r="BP627" s="53">
        <v>-75.664270000000002</v>
      </c>
      <c r="BQ627" s="53">
        <v>-68.765199999999993</v>
      </c>
      <c r="BR627" s="53">
        <v>-47.88449</v>
      </c>
      <c r="BS627" s="53">
        <v>-64.325990000000004</v>
      </c>
      <c r="BT627" s="53">
        <v>-34.235999999999997</v>
      </c>
      <c r="BU627" s="53">
        <v>-16.076509999999999</v>
      </c>
      <c r="BV627" s="53">
        <v>-30.067019999999999</v>
      </c>
      <c r="BW627" s="53">
        <v>-33.365180000000002</v>
      </c>
      <c r="BX627" s="53">
        <v>-24.742809999999999</v>
      </c>
      <c r="BY627" s="53">
        <v>-40.556870000000004</v>
      </c>
      <c r="BZ627" s="53">
        <v>-58.810470000000002</v>
      </c>
      <c r="CA627" s="53">
        <v>-57.844920000000002</v>
      </c>
      <c r="CB627" s="53">
        <v>-42.188749999999999</v>
      </c>
      <c r="CC627" s="53">
        <v>7.9771127999999996</v>
      </c>
      <c r="CD627" s="53">
        <v>8.6410929999999997</v>
      </c>
      <c r="CE627" s="53">
        <v>5.3316280000000003</v>
      </c>
      <c r="CF627" s="53">
        <v>-10.257849999999999</v>
      </c>
      <c r="CG627" s="53">
        <v>10.822469999999999</v>
      </c>
      <c r="CH627" s="53">
        <v>1.7951589999999999</v>
      </c>
      <c r="CI627" s="53">
        <v>16.374220000000001</v>
      </c>
      <c r="CJ627" s="53">
        <v>-0.45809470000000002</v>
      </c>
      <c r="CK627" s="53">
        <v>14.68732</v>
      </c>
      <c r="CL627" s="53">
        <v>-17.747669999999999</v>
      </c>
      <c r="CM627" s="53">
        <v>-21.595880000000001</v>
      </c>
      <c r="CN627" s="53">
        <v>-14.872249999999999</v>
      </c>
      <c r="CO627" s="53">
        <v>-11.38236</v>
      </c>
      <c r="CP627" s="53">
        <v>11.67628</v>
      </c>
      <c r="CQ627" s="53">
        <v>-4.9448460000000001</v>
      </c>
      <c r="CR627" s="53">
        <v>22.60894</v>
      </c>
      <c r="CS627" s="53">
        <v>35.054549999999999</v>
      </c>
      <c r="CT627" s="53">
        <v>30.124970000000001</v>
      </c>
      <c r="CU627" s="53">
        <v>31.1737</v>
      </c>
      <c r="CV627" s="53">
        <v>38.339959999999998</v>
      </c>
      <c r="CW627" s="53">
        <v>26.944800000000001</v>
      </c>
      <c r="CX627" s="53">
        <v>-4.2132200000000002E-2</v>
      </c>
      <c r="CY627" s="53">
        <v>1.170336</v>
      </c>
      <c r="CZ627" s="53">
        <v>5.7552659999999998</v>
      </c>
      <c r="DA627" s="53">
        <v>55.261699999999998</v>
      </c>
      <c r="DB627" s="53">
        <v>55.56906</v>
      </c>
      <c r="DC627" s="53">
        <v>54.542639999999999</v>
      </c>
      <c r="DD627" s="53">
        <v>46.914230000000003</v>
      </c>
      <c r="DE627" s="53">
        <v>61.986609999999999</v>
      </c>
      <c r="DF627" s="53">
        <v>51.96369</v>
      </c>
      <c r="DG627" s="53">
        <v>71.669300000000007</v>
      </c>
      <c r="DH627" s="53">
        <v>53.659080000000003</v>
      </c>
      <c r="DI627" s="53">
        <v>67.990979999999993</v>
      </c>
      <c r="DJ627" s="53">
        <v>33.767809999999997</v>
      </c>
      <c r="DK627" s="53">
        <v>29.028970000000001</v>
      </c>
      <c r="DL627" s="53">
        <v>45.919780000000003</v>
      </c>
      <c r="DM627" s="53">
        <v>46.000480000000003</v>
      </c>
      <c r="DN627" s="53">
        <v>71.237039999999993</v>
      </c>
      <c r="DO627" s="53">
        <v>54.436300000000003</v>
      </c>
      <c r="DP627" s="53">
        <v>79.453879999999998</v>
      </c>
      <c r="DQ627" s="53">
        <v>86.18562</v>
      </c>
      <c r="DR627" s="53">
        <v>90.316950000000006</v>
      </c>
      <c r="DS627" s="53">
        <v>95.712580000000003</v>
      </c>
      <c r="DT627" s="53">
        <v>101.42270000000001</v>
      </c>
      <c r="DU627" s="53">
        <v>94.446470000000005</v>
      </c>
      <c r="DV627" s="53">
        <v>58.726199999999999</v>
      </c>
      <c r="DW627" s="53">
        <v>60.185580000000002</v>
      </c>
      <c r="DX627" s="53">
        <v>53.699280000000002</v>
      </c>
      <c r="DY627" s="53">
        <v>123.5331</v>
      </c>
      <c r="DZ627" s="53">
        <v>123.32559999999999</v>
      </c>
      <c r="EA627" s="53">
        <v>125.5955</v>
      </c>
      <c r="EB627" s="53">
        <v>129.4616</v>
      </c>
      <c r="EC627" s="53">
        <v>135.8595</v>
      </c>
      <c r="ED627" s="53">
        <v>124.3991</v>
      </c>
      <c r="EE627" s="53">
        <v>151.50659999999999</v>
      </c>
      <c r="EF627" s="53">
        <v>131.79570000000001</v>
      </c>
      <c r="EG627" s="53">
        <v>144.953</v>
      </c>
      <c r="EH627" s="53">
        <v>108.148</v>
      </c>
      <c r="EI627" s="53">
        <v>102.1232</v>
      </c>
      <c r="EJ627" s="53">
        <v>133.69380000000001</v>
      </c>
      <c r="EK627" s="53">
        <v>128.85220000000001</v>
      </c>
      <c r="EL627" s="53">
        <v>157.23330000000001</v>
      </c>
      <c r="EM627" s="53">
        <v>140.17320000000001</v>
      </c>
      <c r="EN627" s="53">
        <v>161.52889999999999</v>
      </c>
      <c r="EO627" s="53">
        <v>160.01079999999999</v>
      </c>
      <c r="EP627" s="53">
        <v>177.22460000000001</v>
      </c>
      <c r="EQ627" s="53">
        <v>188.8965</v>
      </c>
      <c r="ER627" s="53">
        <v>192.5042</v>
      </c>
      <c r="ES627" s="53">
        <v>191.90809999999999</v>
      </c>
      <c r="ET627" s="53">
        <v>143.57830000000001</v>
      </c>
      <c r="EU627" s="53">
        <v>145.39420000000001</v>
      </c>
      <c r="EV627" s="53">
        <v>122.9228</v>
      </c>
      <c r="EW627" s="53">
        <v>63.383929999999999</v>
      </c>
      <c r="EX627" s="53">
        <v>62.492339999999999</v>
      </c>
      <c r="EY627" s="53">
        <v>61.585740000000001</v>
      </c>
      <c r="EZ627" s="53">
        <v>60.767020000000002</v>
      </c>
      <c r="FA627" s="53">
        <v>60.15625</v>
      </c>
      <c r="FB627" s="53">
        <v>59.694499999999998</v>
      </c>
      <c r="FC627" s="53">
        <v>59.411580000000001</v>
      </c>
      <c r="FD627" s="53">
        <v>60.211320000000001</v>
      </c>
      <c r="FE627" s="53">
        <v>63.439700000000002</v>
      </c>
      <c r="FF627" s="53">
        <v>67.245480000000001</v>
      </c>
      <c r="FG627" s="53">
        <v>70.991739999999993</v>
      </c>
      <c r="FH627" s="53">
        <v>74.431209999999993</v>
      </c>
      <c r="FI627" s="53">
        <v>77.369029999999995</v>
      </c>
      <c r="FJ627" s="53">
        <v>79.651840000000007</v>
      </c>
      <c r="FK627" s="53">
        <v>81.176839999999999</v>
      </c>
      <c r="FL627" s="53">
        <v>81.799270000000007</v>
      </c>
      <c r="FM627" s="53">
        <v>81.123369999999994</v>
      </c>
      <c r="FN627" s="53">
        <v>78.860479999999995</v>
      </c>
      <c r="FO627" s="53">
        <v>75.360159999999993</v>
      </c>
      <c r="FP627" s="53">
        <v>71.241209999999995</v>
      </c>
      <c r="FQ627" s="53">
        <v>68.4465</v>
      </c>
      <c r="FR627" s="53">
        <v>66.492069999999998</v>
      </c>
      <c r="FS627" s="53">
        <v>65.02534</v>
      </c>
      <c r="FT627" s="53">
        <v>63.877749999999999</v>
      </c>
      <c r="FU627" s="53">
        <v>38</v>
      </c>
      <c r="FV627" s="53">
        <v>57588.84</v>
      </c>
      <c r="FW627" s="53">
        <v>4322.7730000000001</v>
      </c>
      <c r="FX627" s="53">
        <v>1</v>
      </c>
    </row>
    <row r="628" spans="1:180" x14ac:dyDescent="0.3">
      <c r="A628" t="s">
        <v>174</v>
      </c>
      <c r="B628" t="s">
        <v>222</v>
      </c>
      <c r="C628" t="s">
        <v>180</v>
      </c>
      <c r="D628" t="s">
        <v>248</v>
      </c>
      <c r="E628" t="s">
        <v>188</v>
      </c>
      <c r="F628" t="s">
        <v>241</v>
      </c>
      <c r="G628" t="s">
        <v>244</v>
      </c>
      <c r="H628" s="53">
        <v>75</v>
      </c>
      <c r="I628" s="53">
        <v>1441.35</v>
      </c>
      <c r="J628" s="53">
        <v>1438.126</v>
      </c>
      <c r="K628" s="53">
        <v>1420.77</v>
      </c>
      <c r="L628" s="53">
        <v>1406.421</v>
      </c>
      <c r="M628" s="53">
        <v>1401.02</v>
      </c>
      <c r="N628" s="53">
        <v>1371.999</v>
      </c>
      <c r="O628" s="53">
        <v>1358.6369999999999</v>
      </c>
      <c r="P628" s="53">
        <v>1385.4960000000001</v>
      </c>
      <c r="Q628" s="53">
        <v>1401.42</v>
      </c>
      <c r="R628" s="53">
        <v>1413.5540000000001</v>
      </c>
      <c r="S628" s="53">
        <v>1423.1959999999999</v>
      </c>
      <c r="T628" s="53">
        <v>1449.0740000000001</v>
      </c>
      <c r="U628" s="53">
        <v>1447.721</v>
      </c>
      <c r="V628" s="53">
        <v>1455.59</v>
      </c>
      <c r="W628" s="53">
        <v>1453.3720000000001</v>
      </c>
      <c r="X628" s="53">
        <v>1463.893</v>
      </c>
      <c r="Y628" s="53">
        <v>1467.944</v>
      </c>
      <c r="Z628" s="53">
        <v>1478.511</v>
      </c>
      <c r="AA628" s="53">
        <v>1472.1959999999999</v>
      </c>
      <c r="AB628" s="53">
        <v>1455.711</v>
      </c>
      <c r="AC628" s="53">
        <v>1479.559</v>
      </c>
      <c r="AD628" s="53">
        <v>1478.4870000000001</v>
      </c>
      <c r="AE628" s="53">
        <v>1463.0419999999999</v>
      </c>
      <c r="AF628" s="53">
        <v>1445.2329999999999</v>
      </c>
      <c r="AG628" s="53">
        <v>-179.5051</v>
      </c>
      <c r="AH628" s="53">
        <v>-171.4015</v>
      </c>
      <c r="AI628" s="53">
        <v>-179.8126</v>
      </c>
      <c r="AJ628" s="53">
        <v>-198.1575</v>
      </c>
      <c r="AK628" s="53">
        <v>-213.73939999999999</v>
      </c>
      <c r="AL628" s="53">
        <v>-248.244</v>
      </c>
      <c r="AM628" s="53">
        <v>-258.64580000000001</v>
      </c>
      <c r="AN628" s="53">
        <v>-221.76560000000001</v>
      </c>
      <c r="AO628" s="53">
        <v>-219.2064</v>
      </c>
      <c r="AP628" s="53">
        <v>-229.56979999999999</v>
      </c>
      <c r="AQ628" s="53">
        <v>-240.52160000000001</v>
      </c>
      <c r="AR628" s="53">
        <v>-210.35140000000001</v>
      </c>
      <c r="AS628" s="53">
        <v>-237.93899999999999</v>
      </c>
      <c r="AT628" s="53">
        <v>-234.61420000000001</v>
      </c>
      <c r="AU628" s="53">
        <v>-256.59370000000001</v>
      </c>
      <c r="AV628" s="53">
        <v>-234.43719999999999</v>
      </c>
      <c r="AW628" s="53">
        <v>-249.71250000000001</v>
      </c>
      <c r="AX628" s="53">
        <v>-233.4135</v>
      </c>
      <c r="AY628" s="53">
        <v>-219.64279999999999</v>
      </c>
      <c r="AZ628" s="53">
        <v>-223.48009999999999</v>
      </c>
      <c r="BA628" s="53">
        <v>-173.34809999999999</v>
      </c>
      <c r="BB628" s="53">
        <v>-187.8373</v>
      </c>
      <c r="BC628" s="53">
        <v>-212.36959999999999</v>
      </c>
      <c r="BD628" s="53">
        <v>-234.39269999999999</v>
      </c>
      <c r="BE628" s="53">
        <v>-75.055023000000006</v>
      </c>
      <c r="BF628" s="53">
        <v>-69.458370000000002</v>
      </c>
      <c r="BG628" s="53">
        <v>-81.298569999999998</v>
      </c>
      <c r="BH628" s="53">
        <v>-95.516279999999995</v>
      </c>
      <c r="BI628" s="53">
        <v>-105.9413</v>
      </c>
      <c r="BJ628" s="53">
        <v>-136.07320000000001</v>
      </c>
      <c r="BK628" s="53">
        <v>-141.6071</v>
      </c>
      <c r="BL628" s="53">
        <v>-112.8873</v>
      </c>
      <c r="BM628" s="53">
        <v>-106.4769</v>
      </c>
      <c r="BN628" s="53">
        <v>-115.1755</v>
      </c>
      <c r="BO628" s="53">
        <v>-121.73860000000001</v>
      </c>
      <c r="BP628" s="53">
        <v>-101.20610000000001</v>
      </c>
      <c r="BQ628" s="53">
        <v>-120.40649999999999</v>
      </c>
      <c r="BR628" s="53">
        <v>-118.0968</v>
      </c>
      <c r="BS628" s="53">
        <v>-131.029</v>
      </c>
      <c r="BT628" s="53">
        <v>-114.7197</v>
      </c>
      <c r="BU628" s="53">
        <v>-118.7722</v>
      </c>
      <c r="BV628" s="53">
        <v>-106.2966</v>
      </c>
      <c r="BW628" s="53">
        <v>-94.479280000000003</v>
      </c>
      <c r="BX628" s="53">
        <v>-96.221779999999995</v>
      </c>
      <c r="BY628" s="53">
        <v>-54.186239999999998</v>
      </c>
      <c r="BZ628" s="53">
        <v>-60.878590000000003</v>
      </c>
      <c r="CA628" s="53">
        <v>-75.43683</v>
      </c>
      <c r="CB628" s="53">
        <v>-90.283029999999997</v>
      </c>
      <c r="CC628" s="53">
        <v>-2.713203</v>
      </c>
      <c r="CD628" s="53">
        <v>1.147098</v>
      </c>
      <c r="CE628" s="53">
        <v>-13.068049999999999</v>
      </c>
      <c r="CF628" s="53">
        <v>-24.427299999999999</v>
      </c>
      <c r="CG628" s="53">
        <v>-31.280660000000001</v>
      </c>
      <c r="CH628" s="53">
        <v>-58.383989999999997</v>
      </c>
      <c r="CI628" s="53">
        <v>-60.54636</v>
      </c>
      <c r="CJ628" s="53">
        <v>-37.478540000000002</v>
      </c>
      <c r="CK628" s="53">
        <v>-28.40071</v>
      </c>
      <c r="CL628" s="53">
        <v>-35.946289999999998</v>
      </c>
      <c r="CM628" s="53">
        <v>-39.469810000000003</v>
      </c>
      <c r="CN628" s="53">
        <v>-25.612369999999999</v>
      </c>
      <c r="CO628" s="53">
        <v>-39.003770000000003</v>
      </c>
      <c r="CP628" s="53">
        <v>-37.397089999999999</v>
      </c>
      <c r="CQ628" s="53">
        <v>-44.063249999999996</v>
      </c>
      <c r="CR628" s="53">
        <v>-31.803809999999999</v>
      </c>
      <c r="CS628" s="53">
        <v>-28.083359999999999</v>
      </c>
      <c r="CT628" s="53">
        <v>-18.255890000000001</v>
      </c>
      <c r="CU628" s="53">
        <v>-7.7914329999999996</v>
      </c>
      <c r="CV628" s="53">
        <v>-8.0830359999999999</v>
      </c>
      <c r="CW628" s="53">
        <v>28.34488</v>
      </c>
      <c r="CX628" s="53">
        <v>27.052620000000001</v>
      </c>
      <c r="CY628" s="53">
        <v>19.402380000000001</v>
      </c>
      <c r="CZ628" s="53">
        <v>9.5268770000000007</v>
      </c>
      <c r="DA628" s="53">
        <v>69.628615999999994</v>
      </c>
      <c r="DB628" s="53">
        <v>71.752570000000006</v>
      </c>
      <c r="DC628" s="53">
        <v>55.162460000000003</v>
      </c>
      <c r="DD628" s="53">
        <v>46.661679999999997</v>
      </c>
      <c r="DE628" s="53">
        <v>43.379980000000003</v>
      </c>
      <c r="DF628" s="53">
        <v>19.30518</v>
      </c>
      <c r="DG628" s="53">
        <v>20.514340000000001</v>
      </c>
      <c r="DH628" s="53">
        <v>37.930230000000002</v>
      </c>
      <c r="DI628" s="53">
        <v>49.675440000000002</v>
      </c>
      <c r="DJ628" s="53">
        <v>43.282879999999999</v>
      </c>
      <c r="DK628" s="53">
        <v>42.798949999999998</v>
      </c>
      <c r="DL628" s="53">
        <v>49.98133</v>
      </c>
      <c r="DM628" s="53">
        <v>42.398919999999997</v>
      </c>
      <c r="DN628" s="53">
        <v>43.30256</v>
      </c>
      <c r="DO628" s="53">
        <v>42.902500000000003</v>
      </c>
      <c r="DP628" s="53">
        <v>51.112119999999997</v>
      </c>
      <c r="DQ628" s="53">
        <v>62.605499999999999</v>
      </c>
      <c r="DR628" s="53">
        <v>69.784859999999995</v>
      </c>
      <c r="DS628" s="53">
        <v>78.896420000000006</v>
      </c>
      <c r="DT628" s="53">
        <v>80.055700000000002</v>
      </c>
      <c r="DU628" s="53">
        <v>110.876</v>
      </c>
      <c r="DV628" s="53">
        <v>114.9838</v>
      </c>
      <c r="DW628" s="53">
        <v>114.24160000000001</v>
      </c>
      <c r="DX628" s="53">
        <v>109.3368</v>
      </c>
      <c r="DY628" s="53">
        <v>174.0787</v>
      </c>
      <c r="DZ628" s="53">
        <v>173.69569999999999</v>
      </c>
      <c r="EA628" s="53">
        <v>153.6765</v>
      </c>
      <c r="EB628" s="53">
        <v>149.30289999999999</v>
      </c>
      <c r="EC628" s="53">
        <v>151.1781</v>
      </c>
      <c r="ED628" s="53">
        <v>131.476</v>
      </c>
      <c r="EE628" s="53">
        <v>137.5531</v>
      </c>
      <c r="EF628" s="53">
        <v>146.80850000000001</v>
      </c>
      <c r="EG628" s="53">
        <v>162.405</v>
      </c>
      <c r="EH628" s="53">
        <v>157.6772</v>
      </c>
      <c r="EI628" s="53">
        <v>161.58199999999999</v>
      </c>
      <c r="EJ628" s="53">
        <v>159.1266</v>
      </c>
      <c r="EK628" s="53">
        <v>159.9315</v>
      </c>
      <c r="EL628" s="53">
        <v>159.82</v>
      </c>
      <c r="EM628" s="53">
        <v>168.46719999999999</v>
      </c>
      <c r="EN628" s="53">
        <v>170.8296</v>
      </c>
      <c r="EO628" s="53">
        <v>193.54580000000001</v>
      </c>
      <c r="EP628" s="53">
        <v>196.90170000000001</v>
      </c>
      <c r="EQ628" s="53">
        <v>204.0599</v>
      </c>
      <c r="ER628" s="53">
        <v>207.31399999999999</v>
      </c>
      <c r="ES628" s="53">
        <v>230.0378</v>
      </c>
      <c r="ET628" s="53">
        <v>241.9426</v>
      </c>
      <c r="EU628" s="53">
        <v>251.17439999999999</v>
      </c>
      <c r="EV628" s="53">
        <v>253.44640000000001</v>
      </c>
      <c r="EW628" s="53">
        <v>64.459090000000003</v>
      </c>
      <c r="EX628" s="53">
        <v>63.56268</v>
      </c>
      <c r="EY628" s="53">
        <v>62.862450000000003</v>
      </c>
      <c r="EZ628" s="53">
        <v>62.07938</v>
      </c>
      <c r="FA628" s="53">
        <v>61.327950000000001</v>
      </c>
      <c r="FB628" s="53">
        <v>60.830550000000002</v>
      </c>
      <c r="FC628" s="53">
        <v>60.658180000000002</v>
      </c>
      <c r="FD628" s="53">
        <v>62.263069999999999</v>
      </c>
      <c r="FE628" s="53">
        <v>65.144409999999993</v>
      </c>
      <c r="FF628" s="53">
        <v>68.788529999999994</v>
      </c>
      <c r="FG628" s="53">
        <v>72.441490000000002</v>
      </c>
      <c r="FH628" s="53">
        <v>75.863100000000003</v>
      </c>
      <c r="FI628" s="53">
        <v>78.832660000000004</v>
      </c>
      <c r="FJ628" s="53">
        <v>80.931299999999993</v>
      </c>
      <c r="FK628" s="53">
        <v>82.317760000000007</v>
      </c>
      <c r="FL628" s="53">
        <v>83.227999999999994</v>
      </c>
      <c r="FM628" s="53">
        <v>82.646029999999996</v>
      </c>
      <c r="FN628" s="53">
        <v>80.854609999999994</v>
      </c>
      <c r="FO628" s="53">
        <v>78.379620000000003</v>
      </c>
      <c r="FP628" s="53">
        <v>74.822720000000004</v>
      </c>
      <c r="FQ628" s="53">
        <v>70.941810000000004</v>
      </c>
      <c r="FR628" s="53">
        <v>68.167649999999995</v>
      </c>
      <c r="FS628" s="53">
        <v>66.155770000000004</v>
      </c>
      <c r="FT628" s="53">
        <v>64.922839999999994</v>
      </c>
      <c r="FU628" s="53">
        <v>38</v>
      </c>
      <c r="FV628" s="53">
        <v>57705.2</v>
      </c>
      <c r="FW628" s="53">
        <v>4310.4949999999999</v>
      </c>
      <c r="FX628" s="53">
        <v>1</v>
      </c>
    </row>
    <row r="629" spans="1:180" x14ac:dyDescent="0.3">
      <c r="A629" t="s">
        <v>174</v>
      </c>
      <c r="B629" t="s">
        <v>222</v>
      </c>
      <c r="C629" t="s">
        <v>180</v>
      </c>
      <c r="D629" t="s">
        <v>227</v>
      </c>
      <c r="E629" t="s">
        <v>189</v>
      </c>
      <c r="F629" t="s">
        <v>241</v>
      </c>
      <c r="G629" t="s">
        <v>244</v>
      </c>
      <c r="H629" s="53">
        <v>75</v>
      </c>
      <c r="I629" s="53">
        <v>1503.24</v>
      </c>
      <c r="J629" s="53">
        <v>1540.905</v>
      </c>
      <c r="K629" s="53">
        <v>1586.3810000000001</v>
      </c>
      <c r="L629" s="53">
        <v>1522.155</v>
      </c>
      <c r="M629" s="53">
        <v>1602.068</v>
      </c>
      <c r="N629" s="53">
        <v>1555.443</v>
      </c>
      <c r="O629" s="53">
        <v>1693.02</v>
      </c>
      <c r="P629" s="53">
        <v>1452.354</v>
      </c>
      <c r="Q629" s="53">
        <v>1533.1669999999999</v>
      </c>
      <c r="R629" s="53">
        <v>1529.1980000000001</v>
      </c>
      <c r="S629" s="53">
        <v>1572.877</v>
      </c>
      <c r="T629" s="53">
        <v>1550.953</v>
      </c>
      <c r="U629" s="53">
        <v>1567.3209999999999</v>
      </c>
      <c r="V629" s="53">
        <v>1539.9639999999999</v>
      </c>
      <c r="W629" s="53">
        <v>1570.6690000000001</v>
      </c>
      <c r="X629" s="53">
        <v>1507.3440000000001</v>
      </c>
      <c r="Y629" s="53">
        <v>1483.8140000000001</v>
      </c>
      <c r="Z629" s="53">
        <v>1517.5119999999999</v>
      </c>
      <c r="AA629" s="53">
        <v>1528.2739999999999</v>
      </c>
      <c r="AB629" s="53">
        <v>1461.2329999999999</v>
      </c>
      <c r="AC629" s="53">
        <v>1455.49</v>
      </c>
      <c r="AD629" s="53">
        <v>1479.2059999999999</v>
      </c>
      <c r="AE629" s="53">
        <v>1451.328</v>
      </c>
      <c r="AF629" s="53">
        <v>1495.731</v>
      </c>
      <c r="AG629" s="53">
        <v>-343.64191</v>
      </c>
      <c r="AH629" s="53">
        <v>-443.74630000000002</v>
      </c>
      <c r="AI629" s="53">
        <v>-444.82209999999998</v>
      </c>
      <c r="AJ629" s="53">
        <v>-369.19659999999999</v>
      </c>
      <c r="AK629" s="53">
        <v>-422.4846</v>
      </c>
      <c r="AL629" s="53">
        <v>-302.87670000000003</v>
      </c>
      <c r="AM629" s="53">
        <v>-161.06469999999999</v>
      </c>
      <c r="AN629" s="53">
        <v>-256.26990000000001</v>
      </c>
      <c r="AO629" s="53">
        <v>-175.15369999999999</v>
      </c>
      <c r="AP629" s="53">
        <v>-177.79089999999999</v>
      </c>
      <c r="AQ629" s="53">
        <v>-165.67910000000001</v>
      </c>
      <c r="AR629" s="53">
        <v>-268.84339999999997</v>
      </c>
      <c r="AS629" s="53">
        <v>-210.95060000000001</v>
      </c>
      <c r="AT629" s="53">
        <v>-455.87580000000003</v>
      </c>
      <c r="AU629" s="53">
        <v>-240.04249999999999</v>
      </c>
      <c r="AV629" s="53">
        <v>-358.73509999999999</v>
      </c>
      <c r="AW629" s="53">
        <v>-398.28140000000002</v>
      </c>
      <c r="AX629" s="53">
        <v>-325.57979999999998</v>
      </c>
      <c r="AY629" s="53">
        <v>-301.2285</v>
      </c>
      <c r="AZ629" s="53">
        <v>-272.68369999999999</v>
      </c>
      <c r="BA629" s="53">
        <v>-321.06979999999999</v>
      </c>
      <c r="BB629" s="53">
        <v>-282.02760000000001</v>
      </c>
      <c r="BC629" s="53">
        <v>-220.1157</v>
      </c>
      <c r="BD629" s="53">
        <v>-253.1534</v>
      </c>
      <c r="BE629" s="53">
        <v>-127.9813</v>
      </c>
      <c r="BF629" s="53">
        <v>-143.37139999999999</v>
      </c>
      <c r="BG629" s="53">
        <v>-111.7967</v>
      </c>
      <c r="BH629" s="53">
        <v>-117.2581</v>
      </c>
      <c r="BI629" s="53">
        <v>-98.65155</v>
      </c>
      <c r="BJ629" s="53">
        <v>-91.313069999999996</v>
      </c>
      <c r="BK629" s="53">
        <v>33.346170000000001</v>
      </c>
      <c r="BL629" s="53">
        <v>-153.1996</v>
      </c>
      <c r="BM629" s="53">
        <v>-80.987219999999994</v>
      </c>
      <c r="BN629" s="53">
        <v>-99.591040000000007</v>
      </c>
      <c r="BO629" s="53">
        <v>-83.861000000000004</v>
      </c>
      <c r="BP629" s="53">
        <v>-149.30770000000001</v>
      </c>
      <c r="BQ629" s="53">
        <v>-121.7884</v>
      </c>
      <c r="BR629" s="53">
        <v>-242.4323</v>
      </c>
      <c r="BS629" s="53">
        <v>-133.67859999999999</v>
      </c>
      <c r="BT629" s="53">
        <v>-215.58439999999999</v>
      </c>
      <c r="BU629" s="53">
        <v>-241.66900000000001</v>
      </c>
      <c r="BV629" s="53">
        <v>-186.9537</v>
      </c>
      <c r="BW629" s="53">
        <v>-151.1585</v>
      </c>
      <c r="BX629" s="53">
        <v>-159.7884</v>
      </c>
      <c r="BY629" s="53">
        <v>-174.67689999999999</v>
      </c>
      <c r="BZ629" s="53">
        <v>-143.8466</v>
      </c>
      <c r="CA629" s="53">
        <v>-123.76049999999999</v>
      </c>
      <c r="CB629" s="53">
        <v>-105.8442</v>
      </c>
      <c r="CC629" s="53">
        <v>21.384640000000001</v>
      </c>
      <c r="CD629" s="53">
        <v>64.667389999999997</v>
      </c>
      <c r="CE629" s="53">
        <v>118.8556</v>
      </c>
      <c r="CF629" s="53">
        <v>57.233820000000001</v>
      </c>
      <c r="CG629" s="53">
        <v>125.6343</v>
      </c>
      <c r="CH629" s="53">
        <v>55.215249999999997</v>
      </c>
      <c r="CI629" s="53">
        <v>167.99449999999999</v>
      </c>
      <c r="CJ629" s="53">
        <v>-81.813450000000003</v>
      </c>
      <c r="CK629" s="53">
        <v>-15.767810000000001</v>
      </c>
      <c r="CL629" s="53">
        <v>-45.430039999999998</v>
      </c>
      <c r="CM629" s="53">
        <v>-27.193999999999999</v>
      </c>
      <c r="CN629" s="53">
        <v>-66.517600000000002</v>
      </c>
      <c r="CO629" s="53">
        <v>-60.034889999999997</v>
      </c>
      <c r="CP629" s="53">
        <v>-94.601990000000001</v>
      </c>
      <c r="CQ629" s="53">
        <v>-60.011339999999997</v>
      </c>
      <c r="CR629" s="53">
        <v>-116.4387</v>
      </c>
      <c r="CS629" s="53">
        <v>-133.19980000000001</v>
      </c>
      <c r="CT629" s="53">
        <v>-90.941630000000004</v>
      </c>
      <c r="CU629" s="53">
        <v>-47.22045</v>
      </c>
      <c r="CV629" s="53">
        <v>-81.597369999999998</v>
      </c>
      <c r="CW629" s="53">
        <v>-73.285570000000007</v>
      </c>
      <c r="CX629" s="53">
        <v>-48.14282</v>
      </c>
      <c r="CY629" s="53">
        <v>-57.025129999999997</v>
      </c>
      <c r="CZ629" s="53">
        <v>-3.8182710000000002</v>
      </c>
      <c r="DA629" s="53">
        <v>170.75049999999999</v>
      </c>
      <c r="DB629" s="53">
        <v>272.70620000000002</v>
      </c>
      <c r="DC629" s="53">
        <v>349.50799999999998</v>
      </c>
      <c r="DD629" s="53">
        <v>231.72569999999999</v>
      </c>
      <c r="DE629" s="53">
        <v>349.92009999999999</v>
      </c>
      <c r="DF629" s="53">
        <v>201.74359999999999</v>
      </c>
      <c r="DG629" s="53">
        <v>302.6429</v>
      </c>
      <c r="DH629" s="53">
        <v>-10.427289999999999</v>
      </c>
      <c r="DI629" s="53">
        <v>49.451599999999999</v>
      </c>
      <c r="DJ629" s="53">
        <v>8.730969</v>
      </c>
      <c r="DK629" s="53">
        <v>29.472989999999999</v>
      </c>
      <c r="DL629" s="53">
        <v>16.272459999999999</v>
      </c>
      <c r="DM629" s="53">
        <v>1.718607</v>
      </c>
      <c r="DN629" s="53">
        <v>53.22831</v>
      </c>
      <c r="DO629" s="53">
        <v>13.655939999999999</v>
      </c>
      <c r="DP629" s="53">
        <v>-17.29297</v>
      </c>
      <c r="DQ629" s="53">
        <v>-24.730630000000001</v>
      </c>
      <c r="DR629" s="53">
        <v>5.0704120000000001</v>
      </c>
      <c r="DS629" s="53">
        <v>56.717590000000001</v>
      </c>
      <c r="DT629" s="53">
        <v>-3.4063870000000001</v>
      </c>
      <c r="DU629" s="53">
        <v>28.105740000000001</v>
      </c>
      <c r="DV629" s="53">
        <v>47.560929999999999</v>
      </c>
      <c r="DW629" s="53">
        <v>9.7101919999999993</v>
      </c>
      <c r="DX629" s="53">
        <v>98.207620000000006</v>
      </c>
      <c r="DY629" s="53">
        <v>386.41118999999998</v>
      </c>
      <c r="DZ629" s="53">
        <v>573.08109999999999</v>
      </c>
      <c r="EA629" s="53">
        <v>682.53340000000003</v>
      </c>
      <c r="EB629" s="53">
        <v>483.66430000000003</v>
      </c>
      <c r="EC629" s="53">
        <v>673.75319999999999</v>
      </c>
      <c r="ED629" s="53">
        <v>413.30720000000002</v>
      </c>
      <c r="EE629" s="53">
        <v>497.05380000000002</v>
      </c>
      <c r="EF629" s="53">
        <v>92.642989999999998</v>
      </c>
      <c r="EG629" s="53">
        <v>143.6181</v>
      </c>
      <c r="EH629" s="53">
        <v>86.930859999999996</v>
      </c>
      <c r="EI629" s="53">
        <v>111.2911</v>
      </c>
      <c r="EJ629" s="53">
        <v>135.8082</v>
      </c>
      <c r="EK629" s="53">
        <v>90.880840000000006</v>
      </c>
      <c r="EL629" s="53">
        <v>266.67180000000002</v>
      </c>
      <c r="EM629" s="53">
        <v>120.0198</v>
      </c>
      <c r="EN629" s="53">
        <v>125.85769999999999</v>
      </c>
      <c r="EO629" s="53">
        <v>131.8817</v>
      </c>
      <c r="EP629" s="53">
        <v>143.69659999999999</v>
      </c>
      <c r="EQ629" s="53">
        <v>206.7876</v>
      </c>
      <c r="ER629" s="53">
        <v>109.489</v>
      </c>
      <c r="ES629" s="53">
        <v>174.49870000000001</v>
      </c>
      <c r="ET629" s="53">
        <v>185.74199999999999</v>
      </c>
      <c r="EU629" s="53">
        <v>106.0654</v>
      </c>
      <c r="EV629" s="53">
        <v>245.51679999999999</v>
      </c>
      <c r="EW629" s="53">
        <v>63.595039999999997</v>
      </c>
      <c r="EX629" s="53">
        <v>62.818489999999997</v>
      </c>
      <c r="EY629" s="53">
        <v>62.010980000000004</v>
      </c>
      <c r="EZ629" s="53">
        <v>61.544580000000003</v>
      </c>
      <c r="FA629" s="53">
        <v>61.005699999999997</v>
      </c>
      <c r="FB629" s="53">
        <v>60.692900000000002</v>
      </c>
      <c r="FC629" s="53">
        <v>60.432879999999997</v>
      </c>
      <c r="FD629" s="53">
        <v>61.512479999999996</v>
      </c>
      <c r="FE629" s="53">
        <v>64.200209999999998</v>
      </c>
      <c r="FF629" s="53">
        <v>67.615930000000006</v>
      </c>
      <c r="FG629" s="53">
        <v>71.192890000000006</v>
      </c>
      <c r="FH629" s="53">
        <v>74.674620000000004</v>
      </c>
      <c r="FI629" s="53">
        <v>77.527060000000006</v>
      </c>
      <c r="FJ629" s="53">
        <v>79.984610000000004</v>
      </c>
      <c r="FK629" s="53">
        <v>81.059359999999998</v>
      </c>
      <c r="FL629" s="53">
        <v>81.296049999999994</v>
      </c>
      <c r="FM629" s="53">
        <v>81.069410000000005</v>
      </c>
      <c r="FN629" s="53">
        <v>79.529110000000003</v>
      </c>
      <c r="FO629" s="53">
        <v>76.639510000000001</v>
      </c>
      <c r="FP629" s="53">
        <v>73.084919999999997</v>
      </c>
      <c r="FQ629" s="53">
        <v>69.789599999999993</v>
      </c>
      <c r="FR629" s="53">
        <v>67.568079999999995</v>
      </c>
      <c r="FS629" s="53">
        <v>66.172309999999996</v>
      </c>
      <c r="FT629" s="53">
        <v>64.952439999999996</v>
      </c>
      <c r="FU629" s="53">
        <v>38</v>
      </c>
      <c r="FV629" s="53">
        <v>58515.78</v>
      </c>
      <c r="FW629" s="53">
        <v>4328.9579999999996</v>
      </c>
      <c r="FX629" s="53">
        <v>1</v>
      </c>
    </row>
    <row r="630" spans="1:180" x14ac:dyDescent="0.3">
      <c r="A630" t="s">
        <v>174</v>
      </c>
      <c r="B630" t="s">
        <v>222</v>
      </c>
      <c r="C630" t="s">
        <v>180</v>
      </c>
      <c r="D630" t="s">
        <v>248</v>
      </c>
      <c r="E630" t="s">
        <v>187</v>
      </c>
      <c r="F630" t="s">
        <v>241</v>
      </c>
      <c r="G630" t="s">
        <v>244</v>
      </c>
      <c r="H630" s="53">
        <v>75</v>
      </c>
      <c r="I630" s="53">
        <v>1440.808</v>
      </c>
      <c r="J630" s="53">
        <v>1429.758</v>
      </c>
      <c r="K630" s="53">
        <v>1417.8109999999999</v>
      </c>
      <c r="L630" s="53">
        <v>1422.915</v>
      </c>
      <c r="M630" s="53">
        <v>1425.548</v>
      </c>
      <c r="N630" s="53">
        <v>1424.2670000000001</v>
      </c>
      <c r="O630" s="53">
        <v>1416.8579999999999</v>
      </c>
      <c r="P630" s="53">
        <v>1450.9259999999999</v>
      </c>
      <c r="Q630" s="53">
        <v>1490.6020000000001</v>
      </c>
      <c r="R630" s="53">
        <v>1540.3309999999999</v>
      </c>
      <c r="S630" s="53">
        <v>1536.769</v>
      </c>
      <c r="T630" s="53">
        <v>1538.5719999999999</v>
      </c>
      <c r="U630" s="53">
        <v>1563.172</v>
      </c>
      <c r="V630" s="53">
        <v>1569.2760000000001</v>
      </c>
      <c r="W630" s="53">
        <v>1565.623</v>
      </c>
      <c r="X630" s="53">
        <v>1547.4590000000001</v>
      </c>
      <c r="Y630" s="53">
        <v>1524.135</v>
      </c>
      <c r="Z630" s="53">
        <v>1571.27</v>
      </c>
      <c r="AA630" s="53">
        <v>1578.76</v>
      </c>
      <c r="AB630" s="53">
        <v>1554.732</v>
      </c>
      <c r="AC630" s="53">
        <v>1547.3019999999999</v>
      </c>
      <c r="AD630" s="53">
        <v>1536.057</v>
      </c>
      <c r="AE630" s="53">
        <v>1496.902</v>
      </c>
      <c r="AF630" s="53">
        <v>1489.277</v>
      </c>
      <c r="AG630" s="53">
        <v>-208.51401000000001</v>
      </c>
      <c r="AH630" s="53">
        <v>-234.27279999999999</v>
      </c>
      <c r="AI630" s="53">
        <v>-230.47190000000001</v>
      </c>
      <c r="AJ630" s="53">
        <v>-176.78659999999999</v>
      </c>
      <c r="AK630" s="53">
        <v>-190.19390000000001</v>
      </c>
      <c r="AL630" s="53">
        <v>-197.34639999999999</v>
      </c>
      <c r="AM630" s="53">
        <v>-184.7621</v>
      </c>
      <c r="AN630" s="53">
        <v>-137.62360000000001</v>
      </c>
      <c r="AO630" s="53">
        <v>-124.5539</v>
      </c>
      <c r="AP630" s="53">
        <v>-126.7176</v>
      </c>
      <c r="AQ630" s="53">
        <v>-149.49119999999999</v>
      </c>
      <c r="AR630" s="53">
        <v>-143.71039999999999</v>
      </c>
      <c r="AS630" s="53">
        <v>-123.7886</v>
      </c>
      <c r="AT630" s="53">
        <v>-131.77500000000001</v>
      </c>
      <c r="AU630" s="53">
        <v>-110.7627</v>
      </c>
      <c r="AV630" s="53">
        <v>-160.57079999999999</v>
      </c>
      <c r="AW630" s="53">
        <v>-176.6986</v>
      </c>
      <c r="AX630" s="53">
        <v>-132.80350000000001</v>
      </c>
      <c r="AY630" s="53">
        <v>-122.8925</v>
      </c>
      <c r="AZ630" s="53">
        <v>-133.1677</v>
      </c>
      <c r="BA630" s="53">
        <v>-131.6191</v>
      </c>
      <c r="BB630" s="53">
        <v>-124.991</v>
      </c>
      <c r="BC630" s="53">
        <v>-167.08879999999999</v>
      </c>
      <c r="BD630" s="53">
        <v>-148.31870000000001</v>
      </c>
      <c r="BE630" s="53">
        <v>-84.556861999999995</v>
      </c>
      <c r="BF630" s="53">
        <v>-96.953400000000002</v>
      </c>
      <c r="BG630" s="53">
        <v>-99.468329999999995</v>
      </c>
      <c r="BH630" s="53">
        <v>-72.798749999999998</v>
      </c>
      <c r="BI630" s="53">
        <v>-76.671009999999995</v>
      </c>
      <c r="BJ630" s="53">
        <v>-80.38467</v>
      </c>
      <c r="BK630" s="53">
        <v>-70.049490000000006</v>
      </c>
      <c r="BL630" s="53">
        <v>-27.534949999999998</v>
      </c>
      <c r="BM630" s="53">
        <v>-8.9232510000000005</v>
      </c>
      <c r="BN630" s="53">
        <v>7.6947840000000003</v>
      </c>
      <c r="BO630" s="53">
        <v>-9.8866499999999995</v>
      </c>
      <c r="BP630" s="53">
        <v>-10.68282</v>
      </c>
      <c r="BQ630" s="53">
        <v>5.3377800000000004</v>
      </c>
      <c r="BR630" s="53">
        <v>2.0577939999999999</v>
      </c>
      <c r="BS630" s="53">
        <v>10.844709999999999</v>
      </c>
      <c r="BT630" s="53">
        <v>-24.21932</v>
      </c>
      <c r="BU630" s="53">
        <v>-49.71031</v>
      </c>
      <c r="BV630" s="53">
        <v>-9.4669969999999992</v>
      </c>
      <c r="BW630" s="53">
        <v>4.154007</v>
      </c>
      <c r="BX630" s="53">
        <v>-0.21533730000000001</v>
      </c>
      <c r="BY630" s="53">
        <v>6.1116229999999998</v>
      </c>
      <c r="BZ630" s="53">
        <v>2.234728</v>
      </c>
      <c r="CA630" s="53">
        <v>-33.467930000000003</v>
      </c>
      <c r="CB630" s="53">
        <v>-25.011849999999999</v>
      </c>
      <c r="CC630" s="53">
        <v>1.2954460000000001</v>
      </c>
      <c r="CD630" s="53">
        <v>-1.8464130000000001</v>
      </c>
      <c r="CE630" s="53">
        <v>-8.7356230000000004</v>
      </c>
      <c r="CF630" s="53">
        <v>-0.7771112</v>
      </c>
      <c r="CG630" s="53">
        <v>1.9545710000000001</v>
      </c>
      <c r="CH630" s="53">
        <v>0.62264050000000004</v>
      </c>
      <c r="CI630" s="53">
        <v>9.4001280000000005</v>
      </c>
      <c r="CJ630" s="53">
        <v>48.712090000000003</v>
      </c>
      <c r="CK630" s="53">
        <v>71.162199999999999</v>
      </c>
      <c r="CL630" s="53">
        <v>100.7884</v>
      </c>
      <c r="CM630" s="53">
        <v>86.803039999999996</v>
      </c>
      <c r="CN630" s="53">
        <v>81.451679999999996</v>
      </c>
      <c r="CO630" s="53">
        <v>94.770319999999998</v>
      </c>
      <c r="CP630" s="53">
        <v>94.749970000000005</v>
      </c>
      <c r="CQ630" s="53">
        <v>95.069659999999999</v>
      </c>
      <c r="CR630" s="53">
        <v>70.217299999999994</v>
      </c>
      <c r="CS630" s="53">
        <v>38.24136</v>
      </c>
      <c r="CT630" s="53">
        <v>75.955510000000004</v>
      </c>
      <c r="CU630" s="53">
        <v>92.146060000000006</v>
      </c>
      <c r="CV630" s="53">
        <v>91.867059999999995</v>
      </c>
      <c r="CW630" s="53">
        <v>101.5035</v>
      </c>
      <c r="CX630" s="53">
        <v>90.350859999999997</v>
      </c>
      <c r="CY630" s="53">
        <v>59.077500000000001</v>
      </c>
      <c r="CZ630" s="53">
        <v>60.390099999999997</v>
      </c>
      <c r="DA630" s="53">
        <v>87.147757999999996</v>
      </c>
      <c r="DB630" s="53">
        <v>93.260570000000001</v>
      </c>
      <c r="DC630" s="53">
        <v>81.99709</v>
      </c>
      <c r="DD630" s="53">
        <v>71.244529999999997</v>
      </c>
      <c r="DE630" s="53">
        <v>80.580150000000003</v>
      </c>
      <c r="DF630" s="53">
        <v>81.629959999999997</v>
      </c>
      <c r="DG630" s="53">
        <v>88.84975</v>
      </c>
      <c r="DH630" s="53">
        <v>124.95910000000001</v>
      </c>
      <c r="DI630" s="53">
        <v>151.24760000000001</v>
      </c>
      <c r="DJ630" s="53">
        <v>193.88210000000001</v>
      </c>
      <c r="DK630" s="53">
        <v>183.49270000000001</v>
      </c>
      <c r="DL630" s="53">
        <v>173.58619999999999</v>
      </c>
      <c r="DM630" s="53">
        <v>184.2029</v>
      </c>
      <c r="DN630" s="53">
        <v>187.44210000000001</v>
      </c>
      <c r="DO630" s="53">
        <v>179.2946</v>
      </c>
      <c r="DP630" s="53">
        <v>164.65389999999999</v>
      </c>
      <c r="DQ630" s="53">
        <v>126.193</v>
      </c>
      <c r="DR630" s="53">
        <v>161.37799999999999</v>
      </c>
      <c r="DS630" s="53">
        <v>180.13810000000001</v>
      </c>
      <c r="DT630" s="53">
        <v>183.9495</v>
      </c>
      <c r="DU630" s="53">
        <v>196.8954</v>
      </c>
      <c r="DV630" s="53">
        <v>178.46700000000001</v>
      </c>
      <c r="DW630" s="53">
        <v>151.62289999999999</v>
      </c>
      <c r="DX630" s="53">
        <v>145.7921</v>
      </c>
      <c r="DY630" s="53">
        <v>211.10489999999999</v>
      </c>
      <c r="DZ630" s="53">
        <v>230.58</v>
      </c>
      <c r="EA630" s="53">
        <v>213.00069999999999</v>
      </c>
      <c r="EB630" s="53">
        <v>175.23230000000001</v>
      </c>
      <c r="EC630" s="53">
        <v>194.10300000000001</v>
      </c>
      <c r="ED630" s="53">
        <v>198.5917</v>
      </c>
      <c r="EE630" s="53">
        <v>203.5624</v>
      </c>
      <c r="EF630" s="53">
        <v>235.04769999999999</v>
      </c>
      <c r="EG630" s="53">
        <v>266.87830000000002</v>
      </c>
      <c r="EH630" s="53">
        <v>328.29450000000003</v>
      </c>
      <c r="EI630" s="53">
        <v>323.09730000000002</v>
      </c>
      <c r="EJ630" s="53">
        <v>306.61380000000003</v>
      </c>
      <c r="EK630" s="53">
        <v>313.32929999999999</v>
      </c>
      <c r="EL630" s="53">
        <v>321.2749</v>
      </c>
      <c r="EM630" s="53">
        <v>300.90210000000002</v>
      </c>
      <c r="EN630" s="53">
        <v>301.00540000000001</v>
      </c>
      <c r="EO630" s="53">
        <v>253.18129999999999</v>
      </c>
      <c r="EP630" s="53">
        <v>284.71460000000002</v>
      </c>
      <c r="EQ630" s="53">
        <v>307.18470000000002</v>
      </c>
      <c r="ER630" s="53">
        <v>316.90179999999998</v>
      </c>
      <c r="ES630" s="53">
        <v>334.62610000000001</v>
      </c>
      <c r="ET630" s="53">
        <v>305.6927</v>
      </c>
      <c r="EU630" s="53">
        <v>285.24380000000002</v>
      </c>
      <c r="EV630" s="53">
        <v>269.09890000000001</v>
      </c>
      <c r="EW630" s="53">
        <v>63.507040000000003</v>
      </c>
      <c r="EX630" s="53">
        <v>62.603000000000002</v>
      </c>
      <c r="EY630" s="53">
        <v>62.054310000000001</v>
      </c>
      <c r="EZ630" s="53">
        <v>61.445340000000002</v>
      </c>
      <c r="FA630" s="53">
        <v>60.854860000000002</v>
      </c>
      <c r="FB630" s="53">
        <v>60.362380000000002</v>
      </c>
      <c r="FC630" s="53">
        <v>60.766460000000002</v>
      </c>
      <c r="FD630" s="53">
        <v>62.757280000000002</v>
      </c>
      <c r="FE630" s="53">
        <v>65.769620000000003</v>
      </c>
      <c r="FF630" s="53">
        <v>69.079350000000005</v>
      </c>
      <c r="FG630" s="53">
        <v>72.272260000000003</v>
      </c>
      <c r="FH630" s="53">
        <v>75.541399999999996</v>
      </c>
      <c r="FI630" s="53">
        <v>78.138170000000002</v>
      </c>
      <c r="FJ630" s="53">
        <v>80.029929999999993</v>
      </c>
      <c r="FK630" s="53">
        <v>81.268870000000007</v>
      </c>
      <c r="FL630" s="53">
        <v>81.42268</v>
      </c>
      <c r="FM630" s="53">
        <v>80.908190000000005</v>
      </c>
      <c r="FN630" s="53">
        <v>79.441299999999998</v>
      </c>
      <c r="FO630" s="53">
        <v>77.131240000000005</v>
      </c>
      <c r="FP630" s="53">
        <v>73.694019999999995</v>
      </c>
      <c r="FQ630" s="53">
        <v>69.717219999999998</v>
      </c>
      <c r="FR630" s="53">
        <v>66.945369999999997</v>
      </c>
      <c r="FS630" s="53">
        <v>65.310969999999998</v>
      </c>
      <c r="FT630" s="53">
        <v>63.864359999999998</v>
      </c>
      <c r="FU630" s="53">
        <v>38</v>
      </c>
      <c r="FV630" s="53">
        <v>57159.08</v>
      </c>
      <c r="FW630" s="53">
        <v>4227.884</v>
      </c>
      <c r="FX630" s="53">
        <v>1</v>
      </c>
    </row>
    <row r="631" spans="1:180" x14ac:dyDescent="0.3">
      <c r="A631" t="s">
        <v>174</v>
      </c>
      <c r="B631" t="s">
        <v>222</v>
      </c>
      <c r="C631" t="s">
        <v>180</v>
      </c>
      <c r="D631" t="s">
        <v>227</v>
      </c>
      <c r="E631" t="s">
        <v>187</v>
      </c>
      <c r="F631" t="s">
        <v>241</v>
      </c>
      <c r="G631" t="s">
        <v>244</v>
      </c>
      <c r="H631" s="53">
        <v>75</v>
      </c>
      <c r="I631" s="53">
        <v>388.733</v>
      </c>
      <c r="J631" s="53">
        <v>767.28920000000005</v>
      </c>
      <c r="K631" s="53">
        <v>1540.9090000000001</v>
      </c>
      <c r="L631" s="53">
        <v>62.989100000000001</v>
      </c>
      <c r="M631" s="53">
        <v>1143.5889999999999</v>
      </c>
      <c r="N631" s="53">
        <v>908.60019999999997</v>
      </c>
      <c r="O631" s="53">
        <v>1842.325</v>
      </c>
      <c r="P631" s="53">
        <v>2145.8449999999998</v>
      </c>
      <c r="Q631" s="53">
        <v>2266.402</v>
      </c>
      <c r="R631" s="53">
        <v>2005.31</v>
      </c>
      <c r="S631" s="53">
        <v>2689.5650000000001</v>
      </c>
      <c r="T631" s="53">
        <v>1743.672</v>
      </c>
      <c r="U631" s="53">
        <v>1759.623</v>
      </c>
      <c r="V631" s="53">
        <v>2979.88</v>
      </c>
      <c r="W631" s="53">
        <v>2977.7170000000001</v>
      </c>
      <c r="X631" s="53">
        <v>1933.578</v>
      </c>
      <c r="Y631" s="53">
        <v>1850.6980000000001</v>
      </c>
      <c r="Z631" s="53">
        <v>2778.3960000000002</v>
      </c>
      <c r="AA631" s="53">
        <v>2776.55</v>
      </c>
      <c r="AB631" s="53">
        <v>2682.8910000000001</v>
      </c>
      <c r="AC631" s="53">
        <v>2295.8719999999998</v>
      </c>
      <c r="AD631" s="53">
        <v>1022.7</v>
      </c>
      <c r="AE631" s="53">
        <v>1426.232</v>
      </c>
      <c r="AF631" s="53">
        <v>1885.873</v>
      </c>
      <c r="AG631" s="53">
        <v>-2989.1541000000002</v>
      </c>
      <c r="AH631" s="53">
        <v>-1309.5940000000001</v>
      </c>
      <c r="AI631" s="53">
        <v>-898.97760000000005</v>
      </c>
      <c r="AJ631" s="53">
        <v>-3621.1750000000002</v>
      </c>
      <c r="AK631" s="53">
        <v>-936.98969999999997</v>
      </c>
      <c r="AL631" s="53">
        <v>-1133.7139999999999</v>
      </c>
      <c r="AM631" s="53">
        <v>-412.78870000000001</v>
      </c>
      <c r="AN631" s="53">
        <v>294.68049999999999</v>
      </c>
      <c r="AO631" s="53">
        <v>-645.22580000000005</v>
      </c>
      <c r="AP631" s="53">
        <v>-1465.9580000000001</v>
      </c>
      <c r="AQ631" s="53">
        <v>-468.54250000000002</v>
      </c>
      <c r="AR631" s="53">
        <v>-743.96900000000005</v>
      </c>
      <c r="AS631" s="53">
        <v>-1140.807</v>
      </c>
      <c r="AT631" s="53">
        <v>255.8192</v>
      </c>
      <c r="AU631" s="53">
        <v>514.92650000000003</v>
      </c>
      <c r="AV631" s="53">
        <v>-792.40920000000006</v>
      </c>
      <c r="AW631" s="53">
        <v>-1484.4949999999999</v>
      </c>
      <c r="AX631" s="53">
        <v>837.36509999999998</v>
      </c>
      <c r="AY631" s="53">
        <v>987.26689999999996</v>
      </c>
      <c r="AZ631" s="53">
        <v>449.21370000000002</v>
      </c>
      <c r="BA631" s="53">
        <v>-197.6361</v>
      </c>
      <c r="BB631" s="53">
        <v>-2132.13</v>
      </c>
      <c r="BC631" s="53">
        <v>-567.68119999999999</v>
      </c>
      <c r="BD631" s="53">
        <v>-150.82990000000001</v>
      </c>
      <c r="BE631" s="53">
        <v>-1850.8589999999999</v>
      </c>
      <c r="BF631" s="53">
        <v>-936.00450000000001</v>
      </c>
      <c r="BG631" s="53">
        <v>-305.11869999999999</v>
      </c>
      <c r="BH631" s="53">
        <v>-2291.3449999999998</v>
      </c>
      <c r="BI631" s="53">
        <v>-562.07449999999994</v>
      </c>
      <c r="BJ631" s="53">
        <v>-794.19290000000001</v>
      </c>
      <c r="BK631" s="53">
        <v>39.555160000000001</v>
      </c>
      <c r="BL631" s="53">
        <v>500.03160000000003</v>
      </c>
      <c r="BM631" s="53">
        <v>174.8169</v>
      </c>
      <c r="BN631" s="53">
        <v>-329.86500000000001</v>
      </c>
      <c r="BO631" s="53">
        <v>471.63549999999998</v>
      </c>
      <c r="BP631" s="53">
        <v>-209.77690000000001</v>
      </c>
      <c r="BQ631" s="53">
        <v>-365.96050000000002</v>
      </c>
      <c r="BR631" s="53">
        <v>924.14359999999999</v>
      </c>
      <c r="BS631" s="53">
        <v>1034.6690000000001</v>
      </c>
      <c r="BT631" s="53">
        <v>-114.4658</v>
      </c>
      <c r="BU631" s="53">
        <v>-443.72480000000002</v>
      </c>
      <c r="BV631" s="53">
        <v>1061.5550000000001</v>
      </c>
      <c r="BW631" s="53">
        <v>1138.9549999999999</v>
      </c>
      <c r="BX631" s="53">
        <v>877.61199999999997</v>
      </c>
      <c r="BY631" s="53">
        <v>393.78129999999999</v>
      </c>
      <c r="BZ631" s="53">
        <v>-1150.259</v>
      </c>
      <c r="CA631" s="53">
        <v>-261.32940000000002</v>
      </c>
      <c r="CB631" s="53">
        <v>185.2989</v>
      </c>
      <c r="CC631" s="53">
        <v>-1062.4780000000001</v>
      </c>
      <c r="CD631" s="53">
        <v>-677.25779999999997</v>
      </c>
      <c r="CE631" s="53">
        <v>106.1861</v>
      </c>
      <c r="CF631" s="53">
        <v>-1370.309</v>
      </c>
      <c r="CG631" s="53">
        <v>-302.40940000000001</v>
      </c>
      <c r="CH631" s="53">
        <v>-559.04150000000004</v>
      </c>
      <c r="CI631" s="53">
        <v>352.84710000000001</v>
      </c>
      <c r="CJ631" s="53">
        <v>642.25710000000004</v>
      </c>
      <c r="CK631" s="53">
        <v>742.77589999999998</v>
      </c>
      <c r="CL631" s="53">
        <v>456.98970000000003</v>
      </c>
      <c r="CM631" s="53">
        <v>1122.8</v>
      </c>
      <c r="CN631" s="53">
        <v>160.2029</v>
      </c>
      <c r="CO631" s="53">
        <v>170.69569999999999</v>
      </c>
      <c r="CP631" s="53">
        <v>1387.0229999999999</v>
      </c>
      <c r="CQ631" s="53">
        <v>1394.6420000000001</v>
      </c>
      <c r="CR631" s="53">
        <v>355.07569999999998</v>
      </c>
      <c r="CS631" s="53">
        <v>277.10950000000003</v>
      </c>
      <c r="CT631" s="53">
        <v>1216.829</v>
      </c>
      <c r="CU631" s="53">
        <v>1244.0139999999999</v>
      </c>
      <c r="CV631" s="53">
        <v>1174.319</v>
      </c>
      <c r="CW631" s="53">
        <v>803.39520000000005</v>
      </c>
      <c r="CX631" s="53">
        <v>-470.21800000000002</v>
      </c>
      <c r="CY631" s="53">
        <v>-49.151040000000002</v>
      </c>
      <c r="CZ631" s="53">
        <v>418.10070000000002</v>
      </c>
      <c r="DA631" s="53">
        <v>-274.09798999999998</v>
      </c>
      <c r="DB631" s="53">
        <v>-418.51119999999997</v>
      </c>
      <c r="DC631" s="53">
        <v>517.49099999999999</v>
      </c>
      <c r="DD631" s="53">
        <v>-449.27300000000002</v>
      </c>
      <c r="DE631" s="53">
        <v>-42.744309999999999</v>
      </c>
      <c r="DF631" s="53">
        <v>-323.89</v>
      </c>
      <c r="DG631" s="53">
        <v>666.13900000000001</v>
      </c>
      <c r="DH631" s="53">
        <v>784.48270000000002</v>
      </c>
      <c r="DI631" s="53">
        <v>1310.7349999999999</v>
      </c>
      <c r="DJ631" s="53">
        <v>1243.8440000000001</v>
      </c>
      <c r="DK631" s="53">
        <v>1773.9639999999999</v>
      </c>
      <c r="DL631" s="53">
        <v>530.18269999999995</v>
      </c>
      <c r="DM631" s="53">
        <v>707.3519</v>
      </c>
      <c r="DN631" s="53">
        <v>1849.903</v>
      </c>
      <c r="DO631" s="53">
        <v>1754.614</v>
      </c>
      <c r="DP631" s="53">
        <v>824.6173</v>
      </c>
      <c r="DQ631" s="53">
        <v>997.94370000000004</v>
      </c>
      <c r="DR631" s="53">
        <v>1372.1030000000001</v>
      </c>
      <c r="DS631" s="53">
        <v>1349.0730000000001</v>
      </c>
      <c r="DT631" s="53">
        <v>1471.027</v>
      </c>
      <c r="DU631" s="53">
        <v>1213.009</v>
      </c>
      <c r="DV631" s="53">
        <v>209.8229</v>
      </c>
      <c r="DW631" s="53">
        <v>163.0273</v>
      </c>
      <c r="DX631" s="53">
        <v>650.90250000000003</v>
      </c>
      <c r="DY631" s="53">
        <v>864.19781</v>
      </c>
      <c r="DZ631" s="53">
        <v>-44.922040000000003</v>
      </c>
      <c r="EA631" s="53">
        <v>1111.3499999999999</v>
      </c>
      <c r="EB631" s="53">
        <v>880.55700000000002</v>
      </c>
      <c r="EC631" s="53">
        <v>332.17090000000002</v>
      </c>
      <c r="ED631" s="53">
        <v>15.631360000000001</v>
      </c>
      <c r="EE631" s="53">
        <v>1118.4829999999999</v>
      </c>
      <c r="EF631" s="53">
        <v>989.8338</v>
      </c>
      <c r="EG631" s="53">
        <v>2130.7779999999998</v>
      </c>
      <c r="EH631" s="53">
        <v>2379.9380000000001</v>
      </c>
      <c r="EI631" s="53">
        <v>2714.143</v>
      </c>
      <c r="EJ631" s="53">
        <v>1064.375</v>
      </c>
      <c r="EK631" s="53">
        <v>1482.1980000000001</v>
      </c>
      <c r="EL631" s="53">
        <v>2518.2269999999999</v>
      </c>
      <c r="EM631" s="53">
        <v>2274.357</v>
      </c>
      <c r="EN631" s="53">
        <v>1502.5609999999999</v>
      </c>
      <c r="EO631" s="53">
        <v>2038.7139999999999</v>
      </c>
      <c r="EP631" s="53">
        <v>1596.2929999999999</v>
      </c>
      <c r="EQ631" s="53">
        <v>1500.761</v>
      </c>
      <c r="ER631" s="53">
        <v>1899.425</v>
      </c>
      <c r="ES631" s="53">
        <v>1804.4269999999999</v>
      </c>
      <c r="ET631" s="53">
        <v>1191.694</v>
      </c>
      <c r="EU631" s="53">
        <v>469.37909999999999</v>
      </c>
      <c r="EV631" s="53">
        <v>987.03129999999999</v>
      </c>
      <c r="EW631" s="53">
        <v>59.411540000000002</v>
      </c>
      <c r="EX631" s="53">
        <v>61.294699999999999</v>
      </c>
      <c r="EY631" s="53">
        <v>18.891760000000001</v>
      </c>
      <c r="EZ631" s="53">
        <v>59.505200000000002</v>
      </c>
      <c r="FA631" s="53">
        <v>58.668770000000002</v>
      </c>
      <c r="FB631" s="53">
        <v>59.06326</v>
      </c>
      <c r="FC631" s="53">
        <v>59.632190000000001</v>
      </c>
      <c r="FD631" s="53">
        <v>61.951390000000004</v>
      </c>
      <c r="FE631" s="53">
        <v>64.956900000000005</v>
      </c>
      <c r="FF631" s="53">
        <v>68.490830000000003</v>
      </c>
      <c r="FG631" s="53">
        <v>71.048400000000001</v>
      </c>
      <c r="FH631" s="53">
        <v>74.090720000000005</v>
      </c>
      <c r="FI631" s="53">
        <v>78.362459999999999</v>
      </c>
      <c r="FJ631" s="53">
        <v>80.491309999999999</v>
      </c>
      <c r="FK631" s="53">
        <v>80.138369999999995</v>
      </c>
      <c r="FL631" s="53">
        <v>80.472620000000006</v>
      </c>
      <c r="FM631" s="53">
        <v>82.17456</v>
      </c>
      <c r="FN631" s="53">
        <v>80.910390000000007</v>
      </c>
      <c r="FO631" s="53">
        <v>78.585920000000002</v>
      </c>
      <c r="FP631" s="53">
        <v>74.449160000000006</v>
      </c>
      <c r="FQ631" s="53">
        <v>65.06729</v>
      </c>
      <c r="FR631" s="53">
        <v>65.513149999999996</v>
      </c>
      <c r="FS631" s="53">
        <v>65.023939999999996</v>
      </c>
      <c r="FT631" s="53">
        <v>53.975940000000001</v>
      </c>
      <c r="FU631" s="53">
        <v>38</v>
      </c>
      <c r="FV631" s="53">
        <v>57159.08</v>
      </c>
      <c r="FW631" s="53">
        <v>4227.884</v>
      </c>
      <c r="FX631" s="53">
        <v>1</v>
      </c>
    </row>
    <row r="632" spans="1:180" x14ac:dyDescent="0.3">
      <c r="A632" t="s">
        <v>174</v>
      </c>
      <c r="B632" t="s">
        <v>222</v>
      </c>
      <c r="C632" t="s">
        <v>180</v>
      </c>
      <c r="D632" t="s">
        <v>248</v>
      </c>
      <c r="E632" t="s">
        <v>189</v>
      </c>
      <c r="F632" t="s">
        <v>241</v>
      </c>
      <c r="G632" t="s">
        <v>244</v>
      </c>
      <c r="H632" s="53">
        <v>75</v>
      </c>
      <c r="I632" s="53">
        <v>1474.817</v>
      </c>
      <c r="J632" s="53">
        <v>1484.0640000000001</v>
      </c>
      <c r="K632" s="53">
        <v>1472.7850000000001</v>
      </c>
      <c r="L632" s="53">
        <v>1451.279</v>
      </c>
      <c r="M632" s="53">
        <v>1466.742</v>
      </c>
      <c r="N632" s="53">
        <v>1482.684</v>
      </c>
      <c r="O632" s="53">
        <v>1492.12</v>
      </c>
      <c r="P632" s="53">
        <v>1481.136</v>
      </c>
      <c r="Q632" s="53">
        <v>1465.5</v>
      </c>
      <c r="R632" s="53">
        <v>1470.454</v>
      </c>
      <c r="S632" s="53">
        <v>1522.5360000000001</v>
      </c>
      <c r="T632" s="53">
        <v>1522.1369999999999</v>
      </c>
      <c r="U632" s="53">
        <v>1532.1510000000001</v>
      </c>
      <c r="V632" s="53">
        <v>1539.2170000000001</v>
      </c>
      <c r="W632" s="53">
        <v>1549.6220000000001</v>
      </c>
      <c r="X632" s="53">
        <v>1532.191</v>
      </c>
      <c r="Y632" s="53">
        <v>1542.806</v>
      </c>
      <c r="Z632" s="53">
        <v>1559.31</v>
      </c>
      <c r="AA632" s="53">
        <v>1545.085</v>
      </c>
      <c r="AB632" s="53">
        <v>1515.018</v>
      </c>
      <c r="AC632" s="53">
        <v>1509.3430000000001</v>
      </c>
      <c r="AD632" s="53">
        <v>1508.3610000000001</v>
      </c>
      <c r="AE632" s="53">
        <v>1488.4169999999999</v>
      </c>
      <c r="AF632" s="53">
        <v>1480.896</v>
      </c>
      <c r="AG632" s="53">
        <v>-145.7003</v>
      </c>
      <c r="AH632" s="53">
        <v>-117.15689999999999</v>
      </c>
      <c r="AI632" s="53">
        <v>-128.49469999999999</v>
      </c>
      <c r="AJ632" s="53">
        <v>-137.98240000000001</v>
      </c>
      <c r="AK632" s="53">
        <v>-130.12119999999999</v>
      </c>
      <c r="AL632" s="53">
        <v>-139.62880000000001</v>
      </c>
      <c r="AM632" s="53">
        <v>-132.7321</v>
      </c>
      <c r="AN632" s="53">
        <v>-139.73769999999999</v>
      </c>
      <c r="AO632" s="53">
        <v>-156.58959999999999</v>
      </c>
      <c r="AP632" s="53">
        <v>-145.3717</v>
      </c>
      <c r="AQ632" s="53">
        <v>-141.55860000000001</v>
      </c>
      <c r="AR632" s="53">
        <v>-132.77019999999999</v>
      </c>
      <c r="AS632" s="53">
        <v>-166.4281</v>
      </c>
      <c r="AT632" s="53">
        <v>-148.7911</v>
      </c>
      <c r="AU632" s="53">
        <v>-147.50620000000001</v>
      </c>
      <c r="AV632" s="53">
        <v>-152.25909999999999</v>
      </c>
      <c r="AW632" s="53">
        <v>-151.03450000000001</v>
      </c>
      <c r="AX632" s="53">
        <v>-142.0643</v>
      </c>
      <c r="AY632" s="53">
        <v>-155.7619</v>
      </c>
      <c r="AZ632" s="53">
        <v>-160.51140000000001</v>
      </c>
      <c r="BA632" s="53">
        <v>-158.72239999999999</v>
      </c>
      <c r="BB632" s="53">
        <v>-149.67230000000001</v>
      </c>
      <c r="BC632" s="53">
        <v>-153.81950000000001</v>
      </c>
      <c r="BD632" s="53">
        <v>-142.09719999999999</v>
      </c>
      <c r="BE632" s="53">
        <v>-58.208880999999998</v>
      </c>
      <c r="BF632" s="53">
        <v>-35.554580000000001</v>
      </c>
      <c r="BG632" s="53">
        <v>-44.11074</v>
      </c>
      <c r="BH632" s="53">
        <v>-57.93927</v>
      </c>
      <c r="BI632" s="53">
        <v>-45.256189999999997</v>
      </c>
      <c r="BJ632" s="53">
        <v>-39.222720000000002</v>
      </c>
      <c r="BK632" s="53">
        <v>-28.703220000000002</v>
      </c>
      <c r="BL632" s="53">
        <v>-36.857149999999997</v>
      </c>
      <c r="BM632" s="53">
        <v>-55.94182</v>
      </c>
      <c r="BN632" s="53">
        <v>-60.26417</v>
      </c>
      <c r="BO632" s="53">
        <v>-37.658160000000002</v>
      </c>
      <c r="BP632" s="53">
        <v>-42.262390000000003</v>
      </c>
      <c r="BQ632" s="53">
        <v>-56.65804</v>
      </c>
      <c r="BR632" s="53">
        <v>-50.255740000000003</v>
      </c>
      <c r="BS632" s="53">
        <v>-43.642429999999997</v>
      </c>
      <c r="BT632" s="53">
        <v>-59.13991</v>
      </c>
      <c r="BU632" s="53">
        <v>-53.28078</v>
      </c>
      <c r="BV632" s="53">
        <v>-41.244909999999997</v>
      </c>
      <c r="BW632" s="53">
        <v>-46.628729999999997</v>
      </c>
      <c r="BX632" s="53">
        <v>-50.530830000000002</v>
      </c>
      <c r="BY632" s="53">
        <v>-47.245069999999998</v>
      </c>
      <c r="BZ632" s="53">
        <v>-44.383479999999999</v>
      </c>
      <c r="CA632" s="53">
        <v>-51.815730000000002</v>
      </c>
      <c r="CB632" s="53">
        <v>-47.312779999999997</v>
      </c>
      <c r="CC632" s="53">
        <v>2.3873861000000001</v>
      </c>
      <c r="CD632" s="53">
        <v>20.962969999999999</v>
      </c>
      <c r="CE632" s="53">
        <v>14.333349999999999</v>
      </c>
      <c r="CF632" s="53">
        <v>-2.501633</v>
      </c>
      <c r="CG632" s="53">
        <v>13.52103</v>
      </c>
      <c r="CH632" s="53">
        <v>30.318249999999999</v>
      </c>
      <c r="CI632" s="53">
        <v>43.346879999999999</v>
      </c>
      <c r="CJ632" s="53">
        <v>34.397649999999999</v>
      </c>
      <c r="CK632" s="53">
        <v>13.766550000000001</v>
      </c>
      <c r="CL632" s="53">
        <v>-1.3189740000000001</v>
      </c>
      <c r="CM632" s="53">
        <v>34.302979999999998</v>
      </c>
      <c r="CN632" s="53">
        <v>20.42306</v>
      </c>
      <c r="CO632" s="53">
        <v>19.368359999999999</v>
      </c>
      <c r="CP632" s="53">
        <v>17.989550000000001</v>
      </c>
      <c r="CQ632" s="53">
        <v>28.293310000000002</v>
      </c>
      <c r="CR632" s="53">
        <v>5.3541230000000004</v>
      </c>
      <c r="CS632" s="53">
        <v>14.423109999999999</v>
      </c>
      <c r="CT632" s="53">
        <v>28.5823</v>
      </c>
      <c r="CU632" s="53">
        <v>28.956569999999999</v>
      </c>
      <c r="CV632" s="53">
        <v>25.641380000000002</v>
      </c>
      <c r="CW632" s="53">
        <v>29.963799999999999</v>
      </c>
      <c r="CX632" s="53">
        <v>28.53922</v>
      </c>
      <c r="CY632" s="53">
        <v>18.831810000000001</v>
      </c>
      <c r="CZ632" s="53">
        <v>18.334599999999998</v>
      </c>
      <c r="DA632" s="53">
        <v>62.983649999999997</v>
      </c>
      <c r="DB632" s="53">
        <v>77.480519999999999</v>
      </c>
      <c r="DC632" s="53">
        <v>72.777439999999999</v>
      </c>
      <c r="DD632" s="53">
        <v>52.936</v>
      </c>
      <c r="DE632" s="53">
        <v>72.298249999999996</v>
      </c>
      <c r="DF632" s="53">
        <v>99.859229999999997</v>
      </c>
      <c r="DG632" s="53">
        <v>115.39700000000001</v>
      </c>
      <c r="DH632" s="53">
        <v>105.6524</v>
      </c>
      <c r="DI632" s="53">
        <v>83.474930000000001</v>
      </c>
      <c r="DJ632" s="53">
        <v>57.62623</v>
      </c>
      <c r="DK632" s="53">
        <v>106.2641</v>
      </c>
      <c r="DL632" s="53">
        <v>83.108509999999995</v>
      </c>
      <c r="DM632" s="53">
        <v>95.394739999999999</v>
      </c>
      <c r="DN632" s="53">
        <v>86.234830000000002</v>
      </c>
      <c r="DO632" s="53">
        <v>100.229</v>
      </c>
      <c r="DP632" s="53">
        <v>69.848169999999996</v>
      </c>
      <c r="DQ632" s="53">
        <v>82.127009999999999</v>
      </c>
      <c r="DR632" s="53">
        <v>98.409509999999997</v>
      </c>
      <c r="DS632" s="53">
        <v>104.5419</v>
      </c>
      <c r="DT632" s="53">
        <v>101.81359999999999</v>
      </c>
      <c r="DU632" s="53">
        <v>107.17270000000001</v>
      </c>
      <c r="DV632" s="53">
        <v>101.4619</v>
      </c>
      <c r="DW632" s="53">
        <v>89.479339999999993</v>
      </c>
      <c r="DX632" s="53">
        <v>83.981979999999993</v>
      </c>
      <c r="DY632" s="53">
        <v>150.47501</v>
      </c>
      <c r="DZ632" s="53">
        <v>159.0829</v>
      </c>
      <c r="EA632" s="53">
        <v>157.16139999999999</v>
      </c>
      <c r="EB632" s="53">
        <v>132.97909999999999</v>
      </c>
      <c r="EC632" s="53">
        <v>157.16319999999999</v>
      </c>
      <c r="ED632" s="53">
        <v>200.2654</v>
      </c>
      <c r="EE632" s="53">
        <v>219.42590000000001</v>
      </c>
      <c r="EF632" s="53">
        <v>208.53299999999999</v>
      </c>
      <c r="EG632" s="53">
        <v>184.12280000000001</v>
      </c>
      <c r="EH632" s="53">
        <v>142.7337</v>
      </c>
      <c r="EI632" s="53">
        <v>210.16460000000001</v>
      </c>
      <c r="EJ632" s="53">
        <v>173.6163</v>
      </c>
      <c r="EK632" s="53">
        <v>205.16480000000001</v>
      </c>
      <c r="EL632" s="53">
        <v>184.77019999999999</v>
      </c>
      <c r="EM632" s="53">
        <v>204.09280000000001</v>
      </c>
      <c r="EN632" s="53">
        <v>162.96729999999999</v>
      </c>
      <c r="EO632" s="53">
        <v>179.88069999999999</v>
      </c>
      <c r="EP632" s="53">
        <v>199.22890000000001</v>
      </c>
      <c r="EQ632" s="53">
        <v>213.67509999999999</v>
      </c>
      <c r="ER632" s="53">
        <v>211.79409999999999</v>
      </c>
      <c r="ES632" s="53">
        <v>218.65</v>
      </c>
      <c r="ET632" s="53">
        <v>206.75069999999999</v>
      </c>
      <c r="EU632" s="53">
        <v>191.48320000000001</v>
      </c>
      <c r="EV632" s="53">
        <v>178.7664</v>
      </c>
      <c r="EW632" s="53">
        <v>65.864850000000004</v>
      </c>
      <c r="EX632" s="53">
        <v>64.989199999999997</v>
      </c>
      <c r="EY632" s="53">
        <v>64.194190000000006</v>
      </c>
      <c r="EZ632" s="53">
        <v>63.558199999999999</v>
      </c>
      <c r="FA632" s="53">
        <v>63.049610000000001</v>
      </c>
      <c r="FB632" s="53">
        <v>62.413460000000001</v>
      </c>
      <c r="FC632" s="53">
        <v>61.954509999999999</v>
      </c>
      <c r="FD632" s="53">
        <v>62.91818</v>
      </c>
      <c r="FE632" s="53">
        <v>65.530240000000006</v>
      </c>
      <c r="FF632" s="53">
        <v>68.986770000000007</v>
      </c>
      <c r="FG632" s="53">
        <v>72.819730000000007</v>
      </c>
      <c r="FH632" s="53">
        <v>76.327669999999998</v>
      </c>
      <c r="FI632" s="53">
        <v>79.413690000000003</v>
      </c>
      <c r="FJ632" s="53">
        <v>81.774820000000005</v>
      </c>
      <c r="FK632" s="53">
        <v>83.225700000000003</v>
      </c>
      <c r="FL632" s="53">
        <v>83.769549999999995</v>
      </c>
      <c r="FM632" s="53">
        <v>83.375079999999997</v>
      </c>
      <c r="FN632" s="53">
        <v>81.203509999999994</v>
      </c>
      <c r="FO632" s="53">
        <v>78.242000000000004</v>
      </c>
      <c r="FP632" s="53">
        <v>74.225200000000001</v>
      </c>
      <c r="FQ632" s="53">
        <v>70.59975</v>
      </c>
      <c r="FR632" s="53">
        <v>68.253020000000006</v>
      </c>
      <c r="FS632" s="53">
        <v>66.651949999999999</v>
      </c>
      <c r="FT632" s="53">
        <v>65.437610000000006</v>
      </c>
      <c r="FU632" s="53">
        <v>38</v>
      </c>
      <c r="FV632" s="53">
        <v>58515.78</v>
      </c>
      <c r="FW632" s="53">
        <v>4328.9579999999996</v>
      </c>
      <c r="FX632" s="53">
        <v>1</v>
      </c>
    </row>
    <row r="633" spans="1:180" x14ac:dyDescent="0.3">
      <c r="A633" t="s">
        <v>174</v>
      </c>
      <c r="B633" t="s">
        <v>222</v>
      </c>
      <c r="C633" t="s">
        <v>180</v>
      </c>
      <c r="D633" t="s">
        <v>227</v>
      </c>
      <c r="E633" t="s">
        <v>188</v>
      </c>
      <c r="F633" t="s">
        <v>241</v>
      </c>
      <c r="G633" t="s">
        <v>244</v>
      </c>
      <c r="H633" s="53">
        <v>75</v>
      </c>
      <c r="I633" s="53">
        <v>1470.271</v>
      </c>
      <c r="J633" s="53">
        <v>1455.895</v>
      </c>
      <c r="K633" s="53">
        <v>1444.3019999999999</v>
      </c>
      <c r="L633" s="53">
        <v>1441.729</v>
      </c>
      <c r="M633" s="53">
        <v>1472.731</v>
      </c>
      <c r="N633" s="53">
        <v>1485.097</v>
      </c>
      <c r="O633" s="53">
        <v>1493.24</v>
      </c>
      <c r="P633" s="53">
        <v>1504.402</v>
      </c>
      <c r="Q633" s="53">
        <v>1508.482</v>
      </c>
      <c r="R633" s="53">
        <v>1534.6110000000001</v>
      </c>
      <c r="S633" s="53">
        <v>1554.9970000000001</v>
      </c>
      <c r="T633" s="53">
        <v>1571.73</v>
      </c>
      <c r="U633" s="53">
        <v>1560.6880000000001</v>
      </c>
      <c r="V633" s="53">
        <v>1554.875</v>
      </c>
      <c r="W633" s="53">
        <v>1586.385</v>
      </c>
      <c r="X633" s="53">
        <v>1571.34</v>
      </c>
      <c r="Y633" s="53">
        <v>1550.5229999999999</v>
      </c>
      <c r="Z633" s="53">
        <v>1557.191</v>
      </c>
      <c r="AA633" s="53">
        <v>1536.271</v>
      </c>
      <c r="AB633" s="53">
        <v>1489.0139999999999</v>
      </c>
      <c r="AC633" s="53">
        <v>1517.278</v>
      </c>
      <c r="AD633" s="53">
        <v>1494.3030000000001</v>
      </c>
      <c r="AE633" s="53">
        <v>1475.58</v>
      </c>
      <c r="AF633" s="53">
        <v>1470.259</v>
      </c>
      <c r="AG633" s="53">
        <v>-167.50951000000001</v>
      </c>
      <c r="AH633" s="53">
        <v>-164.62710000000001</v>
      </c>
      <c r="AI633" s="53">
        <v>-162.34729999999999</v>
      </c>
      <c r="AJ633" s="53">
        <v>-164.42009999999999</v>
      </c>
      <c r="AK633" s="53">
        <v>-160.25649999999999</v>
      </c>
      <c r="AL633" s="53">
        <v>-156.97829999999999</v>
      </c>
      <c r="AM633" s="53">
        <v>-175.2919</v>
      </c>
      <c r="AN633" s="53">
        <v>-186.34100000000001</v>
      </c>
      <c r="AO633" s="53">
        <v>-200.464</v>
      </c>
      <c r="AP633" s="53">
        <v>-195.99639999999999</v>
      </c>
      <c r="AQ633" s="53">
        <v>-196.53739999999999</v>
      </c>
      <c r="AR633" s="53">
        <v>-200.2337</v>
      </c>
      <c r="AS633" s="53">
        <v>-258.53140000000002</v>
      </c>
      <c r="AT633" s="53">
        <v>-250.7355</v>
      </c>
      <c r="AU633" s="53">
        <v>-194.51949999999999</v>
      </c>
      <c r="AV633" s="53">
        <v>-242.7328</v>
      </c>
      <c r="AW633" s="53">
        <v>-230.5266</v>
      </c>
      <c r="AX633" s="53">
        <v>-238.4906</v>
      </c>
      <c r="AY633" s="53">
        <v>-226.67599999999999</v>
      </c>
      <c r="AZ633" s="53">
        <v>-236.92420000000001</v>
      </c>
      <c r="BA633" s="53">
        <v>-170.9503</v>
      </c>
      <c r="BB633" s="53">
        <v>-176.36160000000001</v>
      </c>
      <c r="BC633" s="53">
        <v>-181.19980000000001</v>
      </c>
      <c r="BD633" s="53">
        <v>-176.36869999999999</v>
      </c>
      <c r="BE633" s="53">
        <v>-69.404694000000006</v>
      </c>
      <c r="BF633" s="53">
        <v>-73.501739999999998</v>
      </c>
      <c r="BG633" s="53">
        <v>-74.373310000000004</v>
      </c>
      <c r="BH633" s="53">
        <v>-75.448070000000001</v>
      </c>
      <c r="BI633" s="53">
        <v>-60.299160000000001</v>
      </c>
      <c r="BJ633" s="53">
        <v>-61.967170000000003</v>
      </c>
      <c r="BK633" s="53">
        <v>-79.892629999999997</v>
      </c>
      <c r="BL633" s="53">
        <v>-86.06859</v>
      </c>
      <c r="BM633" s="53">
        <v>-97.291049999999998</v>
      </c>
      <c r="BN633" s="53">
        <v>-96.648989999999998</v>
      </c>
      <c r="BO633" s="53">
        <v>-96.168319999999994</v>
      </c>
      <c r="BP633" s="53">
        <v>-96.139809999999997</v>
      </c>
      <c r="BQ633" s="53">
        <v>-132.75309999999999</v>
      </c>
      <c r="BR633" s="53">
        <v>-140.101</v>
      </c>
      <c r="BS633" s="53">
        <v>-94.552030000000002</v>
      </c>
      <c r="BT633" s="53">
        <v>-119.69240000000001</v>
      </c>
      <c r="BU633" s="53">
        <v>-122.9987</v>
      </c>
      <c r="BV633" s="53">
        <v>-117.7363</v>
      </c>
      <c r="BW633" s="53">
        <v>-107.304</v>
      </c>
      <c r="BX633" s="53">
        <v>-123.13039999999999</v>
      </c>
      <c r="BY633" s="53">
        <v>-68.332269999999994</v>
      </c>
      <c r="BZ633" s="53">
        <v>-82.375619999999998</v>
      </c>
      <c r="CA633" s="53">
        <v>-84.897559999999999</v>
      </c>
      <c r="CB633" s="53">
        <v>-81.569450000000003</v>
      </c>
      <c r="CC633" s="53">
        <v>-1.457606</v>
      </c>
      <c r="CD633" s="53">
        <v>-10.388629999999999</v>
      </c>
      <c r="CE633" s="53">
        <v>-13.442780000000001</v>
      </c>
      <c r="CF633" s="53">
        <v>-13.826280000000001</v>
      </c>
      <c r="CG633" s="53">
        <v>8.931006</v>
      </c>
      <c r="CH633" s="53">
        <v>3.8372229999999998</v>
      </c>
      <c r="CI633" s="53">
        <v>-13.819369999999999</v>
      </c>
      <c r="CJ633" s="53">
        <v>-16.620239999999999</v>
      </c>
      <c r="CK633" s="53">
        <v>-25.833770000000001</v>
      </c>
      <c r="CL633" s="53">
        <v>-27.841270000000002</v>
      </c>
      <c r="CM633" s="53">
        <v>-26.653009999999998</v>
      </c>
      <c r="CN633" s="53">
        <v>-24.044709999999998</v>
      </c>
      <c r="CO633" s="53">
        <v>-45.639389999999999</v>
      </c>
      <c r="CP633" s="53">
        <v>-63.475949999999997</v>
      </c>
      <c r="CQ633" s="53">
        <v>-25.31485</v>
      </c>
      <c r="CR633" s="53">
        <v>-34.475000000000001</v>
      </c>
      <c r="CS633" s="53">
        <v>-48.525190000000002</v>
      </c>
      <c r="CT633" s="53">
        <v>-34.102209999999999</v>
      </c>
      <c r="CU633" s="53">
        <v>-24.627379999999999</v>
      </c>
      <c r="CV633" s="53">
        <v>-44.317100000000003</v>
      </c>
      <c r="CW633" s="53">
        <v>2.7406890000000002</v>
      </c>
      <c r="CX633" s="53">
        <v>-17.28125</v>
      </c>
      <c r="CY633" s="53">
        <v>-18.19894</v>
      </c>
      <c r="CZ633" s="53">
        <v>-15.911759999999999</v>
      </c>
      <c r="DA633" s="53">
        <v>66.489479000000003</v>
      </c>
      <c r="DB633" s="53">
        <v>52.72448</v>
      </c>
      <c r="DC633" s="53">
        <v>47.487760000000002</v>
      </c>
      <c r="DD633" s="53">
        <v>47.795499999999997</v>
      </c>
      <c r="DE633" s="53">
        <v>78.161169999999998</v>
      </c>
      <c r="DF633" s="53">
        <v>69.641620000000003</v>
      </c>
      <c r="DG633" s="53">
        <v>52.253889999999998</v>
      </c>
      <c r="DH633" s="53">
        <v>52.828110000000002</v>
      </c>
      <c r="DI633" s="53">
        <v>45.623510000000003</v>
      </c>
      <c r="DJ633" s="53">
        <v>40.966450000000002</v>
      </c>
      <c r="DK633" s="53">
        <v>42.862290000000002</v>
      </c>
      <c r="DL633" s="53">
        <v>48.050400000000003</v>
      </c>
      <c r="DM633" s="53">
        <v>41.474290000000003</v>
      </c>
      <c r="DN633" s="53">
        <v>13.149139999999999</v>
      </c>
      <c r="DO633" s="53">
        <v>43.922330000000002</v>
      </c>
      <c r="DP633" s="53">
        <v>50.742400000000004</v>
      </c>
      <c r="DQ633" s="53">
        <v>25.948309999999999</v>
      </c>
      <c r="DR633" s="53">
        <v>49.531869999999998</v>
      </c>
      <c r="DS633" s="53">
        <v>58.049259999999997</v>
      </c>
      <c r="DT633" s="53">
        <v>34.496169999999999</v>
      </c>
      <c r="DU633" s="53">
        <v>73.813649999999996</v>
      </c>
      <c r="DV633" s="53">
        <v>47.813130000000001</v>
      </c>
      <c r="DW633" s="53">
        <v>48.499679999999998</v>
      </c>
      <c r="DX633" s="53">
        <v>49.745919999999998</v>
      </c>
      <c r="DY633" s="53">
        <v>164.5943</v>
      </c>
      <c r="DZ633" s="53">
        <v>143.84979999999999</v>
      </c>
      <c r="EA633" s="53">
        <v>135.46180000000001</v>
      </c>
      <c r="EB633" s="53">
        <v>136.76759999999999</v>
      </c>
      <c r="EC633" s="53">
        <v>178.11850000000001</v>
      </c>
      <c r="ED633" s="53">
        <v>164.65270000000001</v>
      </c>
      <c r="EE633" s="53">
        <v>147.6532</v>
      </c>
      <c r="EF633" s="53">
        <v>153.10050000000001</v>
      </c>
      <c r="EG633" s="53">
        <v>148.79650000000001</v>
      </c>
      <c r="EH633" s="53">
        <v>140.31389999999999</v>
      </c>
      <c r="EI633" s="53">
        <v>143.2313</v>
      </c>
      <c r="EJ633" s="53">
        <v>152.14429999999999</v>
      </c>
      <c r="EK633" s="53">
        <v>167.2526</v>
      </c>
      <c r="EL633" s="53">
        <v>123.78360000000001</v>
      </c>
      <c r="EM633" s="53">
        <v>143.88980000000001</v>
      </c>
      <c r="EN633" s="53">
        <v>173.78280000000001</v>
      </c>
      <c r="EO633" s="53">
        <v>133.47620000000001</v>
      </c>
      <c r="EP633" s="53">
        <v>170.28620000000001</v>
      </c>
      <c r="EQ633" s="53">
        <v>177.4212</v>
      </c>
      <c r="ER633" s="53">
        <v>148.29</v>
      </c>
      <c r="ES633" s="53">
        <v>176.43170000000001</v>
      </c>
      <c r="ET633" s="53">
        <v>141.79910000000001</v>
      </c>
      <c r="EU633" s="53">
        <v>144.80189999999999</v>
      </c>
      <c r="EV633" s="53">
        <v>144.54519999999999</v>
      </c>
      <c r="EW633" s="53">
        <v>62.871020000000001</v>
      </c>
      <c r="EX633" s="53">
        <v>62.186520000000002</v>
      </c>
      <c r="EY633" s="53">
        <v>61.573039999999999</v>
      </c>
      <c r="EZ633" s="53">
        <v>61.045540000000003</v>
      </c>
      <c r="FA633" s="53">
        <v>60.579720000000002</v>
      </c>
      <c r="FB633" s="53">
        <v>60.14302</v>
      </c>
      <c r="FC633" s="53">
        <v>60.263579999999997</v>
      </c>
      <c r="FD633" s="53">
        <v>61.848869999999998</v>
      </c>
      <c r="FE633" s="53">
        <v>64.589290000000005</v>
      </c>
      <c r="FF633" s="53">
        <v>68.028580000000005</v>
      </c>
      <c r="FG633" s="53">
        <v>71.543880000000001</v>
      </c>
      <c r="FH633" s="53">
        <v>74.745410000000007</v>
      </c>
      <c r="FI633" s="53">
        <v>77.508759999999995</v>
      </c>
      <c r="FJ633" s="53">
        <v>79.590540000000004</v>
      </c>
      <c r="FK633" s="53">
        <v>80.847849999999994</v>
      </c>
      <c r="FL633" s="53">
        <v>81.494290000000007</v>
      </c>
      <c r="FM633" s="53">
        <v>81.110410000000002</v>
      </c>
      <c r="FN633" s="53">
        <v>79.652889999999999</v>
      </c>
      <c r="FO633" s="53">
        <v>77.107730000000004</v>
      </c>
      <c r="FP633" s="53">
        <v>73.647930000000002</v>
      </c>
      <c r="FQ633" s="53">
        <v>69.667019999999994</v>
      </c>
      <c r="FR633" s="53">
        <v>66.976460000000003</v>
      </c>
      <c r="FS633" s="53">
        <v>65.191509999999994</v>
      </c>
      <c r="FT633" s="53">
        <v>64.072990000000004</v>
      </c>
      <c r="FU633" s="53">
        <v>38</v>
      </c>
      <c r="FV633" s="53">
        <v>57705.2</v>
      </c>
      <c r="FW633" s="53">
        <v>4310.4949999999999</v>
      </c>
      <c r="FX633" s="53">
        <v>1</v>
      </c>
    </row>
    <row r="634" spans="1:180" x14ac:dyDescent="0.3">
      <c r="A634" t="s">
        <v>174</v>
      </c>
      <c r="B634" t="s">
        <v>222</v>
      </c>
      <c r="C634" t="s">
        <v>180</v>
      </c>
      <c r="D634" t="s">
        <v>248</v>
      </c>
      <c r="E634" t="s">
        <v>189</v>
      </c>
      <c r="F634" t="s">
        <v>229</v>
      </c>
      <c r="G634" t="s">
        <v>244</v>
      </c>
      <c r="H634" s="53">
        <v>41</v>
      </c>
      <c r="I634" s="53">
        <v>1669.365</v>
      </c>
      <c r="J634" s="53">
        <v>1670.98</v>
      </c>
      <c r="K634" s="53">
        <v>1658.8</v>
      </c>
      <c r="L634" s="53">
        <v>1643.7349999999999</v>
      </c>
      <c r="M634" s="53">
        <v>1646.3889999999999</v>
      </c>
      <c r="N634" s="53">
        <v>1646.1510000000001</v>
      </c>
      <c r="O634" s="53">
        <v>1656.3140000000001</v>
      </c>
      <c r="P634" s="53">
        <v>1645.6679999999999</v>
      </c>
      <c r="Q634" s="53">
        <v>1650.5139999999999</v>
      </c>
      <c r="R634" s="53">
        <v>1648.172</v>
      </c>
      <c r="S634" s="53">
        <v>1689.19</v>
      </c>
      <c r="T634" s="53">
        <v>1706.6849999999999</v>
      </c>
      <c r="U634" s="53">
        <v>1698.1289999999999</v>
      </c>
      <c r="V634" s="53">
        <v>1711.24</v>
      </c>
      <c r="W634" s="53">
        <v>1731.59</v>
      </c>
      <c r="X634" s="53">
        <v>1722.375</v>
      </c>
      <c r="Y634" s="53">
        <v>1744.576</v>
      </c>
      <c r="Z634" s="53">
        <v>1750.318</v>
      </c>
      <c r="AA634" s="53">
        <v>1751.1410000000001</v>
      </c>
      <c r="AB634" s="53">
        <v>1717.2380000000001</v>
      </c>
      <c r="AC634" s="53">
        <v>1697.162</v>
      </c>
      <c r="AD634" s="53">
        <v>1692.529</v>
      </c>
      <c r="AE634" s="53">
        <v>1670.713</v>
      </c>
      <c r="AF634" s="53">
        <v>1677.6089999999999</v>
      </c>
      <c r="AG634" s="53">
        <v>-203.50040000000001</v>
      </c>
      <c r="AH634" s="53">
        <v>-196.89510000000001</v>
      </c>
      <c r="AI634" s="53">
        <v>-205.58500000000001</v>
      </c>
      <c r="AJ634" s="53">
        <v>-216.6294</v>
      </c>
      <c r="AK634" s="53">
        <v>-209.30179999999999</v>
      </c>
      <c r="AL634" s="53">
        <v>-207.17429999999999</v>
      </c>
      <c r="AM634" s="53">
        <v>-195.00389999999999</v>
      </c>
      <c r="AN634" s="53">
        <v>-208.89019999999999</v>
      </c>
      <c r="AO634" s="53">
        <v>-211.99619999999999</v>
      </c>
      <c r="AP634" s="53">
        <v>-230.4538</v>
      </c>
      <c r="AQ634" s="53">
        <v>-206.61609999999999</v>
      </c>
      <c r="AR634" s="53">
        <v>-211.43389999999999</v>
      </c>
      <c r="AS634" s="53">
        <v>-232.88560000000001</v>
      </c>
      <c r="AT634" s="53">
        <v>-229.2319</v>
      </c>
      <c r="AU634" s="53">
        <v>-206.49160000000001</v>
      </c>
      <c r="AV634" s="53">
        <v>-226.53039999999999</v>
      </c>
      <c r="AW634" s="53">
        <v>-207.2603</v>
      </c>
      <c r="AX634" s="53">
        <v>-202.3509</v>
      </c>
      <c r="AY634" s="53">
        <v>-189.48560000000001</v>
      </c>
      <c r="AZ634" s="53">
        <v>-189.3305</v>
      </c>
      <c r="BA634" s="53">
        <v>-194.11439999999999</v>
      </c>
      <c r="BB634" s="53">
        <v>-200.75219999999999</v>
      </c>
      <c r="BC634" s="53">
        <v>-207.73869999999999</v>
      </c>
      <c r="BD634" s="53">
        <v>-194.91499999999999</v>
      </c>
      <c r="BE634" s="53">
        <v>-113.0996</v>
      </c>
      <c r="BF634" s="53">
        <v>-106.8652</v>
      </c>
      <c r="BG634" s="53">
        <v>-115.7991</v>
      </c>
      <c r="BH634" s="53">
        <v>-127.6455</v>
      </c>
      <c r="BI634" s="53">
        <v>-120.633</v>
      </c>
      <c r="BJ634" s="53">
        <v>-118.82689999999999</v>
      </c>
      <c r="BK634" s="53">
        <v>-106.16240000000001</v>
      </c>
      <c r="BL634" s="53">
        <v>-119.4164</v>
      </c>
      <c r="BM634" s="53">
        <v>-121.1696</v>
      </c>
      <c r="BN634" s="53">
        <v>-142.09690000000001</v>
      </c>
      <c r="BO634" s="53">
        <v>-119.4564</v>
      </c>
      <c r="BP634" s="53">
        <v>-122.9435</v>
      </c>
      <c r="BQ634" s="53">
        <v>-144.17679999999999</v>
      </c>
      <c r="BR634" s="53">
        <v>-139.27180000000001</v>
      </c>
      <c r="BS634" s="53">
        <v>-117.11190000000001</v>
      </c>
      <c r="BT634" s="53">
        <v>-134.4966</v>
      </c>
      <c r="BU634" s="53">
        <v>-115.267</v>
      </c>
      <c r="BV634" s="53">
        <v>-112.21129999999999</v>
      </c>
      <c r="BW634" s="53">
        <v>-97.619820000000004</v>
      </c>
      <c r="BX634" s="53">
        <v>-98.507429999999999</v>
      </c>
      <c r="BY634" s="53">
        <v>-103.9956</v>
      </c>
      <c r="BZ634" s="53">
        <v>-110.9192</v>
      </c>
      <c r="CA634" s="53">
        <v>-118.8064</v>
      </c>
      <c r="CB634" s="53">
        <v>-105.1978</v>
      </c>
      <c r="CC634" s="53">
        <v>-50.488250999999998</v>
      </c>
      <c r="CD634" s="53">
        <v>-44.510770000000001</v>
      </c>
      <c r="CE634" s="53">
        <v>-53.613680000000002</v>
      </c>
      <c r="CF634" s="53">
        <v>-66.015529999999998</v>
      </c>
      <c r="CG634" s="53">
        <v>-59.221220000000002</v>
      </c>
      <c r="CH634" s="53">
        <v>-57.637729999999998</v>
      </c>
      <c r="CI634" s="53">
        <v>-44.630949999999999</v>
      </c>
      <c r="CJ634" s="53">
        <v>-57.447159999999997</v>
      </c>
      <c r="CK634" s="53">
        <v>-58.263460000000002</v>
      </c>
      <c r="CL634" s="53">
        <v>-80.901210000000006</v>
      </c>
      <c r="CM634" s="53">
        <v>-59.089840000000002</v>
      </c>
      <c r="CN634" s="53">
        <v>-61.655410000000003</v>
      </c>
      <c r="CO634" s="53">
        <v>-82.737430000000003</v>
      </c>
      <c r="CP634" s="53">
        <v>-76.965680000000006</v>
      </c>
      <c r="CQ634" s="53">
        <v>-55.207859999999997</v>
      </c>
      <c r="CR634" s="53">
        <v>-70.754360000000005</v>
      </c>
      <c r="CS634" s="53">
        <v>-51.552750000000003</v>
      </c>
      <c r="CT634" s="53">
        <v>-49.78078</v>
      </c>
      <c r="CU634" s="53">
        <v>-33.993870000000001</v>
      </c>
      <c r="CV634" s="53">
        <v>-35.603659999999998</v>
      </c>
      <c r="CW634" s="53">
        <v>-41.57958</v>
      </c>
      <c r="CX634" s="53">
        <v>-48.7012</v>
      </c>
      <c r="CY634" s="53">
        <v>-57.212150000000001</v>
      </c>
      <c r="CZ634" s="53">
        <v>-43.059899999999999</v>
      </c>
      <c r="DA634" s="53">
        <v>12.12308</v>
      </c>
      <c r="DB634" s="53">
        <v>17.843679999999999</v>
      </c>
      <c r="DC634" s="53">
        <v>8.5717359999999996</v>
      </c>
      <c r="DD634" s="53">
        <v>-4.3855589999999998</v>
      </c>
      <c r="DE634" s="53">
        <v>2.19055</v>
      </c>
      <c r="DF634" s="53">
        <v>3.5514109999999999</v>
      </c>
      <c r="DG634" s="53">
        <v>16.900459999999999</v>
      </c>
      <c r="DH634" s="53">
        <v>4.5221010000000001</v>
      </c>
      <c r="DI634" s="53">
        <v>4.6427230000000002</v>
      </c>
      <c r="DJ634" s="53">
        <v>-19.705500000000001</v>
      </c>
      <c r="DK634" s="53">
        <v>1.2767200000000001</v>
      </c>
      <c r="DL634" s="53">
        <v>-0.36727330000000002</v>
      </c>
      <c r="DM634" s="53">
        <v>-21.298020000000001</v>
      </c>
      <c r="DN634" s="53">
        <v>-14.65957</v>
      </c>
      <c r="DO634" s="53">
        <v>6.6962029999999997</v>
      </c>
      <c r="DP634" s="53">
        <v>-7.0120639999999996</v>
      </c>
      <c r="DQ634" s="53">
        <v>12.161530000000001</v>
      </c>
      <c r="DR634" s="53">
        <v>12.649699999999999</v>
      </c>
      <c r="DS634" s="53">
        <v>29.632069999999999</v>
      </c>
      <c r="DT634" s="53">
        <v>27.30012</v>
      </c>
      <c r="DU634" s="53">
        <v>20.83643</v>
      </c>
      <c r="DV634" s="53">
        <v>13.51681</v>
      </c>
      <c r="DW634" s="53">
        <v>4.3820930000000002</v>
      </c>
      <c r="DX634" s="53">
        <v>19.077970000000001</v>
      </c>
      <c r="DY634" s="53">
        <v>102.5239</v>
      </c>
      <c r="DZ634" s="53">
        <v>107.8736</v>
      </c>
      <c r="EA634" s="53">
        <v>98.357600000000005</v>
      </c>
      <c r="EB634" s="53">
        <v>84.598339999999993</v>
      </c>
      <c r="EC634" s="53">
        <v>90.859399999999994</v>
      </c>
      <c r="ED634" s="53">
        <v>91.898809999999997</v>
      </c>
      <c r="EE634" s="53">
        <v>105.742</v>
      </c>
      <c r="EF634" s="53">
        <v>93.995869999999996</v>
      </c>
      <c r="EG634" s="53">
        <v>95.469250000000002</v>
      </c>
      <c r="EH634" s="53">
        <v>68.651390000000006</v>
      </c>
      <c r="EI634" s="53">
        <v>88.436440000000005</v>
      </c>
      <c r="EJ634" s="53">
        <v>88.123050000000006</v>
      </c>
      <c r="EK634" s="53">
        <v>67.410719999999998</v>
      </c>
      <c r="EL634" s="53">
        <v>75.300560000000004</v>
      </c>
      <c r="EM634" s="53">
        <v>96.075839999999999</v>
      </c>
      <c r="EN634" s="53">
        <v>85.021680000000003</v>
      </c>
      <c r="EO634" s="53">
        <v>104.15479999999999</v>
      </c>
      <c r="EP634" s="53">
        <v>102.7894</v>
      </c>
      <c r="EQ634" s="53">
        <v>121.4978</v>
      </c>
      <c r="ER634" s="53">
        <v>118.1232</v>
      </c>
      <c r="ES634" s="53">
        <v>110.9552</v>
      </c>
      <c r="ET634" s="53">
        <v>103.3497</v>
      </c>
      <c r="EU634" s="53">
        <v>93.314400000000006</v>
      </c>
      <c r="EV634" s="53">
        <v>108.79519999999999</v>
      </c>
      <c r="EW634" s="53">
        <v>64.361109999999996</v>
      </c>
      <c r="EX634" s="53">
        <v>63.73077</v>
      </c>
      <c r="EY634" s="53">
        <v>63.051279999999998</v>
      </c>
      <c r="EZ634" s="53">
        <v>62.495730000000002</v>
      </c>
      <c r="FA634" s="53">
        <v>62.00855</v>
      </c>
      <c r="FB634" s="53">
        <v>61.489319999999999</v>
      </c>
      <c r="FC634" s="53">
        <v>61.200859999999999</v>
      </c>
      <c r="FD634" s="53">
        <v>62.23077</v>
      </c>
      <c r="FE634" s="53">
        <v>64.630340000000004</v>
      </c>
      <c r="FF634" s="53">
        <v>67.916659999999993</v>
      </c>
      <c r="FG634" s="53">
        <v>71.589740000000006</v>
      </c>
      <c r="FH634" s="53">
        <v>74.852559999999997</v>
      </c>
      <c r="FI634" s="53">
        <v>77.803420000000003</v>
      </c>
      <c r="FJ634" s="53">
        <v>79.978629999999995</v>
      </c>
      <c r="FK634" s="53">
        <v>81.123930000000001</v>
      </c>
      <c r="FL634" s="53">
        <v>81.34402</v>
      </c>
      <c r="FM634" s="53">
        <v>80.506410000000002</v>
      </c>
      <c r="FN634" s="53">
        <v>78.108969999999999</v>
      </c>
      <c r="FO634" s="53">
        <v>74.935900000000004</v>
      </c>
      <c r="FP634" s="53">
        <v>70.959400000000002</v>
      </c>
      <c r="FQ634" s="53">
        <v>67.775639999999996</v>
      </c>
      <c r="FR634" s="53">
        <v>65.882480000000001</v>
      </c>
      <c r="FS634" s="53">
        <v>64.653850000000006</v>
      </c>
      <c r="FT634" s="53">
        <v>63.677349999999997</v>
      </c>
      <c r="FU634" s="53">
        <v>26</v>
      </c>
      <c r="FV634" s="53">
        <v>46366.5</v>
      </c>
      <c r="FW634" s="53">
        <v>4328.9579999999996</v>
      </c>
      <c r="FX634" s="53">
        <v>1</v>
      </c>
    </row>
    <row r="635" spans="1:180" x14ac:dyDescent="0.3">
      <c r="A635" t="s">
        <v>174</v>
      </c>
      <c r="B635" t="s">
        <v>222</v>
      </c>
      <c r="C635" t="s">
        <v>180</v>
      </c>
      <c r="D635" t="s">
        <v>227</v>
      </c>
      <c r="E635" t="s">
        <v>187</v>
      </c>
      <c r="F635" t="s">
        <v>229</v>
      </c>
      <c r="G635" t="s">
        <v>244</v>
      </c>
      <c r="H635" s="53">
        <v>41</v>
      </c>
      <c r="I635" s="53">
        <v>1674.9849999999999</v>
      </c>
      <c r="J635" s="53">
        <v>1665.9059999999999</v>
      </c>
      <c r="K635" s="53">
        <v>1661.0930000000001</v>
      </c>
      <c r="L635" s="53">
        <v>1653.152</v>
      </c>
      <c r="M635" s="53">
        <v>1672.9090000000001</v>
      </c>
      <c r="N635" s="53">
        <v>1684.1790000000001</v>
      </c>
      <c r="O635" s="53">
        <v>1699.153</v>
      </c>
      <c r="P635" s="53">
        <v>1736.9839999999999</v>
      </c>
      <c r="Q635" s="53">
        <v>1726.9110000000001</v>
      </c>
      <c r="R635" s="53">
        <v>1773.0609999999999</v>
      </c>
      <c r="S635" s="53">
        <v>1780.9449999999999</v>
      </c>
      <c r="T635" s="53">
        <v>1800.066</v>
      </c>
      <c r="U635" s="53">
        <v>1784.3320000000001</v>
      </c>
      <c r="V635" s="53">
        <v>1760.4359999999999</v>
      </c>
      <c r="W635" s="53">
        <v>1786.5530000000001</v>
      </c>
      <c r="X635" s="53">
        <v>1794.3630000000001</v>
      </c>
      <c r="Y635" s="53">
        <v>1779.36</v>
      </c>
      <c r="Z635" s="53">
        <v>1805.355</v>
      </c>
      <c r="AA635" s="53">
        <v>1827.9110000000001</v>
      </c>
      <c r="AB635" s="53">
        <v>1773.915</v>
      </c>
      <c r="AC635" s="53">
        <v>1772.7349999999999</v>
      </c>
      <c r="AD635" s="53">
        <v>1744.6690000000001</v>
      </c>
      <c r="AE635" s="53">
        <v>1705.6949999999999</v>
      </c>
      <c r="AF635" s="53">
        <v>1692.835</v>
      </c>
      <c r="AG635" s="53">
        <v>-170.81139999999999</v>
      </c>
      <c r="AH635" s="53">
        <v>-171.93279999999999</v>
      </c>
      <c r="AI635" s="53">
        <v>-169.7201</v>
      </c>
      <c r="AJ635" s="53">
        <v>-173.7287</v>
      </c>
      <c r="AK635" s="53">
        <v>-160.02699999999999</v>
      </c>
      <c r="AL635" s="53">
        <v>-161.66470000000001</v>
      </c>
      <c r="AM635" s="53">
        <v>-173.71780000000001</v>
      </c>
      <c r="AN635" s="53">
        <v>-153.92670000000001</v>
      </c>
      <c r="AO635" s="53">
        <v>-182.81469999999999</v>
      </c>
      <c r="AP635" s="53">
        <v>-174.4341</v>
      </c>
      <c r="AQ635" s="53">
        <v>-192.1771</v>
      </c>
      <c r="AR635" s="53">
        <v>-190.53630000000001</v>
      </c>
      <c r="AS635" s="53">
        <v>-212.7715</v>
      </c>
      <c r="AT635" s="53">
        <v>-233.52719999999999</v>
      </c>
      <c r="AU635" s="53">
        <v>-199.24289999999999</v>
      </c>
      <c r="AV635" s="53">
        <v>-188.67269999999999</v>
      </c>
      <c r="AW635" s="53">
        <v>-202.1712</v>
      </c>
      <c r="AX635" s="53">
        <v>-166.07810000000001</v>
      </c>
      <c r="AY635" s="53">
        <v>-113.5569</v>
      </c>
      <c r="AZ635" s="53">
        <v>-126.9545</v>
      </c>
      <c r="BA635" s="53">
        <v>-113.1906</v>
      </c>
      <c r="BB635" s="53">
        <v>-135.85480000000001</v>
      </c>
      <c r="BC635" s="53">
        <v>-150.79509999999999</v>
      </c>
      <c r="BD635" s="53">
        <v>-158.7561</v>
      </c>
      <c r="BE635" s="53">
        <v>-81.052352999999997</v>
      </c>
      <c r="BF635" s="53">
        <v>-83.911739999999995</v>
      </c>
      <c r="BG635" s="53">
        <v>-81.949100000000001</v>
      </c>
      <c r="BH635" s="53">
        <v>-85.816079999999999</v>
      </c>
      <c r="BI635" s="53">
        <v>-69.902370000000005</v>
      </c>
      <c r="BJ635" s="53">
        <v>-73.937259999999995</v>
      </c>
      <c r="BK635" s="53">
        <v>-85.946209999999994</v>
      </c>
      <c r="BL635" s="53">
        <v>-63.513689999999997</v>
      </c>
      <c r="BM635" s="53">
        <v>-93.59187</v>
      </c>
      <c r="BN635" s="53">
        <v>-81.259860000000003</v>
      </c>
      <c r="BO635" s="53">
        <v>-98.440730000000002</v>
      </c>
      <c r="BP635" s="53">
        <v>-96.447620000000001</v>
      </c>
      <c r="BQ635" s="53">
        <v>-120.3939</v>
      </c>
      <c r="BR635" s="53">
        <v>-142.38849999999999</v>
      </c>
      <c r="BS635" s="53">
        <v>-106.94759999999999</v>
      </c>
      <c r="BT635" s="53">
        <v>-96.135149999999996</v>
      </c>
      <c r="BU635" s="53">
        <v>-109.62269999999999</v>
      </c>
      <c r="BV635" s="53">
        <v>-69.462940000000003</v>
      </c>
      <c r="BW635" s="53">
        <v>-15.37055</v>
      </c>
      <c r="BX635" s="53">
        <v>-31.85106</v>
      </c>
      <c r="BY635" s="53">
        <v>-14.625220000000001</v>
      </c>
      <c r="BZ635" s="53">
        <v>-42.471519999999998</v>
      </c>
      <c r="CA635" s="53">
        <v>-58.293039999999998</v>
      </c>
      <c r="CB635" s="53">
        <v>-67.423869999999994</v>
      </c>
      <c r="CC635" s="53">
        <v>-18.885521000000001</v>
      </c>
      <c r="CD635" s="53">
        <v>-22.948619999999998</v>
      </c>
      <c r="CE635" s="53">
        <v>-21.159179999999999</v>
      </c>
      <c r="CF635" s="53">
        <v>-24.928049999999999</v>
      </c>
      <c r="CG635" s="53">
        <v>-7.482291</v>
      </c>
      <c r="CH635" s="53">
        <v>-13.17747</v>
      </c>
      <c r="CI635" s="53">
        <v>-25.155840000000001</v>
      </c>
      <c r="CJ635" s="53">
        <v>-0.89389680000000005</v>
      </c>
      <c r="CK635" s="53">
        <v>-31.796420000000001</v>
      </c>
      <c r="CL635" s="53">
        <v>-16.72766</v>
      </c>
      <c r="CM635" s="53">
        <v>-33.519199999999998</v>
      </c>
      <c r="CN635" s="53">
        <v>-31.2821</v>
      </c>
      <c r="CO635" s="53">
        <v>-56.413490000000003</v>
      </c>
      <c r="CP635" s="53">
        <v>-79.266180000000006</v>
      </c>
      <c r="CQ635" s="53">
        <v>-43.02413</v>
      </c>
      <c r="CR635" s="53">
        <v>-32.043900000000001</v>
      </c>
      <c r="CS635" s="53">
        <v>-45.523919999999997</v>
      </c>
      <c r="CT635" s="53">
        <v>-2.5475840000000001</v>
      </c>
      <c r="CU635" s="53">
        <v>52.633000000000003</v>
      </c>
      <c r="CV635" s="53">
        <v>34.017299999999999</v>
      </c>
      <c r="CW635" s="53">
        <v>53.640880000000003</v>
      </c>
      <c r="CX635" s="53">
        <v>22.205490000000001</v>
      </c>
      <c r="CY635" s="53">
        <v>5.7735750000000001</v>
      </c>
      <c r="CZ635" s="53">
        <v>-4.167414</v>
      </c>
      <c r="DA635" s="53">
        <v>43.281311000000002</v>
      </c>
      <c r="DB635" s="53">
        <v>38.014490000000002</v>
      </c>
      <c r="DC635" s="53">
        <v>39.63073</v>
      </c>
      <c r="DD635" s="53">
        <v>35.959969999999998</v>
      </c>
      <c r="DE635" s="53">
        <v>54.93779</v>
      </c>
      <c r="DF635" s="53">
        <v>47.582320000000003</v>
      </c>
      <c r="DG635" s="53">
        <v>35.634529999999998</v>
      </c>
      <c r="DH635" s="53">
        <v>61.725900000000003</v>
      </c>
      <c r="DI635" s="53">
        <v>29.999030000000001</v>
      </c>
      <c r="DJ635" s="53">
        <v>47.804540000000003</v>
      </c>
      <c r="DK635" s="53">
        <v>31.402329999999999</v>
      </c>
      <c r="DL635" s="53">
        <v>33.883409999999998</v>
      </c>
      <c r="DM635" s="53">
        <v>7.566961</v>
      </c>
      <c r="DN635" s="53">
        <v>-16.143809999999998</v>
      </c>
      <c r="DO635" s="53">
        <v>20.89931</v>
      </c>
      <c r="DP635" s="53">
        <v>32.047339999999998</v>
      </c>
      <c r="DQ635" s="53">
        <v>18.574860000000001</v>
      </c>
      <c r="DR635" s="53">
        <v>64.367769999999993</v>
      </c>
      <c r="DS635" s="53">
        <v>120.6366</v>
      </c>
      <c r="DT635" s="53">
        <v>99.885660000000001</v>
      </c>
      <c r="DU635" s="53">
        <v>121.907</v>
      </c>
      <c r="DV635" s="53">
        <v>86.882490000000004</v>
      </c>
      <c r="DW635" s="53">
        <v>69.840190000000007</v>
      </c>
      <c r="DX635" s="53">
        <v>59.089039999999997</v>
      </c>
      <c r="DY635" s="53">
        <v>133.0403</v>
      </c>
      <c r="DZ635" s="53">
        <v>126.0355</v>
      </c>
      <c r="EA635" s="53">
        <v>127.40170000000001</v>
      </c>
      <c r="EB635" s="53">
        <v>123.87260000000001</v>
      </c>
      <c r="EC635" s="53">
        <v>145.0625</v>
      </c>
      <c r="ED635" s="53">
        <v>135.3098</v>
      </c>
      <c r="EE635" s="53">
        <v>123.4062</v>
      </c>
      <c r="EF635" s="53">
        <v>152.13890000000001</v>
      </c>
      <c r="EG635" s="53">
        <v>119.2218</v>
      </c>
      <c r="EH635" s="53">
        <v>140.97880000000001</v>
      </c>
      <c r="EI635" s="53">
        <v>125.1387</v>
      </c>
      <c r="EJ635" s="53">
        <v>127.9721</v>
      </c>
      <c r="EK635" s="53">
        <v>99.944559999999996</v>
      </c>
      <c r="EL635" s="53">
        <v>74.994870000000006</v>
      </c>
      <c r="EM635" s="53">
        <v>113.19459999999999</v>
      </c>
      <c r="EN635" s="53">
        <v>124.5849</v>
      </c>
      <c r="EO635" s="53">
        <v>111.1233</v>
      </c>
      <c r="EP635" s="53">
        <v>160.9829</v>
      </c>
      <c r="EQ635" s="53">
        <v>218.8229</v>
      </c>
      <c r="ER635" s="53">
        <v>194.98910000000001</v>
      </c>
      <c r="ES635" s="53">
        <v>220.47239999999999</v>
      </c>
      <c r="ET635" s="53">
        <v>180.26580000000001</v>
      </c>
      <c r="EU635" s="53">
        <v>162.34219999999999</v>
      </c>
      <c r="EV635" s="53">
        <v>150.4213</v>
      </c>
      <c r="EW635" s="53">
        <v>60.781469999999999</v>
      </c>
      <c r="EX635" s="53">
        <v>60.136360000000003</v>
      </c>
      <c r="EY635" s="53">
        <v>59.599649999999997</v>
      </c>
      <c r="EZ635" s="53">
        <v>59.101399999999998</v>
      </c>
      <c r="FA635" s="53">
        <v>58.611020000000003</v>
      </c>
      <c r="FB635" s="53">
        <v>58.333039999999997</v>
      </c>
      <c r="FC635" s="53">
        <v>58.873249999999999</v>
      </c>
      <c r="FD635" s="53">
        <v>61.139859999999999</v>
      </c>
      <c r="FE635" s="53">
        <v>63.879370000000002</v>
      </c>
      <c r="FF635" s="53">
        <v>66.678319999999999</v>
      </c>
      <c r="FG635" s="53">
        <v>69.653850000000006</v>
      </c>
      <c r="FH635" s="53">
        <v>72.374120000000005</v>
      </c>
      <c r="FI635" s="53">
        <v>74.666079999999994</v>
      </c>
      <c r="FJ635" s="53">
        <v>76.202799999999996</v>
      </c>
      <c r="FK635" s="53">
        <v>77.004369999999994</v>
      </c>
      <c r="FL635" s="53">
        <v>77.028850000000006</v>
      </c>
      <c r="FM635" s="53">
        <v>76.184439999999995</v>
      </c>
      <c r="FN635" s="53">
        <v>74.532340000000005</v>
      </c>
      <c r="FO635" s="53">
        <v>72.252619999999993</v>
      </c>
      <c r="FP635" s="53">
        <v>69.222899999999996</v>
      </c>
      <c r="FQ635" s="53">
        <v>65.809439999999995</v>
      </c>
      <c r="FR635" s="53">
        <v>63.737760000000002</v>
      </c>
      <c r="FS635" s="53">
        <v>62.526220000000002</v>
      </c>
      <c r="FT635" s="53">
        <v>61.663460000000001</v>
      </c>
      <c r="FU635" s="53">
        <v>26</v>
      </c>
      <c r="FV635" s="53">
        <v>45350.33</v>
      </c>
      <c r="FW635" s="53">
        <v>4227.884</v>
      </c>
      <c r="FX635" s="53">
        <v>1</v>
      </c>
    </row>
    <row r="636" spans="1:180" x14ac:dyDescent="0.3">
      <c r="A636" t="s">
        <v>174</v>
      </c>
      <c r="B636" t="s">
        <v>222</v>
      </c>
      <c r="C636" t="s">
        <v>180</v>
      </c>
      <c r="D636" t="s">
        <v>227</v>
      </c>
      <c r="E636" t="s">
        <v>188</v>
      </c>
      <c r="F636" t="s">
        <v>229</v>
      </c>
      <c r="G636" t="s">
        <v>244</v>
      </c>
      <c r="H636" s="53">
        <v>41</v>
      </c>
      <c r="I636" s="53">
        <v>1708.2829999999999</v>
      </c>
      <c r="J636" s="53">
        <v>1695.38</v>
      </c>
      <c r="K636" s="53">
        <v>1689.2739999999999</v>
      </c>
      <c r="L636" s="53">
        <v>1682.88</v>
      </c>
      <c r="M636" s="53">
        <v>1710.13</v>
      </c>
      <c r="N636" s="53">
        <v>1724.5509999999999</v>
      </c>
      <c r="O636" s="53">
        <v>1745.875</v>
      </c>
      <c r="P636" s="53">
        <v>1745.951</v>
      </c>
      <c r="Q636" s="53">
        <v>1743.873</v>
      </c>
      <c r="R636" s="53">
        <v>1773.288</v>
      </c>
      <c r="S636" s="53">
        <v>1799.9469999999999</v>
      </c>
      <c r="T636" s="53">
        <v>1817.595</v>
      </c>
      <c r="U636" s="53">
        <v>1809.9739999999999</v>
      </c>
      <c r="V636" s="53">
        <v>1805</v>
      </c>
      <c r="W636" s="53">
        <v>1829.2070000000001</v>
      </c>
      <c r="X636" s="53">
        <v>1853.338</v>
      </c>
      <c r="Y636" s="53">
        <v>1825.511</v>
      </c>
      <c r="Z636" s="53">
        <v>1831.857</v>
      </c>
      <c r="AA636" s="53">
        <v>1820.5740000000001</v>
      </c>
      <c r="AB636" s="53">
        <v>1756.538</v>
      </c>
      <c r="AC636" s="53">
        <v>1781.1559999999999</v>
      </c>
      <c r="AD636" s="53">
        <v>1759.5409999999999</v>
      </c>
      <c r="AE636" s="53">
        <v>1731.3679999999999</v>
      </c>
      <c r="AF636" s="53">
        <v>1720.7070000000001</v>
      </c>
      <c r="AG636" s="53">
        <v>-150.69140999999999</v>
      </c>
      <c r="AH636" s="53">
        <v>-157.92949999999999</v>
      </c>
      <c r="AI636" s="53">
        <v>-159.3391</v>
      </c>
      <c r="AJ636" s="53">
        <v>-162.3897</v>
      </c>
      <c r="AK636" s="53">
        <v>-133.65639999999999</v>
      </c>
      <c r="AL636" s="53">
        <v>-131.37880000000001</v>
      </c>
      <c r="AM636" s="53">
        <v>-140.82069999999999</v>
      </c>
      <c r="AN636" s="53">
        <v>-156.19829999999999</v>
      </c>
      <c r="AO636" s="53">
        <v>-175.4528</v>
      </c>
      <c r="AP636" s="53">
        <v>-181.6292</v>
      </c>
      <c r="AQ636" s="53">
        <v>-190.5009</v>
      </c>
      <c r="AR636" s="53">
        <v>-188.48339999999999</v>
      </c>
      <c r="AS636" s="53">
        <v>-213.67920000000001</v>
      </c>
      <c r="AT636" s="53">
        <v>-225.46039999999999</v>
      </c>
      <c r="AU636" s="53">
        <v>-191.24969999999999</v>
      </c>
      <c r="AV636" s="53">
        <v>-155.16</v>
      </c>
      <c r="AW636" s="53">
        <v>-178.4331</v>
      </c>
      <c r="AX636" s="53">
        <v>-159.64779999999999</v>
      </c>
      <c r="AY636" s="53">
        <v>-133.32169999999999</v>
      </c>
      <c r="AZ636" s="53">
        <v>-155.60130000000001</v>
      </c>
      <c r="BA636" s="53">
        <v>-111.00709999999999</v>
      </c>
      <c r="BB636" s="53">
        <v>-125.2825</v>
      </c>
      <c r="BC636" s="53">
        <v>-129.75200000000001</v>
      </c>
      <c r="BD636" s="53">
        <v>-136.07159999999999</v>
      </c>
      <c r="BE636" s="53">
        <v>-63.670872000000003</v>
      </c>
      <c r="BF636" s="53">
        <v>-71.784940000000006</v>
      </c>
      <c r="BG636" s="53">
        <v>-72.541499999999999</v>
      </c>
      <c r="BH636" s="53">
        <v>-75.438919999999996</v>
      </c>
      <c r="BI636" s="53">
        <v>-46.517380000000003</v>
      </c>
      <c r="BJ636" s="53">
        <v>-47.767699999999998</v>
      </c>
      <c r="BK636" s="53">
        <v>-56.828620000000001</v>
      </c>
      <c r="BL636" s="53">
        <v>-69.559269999999998</v>
      </c>
      <c r="BM636" s="53">
        <v>-88.086740000000006</v>
      </c>
      <c r="BN636" s="53">
        <v>-91.848740000000006</v>
      </c>
      <c r="BO636" s="53">
        <v>-97.305000000000007</v>
      </c>
      <c r="BP636" s="53">
        <v>-95.824969999999993</v>
      </c>
      <c r="BQ636" s="53">
        <v>-119.631</v>
      </c>
      <c r="BR636" s="53">
        <v>-130.73589999999999</v>
      </c>
      <c r="BS636" s="53">
        <v>-96.985759999999999</v>
      </c>
      <c r="BT636" s="53">
        <v>-62.355870000000003</v>
      </c>
      <c r="BU636" s="53">
        <v>-87.329350000000005</v>
      </c>
      <c r="BV636" s="53">
        <v>-70.272130000000004</v>
      </c>
      <c r="BW636" s="53">
        <v>-46.271140000000003</v>
      </c>
      <c r="BX636" s="53">
        <v>-68.87209</v>
      </c>
      <c r="BY636" s="53">
        <v>-21.237469999999998</v>
      </c>
      <c r="BZ636" s="53">
        <v>-39.89658</v>
      </c>
      <c r="CA636" s="53">
        <v>-43.776249999999997</v>
      </c>
      <c r="CB636" s="53">
        <v>-50.186900000000001</v>
      </c>
      <c r="CC636" s="53">
        <v>-3.4007211000000002</v>
      </c>
      <c r="CD636" s="53">
        <v>-12.121499999999999</v>
      </c>
      <c r="CE636" s="53">
        <v>-12.42578</v>
      </c>
      <c r="CF636" s="53">
        <v>-15.217040000000001</v>
      </c>
      <c r="CG636" s="53">
        <v>13.834860000000001</v>
      </c>
      <c r="CH636" s="53">
        <v>10.141120000000001</v>
      </c>
      <c r="CI636" s="53">
        <v>1.344042</v>
      </c>
      <c r="CJ636" s="53">
        <v>-9.5533439999999992</v>
      </c>
      <c r="CK636" s="53">
        <v>-27.57724</v>
      </c>
      <c r="CL636" s="53">
        <v>-29.667079999999999</v>
      </c>
      <c r="CM636" s="53">
        <v>-32.757820000000002</v>
      </c>
      <c r="CN636" s="53">
        <v>-31.649989999999999</v>
      </c>
      <c r="CO636" s="53">
        <v>-54.493609999999997</v>
      </c>
      <c r="CP636" s="53">
        <v>-65.129940000000005</v>
      </c>
      <c r="CQ636" s="53">
        <v>-31.698799999999999</v>
      </c>
      <c r="CR636" s="53">
        <v>1.9199660000000001</v>
      </c>
      <c r="CS636" s="53">
        <v>-24.231159999999999</v>
      </c>
      <c r="CT636" s="53">
        <v>-8.3708360000000006</v>
      </c>
      <c r="CU636" s="53">
        <v>14.019769999999999</v>
      </c>
      <c r="CV636" s="53">
        <v>-8.8036589999999997</v>
      </c>
      <c r="CW636" s="53">
        <v>40.936680000000003</v>
      </c>
      <c r="CX636" s="53">
        <v>19.24145</v>
      </c>
      <c r="CY636" s="53">
        <v>15.770300000000001</v>
      </c>
      <c r="CZ636" s="53">
        <v>9.296557</v>
      </c>
      <c r="DA636" s="53">
        <v>56.869430999999999</v>
      </c>
      <c r="DB636" s="53">
        <v>47.541930000000001</v>
      </c>
      <c r="DC636" s="53">
        <v>47.689950000000003</v>
      </c>
      <c r="DD636" s="53">
        <v>45.004829999999998</v>
      </c>
      <c r="DE636" s="53">
        <v>74.187110000000004</v>
      </c>
      <c r="DF636" s="53">
        <v>68.049940000000007</v>
      </c>
      <c r="DG636" s="53">
        <v>59.5167</v>
      </c>
      <c r="DH636" s="53">
        <v>50.452590000000001</v>
      </c>
      <c r="DI636" s="53">
        <v>32.932259999999999</v>
      </c>
      <c r="DJ636" s="53">
        <v>32.514580000000002</v>
      </c>
      <c r="DK636" s="53">
        <v>31.789349999999999</v>
      </c>
      <c r="DL636" s="53">
        <v>32.524990000000003</v>
      </c>
      <c r="DM636" s="53">
        <v>10.643829999999999</v>
      </c>
      <c r="DN636" s="53">
        <v>0.4759602</v>
      </c>
      <c r="DO636" s="53">
        <v>33.588140000000003</v>
      </c>
      <c r="DP636" s="53">
        <v>66.195800000000006</v>
      </c>
      <c r="DQ636" s="53">
        <v>38.867019999999997</v>
      </c>
      <c r="DR636" s="53">
        <v>53.530459999999998</v>
      </c>
      <c r="DS636" s="53">
        <v>74.310680000000005</v>
      </c>
      <c r="DT636" s="53">
        <v>51.264760000000003</v>
      </c>
      <c r="DU636" s="53">
        <v>103.1108</v>
      </c>
      <c r="DV636" s="53">
        <v>78.379480000000001</v>
      </c>
      <c r="DW636" s="53">
        <v>75.316839999999999</v>
      </c>
      <c r="DX636" s="53">
        <v>68.780010000000004</v>
      </c>
      <c r="DY636" s="53">
        <v>143.88999999999999</v>
      </c>
      <c r="DZ636" s="53">
        <v>133.6865</v>
      </c>
      <c r="EA636" s="53">
        <v>134.48750000000001</v>
      </c>
      <c r="EB636" s="53">
        <v>131.95570000000001</v>
      </c>
      <c r="EC636" s="53">
        <v>161.3262</v>
      </c>
      <c r="ED636" s="53">
        <v>151.6611</v>
      </c>
      <c r="EE636" s="53">
        <v>143.50880000000001</v>
      </c>
      <c r="EF636" s="53">
        <v>137.0916</v>
      </c>
      <c r="EG636" s="53">
        <v>120.2984</v>
      </c>
      <c r="EH636" s="53">
        <v>122.295</v>
      </c>
      <c r="EI636" s="53">
        <v>124.98520000000001</v>
      </c>
      <c r="EJ636" s="53">
        <v>125.1835</v>
      </c>
      <c r="EK636" s="53">
        <v>104.6919</v>
      </c>
      <c r="EL636" s="53">
        <v>95.200460000000007</v>
      </c>
      <c r="EM636" s="53">
        <v>127.85209999999999</v>
      </c>
      <c r="EN636" s="53">
        <v>158.9999</v>
      </c>
      <c r="EO636" s="53">
        <v>129.9708</v>
      </c>
      <c r="EP636" s="53">
        <v>142.90610000000001</v>
      </c>
      <c r="EQ636" s="53">
        <v>161.3612</v>
      </c>
      <c r="ER636" s="53">
        <v>137.994</v>
      </c>
      <c r="ES636" s="53">
        <v>192.88040000000001</v>
      </c>
      <c r="ET636" s="53">
        <v>163.7654</v>
      </c>
      <c r="EU636" s="53">
        <v>161.29259999999999</v>
      </c>
      <c r="EV636" s="53">
        <v>154.66470000000001</v>
      </c>
      <c r="EW636" s="53">
        <v>61.226190000000003</v>
      </c>
      <c r="EX636" s="53">
        <v>60.793959999999998</v>
      </c>
      <c r="EY636" s="53">
        <v>60.350729999999999</v>
      </c>
      <c r="EZ636" s="53">
        <v>59.96978</v>
      </c>
      <c r="FA636" s="53">
        <v>59.655679999999997</v>
      </c>
      <c r="FB636" s="53">
        <v>59.376370000000001</v>
      </c>
      <c r="FC636" s="53">
        <v>59.514650000000003</v>
      </c>
      <c r="FD636" s="53">
        <v>60.961539999999999</v>
      </c>
      <c r="FE636" s="53">
        <v>63.40842</v>
      </c>
      <c r="FF636" s="53">
        <v>66.715199999999996</v>
      </c>
      <c r="FG636" s="53">
        <v>70.0989</v>
      </c>
      <c r="FH636" s="53">
        <v>73.103480000000005</v>
      </c>
      <c r="FI636" s="53">
        <v>75.634609999999995</v>
      </c>
      <c r="FJ636" s="53">
        <v>77.297619999999995</v>
      </c>
      <c r="FK636" s="53">
        <v>78.413920000000005</v>
      </c>
      <c r="FL636" s="53">
        <v>78.679490000000001</v>
      </c>
      <c r="FM636" s="53">
        <v>77.934070000000006</v>
      </c>
      <c r="FN636" s="53">
        <v>76.320509999999999</v>
      </c>
      <c r="FO636" s="53">
        <v>73.565020000000004</v>
      </c>
      <c r="FP636" s="53">
        <v>70.185900000000004</v>
      </c>
      <c r="FQ636" s="53">
        <v>66.675830000000005</v>
      </c>
      <c r="FR636" s="53">
        <v>64.408420000000007</v>
      </c>
      <c r="FS636" s="53">
        <v>62.995420000000003</v>
      </c>
      <c r="FT636" s="53">
        <v>62.063189999999999</v>
      </c>
      <c r="FU636" s="53">
        <v>26</v>
      </c>
      <c r="FV636" s="53">
        <v>45775.16</v>
      </c>
      <c r="FW636" s="53">
        <v>4310.4949999999999</v>
      </c>
      <c r="FX636" s="53">
        <v>1</v>
      </c>
    </row>
    <row r="637" spans="1:180" x14ac:dyDescent="0.3">
      <c r="A637" t="s">
        <v>174</v>
      </c>
      <c r="B637" t="s">
        <v>222</v>
      </c>
      <c r="C637" t="s">
        <v>180</v>
      </c>
      <c r="D637" t="s">
        <v>248</v>
      </c>
      <c r="E637" t="s">
        <v>188</v>
      </c>
      <c r="F637" t="s">
        <v>229</v>
      </c>
      <c r="G637" t="s">
        <v>244</v>
      </c>
      <c r="H637" s="53">
        <v>41</v>
      </c>
      <c r="I637" s="53">
        <v>1680.9359999999999</v>
      </c>
      <c r="J637" s="53">
        <v>1661.7819999999999</v>
      </c>
      <c r="K637" s="53">
        <v>1657.9860000000001</v>
      </c>
      <c r="L637" s="53">
        <v>1632.221</v>
      </c>
      <c r="M637" s="53">
        <v>1641.7639999999999</v>
      </c>
      <c r="N637" s="53">
        <v>1622.2739999999999</v>
      </c>
      <c r="O637" s="53">
        <v>1612.04</v>
      </c>
      <c r="P637" s="53">
        <v>1632.2239999999999</v>
      </c>
      <c r="Q637" s="53">
        <v>1623.2270000000001</v>
      </c>
      <c r="R637" s="53">
        <v>1642.4179999999999</v>
      </c>
      <c r="S637" s="53">
        <v>1656.309</v>
      </c>
      <c r="T637" s="53">
        <v>1685.749</v>
      </c>
      <c r="U637" s="53">
        <v>1668.896</v>
      </c>
      <c r="V637" s="53">
        <v>1684.318</v>
      </c>
      <c r="W637" s="53">
        <v>1688.7329999999999</v>
      </c>
      <c r="X637" s="53">
        <v>1705.6980000000001</v>
      </c>
      <c r="Y637" s="53">
        <v>1698.346</v>
      </c>
      <c r="Z637" s="53">
        <v>1723.098</v>
      </c>
      <c r="AA637" s="53">
        <v>1737.6210000000001</v>
      </c>
      <c r="AB637" s="53">
        <v>1704.105</v>
      </c>
      <c r="AC637" s="53">
        <v>1720.6790000000001</v>
      </c>
      <c r="AD637" s="53">
        <v>1707.317</v>
      </c>
      <c r="AE637" s="53">
        <v>1687.9590000000001</v>
      </c>
      <c r="AF637" s="53">
        <v>1680.4829999999999</v>
      </c>
      <c r="AG637" s="53">
        <v>-151.08591000000001</v>
      </c>
      <c r="AH637" s="53">
        <v>-159.59119999999999</v>
      </c>
      <c r="AI637" s="53">
        <v>-168.37100000000001</v>
      </c>
      <c r="AJ637" s="53">
        <v>-195.2492</v>
      </c>
      <c r="AK637" s="53">
        <v>-188.8691</v>
      </c>
      <c r="AL637" s="53">
        <v>-209.3845</v>
      </c>
      <c r="AM637" s="53">
        <v>-213.7859</v>
      </c>
      <c r="AN637" s="53">
        <v>-194.04910000000001</v>
      </c>
      <c r="AO637" s="53">
        <v>-210.6986</v>
      </c>
      <c r="AP637" s="53">
        <v>-213.45189999999999</v>
      </c>
      <c r="AQ637" s="53">
        <v>-216.2987</v>
      </c>
      <c r="AR637" s="53">
        <v>-197.3416</v>
      </c>
      <c r="AS637" s="53">
        <v>-225.86869999999999</v>
      </c>
      <c r="AT637" s="53">
        <v>-214.84690000000001</v>
      </c>
      <c r="AU637" s="53">
        <v>-214.41</v>
      </c>
      <c r="AV637" s="53">
        <v>-195.00399999999999</v>
      </c>
      <c r="AW637" s="53">
        <v>-207.17859999999999</v>
      </c>
      <c r="AX637" s="53">
        <v>-186.1138</v>
      </c>
      <c r="AY637" s="53">
        <v>-156.3784</v>
      </c>
      <c r="AZ637" s="53">
        <v>-163.76769999999999</v>
      </c>
      <c r="BA637" s="53">
        <v>-138.93790000000001</v>
      </c>
      <c r="BB637" s="53">
        <v>-147.7843</v>
      </c>
      <c r="BC637" s="53">
        <v>-156.08680000000001</v>
      </c>
      <c r="BD637" s="53">
        <v>-158.51929999999999</v>
      </c>
      <c r="BE637" s="53">
        <v>-65.599677999999997</v>
      </c>
      <c r="BF637" s="53">
        <v>-76.75761</v>
      </c>
      <c r="BG637" s="53">
        <v>-83.243759999999995</v>
      </c>
      <c r="BH637" s="53">
        <v>-108.3105</v>
      </c>
      <c r="BI637" s="53">
        <v>-99.729129999999998</v>
      </c>
      <c r="BJ637" s="53">
        <v>-117.8967</v>
      </c>
      <c r="BK637" s="53">
        <v>-122.81140000000001</v>
      </c>
      <c r="BL637" s="53">
        <v>-104.3509</v>
      </c>
      <c r="BM637" s="53">
        <v>-121.3908</v>
      </c>
      <c r="BN637" s="53">
        <v>-122.899</v>
      </c>
      <c r="BO637" s="53">
        <v>-124.6491</v>
      </c>
      <c r="BP637" s="53">
        <v>-105.75109999999999</v>
      </c>
      <c r="BQ637" s="53">
        <v>-136.17449999999999</v>
      </c>
      <c r="BR637" s="53">
        <v>-125.8827</v>
      </c>
      <c r="BS637" s="53">
        <v>-123.31610000000001</v>
      </c>
      <c r="BT637" s="53">
        <v>-105.4383</v>
      </c>
      <c r="BU637" s="53">
        <v>-115.59229999999999</v>
      </c>
      <c r="BV637" s="53">
        <v>-94.791470000000004</v>
      </c>
      <c r="BW637" s="53">
        <v>-65.901009999999999</v>
      </c>
      <c r="BX637" s="53">
        <v>-74.71105</v>
      </c>
      <c r="BY637" s="53">
        <v>-45.055819999999997</v>
      </c>
      <c r="BZ637" s="53">
        <v>-56.825189999999999</v>
      </c>
      <c r="CA637" s="53">
        <v>-65.873009999999994</v>
      </c>
      <c r="CB637" s="53">
        <v>-68.899640000000005</v>
      </c>
      <c r="CC637" s="53">
        <v>-6.3921761999999998</v>
      </c>
      <c r="CD637" s="53">
        <v>-19.38729</v>
      </c>
      <c r="CE637" s="53">
        <v>-24.284880000000001</v>
      </c>
      <c r="CF637" s="53">
        <v>-48.097079999999998</v>
      </c>
      <c r="CG637" s="53">
        <v>-37.991039999999998</v>
      </c>
      <c r="CH637" s="53">
        <v>-54.532539999999997</v>
      </c>
      <c r="CI637" s="53">
        <v>-59.802700000000002</v>
      </c>
      <c r="CJ637" s="53">
        <v>-42.226190000000003</v>
      </c>
      <c r="CK637" s="53">
        <v>-59.536450000000002</v>
      </c>
      <c r="CL637" s="53">
        <v>-60.182409999999997</v>
      </c>
      <c r="CM637" s="53">
        <v>-61.172899999999998</v>
      </c>
      <c r="CN637" s="53">
        <v>-42.315849999999998</v>
      </c>
      <c r="CO637" s="53">
        <v>-74.052570000000003</v>
      </c>
      <c r="CP637" s="53">
        <v>-64.266379999999998</v>
      </c>
      <c r="CQ637" s="53">
        <v>-60.22475</v>
      </c>
      <c r="CR637" s="53">
        <v>-43.405419999999999</v>
      </c>
      <c r="CS637" s="53">
        <v>-52.159930000000003</v>
      </c>
      <c r="CT637" s="53">
        <v>-31.541879999999999</v>
      </c>
      <c r="CU637" s="53">
        <v>-3.2366649999999999</v>
      </c>
      <c r="CV637" s="53">
        <v>-13.030670000000001</v>
      </c>
      <c r="CW637" s="53">
        <v>19.96659</v>
      </c>
      <c r="CX637" s="53">
        <v>6.1728209999999999</v>
      </c>
      <c r="CY637" s="53">
        <v>-3.3912179999999998</v>
      </c>
      <c r="CZ637" s="53">
        <v>-6.8293679999999997</v>
      </c>
      <c r="DA637" s="53">
        <v>52.815331</v>
      </c>
      <c r="DB637" s="53">
        <v>37.983040000000003</v>
      </c>
      <c r="DC637" s="53">
        <v>34.673999999999999</v>
      </c>
      <c r="DD637" s="53">
        <v>12.116379999999999</v>
      </c>
      <c r="DE637" s="53">
        <v>23.747060000000001</v>
      </c>
      <c r="DF637" s="53">
        <v>8.8316149999999993</v>
      </c>
      <c r="DG637" s="53">
        <v>3.205975</v>
      </c>
      <c r="DH637" s="53">
        <v>19.898530000000001</v>
      </c>
      <c r="DI637" s="53">
        <v>2.317882</v>
      </c>
      <c r="DJ637" s="53">
        <v>2.5342210000000001</v>
      </c>
      <c r="DK637" s="53">
        <v>2.3033220000000001</v>
      </c>
      <c r="DL637" s="53">
        <v>21.119430000000001</v>
      </c>
      <c r="DM637" s="53">
        <v>-11.93065</v>
      </c>
      <c r="DN637" s="53">
        <v>-2.650064</v>
      </c>
      <c r="DO637" s="53">
        <v>2.8666019999999999</v>
      </c>
      <c r="DP637" s="53">
        <v>18.627490000000002</v>
      </c>
      <c r="DQ637" s="53">
        <v>11.272449999999999</v>
      </c>
      <c r="DR637" s="53">
        <v>31.707719999999998</v>
      </c>
      <c r="DS637" s="53">
        <v>59.427680000000002</v>
      </c>
      <c r="DT637" s="53">
        <v>48.649700000000003</v>
      </c>
      <c r="DU637" s="53">
        <v>84.989000000000004</v>
      </c>
      <c r="DV637" s="53">
        <v>69.170829999999995</v>
      </c>
      <c r="DW637" s="53">
        <v>59.090580000000003</v>
      </c>
      <c r="DX637" s="53">
        <v>55.24091</v>
      </c>
      <c r="DY637" s="53">
        <v>138.30161000000001</v>
      </c>
      <c r="DZ637" s="53">
        <v>120.8167</v>
      </c>
      <c r="EA637" s="53">
        <v>119.8013</v>
      </c>
      <c r="EB637" s="53">
        <v>99.055049999999994</v>
      </c>
      <c r="EC637" s="53">
        <v>112.8871</v>
      </c>
      <c r="ED637" s="53">
        <v>100.3194</v>
      </c>
      <c r="EE637" s="53">
        <v>94.180490000000006</v>
      </c>
      <c r="EF637" s="53">
        <v>109.5968</v>
      </c>
      <c r="EG637" s="53">
        <v>91.625709999999998</v>
      </c>
      <c r="EH637" s="53">
        <v>93.087069999999997</v>
      </c>
      <c r="EI637" s="53">
        <v>93.9529</v>
      </c>
      <c r="EJ637" s="53">
        <v>112.7099</v>
      </c>
      <c r="EK637" s="53">
        <v>77.763530000000003</v>
      </c>
      <c r="EL637" s="53">
        <v>86.314109999999999</v>
      </c>
      <c r="EM637" s="53">
        <v>93.960489999999993</v>
      </c>
      <c r="EN637" s="53">
        <v>108.1932</v>
      </c>
      <c r="EO637" s="53">
        <v>102.8587</v>
      </c>
      <c r="EP637" s="53">
        <v>123.0301</v>
      </c>
      <c r="EQ637" s="53">
        <v>149.905</v>
      </c>
      <c r="ER637" s="53">
        <v>137.7064</v>
      </c>
      <c r="ES637" s="53">
        <v>178.87100000000001</v>
      </c>
      <c r="ET637" s="53">
        <v>160.12989999999999</v>
      </c>
      <c r="EU637" s="53">
        <v>149.30439999999999</v>
      </c>
      <c r="EV637" s="53">
        <v>144.8605</v>
      </c>
      <c r="EW637" s="53">
        <v>62.274999999999999</v>
      </c>
      <c r="EX637" s="53">
        <v>61.715389999999999</v>
      </c>
      <c r="EY637" s="53">
        <v>61.176920000000003</v>
      </c>
      <c r="EZ637" s="53">
        <v>60.684620000000002</v>
      </c>
      <c r="FA637" s="53">
        <v>60.113460000000003</v>
      </c>
      <c r="FB637" s="53">
        <v>59.828850000000003</v>
      </c>
      <c r="FC637" s="53">
        <v>59.678840000000001</v>
      </c>
      <c r="FD637" s="53">
        <v>61.146149999999999</v>
      </c>
      <c r="FE637" s="53">
        <v>63.803840000000001</v>
      </c>
      <c r="FF637" s="53">
        <v>67.275000000000006</v>
      </c>
      <c r="FG637" s="53">
        <v>70.751919999999998</v>
      </c>
      <c r="FH637" s="53">
        <v>73.896159999999995</v>
      </c>
      <c r="FI637" s="53">
        <v>76.688460000000006</v>
      </c>
      <c r="FJ637" s="53">
        <v>78.494230000000002</v>
      </c>
      <c r="FK637" s="53">
        <v>79.511539999999997</v>
      </c>
      <c r="FL637" s="53">
        <v>80.023079999999993</v>
      </c>
      <c r="FM637" s="53">
        <v>79.196150000000003</v>
      </c>
      <c r="FN637" s="53">
        <v>77.311539999999994</v>
      </c>
      <c r="FO637" s="53">
        <v>74.686539999999994</v>
      </c>
      <c r="FP637" s="53">
        <v>71.242310000000003</v>
      </c>
      <c r="FQ637" s="53">
        <v>67.657690000000002</v>
      </c>
      <c r="FR637" s="53">
        <v>65.344229999999996</v>
      </c>
      <c r="FS637" s="53">
        <v>63.774999999999999</v>
      </c>
      <c r="FT637" s="53">
        <v>62.774999999999999</v>
      </c>
      <c r="FU637" s="53">
        <v>26</v>
      </c>
      <c r="FV637" s="53">
        <v>45775.16</v>
      </c>
      <c r="FW637" s="53">
        <v>4310.4949999999999</v>
      </c>
      <c r="FX637" s="53">
        <v>1</v>
      </c>
    </row>
    <row r="638" spans="1:180" x14ac:dyDescent="0.3">
      <c r="A638" t="s">
        <v>174</v>
      </c>
      <c r="B638" t="s">
        <v>222</v>
      </c>
      <c r="C638" t="s">
        <v>180</v>
      </c>
      <c r="D638" t="s">
        <v>227</v>
      </c>
      <c r="E638" t="s">
        <v>190</v>
      </c>
      <c r="F638" t="s">
        <v>229</v>
      </c>
      <c r="G638" t="s">
        <v>244</v>
      </c>
      <c r="H638" s="53">
        <v>41</v>
      </c>
      <c r="I638" s="53">
        <v>1699.394</v>
      </c>
      <c r="J638" s="53">
        <v>1689.2819999999999</v>
      </c>
      <c r="K638" s="53">
        <v>1679.16</v>
      </c>
      <c r="L638" s="53">
        <v>1672.104</v>
      </c>
      <c r="M638" s="53">
        <v>1700.92</v>
      </c>
      <c r="N638" s="53">
        <v>1724.43</v>
      </c>
      <c r="O638" s="53">
        <v>1775.229</v>
      </c>
      <c r="P638" s="53">
        <v>1753.9739999999999</v>
      </c>
      <c r="Q638" s="53">
        <v>1797.6569999999999</v>
      </c>
      <c r="R638" s="53">
        <v>1776.9280000000001</v>
      </c>
      <c r="S638" s="53">
        <v>1813.8979999999999</v>
      </c>
      <c r="T638" s="53">
        <v>1850.9960000000001</v>
      </c>
      <c r="U638" s="53">
        <v>1846.3620000000001</v>
      </c>
      <c r="V638" s="53">
        <v>1878.9929999999999</v>
      </c>
      <c r="W638" s="53">
        <v>1856.2180000000001</v>
      </c>
      <c r="X638" s="53">
        <v>1871.096</v>
      </c>
      <c r="Y638" s="53">
        <v>1863.5909999999999</v>
      </c>
      <c r="Z638" s="53">
        <v>1858.9780000000001</v>
      </c>
      <c r="AA638" s="53">
        <v>1825.7149999999999</v>
      </c>
      <c r="AB638" s="53">
        <v>1791.385</v>
      </c>
      <c r="AC638" s="53">
        <v>1785.866</v>
      </c>
      <c r="AD638" s="53">
        <v>1740.94</v>
      </c>
      <c r="AE638" s="53">
        <v>1724.8019999999999</v>
      </c>
      <c r="AF638" s="53">
        <v>1713.37</v>
      </c>
      <c r="AG638" s="53">
        <v>-128.80869999999999</v>
      </c>
      <c r="AH638" s="53">
        <v>-133.34209999999999</v>
      </c>
      <c r="AI638" s="53">
        <v>-137.93940000000001</v>
      </c>
      <c r="AJ638" s="53">
        <v>-141.577</v>
      </c>
      <c r="AK638" s="53">
        <v>-114.35890000000001</v>
      </c>
      <c r="AL638" s="53">
        <v>-109.2448</v>
      </c>
      <c r="AM638" s="53">
        <v>-99.696349999999995</v>
      </c>
      <c r="AN638" s="53">
        <v>-121.8318</v>
      </c>
      <c r="AO638" s="53">
        <v>-105.03019999999999</v>
      </c>
      <c r="AP638" s="53">
        <v>-146.17529999999999</v>
      </c>
      <c r="AQ638" s="53">
        <v>-151.82980000000001</v>
      </c>
      <c r="AR638" s="53">
        <v>-138.25899999999999</v>
      </c>
      <c r="AS638" s="53">
        <v>-154.73330000000001</v>
      </c>
      <c r="AT638" s="53">
        <v>-125.096</v>
      </c>
      <c r="AU638" s="53">
        <v>-139.6207</v>
      </c>
      <c r="AV638" s="53">
        <v>-124.4011</v>
      </c>
      <c r="AW638" s="53">
        <v>-124.1152</v>
      </c>
      <c r="AX638" s="53">
        <v>-113.7255</v>
      </c>
      <c r="AY638" s="53">
        <v>-95.876159999999999</v>
      </c>
      <c r="AZ638" s="53">
        <v>-86.521829999999994</v>
      </c>
      <c r="BA638" s="53">
        <v>-85.783479999999997</v>
      </c>
      <c r="BB638" s="53">
        <v>-113.8381</v>
      </c>
      <c r="BC638" s="53">
        <v>-109.6332</v>
      </c>
      <c r="BD638" s="53">
        <v>-115.4838</v>
      </c>
      <c r="BE638" s="53">
        <v>-58.679820999999997</v>
      </c>
      <c r="BF638" s="53">
        <v>-64.101389999999995</v>
      </c>
      <c r="BG638" s="53">
        <v>-68.096149999999994</v>
      </c>
      <c r="BH638" s="53">
        <v>-71.252939999999995</v>
      </c>
      <c r="BI638" s="53">
        <v>-42.485860000000002</v>
      </c>
      <c r="BJ638" s="53">
        <v>-37.549790000000002</v>
      </c>
      <c r="BK638" s="53">
        <v>-24.006689999999999</v>
      </c>
      <c r="BL638" s="53">
        <v>-47.035899999999998</v>
      </c>
      <c r="BM638" s="53">
        <v>-23.054819999999999</v>
      </c>
      <c r="BN638" s="53">
        <v>-75.861620000000002</v>
      </c>
      <c r="BO638" s="53">
        <v>-78.779160000000005</v>
      </c>
      <c r="BP638" s="53">
        <v>-62.050359999999998</v>
      </c>
      <c r="BQ638" s="53">
        <v>-79.221760000000003</v>
      </c>
      <c r="BR638" s="53">
        <v>-47.904089999999997</v>
      </c>
      <c r="BS638" s="53">
        <v>-64.380510000000001</v>
      </c>
      <c r="BT638" s="53">
        <v>-44.110149999999997</v>
      </c>
      <c r="BU638" s="53">
        <v>-46.16771</v>
      </c>
      <c r="BV638" s="53">
        <v>-36.819659999999999</v>
      </c>
      <c r="BW638" s="53">
        <v>-22.8903</v>
      </c>
      <c r="BX638" s="53">
        <v>-10.293049999999999</v>
      </c>
      <c r="BY638" s="53">
        <v>-5.6203900000000004</v>
      </c>
      <c r="BZ638" s="53">
        <v>-43.30742</v>
      </c>
      <c r="CA638" s="53">
        <v>-37.082729999999998</v>
      </c>
      <c r="CB638" s="53">
        <v>-43.988100000000003</v>
      </c>
      <c r="CC638" s="53">
        <v>-10.108779999999999</v>
      </c>
      <c r="CD638" s="53">
        <v>-16.14546</v>
      </c>
      <c r="CE638" s="53">
        <v>-19.722950000000001</v>
      </c>
      <c r="CF638" s="53">
        <v>-22.546679999999999</v>
      </c>
      <c r="CG638" s="53">
        <v>7.2932240000000004</v>
      </c>
      <c r="CH638" s="53">
        <v>12.10595</v>
      </c>
      <c r="CI638" s="53">
        <v>28.41574</v>
      </c>
      <c r="CJ638" s="53">
        <v>4.7675289999999997</v>
      </c>
      <c r="CK638" s="53">
        <v>33.721080000000001</v>
      </c>
      <c r="CL638" s="53">
        <v>-27.162569999999999</v>
      </c>
      <c r="CM638" s="53">
        <v>-28.184519999999999</v>
      </c>
      <c r="CN638" s="53">
        <v>-9.2684920000000002</v>
      </c>
      <c r="CO638" s="53">
        <v>-26.922720000000002</v>
      </c>
      <c r="CP638" s="53">
        <v>5.5588179999999996</v>
      </c>
      <c r="CQ638" s="53">
        <v>-12.269349999999999</v>
      </c>
      <c r="CR638" s="53">
        <v>11.49911</v>
      </c>
      <c r="CS638" s="53">
        <v>7.8184579999999997</v>
      </c>
      <c r="CT638" s="53">
        <v>16.4451</v>
      </c>
      <c r="CU638" s="53">
        <v>27.659479999999999</v>
      </c>
      <c r="CV638" s="53">
        <v>42.502780000000001</v>
      </c>
      <c r="CW638" s="53">
        <v>49.900320000000001</v>
      </c>
      <c r="CX638" s="53">
        <v>5.5419369999999999</v>
      </c>
      <c r="CY638" s="53">
        <v>13.165520000000001</v>
      </c>
      <c r="CZ638" s="53">
        <v>5.5296139999999996</v>
      </c>
      <c r="DA638" s="53">
        <v>38.462249999999997</v>
      </c>
      <c r="DB638" s="53">
        <v>31.810459999999999</v>
      </c>
      <c r="DC638" s="53">
        <v>28.650259999999999</v>
      </c>
      <c r="DD638" s="53">
        <v>26.159569999999999</v>
      </c>
      <c r="DE638" s="53">
        <v>57.072299999999998</v>
      </c>
      <c r="DF638" s="53">
        <v>61.761679999999998</v>
      </c>
      <c r="DG638" s="53">
        <v>80.838170000000005</v>
      </c>
      <c r="DH638" s="53">
        <v>56.570959999999999</v>
      </c>
      <c r="DI638" s="53">
        <v>90.496970000000005</v>
      </c>
      <c r="DJ638" s="53">
        <v>21.536470000000001</v>
      </c>
      <c r="DK638" s="53">
        <v>22.41011</v>
      </c>
      <c r="DL638" s="53">
        <v>43.513379999999998</v>
      </c>
      <c r="DM638" s="53">
        <v>25.37632</v>
      </c>
      <c r="DN638" s="53">
        <v>59.021729999999998</v>
      </c>
      <c r="DO638" s="53">
        <v>39.841810000000002</v>
      </c>
      <c r="DP638" s="53">
        <v>67.108379999999997</v>
      </c>
      <c r="DQ638" s="53">
        <v>61.80462</v>
      </c>
      <c r="DR638" s="53">
        <v>69.709850000000003</v>
      </c>
      <c r="DS638" s="53">
        <v>78.20926</v>
      </c>
      <c r="DT638" s="53">
        <v>95.298599999999993</v>
      </c>
      <c r="DU638" s="53">
        <v>105.42100000000001</v>
      </c>
      <c r="DV638" s="53">
        <v>54.391289999999998</v>
      </c>
      <c r="DW638" s="53">
        <v>63.41377</v>
      </c>
      <c r="DX638" s="53">
        <v>55.047330000000002</v>
      </c>
      <c r="DY638" s="53">
        <v>108.5911</v>
      </c>
      <c r="DZ638" s="53">
        <v>101.05119999999999</v>
      </c>
      <c r="EA638" s="53">
        <v>98.493499999999997</v>
      </c>
      <c r="EB638" s="53">
        <v>96.483670000000004</v>
      </c>
      <c r="EC638" s="53">
        <v>128.94540000000001</v>
      </c>
      <c r="ED638" s="53">
        <v>133.45670000000001</v>
      </c>
      <c r="EE638" s="53">
        <v>156.52780000000001</v>
      </c>
      <c r="EF638" s="53">
        <v>131.36689999999999</v>
      </c>
      <c r="EG638" s="53">
        <v>172.47239999999999</v>
      </c>
      <c r="EH638" s="53">
        <v>91.850139999999996</v>
      </c>
      <c r="EI638" s="53">
        <v>95.460729999999998</v>
      </c>
      <c r="EJ638" s="53">
        <v>119.72199999999999</v>
      </c>
      <c r="EK638" s="53">
        <v>100.8878</v>
      </c>
      <c r="EL638" s="53">
        <v>136.21369999999999</v>
      </c>
      <c r="EM638" s="53">
        <v>115.08199999999999</v>
      </c>
      <c r="EN638" s="53">
        <v>147.39930000000001</v>
      </c>
      <c r="EO638" s="53">
        <v>139.75210000000001</v>
      </c>
      <c r="EP638" s="53">
        <v>146.6157</v>
      </c>
      <c r="EQ638" s="53">
        <v>151.1951</v>
      </c>
      <c r="ER638" s="53">
        <v>171.5274</v>
      </c>
      <c r="ES638" s="53">
        <v>185.58410000000001</v>
      </c>
      <c r="ET638" s="53">
        <v>124.922</v>
      </c>
      <c r="EU638" s="53">
        <v>135.96430000000001</v>
      </c>
      <c r="EV638" s="53">
        <v>126.54300000000001</v>
      </c>
      <c r="EW638" s="53">
        <v>62.3782</v>
      </c>
      <c r="EX638" s="53">
        <v>61.60257</v>
      </c>
      <c r="EY638" s="53">
        <v>60.782969999999999</v>
      </c>
      <c r="EZ638" s="53">
        <v>60.034799999999997</v>
      </c>
      <c r="FA638" s="53">
        <v>59.550370000000001</v>
      </c>
      <c r="FB638" s="53">
        <v>59.169409999999999</v>
      </c>
      <c r="FC638" s="53">
        <v>58.960619999999999</v>
      </c>
      <c r="FD638" s="53">
        <v>59.781140000000001</v>
      </c>
      <c r="FE638" s="53">
        <v>62.92033</v>
      </c>
      <c r="FF638" s="53">
        <v>66.471609999999998</v>
      </c>
      <c r="FG638" s="53">
        <v>70.067760000000007</v>
      </c>
      <c r="FH638" s="53">
        <v>73.335170000000005</v>
      </c>
      <c r="FI638" s="53">
        <v>76.166659999999993</v>
      </c>
      <c r="FJ638" s="53">
        <v>78.260990000000007</v>
      </c>
      <c r="FK638" s="53">
        <v>79.503659999999996</v>
      </c>
      <c r="FL638" s="53">
        <v>79.797619999999995</v>
      </c>
      <c r="FM638" s="53">
        <v>78.885530000000003</v>
      </c>
      <c r="FN638" s="53">
        <v>76.364469999999997</v>
      </c>
      <c r="FO638" s="53">
        <v>72.744510000000005</v>
      </c>
      <c r="FP638" s="53">
        <v>68.991759999999999</v>
      </c>
      <c r="FQ638" s="53">
        <v>66.5989</v>
      </c>
      <c r="FR638" s="53">
        <v>65.027469999999994</v>
      </c>
      <c r="FS638" s="53">
        <v>63.814100000000003</v>
      </c>
      <c r="FT638" s="53">
        <v>62.8489</v>
      </c>
      <c r="FU638" s="53">
        <v>26</v>
      </c>
      <c r="FV638" s="53">
        <v>45728.45</v>
      </c>
      <c r="FW638" s="53">
        <v>4322.7730000000001</v>
      </c>
      <c r="FX638" s="53">
        <v>1</v>
      </c>
    </row>
    <row r="639" spans="1:180" x14ac:dyDescent="0.3">
      <c r="A639" t="s">
        <v>174</v>
      </c>
      <c r="B639" t="s">
        <v>222</v>
      </c>
      <c r="C639" t="s">
        <v>180</v>
      </c>
      <c r="D639" t="s">
        <v>248</v>
      </c>
      <c r="E639" t="s">
        <v>190</v>
      </c>
      <c r="F639" t="s">
        <v>229</v>
      </c>
      <c r="G639" t="s">
        <v>244</v>
      </c>
      <c r="H639" s="53">
        <v>41</v>
      </c>
      <c r="I639" s="53">
        <v>1653.5070000000001</v>
      </c>
      <c r="J639" s="53">
        <v>1651.96</v>
      </c>
      <c r="K639" s="53">
        <v>1637.864</v>
      </c>
      <c r="L639" s="53">
        <v>1625.9010000000001</v>
      </c>
      <c r="M639" s="53">
        <v>1631.287</v>
      </c>
      <c r="N639" s="53">
        <v>1624.8040000000001</v>
      </c>
      <c r="O639" s="53">
        <v>1634.93</v>
      </c>
      <c r="P639" s="53">
        <v>1647.973</v>
      </c>
      <c r="Q639" s="53">
        <v>1720.124</v>
      </c>
      <c r="R639" s="53">
        <v>1691.357</v>
      </c>
      <c r="S639" s="53">
        <v>1701.011</v>
      </c>
      <c r="T639" s="53">
        <v>1738.3920000000001</v>
      </c>
      <c r="U639" s="53">
        <v>1733.17</v>
      </c>
      <c r="V639" s="53">
        <v>1749.347</v>
      </c>
      <c r="W639" s="53">
        <v>1752.287</v>
      </c>
      <c r="X639" s="53">
        <v>1773.8710000000001</v>
      </c>
      <c r="Y639" s="53">
        <v>1754.962</v>
      </c>
      <c r="Z639" s="53">
        <v>1758.9929999999999</v>
      </c>
      <c r="AA639" s="53">
        <v>1730.277</v>
      </c>
      <c r="AB639" s="53">
        <v>1725.5940000000001</v>
      </c>
      <c r="AC639" s="53">
        <v>1735.568</v>
      </c>
      <c r="AD639" s="53">
        <v>1690.8610000000001</v>
      </c>
      <c r="AE639" s="53">
        <v>1687.0820000000001</v>
      </c>
      <c r="AF639" s="53">
        <v>1674.7670000000001</v>
      </c>
      <c r="AG639" s="53">
        <v>-160.43510000000001</v>
      </c>
      <c r="AH639" s="53">
        <v>-157.70840000000001</v>
      </c>
      <c r="AI639" s="53">
        <v>-163.69470000000001</v>
      </c>
      <c r="AJ639" s="53">
        <v>-171.86590000000001</v>
      </c>
      <c r="AK639" s="53">
        <v>-168.8861</v>
      </c>
      <c r="AL639" s="53">
        <v>-176.4828</v>
      </c>
      <c r="AM639" s="53">
        <v>-173.48500000000001</v>
      </c>
      <c r="AN639" s="53">
        <v>-160.68809999999999</v>
      </c>
      <c r="AO639" s="53">
        <v>-103.4714</v>
      </c>
      <c r="AP639" s="53">
        <v>-137.44739999999999</v>
      </c>
      <c r="AQ639" s="53">
        <v>-147.0359</v>
      </c>
      <c r="AR639" s="53">
        <v>-132.31790000000001</v>
      </c>
      <c r="AS639" s="53">
        <v>-148.0574</v>
      </c>
      <c r="AT639" s="53">
        <v>-144.1456</v>
      </c>
      <c r="AU639" s="53">
        <v>-143.66309999999999</v>
      </c>
      <c r="AV639" s="53">
        <v>-118.24460000000001</v>
      </c>
      <c r="AW639" s="53">
        <v>-133.10290000000001</v>
      </c>
      <c r="AX639" s="53">
        <v>-139.57169999999999</v>
      </c>
      <c r="AY639" s="53">
        <v>-152.45779999999999</v>
      </c>
      <c r="AZ639" s="53">
        <v>-130.01609999999999</v>
      </c>
      <c r="BA639" s="53">
        <v>-118.50069999999999</v>
      </c>
      <c r="BB639" s="53">
        <v>-154.9744</v>
      </c>
      <c r="BC639" s="53">
        <v>-147.85839999999999</v>
      </c>
      <c r="BD639" s="53">
        <v>-156.2912</v>
      </c>
      <c r="BE639" s="53">
        <v>-81.873481999999996</v>
      </c>
      <c r="BF639" s="53">
        <v>-79.239819999999995</v>
      </c>
      <c r="BG639" s="53">
        <v>-87.979799999999997</v>
      </c>
      <c r="BH639" s="53">
        <v>-96.145859999999999</v>
      </c>
      <c r="BI639" s="53">
        <v>-89.692530000000005</v>
      </c>
      <c r="BJ639" s="53">
        <v>-96.394329999999997</v>
      </c>
      <c r="BK639" s="53">
        <v>-90.604100000000003</v>
      </c>
      <c r="BL639" s="53">
        <v>-78.11103</v>
      </c>
      <c r="BM639" s="53">
        <v>-17.12828</v>
      </c>
      <c r="BN639" s="53">
        <v>-58.916759999999996</v>
      </c>
      <c r="BO639" s="53">
        <v>-68.993700000000004</v>
      </c>
      <c r="BP639" s="53">
        <v>-49.528979999999997</v>
      </c>
      <c r="BQ639" s="53">
        <v>-64.403589999999994</v>
      </c>
      <c r="BR639" s="53">
        <v>-57.034089999999999</v>
      </c>
      <c r="BS639" s="53">
        <v>-56.176659999999998</v>
      </c>
      <c r="BT639" s="53">
        <v>-32.9955</v>
      </c>
      <c r="BU639" s="53">
        <v>-50.91039</v>
      </c>
      <c r="BV639" s="53">
        <v>-57.13682</v>
      </c>
      <c r="BW639" s="53">
        <v>-70.780850000000001</v>
      </c>
      <c r="BX639" s="53">
        <v>-47.178100000000001</v>
      </c>
      <c r="BY639" s="53">
        <v>-30.050170000000001</v>
      </c>
      <c r="BZ639" s="53">
        <v>-77.406419999999997</v>
      </c>
      <c r="CA639" s="53">
        <v>-69.231960000000001</v>
      </c>
      <c r="CB639" s="53">
        <v>-74.797740000000005</v>
      </c>
      <c r="CC639" s="53">
        <v>-27.461940999999999</v>
      </c>
      <c r="CD639" s="53">
        <v>-24.892700000000001</v>
      </c>
      <c r="CE639" s="53">
        <v>-35.539909999999999</v>
      </c>
      <c r="CF639" s="53">
        <v>-43.702379999999998</v>
      </c>
      <c r="CG639" s="53">
        <v>-34.84328</v>
      </c>
      <c r="CH639" s="53">
        <v>-40.925289999999997</v>
      </c>
      <c r="CI639" s="53">
        <v>-33.201009999999997</v>
      </c>
      <c r="CJ639" s="53">
        <v>-20.918399999999998</v>
      </c>
      <c r="CK639" s="53">
        <v>42.672690000000003</v>
      </c>
      <c r="CL639" s="53">
        <v>-4.5266710000000003</v>
      </c>
      <c r="CM639" s="53">
        <v>-14.94191</v>
      </c>
      <c r="CN639" s="53">
        <v>7.8103800000000003</v>
      </c>
      <c r="CO639" s="53">
        <v>-6.4652289999999999</v>
      </c>
      <c r="CP639" s="53">
        <v>3.2990970000000002</v>
      </c>
      <c r="CQ639" s="53">
        <v>4.4162229999999996</v>
      </c>
      <c r="CR639" s="53">
        <v>26.04777</v>
      </c>
      <c r="CS639" s="53">
        <v>6.0158740000000002</v>
      </c>
      <c r="CT639" s="53">
        <v>-4.26606E-2</v>
      </c>
      <c r="CU639" s="53">
        <v>-14.21162</v>
      </c>
      <c r="CV639" s="53">
        <v>10.195259999999999</v>
      </c>
      <c r="CW639" s="53">
        <v>31.2104</v>
      </c>
      <c r="CX639" s="53">
        <v>-23.68309</v>
      </c>
      <c r="CY639" s="53">
        <v>-14.775510000000001</v>
      </c>
      <c r="CZ639" s="53">
        <v>-18.355609999999999</v>
      </c>
      <c r="DA639" s="53">
        <v>26.94961</v>
      </c>
      <c r="DB639" s="53">
        <v>29.454419999999999</v>
      </c>
      <c r="DC639" s="53">
        <v>16.899989999999999</v>
      </c>
      <c r="DD639" s="53">
        <v>8.7411069999999995</v>
      </c>
      <c r="DE639" s="53">
        <v>20.005970000000001</v>
      </c>
      <c r="DF639" s="53">
        <v>14.54374</v>
      </c>
      <c r="DG639" s="53">
        <v>24.202079999999999</v>
      </c>
      <c r="DH639" s="53">
        <v>36.274230000000003</v>
      </c>
      <c r="DI639" s="53">
        <v>102.47369999999999</v>
      </c>
      <c r="DJ639" s="53">
        <v>49.863410000000002</v>
      </c>
      <c r="DK639" s="53">
        <v>39.109870000000001</v>
      </c>
      <c r="DL639" s="53">
        <v>65.149739999999994</v>
      </c>
      <c r="DM639" s="53">
        <v>51.473129999999998</v>
      </c>
      <c r="DN639" s="53">
        <v>63.632280000000002</v>
      </c>
      <c r="DO639" s="53">
        <v>65.009100000000004</v>
      </c>
      <c r="DP639" s="53">
        <v>85.091030000000003</v>
      </c>
      <c r="DQ639" s="53">
        <v>62.942129999999999</v>
      </c>
      <c r="DR639" s="53">
        <v>57.051499999999997</v>
      </c>
      <c r="DS639" s="53">
        <v>42.357610000000001</v>
      </c>
      <c r="DT639" s="53">
        <v>67.568610000000007</v>
      </c>
      <c r="DU639" s="53">
        <v>92.470960000000005</v>
      </c>
      <c r="DV639" s="53">
        <v>30.040230000000001</v>
      </c>
      <c r="DW639" s="53">
        <v>39.680929999999996</v>
      </c>
      <c r="DX639" s="53">
        <v>38.08652</v>
      </c>
      <c r="DY639" s="53">
        <v>105.5112</v>
      </c>
      <c r="DZ639" s="53">
        <v>107.923</v>
      </c>
      <c r="EA639" s="53">
        <v>92.614879999999999</v>
      </c>
      <c r="EB639" s="53">
        <v>84.461169999999996</v>
      </c>
      <c r="EC639" s="53">
        <v>99.199569999999994</v>
      </c>
      <c r="ED639" s="53">
        <v>94.632199999999997</v>
      </c>
      <c r="EE639" s="53">
        <v>107.083</v>
      </c>
      <c r="EF639" s="53">
        <v>118.85129999999999</v>
      </c>
      <c r="EG639" s="53">
        <v>188.8168</v>
      </c>
      <c r="EH639" s="53">
        <v>128.39410000000001</v>
      </c>
      <c r="EI639" s="53">
        <v>117.1521</v>
      </c>
      <c r="EJ639" s="53">
        <v>147.93870000000001</v>
      </c>
      <c r="EK639" s="53">
        <v>135.12690000000001</v>
      </c>
      <c r="EL639" s="53">
        <v>150.74379999999999</v>
      </c>
      <c r="EM639" s="53">
        <v>152.4956</v>
      </c>
      <c r="EN639" s="53">
        <v>170.34010000000001</v>
      </c>
      <c r="EO639" s="53">
        <v>145.13460000000001</v>
      </c>
      <c r="EP639" s="53">
        <v>139.4864</v>
      </c>
      <c r="EQ639" s="53">
        <v>124.0346</v>
      </c>
      <c r="ER639" s="53">
        <v>150.4066</v>
      </c>
      <c r="ES639" s="53">
        <v>180.92150000000001</v>
      </c>
      <c r="ET639" s="53">
        <v>107.6082</v>
      </c>
      <c r="EU639" s="53">
        <v>118.3074</v>
      </c>
      <c r="EV639" s="53">
        <v>119.58</v>
      </c>
      <c r="EW639" s="53">
        <v>61.557690000000001</v>
      </c>
      <c r="EX639" s="53">
        <v>60.923079999999999</v>
      </c>
      <c r="EY639" s="53">
        <v>60.232909999999997</v>
      </c>
      <c r="EZ639" s="53">
        <v>59.677349999999997</v>
      </c>
      <c r="FA639" s="53">
        <v>59.286320000000003</v>
      </c>
      <c r="FB639" s="53">
        <v>58.790599999999998</v>
      </c>
      <c r="FC639" s="53">
        <v>58.341880000000003</v>
      </c>
      <c r="FD639" s="53">
        <v>59.279910000000001</v>
      </c>
      <c r="FE639" s="53">
        <v>62.042740000000002</v>
      </c>
      <c r="FF639" s="53">
        <v>65.314099999999996</v>
      </c>
      <c r="FG639" s="53">
        <v>68.608969999999999</v>
      </c>
      <c r="FH639" s="53">
        <v>71.955129999999997</v>
      </c>
      <c r="FI639" s="53">
        <v>74.858969999999999</v>
      </c>
      <c r="FJ639" s="53">
        <v>77.534189999999995</v>
      </c>
      <c r="FK639" s="53">
        <v>78.965810000000005</v>
      </c>
      <c r="FL639" s="53">
        <v>79.282049999999998</v>
      </c>
      <c r="FM639" s="53">
        <v>78.514949999999999</v>
      </c>
      <c r="FN639" s="53">
        <v>76.239320000000006</v>
      </c>
      <c r="FO639" s="53">
        <v>72.809830000000005</v>
      </c>
      <c r="FP639" s="53">
        <v>69.136750000000006</v>
      </c>
      <c r="FQ639" s="53">
        <v>66.863249999999994</v>
      </c>
      <c r="FR639" s="53">
        <v>65.517099999999999</v>
      </c>
      <c r="FS639" s="53">
        <v>64.455129999999997</v>
      </c>
      <c r="FT639" s="53">
        <v>63.570509999999999</v>
      </c>
      <c r="FU639" s="53">
        <v>26</v>
      </c>
      <c r="FV639" s="53">
        <v>45728.45</v>
      </c>
      <c r="FW639" s="53">
        <v>4322.7730000000001</v>
      </c>
      <c r="FX639" s="53">
        <v>1</v>
      </c>
    </row>
    <row r="640" spans="1:180" x14ac:dyDescent="0.3">
      <c r="A640" t="s">
        <v>174</v>
      </c>
      <c r="B640" t="s">
        <v>222</v>
      </c>
      <c r="C640" t="s">
        <v>180</v>
      </c>
      <c r="D640" t="s">
        <v>227</v>
      </c>
      <c r="E640" t="s">
        <v>189</v>
      </c>
      <c r="F640" t="s">
        <v>229</v>
      </c>
      <c r="G640" t="s">
        <v>244</v>
      </c>
      <c r="H640" s="53">
        <v>41</v>
      </c>
      <c r="I640" s="53">
        <v>1696.9771000000001</v>
      </c>
      <c r="J640" s="53">
        <v>1691.9690000000001</v>
      </c>
      <c r="K640" s="53">
        <v>1683.1210000000001</v>
      </c>
      <c r="L640" s="53">
        <v>1674.83</v>
      </c>
      <c r="M640" s="53">
        <v>1689.4390000000001</v>
      </c>
      <c r="N640" s="53">
        <v>1711.675</v>
      </c>
      <c r="O640" s="53">
        <v>1754.614</v>
      </c>
      <c r="P640" s="53">
        <v>1762.3510000000001</v>
      </c>
      <c r="Q640" s="53">
        <v>1758.019</v>
      </c>
      <c r="R640" s="53">
        <v>1762.1859999999999</v>
      </c>
      <c r="S640" s="53">
        <v>1799.53</v>
      </c>
      <c r="T640" s="53">
        <v>1808.739</v>
      </c>
      <c r="U640" s="53">
        <v>1804.097</v>
      </c>
      <c r="V640" s="53">
        <v>1821.913</v>
      </c>
      <c r="W640" s="53">
        <v>1835.9169999999999</v>
      </c>
      <c r="X640" s="53">
        <v>1830.934</v>
      </c>
      <c r="Y640" s="53">
        <v>1828.9459999999999</v>
      </c>
      <c r="Z640" s="53">
        <v>1826.181</v>
      </c>
      <c r="AA640" s="53">
        <v>1826.2729999999999</v>
      </c>
      <c r="AB640" s="53">
        <v>1775.2750000000001</v>
      </c>
      <c r="AC640" s="53">
        <v>1753.915</v>
      </c>
      <c r="AD640" s="53">
        <v>1742.5540000000001</v>
      </c>
      <c r="AE640" s="53">
        <v>1712.4</v>
      </c>
      <c r="AF640" s="53">
        <v>1707.2570000000001</v>
      </c>
      <c r="AG640" s="53">
        <v>-165.0889</v>
      </c>
      <c r="AH640" s="53">
        <v>-166.1799</v>
      </c>
      <c r="AI640" s="53">
        <v>-169.37270000000001</v>
      </c>
      <c r="AJ640" s="53">
        <v>-174.8981</v>
      </c>
      <c r="AK640" s="53">
        <v>-160.7106</v>
      </c>
      <c r="AL640" s="53">
        <v>-157.309</v>
      </c>
      <c r="AM640" s="53">
        <v>-146.61770000000001</v>
      </c>
      <c r="AN640" s="53">
        <v>-153.85849999999999</v>
      </c>
      <c r="AO640" s="53">
        <v>-169.0523</v>
      </c>
      <c r="AP640" s="53">
        <v>-192.52359999999999</v>
      </c>
      <c r="AQ640" s="53">
        <v>-196.77709999999999</v>
      </c>
      <c r="AR640" s="53">
        <v>-208.06479999999999</v>
      </c>
      <c r="AS640" s="53">
        <v>-230.2834</v>
      </c>
      <c r="AT640" s="53">
        <v>-217.2996</v>
      </c>
      <c r="AU640" s="53">
        <v>-199.23009999999999</v>
      </c>
      <c r="AV640" s="53">
        <v>-199.1507</v>
      </c>
      <c r="AW640" s="53">
        <v>-198.05860000000001</v>
      </c>
      <c r="AX640" s="53">
        <v>-186.95400000000001</v>
      </c>
      <c r="AY640" s="53">
        <v>-148.1609</v>
      </c>
      <c r="AZ640" s="53">
        <v>-152.55090000000001</v>
      </c>
      <c r="BA640" s="53">
        <v>-147.6525</v>
      </c>
      <c r="BB640" s="53">
        <v>-155.14680000000001</v>
      </c>
      <c r="BC640" s="53">
        <v>-161.03970000000001</v>
      </c>
      <c r="BD640" s="53">
        <v>-161.7002</v>
      </c>
      <c r="BE640" s="53">
        <v>-83.581412999999998</v>
      </c>
      <c r="BF640" s="53">
        <v>-84.547700000000006</v>
      </c>
      <c r="BG640" s="53">
        <v>-87.243030000000005</v>
      </c>
      <c r="BH640" s="53">
        <v>-92.297809999999998</v>
      </c>
      <c r="BI640" s="53">
        <v>-77.91404</v>
      </c>
      <c r="BJ640" s="53">
        <v>-74.835210000000004</v>
      </c>
      <c r="BK640" s="53">
        <v>-63.92266</v>
      </c>
      <c r="BL640" s="53">
        <v>-66.13297</v>
      </c>
      <c r="BM640" s="53">
        <v>-84.104479999999995</v>
      </c>
      <c r="BN640" s="53">
        <v>-108.65600000000001</v>
      </c>
      <c r="BO640" s="53">
        <v>-108.62439999999999</v>
      </c>
      <c r="BP640" s="53">
        <v>-118.9071</v>
      </c>
      <c r="BQ640" s="53">
        <v>-140.50630000000001</v>
      </c>
      <c r="BR640" s="53">
        <v>-128.03649999999999</v>
      </c>
      <c r="BS640" s="53">
        <v>-108.6786</v>
      </c>
      <c r="BT640" s="53">
        <v>-106.5459</v>
      </c>
      <c r="BU640" s="53">
        <v>-104.3633</v>
      </c>
      <c r="BV640" s="53">
        <v>-94.493840000000006</v>
      </c>
      <c r="BW640" s="53">
        <v>-56.373800000000003</v>
      </c>
      <c r="BX640" s="53">
        <v>-61.276130000000002</v>
      </c>
      <c r="BY640" s="53">
        <v>-60.18797</v>
      </c>
      <c r="BZ640" s="53">
        <v>-70.47784</v>
      </c>
      <c r="CA640" s="53">
        <v>-76.501909999999995</v>
      </c>
      <c r="CB640" s="53">
        <v>-77.954049999999995</v>
      </c>
      <c r="CC640" s="53">
        <v>-27.129570000000001</v>
      </c>
      <c r="CD640" s="53">
        <v>-28.00947</v>
      </c>
      <c r="CE640" s="53">
        <v>-30.360250000000001</v>
      </c>
      <c r="CF640" s="53">
        <v>-35.089129999999997</v>
      </c>
      <c r="CG640" s="53">
        <v>-20.569379999999999</v>
      </c>
      <c r="CH640" s="53">
        <v>-17.714110000000002</v>
      </c>
      <c r="CI640" s="53">
        <v>-6.6483499999999998</v>
      </c>
      <c r="CJ640" s="53">
        <v>-5.3745390000000004</v>
      </c>
      <c r="CK640" s="53">
        <v>-25.269850000000002</v>
      </c>
      <c r="CL640" s="53">
        <v>-50.569499999999998</v>
      </c>
      <c r="CM640" s="53">
        <v>-47.570079999999997</v>
      </c>
      <c r="CN640" s="53">
        <v>-57.15672</v>
      </c>
      <c r="CO640" s="53">
        <v>-78.327039999999997</v>
      </c>
      <c r="CP640" s="53">
        <v>-66.213239999999999</v>
      </c>
      <c r="CQ640" s="53">
        <v>-45.962949999999999</v>
      </c>
      <c r="CR640" s="53">
        <v>-42.408079999999998</v>
      </c>
      <c r="CS640" s="53">
        <v>-39.470219999999998</v>
      </c>
      <c r="CT640" s="53">
        <v>-30.456209999999999</v>
      </c>
      <c r="CU640" s="53">
        <v>7.1976909999999998</v>
      </c>
      <c r="CV640" s="53">
        <v>1.9405250000000001</v>
      </c>
      <c r="CW640" s="53">
        <v>0.38966299999999998</v>
      </c>
      <c r="CX640" s="53">
        <v>-11.836370000000001</v>
      </c>
      <c r="CY640" s="53">
        <v>-17.951309999999999</v>
      </c>
      <c r="CZ640" s="53">
        <v>-19.951709999999999</v>
      </c>
      <c r="DA640" s="53">
        <v>29.322281</v>
      </c>
      <c r="DB640" s="53">
        <v>28.528749999999999</v>
      </c>
      <c r="DC640" s="53">
        <v>26.522539999999999</v>
      </c>
      <c r="DD640" s="53">
        <v>22.119540000000001</v>
      </c>
      <c r="DE640" s="53">
        <v>36.775269999999999</v>
      </c>
      <c r="DF640" s="53">
        <v>39.406979999999997</v>
      </c>
      <c r="DG640" s="53">
        <v>50.625959999999999</v>
      </c>
      <c r="DH640" s="53">
        <v>55.383899999999997</v>
      </c>
      <c r="DI640" s="53">
        <v>33.564779999999999</v>
      </c>
      <c r="DJ640" s="53">
        <v>7.516947</v>
      </c>
      <c r="DK640" s="53">
        <v>13.484220000000001</v>
      </c>
      <c r="DL640" s="53">
        <v>4.5936539999999999</v>
      </c>
      <c r="DM640" s="53">
        <v>-16.147739999999999</v>
      </c>
      <c r="DN640" s="53">
        <v>-4.3899330000000001</v>
      </c>
      <c r="DO640" s="53">
        <v>16.752739999999999</v>
      </c>
      <c r="DP640" s="53">
        <v>21.729700000000001</v>
      </c>
      <c r="DQ640" s="53">
        <v>25.42285</v>
      </c>
      <c r="DR640" s="53">
        <v>33.581420000000001</v>
      </c>
      <c r="DS640" s="53">
        <v>70.769180000000006</v>
      </c>
      <c r="DT640" s="53">
        <v>65.157169999999994</v>
      </c>
      <c r="DU640" s="53">
        <v>60.967300000000002</v>
      </c>
      <c r="DV640" s="53">
        <v>46.805100000000003</v>
      </c>
      <c r="DW640" s="53">
        <v>40.599290000000003</v>
      </c>
      <c r="DX640" s="53">
        <v>38.050620000000002</v>
      </c>
      <c r="DY640" s="53">
        <v>110.82980000000001</v>
      </c>
      <c r="DZ640" s="53">
        <v>110.161</v>
      </c>
      <c r="EA640" s="53">
        <v>108.6523</v>
      </c>
      <c r="EB640" s="53">
        <v>104.71980000000001</v>
      </c>
      <c r="EC640" s="53">
        <v>119.5718</v>
      </c>
      <c r="ED640" s="53">
        <v>121.88079999999999</v>
      </c>
      <c r="EE640" s="53">
        <v>133.321</v>
      </c>
      <c r="EF640" s="53">
        <v>143.10939999999999</v>
      </c>
      <c r="EG640" s="53">
        <v>118.51260000000001</v>
      </c>
      <c r="EH640" s="53">
        <v>91.384559999999993</v>
      </c>
      <c r="EI640" s="53">
        <v>101.6369</v>
      </c>
      <c r="EJ640" s="53">
        <v>93.751379999999997</v>
      </c>
      <c r="EK640" s="53">
        <v>73.629300000000001</v>
      </c>
      <c r="EL640" s="53">
        <v>84.873109999999997</v>
      </c>
      <c r="EM640" s="53">
        <v>107.30419999999999</v>
      </c>
      <c r="EN640" s="53">
        <v>114.33450000000001</v>
      </c>
      <c r="EO640" s="53">
        <v>119.1181</v>
      </c>
      <c r="EP640" s="53">
        <v>126.0416</v>
      </c>
      <c r="EQ640" s="53">
        <v>162.55629999999999</v>
      </c>
      <c r="ER640" s="53">
        <v>156.43199999999999</v>
      </c>
      <c r="ES640" s="53">
        <v>148.43180000000001</v>
      </c>
      <c r="ET640" s="53">
        <v>131.47409999999999</v>
      </c>
      <c r="EU640" s="53">
        <v>125.1371</v>
      </c>
      <c r="EV640" s="53">
        <v>121.7968</v>
      </c>
      <c r="EW640" s="53">
        <v>62.101399999999998</v>
      </c>
      <c r="EX640" s="53">
        <v>61.421329999999998</v>
      </c>
      <c r="EY640" s="53">
        <v>60.861020000000003</v>
      </c>
      <c r="EZ640" s="53">
        <v>60.506990000000002</v>
      </c>
      <c r="FA640" s="53">
        <v>60.143360000000001</v>
      </c>
      <c r="FB640" s="53">
        <v>59.972029999999997</v>
      </c>
      <c r="FC640" s="53">
        <v>59.928319999999999</v>
      </c>
      <c r="FD640" s="53">
        <v>60.959789999999998</v>
      </c>
      <c r="FE640" s="53">
        <v>63.460659999999997</v>
      </c>
      <c r="FF640" s="53">
        <v>66.725520000000003</v>
      </c>
      <c r="FG640" s="53">
        <v>70.145099999999999</v>
      </c>
      <c r="FH640" s="53">
        <v>73.436189999999996</v>
      </c>
      <c r="FI640" s="53">
        <v>76.236890000000002</v>
      </c>
      <c r="FJ640" s="53">
        <v>78.43356</v>
      </c>
      <c r="FK640" s="53">
        <v>79.437929999999994</v>
      </c>
      <c r="FL640" s="53">
        <v>79.499120000000005</v>
      </c>
      <c r="FM640" s="53">
        <v>78.772729999999996</v>
      </c>
      <c r="FN640" s="53">
        <v>76.934439999999995</v>
      </c>
      <c r="FO640" s="53">
        <v>74.133740000000003</v>
      </c>
      <c r="FP640" s="53">
        <v>70.626750000000001</v>
      </c>
      <c r="FQ640" s="53">
        <v>67.503489999999999</v>
      </c>
      <c r="FR640" s="53">
        <v>65.649479999999997</v>
      </c>
      <c r="FS640" s="53">
        <v>64.343530000000001</v>
      </c>
      <c r="FT640" s="53">
        <v>63.42745</v>
      </c>
      <c r="FU640" s="53">
        <v>26</v>
      </c>
      <c r="FV640" s="53">
        <v>46366.5</v>
      </c>
      <c r="FW640" s="53">
        <v>4328.9579999999996</v>
      </c>
      <c r="FX640" s="53">
        <v>1</v>
      </c>
    </row>
    <row r="641" spans="1:180" x14ac:dyDescent="0.3">
      <c r="A641" t="s">
        <v>174</v>
      </c>
      <c r="B641" t="s">
        <v>222</v>
      </c>
      <c r="C641" t="s">
        <v>180</v>
      </c>
      <c r="D641" t="s">
        <v>248</v>
      </c>
      <c r="E641" t="s">
        <v>187</v>
      </c>
      <c r="F641" t="s">
        <v>229</v>
      </c>
      <c r="G641" t="s">
        <v>244</v>
      </c>
      <c r="H641" s="53">
        <v>41</v>
      </c>
      <c r="I641" s="53">
        <v>1631.8489999999999</v>
      </c>
      <c r="J641" s="53">
        <v>1621.73</v>
      </c>
      <c r="K641" s="53">
        <v>1627.0360000000001</v>
      </c>
      <c r="L641" s="53">
        <v>1619.682</v>
      </c>
      <c r="M641" s="53">
        <v>1631.67</v>
      </c>
      <c r="N641" s="53">
        <v>1624.53</v>
      </c>
      <c r="O641" s="53">
        <v>1622.354</v>
      </c>
      <c r="P641" s="53">
        <v>1639.422</v>
      </c>
      <c r="Q641" s="53">
        <v>1660.482</v>
      </c>
      <c r="R641" s="53">
        <v>1696.7049999999999</v>
      </c>
      <c r="S641" s="53">
        <v>1698.0409999999999</v>
      </c>
      <c r="T641" s="53">
        <v>1712.7909999999999</v>
      </c>
      <c r="U641" s="53">
        <v>1706.395</v>
      </c>
      <c r="V641" s="53">
        <v>1701.92</v>
      </c>
      <c r="W641" s="53">
        <v>1716.6859999999999</v>
      </c>
      <c r="X641" s="53">
        <v>1696.711</v>
      </c>
      <c r="Y641" s="53">
        <v>1682.8589999999999</v>
      </c>
      <c r="Z641" s="53">
        <v>1739.655</v>
      </c>
      <c r="AA641" s="53">
        <v>1749.7809999999999</v>
      </c>
      <c r="AB641" s="53">
        <v>1697.125</v>
      </c>
      <c r="AC641" s="53">
        <v>1709.7439999999999</v>
      </c>
      <c r="AD641" s="53">
        <v>1703.942</v>
      </c>
      <c r="AE641" s="53">
        <v>1676.6479999999999</v>
      </c>
      <c r="AF641" s="53">
        <v>1649.9190000000001</v>
      </c>
      <c r="AG641" s="53">
        <v>-214.0643</v>
      </c>
      <c r="AH641" s="53">
        <v>-214.904</v>
      </c>
      <c r="AI641" s="53">
        <v>-207.76230000000001</v>
      </c>
      <c r="AJ641" s="53">
        <v>-214.22139999999999</v>
      </c>
      <c r="AK641" s="53">
        <v>-202.47450000000001</v>
      </c>
      <c r="AL641" s="53">
        <v>-202.48500000000001</v>
      </c>
      <c r="AM641" s="53">
        <v>-192.1687</v>
      </c>
      <c r="AN641" s="53">
        <v>-178.8168</v>
      </c>
      <c r="AO641" s="53">
        <v>-171.13550000000001</v>
      </c>
      <c r="AP641" s="53">
        <v>-160.1387</v>
      </c>
      <c r="AQ641" s="53">
        <v>-170.00540000000001</v>
      </c>
      <c r="AR641" s="53">
        <v>-169.23310000000001</v>
      </c>
      <c r="AS641" s="53">
        <v>-185.5549</v>
      </c>
      <c r="AT641" s="53">
        <v>-189.04220000000001</v>
      </c>
      <c r="AU641" s="53">
        <v>-168.8784</v>
      </c>
      <c r="AV641" s="53">
        <v>-194.51840000000001</v>
      </c>
      <c r="AW641" s="53">
        <v>-219.6379</v>
      </c>
      <c r="AX641" s="53">
        <v>-179.0932</v>
      </c>
      <c r="AY641" s="53">
        <v>-162.0549</v>
      </c>
      <c r="AZ641" s="53">
        <v>-181.32980000000001</v>
      </c>
      <c r="BA641" s="53">
        <v>-154.9222</v>
      </c>
      <c r="BB641" s="53">
        <v>-155.5942</v>
      </c>
      <c r="BC641" s="53">
        <v>-172.41550000000001</v>
      </c>
      <c r="BD641" s="53">
        <v>-187.47839999999999</v>
      </c>
      <c r="BE641" s="53">
        <v>-117.831</v>
      </c>
      <c r="BF641" s="53">
        <v>-120.4344</v>
      </c>
      <c r="BG641" s="53">
        <v>-111.3639</v>
      </c>
      <c r="BH641" s="53">
        <v>-116.8779</v>
      </c>
      <c r="BI641" s="53">
        <v>-104.8687</v>
      </c>
      <c r="BJ641" s="53">
        <v>-106.9213</v>
      </c>
      <c r="BK641" s="53">
        <v>-95.216669999999993</v>
      </c>
      <c r="BL641" s="53">
        <v>-78.021969999999996</v>
      </c>
      <c r="BM641" s="53">
        <v>-68.967510000000004</v>
      </c>
      <c r="BN641" s="53">
        <v>-55.156089999999999</v>
      </c>
      <c r="BO641" s="53">
        <v>-67.572100000000006</v>
      </c>
      <c r="BP641" s="53">
        <v>-65.339039999999997</v>
      </c>
      <c r="BQ641" s="53">
        <v>-82.154960000000003</v>
      </c>
      <c r="BR641" s="53">
        <v>-86.521569999999997</v>
      </c>
      <c r="BS641" s="53">
        <v>-66.42792</v>
      </c>
      <c r="BT641" s="53">
        <v>-95.211939999999998</v>
      </c>
      <c r="BU641" s="53">
        <v>-121.6023</v>
      </c>
      <c r="BV641" s="53">
        <v>-79.879800000000003</v>
      </c>
      <c r="BW641" s="53">
        <v>-62.160809999999998</v>
      </c>
      <c r="BX641" s="53">
        <v>-84.791849999999997</v>
      </c>
      <c r="BY641" s="53">
        <v>-55.410499999999999</v>
      </c>
      <c r="BZ641" s="53">
        <v>-59.538699999999999</v>
      </c>
      <c r="CA641" s="53">
        <v>-77.004570000000001</v>
      </c>
      <c r="CB641" s="53">
        <v>-93.030820000000006</v>
      </c>
      <c r="CC641" s="53">
        <v>-51.180118999999998</v>
      </c>
      <c r="CD641" s="53">
        <v>-55.005139999999997</v>
      </c>
      <c r="CE641" s="53">
        <v>-44.59872</v>
      </c>
      <c r="CF641" s="53">
        <v>-49.458080000000002</v>
      </c>
      <c r="CG641" s="53">
        <v>-37.26728</v>
      </c>
      <c r="CH641" s="53">
        <v>-40.734229999999997</v>
      </c>
      <c r="CI641" s="53">
        <v>-28.067979999999999</v>
      </c>
      <c r="CJ641" s="53">
        <v>-8.2118129999999994</v>
      </c>
      <c r="CK641" s="53">
        <v>1.7937110000000001</v>
      </c>
      <c r="CL641" s="53">
        <v>17.554559999999999</v>
      </c>
      <c r="CM641" s="53">
        <v>3.372903</v>
      </c>
      <c r="CN641" s="53">
        <v>6.6176909999999998</v>
      </c>
      <c r="CO641" s="53">
        <v>-10.540469999999999</v>
      </c>
      <c r="CP641" s="53">
        <v>-15.5161</v>
      </c>
      <c r="CQ641" s="53">
        <v>4.5289950000000001</v>
      </c>
      <c r="CR641" s="53">
        <v>-26.432590000000001</v>
      </c>
      <c r="CS641" s="53">
        <v>-53.703130000000002</v>
      </c>
      <c r="CT641" s="53">
        <v>-11.16492</v>
      </c>
      <c r="CU641" s="53">
        <v>7.0255580000000002</v>
      </c>
      <c r="CV641" s="53">
        <v>-17.92998</v>
      </c>
      <c r="CW641" s="53">
        <v>13.511010000000001</v>
      </c>
      <c r="CX641" s="53">
        <v>6.989045</v>
      </c>
      <c r="CY641" s="53">
        <v>-10.92323</v>
      </c>
      <c r="CZ641" s="53">
        <v>-27.61675</v>
      </c>
      <c r="DA641" s="53">
        <v>15.470750000000001</v>
      </c>
      <c r="DB641" s="53">
        <v>10.424160000000001</v>
      </c>
      <c r="DC641" s="53">
        <v>22.166499999999999</v>
      </c>
      <c r="DD641" s="53">
        <v>17.961729999999999</v>
      </c>
      <c r="DE641" s="53">
        <v>30.334160000000001</v>
      </c>
      <c r="DF641" s="53">
        <v>25.4529</v>
      </c>
      <c r="DG641" s="53">
        <v>39.080719999999999</v>
      </c>
      <c r="DH641" s="53">
        <v>61.598350000000003</v>
      </c>
      <c r="DI641" s="53">
        <v>72.554919999999996</v>
      </c>
      <c r="DJ641" s="53">
        <v>90.265209999999996</v>
      </c>
      <c r="DK641" s="53">
        <v>74.317899999999995</v>
      </c>
      <c r="DL641" s="53">
        <v>78.574420000000003</v>
      </c>
      <c r="DM641" s="53">
        <v>61.074019999999997</v>
      </c>
      <c r="DN641" s="53">
        <v>55.489379999999997</v>
      </c>
      <c r="DO641" s="53">
        <v>75.485910000000004</v>
      </c>
      <c r="DP641" s="53">
        <v>42.346769999999999</v>
      </c>
      <c r="DQ641" s="53">
        <v>14.19604</v>
      </c>
      <c r="DR641" s="53">
        <v>57.549959999999999</v>
      </c>
      <c r="DS641" s="53">
        <v>76.211920000000006</v>
      </c>
      <c r="DT641" s="53">
        <v>48.931899999999999</v>
      </c>
      <c r="DU641" s="53">
        <v>82.43253</v>
      </c>
      <c r="DV641" s="53">
        <v>73.51679</v>
      </c>
      <c r="DW641" s="53">
        <v>55.158119999999997</v>
      </c>
      <c r="DX641" s="53">
        <v>37.797330000000002</v>
      </c>
      <c r="DY641" s="53">
        <v>111.70399999999999</v>
      </c>
      <c r="DZ641" s="53">
        <v>104.8937</v>
      </c>
      <c r="EA641" s="53">
        <v>118.56489999999999</v>
      </c>
      <c r="EB641" s="53">
        <v>115.3052</v>
      </c>
      <c r="EC641" s="53">
        <v>127.93989999999999</v>
      </c>
      <c r="ED641" s="53">
        <v>121.0166</v>
      </c>
      <c r="EE641" s="53">
        <v>136.03280000000001</v>
      </c>
      <c r="EF641" s="53">
        <v>162.3931</v>
      </c>
      <c r="EG641" s="53">
        <v>174.72290000000001</v>
      </c>
      <c r="EH641" s="53">
        <v>195.24780000000001</v>
      </c>
      <c r="EI641" s="53">
        <v>176.75120000000001</v>
      </c>
      <c r="EJ641" s="53">
        <v>182.46850000000001</v>
      </c>
      <c r="EK641" s="53">
        <v>164.47399999999999</v>
      </c>
      <c r="EL641" s="53">
        <v>158.01</v>
      </c>
      <c r="EM641" s="53">
        <v>177.93639999999999</v>
      </c>
      <c r="EN641" s="53">
        <v>141.6532</v>
      </c>
      <c r="EO641" s="53">
        <v>112.2316</v>
      </c>
      <c r="EP641" s="53">
        <v>156.76329999999999</v>
      </c>
      <c r="EQ641" s="53">
        <v>176.10599999999999</v>
      </c>
      <c r="ER641" s="53">
        <v>145.46979999999999</v>
      </c>
      <c r="ES641" s="53">
        <v>181.9442</v>
      </c>
      <c r="ET641" s="53">
        <v>169.57230000000001</v>
      </c>
      <c r="EU641" s="53">
        <v>150.56909999999999</v>
      </c>
      <c r="EV641" s="53">
        <v>132.2449</v>
      </c>
      <c r="EW641" s="53">
        <v>61.733170000000001</v>
      </c>
      <c r="EX641" s="53">
        <v>61.09375</v>
      </c>
      <c r="EY641" s="53">
        <v>60.65625</v>
      </c>
      <c r="EZ641" s="53">
        <v>60.216349999999998</v>
      </c>
      <c r="FA641" s="53">
        <v>59.848559999999999</v>
      </c>
      <c r="FB641" s="53">
        <v>59.509619999999998</v>
      </c>
      <c r="FC641" s="53">
        <v>59.947119999999998</v>
      </c>
      <c r="FD641" s="53">
        <v>61.757210000000001</v>
      </c>
      <c r="FE641" s="53">
        <v>64.507210000000001</v>
      </c>
      <c r="FF641" s="53">
        <v>67.668270000000007</v>
      </c>
      <c r="FG641" s="53">
        <v>70.692310000000006</v>
      </c>
      <c r="FH641" s="53">
        <v>73.644229999999993</v>
      </c>
      <c r="FI641" s="53">
        <v>75.903850000000006</v>
      </c>
      <c r="FJ641" s="53">
        <v>77.487979999999993</v>
      </c>
      <c r="FK641" s="53">
        <v>78.257210000000001</v>
      </c>
      <c r="FL641" s="53">
        <v>78.014420000000001</v>
      </c>
      <c r="FM641" s="53">
        <v>77.257210000000001</v>
      </c>
      <c r="FN641" s="53">
        <v>75.596149999999994</v>
      </c>
      <c r="FO641" s="53">
        <v>72.96875</v>
      </c>
      <c r="FP641" s="53">
        <v>69.838939999999994</v>
      </c>
      <c r="FQ641" s="53">
        <v>66.387020000000007</v>
      </c>
      <c r="FR641" s="53">
        <v>64.259609999999995</v>
      </c>
      <c r="FS641" s="53">
        <v>62.94952</v>
      </c>
      <c r="FT641" s="53">
        <v>61.942309999999999</v>
      </c>
      <c r="FU641" s="53">
        <v>26</v>
      </c>
      <c r="FV641" s="53">
        <v>45350.33</v>
      </c>
      <c r="FW641" s="53">
        <v>4227.884</v>
      </c>
      <c r="FX641" s="53">
        <v>1</v>
      </c>
    </row>
    <row r="642" spans="1:180" x14ac:dyDescent="0.3">
      <c r="A642" t="s">
        <v>174</v>
      </c>
      <c r="B642" t="s">
        <v>222</v>
      </c>
      <c r="C642" t="s">
        <v>180</v>
      </c>
      <c r="D642" t="s">
        <v>227</v>
      </c>
      <c r="E642" t="s">
        <v>188</v>
      </c>
      <c r="F642" t="s">
        <v>233</v>
      </c>
      <c r="G642" t="s">
        <v>244</v>
      </c>
      <c r="H642" s="53">
        <v>4</v>
      </c>
      <c r="I642" s="53">
        <v>0</v>
      </c>
      <c r="J642" s="53">
        <v>0</v>
      </c>
      <c r="K642" s="53">
        <v>0</v>
      </c>
      <c r="L642" s="53">
        <v>0</v>
      </c>
      <c r="M642" s="53">
        <v>0</v>
      </c>
      <c r="N642" s="53">
        <v>0</v>
      </c>
      <c r="O642" s="53">
        <v>0</v>
      </c>
      <c r="P642" s="53">
        <v>0</v>
      </c>
      <c r="Q642" s="53">
        <v>0</v>
      </c>
      <c r="R642" s="53">
        <v>0</v>
      </c>
      <c r="S642" s="53">
        <v>0</v>
      </c>
      <c r="T642" s="53">
        <v>0</v>
      </c>
      <c r="U642" s="53">
        <v>0</v>
      </c>
      <c r="V642" s="53">
        <v>0</v>
      </c>
      <c r="W642" s="53">
        <v>0</v>
      </c>
      <c r="X642" s="53">
        <v>0</v>
      </c>
      <c r="Y642" s="53">
        <v>0</v>
      </c>
      <c r="Z642" s="53">
        <v>0</v>
      </c>
      <c r="AA642" s="53">
        <v>0</v>
      </c>
      <c r="AB642" s="53">
        <v>0</v>
      </c>
      <c r="AC642" s="53">
        <v>0</v>
      </c>
      <c r="AD642" s="53">
        <v>0</v>
      </c>
      <c r="AE642" s="53">
        <v>0</v>
      </c>
      <c r="AF642" s="53">
        <v>0</v>
      </c>
      <c r="AG642" s="53">
        <v>0</v>
      </c>
      <c r="AH642" s="53">
        <v>0</v>
      </c>
      <c r="AI642" s="53">
        <v>0</v>
      </c>
      <c r="AJ642" s="53">
        <v>0</v>
      </c>
      <c r="AK642" s="53">
        <v>0</v>
      </c>
      <c r="AL642" s="53">
        <v>0</v>
      </c>
      <c r="AM642" s="53">
        <v>0</v>
      </c>
      <c r="AN642" s="53">
        <v>0</v>
      </c>
      <c r="AO642" s="53">
        <v>0</v>
      </c>
      <c r="AP642" s="53">
        <v>0</v>
      </c>
      <c r="AQ642" s="53">
        <v>0</v>
      </c>
      <c r="AR642" s="53">
        <v>0</v>
      </c>
      <c r="AS642" s="53">
        <v>0</v>
      </c>
      <c r="AT642" s="53">
        <v>0</v>
      </c>
      <c r="AU642" s="53">
        <v>0</v>
      </c>
      <c r="AV642" s="53">
        <v>0</v>
      </c>
      <c r="AW642" s="53">
        <v>0</v>
      </c>
      <c r="AX642" s="53">
        <v>0</v>
      </c>
      <c r="AY642" s="53">
        <v>0</v>
      </c>
      <c r="AZ642" s="53">
        <v>0</v>
      </c>
      <c r="BA642" s="53">
        <v>0</v>
      </c>
      <c r="BB642" s="53">
        <v>0</v>
      </c>
      <c r="BC642" s="53">
        <v>0</v>
      </c>
      <c r="BD642" s="53">
        <v>0</v>
      </c>
      <c r="BE642" s="53">
        <v>0</v>
      </c>
      <c r="BF642" s="53">
        <v>0</v>
      </c>
      <c r="BG642" s="53">
        <v>0</v>
      </c>
      <c r="BH642" s="53">
        <v>0</v>
      </c>
      <c r="BI642" s="53">
        <v>0</v>
      </c>
      <c r="BJ642" s="53">
        <v>0</v>
      </c>
      <c r="BK642" s="53">
        <v>0</v>
      </c>
      <c r="BL642" s="53">
        <v>0</v>
      </c>
      <c r="BM642" s="53">
        <v>0</v>
      </c>
      <c r="BN642" s="53">
        <v>0</v>
      </c>
      <c r="BO642" s="53">
        <v>0</v>
      </c>
      <c r="BP642" s="53">
        <v>0</v>
      </c>
      <c r="BQ642" s="53">
        <v>0</v>
      </c>
      <c r="BR642" s="53">
        <v>0</v>
      </c>
      <c r="BS642" s="53">
        <v>0</v>
      </c>
      <c r="BT642" s="53">
        <v>0</v>
      </c>
      <c r="BU642" s="53">
        <v>0</v>
      </c>
      <c r="BV642" s="53">
        <v>0</v>
      </c>
      <c r="BW642" s="53">
        <v>0</v>
      </c>
      <c r="BX642" s="53">
        <v>0</v>
      </c>
      <c r="BY642" s="53">
        <v>0</v>
      </c>
      <c r="BZ642" s="53">
        <v>0</v>
      </c>
      <c r="CA642" s="53">
        <v>0</v>
      </c>
      <c r="CB642" s="53">
        <v>0</v>
      </c>
      <c r="CC642" s="53">
        <v>0</v>
      </c>
      <c r="CD642" s="53">
        <v>0</v>
      </c>
      <c r="CE642" s="53">
        <v>0</v>
      </c>
      <c r="CF642" s="53">
        <v>0</v>
      </c>
      <c r="CG642" s="53">
        <v>0</v>
      </c>
      <c r="CH642" s="53">
        <v>0</v>
      </c>
      <c r="CI642" s="53">
        <v>0</v>
      </c>
      <c r="CJ642" s="53">
        <v>0</v>
      </c>
      <c r="CK642" s="53">
        <v>0</v>
      </c>
      <c r="CL642" s="53">
        <v>0</v>
      </c>
      <c r="CM642" s="53">
        <v>0</v>
      </c>
      <c r="CN642" s="53">
        <v>0</v>
      </c>
      <c r="CO642" s="53">
        <v>0</v>
      </c>
      <c r="CP642" s="53">
        <v>0</v>
      </c>
      <c r="CQ642" s="53">
        <v>0</v>
      </c>
      <c r="CR642" s="53">
        <v>0</v>
      </c>
      <c r="CS642" s="53">
        <v>0</v>
      </c>
      <c r="CT642" s="53">
        <v>0</v>
      </c>
      <c r="CU642" s="53">
        <v>0</v>
      </c>
      <c r="CV642" s="53">
        <v>0</v>
      </c>
      <c r="CW642" s="53">
        <v>0</v>
      </c>
      <c r="CX642" s="53">
        <v>0</v>
      </c>
      <c r="CY642" s="53">
        <v>0</v>
      </c>
      <c r="CZ642" s="53">
        <v>0</v>
      </c>
      <c r="DA642" s="53">
        <v>0</v>
      </c>
      <c r="DB642" s="53">
        <v>0</v>
      </c>
      <c r="DC642" s="53">
        <v>0</v>
      </c>
      <c r="DD642" s="53">
        <v>0</v>
      </c>
      <c r="DE642" s="53">
        <v>0</v>
      </c>
      <c r="DF642" s="53">
        <v>0</v>
      </c>
      <c r="DG642" s="53">
        <v>0</v>
      </c>
      <c r="DH642" s="53">
        <v>0</v>
      </c>
      <c r="DI642" s="53">
        <v>0</v>
      </c>
      <c r="DJ642" s="53">
        <v>0</v>
      </c>
      <c r="DK642" s="53">
        <v>0</v>
      </c>
      <c r="DL642" s="53">
        <v>0</v>
      </c>
      <c r="DM642" s="53">
        <v>0</v>
      </c>
      <c r="DN642" s="53">
        <v>0</v>
      </c>
      <c r="DO642" s="53">
        <v>0</v>
      </c>
      <c r="DP642" s="53">
        <v>0</v>
      </c>
      <c r="DQ642" s="53">
        <v>0</v>
      </c>
      <c r="DR642" s="53">
        <v>0</v>
      </c>
      <c r="DS642" s="53">
        <v>0</v>
      </c>
      <c r="DT642" s="53">
        <v>0</v>
      </c>
      <c r="DU642" s="53">
        <v>0</v>
      </c>
      <c r="DV642" s="53">
        <v>0</v>
      </c>
      <c r="DW642" s="53">
        <v>0</v>
      </c>
      <c r="DX642" s="53">
        <v>0</v>
      </c>
      <c r="DY642" s="53">
        <v>0</v>
      </c>
      <c r="DZ642" s="53">
        <v>0</v>
      </c>
      <c r="EA642" s="53">
        <v>0</v>
      </c>
      <c r="EB642" s="53">
        <v>0</v>
      </c>
      <c r="EC642" s="53">
        <v>0</v>
      </c>
      <c r="ED642" s="53">
        <v>0</v>
      </c>
      <c r="EE642" s="53">
        <v>0</v>
      </c>
      <c r="EF642" s="53">
        <v>0</v>
      </c>
      <c r="EG642" s="53">
        <v>0</v>
      </c>
      <c r="EH642" s="53">
        <v>0</v>
      </c>
      <c r="EI642" s="53">
        <v>0</v>
      </c>
      <c r="EJ642" s="53">
        <v>0</v>
      </c>
      <c r="EK642" s="53">
        <v>0</v>
      </c>
      <c r="EL642" s="53">
        <v>0</v>
      </c>
      <c r="EM642" s="53">
        <v>0</v>
      </c>
      <c r="EN642" s="53">
        <v>0</v>
      </c>
      <c r="EO642" s="53">
        <v>0</v>
      </c>
      <c r="EP642" s="53">
        <v>0</v>
      </c>
      <c r="EQ642" s="53">
        <v>0</v>
      </c>
      <c r="ER642" s="53">
        <v>0</v>
      </c>
      <c r="ES642" s="53">
        <v>0</v>
      </c>
      <c r="ET642" s="53">
        <v>0</v>
      </c>
      <c r="EU642" s="53">
        <v>0</v>
      </c>
      <c r="EV642" s="53">
        <v>0</v>
      </c>
      <c r="EW642" s="53">
        <v>66.595240000000004</v>
      </c>
      <c r="EX642" s="53">
        <v>65.119050000000001</v>
      </c>
      <c r="EY642" s="53">
        <v>63.809519999999999</v>
      </c>
      <c r="EZ642" s="53">
        <v>62.821429999999999</v>
      </c>
      <c r="FA642" s="53">
        <v>61.98809</v>
      </c>
      <c r="FB642" s="53">
        <v>61.232140000000001</v>
      </c>
      <c r="FC642" s="53">
        <v>61.226190000000003</v>
      </c>
      <c r="FD642" s="53">
        <v>62.821429999999999</v>
      </c>
      <c r="FE642" s="53">
        <v>66.285709999999995</v>
      </c>
      <c r="FF642" s="53">
        <v>70.303569999999993</v>
      </c>
      <c r="FG642" s="53">
        <v>74.607140000000001</v>
      </c>
      <c r="FH642" s="53">
        <v>78.970240000000004</v>
      </c>
      <c r="FI642" s="53">
        <v>82.982140000000001</v>
      </c>
      <c r="FJ642" s="53">
        <v>86.690479999999994</v>
      </c>
      <c r="FK642" s="53">
        <v>89.648809999999997</v>
      </c>
      <c r="FL642" s="53">
        <v>91.75</v>
      </c>
      <c r="FM642" s="53">
        <v>92.708340000000007</v>
      </c>
      <c r="FN642" s="53">
        <v>92.130949999999999</v>
      </c>
      <c r="FO642" s="53">
        <v>89.505949999999999</v>
      </c>
      <c r="FP642" s="53">
        <v>84.839290000000005</v>
      </c>
      <c r="FQ642" s="53">
        <v>79.041659999999993</v>
      </c>
      <c r="FR642" s="53">
        <v>74.642859999999999</v>
      </c>
      <c r="FS642" s="53">
        <v>71.386899999999997</v>
      </c>
      <c r="FT642" s="53">
        <v>69.184520000000006</v>
      </c>
      <c r="FU642" s="53">
        <v>4</v>
      </c>
      <c r="FV642" s="53">
        <v>3615.88</v>
      </c>
      <c r="FW642" s="53">
        <v>1978.9860000000001</v>
      </c>
      <c r="FX642" s="53">
        <v>0</v>
      </c>
    </row>
    <row r="643" spans="1:180" x14ac:dyDescent="0.3">
      <c r="A643" t="s">
        <v>174</v>
      </c>
      <c r="B643" t="s">
        <v>222</v>
      </c>
      <c r="C643" t="s">
        <v>180</v>
      </c>
      <c r="D643" t="s">
        <v>248</v>
      </c>
      <c r="E643" t="s">
        <v>187</v>
      </c>
      <c r="F643" t="s">
        <v>233</v>
      </c>
      <c r="G643" t="s">
        <v>244</v>
      </c>
      <c r="H643" s="53">
        <v>4</v>
      </c>
      <c r="I643" s="53">
        <v>0</v>
      </c>
      <c r="J643" s="53">
        <v>0</v>
      </c>
      <c r="K643" s="53">
        <v>0</v>
      </c>
      <c r="L643" s="53">
        <v>0</v>
      </c>
      <c r="M643" s="53">
        <v>0</v>
      </c>
      <c r="N643" s="53">
        <v>0</v>
      </c>
      <c r="O643" s="53">
        <v>0</v>
      </c>
      <c r="P643" s="53">
        <v>0</v>
      </c>
      <c r="Q643" s="53">
        <v>0</v>
      </c>
      <c r="R643" s="53">
        <v>0</v>
      </c>
      <c r="S643" s="53">
        <v>0</v>
      </c>
      <c r="T643" s="53">
        <v>0</v>
      </c>
      <c r="U643" s="53">
        <v>0</v>
      </c>
      <c r="V643" s="53">
        <v>0</v>
      </c>
      <c r="W643" s="53">
        <v>0</v>
      </c>
      <c r="X643" s="53">
        <v>0</v>
      </c>
      <c r="Y643" s="53">
        <v>0</v>
      </c>
      <c r="Z643" s="53">
        <v>0</v>
      </c>
      <c r="AA643" s="53">
        <v>0</v>
      </c>
      <c r="AB643" s="53">
        <v>0</v>
      </c>
      <c r="AC643" s="53">
        <v>0</v>
      </c>
      <c r="AD643" s="53">
        <v>0</v>
      </c>
      <c r="AE643" s="53">
        <v>0</v>
      </c>
      <c r="AF643" s="53">
        <v>0</v>
      </c>
      <c r="AG643" s="53">
        <v>0</v>
      </c>
      <c r="AH643" s="53">
        <v>0</v>
      </c>
      <c r="AI643" s="53">
        <v>0</v>
      </c>
      <c r="AJ643" s="53">
        <v>0</v>
      </c>
      <c r="AK643" s="53">
        <v>0</v>
      </c>
      <c r="AL643" s="53">
        <v>0</v>
      </c>
      <c r="AM643" s="53">
        <v>0</v>
      </c>
      <c r="AN643" s="53">
        <v>0</v>
      </c>
      <c r="AO643" s="53">
        <v>0</v>
      </c>
      <c r="AP643" s="53">
        <v>0</v>
      </c>
      <c r="AQ643" s="53">
        <v>0</v>
      </c>
      <c r="AR643" s="53">
        <v>0</v>
      </c>
      <c r="AS643" s="53">
        <v>0</v>
      </c>
      <c r="AT643" s="53">
        <v>0</v>
      </c>
      <c r="AU643" s="53">
        <v>0</v>
      </c>
      <c r="AV643" s="53">
        <v>0</v>
      </c>
      <c r="AW643" s="53">
        <v>0</v>
      </c>
      <c r="AX643" s="53">
        <v>0</v>
      </c>
      <c r="AY643" s="53">
        <v>0</v>
      </c>
      <c r="AZ643" s="53">
        <v>0</v>
      </c>
      <c r="BA643" s="53">
        <v>0</v>
      </c>
      <c r="BB643" s="53">
        <v>0</v>
      </c>
      <c r="BC643" s="53">
        <v>0</v>
      </c>
      <c r="BD643" s="53">
        <v>0</v>
      </c>
      <c r="BE643" s="53">
        <v>0</v>
      </c>
      <c r="BF643" s="53">
        <v>0</v>
      </c>
      <c r="BG643" s="53">
        <v>0</v>
      </c>
      <c r="BH643" s="53">
        <v>0</v>
      </c>
      <c r="BI643" s="53">
        <v>0</v>
      </c>
      <c r="BJ643" s="53">
        <v>0</v>
      </c>
      <c r="BK643" s="53">
        <v>0</v>
      </c>
      <c r="BL643" s="53">
        <v>0</v>
      </c>
      <c r="BM643" s="53">
        <v>0</v>
      </c>
      <c r="BN643" s="53">
        <v>0</v>
      </c>
      <c r="BO643" s="53">
        <v>0</v>
      </c>
      <c r="BP643" s="53">
        <v>0</v>
      </c>
      <c r="BQ643" s="53">
        <v>0</v>
      </c>
      <c r="BR643" s="53">
        <v>0</v>
      </c>
      <c r="BS643" s="53">
        <v>0</v>
      </c>
      <c r="BT643" s="53">
        <v>0</v>
      </c>
      <c r="BU643" s="53">
        <v>0</v>
      </c>
      <c r="BV643" s="53">
        <v>0</v>
      </c>
      <c r="BW643" s="53">
        <v>0</v>
      </c>
      <c r="BX643" s="53">
        <v>0</v>
      </c>
      <c r="BY643" s="53">
        <v>0</v>
      </c>
      <c r="BZ643" s="53">
        <v>0</v>
      </c>
      <c r="CA643" s="53">
        <v>0</v>
      </c>
      <c r="CB643" s="53">
        <v>0</v>
      </c>
      <c r="CC643" s="53">
        <v>0</v>
      </c>
      <c r="CD643" s="53">
        <v>0</v>
      </c>
      <c r="CE643" s="53">
        <v>0</v>
      </c>
      <c r="CF643" s="53">
        <v>0</v>
      </c>
      <c r="CG643" s="53">
        <v>0</v>
      </c>
      <c r="CH643" s="53">
        <v>0</v>
      </c>
      <c r="CI643" s="53">
        <v>0</v>
      </c>
      <c r="CJ643" s="53">
        <v>0</v>
      </c>
      <c r="CK643" s="53">
        <v>0</v>
      </c>
      <c r="CL643" s="53">
        <v>0</v>
      </c>
      <c r="CM643" s="53">
        <v>0</v>
      </c>
      <c r="CN643" s="53">
        <v>0</v>
      </c>
      <c r="CO643" s="53">
        <v>0</v>
      </c>
      <c r="CP643" s="53">
        <v>0</v>
      </c>
      <c r="CQ643" s="53">
        <v>0</v>
      </c>
      <c r="CR643" s="53">
        <v>0</v>
      </c>
      <c r="CS643" s="53">
        <v>0</v>
      </c>
      <c r="CT643" s="53">
        <v>0</v>
      </c>
      <c r="CU643" s="53">
        <v>0</v>
      </c>
      <c r="CV643" s="53">
        <v>0</v>
      </c>
      <c r="CW643" s="53">
        <v>0</v>
      </c>
      <c r="CX643" s="53">
        <v>0</v>
      </c>
      <c r="CY643" s="53">
        <v>0</v>
      </c>
      <c r="CZ643" s="53">
        <v>0</v>
      </c>
      <c r="DA643" s="53">
        <v>0</v>
      </c>
      <c r="DB643" s="53">
        <v>0</v>
      </c>
      <c r="DC643" s="53">
        <v>0</v>
      </c>
      <c r="DD643" s="53">
        <v>0</v>
      </c>
      <c r="DE643" s="53">
        <v>0</v>
      </c>
      <c r="DF643" s="53">
        <v>0</v>
      </c>
      <c r="DG643" s="53">
        <v>0</v>
      </c>
      <c r="DH643" s="53">
        <v>0</v>
      </c>
      <c r="DI643" s="53">
        <v>0</v>
      </c>
      <c r="DJ643" s="53">
        <v>0</v>
      </c>
      <c r="DK643" s="53">
        <v>0</v>
      </c>
      <c r="DL643" s="53">
        <v>0</v>
      </c>
      <c r="DM643" s="53">
        <v>0</v>
      </c>
      <c r="DN643" s="53">
        <v>0</v>
      </c>
      <c r="DO643" s="53">
        <v>0</v>
      </c>
      <c r="DP643" s="53">
        <v>0</v>
      </c>
      <c r="DQ643" s="53">
        <v>0</v>
      </c>
      <c r="DR643" s="53">
        <v>0</v>
      </c>
      <c r="DS643" s="53">
        <v>0</v>
      </c>
      <c r="DT643" s="53">
        <v>0</v>
      </c>
      <c r="DU643" s="53">
        <v>0</v>
      </c>
      <c r="DV643" s="53">
        <v>0</v>
      </c>
      <c r="DW643" s="53">
        <v>0</v>
      </c>
      <c r="DX643" s="53">
        <v>0</v>
      </c>
      <c r="DY643" s="53">
        <v>0</v>
      </c>
      <c r="DZ643" s="53">
        <v>0</v>
      </c>
      <c r="EA643" s="53">
        <v>0</v>
      </c>
      <c r="EB643" s="53">
        <v>0</v>
      </c>
      <c r="EC643" s="53">
        <v>0</v>
      </c>
      <c r="ED643" s="53">
        <v>0</v>
      </c>
      <c r="EE643" s="53">
        <v>0</v>
      </c>
      <c r="EF643" s="53">
        <v>0</v>
      </c>
      <c r="EG643" s="53">
        <v>0</v>
      </c>
      <c r="EH643" s="53">
        <v>0</v>
      </c>
      <c r="EI643" s="53">
        <v>0</v>
      </c>
      <c r="EJ643" s="53">
        <v>0</v>
      </c>
      <c r="EK643" s="53">
        <v>0</v>
      </c>
      <c r="EL643" s="53">
        <v>0</v>
      </c>
      <c r="EM643" s="53">
        <v>0</v>
      </c>
      <c r="EN643" s="53">
        <v>0</v>
      </c>
      <c r="EO643" s="53">
        <v>0</v>
      </c>
      <c r="EP643" s="53">
        <v>0</v>
      </c>
      <c r="EQ643" s="53">
        <v>0</v>
      </c>
      <c r="ER643" s="53">
        <v>0</v>
      </c>
      <c r="ES643" s="53">
        <v>0</v>
      </c>
      <c r="ET643" s="53">
        <v>0</v>
      </c>
      <c r="EU643" s="53">
        <v>0</v>
      </c>
      <c r="EV643" s="53">
        <v>0</v>
      </c>
      <c r="EW643" s="53">
        <v>67.40625</v>
      </c>
      <c r="EX643" s="53">
        <v>65.8125</v>
      </c>
      <c r="EY643" s="53">
        <v>65.015630000000002</v>
      </c>
      <c r="EZ643" s="53">
        <v>63.984380000000002</v>
      </c>
      <c r="FA643" s="53">
        <v>62.640630000000002</v>
      </c>
      <c r="FB643" s="53">
        <v>61.796880000000002</v>
      </c>
      <c r="FC643" s="53">
        <v>62.0625</v>
      </c>
      <c r="FD643" s="53">
        <v>64.125</v>
      </c>
      <c r="FE643" s="53">
        <v>67.46875</v>
      </c>
      <c r="FF643" s="53">
        <v>71.578130000000002</v>
      </c>
      <c r="FG643" s="53">
        <v>75.6875</v>
      </c>
      <c r="FH643" s="53">
        <v>79.796880000000002</v>
      </c>
      <c r="FI643" s="53">
        <v>83.375</v>
      </c>
      <c r="FJ643" s="53">
        <v>86.65625</v>
      </c>
      <c r="FK643" s="53">
        <v>89.21875</v>
      </c>
      <c r="FL643" s="53">
        <v>90.765630000000002</v>
      </c>
      <c r="FM643" s="53">
        <v>90.953130000000002</v>
      </c>
      <c r="FN643" s="53">
        <v>89.9375</v>
      </c>
      <c r="FO643" s="53">
        <v>87.40625</v>
      </c>
      <c r="FP643" s="53">
        <v>83.046880000000002</v>
      </c>
      <c r="FQ643" s="53">
        <v>77.578130000000002</v>
      </c>
      <c r="FR643" s="53">
        <v>73.125</v>
      </c>
      <c r="FS643" s="53">
        <v>70.421880000000002</v>
      </c>
      <c r="FT643" s="53">
        <v>68.46875</v>
      </c>
      <c r="FU643" s="53">
        <v>4</v>
      </c>
      <c r="FV643" s="53">
        <v>3663.6320000000001</v>
      </c>
      <c r="FW643" s="53">
        <v>1998.7819999999999</v>
      </c>
      <c r="FX643" s="53">
        <v>0</v>
      </c>
    </row>
    <row r="644" spans="1:180" x14ac:dyDescent="0.3">
      <c r="A644" t="s">
        <v>174</v>
      </c>
      <c r="B644" t="s">
        <v>222</v>
      </c>
      <c r="C644" t="s">
        <v>180</v>
      </c>
      <c r="D644" t="s">
        <v>227</v>
      </c>
      <c r="E644" t="s">
        <v>190</v>
      </c>
      <c r="F644" t="s">
        <v>233</v>
      </c>
      <c r="G644" t="s">
        <v>244</v>
      </c>
      <c r="H644" s="53">
        <v>4</v>
      </c>
      <c r="I644" s="53">
        <v>0</v>
      </c>
      <c r="J644" s="53">
        <v>0</v>
      </c>
      <c r="K644" s="53">
        <v>0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3">
        <v>0</v>
      </c>
      <c r="AF644" s="53">
        <v>0</v>
      </c>
      <c r="AG644" s="53">
        <v>0</v>
      </c>
      <c r="AH644" s="53">
        <v>0</v>
      </c>
      <c r="AI644" s="53">
        <v>0</v>
      </c>
      <c r="AJ644" s="53">
        <v>0</v>
      </c>
      <c r="AK644" s="53">
        <v>0</v>
      </c>
      <c r="AL644" s="53">
        <v>0</v>
      </c>
      <c r="AM644" s="53">
        <v>0</v>
      </c>
      <c r="AN644" s="53">
        <v>0</v>
      </c>
      <c r="AO644" s="53">
        <v>0</v>
      </c>
      <c r="AP644" s="53">
        <v>0</v>
      </c>
      <c r="AQ644" s="53">
        <v>0</v>
      </c>
      <c r="AR644" s="53">
        <v>0</v>
      </c>
      <c r="AS644" s="53">
        <v>0</v>
      </c>
      <c r="AT644" s="53">
        <v>0</v>
      </c>
      <c r="AU644" s="53">
        <v>0</v>
      </c>
      <c r="AV644" s="53">
        <v>0</v>
      </c>
      <c r="AW644" s="53">
        <v>0</v>
      </c>
      <c r="AX644" s="53">
        <v>0</v>
      </c>
      <c r="AY644" s="53">
        <v>0</v>
      </c>
      <c r="AZ644" s="53">
        <v>0</v>
      </c>
      <c r="BA644" s="53">
        <v>0</v>
      </c>
      <c r="BB644" s="53">
        <v>0</v>
      </c>
      <c r="BC644" s="53">
        <v>0</v>
      </c>
      <c r="BD644" s="53">
        <v>0</v>
      </c>
      <c r="BE644" s="53">
        <v>0</v>
      </c>
      <c r="BF644" s="53">
        <v>0</v>
      </c>
      <c r="BG644" s="53">
        <v>0</v>
      </c>
      <c r="BH644" s="53">
        <v>0</v>
      </c>
      <c r="BI644" s="53">
        <v>0</v>
      </c>
      <c r="BJ644" s="53">
        <v>0</v>
      </c>
      <c r="BK644" s="53">
        <v>0</v>
      </c>
      <c r="BL644" s="53">
        <v>0</v>
      </c>
      <c r="BM644" s="53">
        <v>0</v>
      </c>
      <c r="BN644" s="53">
        <v>0</v>
      </c>
      <c r="BO644" s="53">
        <v>0</v>
      </c>
      <c r="BP644" s="53">
        <v>0</v>
      </c>
      <c r="BQ644" s="53">
        <v>0</v>
      </c>
      <c r="BR644" s="53">
        <v>0</v>
      </c>
      <c r="BS644" s="53">
        <v>0</v>
      </c>
      <c r="BT644" s="53">
        <v>0</v>
      </c>
      <c r="BU644" s="53">
        <v>0</v>
      </c>
      <c r="BV644" s="53">
        <v>0</v>
      </c>
      <c r="BW644" s="53">
        <v>0</v>
      </c>
      <c r="BX644" s="53">
        <v>0</v>
      </c>
      <c r="BY644" s="53">
        <v>0</v>
      </c>
      <c r="BZ644" s="53">
        <v>0</v>
      </c>
      <c r="CA644" s="53">
        <v>0</v>
      </c>
      <c r="CB644" s="53">
        <v>0</v>
      </c>
      <c r="CC644" s="53">
        <v>0</v>
      </c>
      <c r="CD644" s="53">
        <v>0</v>
      </c>
      <c r="CE644" s="53">
        <v>0</v>
      </c>
      <c r="CF644" s="53">
        <v>0</v>
      </c>
      <c r="CG644" s="53">
        <v>0</v>
      </c>
      <c r="CH644" s="53">
        <v>0</v>
      </c>
      <c r="CI644" s="53">
        <v>0</v>
      </c>
      <c r="CJ644" s="53">
        <v>0</v>
      </c>
      <c r="CK644" s="53">
        <v>0</v>
      </c>
      <c r="CL644" s="53">
        <v>0</v>
      </c>
      <c r="CM644" s="53">
        <v>0</v>
      </c>
      <c r="CN644" s="53">
        <v>0</v>
      </c>
      <c r="CO644" s="53">
        <v>0</v>
      </c>
      <c r="CP644" s="53">
        <v>0</v>
      </c>
      <c r="CQ644" s="53">
        <v>0</v>
      </c>
      <c r="CR644" s="53">
        <v>0</v>
      </c>
      <c r="CS644" s="53">
        <v>0</v>
      </c>
      <c r="CT644" s="53">
        <v>0</v>
      </c>
      <c r="CU644" s="53">
        <v>0</v>
      </c>
      <c r="CV644" s="53">
        <v>0</v>
      </c>
      <c r="CW644" s="53">
        <v>0</v>
      </c>
      <c r="CX644" s="53">
        <v>0</v>
      </c>
      <c r="CY644" s="53">
        <v>0</v>
      </c>
      <c r="CZ644" s="53">
        <v>0</v>
      </c>
      <c r="DA644" s="53">
        <v>0</v>
      </c>
      <c r="DB644" s="53">
        <v>0</v>
      </c>
      <c r="DC644" s="53">
        <v>0</v>
      </c>
      <c r="DD644" s="53">
        <v>0</v>
      </c>
      <c r="DE644" s="53">
        <v>0</v>
      </c>
      <c r="DF644" s="53">
        <v>0</v>
      </c>
      <c r="DG644" s="53">
        <v>0</v>
      </c>
      <c r="DH644" s="53">
        <v>0</v>
      </c>
      <c r="DI644" s="53">
        <v>0</v>
      </c>
      <c r="DJ644" s="53">
        <v>0</v>
      </c>
      <c r="DK644" s="53">
        <v>0</v>
      </c>
      <c r="DL644" s="53">
        <v>0</v>
      </c>
      <c r="DM644" s="53">
        <v>0</v>
      </c>
      <c r="DN644" s="53">
        <v>0</v>
      </c>
      <c r="DO644" s="53">
        <v>0</v>
      </c>
      <c r="DP644" s="53">
        <v>0</v>
      </c>
      <c r="DQ644" s="53">
        <v>0</v>
      </c>
      <c r="DR644" s="53">
        <v>0</v>
      </c>
      <c r="DS644" s="53">
        <v>0</v>
      </c>
      <c r="DT644" s="53">
        <v>0</v>
      </c>
      <c r="DU644" s="53">
        <v>0</v>
      </c>
      <c r="DV644" s="53">
        <v>0</v>
      </c>
      <c r="DW644" s="53">
        <v>0</v>
      </c>
      <c r="DX644" s="53">
        <v>0</v>
      </c>
      <c r="DY644" s="53">
        <v>0</v>
      </c>
      <c r="DZ644" s="53">
        <v>0</v>
      </c>
      <c r="EA644" s="53">
        <v>0</v>
      </c>
      <c r="EB644" s="53">
        <v>0</v>
      </c>
      <c r="EC644" s="53">
        <v>0</v>
      </c>
      <c r="ED644" s="53">
        <v>0</v>
      </c>
      <c r="EE644" s="53">
        <v>0</v>
      </c>
      <c r="EF644" s="53">
        <v>0</v>
      </c>
      <c r="EG644" s="53">
        <v>0</v>
      </c>
      <c r="EH644" s="53">
        <v>0</v>
      </c>
      <c r="EI644" s="53">
        <v>0</v>
      </c>
      <c r="EJ644" s="53">
        <v>0</v>
      </c>
      <c r="EK644" s="53">
        <v>0</v>
      </c>
      <c r="EL644" s="53">
        <v>0</v>
      </c>
      <c r="EM644" s="53">
        <v>0</v>
      </c>
      <c r="EN644" s="53">
        <v>0</v>
      </c>
      <c r="EO644" s="53">
        <v>0</v>
      </c>
      <c r="EP644" s="53">
        <v>0</v>
      </c>
      <c r="EQ644" s="53">
        <v>0</v>
      </c>
      <c r="ER644" s="53">
        <v>0</v>
      </c>
      <c r="ES644" s="53">
        <v>0</v>
      </c>
      <c r="ET644" s="53">
        <v>0</v>
      </c>
      <c r="EU644" s="53">
        <v>0</v>
      </c>
      <c r="EV644" s="53">
        <v>0</v>
      </c>
      <c r="EW644" s="53">
        <v>65.744050000000001</v>
      </c>
      <c r="EX644" s="53">
        <v>64.482140000000001</v>
      </c>
      <c r="EY644" s="53">
        <v>63.392859999999999</v>
      </c>
      <c r="EZ644" s="53">
        <v>62.428570000000001</v>
      </c>
      <c r="FA644" s="53">
        <v>61.458329999999997</v>
      </c>
      <c r="FB644" s="53">
        <v>60.702379999999998</v>
      </c>
      <c r="FC644" s="53">
        <v>60.154760000000003</v>
      </c>
      <c r="FD644" s="53">
        <v>60.976190000000003</v>
      </c>
      <c r="FE644" s="53">
        <v>64.095240000000004</v>
      </c>
      <c r="FF644" s="53">
        <v>68.642859999999999</v>
      </c>
      <c r="FG644" s="53">
        <v>73.267859999999999</v>
      </c>
      <c r="FH644" s="53">
        <v>77.761899999999997</v>
      </c>
      <c r="FI644" s="53">
        <v>81.404759999999996</v>
      </c>
      <c r="FJ644" s="53">
        <v>84.660709999999995</v>
      </c>
      <c r="FK644" s="53">
        <v>87.154759999999996</v>
      </c>
      <c r="FL644" s="53">
        <v>88.601190000000003</v>
      </c>
      <c r="FM644" s="53">
        <v>88.577380000000005</v>
      </c>
      <c r="FN644" s="53">
        <v>87.077380000000005</v>
      </c>
      <c r="FO644" s="53">
        <v>83.583340000000007</v>
      </c>
      <c r="FP644" s="53">
        <v>78.880949999999999</v>
      </c>
      <c r="FQ644" s="53">
        <v>74.648809999999997</v>
      </c>
      <c r="FR644" s="53">
        <v>71.327380000000005</v>
      </c>
      <c r="FS644" s="53">
        <v>68.380949999999999</v>
      </c>
      <c r="FT644" s="53">
        <v>66.345240000000004</v>
      </c>
      <c r="FU644" s="53">
        <v>4</v>
      </c>
      <c r="FV644" s="53">
        <v>3639.3969999999999</v>
      </c>
      <c r="FW644" s="53">
        <v>1957.3979999999999</v>
      </c>
      <c r="FX644" s="53">
        <v>0</v>
      </c>
    </row>
    <row r="645" spans="1:180" x14ac:dyDescent="0.3">
      <c r="A645" t="s">
        <v>174</v>
      </c>
      <c r="B645" t="s">
        <v>222</v>
      </c>
      <c r="C645" t="s">
        <v>180</v>
      </c>
      <c r="D645" t="s">
        <v>248</v>
      </c>
      <c r="E645" t="s">
        <v>189</v>
      </c>
      <c r="F645" t="s">
        <v>233</v>
      </c>
      <c r="G645" t="s">
        <v>244</v>
      </c>
      <c r="H645" s="53">
        <v>4</v>
      </c>
      <c r="I645" s="53">
        <v>0</v>
      </c>
      <c r="J645" s="53">
        <v>0</v>
      </c>
      <c r="K645" s="53">
        <v>0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0</v>
      </c>
      <c r="W645" s="53">
        <v>0</v>
      </c>
      <c r="X645" s="53">
        <v>0</v>
      </c>
      <c r="Y645" s="53">
        <v>0</v>
      </c>
      <c r="Z645" s="53">
        <v>0</v>
      </c>
      <c r="AA645" s="53">
        <v>0</v>
      </c>
      <c r="AB645" s="53">
        <v>0</v>
      </c>
      <c r="AC645" s="53">
        <v>0</v>
      </c>
      <c r="AD645" s="53">
        <v>0</v>
      </c>
      <c r="AE645" s="53">
        <v>0</v>
      </c>
      <c r="AF645" s="53">
        <v>0</v>
      </c>
      <c r="AG645" s="53">
        <v>0</v>
      </c>
      <c r="AH645" s="53">
        <v>0</v>
      </c>
      <c r="AI645" s="53">
        <v>0</v>
      </c>
      <c r="AJ645" s="53">
        <v>0</v>
      </c>
      <c r="AK645" s="53">
        <v>0</v>
      </c>
      <c r="AL645" s="53">
        <v>0</v>
      </c>
      <c r="AM645" s="53">
        <v>0</v>
      </c>
      <c r="AN645" s="53">
        <v>0</v>
      </c>
      <c r="AO645" s="53">
        <v>0</v>
      </c>
      <c r="AP645" s="53">
        <v>0</v>
      </c>
      <c r="AQ645" s="53">
        <v>0</v>
      </c>
      <c r="AR645" s="53">
        <v>0</v>
      </c>
      <c r="AS645" s="53">
        <v>0</v>
      </c>
      <c r="AT645" s="53">
        <v>0</v>
      </c>
      <c r="AU645" s="53">
        <v>0</v>
      </c>
      <c r="AV645" s="53">
        <v>0</v>
      </c>
      <c r="AW645" s="53">
        <v>0</v>
      </c>
      <c r="AX645" s="53">
        <v>0</v>
      </c>
      <c r="AY645" s="53">
        <v>0</v>
      </c>
      <c r="AZ645" s="53">
        <v>0</v>
      </c>
      <c r="BA645" s="53">
        <v>0</v>
      </c>
      <c r="BB645" s="53">
        <v>0</v>
      </c>
      <c r="BC645" s="53">
        <v>0</v>
      </c>
      <c r="BD645" s="53">
        <v>0</v>
      </c>
      <c r="BE645" s="53">
        <v>0</v>
      </c>
      <c r="BF645" s="53">
        <v>0</v>
      </c>
      <c r="BG645" s="53">
        <v>0</v>
      </c>
      <c r="BH645" s="53">
        <v>0</v>
      </c>
      <c r="BI645" s="53">
        <v>0</v>
      </c>
      <c r="BJ645" s="53">
        <v>0</v>
      </c>
      <c r="BK645" s="53">
        <v>0</v>
      </c>
      <c r="BL645" s="53">
        <v>0</v>
      </c>
      <c r="BM645" s="53">
        <v>0</v>
      </c>
      <c r="BN645" s="53">
        <v>0</v>
      </c>
      <c r="BO645" s="53">
        <v>0</v>
      </c>
      <c r="BP645" s="53">
        <v>0</v>
      </c>
      <c r="BQ645" s="53">
        <v>0</v>
      </c>
      <c r="BR645" s="53">
        <v>0</v>
      </c>
      <c r="BS645" s="53">
        <v>0</v>
      </c>
      <c r="BT645" s="53">
        <v>0</v>
      </c>
      <c r="BU645" s="53">
        <v>0</v>
      </c>
      <c r="BV645" s="53">
        <v>0</v>
      </c>
      <c r="BW645" s="53">
        <v>0</v>
      </c>
      <c r="BX645" s="53">
        <v>0</v>
      </c>
      <c r="BY645" s="53">
        <v>0</v>
      </c>
      <c r="BZ645" s="53">
        <v>0</v>
      </c>
      <c r="CA645" s="53">
        <v>0</v>
      </c>
      <c r="CB645" s="53">
        <v>0</v>
      </c>
      <c r="CC645" s="53">
        <v>0</v>
      </c>
      <c r="CD645" s="53">
        <v>0</v>
      </c>
      <c r="CE645" s="53">
        <v>0</v>
      </c>
      <c r="CF645" s="53">
        <v>0</v>
      </c>
      <c r="CG645" s="53">
        <v>0</v>
      </c>
      <c r="CH645" s="53">
        <v>0</v>
      </c>
      <c r="CI645" s="53">
        <v>0</v>
      </c>
      <c r="CJ645" s="53">
        <v>0</v>
      </c>
      <c r="CK645" s="53">
        <v>0</v>
      </c>
      <c r="CL645" s="53">
        <v>0</v>
      </c>
      <c r="CM645" s="53">
        <v>0</v>
      </c>
      <c r="CN645" s="53">
        <v>0</v>
      </c>
      <c r="CO645" s="53">
        <v>0</v>
      </c>
      <c r="CP645" s="53">
        <v>0</v>
      </c>
      <c r="CQ645" s="53">
        <v>0</v>
      </c>
      <c r="CR645" s="53">
        <v>0</v>
      </c>
      <c r="CS645" s="53">
        <v>0</v>
      </c>
      <c r="CT645" s="53">
        <v>0</v>
      </c>
      <c r="CU645" s="53">
        <v>0</v>
      </c>
      <c r="CV645" s="53">
        <v>0</v>
      </c>
      <c r="CW645" s="53">
        <v>0</v>
      </c>
      <c r="CX645" s="53">
        <v>0</v>
      </c>
      <c r="CY645" s="53">
        <v>0</v>
      </c>
      <c r="CZ645" s="53">
        <v>0</v>
      </c>
      <c r="DA645" s="53">
        <v>0</v>
      </c>
      <c r="DB645" s="53">
        <v>0</v>
      </c>
      <c r="DC645" s="53">
        <v>0</v>
      </c>
      <c r="DD645" s="53">
        <v>0</v>
      </c>
      <c r="DE645" s="53">
        <v>0</v>
      </c>
      <c r="DF645" s="53">
        <v>0</v>
      </c>
      <c r="DG645" s="53">
        <v>0</v>
      </c>
      <c r="DH645" s="53">
        <v>0</v>
      </c>
      <c r="DI645" s="53">
        <v>0</v>
      </c>
      <c r="DJ645" s="53">
        <v>0</v>
      </c>
      <c r="DK645" s="53">
        <v>0</v>
      </c>
      <c r="DL645" s="53">
        <v>0</v>
      </c>
      <c r="DM645" s="53">
        <v>0</v>
      </c>
      <c r="DN645" s="53">
        <v>0</v>
      </c>
      <c r="DO645" s="53">
        <v>0</v>
      </c>
      <c r="DP645" s="53">
        <v>0</v>
      </c>
      <c r="DQ645" s="53">
        <v>0</v>
      </c>
      <c r="DR645" s="53">
        <v>0</v>
      </c>
      <c r="DS645" s="53">
        <v>0</v>
      </c>
      <c r="DT645" s="53">
        <v>0</v>
      </c>
      <c r="DU645" s="53">
        <v>0</v>
      </c>
      <c r="DV645" s="53">
        <v>0</v>
      </c>
      <c r="DW645" s="53">
        <v>0</v>
      </c>
      <c r="DX645" s="53">
        <v>0</v>
      </c>
      <c r="DY645" s="53">
        <v>0</v>
      </c>
      <c r="DZ645" s="53">
        <v>0</v>
      </c>
      <c r="EA645" s="53">
        <v>0</v>
      </c>
      <c r="EB645" s="53">
        <v>0</v>
      </c>
      <c r="EC645" s="53">
        <v>0</v>
      </c>
      <c r="ED645" s="53">
        <v>0</v>
      </c>
      <c r="EE645" s="53">
        <v>0</v>
      </c>
      <c r="EF645" s="53">
        <v>0</v>
      </c>
      <c r="EG645" s="53">
        <v>0</v>
      </c>
      <c r="EH645" s="53">
        <v>0</v>
      </c>
      <c r="EI645" s="53">
        <v>0</v>
      </c>
      <c r="EJ645" s="53">
        <v>0</v>
      </c>
      <c r="EK645" s="53">
        <v>0</v>
      </c>
      <c r="EL645" s="53">
        <v>0</v>
      </c>
      <c r="EM645" s="53">
        <v>0</v>
      </c>
      <c r="EN645" s="53">
        <v>0</v>
      </c>
      <c r="EO645" s="53">
        <v>0</v>
      </c>
      <c r="EP645" s="53">
        <v>0</v>
      </c>
      <c r="EQ645" s="53">
        <v>0</v>
      </c>
      <c r="ER645" s="53">
        <v>0</v>
      </c>
      <c r="ES645" s="53">
        <v>0</v>
      </c>
      <c r="ET645" s="53">
        <v>0</v>
      </c>
      <c r="EU645" s="53">
        <v>0</v>
      </c>
      <c r="EV645" s="53">
        <v>0</v>
      </c>
      <c r="EW645" s="53">
        <v>68.652780000000007</v>
      </c>
      <c r="EX645" s="53">
        <v>66.986109999999996</v>
      </c>
      <c r="EY645" s="53">
        <v>66.18056</v>
      </c>
      <c r="EZ645" s="53">
        <v>65.402780000000007</v>
      </c>
      <c r="FA645" s="53">
        <v>64.68056</v>
      </c>
      <c r="FB645" s="53">
        <v>63.736109999999996</v>
      </c>
      <c r="FC645" s="53">
        <v>62.69444</v>
      </c>
      <c r="FD645" s="53">
        <v>63.55556</v>
      </c>
      <c r="FE645" s="53">
        <v>66.625</v>
      </c>
      <c r="FF645" s="53">
        <v>70.388890000000004</v>
      </c>
      <c r="FG645" s="53">
        <v>75.083340000000007</v>
      </c>
      <c r="FH645" s="53">
        <v>79.763890000000004</v>
      </c>
      <c r="FI645" s="53">
        <v>83.5</v>
      </c>
      <c r="FJ645" s="53">
        <v>86.75</v>
      </c>
      <c r="FK645" s="53">
        <v>89.44444</v>
      </c>
      <c r="FL645" s="53">
        <v>91.18056</v>
      </c>
      <c r="FM645" s="53">
        <v>91.93056</v>
      </c>
      <c r="FN645" s="53">
        <v>90.80556</v>
      </c>
      <c r="FO645" s="53">
        <v>88.236109999999996</v>
      </c>
      <c r="FP645" s="53">
        <v>83.208340000000007</v>
      </c>
      <c r="FQ645" s="53">
        <v>77.75</v>
      </c>
      <c r="FR645" s="53">
        <v>73.958340000000007</v>
      </c>
      <c r="FS645" s="53">
        <v>71.361109999999996</v>
      </c>
      <c r="FT645" s="53">
        <v>69.06944</v>
      </c>
      <c r="FU645" s="53">
        <v>4</v>
      </c>
      <c r="FV645" s="53">
        <v>3599.8270000000002</v>
      </c>
      <c r="FW645" s="53">
        <v>1937.739</v>
      </c>
      <c r="FX645" s="53">
        <v>0</v>
      </c>
    </row>
    <row r="646" spans="1:180" x14ac:dyDescent="0.3">
      <c r="A646" t="s">
        <v>174</v>
      </c>
      <c r="B646" t="s">
        <v>222</v>
      </c>
      <c r="C646" t="s">
        <v>180</v>
      </c>
      <c r="D646" t="s">
        <v>248</v>
      </c>
      <c r="E646" t="s">
        <v>188</v>
      </c>
      <c r="F646" t="s">
        <v>233</v>
      </c>
      <c r="G646" t="s">
        <v>244</v>
      </c>
      <c r="H646" s="53">
        <v>4</v>
      </c>
      <c r="I646" s="53">
        <v>0</v>
      </c>
      <c r="J646" s="53">
        <v>0</v>
      </c>
      <c r="K646" s="53">
        <v>0</v>
      </c>
      <c r="L646" s="53">
        <v>0</v>
      </c>
      <c r="M646" s="53">
        <v>0</v>
      </c>
      <c r="N646" s="53">
        <v>0</v>
      </c>
      <c r="O646" s="53">
        <v>0</v>
      </c>
      <c r="P646" s="53">
        <v>0</v>
      </c>
      <c r="Q646" s="53">
        <v>0</v>
      </c>
      <c r="R646" s="53">
        <v>0</v>
      </c>
      <c r="S646" s="53">
        <v>0</v>
      </c>
      <c r="T646" s="53">
        <v>0</v>
      </c>
      <c r="U646" s="53">
        <v>0</v>
      </c>
      <c r="V646" s="53">
        <v>0</v>
      </c>
      <c r="W646" s="53">
        <v>0</v>
      </c>
      <c r="X646" s="53">
        <v>0</v>
      </c>
      <c r="Y646" s="53">
        <v>0</v>
      </c>
      <c r="Z646" s="53">
        <v>0</v>
      </c>
      <c r="AA646" s="53">
        <v>0</v>
      </c>
      <c r="AB646" s="53">
        <v>0</v>
      </c>
      <c r="AC646" s="53">
        <v>0</v>
      </c>
      <c r="AD646" s="53">
        <v>0</v>
      </c>
      <c r="AE646" s="53">
        <v>0</v>
      </c>
      <c r="AF646" s="53">
        <v>0</v>
      </c>
      <c r="AG646" s="53">
        <v>0</v>
      </c>
      <c r="AH646" s="53">
        <v>0</v>
      </c>
      <c r="AI646" s="53">
        <v>0</v>
      </c>
      <c r="AJ646" s="53">
        <v>0</v>
      </c>
      <c r="AK646" s="53">
        <v>0</v>
      </c>
      <c r="AL646" s="53">
        <v>0</v>
      </c>
      <c r="AM646" s="53">
        <v>0</v>
      </c>
      <c r="AN646" s="53">
        <v>0</v>
      </c>
      <c r="AO646" s="53">
        <v>0</v>
      </c>
      <c r="AP646" s="53">
        <v>0</v>
      </c>
      <c r="AQ646" s="53">
        <v>0</v>
      </c>
      <c r="AR646" s="53">
        <v>0</v>
      </c>
      <c r="AS646" s="53">
        <v>0</v>
      </c>
      <c r="AT646" s="53">
        <v>0</v>
      </c>
      <c r="AU646" s="53">
        <v>0</v>
      </c>
      <c r="AV646" s="53">
        <v>0</v>
      </c>
      <c r="AW646" s="53">
        <v>0</v>
      </c>
      <c r="AX646" s="53">
        <v>0</v>
      </c>
      <c r="AY646" s="53">
        <v>0</v>
      </c>
      <c r="AZ646" s="53">
        <v>0</v>
      </c>
      <c r="BA646" s="53">
        <v>0</v>
      </c>
      <c r="BB646" s="53">
        <v>0</v>
      </c>
      <c r="BC646" s="53">
        <v>0</v>
      </c>
      <c r="BD646" s="53">
        <v>0</v>
      </c>
      <c r="BE646" s="53">
        <v>0</v>
      </c>
      <c r="BF646" s="53">
        <v>0</v>
      </c>
      <c r="BG646" s="53">
        <v>0</v>
      </c>
      <c r="BH646" s="53">
        <v>0</v>
      </c>
      <c r="BI646" s="53">
        <v>0</v>
      </c>
      <c r="BJ646" s="53">
        <v>0</v>
      </c>
      <c r="BK646" s="53">
        <v>0</v>
      </c>
      <c r="BL646" s="53">
        <v>0</v>
      </c>
      <c r="BM646" s="53">
        <v>0</v>
      </c>
      <c r="BN646" s="53">
        <v>0</v>
      </c>
      <c r="BO646" s="53">
        <v>0</v>
      </c>
      <c r="BP646" s="53">
        <v>0</v>
      </c>
      <c r="BQ646" s="53">
        <v>0</v>
      </c>
      <c r="BR646" s="53">
        <v>0</v>
      </c>
      <c r="BS646" s="53">
        <v>0</v>
      </c>
      <c r="BT646" s="53">
        <v>0</v>
      </c>
      <c r="BU646" s="53">
        <v>0</v>
      </c>
      <c r="BV646" s="53">
        <v>0</v>
      </c>
      <c r="BW646" s="53">
        <v>0</v>
      </c>
      <c r="BX646" s="53">
        <v>0</v>
      </c>
      <c r="BY646" s="53">
        <v>0</v>
      </c>
      <c r="BZ646" s="53">
        <v>0</v>
      </c>
      <c r="CA646" s="53">
        <v>0</v>
      </c>
      <c r="CB646" s="53">
        <v>0</v>
      </c>
      <c r="CC646" s="53">
        <v>0</v>
      </c>
      <c r="CD646" s="53">
        <v>0</v>
      </c>
      <c r="CE646" s="53">
        <v>0</v>
      </c>
      <c r="CF646" s="53">
        <v>0</v>
      </c>
      <c r="CG646" s="53">
        <v>0</v>
      </c>
      <c r="CH646" s="53">
        <v>0</v>
      </c>
      <c r="CI646" s="53">
        <v>0</v>
      </c>
      <c r="CJ646" s="53">
        <v>0</v>
      </c>
      <c r="CK646" s="53">
        <v>0</v>
      </c>
      <c r="CL646" s="53">
        <v>0</v>
      </c>
      <c r="CM646" s="53">
        <v>0</v>
      </c>
      <c r="CN646" s="53">
        <v>0</v>
      </c>
      <c r="CO646" s="53">
        <v>0</v>
      </c>
      <c r="CP646" s="53">
        <v>0</v>
      </c>
      <c r="CQ646" s="53">
        <v>0</v>
      </c>
      <c r="CR646" s="53">
        <v>0</v>
      </c>
      <c r="CS646" s="53">
        <v>0</v>
      </c>
      <c r="CT646" s="53">
        <v>0</v>
      </c>
      <c r="CU646" s="53">
        <v>0</v>
      </c>
      <c r="CV646" s="53">
        <v>0</v>
      </c>
      <c r="CW646" s="53">
        <v>0</v>
      </c>
      <c r="CX646" s="53">
        <v>0</v>
      </c>
      <c r="CY646" s="53">
        <v>0</v>
      </c>
      <c r="CZ646" s="53">
        <v>0</v>
      </c>
      <c r="DA646" s="53">
        <v>0</v>
      </c>
      <c r="DB646" s="53">
        <v>0</v>
      </c>
      <c r="DC646" s="53">
        <v>0</v>
      </c>
      <c r="DD646" s="53">
        <v>0</v>
      </c>
      <c r="DE646" s="53">
        <v>0</v>
      </c>
      <c r="DF646" s="53">
        <v>0</v>
      </c>
      <c r="DG646" s="53">
        <v>0</v>
      </c>
      <c r="DH646" s="53">
        <v>0</v>
      </c>
      <c r="DI646" s="53">
        <v>0</v>
      </c>
      <c r="DJ646" s="53">
        <v>0</v>
      </c>
      <c r="DK646" s="53">
        <v>0</v>
      </c>
      <c r="DL646" s="53">
        <v>0</v>
      </c>
      <c r="DM646" s="53">
        <v>0</v>
      </c>
      <c r="DN646" s="53">
        <v>0</v>
      </c>
      <c r="DO646" s="53">
        <v>0</v>
      </c>
      <c r="DP646" s="53">
        <v>0</v>
      </c>
      <c r="DQ646" s="53">
        <v>0</v>
      </c>
      <c r="DR646" s="53">
        <v>0</v>
      </c>
      <c r="DS646" s="53">
        <v>0</v>
      </c>
      <c r="DT646" s="53">
        <v>0</v>
      </c>
      <c r="DU646" s="53">
        <v>0</v>
      </c>
      <c r="DV646" s="53">
        <v>0</v>
      </c>
      <c r="DW646" s="53">
        <v>0</v>
      </c>
      <c r="DX646" s="53">
        <v>0</v>
      </c>
      <c r="DY646" s="53">
        <v>0</v>
      </c>
      <c r="DZ646" s="53">
        <v>0</v>
      </c>
      <c r="EA646" s="53">
        <v>0</v>
      </c>
      <c r="EB646" s="53">
        <v>0</v>
      </c>
      <c r="EC646" s="53">
        <v>0</v>
      </c>
      <c r="ED646" s="53">
        <v>0</v>
      </c>
      <c r="EE646" s="53">
        <v>0</v>
      </c>
      <c r="EF646" s="53">
        <v>0</v>
      </c>
      <c r="EG646" s="53">
        <v>0</v>
      </c>
      <c r="EH646" s="53">
        <v>0</v>
      </c>
      <c r="EI646" s="53">
        <v>0</v>
      </c>
      <c r="EJ646" s="53">
        <v>0</v>
      </c>
      <c r="EK646" s="53">
        <v>0</v>
      </c>
      <c r="EL646" s="53">
        <v>0</v>
      </c>
      <c r="EM646" s="53">
        <v>0</v>
      </c>
      <c r="EN646" s="53">
        <v>0</v>
      </c>
      <c r="EO646" s="53">
        <v>0</v>
      </c>
      <c r="EP646" s="53">
        <v>0</v>
      </c>
      <c r="EQ646" s="53">
        <v>0</v>
      </c>
      <c r="ER646" s="53">
        <v>0</v>
      </c>
      <c r="ES646" s="53">
        <v>0</v>
      </c>
      <c r="ET646" s="53">
        <v>0</v>
      </c>
      <c r="EU646" s="53">
        <v>0</v>
      </c>
      <c r="EV646" s="53">
        <v>0</v>
      </c>
      <c r="EW646" s="53">
        <v>69.7</v>
      </c>
      <c r="EX646" s="53">
        <v>67.962500000000006</v>
      </c>
      <c r="EY646" s="53">
        <v>66.6875</v>
      </c>
      <c r="EZ646" s="53">
        <v>65.25</v>
      </c>
      <c r="FA646" s="53">
        <v>64.125</v>
      </c>
      <c r="FB646" s="53">
        <v>63.024999999999999</v>
      </c>
      <c r="FC646" s="53">
        <v>62.6875</v>
      </c>
      <c r="FD646" s="53">
        <v>64.112499999999997</v>
      </c>
      <c r="FE646" s="53">
        <v>67.5</v>
      </c>
      <c r="FF646" s="53">
        <v>71.849999999999994</v>
      </c>
      <c r="FG646" s="53">
        <v>76.487499999999997</v>
      </c>
      <c r="FH646" s="53">
        <v>81.275000000000006</v>
      </c>
      <c r="FI646" s="53">
        <v>85.35</v>
      </c>
      <c r="FJ646" s="53">
        <v>88.9375</v>
      </c>
      <c r="FK646" s="53">
        <v>92.05</v>
      </c>
      <c r="FL646" s="53">
        <v>94.224999999999994</v>
      </c>
      <c r="FM646" s="53">
        <v>94.9</v>
      </c>
      <c r="FN646" s="53">
        <v>94.075000000000003</v>
      </c>
      <c r="FO646" s="53">
        <v>91.162499999999994</v>
      </c>
      <c r="FP646" s="53">
        <v>86.262500000000003</v>
      </c>
      <c r="FQ646" s="53">
        <v>80.537499999999994</v>
      </c>
      <c r="FR646" s="53">
        <v>76.162499999999994</v>
      </c>
      <c r="FS646" s="53">
        <v>72.724999999999994</v>
      </c>
      <c r="FT646" s="53">
        <v>70.487499999999997</v>
      </c>
      <c r="FU646" s="53">
        <v>4</v>
      </c>
      <c r="FV646" s="53">
        <v>3615.88</v>
      </c>
      <c r="FW646" s="53">
        <v>1978.9860000000001</v>
      </c>
      <c r="FX646" s="53">
        <v>0</v>
      </c>
    </row>
    <row r="647" spans="1:180" x14ac:dyDescent="0.3">
      <c r="A647" t="s">
        <v>174</v>
      </c>
      <c r="B647" t="s">
        <v>222</v>
      </c>
      <c r="C647" t="s">
        <v>180</v>
      </c>
      <c r="D647" t="s">
        <v>248</v>
      </c>
      <c r="E647" t="s">
        <v>190</v>
      </c>
      <c r="F647" t="s">
        <v>233</v>
      </c>
      <c r="G647" t="s">
        <v>244</v>
      </c>
      <c r="H647" s="53">
        <v>4</v>
      </c>
      <c r="I647" s="53">
        <v>0</v>
      </c>
      <c r="J647" s="53">
        <v>0</v>
      </c>
      <c r="K647" s="53">
        <v>0</v>
      </c>
      <c r="L647" s="53">
        <v>0</v>
      </c>
      <c r="M647" s="53">
        <v>0</v>
      </c>
      <c r="N647" s="53">
        <v>0</v>
      </c>
      <c r="O647" s="53">
        <v>0</v>
      </c>
      <c r="P647" s="53">
        <v>0</v>
      </c>
      <c r="Q647" s="53">
        <v>0</v>
      </c>
      <c r="R647" s="53">
        <v>0</v>
      </c>
      <c r="S647" s="53">
        <v>0</v>
      </c>
      <c r="T647" s="53">
        <v>0</v>
      </c>
      <c r="U647" s="53">
        <v>0</v>
      </c>
      <c r="V647" s="53">
        <v>0</v>
      </c>
      <c r="W647" s="53">
        <v>0</v>
      </c>
      <c r="X647" s="53">
        <v>0</v>
      </c>
      <c r="Y647" s="53">
        <v>0</v>
      </c>
      <c r="Z647" s="53">
        <v>0</v>
      </c>
      <c r="AA647" s="53">
        <v>0</v>
      </c>
      <c r="AB647" s="53">
        <v>0</v>
      </c>
      <c r="AC647" s="53">
        <v>0</v>
      </c>
      <c r="AD647" s="53">
        <v>0</v>
      </c>
      <c r="AE647" s="53">
        <v>0</v>
      </c>
      <c r="AF647" s="53">
        <v>0</v>
      </c>
      <c r="AG647" s="53">
        <v>0</v>
      </c>
      <c r="AH647" s="53">
        <v>0</v>
      </c>
      <c r="AI647" s="53">
        <v>0</v>
      </c>
      <c r="AJ647" s="53">
        <v>0</v>
      </c>
      <c r="AK647" s="53">
        <v>0</v>
      </c>
      <c r="AL647" s="53">
        <v>0</v>
      </c>
      <c r="AM647" s="53">
        <v>0</v>
      </c>
      <c r="AN647" s="53">
        <v>0</v>
      </c>
      <c r="AO647" s="53">
        <v>0</v>
      </c>
      <c r="AP647" s="53">
        <v>0</v>
      </c>
      <c r="AQ647" s="53">
        <v>0</v>
      </c>
      <c r="AR647" s="53">
        <v>0</v>
      </c>
      <c r="AS647" s="53">
        <v>0</v>
      </c>
      <c r="AT647" s="53">
        <v>0</v>
      </c>
      <c r="AU647" s="53">
        <v>0</v>
      </c>
      <c r="AV647" s="53">
        <v>0</v>
      </c>
      <c r="AW647" s="53">
        <v>0</v>
      </c>
      <c r="AX647" s="53">
        <v>0</v>
      </c>
      <c r="AY647" s="53">
        <v>0</v>
      </c>
      <c r="AZ647" s="53">
        <v>0</v>
      </c>
      <c r="BA647" s="53">
        <v>0</v>
      </c>
      <c r="BB647" s="53">
        <v>0</v>
      </c>
      <c r="BC647" s="53">
        <v>0</v>
      </c>
      <c r="BD647" s="53">
        <v>0</v>
      </c>
      <c r="BE647" s="53">
        <v>0</v>
      </c>
      <c r="BF647" s="53">
        <v>0</v>
      </c>
      <c r="BG647" s="53">
        <v>0</v>
      </c>
      <c r="BH647" s="53">
        <v>0</v>
      </c>
      <c r="BI647" s="53">
        <v>0</v>
      </c>
      <c r="BJ647" s="53">
        <v>0</v>
      </c>
      <c r="BK647" s="53">
        <v>0</v>
      </c>
      <c r="BL647" s="53">
        <v>0</v>
      </c>
      <c r="BM647" s="53">
        <v>0</v>
      </c>
      <c r="BN647" s="53">
        <v>0</v>
      </c>
      <c r="BO647" s="53">
        <v>0</v>
      </c>
      <c r="BP647" s="53">
        <v>0</v>
      </c>
      <c r="BQ647" s="53">
        <v>0</v>
      </c>
      <c r="BR647" s="53">
        <v>0</v>
      </c>
      <c r="BS647" s="53">
        <v>0</v>
      </c>
      <c r="BT647" s="53">
        <v>0</v>
      </c>
      <c r="BU647" s="53">
        <v>0</v>
      </c>
      <c r="BV647" s="53">
        <v>0</v>
      </c>
      <c r="BW647" s="53">
        <v>0</v>
      </c>
      <c r="BX647" s="53">
        <v>0</v>
      </c>
      <c r="BY647" s="53">
        <v>0</v>
      </c>
      <c r="BZ647" s="53">
        <v>0</v>
      </c>
      <c r="CA647" s="53">
        <v>0</v>
      </c>
      <c r="CB647" s="53">
        <v>0</v>
      </c>
      <c r="CC647" s="53">
        <v>0</v>
      </c>
      <c r="CD647" s="53">
        <v>0</v>
      </c>
      <c r="CE647" s="53">
        <v>0</v>
      </c>
      <c r="CF647" s="53">
        <v>0</v>
      </c>
      <c r="CG647" s="53">
        <v>0</v>
      </c>
      <c r="CH647" s="53">
        <v>0</v>
      </c>
      <c r="CI647" s="53">
        <v>0</v>
      </c>
      <c r="CJ647" s="53">
        <v>0</v>
      </c>
      <c r="CK647" s="53">
        <v>0</v>
      </c>
      <c r="CL647" s="53">
        <v>0</v>
      </c>
      <c r="CM647" s="53">
        <v>0</v>
      </c>
      <c r="CN647" s="53">
        <v>0</v>
      </c>
      <c r="CO647" s="53">
        <v>0</v>
      </c>
      <c r="CP647" s="53">
        <v>0</v>
      </c>
      <c r="CQ647" s="53">
        <v>0</v>
      </c>
      <c r="CR647" s="53">
        <v>0</v>
      </c>
      <c r="CS647" s="53">
        <v>0</v>
      </c>
      <c r="CT647" s="53">
        <v>0</v>
      </c>
      <c r="CU647" s="53">
        <v>0</v>
      </c>
      <c r="CV647" s="53">
        <v>0</v>
      </c>
      <c r="CW647" s="53">
        <v>0</v>
      </c>
      <c r="CX647" s="53">
        <v>0</v>
      </c>
      <c r="CY647" s="53">
        <v>0</v>
      </c>
      <c r="CZ647" s="53">
        <v>0</v>
      </c>
      <c r="DA647" s="53">
        <v>0</v>
      </c>
      <c r="DB647" s="53">
        <v>0</v>
      </c>
      <c r="DC647" s="53">
        <v>0</v>
      </c>
      <c r="DD647" s="53">
        <v>0</v>
      </c>
      <c r="DE647" s="53">
        <v>0</v>
      </c>
      <c r="DF647" s="53">
        <v>0</v>
      </c>
      <c r="DG647" s="53">
        <v>0</v>
      </c>
      <c r="DH647" s="53">
        <v>0</v>
      </c>
      <c r="DI647" s="53">
        <v>0</v>
      </c>
      <c r="DJ647" s="53">
        <v>0</v>
      </c>
      <c r="DK647" s="53">
        <v>0</v>
      </c>
      <c r="DL647" s="53">
        <v>0</v>
      </c>
      <c r="DM647" s="53">
        <v>0</v>
      </c>
      <c r="DN647" s="53">
        <v>0</v>
      </c>
      <c r="DO647" s="53">
        <v>0</v>
      </c>
      <c r="DP647" s="53">
        <v>0</v>
      </c>
      <c r="DQ647" s="53">
        <v>0</v>
      </c>
      <c r="DR647" s="53">
        <v>0</v>
      </c>
      <c r="DS647" s="53">
        <v>0</v>
      </c>
      <c r="DT647" s="53">
        <v>0</v>
      </c>
      <c r="DU647" s="53">
        <v>0</v>
      </c>
      <c r="DV647" s="53">
        <v>0</v>
      </c>
      <c r="DW647" s="53">
        <v>0</v>
      </c>
      <c r="DX647" s="53">
        <v>0</v>
      </c>
      <c r="DY647" s="53">
        <v>0</v>
      </c>
      <c r="DZ647" s="53">
        <v>0</v>
      </c>
      <c r="EA647" s="53">
        <v>0</v>
      </c>
      <c r="EB647" s="53">
        <v>0</v>
      </c>
      <c r="EC647" s="53">
        <v>0</v>
      </c>
      <c r="ED647" s="53">
        <v>0</v>
      </c>
      <c r="EE647" s="53">
        <v>0</v>
      </c>
      <c r="EF647" s="53">
        <v>0</v>
      </c>
      <c r="EG647" s="53">
        <v>0</v>
      </c>
      <c r="EH647" s="53">
        <v>0</v>
      </c>
      <c r="EI647" s="53">
        <v>0</v>
      </c>
      <c r="EJ647" s="53">
        <v>0</v>
      </c>
      <c r="EK647" s="53">
        <v>0</v>
      </c>
      <c r="EL647" s="53">
        <v>0</v>
      </c>
      <c r="EM647" s="53">
        <v>0</v>
      </c>
      <c r="EN647" s="53">
        <v>0</v>
      </c>
      <c r="EO647" s="53">
        <v>0</v>
      </c>
      <c r="EP647" s="53">
        <v>0</v>
      </c>
      <c r="EQ647" s="53">
        <v>0</v>
      </c>
      <c r="ER647" s="53">
        <v>0</v>
      </c>
      <c r="ES647" s="53">
        <v>0</v>
      </c>
      <c r="ET647" s="53">
        <v>0</v>
      </c>
      <c r="EU647" s="53">
        <v>0</v>
      </c>
      <c r="EV647" s="53">
        <v>0</v>
      </c>
      <c r="EW647" s="53">
        <v>65.125</v>
      </c>
      <c r="EX647" s="53">
        <v>63.791670000000003</v>
      </c>
      <c r="EY647" s="53">
        <v>62.916670000000003</v>
      </c>
      <c r="EZ647" s="53">
        <v>62.18056</v>
      </c>
      <c r="FA647" s="53">
        <v>61.375</v>
      </c>
      <c r="FB647" s="53">
        <v>60.75</v>
      </c>
      <c r="FC647" s="53">
        <v>59.638890000000004</v>
      </c>
      <c r="FD647" s="53">
        <v>60.125</v>
      </c>
      <c r="FE647" s="53">
        <v>63.68056</v>
      </c>
      <c r="FF647" s="53">
        <v>67.93056</v>
      </c>
      <c r="FG647" s="53">
        <v>73.097219999999993</v>
      </c>
      <c r="FH647" s="53">
        <v>77.30556</v>
      </c>
      <c r="FI647" s="53">
        <v>81.458340000000007</v>
      </c>
      <c r="FJ647" s="53">
        <v>84.611109999999996</v>
      </c>
      <c r="FK647" s="53">
        <v>86.986109999999996</v>
      </c>
      <c r="FL647" s="53">
        <v>88.291659999999993</v>
      </c>
      <c r="FM647" s="53">
        <v>88.5</v>
      </c>
      <c r="FN647" s="53">
        <v>87.513890000000004</v>
      </c>
      <c r="FO647" s="53">
        <v>84.763890000000004</v>
      </c>
      <c r="FP647" s="53">
        <v>80.138890000000004</v>
      </c>
      <c r="FQ647" s="53">
        <v>76.097219999999993</v>
      </c>
      <c r="FR647" s="53">
        <v>73.083340000000007</v>
      </c>
      <c r="FS647" s="53">
        <v>70.861109999999996</v>
      </c>
      <c r="FT647" s="53">
        <v>68.56944</v>
      </c>
      <c r="FU647" s="53">
        <v>4</v>
      </c>
      <c r="FV647" s="53">
        <v>3639.3969999999999</v>
      </c>
      <c r="FW647" s="53">
        <v>1957.3979999999999</v>
      </c>
      <c r="FX647" s="53">
        <v>0</v>
      </c>
    </row>
    <row r="648" spans="1:180" x14ac:dyDescent="0.3">
      <c r="A648" t="s">
        <v>174</v>
      </c>
      <c r="B648" t="s">
        <v>222</v>
      </c>
      <c r="C648" t="s">
        <v>180</v>
      </c>
      <c r="D648" t="s">
        <v>227</v>
      </c>
      <c r="E648" t="s">
        <v>189</v>
      </c>
      <c r="F648" t="s">
        <v>233</v>
      </c>
      <c r="G648" t="s">
        <v>244</v>
      </c>
      <c r="H648" s="53">
        <v>4</v>
      </c>
      <c r="I648" s="53">
        <v>0</v>
      </c>
      <c r="J648" s="53">
        <v>0</v>
      </c>
      <c r="K648" s="53">
        <v>0</v>
      </c>
      <c r="L648" s="53">
        <v>0</v>
      </c>
      <c r="M648" s="53">
        <v>0</v>
      </c>
      <c r="N648" s="53">
        <v>0</v>
      </c>
      <c r="O648" s="53">
        <v>0</v>
      </c>
      <c r="P648" s="53">
        <v>0</v>
      </c>
      <c r="Q648" s="53">
        <v>0</v>
      </c>
      <c r="R648" s="53">
        <v>0</v>
      </c>
      <c r="S648" s="53">
        <v>0</v>
      </c>
      <c r="T648" s="53">
        <v>0</v>
      </c>
      <c r="U648" s="53">
        <v>0</v>
      </c>
      <c r="V648" s="53">
        <v>0</v>
      </c>
      <c r="W648" s="53">
        <v>0</v>
      </c>
      <c r="X648" s="53">
        <v>0</v>
      </c>
      <c r="Y648" s="53">
        <v>0</v>
      </c>
      <c r="Z648" s="53">
        <v>0</v>
      </c>
      <c r="AA648" s="53">
        <v>0</v>
      </c>
      <c r="AB648" s="53">
        <v>0</v>
      </c>
      <c r="AC648" s="53">
        <v>0</v>
      </c>
      <c r="AD648" s="53">
        <v>0</v>
      </c>
      <c r="AE648" s="53">
        <v>0</v>
      </c>
      <c r="AF648" s="53">
        <v>0</v>
      </c>
      <c r="AG648" s="53">
        <v>0</v>
      </c>
      <c r="AH648" s="53">
        <v>0</v>
      </c>
      <c r="AI648" s="53">
        <v>0</v>
      </c>
      <c r="AJ648" s="53">
        <v>0</v>
      </c>
      <c r="AK648" s="53">
        <v>0</v>
      </c>
      <c r="AL648" s="53">
        <v>0</v>
      </c>
      <c r="AM648" s="53">
        <v>0</v>
      </c>
      <c r="AN648" s="53">
        <v>0</v>
      </c>
      <c r="AO648" s="53">
        <v>0</v>
      </c>
      <c r="AP648" s="53">
        <v>0</v>
      </c>
      <c r="AQ648" s="53">
        <v>0</v>
      </c>
      <c r="AR648" s="53">
        <v>0</v>
      </c>
      <c r="AS648" s="53">
        <v>0</v>
      </c>
      <c r="AT648" s="53">
        <v>0</v>
      </c>
      <c r="AU648" s="53">
        <v>0</v>
      </c>
      <c r="AV648" s="53">
        <v>0</v>
      </c>
      <c r="AW648" s="53">
        <v>0</v>
      </c>
      <c r="AX648" s="53">
        <v>0</v>
      </c>
      <c r="AY648" s="53">
        <v>0</v>
      </c>
      <c r="AZ648" s="53">
        <v>0</v>
      </c>
      <c r="BA648" s="53">
        <v>0</v>
      </c>
      <c r="BB648" s="53">
        <v>0</v>
      </c>
      <c r="BC648" s="53">
        <v>0</v>
      </c>
      <c r="BD648" s="53">
        <v>0</v>
      </c>
      <c r="BE648" s="53">
        <v>0</v>
      </c>
      <c r="BF648" s="53">
        <v>0</v>
      </c>
      <c r="BG648" s="53">
        <v>0</v>
      </c>
      <c r="BH648" s="53">
        <v>0</v>
      </c>
      <c r="BI648" s="53">
        <v>0</v>
      </c>
      <c r="BJ648" s="53">
        <v>0</v>
      </c>
      <c r="BK648" s="53">
        <v>0</v>
      </c>
      <c r="BL648" s="53">
        <v>0</v>
      </c>
      <c r="BM648" s="53">
        <v>0</v>
      </c>
      <c r="BN648" s="53">
        <v>0</v>
      </c>
      <c r="BO648" s="53">
        <v>0</v>
      </c>
      <c r="BP648" s="53">
        <v>0</v>
      </c>
      <c r="BQ648" s="53">
        <v>0</v>
      </c>
      <c r="BR648" s="53">
        <v>0</v>
      </c>
      <c r="BS648" s="53">
        <v>0</v>
      </c>
      <c r="BT648" s="53">
        <v>0</v>
      </c>
      <c r="BU648" s="53">
        <v>0</v>
      </c>
      <c r="BV648" s="53">
        <v>0</v>
      </c>
      <c r="BW648" s="53">
        <v>0</v>
      </c>
      <c r="BX648" s="53">
        <v>0</v>
      </c>
      <c r="BY648" s="53">
        <v>0</v>
      </c>
      <c r="BZ648" s="53">
        <v>0</v>
      </c>
      <c r="CA648" s="53">
        <v>0</v>
      </c>
      <c r="CB648" s="53">
        <v>0</v>
      </c>
      <c r="CC648" s="53">
        <v>0</v>
      </c>
      <c r="CD648" s="53">
        <v>0</v>
      </c>
      <c r="CE648" s="53">
        <v>0</v>
      </c>
      <c r="CF648" s="53">
        <v>0</v>
      </c>
      <c r="CG648" s="53">
        <v>0</v>
      </c>
      <c r="CH648" s="53">
        <v>0</v>
      </c>
      <c r="CI648" s="53">
        <v>0</v>
      </c>
      <c r="CJ648" s="53">
        <v>0</v>
      </c>
      <c r="CK648" s="53">
        <v>0</v>
      </c>
      <c r="CL648" s="53">
        <v>0</v>
      </c>
      <c r="CM648" s="53">
        <v>0</v>
      </c>
      <c r="CN648" s="53">
        <v>0</v>
      </c>
      <c r="CO648" s="53">
        <v>0</v>
      </c>
      <c r="CP648" s="53">
        <v>0</v>
      </c>
      <c r="CQ648" s="53">
        <v>0</v>
      </c>
      <c r="CR648" s="53">
        <v>0</v>
      </c>
      <c r="CS648" s="53">
        <v>0</v>
      </c>
      <c r="CT648" s="53">
        <v>0</v>
      </c>
      <c r="CU648" s="53">
        <v>0</v>
      </c>
      <c r="CV648" s="53">
        <v>0</v>
      </c>
      <c r="CW648" s="53">
        <v>0</v>
      </c>
      <c r="CX648" s="53">
        <v>0</v>
      </c>
      <c r="CY648" s="53">
        <v>0</v>
      </c>
      <c r="CZ648" s="53">
        <v>0</v>
      </c>
      <c r="DA648" s="53">
        <v>0</v>
      </c>
      <c r="DB648" s="53">
        <v>0</v>
      </c>
      <c r="DC648" s="53">
        <v>0</v>
      </c>
      <c r="DD648" s="53">
        <v>0</v>
      </c>
      <c r="DE648" s="53">
        <v>0</v>
      </c>
      <c r="DF648" s="53">
        <v>0</v>
      </c>
      <c r="DG648" s="53">
        <v>0</v>
      </c>
      <c r="DH648" s="53">
        <v>0</v>
      </c>
      <c r="DI648" s="53">
        <v>0</v>
      </c>
      <c r="DJ648" s="53">
        <v>0</v>
      </c>
      <c r="DK648" s="53">
        <v>0</v>
      </c>
      <c r="DL648" s="53">
        <v>0</v>
      </c>
      <c r="DM648" s="53">
        <v>0</v>
      </c>
      <c r="DN648" s="53">
        <v>0</v>
      </c>
      <c r="DO648" s="53">
        <v>0</v>
      </c>
      <c r="DP648" s="53">
        <v>0</v>
      </c>
      <c r="DQ648" s="53">
        <v>0</v>
      </c>
      <c r="DR648" s="53">
        <v>0</v>
      </c>
      <c r="DS648" s="53">
        <v>0</v>
      </c>
      <c r="DT648" s="53">
        <v>0</v>
      </c>
      <c r="DU648" s="53">
        <v>0</v>
      </c>
      <c r="DV648" s="53">
        <v>0</v>
      </c>
      <c r="DW648" s="53">
        <v>0</v>
      </c>
      <c r="DX648" s="53">
        <v>0</v>
      </c>
      <c r="DY648" s="53">
        <v>0</v>
      </c>
      <c r="DZ648" s="53">
        <v>0</v>
      </c>
      <c r="EA648" s="53">
        <v>0</v>
      </c>
      <c r="EB648" s="53">
        <v>0</v>
      </c>
      <c r="EC648" s="53">
        <v>0</v>
      </c>
      <c r="ED648" s="53">
        <v>0</v>
      </c>
      <c r="EE648" s="53">
        <v>0</v>
      </c>
      <c r="EF648" s="53">
        <v>0</v>
      </c>
      <c r="EG648" s="53">
        <v>0</v>
      </c>
      <c r="EH648" s="53">
        <v>0</v>
      </c>
      <c r="EI648" s="53">
        <v>0</v>
      </c>
      <c r="EJ648" s="53">
        <v>0</v>
      </c>
      <c r="EK648" s="53">
        <v>0</v>
      </c>
      <c r="EL648" s="53">
        <v>0</v>
      </c>
      <c r="EM648" s="53">
        <v>0</v>
      </c>
      <c r="EN648" s="53">
        <v>0</v>
      </c>
      <c r="EO648" s="53">
        <v>0</v>
      </c>
      <c r="EP648" s="53">
        <v>0</v>
      </c>
      <c r="EQ648" s="53">
        <v>0</v>
      </c>
      <c r="ER648" s="53">
        <v>0</v>
      </c>
      <c r="ES648" s="53">
        <v>0</v>
      </c>
      <c r="ET648" s="53">
        <v>0</v>
      </c>
      <c r="EU648" s="53">
        <v>0</v>
      </c>
      <c r="EV648" s="53">
        <v>0</v>
      </c>
      <c r="EW648" s="53">
        <v>66.403409999999994</v>
      </c>
      <c r="EX648" s="53">
        <v>64.994320000000002</v>
      </c>
      <c r="EY648" s="53">
        <v>63.789769999999997</v>
      </c>
      <c r="EZ648" s="53">
        <v>62.869320000000002</v>
      </c>
      <c r="FA648" s="53">
        <v>62.079540000000001</v>
      </c>
      <c r="FB648" s="53">
        <v>61.375</v>
      </c>
      <c r="FC648" s="53">
        <v>61.028410000000001</v>
      </c>
      <c r="FD648" s="53">
        <v>61.960230000000003</v>
      </c>
      <c r="FE648" s="53">
        <v>65.039770000000004</v>
      </c>
      <c r="FF648" s="53">
        <v>68.755679999999998</v>
      </c>
      <c r="FG648" s="53">
        <v>73.357960000000006</v>
      </c>
      <c r="FH648" s="53">
        <v>77.920460000000006</v>
      </c>
      <c r="FI648" s="53">
        <v>82.056820000000002</v>
      </c>
      <c r="FJ648" s="53">
        <v>85.482960000000006</v>
      </c>
      <c r="FK648" s="53">
        <v>88.409090000000006</v>
      </c>
      <c r="FL648" s="53">
        <v>90.340909999999994</v>
      </c>
      <c r="FM648" s="53">
        <v>91.090909999999994</v>
      </c>
      <c r="FN648" s="53">
        <v>90.039770000000004</v>
      </c>
      <c r="FO648" s="53">
        <v>87.3125</v>
      </c>
      <c r="FP648" s="53">
        <v>82.397729999999996</v>
      </c>
      <c r="FQ648" s="53">
        <v>77.0625</v>
      </c>
      <c r="FR648" s="53">
        <v>73.295460000000006</v>
      </c>
      <c r="FS648" s="53">
        <v>70.414770000000004</v>
      </c>
      <c r="FT648" s="53">
        <v>68.329539999999994</v>
      </c>
      <c r="FU648" s="53">
        <v>4</v>
      </c>
      <c r="FV648" s="53">
        <v>3599.8270000000002</v>
      </c>
      <c r="FW648" s="53">
        <v>1937.739</v>
      </c>
      <c r="FX648" s="53">
        <v>0</v>
      </c>
    </row>
    <row r="649" spans="1:180" x14ac:dyDescent="0.3">
      <c r="A649" t="s">
        <v>174</v>
      </c>
      <c r="B649" t="s">
        <v>222</v>
      </c>
      <c r="C649" t="s">
        <v>180</v>
      </c>
      <c r="D649" t="s">
        <v>227</v>
      </c>
      <c r="E649" t="s">
        <v>187</v>
      </c>
      <c r="F649" t="s">
        <v>233</v>
      </c>
      <c r="G649" t="s">
        <v>244</v>
      </c>
      <c r="H649" s="53">
        <v>4</v>
      </c>
      <c r="I649" s="53">
        <v>0</v>
      </c>
      <c r="J649" s="53">
        <v>0</v>
      </c>
      <c r="K649" s="53">
        <v>0</v>
      </c>
      <c r="L649" s="53">
        <v>0</v>
      </c>
      <c r="M649" s="53">
        <v>0</v>
      </c>
      <c r="N649" s="53">
        <v>0</v>
      </c>
      <c r="O649" s="53">
        <v>0</v>
      </c>
      <c r="P649" s="53">
        <v>0</v>
      </c>
      <c r="Q649" s="53">
        <v>0</v>
      </c>
      <c r="R649" s="53">
        <v>0</v>
      </c>
      <c r="S649" s="53">
        <v>0</v>
      </c>
      <c r="T649" s="53">
        <v>0</v>
      </c>
      <c r="U649" s="53">
        <v>0</v>
      </c>
      <c r="V649" s="53">
        <v>0</v>
      </c>
      <c r="W649" s="53">
        <v>0</v>
      </c>
      <c r="X649" s="53">
        <v>0</v>
      </c>
      <c r="Y649" s="53">
        <v>0</v>
      </c>
      <c r="Z649" s="53">
        <v>0</v>
      </c>
      <c r="AA649" s="53">
        <v>0</v>
      </c>
      <c r="AB649" s="53">
        <v>0</v>
      </c>
      <c r="AC649" s="53">
        <v>0</v>
      </c>
      <c r="AD649" s="53">
        <v>0</v>
      </c>
      <c r="AE649" s="53">
        <v>0</v>
      </c>
      <c r="AF649" s="53">
        <v>0</v>
      </c>
      <c r="AG649" s="53">
        <v>0</v>
      </c>
      <c r="AH649" s="53">
        <v>0</v>
      </c>
      <c r="AI649" s="53">
        <v>0</v>
      </c>
      <c r="AJ649" s="53">
        <v>0</v>
      </c>
      <c r="AK649" s="53">
        <v>0</v>
      </c>
      <c r="AL649" s="53">
        <v>0</v>
      </c>
      <c r="AM649" s="53">
        <v>0</v>
      </c>
      <c r="AN649" s="53">
        <v>0</v>
      </c>
      <c r="AO649" s="53">
        <v>0</v>
      </c>
      <c r="AP649" s="53">
        <v>0</v>
      </c>
      <c r="AQ649" s="53">
        <v>0</v>
      </c>
      <c r="AR649" s="53">
        <v>0</v>
      </c>
      <c r="AS649" s="53">
        <v>0</v>
      </c>
      <c r="AT649" s="53">
        <v>0</v>
      </c>
      <c r="AU649" s="53">
        <v>0</v>
      </c>
      <c r="AV649" s="53">
        <v>0</v>
      </c>
      <c r="AW649" s="53">
        <v>0</v>
      </c>
      <c r="AX649" s="53">
        <v>0</v>
      </c>
      <c r="AY649" s="53">
        <v>0</v>
      </c>
      <c r="AZ649" s="53">
        <v>0</v>
      </c>
      <c r="BA649" s="53">
        <v>0</v>
      </c>
      <c r="BB649" s="53">
        <v>0</v>
      </c>
      <c r="BC649" s="53">
        <v>0</v>
      </c>
      <c r="BD649" s="53">
        <v>0</v>
      </c>
      <c r="BE649" s="53">
        <v>0</v>
      </c>
      <c r="BF649" s="53">
        <v>0</v>
      </c>
      <c r="BG649" s="53">
        <v>0</v>
      </c>
      <c r="BH649" s="53">
        <v>0</v>
      </c>
      <c r="BI649" s="53">
        <v>0</v>
      </c>
      <c r="BJ649" s="53">
        <v>0</v>
      </c>
      <c r="BK649" s="53">
        <v>0</v>
      </c>
      <c r="BL649" s="53">
        <v>0</v>
      </c>
      <c r="BM649" s="53">
        <v>0</v>
      </c>
      <c r="BN649" s="53">
        <v>0</v>
      </c>
      <c r="BO649" s="53">
        <v>0</v>
      </c>
      <c r="BP649" s="53">
        <v>0</v>
      </c>
      <c r="BQ649" s="53">
        <v>0</v>
      </c>
      <c r="BR649" s="53">
        <v>0</v>
      </c>
      <c r="BS649" s="53">
        <v>0</v>
      </c>
      <c r="BT649" s="53">
        <v>0</v>
      </c>
      <c r="BU649" s="53">
        <v>0</v>
      </c>
      <c r="BV649" s="53">
        <v>0</v>
      </c>
      <c r="BW649" s="53">
        <v>0</v>
      </c>
      <c r="BX649" s="53">
        <v>0</v>
      </c>
      <c r="BY649" s="53">
        <v>0</v>
      </c>
      <c r="BZ649" s="53">
        <v>0</v>
      </c>
      <c r="CA649" s="53">
        <v>0</v>
      </c>
      <c r="CB649" s="53">
        <v>0</v>
      </c>
      <c r="CC649" s="53">
        <v>0</v>
      </c>
      <c r="CD649" s="53">
        <v>0</v>
      </c>
      <c r="CE649" s="53">
        <v>0</v>
      </c>
      <c r="CF649" s="53">
        <v>0</v>
      </c>
      <c r="CG649" s="53">
        <v>0</v>
      </c>
      <c r="CH649" s="53">
        <v>0</v>
      </c>
      <c r="CI649" s="53">
        <v>0</v>
      </c>
      <c r="CJ649" s="53">
        <v>0</v>
      </c>
      <c r="CK649" s="53">
        <v>0</v>
      </c>
      <c r="CL649" s="53">
        <v>0</v>
      </c>
      <c r="CM649" s="53">
        <v>0</v>
      </c>
      <c r="CN649" s="53">
        <v>0</v>
      </c>
      <c r="CO649" s="53">
        <v>0</v>
      </c>
      <c r="CP649" s="53">
        <v>0</v>
      </c>
      <c r="CQ649" s="53">
        <v>0</v>
      </c>
      <c r="CR649" s="53">
        <v>0</v>
      </c>
      <c r="CS649" s="53">
        <v>0</v>
      </c>
      <c r="CT649" s="53">
        <v>0</v>
      </c>
      <c r="CU649" s="53">
        <v>0</v>
      </c>
      <c r="CV649" s="53">
        <v>0</v>
      </c>
      <c r="CW649" s="53">
        <v>0</v>
      </c>
      <c r="CX649" s="53">
        <v>0</v>
      </c>
      <c r="CY649" s="53">
        <v>0</v>
      </c>
      <c r="CZ649" s="53">
        <v>0</v>
      </c>
      <c r="DA649" s="53">
        <v>0</v>
      </c>
      <c r="DB649" s="53">
        <v>0</v>
      </c>
      <c r="DC649" s="53">
        <v>0</v>
      </c>
      <c r="DD649" s="53">
        <v>0</v>
      </c>
      <c r="DE649" s="53">
        <v>0</v>
      </c>
      <c r="DF649" s="53">
        <v>0</v>
      </c>
      <c r="DG649" s="53">
        <v>0</v>
      </c>
      <c r="DH649" s="53">
        <v>0</v>
      </c>
      <c r="DI649" s="53">
        <v>0</v>
      </c>
      <c r="DJ649" s="53">
        <v>0</v>
      </c>
      <c r="DK649" s="53">
        <v>0</v>
      </c>
      <c r="DL649" s="53">
        <v>0</v>
      </c>
      <c r="DM649" s="53">
        <v>0</v>
      </c>
      <c r="DN649" s="53">
        <v>0</v>
      </c>
      <c r="DO649" s="53">
        <v>0</v>
      </c>
      <c r="DP649" s="53">
        <v>0</v>
      </c>
      <c r="DQ649" s="53">
        <v>0</v>
      </c>
      <c r="DR649" s="53">
        <v>0</v>
      </c>
      <c r="DS649" s="53">
        <v>0</v>
      </c>
      <c r="DT649" s="53">
        <v>0</v>
      </c>
      <c r="DU649" s="53">
        <v>0</v>
      </c>
      <c r="DV649" s="53">
        <v>0</v>
      </c>
      <c r="DW649" s="53">
        <v>0</v>
      </c>
      <c r="DX649" s="53">
        <v>0</v>
      </c>
      <c r="DY649" s="53">
        <v>0</v>
      </c>
      <c r="DZ649" s="53">
        <v>0</v>
      </c>
      <c r="EA649" s="53">
        <v>0</v>
      </c>
      <c r="EB649" s="53">
        <v>0</v>
      </c>
      <c r="EC649" s="53">
        <v>0</v>
      </c>
      <c r="ED649" s="53">
        <v>0</v>
      </c>
      <c r="EE649" s="53">
        <v>0</v>
      </c>
      <c r="EF649" s="53">
        <v>0</v>
      </c>
      <c r="EG649" s="53">
        <v>0</v>
      </c>
      <c r="EH649" s="53">
        <v>0</v>
      </c>
      <c r="EI649" s="53">
        <v>0</v>
      </c>
      <c r="EJ649" s="53">
        <v>0</v>
      </c>
      <c r="EK649" s="53">
        <v>0</v>
      </c>
      <c r="EL649" s="53">
        <v>0</v>
      </c>
      <c r="EM649" s="53">
        <v>0</v>
      </c>
      <c r="EN649" s="53">
        <v>0</v>
      </c>
      <c r="EO649" s="53">
        <v>0</v>
      </c>
      <c r="EP649" s="53">
        <v>0</v>
      </c>
      <c r="EQ649" s="53">
        <v>0</v>
      </c>
      <c r="ER649" s="53">
        <v>0</v>
      </c>
      <c r="ES649" s="53">
        <v>0</v>
      </c>
      <c r="ET649" s="53">
        <v>0</v>
      </c>
      <c r="EU649" s="53">
        <v>0</v>
      </c>
      <c r="EV649" s="53">
        <v>0</v>
      </c>
      <c r="EW649" s="53">
        <v>64.840909999999994</v>
      </c>
      <c r="EX649" s="53">
        <v>63.426139999999997</v>
      </c>
      <c r="EY649" s="53">
        <v>62.397730000000003</v>
      </c>
      <c r="EZ649" s="53">
        <v>61.323860000000003</v>
      </c>
      <c r="FA649" s="53">
        <v>60.386360000000003</v>
      </c>
      <c r="FB649" s="53">
        <v>59.664769999999997</v>
      </c>
      <c r="FC649" s="53">
        <v>60.176139999999997</v>
      </c>
      <c r="FD649" s="53">
        <v>62.363639999999997</v>
      </c>
      <c r="FE649" s="53">
        <v>65.971590000000006</v>
      </c>
      <c r="FF649" s="53">
        <v>69.647729999999996</v>
      </c>
      <c r="FG649" s="53">
        <v>73.573859999999996</v>
      </c>
      <c r="FH649" s="53">
        <v>77.431820000000002</v>
      </c>
      <c r="FI649" s="53">
        <v>80.732960000000006</v>
      </c>
      <c r="FJ649" s="53">
        <v>83.323859999999996</v>
      </c>
      <c r="FK649" s="53">
        <v>85.113640000000004</v>
      </c>
      <c r="FL649" s="53">
        <v>86.556820000000002</v>
      </c>
      <c r="FM649" s="53">
        <v>86.681820000000002</v>
      </c>
      <c r="FN649" s="53">
        <v>85.801140000000004</v>
      </c>
      <c r="FO649" s="53">
        <v>83.357960000000006</v>
      </c>
      <c r="FP649" s="53">
        <v>79.579539999999994</v>
      </c>
      <c r="FQ649" s="53">
        <v>74.647729999999996</v>
      </c>
      <c r="FR649" s="53">
        <v>70.886359999999996</v>
      </c>
      <c r="FS649" s="53">
        <v>68.130679999999998</v>
      </c>
      <c r="FT649" s="53">
        <v>66.289770000000004</v>
      </c>
      <c r="FU649" s="53">
        <v>4</v>
      </c>
      <c r="FV649" s="53">
        <v>3663.6320000000001</v>
      </c>
      <c r="FW649" s="53">
        <v>1998.7819999999999</v>
      </c>
      <c r="FX649" s="53">
        <v>0</v>
      </c>
    </row>
    <row r="650" spans="1:180" x14ac:dyDescent="0.3">
      <c r="A650" t="s">
        <v>174</v>
      </c>
      <c r="B650" t="s">
        <v>222</v>
      </c>
      <c r="C650" t="s">
        <v>180</v>
      </c>
      <c r="D650" t="s">
        <v>248</v>
      </c>
      <c r="E650" t="s">
        <v>190</v>
      </c>
      <c r="F650" t="s">
        <v>234</v>
      </c>
      <c r="G650" t="s">
        <v>244</v>
      </c>
      <c r="H650" s="53">
        <v>10</v>
      </c>
      <c r="I650" s="53">
        <v>0</v>
      </c>
      <c r="J650" s="53">
        <v>0</v>
      </c>
      <c r="K650" s="53">
        <v>0</v>
      </c>
      <c r="L650" s="53">
        <v>0</v>
      </c>
      <c r="M650" s="53">
        <v>0</v>
      </c>
      <c r="N650" s="53">
        <v>0</v>
      </c>
      <c r="O650" s="53">
        <v>0</v>
      </c>
      <c r="P650" s="53">
        <v>0</v>
      </c>
      <c r="Q650" s="53">
        <v>0</v>
      </c>
      <c r="R650" s="53">
        <v>0</v>
      </c>
      <c r="S650" s="53">
        <v>0</v>
      </c>
      <c r="T650" s="53">
        <v>0</v>
      </c>
      <c r="U650" s="53">
        <v>0</v>
      </c>
      <c r="V650" s="53">
        <v>0</v>
      </c>
      <c r="W650" s="53">
        <v>0</v>
      </c>
      <c r="X650" s="53">
        <v>0</v>
      </c>
      <c r="Y650" s="53">
        <v>0</v>
      </c>
      <c r="Z650" s="53">
        <v>0</v>
      </c>
      <c r="AA650" s="53">
        <v>0</v>
      </c>
      <c r="AB650" s="53">
        <v>0</v>
      </c>
      <c r="AC650" s="53">
        <v>0</v>
      </c>
      <c r="AD650" s="53">
        <v>0</v>
      </c>
      <c r="AE650" s="53">
        <v>0</v>
      </c>
      <c r="AF650" s="53">
        <v>0</v>
      </c>
      <c r="AG650" s="53">
        <v>0</v>
      </c>
      <c r="AH650" s="53">
        <v>0</v>
      </c>
      <c r="AI650" s="53">
        <v>0</v>
      </c>
      <c r="AJ650" s="53">
        <v>0</v>
      </c>
      <c r="AK650" s="53">
        <v>0</v>
      </c>
      <c r="AL650" s="53">
        <v>0</v>
      </c>
      <c r="AM650" s="53">
        <v>0</v>
      </c>
      <c r="AN650" s="53">
        <v>0</v>
      </c>
      <c r="AO650" s="53">
        <v>0</v>
      </c>
      <c r="AP650" s="53">
        <v>0</v>
      </c>
      <c r="AQ650" s="53">
        <v>0</v>
      </c>
      <c r="AR650" s="53">
        <v>0</v>
      </c>
      <c r="AS650" s="53">
        <v>0</v>
      </c>
      <c r="AT650" s="53">
        <v>0</v>
      </c>
      <c r="AU650" s="53">
        <v>0</v>
      </c>
      <c r="AV650" s="53">
        <v>0</v>
      </c>
      <c r="AW650" s="53">
        <v>0</v>
      </c>
      <c r="AX650" s="53">
        <v>0</v>
      </c>
      <c r="AY650" s="53">
        <v>0</v>
      </c>
      <c r="AZ650" s="53">
        <v>0</v>
      </c>
      <c r="BA650" s="53">
        <v>0</v>
      </c>
      <c r="BB650" s="53">
        <v>0</v>
      </c>
      <c r="BC650" s="53">
        <v>0</v>
      </c>
      <c r="BD650" s="53">
        <v>0</v>
      </c>
      <c r="BE650" s="53">
        <v>0</v>
      </c>
      <c r="BF650" s="53">
        <v>0</v>
      </c>
      <c r="BG650" s="53">
        <v>0</v>
      </c>
      <c r="BH650" s="53">
        <v>0</v>
      </c>
      <c r="BI650" s="53">
        <v>0</v>
      </c>
      <c r="BJ650" s="53">
        <v>0</v>
      </c>
      <c r="BK650" s="53">
        <v>0</v>
      </c>
      <c r="BL650" s="53">
        <v>0</v>
      </c>
      <c r="BM650" s="53">
        <v>0</v>
      </c>
      <c r="BN650" s="53">
        <v>0</v>
      </c>
      <c r="BO650" s="53">
        <v>0</v>
      </c>
      <c r="BP650" s="53">
        <v>0</v>
      </c>
      <c r="BQ650" s="53">
        <v>0</v>
      </c>
      <c r="BR650" s="53">
        <v>0</v>
      </c>
      <c r="BS650" s="53">
        <v>0</v>
      </c>
      <c r="BT650" s="53">
        <v>0</v>
      </c>
      <c r="BU650" s="53">
        <v>0</v>
      </c>
      <c r="BV650" s="53">
        <v>0</v>
      </c>
      <c r="BW650" s="53">
        <v>0</v>
      </c>
      <c r="BX650" s="53">
        <v>0</v>
      </c>
      <c r="BY650" s="53">
        <v>0</v>
      </c>
      <c r="BZ650" s="53">
        <v>0</v>
      </c>
      <c r="CA650" s="53">
        <v>0</v>
      </c>
      <c r="CB650" s="53">
        <v>0</v>
      </c>
      <c r="CC650" s="53">
        <v>0</v>
      </c>
      <c r="CD650" s="53">
        <v>0</v>
      </c>
      <c r="CE650" s="53">
        <v>0</v>
      </c>
      <c r="CF650" s="53">
        <v>0</v>
      </c>
      <c r="CG650" s="53">
        <v>0</v>
      </c>
      <c r="CH650" s="53">
        <v>0</v>
      </c>
      <c r="CI650" s="53">
        <v>0</v>
      </c>
      <c r="CJ650" s="53">
        <v>0</v>
      </c>
      <c r="CK650" s="53">
        <v>0</v>
      </c>
      <c r="CL650" s="53">
        <v>0</v>
      </c>
      <c r="CM650" s="53">
        <v>0</v>
      </c>
      <c r="CN650" s="53">
        <v>0</v>
      </c>
      <c r="CO650" s="53">
        <v>0</v>
      </c>
      <c r="CP650" s="53">
        <v>0</v>
      </c>
      <c r="CQ650" s="53">
        <v>0</v>
      </c>
      <c r="CR650" s="53">
        <v>0</v>
      </c>
      <c r="CS650" s="53">
        <v>0</v>
      </c>
      <c r="CT650" s="53">
        <v>0</v>
      </c>
      <c r="CU650" s="53">
        <v>0</v>
      </c>
      <c r="CV650" s="53">
        <v>0</v>
      </c>
      <c r="CW650" s="53">
        <v>0</v>
      </c>
      <c r="CX650" s="53">
        <v>0</v>
      </c>
      <c r="CY650" s="53">
        <v>0</v>
      </c>
      <c r="CZ650" s="53">
        <v>0</v>
      </c>
      <c r="DA650" s="53">
        <v>0</v>
      </c>
      <c r="DB650" s="53">
        <v>0</v>
      </c>
      <c r="DC650" s="53">
        <v>0</v>
      </c>
      <c r="DD650" s="53">
        <v>0</v>
      </c>
      <c r="DE650" s="53">
        <v>0</v>
      </c>
      <c r="DF650" s="53">
        <v>0</v>
      </c>
      <c r="DG650" s="53">
        <v>0</v>
      </c>
      <c r="DH650" s="53">
        <v>0</v>
      </c>
      <c r="DI650" s="53">
        <v>0</v>
      </c>
      <c r="DJ650" s="53">
        <v>0</v>
      </c>
      <c r="DK650" s="53">
        <v>0</v>
      </c>
      <c r="DL650" s="53">
        <v>0</v>
      </c>
      <c r="DM650" s="53">
        <v>0</v>
      </c>
      <c r="DN650" s="53">
        <v>0</v>
      </c>
      <c r="DO650" s="53">
        <v>0</v>
      </c>
      <c r="DP650" s="53">
        <v>0</v>
      </c>
      <c r="DQ650" s="53">
        <v>0</v>
      </c>
      <c r="DR650" s="53">
        <v>0</v>
      </c>
      <c r="DS650" s="53">
        <v>0</v>
      </c>
      <c r="DT650" s="53">
        <v>0</v>
      </c>
      <c r="DU650" s="53">
        <v>0</v>
      </c>
      <c r="DV650" s="53">
        <v>0</v>
      </c>
      <c r="DW650" s="53">
        <v>0</v>
      </c>
      <c r="DX650" s="53">
        <v>0</v>
      </c>
      <c r="DY650" s="53">
        <v>0</v>
      </c>
      <c r="DZ650" s="53">
        <v>0</v>
      </c>
      <c r="EA650" s="53">
        <v>0</v>
      </c>
      <c r="EB650" s="53">
        <v>0</v>
      </c>
      <c r="EC650" s="53">
        <v>0</v>
      </c>
      <c r="ED650" s="53">
        <v>0</v>
      </c>
      <c r="EE650" s="53">
        <v>0</v>
      </c>
      <c r="EF650" s="53">
        <v>0</v>
      </c>
      <c r="EG650" s="53">
        <v>0</v>
      </c>
      <c r="EH650" s="53">
        <v>0</v>
      </c>
      <c r="EI650" s="53">
        <v>0</v>
      </c>
      <c r="EJ650" s="53">
        <v>0</v>
      </c>
      <c r="EK650" s="53">
        <v>0</v>
      </c>
      <c r="EL650" s="53">
        <v>0</v>
      </c>
      <c r="EM650" s="53">
        <v>0</v>
      </c>
      <c r="EN650" s="53">
        <v>0</v>
      </c>
      <c r="EO650" s="53">
        <v>0</v>
      </c>
      <c r="EP650" s="53">
        <v>0</v>
      </c>
      <c r="EQ650" s="53">
        <v>0</v>
      </c>
      <c r="ER650" s="53">
        <v>0</v>
      </c>
      <c r="ES650" s="53">
        <v>0</v>
      </c>
      <c r="ET650" s="53">
        <v>0</v>
      </c>
      <c r="EU650" s="53">
        <v>0</v>
      </c>
      <c r="EV650" s="53">
        <v>0</v>
      </c>
      <c r="EW650" s="53">
        <v>66.099999999999994</v>
      </c>
      <c r="EX650" s="53">
        <v>64.866669999999999</v>
      </c>
      <c r="EY650" s="53">
        <v>63.911110000000001</v>
      </c>
      <c r="EZ650" s="53">
        <v>63.033329999999999</v>
      </c>
      <c r="FA650" s="53">
        <v>62.244450000000001</v>
      </c>
      <c r="FB650" s="53">
        <v>61.211109999999998</v>
      </c>
      <c r="FC650" s="53">
        <v>60.133339999999997</v>
      </c>
      <c r="FD650" s="53">
        <v>61.022219999999997</v>
      </c>
      <c r="FE650" s="53">
        <v>65.533330000000007</v>
      </c>
      <c r="FF650" s="53">
        <v>70.5</v>
      </c>
      <c r="FG650" s="53">
        <v>75.44444</v>
      </c>
      <c r="FH650" s="53">
        <v>79.066670000000002</v>
      </c>
      <c r="FI650" s="53">
        <v>82.55556</v>
      </c>
      <c r="FJ650" s="53">
        <v>85.466669999999993</v>
      </c>
      <c r="FK650" s="53">
        <v>87.655559999999994</v>
      </c>
      <c r="FL650" s="53">
        <v>89.088890000000006</v>
      </c>
      <c r="FM650" s="53">
        <v>89.611109999999996</v>
      </c>
      <c r="FN650" s="53">
        <v>88.766670000000005</v>
      </c>
      <c r="FO650" s="53">
        <v>86.011110000000002</v>
      </c>
      <c r="FP650" s="53">
        <v>80.744450000000001</v>
      </c>
      <c r="FQ650" s="53">
        <v>76.2</v>
      </c>
      <c r="FR650" s="53">
        <v>73.044439999999994</v>
      </c>
      <c r="FS650" s="53">
        <v>70.855549999999994</v>
      </c>
      <c r="FT650" s="53">
        <v>68.666659999999993</v>
      </c>
      <c r="FU650" s="53">
        <v>5</v>
      </c>
      <c r="FV650" s="53">
        <v>4970.8159999999998</v>
      </c>
      <c r="FW650" s="53">
        <v>2326.1869999999999</v>
      </c>
      <c r="FX650" s="53">
        <v>0</v>
      </c>
    </row>
    <row r="651" spans="1:180" x14ac:dyDescent="0.3">
      <c r="A651" t="s">
        <v>174</v>
      </c>
      <c r="B651" t="s">
        <v>222</v>
      </c>
      <c r="C651" t="s">
        <v>180</v>
      </c>
      <c r="D651" t="s">
        <v>248</v>
      </c>
      <c r="E651" t="s">
        <v>188</v>
      </c>
      <c r="F651" t="s">
        <v>234</v>
      </c>
      <c r="G651" t="s">
        <v>244</v>
      </c>
      <c r="H651" s="53">
        <v>10</v>
      </c>
      <c r="I651" s="53">
        <v>0</v>
      </c>
      <c r="J651" s="53">
        <v>0</v>
      </c>
      <c r="K651" s="53">
        <v>0</v>
      </c>
      <c r="L651" s="53">
        <v>0</v>
      </c>
      <c r="M651" s="53">
        <v>0</v>
      </c>
      <c r="N651" s="53">
        <v>0</v>
      </c>
      <c r="O651" s="53">
        <v>0</v>
      </c>
      <c r="P651" s="53">
        <v>0</v>
      </c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3">
        <v>0</v>
      </c>
      <c r="AF651" s="53">
        <v>0</v>
      </c>
      <c r="AG651" s="53">
        <v>0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  <c r="AM651" s="53">
        <v>0</v>
      </c>
      <c r="AN651" s="53">
        <v>0</v>
      </c>
      <c r="AO651" s="53">
        <v>0</v>
      </c>
      <c r="AP651" s="53">
        <v>0</v>
      </c>
      <c r="AQ651" s="53">
        <v>0</v>
      </c>
      <c r="AR651" s="53">
        <v>0</v>
      </c>
      <c r="AS651" s="53">
        <v>0</v>
      </c>
      <c r="AT651" s="53">
        <v>0</v>
      </c>
      <c r="AU651" s="53">
        <v>0</v>
      </c>
      <c r="AV651" s="53">
        <v>0</v>
      </c>
      <c r="AW651" s="53">
        <v>0</v>
      </c>
      <c r="AX651" s="53">
        <v>0</v>
      </c>
      <c r="AY651" s="53">
        <v>0</v>
      </c>
      <c r="AZ651" s="53">
        <v>0</v>
      </c>
      <c r="BA651" s="53">
        <v>0</v>
      </c>
      <c r="BB651" s="53">
        <v>0</v>
      </c>
      <c r="BC651" s="53">
        <v>0</v>
      </c>
      <c r="BD651" s="53">
        <v>0</v>
      </c>
      <c r="BE651" s="53">
        <v>0</v>
      </c>
      <c r="BF651" s="53">
        <v>0</v>
      </c>
      <c r="BG651" s="53">
        <v>0</v>
      </c>
      <c r="BH651" s="53">
        <v>0</v>
      </c>
      <c r="BI651" s="53">
        <v>0</v>
      </c>
      <c r="BJ651" s="53">
        <v>0</v>
      </c>
      <c r="BK651" s="53">
        <v>0</v>
      </c>
      <c r="BL651" s="53">
        <v>0</v>
      </c>
      <c r="BM651" s="53">
        <v>0</v>
      </c>
      <c r="BN651" s="53">
        <v>0</v>
      </c>
      <c r="BO651" s="53">
        <v>0</v>
      </c>
      <c r="BP651" s="53">
        <v>0</v>
      </c>
      <c r="BQ651" s="53">
        <v>0</v>
      </c>
      <c r="BR651" s="53">
        <v>0</v>
      </c>
      <c r="BS651" s="53">
        <v>0</v>
      </c>
      <c r="BT651" s="53">
        <v>0</v>
      </c>
      <c r="BU651" s="53">
        <v>0</v>
      </c>
      <c r="BV651" s="53">
        <v>0</v>
      </c>
      <c r="BW651" s="53">
        <v>0</v>
      </c>
      <c r="BX651" s="53">
        <v>0</v>
      </c>
      <c r="BY651" s="53">
        <v>0</v>
      </c>
      <c r="BZ651" s="53">
        <v>0</v>
      </c>
      <c r="CA651" s="53">
        <v>0</v>
      </c>
      <c r="CB651" s="53">
        <v>0</v>
      </c>
      <c r="CC651" s="53">
        <v>0</v>
      </c>
      <c r="CD651" s="53">
        <v>0</v>
      </c>
      <c r="CE651" s="53">
        <v>0</v>
      </c>
      <c r="CF651" s="53">
        <v>0</v>
      </c>
      <c r="CG651" s="53">
        <v>0</v>
      </c>
      <c r="CH651" s="53">
        <v>0</v>
      </c>
      <c r="CI651" s="53">
        <v>0</v>
      </c>
      <c r="CJ651" s="53">
        <v>0</v>
      </c>
      <c r="CK651" s="53">
        <v>0</v>
      </c>
      <c r="CL651" s="53">
        <v>0</v>
      </c>
      <c r="CM651" s="53">
        <v>0</v>
      </c>
      <c r="CN651" s="53">
        <v>0</v>
      </c>
      <c r="CO651" s="53">
        <v>0</v>
      </c>
      <c r="CP651" s="53">
        <v>0</v>
      </c>
      <c r="CQ651" s="53">
        <v>0</v>
      </c>
      <c r="CR651" s="53">
        <v>0</v>
      </c>
      <c r="CS651" s="53">
        <v>0</v>
      </c>
      <c r="CT651" s="53">
        <v>0</v>
      </c>
      <c r="CU651" s="53">
        <v>0</v>
      </c>
      <c r="CV651" s="53">
        <v>0</v>
      </c>
      <c r="CW651" s="53">
        <v>0</v>
      </c>
      <c r="CX651" s="53">
        <v>0</v>
      </c>
      <c r="CY651" s="53">
        <v>0</v>
      </c>
      <c r="CZ651" s="53">
        <v>0</v>
      </c>
      <c r="DA651" s="53">
        <v>0</v>
      </c>
      <c r="DB651" s="53">
        <v>0</v>
      </c>
      <c r="DC651" s="53">
        <v>0</v>
      </c>
      <c r="DD651" s="53">
        <v>0</v>
      </c>
      <c r="DE651" s="53">
        <v>0</v>
      </c>
      <c r="DF651" s="53">
        <v>0</v>
      </c>
      <c r="DG651" s="53">
        <v>0</v>
      </c>
      <c r="DH651" s="53">
        <v>0</v>
      </c>
      <c r="DI651" s="53">
        <v>0</v>
      </c>
      <c r="DJ651" s="53">
        <v>0</v>
      </c>
      <c r="DK651" s="53">
        <v>0</v>
      </c>
      <c r="DL651" s="53">
        <v>0</v>
      </c>
      <c r="DM651" s="53">
        <v>0</v>
      </c>
      <c r="DN651" s="53">
        <v>0</v>
      </c>
      <c r="DO651" s="53">
        <v>0</v>
      </c>
      <c r="DP651" s="53">
        <v>0</v>
      </c>
      <c r="DQ651" s="53">
        <v>0</v>
      </c>
      <c r="DR651" s="53">
        <v>0</v>
      </c>
      <c r="DS651" s="53">
        <v>0</v>
      </c>
      <c r="DT651" s="53">
        <v>0</v>
      </c>
      <c r="DU651" s="53">
        <v>0</v>
      </c>
      <c r="DV651" s="53">
        <v>0</v>
      </c>
      <c r="DW651" s="53">
        <v>0</v>
      </c>
      <c r="DX651" s="53">
        <v>0</v>
      </c>
      <c r="DY651" s="53">
        <v>0</v>
      </c>
      <c r="DZ651" s="53">
        <v>0</v>
      </c>
      <c r="EA651" s="53">
        <v>0</v>
      </c>
      <c r="EB651" s="53">
        <v>0</v>
      </c>
      <c r="EC651" s="53">
        <v>0</v>
      </c>
      <c r="ED651" s="53">
        <v>0</v>
      </c>
      <c r="EE651" s="53">
        <v>0</v>
      </c>
      <c r="EF651" s="53">
        <v>0</v>
      </c>
      <c r="EG651" s="53">
        <v>0</v>
      </c>
      <c r="EH651" s="53">
        <v>0</v>
      </c>
      <c r="EI651" s="53">
        <v>0</v>
      </c>
      <c r="EJ651" s="53">
        <v>0</v>
      </c>
      <c r="EK651" s="53">
        <v>0</v>
      </c>
      <c r="EL651" s="53">
        <v>0</v>
      </c>
      <c r="EM651" s="53">
        <v>0</v>
      </c>
      <c r="EN651" s="53">
        <v>0</v>
      </c>
      <c r="EO651" s="53">
        <v>0</v>
      </c>
      <c r="EP651" s="53">
        <v>0</v>
      </c>
      <c r="EQ651" s="53">
        <v>0</v>
      </c>
      <c r="ER651" s="53">
        <v>0</v>
      </c>
      <c r="ES651" s="53">
        <v>0</v>
      </c>
      <c r="ET651" s="53">
        <v>0</v>
      </c>
      <c r="EU651" s="53">
        <v>0</v>
      </c>
      <c r="EV651" s="53">
        <v>0</v>
      </c>
      <c r="EW651" s="53">
        <v>73.459999999999994</v>
      </c>
      <c r="EX651" s="53">
        <v>71.790000000000006</v>
      </c>
      <c r="EY651" s="53">
        <v>70.489999999999995</v>
      </c>
      <c r="EZ651" s="53">
        <v>69.03</v>
      </c>
      <c r="FA651" s="53">
        <v>67.650000000000006</v>
      </c>
      <c r="FB651" s="53">
        <v>66.17</v>
      </c>
      <c r="FC651" s="53">
        <v>65.89</v>
      </c>
      <c r="FD651" s="53">
        <v>68.099999999999994</v>
      </c>
      <c r="FE651" s="53">
        <v>72.260000000000005</v>
      </c>
      <c r="FF651" s="53">
        <v>76.760000000000005</v>
      </c>
      <c r="FG651" s="53">
        <v>80.98</v>
      </c>
      <c r="FH651" s="53">
        <v>84.89</v>
      </c>
      <c r="FI651" s="53">
        <v>88.45</v>
      </c>
      <c r="FJ651" s="53">
        <v>91.73</v>
      </c>
      <c r="FK651" s="53">
        <v>94.67</v>
      </c>
      <c r="FL651" s="53">
        <v>96.9</v>
      </c>
      <c r="FM651" s="53">
        <v>97.87</v>
      </c>
      <c r="FN651" s="53">
        <v>97.4</v>
      </c>
      <c r="FO651" s="53">
        <v>95.23</v>
      </c>
      <c r="FP651" s="53">
        <v>90.94</v>
      </c>
      <c r="FQ651" s="53">
        <v>85.18</v>
      </c>
      <c r="FR651" s="53">
        <v>80.290000000000006</v>
      </c>
      <c r="FS651" s="53">
        <v>76.91</v>
      </c>
      <c r="FT651" s="53">
        <v>74.569999999999993</v>
      </c>
      <c r="FU651" s="53">
        <v>5</v>
      </c>
      <c r="FV651" s="53">
        <v>5081.598</v>
      </c>
      <c r="FW651" s="53">
        <v>2280.27</v>
      </c>
      <c r="FX651" s="53">
        <v>0</v>
      </c>
    </row>
    <row r="652" spans="1:180" x14ac:dyDescent="0.3">
      <c r="A652" t="s">
        <v>174</v>
      </c>
      <c r="B652" t="s">
        <v>222</v>
      </c>
      <c r="C652" t="s">
        <v>180</v>
      </c>
      <c r="D652" t="s">
        <v>227</v>
      </c>
      <c r="E652" t="s">
        <v>188</v>
      </c>
      <c r="F652" t="s">
        <v>234</v>
      </c>
      <c r="G652" t="s">
        <v>244</v>
      </c>
      <c r="H652" s="53">
        <v>10</v>
      </c>
      <c r="I652" s="53">
        <v>0</v>
      </c>
      <c r="J652" s="53">
        <v>0</v>
      </c>
      <c r="K652" s="53">
        <v>0</v>
      </c>
      <c r="L652" s="53">
        <v>0</v>
      </c>
      <c r="M652" s="53">
        <v>0</v>
      </c>
      <c r="N652" s="53">
        <v>0</v>
      </c>
      <c r="O652" s="53">
        <v>0</v>
      </c>
      <c r="P652" s="53">
        <v>0</v>
      </c>
      <c r="Q652" s="53">
        <v>0</v>
      </c>
      <c r="R652" s="53">
        <v>0</v>
      </c>
      <c r="S652" s="53">
        <v>0</v>
      </c>
      <c r="T652" s="53">
        <v>0</v>
      </c>
      <c r="U652" s="53">
        <v>0</v>
      </c>
      <c r="V652" s="53">
        <v>0</v>
      </c>
      <c r="W652" s="53">
        <v>0</v>
      </c>
      <c r="X652" s="53">
        <v>0</v>
      </c>
      <c r="Y652" s="53">
        <v>0</v>
      </c>
      <c r="Z652" s="53">
        <v>0</v>
      </c>
      <c r="AA652" s="53">
        <v>0</v>
      </c>
      <c r="AB652" s="53">
        <v>0</v>
      </c>
      <c r="AC652" s="53">
        <v>0</v>
      </c>
      <c r="AD652" s="53">
        <v>0</v>
      </c>
      <c r="AE652" s="53">
        <v>0</v>
      </c>
      <c r="AF652" s="53">
        <v>0</v>
      </c>
      <c r="AG652" s="53">
        <v>0</v>
      </c>
      <c r="AH652" s="53">
        <v>0</v>
      </c>
      <c r="AI652" s="53">
        <v>0</v>
      </c>
      <c r="AJ652" s="53">
        <v>0</v>
      </c>
      <c r="AK652" s="53">
        <v>0</v>
      </c>
      <c r="AL652" s="53">
        <v>0</v>
      </c>
      <c r="AM652" s="53">
        <v>0</v>
      </c>
      <c r="AN652" s="53">
        <v>0</v>
      </c>
      <c r="AO652" s="53">
        <v>0</v>
      </c>
      <c r="AP652" s="53">
        <v>0</v>
      </c>
      <c r="AQ652" s="53">
        <v>0</v>
      </c>
      <c r="AR652" s="53">
        <v>0</v>
      </c>
      <c r="AS652" s="53">
        <v>0</v>
      </c>
      <c r="AT652" s="53">
        <v>0</v>
      </c>
      <c r="AU652" s="53">
        <v>0</v>
      </c>
      <c r="AV652" s="53">
        <v>0</v>
      </c>
      <c r="AW652" s="53">
        <v>0</v>
      </c>
      <c r="AX652" s="53">
        <v>0</v>
      </c>
      <c r="AY652" s="53">
        <v>0</v>
      </c>
      <c r="AZ652" s="53">
        <v>0</v>
      </c>
      <c r="BA652" s="53">
        <v>0</v>
      </c>
      <c r="BB652" s="53">
        <v>0</v>
      </c>
      <c r="BC652" s="53">
        <v>0</v>
      </c>
      <c r="BD652" s="53">
        <v>0</v>
      </c>
      <c r="BE652" s="53">
        <v>0</v>
      </c>
      <c r="BF652" s="53">
        <v>0</v>
      </c>
      <c r="BG652" s="53">
        <v>0</v>
      </c>
      <c r="BH652" s="53">
        <v>0</v>
      </c>
      <c r="BI652" s="53">
        <v>0</v>
      </c>
      <c r="BJ652" s="53">
        <v>0</v>
      </c>
      <c r="BK652" s="53">
        <v>0</v>
      </c>
      <c r="BL652" s="53">
        <v>0</v>
      </c>
      <c r="BM652" s="53">
        <v>0</v>
      </c>
      <c r="BN652" s="53">
        <v>0</v>
      </c>
      <c r="BO652" s="53">
        <v>0</v>
      </c>
      <c r="BP652" s="53">
        <v>0</v>
      </c>
      <c r="BQ652" s="53">
        <v>0</v>
      </c>
      <c r="BR652" s="53">
        <v>0</v>
      </c>
      <c r="BS652" s="53">
        <v>0</v>
      </c>
      <c r="BT652" s="53">
        <v>0</v>
      </c>
      <c r="BU652" s="53">
        <v>0</v>
      </c>
      <c r="BV652" s="53">
        <v>0</v>
      </c>
      <c r="BW652" s="53">
        <v>0</v>
      </c>
      <c r="BX652" s="53">
        <v>0</v>
      </c>
      <c r="BY652" s="53">
        <v>0</v>
      </c>
      <c r="BZ652" s="53">
        <v>0</v>
      </c>
      <c r="CA652" s="53">
        <v>0</v>
      </c>
      <c r="CB652" s="53">
        <v>0</v>
      </c>
      <c r="CC652" s="53">
        <v>0</v>
      </c>
      <c r="CD652" s="53">
        <v>0</v>
      </c>
      <c r="CE652" s="53">
        <v>0</v>
      </c>
      <c r="CF652" s="53">
        <v>0</v>
      </c>
      <c r="CG652" s="53">
        <v>0</v>
      </c>
      <c r="CH652" s="53">
        <v>0</v>
      </c>
      <c r="CI652" s="53">
        <v>0</v>
      </c>
      <c r="CJ652" s="53">
        <v>0</v>
      </c>
      <c r="CK652" s="53">
        <v>0</v>
      </c>
      <c r="CL652" s="53">
        <v>0</v>
      </c>
      <c r="CM652" s="53">
        <v>0</v>
      </c>
      <c r="CN652" s="53">
        <v>0</v>
      </c>
      <c r="CO652" s="53">
        <v>0</v>
      </c>
      <c r="CP652" s="53">
        <v>0</v>
      </c>
      <c r="CQ652" s="53">
        <v>0</v>
      </c>
      <c r="CR652" s="53">
        <v>0</v>
      </c>
      <c r="CS652" s="53">
        <v>0</v>
      </c>
      <c r="CT652" s="53">
        <v>0</v>
      </c>
      <c r="CU652" s="53">
        <v>0</v>
      </c>
      <c r="CV652" s="53">
        <v>0</v>
      </c>
      <c r="CW652" s="53">
        <v>0</v>
      </c>
      <c r="CX652" s="53">
        <v>0</v>
      </c>
      <c r="CY652" s="53">
        <v>0</v>
      </c>
      <c r="CZ652" s="53">
        <v>0</v>
      </c>
      <c r="DA652" s="53">
        <v>0</v>
      </c>
      <c r="DB652" s="53">
        <v>0</v>
      </c>
      <c r="DC652" s="53">
        <v>0</v>
      </c>
      <c r="DD652" s="53">
        <v>0</v>
      </c>
      <c r="DE652" s="53">
        <v>0</v>
      </c>
      <c r="DF652" s="53">
        <v>0</v>
      </c>
      <c r="DG652" s="53">
        <v>0</v>
      </c>
      <c r="DH652" s="53">
        <v>0</v>
      </c>
      <c r="DI652" s="53">
        <v>0</v>
      </c>
      <c r="DJ652" s="53">
        <v>0</v>
      </c>
      <c r="DK652" s="53">
        <v>0</v>
      </c>
      <c r="DL652" s="53">
        <v>0</v>
      </c>
      <c r="DM652" s="53">
        <v>0</v>
      </c>
      <c r="DN652" s="53">
        <v>0</v>
      </c>
      <c r="DO652" s="53">
        <v>0</v>
      </c>
      <c r="DP652" s="53">
        <v>0</v>
      </c>
      <c r="DQ652" s="53">
        <v>0</v>
      </c>
      <c r="DR652" s="53">
        <v>0</v>
      </c>
      <c r="DS652" s="53">
        <v>0</v>
      </c>
      <c r="DT652" s="53">
        <v>0</v>
      </c>
      <c r="DU652" s="53">
        <v>0</v>
      </c>
      <c r="DV652" s="53">
        <v>0</v>
      </c>
      <c r="DW652" s="53">
        <v>0</v>
      </c>
      <c r="DX652" s="53">
        <v>0</v>
      </c>
      <c r="DY652" s="53">
        <v>0</v>
      </c>
      <c r="DZ652" s="53">
        <v>0</v>
      </c>
      <c r="EA652" s="53">
        <v>0</v>
      </c>
      <c r="EB652" s="53">
        <v>0</v>
      </c>
      <c r="EC652" s="53">
        <v>0</v>
      </c>
      <c r="ED652" s="53">
        <v>0</v>
      </c>
      <c r="EE652" s="53">
        <v>0</v>
      </c>
      <c r="EF652" s="53">
        <v>0</v>
      </c>
      <c r="EG652" s="53">
        <v>0</v>
      </c>
      <c r="EH652" s="53">
        <v>0</v>
      </c>
      <c r="EI652" s="53">
        <v>0</v>
      </c>
      <c r="EJ652" s="53">
        <v>0</v>
      </c>
      <c r="EK652" s="53">
        <v>0</v>
      </c>
      <c r="EL652" s="53">
        <v>0</v>
      </c>
      <c r="EM652" s="53">
        <v>0</v>
      </c>
      <c r="EN652" s="53">
        <v>0</v>
      </c>
      <c r="EO652" s="53">
        <v>0</v>
      </c>
      <c r="EP652" s="53">
        <v>0</v>
      </c>
      <c r="EQ652" s="53">
        <v>0</v>
      </c>
      <c r="ER652" s="53">
        <v>0</v>
      </c>
      <c r="ES652" s="53">
        <v>0</v>
      </c>
      <c r="ET652" s="53">
        <v>0</v>
      </c>
      <c r="EU652" s="53">
        <v>0</v>
      </c>
      <c r="EV652" s="53">
        <v>0</v>
      </c>
      <c r="EW652" s="53">
        <v>70.047619999999995</v>
      </c>
      <c r="EX652" s="53">
        <v>68.380949999999999</v>
      </c>
      <c r="EY652" s="53">
        <v>67.047619999999995</v>
      </c>
      <c r="EZ652" s="53">
        <v>65.880949999999999</v>
      </c>
      <c r="FA652" s="53">
        <v>64.719049999999996</v>
      </c>
      <c r="FB652" s="53">
        <v>63.74286</v>
      </c>
      <c r="FC652" s="53">
        <v>63.676189999999998</v>
      </c>
      <c r="FD652" s="53">
        <v>66.166659999999993</v>
      </c>
      <c r="FE652" s="53">
        <v>70.509519999999995</v>
      </c>
      <c r="FF652" s="53">
        <v>74.671419999999998</v>
      </c>
      <c r="FG652" s="53">
        <v>78.571430000000007</v>
      </c>
      <c r="FH652" s="53">
        <v>82.466669999999993</v>
      </c>
      <c r="FI652" s="53">
        <v>85.990480000000005</v>
      </c>
      <c r="FJ652" s="53">
        <v>89.376189999999994</v>
      </c>
      <c r="FK652" s="53">
        <v>92.076189999999997</v>
      </c>
      <c r="FL652" s="53">
        <v>94.266670000000005</v>
      </c>
      <c r="FM652" s="53">
        <v>95.419039999999995</v>
      </c>
      <c r="FN652" s="53">
        <v>95.304760000000002</v>
      </c>
      <c r="FO652" s="53">
        <v>93.409520000000001</v>
      </c>
      <c r="FP652" s="53">
        <v>89.338099999999997</v>
      </c>
      <c r="FQ652" s="53">
        <v>83.485720000000001</v>
      </c>
      <c r="FR652" s="53">
        <v>78.466669999999993</v>
      </c>
      <c r="FS652" s="53">
        <v>74.928569999999993</v>
      </c>
      <c r="FT652" s="53">
        <v>72.585719999999995</v>
      </c>
      <c r="FU652" s="53">
        <v>5</v>
      </c>
      <c r="FV652" s="53">
        <v>5081.598</v>
      </c>
      <c r="FW652" s="53">
        <v>2280.27</v>
      </c>
      <c r="FX652" s="53">
        <v>0</v>
      </c>
    </row>
    <row r="653" spans="1:180" x14ac:dyDescent="0.3">
      <c r="A653" t="s">
        <v>174</v>
      </c>
      <c r="B653" t="s">
        <v>222</v>
      </c>
      <c r="C653" t="s">
        <v>180</v>
      </c>
      <c r="D653" t="s">
        <v>227</v>
      </c>
      <c r="E653" t="s">
        <v>190</v>
      </c>
      <c r="F653" t="s">
        <v>234</v>
      </c>
      <c r="G653" t="s">
        <v>244</v>
      </c>
      <c r="H653" s="53">
        <v>10</v>
      </c>
      <c r="I653" s="53">
        <v>0</v>
      </c>
      <c r="J653" s="53">
        <v>0</v>
      </c>
      <c r="K653" s="53">
        <v>0</v>
      </c>
      <c r="L653" s="53">
        <v>0</v>
      </c>
      <c r="M653" s="53">
        <v>0</v>
      </c>
      <c r="N653" s="53">
        <v>0</v>
      </c>
      <c r="O653" s="53">
        <v>0</v>
      </c>
      <c r="P653" s="53">
        <v>0</v>
      </c>
      <c r="Q653" s="53">
        <v>0</v>
      </c>
      <c r="R653" s="53">
        <v>0</v>
      </c>
      <c r="S653" s="53">
        <v>0</v>
      </c>
      <c r="T653" s="53">
        <v>0</v>
      </c>
      <c r="U653" s="53">
        <v>0</v>
      </c>
      <c r="V653" s="53">
        <v>0</v>
      </c>
      <c r="W653" s="53">
        <v>0</v>
      </c>
      <c r="X653" s="53">
        <v>0</v>
      </c>
      <c r="Y653" s="53">
        <v>0</v>
      </c>
      <c r="Z653" s="53">
        <v>0</v>
      </c>
      <c r="AA653" s="53">
        <v>0</v>
      </c>
      <c r="AB653" s="53">
        <v>0</v>
      </c>
      <c r="AC653" s="53">
        <v>0</v>
      </c>
      <c r="AD653" s="53">
        <v>0</v>
      </c>
      <c r="AE653" s="53">
        <v>0</v>
      </c>
      <c r="AF653" s="53">
        <v>0</v>
      </c>
      <c r="AG653" s="53">
        <v>0</v>
      </c>
      <c r="AH653" s="53">
        <v>0</v>
      </c>
      <c r="AI653" s="53">
        <v>0</v>
      </c>
      <c r="AJ653" s="53">
        <v>0</v>
      </c>
      <c r="AK653" s="53">
        <v>0</v>
      </c>
      <c r="AL653" s="53">
        <v>0</v>
      </c>
      <c r="AM653" s="53">
        <v>0</v>
      </c>
      <c r="AN653" s="53">
        <v>0</v>
      </c>
      <c r="AO653" s="53">
        <v>0</v>
      </c>
      <c r="AP653" s="53">
        <v>0</v>
      </c>
      <c r="AQ653" s="53">
        <v>0</v>
      </c>
      <c r="AR653" s="53">
        <v>0</v>
      </c>
      <c r="AS653" s="53">
        <v>0</v>
      </c>
      <c r="AT653" s="53">
        <v>0</v>
      </c>
      <c r="AU653" s="53">
        <v>0</v>
      </c>
      <c r="AV653" s="53">
        <v>0</v>
      </c>
      <c r="AW653" s="53">
        <v>0</v>
      </c>
      <c r="AX653" s="53">
        <v>0</v>
      </c>
      <c r="AY653" s="53">
        <v>0</v>
      </c>
      <c r="AZ653" s="53">
        <v>0</v>
      </c>
      <c r="BA653" s="53">
        <v>0</v>
      </c>
      <c r="BB653" s="53">
        <v>0</v>
      </c>
      <c r="BC653" s="53">
        <v>0</v>
      </c>
      <c r="BD653" s="53">
        <v>0</v>
      </c>
      <c r="BE653" s="53">
        <v>0</v>
      </c>
      <c r="BF653" s="53">
        <v>0</v>
      </c>
      <c r="BG653" s="53">
        <v>0</v>
      </c>
      <c r="BH653" s="53">
        <v>0</v>
      </c>
      <c r="BI653" s="53">
        <v>0</v>
      </c>
      <c r="BJ653" s="53">
        <v>0</v>
      </c>
      <c r="BK653" s="53">
        <v>0</v>
      </c>
      <c r="BL653" s="53">
        <v>0</v>
      </c>
      <c r="BM653" s="53">
        <v>0</v>
      </c>
      <c r="BN653" s="53">
        <v>0</v>
      </c>
      <c r="BO653" s="53">
        <v>0</v>
      </c>
      <c r="BP653" s="53">
        <v>0</v>
      </c>
      <c r="BQ653" s="53">
        <v>0</v>
      </c>
      <c r="BR653" s="53">
        <v>0</v>
      </c>
      <c r="BS653" s="53">
        <v>0</v>
      </c>
      <c r="BT653" s="53">
        <v>0</v>
      </c>
      <c r="BU653" s="53">
        <v>0</v>
      </c>
      <c r="BV653" s="53">
        <v>0</v>
      </c>
      <c r="BW653" s="53">
        <v>0</v>
      </c>
      <c r="BX653" s="53">
        <v>0</v>
      </c>
      <c r="BY653" s="53">
        <v>0</v>
      </c>
      <c r="BZ653" s="53">
        <v>0</v>
      </c>
      <c r="CA653" s="53">
        <v>0</v>
      </c>
      <c r="CB653" s="53">
        <v>0</v>
      </c>
      <c r="CC653" s="53">
        <v>0</v>
      </c>
      <c r="CD653" s="53">
        <v>0</v>
      </c>
      <c r="CE653" s="53">
        <v>0</v>
      </c>
      <c r="CF653" s="53">
        <v>0</v>
      </c>
      <c r="CG653" s="53">
        <v>0</v>
      </c>
      <c r="CH653" s="53">
        <v>0</v>
      </c>
      <c r="CI653" s="53">
        <v>0</v>
      </c>
      <c r="CJ653" s="53">
        <v>0</v>
      </c>
      <c r="CK653" s="53">
        <v>0</v>
      </c>
      <c r="CL653" s="53">
        <v>0</v>
      </c>
      <c r="CM653" s="53">
        <v>0</v>
      </c>
      <c r="CN653" s="53">
        <v>0</v>
      </c>
      <c r="CO653" s="53">
        <v>0</v>
      </c>
      <c r="CP653" s="53">
        <v>0</v>
      </c>
      <c r="CQ653" s="53">
        <v>0</v>
      </c>
      <c r="CR653" s="53">
        <v>0</v>
      </c>
      <c r="CS653" s="53">
        <v>0</v>
      </c>
      <c r="CT653" s="53">
        <v>0</v>
      </c>
      <c r="CU653" s="53">
        <v>0</v>
      </c>
      <c r="CV653" s="53">
        <v>0</v>
      </c>
      <c r="CW653" s="53">
        <v>0</v>
      </c>
      <c r="CX653" s="53">
        <v>0</v>
      </c>
      <c r="CY653" s="53">
        <v>0</v>
      </c>
      <c r="CZ653" s="53">
        <v>0</v>
      </c>
      <c r="DA653" s="53">
        <v>0</v>
      </c>
      <c r="DB653" s="53">
        <v>0</v>
      </c>
      <c r="DC653" s="53">
        <v>0</v>
      </c>
      <c r="DD653" s="53">
        <v>0</v>
      </c>
      <c r="DE653" s="53">
        <v>0</v>
      </c>
      <c r="DF653" s="53">
        <v>0</v>
      </c>
      <c r="DG653" s="53">
        <v>0</v>
      </c>
      <c r="DH653" s="53">
        <v>0</v>
      </c>
      <c r="DI653" s="53">
        <v>0</v>
      </c>
      <c r="DJ653" s="53">
        <v>0</v>
      </c>
      <c r="DK653" s="53">
        <v>0</v>
      </c>
      <c r="DL653" s="53">
        <v>0</v>
      </c>
      <c r="DM653" s="53">
        <v>0</v>
      </c>
      <c r="DN653" s="53">
        <v>0</v>
      </c>
      <c r="DO653" s="53">
        <v>0</v>
      </c>
      <c r="DP653" s="53">
        <v>0</v>
      </c>
      <c r="DQ653" s="53">
        <v>0</v>
      </c>
      <c r="DR653" s="53">
        <v>0</v>
      </c>
      <c r="DS653" s="53">
        <v>0</v>
      </c>
      <c r="DT653" s="53">
        <v>0</v>
      </c>
      <c r="DU653" s="53">
        <v>0</v>
      </c>
      <c r="DV653" s="53">
        <v>0</v>
      </c>
      <c r="DW653" s="53">
        <v>0</v>
      </c>
      <c r="DX653" s="53">
        <v>0</v>
      </c>
      <c r="DY653" s="53">
        <v>0</v>
      </c>
      <c r="DZ653" s="53">
        <v>0</v>
      </c>
      <c r="EA653" s="53">
        <v>0</v>
      </c>
      <c r="EB653" s="53">
        <v>0</v>
      </c>
      <c r="EC653" s="53">
        <v>0</v>
      </c>
      <c r="ED653" s="53">
        <v>0</v>
      </c>
      <c r="EE653" s="53">
        <v>0</v>
      </c>
      <c r="EF653" s="53">
        <v>0</v>
      </c>
      <c r="EG653" s="53">
        <v>0</v>
      </c>
      <c r="EH653" s="53">
        <v>0</v>
      </c>
      <c r="EI653" s="53">
        <v>0</v>
      </c>
      <c r="EJ653" s="53">
        <v>0</v>
      </c>
      <c r="EK653" s="53">
        <v>0</v>
      </c>
      <c r="EL653" s="53">
        <v>0</v>
      </c>
      <c r="EM653" s="53">
        <v>0</v>
      </c>
      <c r="EN653" s="53">
        <v>0</v>
      </c>
      <c r="EO653" s="53">
        <v>0</v>
      </c>
      <c r="EP653" s="53">
        <v>0</v>
      </c>
      <c r="EQ653" s="53">
        <v>0</v>
      </c>
      <c r="ER653" s="53">
        <v>0</v>
      </c>
      <c r="ES653" s="53">
        <v>0</v>
      </c>
      <c r="ET653" s="53">
        <v>0</v>
      </c>
      <c r="EU653" s="53">
        <v>0</v>
      </c>
      <c r="EV653" s="53">
        <v>0</v>
      </c>
      <c r="EW653" s="53">
        <v>66.328580000000002</v>
      </c>
      <c r="EX653" s="53">
        <v>64.995239999999995</v>
      </c>
      <c r="EY653" s="53">
        <v>63.857140000000001</v>
      </c>
      <c r="EZ653" s="53">
        <v>62.809519999999999</v>
      </c>
      <c r="FA653" s="53">
        <v>61.619050000000001</v>
      </c>
      <c r="FB653" s="53">
        <v>60.9</v>
      </c>
      <c r="FC653" s="53">
        <v>60.26191</v>
      </c>
      <c r="FD653" s="53">
        <v>61.342860000000002</v>
      </c>
      <c r="FE653" s="53">
        <v>65.423810000000003</v>
      </c>
      <c r="FF653" s="53">
        <v>70.909520000000001</v>
      </c>
      <c r="FG653" s="53">
        <v>75.442859999999996</v>
      </c>
      <c r="FH653" s="53">
        <v>79.285709999999995</v>
      </c>
      <c r="FI653" s="53">
        <v>82.566670000000002</v>
      </c>
      <c r="FJ653" s="53">
        <v>85.433329999999998</v>
      </c>
      <c r="FK653" s="53">
        <v>87.8</v>
      </c>
      <c r="FL653" s="53">
        <v>89.428569999999993</v>
      </c>
      <c r="FM653" s="53">
        <v>89.976190000000003</v>
      </c>
      <c r="FN653" s="53">
        <v>88.923810000000003</v>
      </c>
      <c r="FO653" s="53">
        <v>85.461910000000003</v>
      </c>
      <c r="FP653" s="53">
        <v>79.971429999999998</v>
      </c>
      <c r="FQ653" s="53">
        <v>75.180949999999996</v>
      </c>
      <c r="FR653" s="53">
        <v>71.68571</v>
      </c>
      <c r="FS653" s="53">
        <v>68.947620000000001</v>
      </c>
      <c r="FT653" s="53">
        <v>67.033330000000007</v>
      </c>
      <c r="FU653" s="53">
        <v>5</v>
      </c>
      <c r="FV653" s="53">
        <v>4970.8159999999998</v>
      </c>
      <c r="FW653" s="53">
        <v>2326.1869999999999</v>
      </c>
      <c r="FX653" s="53">
        <v>0</v>
      </c>
    </row>
    <row r="654" spans="1:180" x14ac:dyDescent="0.3">
      <c r="A654" t="s">
        <v>174</v>
      </c>
      <c r="B654" t="s">
        <v>222</v>
      </c>
      <c r="C654" t="s">
        <v>180</v>
      </c>
      <c r="D654" t="s">
        <v>248</v>
      </c>
      <c r="E654" t="s">
        <v>187</v>
      </c>
      <c r="F654" t="s">
        <v>234</v>
      </c>
      <c r="G654" t="s">
        <v>244</v>
      </c>
      <c r="H654" s="53">
        <v>10</v>
      </c>
      <c r="I654" s="53">
        <v>0</v>
      </c>
      <c r="J654" s="53">
        <v>0</v>
      </c>
      <c r="K654" s="53">
        <v>0</v>
      </c>
      <c r="L654" s="53">
        <v>0</v>
      </c>
      <c r="M654" s="53">
        <v>0</v>
      </c>
      <c r="N654" s="53">
        <v>0</v>
      </c>
      <c r="O654" s="53">
        <v>0</v>
      </c>
      <c r="P654" s="53">
        <v>0</v>
      </c>
      <c r="Q654" s="53">
        <v>0</v>
      </c>
      <c r="R654" s="53">
        <v>0</v>
      </c>
      <c r="S654" s="53">
        <v>0</v>
      </c>
      <c r="T654" s="53">
        <v>0</v>
      </c>
      <c r="U654" s="53">
        <v>0</v>
      </c>
      <c r="V654" s="53">
        <v>0</v>
      </c>
      <c r="W654" s="53">
        <v>0</v>
      </c>
      <c r="X654" s="53">
        <v>0</v>
      </c>
      <c r="Y654" s="53">
        <v>0</v>
      </c>
      <c r="Z654" s="53">
        <v>0</v>
      </c>
      <c r="AA654" s="53">
        <v>0</v>
      </c>
      <c r="AB654" s="53">
        <v>0</v>
      </c>
      <c r="AC654" s="53">
        <v>0</v>
      </c>
      <c r="AD654" s="53">
        <v>0</v>
      </c>
      <c r="AE654" s="53">
        <v>0</v>
      </c>
      <c r="AF654" s="53">
        <v>0</v>
      </c>
      <c r="AG654" s="53">
        <v>0</v>
      </c>
      <c r="AH654" s="53">
        <v>0</v>
      </c>
      <c r="AI654" s="53">
        <v>0</v>
      </c>
      <c r="AJ654" s="53">
        <v>0</v>
      </c>
      <c r="AK654" s="53">
        <v>0</v>
      </c>
      <c r="AL654" s="53">
        <v>0</v>
      </c>
      <c r="AM654" s="53">
        <v>0</v>
      </c>
      <c r="AN654" s="53">
        <v>0</v>
      </c>
      <c r="AO654" s="53">
        <v>0</v>
      </c>
      <c r="AP654" s="53">
        <v>0</v>
      </c>
      <c r="AQ654" s="53">
        <v>0</v>
      </c>
      <c r="AR654" s="53">
        <v>0</v>
      </c>
      <c r="AS654" s="53">
        <v>0</v>
      </c>
      <c r="AT654" s="53">
        <v>0</v>
      </c>
      <c r="AU654" s="53">
        <v>0</v>
      </c>
      <c r="AV654" s="53">
        <v>0</v>
      </c>
      <c r="AW654" s="53">
        <v>0</v>
      </c>
      <c r="AX654" s="53">
        <v>0</v>
      </c>
      <c r="AY654" s="53">
        <v>0</v>
      </c>
      <c r="AZ654" s="53">
        <v>0</v>
      </c>
      <c r="BA654" s="53">
        <v>0</v>
      </c>
      <c r="BB654" s="53">
        <v>0</v>
      </c>
      <c r="BC654" s="53">
        <v>0</v>
      </c>
      <c r="BD654" s="53">
        <v>0</v>
      </c>
      <c r="BE654" s="53">
        <v>0</v>
      </c>
      <c r="BF654" s="53">
        <v>0</v>
      </c>
      <c r="BG654" s="53">
        <v>0</v>
      </c>
      <c r="BH654" s="53">
        <v>0</v>
      </c>
      <c r="BI654" s="53">
        <v>0</v>
      </c>
      <c r="BJ654" s="53">
        <v>0</v>
      </c>
      <c r="BK654" s="53">
        <v>0</v>
      </c>
      <c r="BL654" s="53">
        <v>0</v>
      </c>
      <c r="BM654" s="53">
        <v>0</v>
      </c>
      <c r="BN654" s="53">
        <v>0</v>
      </c>
      <c r="BO654" s="53">
        <v>0</v>
      </c>
      <c r="BP654" s="53">
        <v>0</v>
      </c>
      <c r="BQ654" s="53">
        <v>0</v>
      </c>
      <c r="BR654" s="53">
        <v>0</v>
      </c>
      <c r="BS654" s="53">
        <v>0</v>
      </c>
      <c r="BT654" s="53">
        <v>0</v>
      </c>
      <c r="BU654" s="53">
        <v>0</v>
      </c>
      <c r="BV654" s="53">
        <v>0</v>
      </c>
      <c r="BW654" s="53">
        <v>0</v>
      </c>
      <c r="BX654" s="53">
        <v>0</v>
      </c>
      <c r="BY654" s="53">
        <v>0</v>
      </c>
      <c r="BZ654" s="53">
        <v>0</v>
      </c>
      <c r="CA654" s="53">
        <v>0</v>
      </c>
      <c r="CB654" s="53">
        <v>0</v>
      </c>
      <c r="CC654" s="53">
        <v>0</v>
      </c>
      <c r="CD654" s="53">
        <v>0</v>
      </c>
      <c r="CE654" s="53">
        <v>0</v>
      </c>
      <c r="CF654" s="53">
        <v>0</v>
      </c>
      <c r="CG654" s="53">
        <v>0</v>
      </c>
      <c r="CH654" s="53">
        <v>0</v>
      </c>
      <c r="CI654" s="53">
        <v>0</v>
      </c>
      <c r="CJ654" s="53">
        <v>0</v>
      </c>
      <c r="CK654" s="53">
        <v>0</v>
      </c>
      <c r="CL654" s="53">
        <v>0</v>
      </c>
      <c r="CM654" s="53">
        <v>0</v>
      </c>
      <c r="CN654" s="53">
        <v>0</v>
      </c>
      <c r="CO654" s="53">
        <v>0</v>
      </c>
      <c r="CP654" s="53">
        <v>0</v>
      </c>
      <c r="CQ654" s="53">
        <v>0</v>
      </c>
      <c r="CR654" s="53">
        <v>0</v>
      </c>
      <c r="CS654" s="53">
        <v>0</v>
      </c>
      <c r="CT654" s="53">
        <v>0</v>
      </c>
      <c r="CU654" s="53">
        <v>0</v>
      </c>
      <c r="CV654" s="53">
        <v>0</v>
      </c>
      <c r="CW654" s="53">
        <v>0</v>
      </c>
      <c r="CX654" s="53">
        <v>0</v>
      </c>
      <c r="CY654" s="53">
        <v>0</v>
      </c>
      <c r="CZ654" s="53">
        <v>0</v>
      </c>
      <c r="DA654" s="53">
        <v>0</v>
      </c>
      <c r="DB654" s="53">
        <v>0</v>
      </c>
      <c r="DC654" s="53">
        <v>0</v>
      </c>
      <c r="DD654" s="53">
        <v>0</v>
      </c>
      <c r="DE654" s="53">
        <v>0</v>
      </c>
      <c r="DF654" s="53">
        <v>0</v>
      </c>
      <c r="DG654" s="53">
        <v>0</v>
      </c>
      <c r="DH654" s="53">
        <v>0</v>
      </c>
      <c r="DI654" s="53">
        <v>0</v>
      </c>
      <c r="DJ654" s="53">
        <v>0</v>
      </c>
      <c r="DK654" s="53">
        <v>0</v>
      </c>
      <c r="DL654" s="53">
        <v>0</v>
      </c>
      <c r="DM654" s="53">
        <v>0</v>
      </c>
      <c r="DN654" s="53">
        <v>0</v>
      </c>
      <c r="DO654" s="53">
        <v>0</v>
      </c>
      <c r="DP654" s="53">
        <v>0</v>
      </c>
      <c r="DQ654" s="53">
        <v>0</v>
      </c>
      <c r="DR654" s="53">
        <v>0</v>
      </c>
      <c r="DS654" s="53">
        <v>0</v>
      </c>
      <c r="DT654" s="53">
        <v>0</v>
      </c>
      <c r="DU654" s="53">
        <v>0</v>
      </c>
      <c r="DV654" s="53">
        <v>0</v>
      </c>
      <c r="DW654" s="53">
        <v>0</v>
      </c>
      <c r="DX654" s="53">
        <v>0</v>
      </c>
      <c r="DY654" s="53">
        <v>0</v>
      </c>
      <c r="DZ654" s="53">
        <v>0</v>
      </c>
      <c r="EA654" s="53">
        <v>0</v>
      </c>
      <c r="EB654" s="53">
        <v>0</v>
      </c>
      <c r="EC654" s="53">
        <v>0</v>
      </c>
      <c r="ED654" s="53">
        <v>0</v>
      </c>
      <c r="EE654" s="53">
        <v>0</v>
      </c>
      <c r="EF654" s="53">
        <v>0</v>
      </c>
      <c r="EG654" s="53">
        <v>0</v>
      </c>
      <c r="EH654" s="53">
        <v>0</v>
      </c>
      <c r="EI654" s="53">
        <v>0</v>
      </c>
      <c r="EJ654" s="53">
        <v>0</v>
      </c>
      <c r="EK654" s="53">
        <v>0</v>
      </c>
      <c r="EL654" s="53">
        <v>0</v>
      </c>
      <c r="EM654" s="53">
        <v>0</v>
      </c>
      <c r="EN654" s="53">
        <v>0</v>
      </c>
      <c r="EO654" s="53">
        <v>0</v>
      </c>
      <c r="EP654" s="53">
        <v>0</v>
      </c>
      <c r="EQ654" s="53">
        <v>0</v>
      </c>
      <c r="ER654" s="53">
        <v>0</v>
      </c>
      <c r="ES654" s="53">
        <v>0</v>
      </c>
      <c r="ET654" s="53">
        <v>0</v>
      </c>
      <c r="EU654" s="53">
        <v>0</v>
      </c>
      <c r="EV654" s="53">
        <v>0</v>
      </c>
      <c r="EW654" s="53">
        <v>70.025000000000006</v>
      </c>
      <c r="EX654" s="53">
        <v>68.45</v>
      </c>
      <c r="EY654" s="53">
        <v>67.525000000000006</v>
      </c>
      <c r="EZ654" s="53">
        <v>66.275000000000006</v>
      </c>
      <c r="FA654" s="53">
        <v>64.650000000000006</v>
      </c>
      <c r="FB654" s="53">
        <v>63.612499999999997</v>
      </c>
      <c r="FC654" s="53">
        <v>63.912500000000001</v>
      </c>
      <c r="FD654" s="53">
        <v>66.95</v>
      </c>
      <c r="FE654" s="53">
        <v>71</v>
      </c>
      <c r="FF654" s="53">
        <v>75.025000000000006</v>
      </c>
      <c r="FG654" s="53">
        <v>79.125</v>
      </c>
      <c r="FH654" s="53">
        <v>82.8125</v>
      </c>
      <c r="FI654" s="53">
        <v>86.212500000000006</v>
      </c>
      <c r="FJ654" s="53">
        <v>89.237499999999997</v>
      </c>
      <c r="FK654" s="53">
        <v>91.85</v>
      </c>
      <c r="FL654" s="53">
        <v>93.462500000000006</v>
      </c>
      <c r="FM654" s="53">
        <v>94.237499999999997</v>
      </c>
      <c r="FN654" s="53">
        <v>93.75</v>
      </c>
      <c r="FO654" s="53">
        <v>92.037499999999994</v>
      </c>
      <c r="FP654" s="53">
        <v>88.0625</v>
      </c>
      <c r="FQ654" s="53">
        <v>82.174999999999997</v>
      </c>
      <c r="FR654" s="53">
        <v>77.099999999999994</v>
      </c>
      <c r="FS654" s="53">
        <v>73.962500000000006</v>
      </c>
      <c r="FT654" s="53">
        <v>71.474999999999994</v>
      </c>
      <c r="FU654" s="53">
        <v>5</v>
      </c>
      <c r="FV654" s="53">
        <v>4987.16</v>
      </c>
      <c r="FW654" s="53">
        <v>2343.1819999999998</v>
      </c>
      <c r="FX654" s="53">
        <v>0</v>
      </c>
    </row>
    <row r="655" spans="1:180" x14ac:dyDescent="0.3">
      <c r="A655" t="s">
        <v>174</v>
      </c>
      <c r="B655" t="s">
        <v>222</v>
      </c>
      <c r="C655" t="s">
        <v>180</v>
      </c>
      <c r="D655" t="s">
        <v>248</v>
      </c>
      <c r="E655" t="s">
        <v>189</v>
      </c>
      <c r="F655" t="s">
        <v>234</v>
      </c>
      <c r="G655" t="s">
        <v>244</v>
      </c>
      <c r="H655" s="53">
        <v>10</v>
      </c>
      <c r="I655" s="53">
        <v>0</v>
      </c>
      <c r="J655" s="53">
        <v>0</v>
      </c>
      <c r="K655" s="53">
        <v>0</v>
      </c>
      <c r="L655" s="53">
        <v>0</v>
      </c>
      <c r="M655" s="53">
        <v>0</v>
      </c>
      <c r="N655" s="53">
        <v>0</v>
      </c>
      <c r="O655" s="53">
        <v>0</v>
      </c>
      <c r="P655" s="53">
        <v>0</v>
      </c>
      <c r="Q655" s="53">
        <v>0</v>
      </c>
      <c r="R655" s="53">
        <v>0</v>
      </c>
      <c r="S655" s="53">
        <v>0</v>
      </c>
      <c r="T655" s="53">
        <v>0</v>
      </c>
      <c r="U655" s="53">
        <v>0</v>
      </c>
      <c r="V655" s="53">
        <v>0</v>
      </c>
      <c r="W655" s="53">
        <v>0</v>
      </c>
      <c r="X655" s="53">
        <v>0</v>
      </c>
      <c r="Y655" s="53">
        <v>0</v>
      </c>
      <c r="Z655" s="53">
        <v>0</v>
      </c>
      <c r="AA655" s="53">
        <v>0</v>
      </c>
      <c r="AB655" s="53">
        <v>0</v>
      </c>
      <c r="AC655" s="53">
        <v>0</v>
      </c>
      <c r="AD655" s="53">
        <v>0</v>
      </c>
      <c r="AE655" s="53">
        <v>0</v>
      </c>
      <c r="AF655" s="53">
        <v>0</v>
      </c>
      <c r="AG655" s="53">
        <v>0</v>
      </c>
      <c r="AH655" s="53">
        <v>0</v>
      </c>
      <c r="AI655" s="53">
        <v>0</v>
      </c>
      <c r="AJ655" s="53">
        <v>0</v>
      </c>
      <c r="AK655" s="53">
        <v>0</v>
      </c>
      <c r="AL655" s="53">
        <v>0</v>
      </c>
      <c r="AM655" s="53">
        <v>0</v>
      </c>
      <c r="AN655" s="53">
        <v>0</v>
      </c>
      <c r="AO655" s="53">
        <v>0</v>
      </c>
      <c r="AP655" s="53">
        <v>0</v>
      </c>
      <c r="AQ655" s="53">
        <v>0</v>
      </c>
      <c r="AR655" s="53">
        <v>0</v>
      </c>
      <c r="AS655" s="53">
        <v>0</v>
      </c>
      <c r="AT655" s="53">
        <v>0</v>
      </c>
      <c r="AU655" s="53">
        <v>0</v>
      </c>
      <c r="AV655" s="53">
        <v>0</v>
      </c>
      <c r="AW655" s="53">
        <v>0</v>
      </c>
      <c r="AX655" s="53">
        <v>0</v>
      </c>
      <c r="AY655" s="53">
        <v>0</v>
      </c>
      <c r="AZ655" s="53">
        <v>0</v>
      </c>
      <c r="BA655" s="53">
        <v>0</v>
      </c>
      <c r="BB655" s="53">
        <v>0</v>
      </c>
      <c r="BC655" s="53">
        <v>0</v>
      </c>
      <c r="BD655" s="53">
        <v>0</v>
      </c>
      <c r="BE655" s="53">
        <v>0</v>
      </c>
      <c r="BF655" s="53">
        <v>0</v>
      </c>
      <c r="BG655" s="53">
        <v>0</v>
      </c>
      <c r="BH655" s="53">
        <v>0</v>
      </c>
      <c r="BI655" s="53">
        <v>0</v>
      </c>
      <c r="BJ655" s="53">
        <v>0</v>
      </c>
      <c r="BK655" s="53">
        <v>0</v>
      </c>
      <c r="BL655" s="53">
        <v>0</v>
      </c>
      <c r="BM655" s="53">
        <v>0</v>
      </c>
      <c r="BN655" s="53">
        <v>0</v>
      </c>
      <c r="BO655" s="53">
        <v>0</v>
      </c>
      <c r="BP655" s="53">
        <v>0</v>
      </c>
      <c r="BQ655" s="53">
        <v>0</v>
      </c>
      <c r="BR655" s="53">
        <v>0</v>
      </c>
      <c r="BS655" s="53">
        <v>0</v>
      </c>
      <c r="BT655" s="53">
        <v>0</v>
      </c>
      <c r="BU655" s="53">
        <v>0</v>
      </c>
      <c r="BV655" s="53">
        <v>0</v>
      </c>
      <c r="BW655" s="53">
        <v>0</v>
      </c>
      <c r="BX655" s="53">
        <v>0</v>
      </c>
      <c r="BY655" s="53">
        <v>0</v>
      </c>
      <c r="BZ655" s="53">
        <v>0</v>
      </c>
      <c r="CA655" s="53">
        <v>0</v>
      </c>
      <c r="CB655" s="53">
        <v>0</v>
      </c>
      <c r="CC655" s="53">
        <v>0</v>
      </c>
      <c r="CD655" s="53">
        <v>0</v>
      </c>
      <c r="CE655" s="53">
        <v>0</v>
      </c>
      <c r="CF655" s="53">
        <v>0</v>
      </c>
      <c r="CG655" s="53">
        <v>0</v>
      </c>
      <c r="CH655" s="53">
        <v>0</v>
      </c>
      <c r="CI655" s="53">
        <v>0</v>
      </c>
      <c r="CJ655" s="53">
        <v>0</v>
      </c>
      <c r="CK655" s="53">
        <v>0</v>
      </c>
      <c r="CL655" s="53">
        <v>0</v>
      </c>
      <c r="CM655" s="53">
        <v>0</v>
      </c>
      <c r="CN655" s="53">
        <v>0</v>
      </c>
      <c r="CO655" s="53">
        <v>0</v>
      </c>
      <c r="CP655" s="53">
        <v>0</v>
      </c>
      <c r="CQ655" s="53">
        <v>0</v>
      </c>
      <c r="CR655" s="53">
        <v>0</v>
      </c>
      <c r="CS655" s="53">
        <v>0</v>
      </c>
      <c r="CT655" s="53">
        <v>0</v>
      </c>
      <c r="CU655" s="53">
        <v>0</v>
      </c>
      <c r="CV655" s="53">
        <v>0</v>
      </c>
      <c r="CW655" s="53">
        <v>0</v>
      </c>
      <c r="CX655" s="53">
        <v>0</v>
      </c>
      <c r="CY655" s="53">
        <v>0</v>
      </c>
      <c r="CZ655" s="53">
        <v>0</v>
      </c>
      <c r="DA655" s="53">
        <v>0</v>
      </c>
      <c r="DB655" s="53">
        <v>0</v>
      </c>
      <c r="DC655" s="53">
        <v>0</v>
      </c>
      <c r="DD655" s="53">
        <v>0</v>
      </c>
      <c r="DE655" s="53">
        <v>0</v>
      </c>
      <c r="DF655" s="53">
        <v>0</v>
      </c>
      <c r="DG655" s="53">
        <v>0</v>
      </c>
      <c r="DH655" s="53">
        <v>0</v>
      </c>
      <c r="DI655" s="53">
        <v>0</v>
      </c>
      <c r="DJ655" s="53">
        <v>0</v>
      </c>
      <c r="DK655" s="53">
        <v>0</v>
      </c>
      <c r="DL655" s="53">
        <v>0</v>
      </c>
      <c r="DM655" s="53">
        <v>0</v>
      </c>
      <c r="DN655" s="53">
        <v>0</v>
      </c>
      <c r="DO655" s="53">
        <v>0</v>
      </c>
      <c r="DP655" s="53">
        <v>0</v>
      </c>
      <c r="DQ655" s="53">
        <v>0</v>
      </c>
      <c r="DR655" s="53">
        <v>0</v>
      </c>
      <c r="DS655" s="53">
        <v>0</v>
      </c>
      <c r="DT655" s="53">
        <v>0</v>
      </c>
      <c r="DU655" s="53">
        <v>0</v>
      </c>
      <c r="DV655" s="53">
        <v>0</v>
      </c>
      <c r="DW655" s="53">
        <v>0</v>
      </c>
      <c r="DX655" s="53">
        <v>0</v>
      </c>
      <c r="DY655" s="53">
        <v>0</v>
      </c>
      <c r="DZ655" s="53">
        <v>0</v>
      </c>
      <c r="EA655" s="53">
        <v>0</v>
      </c>
      <c r="EB655" s="53">
        <v>0</v>
      </c>
      <c r="EC655" s="53">
        <v>0</v>
      </c>
      <c r="ED655" s="53">
        <v>0</v>
      </c>
      <c r="EE655" s="53">
        <v>0</v>
      </c>
      <c r="EF655" s="53">
        <v>0</v>
      </c>
      <c r="EG655" s="53">
        <v>0</v>
      </c>
      <c r="EH655" s="53">
        <v>0</v>
      </c>
      <c r="EI655" s="53">
        <v>0</v>
      </c>
      <c r="EJ655" s="53">
        <v>0</v>
      </c>
      <c r="EK655" s="53">
        <v>0</v>
      </c>
      <c r="EL655" s="53">
        <v>0</v>
      </c>
      <c r="EM655" s="53">
        <v>0</v>
      </c>
      <c r="EN655" s="53">
        <v>0</v>
      </c>
      <c r="EO655" s="53">
        <v>0</v>
      </c>
      <c r="EP655" s="53">
        <v>0</v>
      </c>
      <c r="EQ655" s="53">
        <v>0</v>
      </c>
      <c r="ER655" s="53">
        <v>0</v>
      </c>
      <c r="ES655" s="53">
        <v>0</v>
      </c>
      <c r="ET655" s="53">
        <v>0</v>
      </c>
      <c r="EU655" s="53">
        <v>0</v>
      </c>
      <c r="EV655" s="53">
        <v>0</v>
      </c>
      <c r="EW655" s="53">
        <v>70.599999999999994</v>
      </c>
      <c r="EX655" s="53">
        <v>69.022220000000004</v>
      </c>
      <c r="EY655" s="53">
        <v>68.05556</v>
      </c>
      <c r="EZ655" s="53">
        <v>67.111109999999996</v>
      </c>
      <c r="FA655" s="53">
        <v>66.366669999999999</v>
      </c>
      <c r="FB655" s="53">
        <v>65.088890000000006</v>
      </c>
      <c r="FC655" s="53">
        <v>63.988889999999998</v>
      </c>
      <c r="FD655" s="53">
        <v>65.099999999999994</v>
      </c>
      <c r="FE655" s="53">
        <v>68.911109999999994</v>
      </c>
      <c r="FF655" s="53">
        <v>73.377780000000001</v>
      </c>
      <c r="FG655" s="53">
        <v>77.966669999999993</v>
      </c>
      <c r="FH655" s="53">
        <v>81.955560000000006</v>
      </c>
      <c r="FI655" s="53">
        <v>85.344440000000006</v>
      </c>
      <c r="FJ655" s="53">
        <v>88.333340000000007</v>
      </c>
      <c r="FK655" s="53">
        <v>91</v>
      </c>
      <c r="FL655" s="53">
        <v>92.7</v>
      </c>
      <c r="FM655" s="53">
        <v>93.722219999999993</v>
      </c>
      <c r="FN655" s="53">
        <v>93.011110000000002</v>
      </c>
      <c r="FO655" s="53">
        <v>90.8</v>
      </c>
      <c r="FP655" s="53">
        <v>85.866669999999999</v>
      </c>
      <c r="FQ655" s="53">
        <v>80.2</v>
      </c>
      <c r="FR655" s="53">
        <v>76.044439999999994</v>
      </c>
      <c r="FS655" s="53">
        <v>73.388890000000004</v>
      </c>
      <c r="FT655" s="53">
        <v>71.188890000000001</v>
      </c>
      <c r="FU655" s="53">
        <v>5</v>
      </c>
      <c r="FV655" s="53">
        <v>5238.058</v>
      </c>
      <c r="FW655" s="53">
        <v>2408.7020000000002</v>
      </c>
      <c r="FX655" s="53">
        <v>0</v>
      </c>
    </row>
    <row r="656" spans="1:180" x14ac:dyDescent="0.3">
      <c r="A656" t="s">
        <v>174</v>
      </c>
      <c r="B656" t="s">
        <v>222</v>
      </c>
      <c r="C656" t="s">
        <v>180</v>
      </c>
      <c r="D656" t="s">
        <v>227</v>
      </c>
      <c r="E656" t="s">
        <v>187</v>
      </c>
      <c r="F656" t="s">
        <v>234</v>
      </c>
      <c r="G656" t="s">
        <v>244</v>
      </c>
      <c r="H656" s="53">
        <v>10</v>
      </c>
      <c r="I656" s="53">
        <v>0</v>
      </c>
      <c r="J656" s="53">
        <v>0</v>
      </c>
      <c r="K656" s="53">
        <v>0</v>
      </c>
      <c r="L656" s="53">
        <v>0</v>
      </c>
      <c r="M656" s="53">
        <v>0</v>
      </c>
      <c r="N656" s="53">
        <v>0</v>
      </c>
      <c r="O656" s="53">
        <v>0</v>
      </c>
      <c r="P656" s="53">
        <v>0</v>
      </c>
      <c r="Q656" s="53">
        <v>0</v>
      </c>
      <c r="R656" s="53">
        <v>0</v>
      </c>
      <c r="S656" s="53">
        <v>0</v>
      </c>
      <c r="T656" s="53">
        <v>0</v>
      </c>
      <c r="U656" s="53">
        <v>0</v>
      </c>
      <c r="V656" s="53">
        <v>0</v>
      </c>
      <c r="W656" s="53">
        <v>0</v>
      </c>
      <c r="X656" s="53">
        <v>0</v>
      </c>
      <c r="Y656" s="53">
        <v>0</v>
      </c>
      <c r="Z656" s="53">
        <v>0</v>
      </c>
      <c r="AA656" s="53">
        <v>0</v>
      </c>
      <c r="AB656" s="53">
        <v>0</v>
      </c>
      <c r="AC656" s="53">
        <v>0</v>
      </c>
      <c r="AD656" s="53">
        <v>0</v>
      </c>
      <c r="AE656" s="53">
        <v>0</v>
      </c>
      <c r="AF656" s="53">
        <v>0</v>
      </c>
      <c r="AG656" s="53">
        <v>0</v>
      </c>
      <c r="AH656" s="53">
        <v>0</v>
      </c>
      <c r="AI656" s="53">
        <v>0</v>
      </c>
      <c r="AJ656" s="53">
        <v>0</v>
      </c>
      <c r="AK656" s="53">
        <v>0</v>
      </c>
      <c r="AL656" s="53">
        <v>0</v>
      </c>
      <c r="AM656" s="53">
        <v>0</v>
      </c>
      <c r="AN656" s="53">
        <v>0</v>
      </c>
      <c r="AO656" s="53">
        <v>0</v>
      </c>
      <c r="AP656" s="53">
        <v>0</v>
      </c>
      <c r="AQ656" s="53">
        <v>0</v>
      </c>
      <c r="AR656" s="53">
        <v>0</v>
      </c>
      <c r="AS656" s="53">
        <v>0</v>
      </c>
      <c r="AT656" s="53">
        <v>0</v>
      </c>
      <c r="AU656" s="53">
        <v>0</v>
      </c>
      <c r="AV656" s="53">
        <v>0</v>
      </c>
      <c r="AW656" s="53">
        <v>0</v>
      </c>
      <c r="AX656" s="53">
        <v>0</v>
      </c>
      <c r="AY656" s="53">
        <v>0</v>
      </c>
      <c r="AZ656" s="53">
        <v>0</v>
      </c>
      <c r="BA656" s="53">
        <v>0</v>
      </c>
      <c r="BB656" s="53">
        <v>0</v>
      </c>
      <c r="BC656" s="53">
        <v>0</v>
      </c>
      <c r="BD656" s="53">
        <v>0</v>
      </c>
      <c r="BE656" s="53">
        <v>0</v>
      </c>
      <c r="BF656" s="53">
        <v>0</v>
      </c>
      <c r="BG656" s="53">
        <v>0</v>
      </c>
      <c r="BH656" s="53">
        <v>0</v>
      </c>
      <c r="BI656" s="53">
        <v>0</v>
      </c>
      <c r="BJ656" s="53">
        <v>0</v>
      </c>
      <c r="BK656" s="53">
        <v>0</v>
      </c>
      <c r="BL656" s="53">
        <v>0</v>
      </c>
      <c r="BM656" s="53">
        <v>0</v>
      </c>
      <c r="BN656" s="53">
        <v>0</v>
      </c>
      <c r="BO656" s="53">
        <v>0</v>
      </c>
      <c r="BP656" s="53">
        <v>0</v>
      </c>
      <c r="BQ656" s="53">
        <v>0</v>
      </c>
      <c r="BR656" s="53">
        <v>0</v>
      </c>
      <c r="BS656" s="53">
        <v>0</v>
      </c>
      <c r="BT656" s="53">
        <v>0</v>
      </c>
      <c r="BU656" s="53">
        <v>0</v>
      </c>
      <c r="BV656" s="53">
        <v>0</v>
      </c>
      <c r="BW656" s="53">
        <v>0</v>
      </c>
      <c r="BX656" s="53">
        <v>0</v>
      </c>
      <c r="BY656" s="53">
        <v>0</v>
      </c>
      <c r="BZ656" s="53">
        <v>0</v>
      </c>
      <c r="CA656" s="53">
        <v>0</v>
      </c>
      <c r="CB656" s="53">
        <v>0</v>
      </c>
      <c r="CC656" s="53">
        <v>0</v>
      </c>
      <c r="CD656" s="53">
        <v>0</v>
      </c>
      <c r="CE656" s="53">
        <v>0</v>
      </c>
      <c r="CF656" s="53">
        <v>0</v>
      </c>
      <c r="CG656" s="53">
        <v>0</v>
      </c>
      <c r="CH656" s="53">
        <v>0</v>
      </c>
      <c r="CI656" s="53">
        <v>0</v>
      </c>
      <c r="CJ656" s="53">
        <v>0</v>
      </c>
      <c r="CK656" s="53">
        <v>0</v>
      </c>
      <c r="CL656" s="53">
        <v>0</v>
      </c>
      <c r="CM656" s="53">
        <v>0</v>
      </c>
      <c r="CN656" s="53">
        <v>0</v>
      </c>
      <c r="CO656" s="53">
        <v>0</v>
      </c>
      <c r="CP656" s="53">
        <v>0</v>
      </c>
      <c r="CQ656" s="53">
        <v>0</v>
      </c>
      <c r="CR656" s="53">
        <v>0</v>
      </c>
      <c r="CS656" s="53">
        <v>0</v>
      </c>
      <c r="CT656" s="53">
        <v>0</v>
      </c>
      <c r="CU656" s="53">
        <v>0</v>
      </c>
      <c r="CV656" s="53">
        <v>0</v>
      </c>
      <c r="CW656" s="53">
        <v>0</v>
      </c>
      <c r="CX656" s="53">
        <v>0</v>
      </c>
      <c r="CY656" s="53">
        <v>0</v>
      </c>
      <c r="CZ656" s="53">
        <v>0</v>
      </c>
      <c r="DA656" s="53">
        <v>0</v>
      </c>
      <c r="DB656" s="53">
        <v>0</v>
      </c>
      <c r="DC656" s="53">
        <v>0</v>
      </c>
      <c r="DD656" s="53">
        <v>0</v>
      </c>
      <c r="DE656" s="53">
        <v>0</v>
      </c>
      <c r="DF656" s="53">
        <v>0</v>
      </c>
      <c r="DG656" s="53">
        <v>0</v>
      </c>
      <c r="DH656" s="53">
        <v>0</v>
      </c>
      <c r="DI656" s="53">
        <v>0</v>
      </c>
      <c r="DJ656" s="53">
        <v>0</v>
      </c>
      <c r="DK656" s="53">
        <v>0</v>
      </c>
      <c r="DL656" s="53">
        <v>0</v>
      </c>
      <c r="DM656" s="53">
        <v>0</v>
      </c>
      <c r="DN656" s="53">
        <v>0</v>
      </c>
      <c r="DO656" s="53">
        <v>0</v>
      </c>
      <c r="DP656" s="53">
        <v>0</v>
      </c>
      <c r="DQ656" s="53">
        <v>0</v>
      </c>
      <c r="DR656" s="53">
        <v>0</v>
      </c>
      <c r="DS656" s="53">
        <v>0</v>
      </c>
      <c r="DT656" s="53">
        <v>0</v>
      </c>
      <c r="DU656" s="53">
        <v>0</v>
      </c>
      <c r="DV656" s="53">
        <v>0</v>
      </c>
      <c r="DW656" s="53">
        <v>0</v>
      </c>
      <c r="DX656" s="53">
        <v>0</v>
      </c>
      <c r="DY656" s="53">
        <v>0</v>
      </c>
      <c r="DZ656" s="53">
        <v>0</v>
      </c>
      <c r="EA656" s="53">
        <v>0</v>
      </c>
      <c r="EB656" s="53">
        <v>0</v>
      </c>
      <c r="EC656" s="53">
        <v>0</v>
      </c>
      <c r="ED656" s="53">
        <v>0</v>
      </c>
      <c r="EE656" s="53">
        <v>0</v>
      </c>
      <c r="EF656" s="53">
        <v>0</v>
      </c>
      <c r="EG656" s="53">
        <v>0</v>
      </c>
      <c r="EH656" s="53">
        <v>0</v>
      </c>
      <c r="EI656" s="53">
        <v>0</v>
      </c>
      <c r="EJ656" s="53">
        <v>0</v>
      </c>
      <c r="EK656" s="53">
        <v>0</v>
      </c>
      <c r="EL656" s="53">
        <v>0</v>
      </c>
      <c r="EM656" s="53">
        <v>0</v>
      </c>
      <c r="EN656" s="53">
        <v>0</v>
      </c>
      <c r="EO656" s="53">
        <v>0</v>
      </c>
      <c r="EP656" s="53">
        <v>0</v>
      </c>
      <c r="EQ656" s="53">
        <v>0</v>
      </c>
      <c r="ER656" s="53">
        <v>0</v>
      </c>
      <c r="ES656" s="53">
        <v>0</v>
      </c>
      <c r="ET656" s="53">
        <v>0</v>
      </c>
      <c r="EU656" s="53">
        <v>0</v>
      </c>
      <c r="EV656" s="53">
        <v>0</v>
      </c>
      <c r="EW656" s="53">
        <v>66.704539999999994</v>
      </c>
      <c r="EX656" s="53">
        <v>65.2</v>
      </c>
      <c r="EY656" s="53">
        <v>63.968179999999997</v>
      </c>
      <c r="EZ656" s="53">
        <v>62.772730000000003</v>
      </c>
      <c r="FA656" s="53">
        <v>61.672730000000001</v>
      </c>
      <c r="FB656" s="53">
        <v>60.75</v>
      </c>
      <c r="FC656" s="53">
        <v>61.304549999999999</v>
      </c>
      <c r="FD656" s="53">
        <v>64.186359999999993</v>
      </c>
      <c r="FE656" s="53">
        <v>68.190910000000002</v>
      </c>
      <c r="FF656" s="53">
        <v>72.027280000000005</v>
      </c>
      <c r="FG656" s="53">
        <v>75.727270000000004</v>
      </c>
      <c r="FH656" s="53">
        <v>79.127269999999996</v>
      </c>
      <c r="FI656" s="53">
        <v>82.263630000000006</v>
      </c>
      <c r="FJ656" s="53">
        <v>84.972719999999995</v>
      </c>
      <c r="FK656" s="53">
        <v>87.109089999999995</v>
      </c>
      <c r="FL656" s="53">
        <v>88.84545</v>
      </c>
      <c r="FM656" s="53">
        <v>89.495450000000005</v>
      </c>
      <c r="FN656" s="53">
        <v>89.113640000000004</v>
      </c>
      <c r="FO656" s="53">
        <v>87.222719999999995</v>
      </c>
      <c r="FP656" s="53">
        <v>83.713639999999998</v>
      </c>
      <c r="FQ656" s="53">
        <v>78.295460000000006</v>
      </c>
      <c r="FR656" s="53">
        <v>73.75</v>
      </c>
      <c r="FS656" s="53">
        <v>70.372730000000004</v>
      </c>
      <c r="FT656" s="53">
        <v>68.231819999999999</v>
      </c>
      <c r="FU656" s="53">
        <v>5</v>
      </c>
      <c r="FV656" s="53">
        <v>4987.16</v>
      </c>
      <c r="FW656" s="53">
        <v>2343.1819999999998</v>
      </c>
      <c r="FX656" s="53">
        <v>0</v>
      </c>
    </row>
    <row r="657" spans="1:180" x14ac:dyDescent="0.3">
      <c r="A657" t="s">
        <v>174</v>
      </c>
      <c r="B657" t="s">
        <v>222</v>
      </c>
      <c r="C657" t="s">
        <v>180</v>
      </c>
      <c r="D657" t="s">
        <v>227</v>
      </c>
      <c r="E657" t="s">
        <v>189</v>
      </c>
      <c r="F657" t="s">
        <v>234</v>
      </c>
      <c r="G657" t="s">
        <v>244</v>
      </c>
      <c r="H657" s="53">
        <v>10</v>
      </c>
      <c r="I657" s="53">
        <v>0</v>
      </c>
      <c r="J657" s="53">
        <v>0</v>
      </c>
      <c r="K657" s="53">
        <v>0</v>
      </c>
      <c r="L657" s="53">
        <v>0</v>
      </c>
      <c r="M657" s="53">
        <v>0</v>
      </c>
      <c r="N657" s="53">
        <v>0</v>
      </c>
      <c r="O657" s="53">
        <v>0</v>
      </c>
      <c r="P657" s="53">
        <v>0</v>
      </c>
      <c r="Q657" s="53">
        <v>0</v>
      </c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3">
        <v>0</v>
      </c>
      <c r="X657" s="53">
        <v>0</v>
      </c>
      <c r="Y657" s="53">
        <v>0</v>
      </c>
      <c r="Z657" s="53">
        <v>0</v>
      </c>
      <c r="AA657" s="53">
        <v>0</v>
      </c>
      <c r="AB657" s="53">
        <v>0</v>
      </c>
      <c r="AC657" s="53">
        <v>0</v>
      </c>
      <c r="AD657" s="53">
        <v>0</v>
      </c>
      <c r="AE657" s="53">
        <v>0</v>
      </c>
      <c r="AF657" s="53">
        <v>0</v>
      </c>
      <c r="AG657" s="53">
        <v>0</v>
      </c>
      <c r="AH657" s="53">
        <v>0</v>
      </c>
      <c r="AI657" s="53">
        <v>0</v>
      </c>
      <c r="AJ657" s="53">
        <v>0</v>
      </c>
      <c r="AK657" s="53">
        <v>0</v>
      </c>
      <c r="AL657" s="53">
        <v>0</v>
      </c>
      <c r="AM657" s="53">
        <v>0</v>
      </c>
      <c r="AN657" s="53">
        <v>0</v>
      </c>
      <c r="AO657" s="53">
        <v>0</v>
      </c>
      <c r="AP657" s="53">
        <v>0</v>
      </c>
      <c r="AQ657" s="53">
        <v>0</v>
      </c>
      <c r="AR657" s="53">
        <v>0</v>
      </c>
      <c r="AS657" s="53">
        <v>0</v>
      </c>
      <c r="AT657" s="53">
        <v>0</v>
      </c>
      <c r="AU657" s="53">
        <v>0</v>
      </c>
      <c r="AV657" s="53">
        <v>0</v>
      </c>
      <c r="AW657" s="53">
        <v>0</v>
      </c>
      <c r="AX657" s="53">
        <v>0</v>
      </c>
      <c r="AY657" s="53">
        <v>0</v>
      </c>
      <c r="AZ657" s="53">
        <v>0</v>
      </c>
      <c r="BA657" s="53">
        <v>0</v>
      </c>
      <c r="BB657" s="53">
        <v>0</v>
      </c>
      <c r="BC657" s="53">
        <v>0</v>
      </c>
      <c r="BD657" s="53">
        <v>0</v>
      </c>
      <c r="BE657" s="53">
        <v>0</v>
      </c>
      <c r="BF657" s="53">
        <v>0</v>
      </c>
      <c r="BG657" s="53">
        <v>0</v>
      </c>
      <c r="BH657" s="53">
        <v>0</v>
      </c>
      <c r="BI657" s="53">
        <v>0</v>
      </c>
      <c r="BJ657" s="53">
        <v>0</v>
      </c>
      <c r="BK657" s="53">
        <v>0</v>
      </c>
      <c r="BL657" s="53">
        <v>0</v>
      </c>
      <c r="BM657" s="53">
        <v>0</v>
      </c>
      <c r="BN657" s="53">
        <v>0</v>
      </c>
      <c r="BO657" s="53">
        <v>0</v>
      </c>
      <c r="BP657" s="53">
        <v>0</v>
      </c>
      <c r="BQ657" s="53">
        <v>0</v>
      </c>
      <c r="BR657" s="53">
        <v>0</v>
      </c>
      <c r="BS657" s="53">
        <v>0</v>
      </c>
      <c r="BT657" s="53">
        <v>0</v>
      </c>
      <c r="BU657" s="53">
        <v>0</v>
      </c>
      <c r="BV657" s="53">
        <v>0</v>
      </c>
      <c r="BW657" s="53">
        <v>0</v>
      </c>
      <c r="BX657" s="53">
        <v>0</v>
      </c>
      <c r="BY657" s="53">
        <v>0</v>
      </c>
      <c r="BZ657" s="53">
        <v>0</v>
      </c>
      <c r="CA657" s="53">
        <v>0</v>
      </c>
      <c r="CB657" s="53">
        <v>0</v>
      </c>
      <c r="CC657" s="53">
        <v>0</v>
      </c>
      <c r="CD657" s="53">
        <v>0</v>
      </c>
      <c r="CE657" s="53">
        <v>0</v>
      </c>
      <c r="CF657" s="53">
        <v>0</v>
      </c>
      <c r="CG657" s="53">
        <v>0</v>
      </c>
      <c r="CH657" s="53">
        <v>0</v>
      </c>
      <c r="CI657" s="53">
        <v>0</v>
      </c>
      <c r="CJ657" s="53">
        <v>0</v>
      </c>
      <c r="CK657" s="53">
        <v>0</v>
      </c>
      <c r="CL657" s="53">
        <v>0</v>
      </c>
      <c r="CM657" s="53">
        <v>0</v>
      </c>
      <c r="CN657" s="53">
        <v>0</v>
      </c>
      <c r="CO657" s="53">
        <v>0</v>
      </c>
      <c r="CP657" s="53">
        <v>0</v>
      </c>
      <c r="CQ657" s="53">
        <v>0</v>
      </c>
      <c r="CR657" s="53">
        <v>0</v>
      </c>
      <c r="CS657" s="53">
        <v>0</v>
      </c>
      <c r="CT657" s="53">
        <v>0</v>
      </c>
      <c r="CU657" s="53">
        <v>0</v>
      </c>
      <c r="CV657" s="53">
        <v>0</v>
      </c>
      <c r="CW657" s="53">
        <v>0</v>
      </c>
      <c r="CX657" s="53">
        <v>0</v>
      </c>
      <c r="CY657" s="53">
        <v>0</v>
      </c>
      <c r="CZ657" s="53">
        <v>0</v>
      </c>
      <c r="DA657" s="53">
        <v>0</v>
      </c>
      <c r="DB657" s="53">
        <v>0</v>
      </c>
      <c r="DC657" s="53">
        <v>0</v>
      </c>
      <c r="DD657" s="53">
        <v>0</v>
      </c>
      <c r="DE657" s="53">
        <v>0</v>
      </c>
      <c r="DF657" s="53">
        <v>0</v>
      </c>
      <c r="DG657" s="53">
        <v>0</v>
      </c>
      <c r="DH657" s="53">
        <v>0</v>
      </c>
      <c r="DI657" s="53">
        <v>0</v>
      </c>
      <c r="DJ657" s="53">
        <v>0</v>
      </c>
      <c r="DK657" s="53">
        <v>0</v>
      </c>
      <c r="DL657" s="53">
        <v>0</v>
      </c>
      <c r="DM657" s="53">
        <v>0</v>
      </c>
      <c r="DN657" s="53">
        <v>0</v>
      </c>
      <c r="DO657" s="53">
        <v>0</v>
      </c>
      <c r="DP657" s="53">
        <v>0</v>
      </c>
      <c r="DQ657" s="53">
        <v>0</v>
      </c>
      <c r="DR657" s="53">
        <v>0</v>
      </c>
      <c r="DS657" s="53">
        <v>0</v>
      </c>
      <c r="DT657" s="53">
        <v>0</v>
      </c>
      <c r="DU657" s="53">
        <v>0</v>
      </c>
      <c r="DV657" s="53">
        <v>0</v>
      </c>
      <c r="DW657" s="53">
        <v>0</v>
      </c>
      <c r="DX657" s="53">
        <v>0</v>
      </c>
      <c r="DY657" s="53">
        <v>0</v>
      </c>
      <c r="DZ657" s="53">
        <v>0</v>
      </c>
      <c r="EA657" s="53">
        <v>0</v>
      </c>
      <c r="EB657" s="53">
        <v>0</v>
      </c>
      <c r="EC657" s="53">
        <v>0</v>
      </c>
      <c r="ED657" s="53">
        <v>0</v>
      </c>
      <c r="EE657" s="53">
        <v>0</v>
      </c>
      <c r="EF657" s="53">
        <v>0</v>
      </c>
      <c r="EG657" s="53">
        <v>0</v>
      </c>
      <c r="EH657" s="53">
        <v>0</v>
      </c>
      <c r="EI657" s="53">
        <v>0</v>
      </c>
      <c r="EJ657" s="53">
        <v>0</v>
      </c>
      <c r="EK657" s="53">
        <v>0</v>
      </c>
      <c r="EL657" s="53">
        <v>0</v>
      </c>
      <c r="EM657" s="53">
        <v>0</v>
      </c>
      <c r="EN657" s="53">
        <v>0</v>
      </c>
      <c r="EO657" s="53">
        <v>0</v>
      </c>
      <c r="EP657" s="53">
        <v>0</v>
      </c>
      <c r="EQ657" s="53">
        <v>0</v>
      </c>
      <c r="ER657" s="53">
        <v>0</v>
      </c>
      <c r="ES657" s="53">
        <v>0</v>
      </c>
      <c r="ET657" s="53">
        <v>0</v>
      </c>
      <c r="EU657" s="53">
        <v>0</v>
      </c>
      <c r="EV657" s="53">
        <v>0</v>
      </c>
      <c r="EW657" s="53">
        <v>68.75909</v>
      </c>
      <c r="EX657" s="53">
        <v>67.422730000000001</v>
      </c>
      <c r="EY657" s="53">
        <v>66.145449999999997</v>
      </c>
      <c r="EZ657" s="53">
        <v>64.99091</v>
      </c>
      <c r="FA657" s="53">
        <v>63.931820000000002</v>
      </c>
      <c r="FB657" s="53">
        <v>62.890909999999998</v>
      </c>
      <c r="FC657" s="53">
        <v>62.272730000000003</v>
      </c>
      <c r="FD657" s="53">
        <v>63.768180000000001</v>
      </c>
      <c r="FE657" s="53">
        <v>67.736369999999994</v>
      </c>
      <c r="FF657" s="53">
        <v>72.172730000000001</v>
      </c>
      <c r="FG657" s="53">
        <v>76.436359999999993</v>
      </c>
      <c r="FH657" s="53">
        <v>80.472719999999995</v>
      </c>
      <c r="FI657" s="53">
        <v>83.927269999999993</v>
      </c>
      <c r="FJ657" s="53">
        <v>87.040909999999997</v>
      </c>
      <c r="FK657" s="53">
        <v>89.7</v>
      </c>
      <c r="FL657" s="53">
        <v>91.554540000000003</v>
      </c>
      <c r="FM657" s="53">
        <v>92.577269999999999</v>
      </c>
      <c r="FN657" s="53">
        <v>92.236369999999994</v>
      </c>
      <c r="FO657" s="53">
        <v>89.931820000000002</v>
      </c>
      <c r="FP657" s="53">
        <v>85.227270000000004</v>
      </c>
      <c r="FQ657" s="53">
        <v>79.454539999999994</v>
      </c>
      <c r="FR657" s="53">
        <v>75.377269999999996</v>
      </c>
      <c r="FS657" s="53">
        <v>72.59545</v>
      </c>
      <c r="FT657" s="53">
        <v>70.463639999999998</v>
      </c>
      <c r="FU657" s="53">
        <v>5</v>
      </c>
      <c r="FV657" s="53">
        <v>5238.058</v>
      </c>
      <c r="FW657" s="53">
        <v>2408.7020000000002</v>
      </c>
      <c r="FX657" s="53">
        <v>0</v>
      </c>
    </row>
    <row r="658" spans="1:180" x14ac:dyDescent="0.3">
      <c r="A658" t="s">
        <v>174</v>
      </c>
      <c r="B658" t="s">
        <v>222</v>
      </c>
      <c r="C658" t="s">
        <v>180</v>
      </c>
      <c r="D658" t="s">
        <v>227</v>
      </c>
      <c r="E658" t="s">
        <v>187</v>
      </c>
      <c r="F658" t="s">
        <v>235</v>
      </c>
      <c r="G658" t="s">
        <v>244</v>
      </c>
      <c r="H658" s="53">
        <v>7</v>
      </c>
      <c r="I658" s="53">
        <v>0</v>
      </c>
      <c r="J658" s="53">
        <v>0</v>
      </c>
      <c r="K658" s="53">
        <v>0</v>
      </c>
      <c r="L658" s="53">
        <v>0</v>
      </c>
      <c r="M658" s="53">
        <v>0</v>
      </c>
      <c r="N658" s="53">
        <v>0</v>
      </c>
      <c r="O658" s="53">
        <v>0</v>
      </c>
      <c r="P658" s="53">
        <v>0</v>
      </c>
      <c r="Q658" s="53">
        <v>0</v>
      </c>
      <c r="R658" s="53">
        <v>0</v>
      </c>
      <c r="S658" s="53">
        <v>0</v>
      </c>
      <c r="T658" s="53">
        <v>0</v>
      </c>
      <c r="U658" s="53">
        <v>0</v>
      </c>
      <c r="V658" s="53">
        <v>0</v>
      </c>
      <c r="W658" s="53">
        <v>0</v>
      </c>
      <c r="X658" s="53">
        <v>0</v>
      </c>
      <c r="Y658" s="53">
        <v>0</v>
      </c>
      <c r="Z658" s="53">
        <v>0</v>
      </c>
      <c r="AA658" s="53">
        <v>0</v>
      </c>
      <c r="AB658" s="53">
        <v>0</v>
      </c>
      <c r="AC658" s="53">
        <v>0</v>
      </c>
      <c r="AD658" s="53">
        <v>0</v>
      </c>
      <c r="AE658" s="53">
        <v>0</v>
      </c>
      <c r="AF658" s="53">
        <v>0</v>
      </c>
      <c r="AG658" s="53">
        <v>0</v>
      </c>
      <c r="AH658" s="53">
        <v>0</v>
      </c>
      <c r="AI658" s="53">
        <v>0</v>
      </c>
      <c r="AJ658" s="53">
        <v>0</v>
      </c>
      <c r="AK658" s="53">
        <v>0</v>
      </c>
      <c r="AL658" s="53">
        <v>0</v>
      </c>
      <c r="AM658" s="53">
        <v>0</v>
      </c>
      <c r="AN658" s="53">
        <v>0</v>
      </c>
      <c r="AO658" s="53">
        <v>0</v>
      </c>
      <c r="AP658" s="53">
        <v>0</v>
      </c>
      <c r="AQ658" s="53">
        <v>0</v>
      </c>
      <c r="AR658" s="53">
        <v>0</v>
      </c>
      <c r="AS658" s="53">
        <v>0</v>
      </c>
      <c r="AT658" s="53">
        <v>0</v>
      </c>
      <c r="AU658" s="53">
        <v>0</v>
      </c>
      <c r="AV658" s="53">
        <v>0</v>
      </c>
      <c r="AW658" s="53">
        <v>0</v>
      </c>
      <c r="AX658" s="53">
        <v>0</v>
      </c>
      <c r="AY658" s="53">
        <v>0</v>
      </c>
      <c r="AZ658" s="53">
        <v>0</v>
      </c>
      <c r="BA658" s="53">
        <v>0</v>
      </c>
      <c r="BB658" s="53">
        <v>0</v>
      </c>
      <c r="BC658" s="53">
        <v>0</v>
      </c>
      <c r="BD658" s="53">
        <v>0</v>
      </c>
      <c r="BE658" s="53">
        <v>0</v>
      </c>
      <c r="BF658" s="53">
        <v>0</v>
      </c>
      <c r="BG658" s="53">
        <v>0</v>
      </c>
      <c r="BH658" s="53">
        <v>0</v>
      </c>
      <c r="BI658" s="53">
        <v>0</v>
      </c>
      <c r="BJ658" s="53">
        <v>0</v>
      </c>
      <c r="BK658" s="53">
        <v>0</v>
      </c>
      <c r="BL658" s="53">
        <v>0</v>
      </c>
      <c r="BM658" s="53">
        <v>0</v>
      </c>
      <c r="BN658" s="53">
        <v>0</v>
      </c>
      <c r="BO658" s="53">
        <v>0</v>
      </c>
      <c r="BP658" s="53">
        <v>0</v>
      </c>
      <c r="BQ658" s="53">
        <v>0</v>
      </c>
      <c r="BR658" s="53">
        <v>0</v>
      </c>
      <c r="BS658" s="53">
        <v>0</v>
      </c>
      <c r="BT658" s="53">
        <v>0</v>
      </c>
      <c r="BU658" s="53">
        <v>0</v>
      </c>
      <c r="BV658" s="53">
        <v>0</v>
      </c>
      <c r="BW658" s="53">
        <v>0</v>
      </c>
      <c r="BX658" s="53">
        <v>0</v>
      </c>
      <c r="BY658" s="53">
        <v>0</v>
      </c>
      <c r="BZ658" s="53">
        <v>0</v>
      </c>
      <c r="CA658" s="53">
        <v>0</v>
      </c>
      <c r="CB658" s="53">
        <v>0</v>
      </c>
      <c r="CC658" s="53">
        <v>0</v>
      </c>
      <c r="CD658" s="53">
        <v>0</v>
      </c>
      <c r="CE658" s="53">
        <v>0</v>
      </c>
      <c r="CF658" s="53">
        <v>0</v>
      </c>
      <c r="CG658" s="53">
        <v>0</v>
      </c>
      <c r="CH658" s="53">
        <v>0</v>
      </c>
      <c r="CI658" s="53">
        <v>0</v>
      </c>
      <c r="CJ658" s="53">
        <v>0</v>
      </c>
      <c r="CK658" s="53">
        <v>0</v>
      </c>
      <c r="CL658" s="53">
        <v>0</v>
      </c>
      <c r="CM658" s="53">
        <v>0</v>
      </c>
      <c r="CN658" s="53">
        <v>0</v>
      </c>
      <c r="CO658" s="53">
        <v>0</v>
      </c>
      <c r="CP658" s="53">
        <v>0</v>
      </c>
      <c r="CQ658" s="53">
        <v>0</v>
      </c>
      <c r="CR658" s="53">
        <v>0</v>
      </c>
      <c r="CS658" s="53">
        <v>0</v>
      </c>
      <c r="CT658" s="53">
        <v>0</v>
      </c>
      <c r="CU658" s="53">
        <v>0</v>
      </c>
      <c r="CV658" s="53">
        <v>0</v>
      </c>
      <c r="CW658" s="53">
        <v>0</v>
      </c>
      <c r="CX658" s="53">
        <v>0</v>
      </c>
      <c r="CY658" s="53">
        <v>0</v>
      </c>
      <c r="CZ658" s="53">
        <v>0</v>
      </c>
      <c r="DA658" s="53">
        <v>0</v>
      </c>
      <c r="DB658" s="53">
        <v>0</v>
      </c>
      <c r="DC658" s="53">
        <v>0</v>
      </c>
      <c r="DD658" s="53">
        <v>0</v>
      </c>
      <c r="DE658" s="53">
        <v>0</v>
      </c>
      <c r="DF658" s="53">
        <v>0</v>
      </c>
      <c r="DG658" s="53">
        <v>0</v>
      </c>
      <c r="DH658" s="53">
        <v>0</v>
      </c>
      <c r="DI658" s="53">
        <v>0</v>
      </c>
      <c r="DJ658" s="53">
        <v>0</v>
      </c>
      <c r="DK658" s="53">
        <v>0</v>
      </c>
      <c r="DL658" s="53">
        <v>0</v>
      </c>
      <c r="DM658" s="53">
        <v>0</v>
      </c>
      <c r="DN658" s="53">
        <v>0</v>
      </c>
      <c r="DO658" s="53">
        <v>0</v>
      </c>
      <c r="DP658" s="53">
        <v>0</v>
      </c>
      <c r="DQ658" s="53">
        <v>0</v>
      </c>
      <c r="DR658" s="53">
        <v>0</v>
      </c>
      <c r="DS658" s="53">
        <v>0</v>
      </c>
      <c r="DT658" s="53">
        <v>0</v>
      </c>
      <c r="DU658" s="53">
        <v>0</v>
      </c>
      <c r="DV658" s="53">
        <v>0</v>
      </c>
      <c r="DW658" s="53">
        <v>0</v>
      </c>
      <c r="DX658" s="53">
        <v>0</v>
      </c>
      <c r="DY658" s="53">
        <v>0</v>
      </c>
      <c r="DZ658" s="53">
        <v>0</v>
      </c>
      <c r="EA658" s="53">
        <v>0</v>
      </c>
      <c r="EB658" s="53">
        <v>0</v>
      </c>
      <c r="EC658" s="53">
        <v>0</v>
      </c>
      <c r="ED658" s="53">
        <v>0</v>
      </c>
      <c r="EE658" s="53">
        <v>0</v>
      </c>
      <c r="EF658" s="53">
        <v>0</v>
      </c>
      <c r="EG658" s="53">
        <v>0</v>
      </c>
      <c r="EH658" s="53">
        <v>0</v>
      </c>
      <c r="EI658" s="53">
        <v>0</v>
      </c>
      <c r="EJ658" s="53">
        <v>0</v>
      </c>
      <c r="EK658" s="53">
        <v>0</v>
      </c>
      <c r="EL658" s="53">
        <v>0</v>
      </c>
      <c r="EM658" s="53">
        <v>0</v>
      </c>
      <c r="EN658" s="53">
        <v>0</v>
      </c>
      <c r="EO658" s="53">
        <v>0</v>
      </c>
      <c r="EP658" s="53">
        <v>0</v>
      </c>
      <c r="EQ658" s="53">
        <v>0</v>
      </c>
      <c r="ER658" s="53">
        <v>0</v>
      </c>
      <c r="ES658" s="53">
        <v>0</v>
      </c>
      <c r="ET658" s="53">
        <v>0</v>
      </c>
      <c r="EU658" s="53">
        <v>0</v>
      </c>
      <c r="EV658" s="53">
        <v>0</v>
      </c>
      <c r="EW658" s="53">
        <v>67.636359999999996</v>
      </c>
      <c r="EX658" s="53">
        <v>66.477270000000004</v>
      </c>
      <c r="EY658" s="53">
        <v>65.409090000000006</v>
      </c>
      <c r="EZ658" s="53">
        <v>64.409090000000006</v>
      </c>
      <c r="FA658" s="53">
        <v>63.545459999999999</v>
      </c>
      <c r="FB658" s="53">
        <v>62.659089999999999</v>
      </c>
      <c r="FC658" s="53">
        <v>62.659089999999999</v>
      </c>
      <c r="FD658" s="53">
        <v>64.931820000000002</v>
      </c>
      <c r="FE658" s="53">
        <v>68.022729999999996</v>
      </c>
      <c r="FF658" s="53">
        <v>71.318179999999998</v>
      </c>
      <c r="FG658" s="53">
        <v>74.659090000000006</v>
      </c>
      <c r="FH658" s="53">
        <v>77.818179999999998</v>
      </c>
      <c r="FI658" s="53">
        <v>80.863640000000004</v>
      </c>
      <c r="FJ658" s="53">
        <v>83.659090000000006</v>
      </c>
      <c r="FK658" s="53">
        <v>85.545460000000006</v>
      </c>
      <c r="FL658" s="53">
        <v>86.659090000000006</v>
      </c>
      <c r="FM658" s="53">
        <v>86.863640000000004</v>
      </c>
      <c r="FN658" s="53">
        <v>86.090909999999994</v>
      </c>
      <c r="FO658" s="53">
        <v>84.386359999999996</v>
      </c>
      <c r="FP658" s="53">
        <v>81.159090000000006</v>
      </c>
      <c r="FQ658" s="53">
        <v>76.613640000000004</v>
      </c>
      <c r="FR658" s="53">
        <v>73.340909999999994</v>
      </c>
      <c r="FS658" s="53">
        <v>71.113640000000004</v>
      </c>
      <c r="FT658" s="53">
        <v>69.363640000000004</v>
      </c>
      <c r="FU658" s="53">
        <v>3</v>
      </c>
      <c r="FV658" s="53">
        <v>3157.953</v>
      </c>
      <c r="FW658" s="53">
        <v>2049.578</v>
      </c>
      <c r="FX658" s="53">
        <v>0</v>
      </c>
    </row>
    <row r="659" spans="1:180" x14ac:dyDescent="0.3">
      <c r="A659" t="s">
        <v>174</v>
      </c>
      <c r="B659" t="s">
        <v>222</v>
      </c>
      <c r="C659" t="s">
        <v>180</v>
      </c>
      <c r="D659" t="s">
        <v>248</v>
      </c>
      <c r="E659" t="s">
        <v>187</v>
      </c>
      <c r="F659" t="s">
        <v>235</v>
      </c>
      <c r="G659" t="s">
        <v>244</v>
      </c>
      <c r="H659" s="53">
        <v>7</v>
      </c>
      <c r="I659" s="53">
        <v>0</v>
      </c>
      <c r="J659" s="53">
        <v>0</v>
      </c>
      <c r="K659" s="53">
        <v>0</v>
      </c>
      <c r="L659" s="53">
        <v>0</v>
      </c>
      <c r="M659" s="53">
        <v>0</v>
      </c>
      <c r="N659" s="53">
        <v>0</v>
      </c>
      <c r="O659" s="53">
        <v>0</v>
      </c>
      <c r="P659" s="53">
        <v>0</v>
      </c>
      <c r="Q659" s="53">
        <v>0</v>
      </c>
      <c r="R659" s="53">
        <v>0</v>
      </c>
      <c r="S659" s="53">
        <v>0</v>
      </c>
      <c r="T659" s="53">
        <v>0</v>
      </c>
      <c r="U659" s="53">
        <v>0</v>
      </c>
      <c r="V659" s="53">
        <v>0</v>
      </c>
      <c r="W659" s="53">
        <v>0</v>
      </c>
      <c r="X659" s="53">
        <v>0</v>
      </c>
      <c r="Y659" s="53">
        <v>0</v>
      </c>
      <c r="Z659" s="53">
        <v>0</v>
      </c>
      <c r="AA659" s="53">
        <v>0</v>
      </c>
      <c r="AB659" s="53">
        <v>0</v>
      </c>
      <c r="AC659" s="53">
        <v>0</v>
      </c>
      <c r="AD659" s="53">
        <v>0</v>
      </c>
      <c r="AE659" s="53">
        <v>0</v>
      </c>
      <c r="AF659" s="53">
        <v>0</v>
      </c>
      <c r="AG659" s="53">
        <v>0</v>
      </c>
      <c r="AH659" s="53">
        <v>0</v>
      </c>
      <c r="AI659" s="53">
        <v>0</v>
      </c>
      <c r="AJ659" s="53">
        <v>0</v>
      </c>
      <c r="AK659" s="53">
        <v>0</v>
      </c>
      <c r="AL659" s="53">
        <v>0</v>
      </c>
      <c r="AM659" s="53">
        <v>0</v>
      </c>
      <c r="AN659" s="53">
        <v>0</v>
      </c>
      <c r="AO659" s="53">
        <v>0</v>
      </c>
      <c r="AP659" s="53">
        <v>0</v>
      </c>
      <c r="AQ659" s="53">
        <v>0</v>
      </c>
      <c r="AR659" s="53">
        <v>0</v>
      </c>
      <c r="AS659" s="53">
        <v>0</v>
      </c>
      <c r="AT659" s="53">
        <v>0</v>
      </c>
      <c r="AU659" s="53">
        <v>0</v>
      </c>
      <c r="AV659" s="53">
        <v>0</v>
      </c>
      <c r="AW659" s="53">
        <v>0</v>
      </c>
      <c r="AX659" s="53">
        <v>0</v>
      </c>
      <c r="AY659" s="53">
        <v>0</v>
      </c>
      <c r="AZ659" s="53">
        <v>0</v>
      </c>
      <c r="BA659" s="53">
        <v>0</v>
      </c>
      <c r="BB659" s="53">
        <v>0</v>
      </c>
      <c r="BC659" s="53">
        <v>0</v>
      </c>
      <c r="BD659" s="53">
        <v>0</v>
      </c>
      <c r="BE659" s="53">
        <v>0</v>
      </c>
      <c r="BF659" s="53">
        <v>0</v>
      </c>
      <c r="BG659" s="53">
        <v>0</v>
      </c>
      <c r="BH659" s="53">
        <v>0</v>
      </c>
      <c r="BI659" s="53">
        <v>0</v>
      </c>
      <c r="BJ659" s="53">
        <v>0</v>
      </c>
      <c r="BK659" s="53">
        <v>0</v>
      </c>
      <c r="BL659" s="53">
        <v>0</v>
      </c>
      <c r="BM659" s="53">
        <v>0</v>
      </c>
      <c r="BN659" s="53">
        <v>0</v>
      </c>
      <c r="BO659" s="53">
        <v>0</v>
      </c>
      <c r="BP659" s="53">
        <v>0</v>
      </c>
      <c r="BQ659" s="53">
        <v>0</v>
      </c>
      <c r="BR659" s="53">
        <v>0</v>
      </c>
      <c r="BS659" s="53">
        <v>0</v>
      </c>
      <c r="BT659" s="53">
        <v>0</v>
      </c>
      <c r="BU659" s="53">
        <v>0</v>
      </c>
      <c r="BV659" s="53">
        <v>0</v>
      </c>
      <c r="BW659" s="53">
        <v>0</v>
      </c>
      <c r="BX659" s="53">
        <v>0</v>
      </c>
      <c r="BY659" s="53">
        <v>0</v>
      </c>
      <c r="BZ659" s="53">
        <v>0</v>
      </c>
      <c r="CA659" s="53">
        <v>0</v>
      </c>
      <c r="CB659" s="53">
        <v>0</v>
      </c>
      <c r="CC659" s="53">
        <v>0</v>
      </c>
      <c r="CD659" s="53">
        <v>0</v>
      </c>
      <c r="CE659" s="53">
        <v>0</v>
      </c>
      <c r="CF659" s="53">
        <v>0</v>
      </c>
      <c r="CG659" s="53">
        <v>0</v>
      </c>
      <c r="CH659" s="53">
        <v>0</v>
      </c>
      <c r="CI659" s="53">
        <v>0</v>
      </c>
      <c r="CJ659" s="53">
        <v>0</v>
      </c>
      <c r="CK659" s="53">
        <v>0</v>
      </c>
      <c r="CL659" s="53">
        <v>0</v>
      </c>
      <c r="CM659" s="53">
        <v>0</v>
      </c>
      <c r="CN659" s="53">
        <v>0</v>
      </c>
      <c r="CO659" s="53">
        <v>0</v>
      </c>
      <c r="CP659" s="53">
        <v>0</v>
      </c>
      <c r="CQ659" s="53">
        <v>0</v>
      </c>
      <c r="CR659" s="53">
        <v>0</v>
      </c>
      <c r="CS659" s="53">
        <v>0</v>
      </c>
      <c r="CT659" s="53">
        <v>0</v>
      </c>
      <c r="CU659" s="53">
        <v>0</v>
      </c>
      <c r="CV659" s="53">
        <v>0</v>
      </c>
      <c r="CW659" s="53">
        <v>0</v>
      </c>
      <c r="CX659" s="53">
        <v>0</v>
      </c>
      <c r="CY659" s="53">
        <v>0</v>
      </c>
      <c r="CZ659" s="53">
        <v>0</v>
      </c>
      <c r="DA659" s="53">
        <v>0</v>
      </c>
      <c r="DB659" s="53">
        <v>0</v>
      </c>
      <c r="DC659" s="53">
        <v>0</v>
      </c>
      <c r="DD659" s="53">
        <v>0</v>
      </c>
      <c r="DE659" s="53">
        <v>0</v>
      </c>
      <c r="DF659" s="53">
        <v>0</v>
      </c>
      <c r="DG659" s="53">
        <v>0</v>
      </c>
      <c r="DH659" s="53">
        <v>0</v>
      </c>
      <c r="DI659" s="53">
        <v>0</v>
      </c>
      <c r="DJ659" s="53">
        <v>0</v>
      </c>
      <c r="DK659" s="53">
        <v>0</v>
      </c>
      <c r="DL659" s="53">
        <v>0</v>
      </c>
      <c r="DM659" s="53">
        <v>0</v>
      </c>
      <c r="DN659" s="53">
        <v>0</v>
      </c>
      <c r="DO659" s="53">
        <v>0</v>
      </c>
      <c r="DP659" s="53">
        <v>0</v>
      </c>
      <c r="DQ659" s="53">
        <v>0</v>
      </c>
      <c r="DR659" s="53">
        <v>0</v>
      </c>
      <c r="DS659" s="53">
        <v>0</v>
      </c>
      <c r="DT659" s="53">
        <v>0</v>
      </c>
      <c r="DU659" s="53">
        <v>0</v>
      </c>
      <c r="DV659" s="53">
        <v>0</v>
      </c>
      <c r="DW659" s="53">
        <v>0</v>
      </c>
      <c r="DX659" s="53">
        <v>0</v>
      </c>
      <c r="DY659" s="53">
        <v>0</v>
      </c>
      <c r="DZ659" s="53">
        <v>0</v>
      </c>
      <c r="EA659" s="53">
        <v>0</v>
      </c>
      <c r="EB659" s="53">
        <v>0</v>
      </c>
      <c r="EC659" s="53">
        <v>0</v>
      </c>
      <c r="ED659" s="53">
        <v>0</v>
      </c>
      <c r="EE659" s="53">
        <v>0</v>
      </c>
      <c r="EF659" s="53">
        <v>0</v>
      </c>
      <c r="EG659" s="53">
        <v>0</v>
      </c>
      <c r="EH659" s="53">
        <v>0</v>
      </c>
      <c r="EI659" s="53">
        <v>0</v>
      </c>
      <c r="EJ659" s="53">
        <v>0</v>
      </c>
      <c r="EK659" s="53">
        <v>0</v>
      </c>
      <c r="EL659" s="53">
        <v>0</v>
      </c>
      <c r="EM659" s="53">
        <v>0</v>
      </c>
      <c r="EN659" s="53">
        <v>0</v>
      </c>
      <c r="EO659" s="53">
        <v>0</v>
      </c>
      <c r="EP659" s="53">
        <v>0</v>
      </c>
      <c r="EQ659" s="53">
        <v>0</v>
      </c>
      <c r="ER659" s="53">
        <v>0</v>
      </c>
      <c r="ES659" s="53">
        <v>0</v>
      </c>
      <c r="ET659" s="53">
        <v>0</v>
      </c>
      <c r="EU659" s="53">
        <v>0</v>
      </c>
      <c r="EV659" s="53">
        <v>0</v>
      </c>
      <c r="EW659" s="53">
        <v>71.3125</v>
      </c>
      <c r="EX659" s="53">
        <v>70.125</v>
      </c>
      <c r="EY659" s="53">
        <v>68.75</v>
      </c>
      <c r="EZ659" s="53">
        <v>67.5</v>
      </c>
      <c r="FA659" s="53">
        <v>66.0625</v>
      </c>
      <c r="FB659" s="53">
        <v>65</v>
      </c>
      <c r="FC659" s="53">
        <v>64.625</v>
      </c>
      <c r="FD659" s="53">
        <v>66.4375</v>
      </c>
      <c r="FE659" s="53">
        <v>69.625</v>
      </c>
      <c r="FF659" s="53">
        <v>73.125</v>
      </c>
      <c r="FG659" s="53">
        <v>76.6875</v>
      </c>
      <c r="FH659" s="53">
        <v>80.5</v>
      </c>
      <c r="FI659" s="53">
        <v>83.75</v>
      </c>
      <c r="FJ659" s="53">
        <v>86.6875</v>
      </c>
      <c r="FK659" s="53">
        <v>89.5</v>
      </c>
      <c r="FL659" s="53">
        <v>91.25</v>
      </c>
      <c r="FM659" s="53">
        <v>91.4375</v>
      </c>
      <c r="FN659" s="53">
        <v>90.375</v>
      </c>
      <c r="FO659" s="53">
        <v>88.1875</v>
      </c>
      <c r="FP659" s="53">
        <v>85.0625</v>
      </c>
      <c r="FQ659" s="53">
        <v>80.3125</v>
      </c>
      <c r="FR659" s="53">
        <v>76.4375</v>
      </c>
      <c r="FS659" s="53">
        <v>73.375</v>
      </c>
      <c r="FT659" s="53">
        <v>71.0625</v>
      </c>
      <c r="FU659" s="53">
        <v>3</v>
      </c>
      <c r="FV659" s="53">
        <v>3157.953</v>
      </c>
      <c r="FW659" s="53">
        <v>2049.578</v>
      </c>
      <c r="FX659" s="53">
        <v>0</v>
      </c>
    </row>
    <row r="660" spans="1:180" x14ac:dyDescent="0.3">
      <c r="A660" t="s">
        <v>174</v>
      </c>
      <c r="B660" t="s">
        <v>222</v>
      </c>
      <c r="C660" t="s">
        <v>180</v>
      </c>
      <c r="D660" t="s">
        <v>227</v>
      </c>
      <c r="E660" t="s">
        <v>189</v>
      </c>
      <c r="F660" t="s">
        <v>235</v>
      </c>
      <c r="G660" t="s">
        <v>244</v>
      </c>
      <c r="H660" s="53">
        <v>7</v>
      </c>
      <c r="I660" s="53">
        <v>0</v>
      </c>
      <c r="J660" s="53">
        <v>0</v>
      </c>
      <c r="K660" s="53">
        <v>0</v>
      </c>
      <c r="L660" s="53">
        <v>0</v>
      </c>
      <c r="M660" s="53">
        <v>0</v>
      </c>
      <c r="N660" s="53">
        <v>0</v>
      </c>
      <c r="O660" s="53">
        <v>0</v>
      </c>
      <c r="P660" s="53">
        <v>0</v>
      </c>
      <c r="Q660" s="53">
        <v>0</v>
      </c>
      <c r="R660" s="53">
        <v>0</v>
      </c>
      <c r="S660" s="53">
        <v>0</v>
      </c>
      <c r="T660" s="53">
        <v>0</v>
      </c>
      <c r="U660" s="53">
        <v>0</v>
      </c>
      <c r="V660" s="53">
        <v>0</v>
      </c>
      <c r="W660" s="53">
        <v>0</v>
      </c>
      <c r="X660" s="53">
        <v>0</v>
      </c>
      <c r="Y660" s="53">
        <v>0</v>
      </c>
      <c r="Z660" s="53">
        <v>0</v>
      </c>
      <c r="AA660" s="53">
        <v>0</v>
      </c>
      <c r="AB660" s="53">
        <v>0</v>
      </c>
      <c r="AC660" s="53">
        <v>0</v>
      </c>
      <c r="AD660" s="53">
        <v>0</v>
      </c>
      <c r="AE660" s="53">
        <v>0</v>
      </c>
      <c r="AF660" s="53">
        <v>0</v>
      </c>
      <c r="AG660" s="53">
        <v>0</v>
      </c>
      <c r="AH660" s="53">
        <v>0</v>
      </c>
      <c r="AI660" s="53">
        <v>0</v>
      </c>
      <c r="AJ660" s="53">
        <v>0</v>
      </c>
      <c r="AK660" s="53">
        <v>0</v>
      </c>
      <c r="AL660" s="53">
        <v>0</v>
      </c>
      <c r="AM660" s="53">
        <v>0</v>
      </c>
      <c r="AN660" s="53">
        <v>0</v>
      </c>
      <c r="AO660" s="53">
        <v>0</v>
      </c>
      <c r="AP660" s="53">
        <v>0</v>
      </c>
      <c r="AQ660" s="53">
        <v>0</v>
      </c>
      <c r="AR660" s="53">
        <v>0</v>
      </c>
      <c r="AS660" s="53">
        <v>0</v>
      </c>
      <c r="AT660" s="53">
        <v>0</v>
      </c>
      <c r="AU660" s="53">
        <v>0</v>
      </c>
      <c r="AV660" s="53">
        <v>0</v>
      </c>
      <c r="AW660" s="53">
        <v>0</v>
      </c>
      <c r="AX660" s="53">
        <v>0</v>
      </c>
      <c r="AY660" s="53">
        <v>0</v>
      </c>
      <c r="AZ660" s="53">
        <v>0</v>
      </c>
      <c r="BA660" s="53">
        <v>0</v>
      </c>
      <c r="BB660" s="53">
        <v>0</v>
      </c>
      <c r="BC660" s="53">
        <v>0</v>
      </c>
      <c r="BD660" s="53">
        <v>0</v>
      </c>
      <c r="BE660" s="53">
        <v>0</v>
      </c>
      <c r="BF660" s="53">
        <v>0</v>
      </c>
      <c r="BG660" s="53">
        <v>0</v>
      </c>
      <c r="BH660" s="53">
        <v>0</v>
      </c>
      <c r="BI660" s="53">
        <v>0</v>
      </c>
      <c r="BJ660" s="53">
        <v>0</v>
      </c>
      <c r="BK660" s="53">
        <v>0</v>
      </c>
      <c r="BL660" s="53">
        <v>0</v>
      </c>
      <c r="BM660" s="53">
        <v>0</v>
      </c>
      <c r="BN660" s="53">
        <v>0</v>
      </c>
      <c r="BO660" s="53">
        <v>0</v>
      </c>
      <c r="BP660" s="53">
        <v>0</v>
      </c>
      <c r="BQ660" s="53">
        <v>0</v>
      </c>
      <c r="BR660" s="53">
        <v>0</v>
      </c>
      <c r="BS660" s="53">
        <v>0</v>
      </c>
      <c r="BT660" s="53">
        <v>0</v>
      </c>
      <c r="BU660" s="53">
        <v>0</v>
      </c>
      <c r="BV660" s="53">
        <v>0</v>
      </c>
      <c r="BW660" s="53">
        <v>0</v>
      </c>
      <c r="BX660" s="53">
        <v>0</v>
      </c>
      <c r="BY660" s="53">
        <v>0</v>
      </c>
      <c r="BZ660" s="53">
        <v>0</v>
      </c>
      <c r="CA660" s="53">
        <v>0</v>
      </c>
      <c r="CB660" s="53">
        <v>0</v>
      </c>
      <c r="CC660" s="53">
        <v>0</v>
      </c>
      <c r="CD660" s="53">
        <v>0</v>
      </c>
      <c r="CE660" s="53">
        <v>0</v>
      </c>
      <c r="CF660" s="53">
        <v>0</v>
      </c>
      <c r="CG660" s="53">
        <v>0</v>
      </c>
      <c r="CH660" s="53">
        <v>0</v>
      </c>
      <c r="CI660" s="53">
        <v>0</v>
      </c>
      <c r="CJ660" s="53">
        <v>0</v>
      </c>
      <c r="CK660" s="53">
        <v>0</v>
      </c>
      <c r="CL660" s="53">
        <v>0</v>
      </c>
      <c r="CM660" s="53">
        <v>0</v>
      </c>
      <c r="CN660" s="53">
        <v>0</v>
      </c>
      <c r="CO660" s="53">
        <v>0</v>
      </c>
      <c r="CP660" s="53">
        <v>0</v>
      </c>
      <c r="CQ660" s="53">
        <v>0</v>
      </c>
      <c r="CR660" s="53">
        <v>0</v>
      </c>
      <c r="CS660" s="53">
        <v>0</v>
      </c>
      <c r="CT660" s="53">
        <v>0</v>
      </c>
      <c r="CU660" s="53">
        <v>0</v>
      </c>
      <c r="CV660" s="53">
        <v>0</v>
      </c>
      <c r="CW660" s="53">
        <v>0</v>
      </c>
      <c r="CX660" s="53">
        <v>0</v>
      </c>
      <c r="CY660" s="53">
        <v>0</v>
      </c>
      <c r="CZ660" s="53">
        <v>0</v>
      </c>
      <c r="DA660" s="53">
        <v>0</v>
      </c>
      <c r="DB660" s="53">
        <v>0</v>
      </c>
      <c r="DC660" s="53">
        <v>0</v>
      </c>
      <c r="DD660" s="53">
        <v>0</v>
      </c>
      <c r="DE660" s="53">
        <v>0</v>
      </c>
      <c r="DF660" s="53">
        <v>0</v>
      </c>
      <c r="DG660" s="53">
        <v>0</v>
      </c>
      <c r="DH660" s="53">
        <v>0</v>
      </c>
      <c r="DI660" s="53">
        <v>0</v>
      </c>
      <c r="DJ660" s="53">
        <v>0</v>
      </c>
      <c r="DK660" s="53">
        <v>0</v>
      </c>
      <c r="DL660" s="53">
        <v>0</v>
      </c>
      <c r="DM660" s="53">
        <v>0</v>
      </c>
      <c r="DN660" s="53">
        <v>0</v>
      </c>
      <c r="DO660" s="53">
        <v>0</v>
      </c>
      <c r="DP660" s="53">
        <v>0</v>
      </c>
      <c r="DQ660" s="53">
        <v>0</v>
      </c>
      <c r="DR660" s="53">
        <v>0</v>
      </c>
      <c r="DS660" s="53">
        <v>0</v>
      </c>
      <c r="DT660" s="53">
        <v>0</v>
      </c>
      <c r="DU660" s="53">
        <v>0</v>
      </c>
      <c r="DV660" s="53">
        <v>0</v>
      </c>
      <c r="DW660" s="53">
        <v>0</v>
      </c>
      <c r="DX660" s="53">
        <v>0</v>
      </c>
      <c r="DY660" s="53">
        <v>0</v>
      </c>
      <c r="DZ660" s="53">
        <v>0</v>
      </c>
      <c r="EA660" s="53">
        <v>0</v>
      </c>
      <c r="EB660" s="53">
        <v>0</v>
      </c>
      <c r="EC660" s="53">
        <v>0</v>
      </c>
      <c r="ED660" s="53">
        <v>0</v>
      </c>
      <c r="EE660" s="53">
        <v>0</v>
      </c>
      <c r="EF660" s="53">
        <v>0</v>
      </c>
      <c r="EG660" s="53">
        <v>0</v>
      </c>
      <c r="EH660" s="53">
        <v>0</v>
      </c>
      <c r="EI660" s="53">
        <v>0</v>
      </c>
      <c r="EJ660" s="53">
        <v>0</v>
      </c>
      <c r="EK660" s="53">
        <v>0</v>
      </c>
      <c r="EL660" s="53">
        <v>0</v>
      </c>
      <c r="EM660" s="53">
        <v>0</v>
      </c>
      <c r="EN660" s="53">
        <v>0</v>
      </c>
      <c r="EO660" s="53">
        <v>0</v>
      </c>
      <c r="EP660" s="53">
        <v>0</v>
      </c>
      <c r="EQ660" s="53">
        <v>0</v>
      </c>
      <c r="ER660" s="53">
        <v>0</v>
      </c>
      <c r="ES660" s="53">
        <v>0</v>
      </c>
      <c r="ET660" s="53">
        <v>0</v>
      </c>
      <c r="EU660" s="53">
        <v>0</v>
      </c>
      <c r="EV660" s="53">
        <v>0</v>
      </c>
      <c r="EW660" s="53">
        <v>71.113640000000004</v>
      </c>
      <c r="EX660" s="53">
        <v>69.681820000000002</v>
      </c>
      <c r="EY660" s="53">
        <v>68.590909999999994</v>
      </c>
      <c r="EZ660" s="53">
        <v>67.386359999999996</v>
      </c>
      <c r="FA660" s="53">
        <v>66.386359999999996</v>
      </c>
      <c r="FB660" s="53">
        <v>65.318179999999998</v>
      </c>
      <c r="FC660" s="53">
        <v>64.409090000000006</v>
      </c>
      <c r="FD660" s="53">
        <v>65.227270000000004</v>
      </c>
      <c r="FE660" s="53">
        <v>67.840909999999994</v>
      </c>
      <c r="FF660" s="53">
        <v>71.227270000000004</v>
      </c>
      <c r="FG660" s="53">
        <v>75.113640000000004</v>
      </c>
      <c r="FH660" s="53">
        <v>78.659090000000006</v>
      </c>
      <c r="FI660" s="53">
        <v>81.886359999999996</v>
      </c>
      <c r="FJ660" s="53">
        <v>85.113640000000004</v>
      </c>
      <c r="FK660" s="53">
        <v>88</v>
      </c>
      <c r="FL660" s="53">
        <v>89.977270000000004</v>
      </c>
      <c r="FM660" s="53">
        <v>90.75</v>
      </c>
      <c r="FN660" s="53">
        <v>90.363640000000004</v>
      </c>
      <c r="FO660" s="53">
        <v>88.295460000000006</v>
      </c>
      <c r="FP660" s="53">
        <v>84.545460000000006</v>
      </c>
      <c r="FQ660" s="53">
        <v>80.340909999999994</v>
      </c>
      <c r="FR660" s="53">
        <v>77.227270000000004</v>
      </c>
      <c r="FS660" s="53">
        <v>75.272729999999996</v>
      </c>
      <c r="FT660" s="53">
        <v>73.25</v>
      </c>
      <c r="FU660" s="53">
        <v>3</v>
      </c>
      <c r="FV660" s="53">
        <v>3311.4029999999998</v>
      </c>
      <c r="FW660" s="53">
        <v>2149.4760000000001</v>
      </c>
      <c r="FX660" s="53">
        <v>0</v>
      </c>
    </row>
    <row r="661" spans="1:180" x14ac:dyDescent="0.3">
      <c r="A661" t="s">
        <v>174</v>
      </c>
      <c r="B661" t="s">
        <v>222</v>
      </c>
      <c r="C661" t="s">
        <v>180</v>
      </c>
      <c r="D661" t="s">
        <v>248</v>
      </c>
      <c r="E661" t="s">
        <v>188</v>
      </c>
      <c r="F661" t="s">
        <v>235</v>
      </c>
      <c r="G661" t="s">
        <v>244</v>
      </c>
      <c r="H661" s="53">
        <v>7</v>
      </c>
      <c r="I661" s="53">
        <v>0</v>
      </c>
      <c r="J661" s="53">
        <v>0</v>
      </c>
      <c r="K661" s="53">
        <v>0</v>
      </c>
      <c r="L661" s="53">
        <v>0</v>
      </c>
      <c r="M661" s="53">
        <v>0</v>
      </c>
      <c r="N661" s="53">
        <v>0</v>
      </c>
      <c r="O661" s="53">
        <v>0</v>
      </c>
      <c r="P661" s="53">
        <v>0</v>
      </c>
      <c r="Q661" s="53">
        <v>0</v>
      </c>
      <c r="R661" s="53">
        <v>0</v>
      </c>
      <c r="S661" s="53">
        <v>0</v>
      </c>
      <c r="T661" s="53">
        <v>0</v>
      </c>
      <c r="U661" s="53">
        <v>0</v>
      </c>
      <c r="V661" s="53">
        <v>0</v>
      </c>
      <c r="W661" s="53">
        <v>0</v>
      </c>
      <c r="X661" s="53">
        <v>0</v>
      </c>
      <c r="Y661" s="53">
        <v>0</v>
      </c>
      <c r="Z661" s="53">
        <v>0</v>
      </c>
      <c r="AA661" s="53">
        <v>0</v>
      </c>
      <c r="AB661" s="53">
        <v>0</v>
      </c>
      <c r="AC661" s="53">
        <v>0</v>
      </c>
      <c r="AD661" s="53">
        <v>0</v>
      </c>
      <c r="AE661" s="53">
        <v>0</v>
      </c>
      <c r="AF661" s="53">
        <v>0</v>
      </c>
      <c r="AG661" s="53">
        <v>0</v>
      </c>
      <c r="AH661" s="53">
        <v>0</v>
      </c>
      <c r="AI661" s="53">
        <v>0</v>
      </c>
      <c r="AJ661" s="53">
        <v>0</v>
      </c>
      <c r="AK661" s="53">
        <v>0</v>
      </c>
      <c r="AL661" s="53">
        <v>0</v>
      </c>
      <c r="AM661" s="53">
        <v>0</v>
      </c>
      <c r="AN661" s="53">
        <v>0</v>
      </c>
      <c r="AO661" s="53">
        <v>0</v>
      </c>
      <c r="AP661" s="53">
        <v>0</v>
      </c>
      <c r="AQ661" s="53">
        <v>0</v>
      </c>
      <c r="AR661" s="53">
        <v>0</v>
      </c>
      <c r="AS661" s="53">
        <v>0</v>
      </c>
      <c r="AT661" s="53">
        <v>0</v>
      </c>
      <c r="AU661" s="53">
        <v>0</v>
      </c>
      <c r="AV661" s="53">
        <v>0</v>
      </c>
      <c r="AW661" s="53">
        <v>0</v>
      </c>
      <c r="AX661" s="53">
        <v>0</v>
      </c>
      <c r="AY661" s="53">
        <v>0</v>
      </c>
      <c r="AZ661" s="53">
        <v>0</v>
      </c>
      <c r="BA661" s="53">
        <v>0</v>
      </c>
      <c r="BB661" s="53">
        <v>0</v>
      </c>
      <c r="BC661" s="53">
        <v>0</v>
      </c>
      <c r="BD661" s="53">
        <v>0</v>
      </c>
      <c r="BE661" s="53">
        <v>0</v>
      </c>
      <c r="BF661" s="53">
        <v>0</v>
      </c>
      <c r="BG661" s="53">
        <v>0</v>
      </c>
      <c r="BH661" s="53">
        <v>0</v>
      </c>
      <c r="BI661" s="53">
        <v>0</v>
      </c>
      <c r="BJ661" s="53">
        <v>0</v>
      </c>
      <c r="BK661" s="53">
        <v>0</v>
      </c>
      <c r="BL661" s="53">
        <v>0</v>
      </c>
      <c r="BM661" s="53">
        <v>0</v>
      </c>
      <c r="BN661" s="53">
        <v>0</v>
      </c>
      <c r="BO661" s="53">
        <v>0</v>
      </c>
      <c r="BP661" s="53">
        <v>0</v>
      </c>
      <c r="BQ661" s="53">
        <v>0</v>
      </c>
      <c r="BR661" s="53">
        <v>0</v>
      </c>
      <c r="BS661" s="53">
        <v>0</v>
      </c>
      <c r="BT661" s="53">
        <v>0</v>
      </c>
      <c r="BU661" s="53">
        <v>0</v>
      </c>
      <c r="BV661" s="53">
        <v>0</v>
      </c>
      <c r="BW661" s="53">
        <v>0</v>
      </c>
      <c r="BX661" s="53">
        <v>0</v>
      </c>
      <c r="BY661" s="53">
        <v>0</v>
      </c>
      <c r="BZ661" s="53">
        <v>0</v>
      </c>
      <c r="CA661" s="53">
        <v>0</v>
      </c>
      <c r="CB661" s="53">
        <v>0</v>
      </c>
      <c r="CC661" s="53">
        <v>0</v>
      </c>
      <c r="CD661" s="53">
        <v>0</v>
      </c>
      <c r="CE661" s="53">
        <v>0</v>
      </c>
      <c r="CF661" s="53">
        <v>0</v>
      </c>
      <c r="CG661" s="53">
        <v>0</v>
      </c>
      <c r="CH661" s="53">
        <v>0</v>
      </c>
      <c r="CI661" s="53">
        <v>0</v>
      </c>
      <c r="CJ661" s="53">
        <v>0</v>
      </c>
      <c r="CK661" s="53">
        <v>0</v>
      </c>
      <c r="CL661" s="53">
        <v>0</v>
      </c>
      <c r="CM661" s="53">
        <v>0</v>
      </c>
      <c r="CN661" s="53">
        <v>0</v>
      </c>
      <c r="CO661" s="53">
        <v>0</v>
      </c>
      <c r="CP661" s="53">
        <v>0</v>
      </c>
      <c r="CQ661" s="53">
        <v>0</v>
      </c>
      <c r="CR661" s="53">
        <v>0</v>
      </c>
      <c r="CS661" s="53">
        <v>0</v>
      </c>
      <c r="CT661" s="53">
        <v>0</v>
      </c>
      <c r="CU661" s="53">
        <v>0</v>
      </c>
      <c r="CV661" s="53">
        <v>0</v>
      </c>
      <c r="CW661" s="53">
        <v>0</v>
      </c>
      <c r="CX661" s="53">
        <v>0</v>
      </c>
      <c r="CY661" s="53">
        <v>0</v>
      </c>
      <c r="CZ661" s="53">
        <v>0</v>
      </c>
      <c r="DA661" s="53">
        <v>0</v>
      </c>
      <c r="DB661" s="53">
        <v>0</v>
      </c>
      <c r="DC661" s="53">
        <v>0</v>
      </c>
      <c r="DD661" s="53">
        <v>0</v>
      </c>
      <c r="DE661" s="53">
        <v>0</v>
      </c>
      <c r="DF661" s="53">
        <v>0</v>
      </c>
      <c r="DG661" s="53">
        <v>0</v>
      </c>
      <c r="DH661" s="53">
        <v>0</v>
      </c>
      <c r="DI661" s="53">
        <v>0</v>
      </c>
      <c r="DJ661" s="53">
        <v>0</v>
      </c>
      <c r="DK661" s="53">
        <v>0</v>
      </c>
      <c r="DL661" s="53">
        <v>0</v>
      </c>
      <c r="DM661" s="53">
        <v>0</v>
      </c>
      <c r="DN661" s="53">
        <v>0</v>
      </c>
      <c r="DO661" s="53">
        <v>0</v>
      </c>
      <c r="DP661" s="53">
        <v>0</v>
      </c>
      <c r="DQ661" s="53">
        <v>0</v>
      </c>
      <c r="DR661" s="53">
        <v>0</v>
      </c>
      <c r="DS661" s="53">
        <v>0</v>
      </c>
      <c r="DT661" s="53">
        <v>0</v>
      </c>
      <c r="DU661" s="53">
        <v>0</v>
      </c>
      <c r="DV661" s="53">
        <v>0</v>
      </c>
      <c r="DW661" s="53">
        <v>0</v>
      </c>
      <c r="DX661" s="53">
        <v>0</v>
      </c>
      <c r="DY661" s="53">
        <v>0</v>
      </c>
      <c r="DZ661" s="53">
        <v>0</v>
      </c>
      <c r="EA661" s="53">
        <v>0</v>
      </c>
      <c r="EB661" s="53">
        <v>0</v>
      </c>
      <c r="EC661" s="53">
        <v>0</v>
      </c>
      <c r="ED661" s="53">
        <v>0</v>
      </c>
      <c r="EE661" s="53">
        <v>0</v>
      </c>
      <c r="EF661" s="53">
        <v>0</v>
      </c>
      <c r="EG661" s="53">
        <v>0</v>
      </c>
      <c r="EH661" s="53">
        <v>0</v>
      </c>
      <c r="EI661" s="53">
        <v>0</v>
      </c>
      <c r="EJ661" s="53">
        <v>0</v>
      </c>
      <c r="EK661" s="53">
        <v>0</v>
      </c>
      <c r="EL661" s="53">
        <v>0</v>
      </c>
      <c r="EM661" s="53">
        <v>0</v>
      </c>
      <c r="EN661" s="53">
        <v>0</v>
      </c>
      <c r="EO661" s="53">
        <v>0</v>
      </c>
      <c r="EP661" s="53">
        <v>0</v>
      </c>
      <c r="EQ661" s="53">
        <v>0</v>
      </c>
      <c r="ER661" s="53">
        <v>0</v>
      </c>
      <c r="ES661" s="53">
        <v>0</v>
      </c>
      <c r="ET661" s="53">
        <v>0</v>
      </c>
      <c r="EU661" s="53">
        <v>0</v>
      </c>
      <c r="EV661" s="53">
        <v>0</v>
      </c>
      <c r="EW661" s="53">
        <v>75.8</v>
      </c>
      <c r="EX661" s="53">
        <v>73.599999999999994</v>
      </c>
      <c r="EY661" s="53">
        <v>71.25</v>
      </c>
      <c r="EZ661" s="53">
        <v>69.2</v>
      </c>
      <c r="FA661" s="53">
        <v>67.95</v>
      </c>
      <c r="FB661" s="53">
        <v>66.650000000000006</v>
      </c>
      <c r="FC661" s="53">
        <v>65.900000000000006</v>
      </c>
      <c r="FD661" s="53">
        <v>67.3</v>
      </c>
      <c r="FE661" s="53">
        <v>70.650000000000006</v>
      </c>
      <c r="FF661" s="53">
        <v>74.3</v>
      </c>
      <c r="FG661" s="53">
        <v>78.349999999999994</v>
      </c>
      <c r="FH661" s="53">
        <v>82.2</v>
      </c>
      <c r="FI661" s="53">
        <v>86.1</v>
      </c>
      <c r="FJ661" s="53">
        <v>89.4</v>
      </c>
      <c r="FK661" s="53">
        <v>92.25</v>
      </c>
      <c r="FL661" s="53">
        <v>93.8</v>
      </c>
      <c r="FM661" s="53">
        <v>94.2</v>
      </c>
      <c r="FN661" s="53">
        <v>93.75</v>
      </c>
      <c r="FO661" s="53">
        <v>91.75</v>
      </c>
      <c r="FP661" s="53">
        <v>88.4</v>
      </c>
      <c r="FQ661" s="53">
        <v>83.95</v>
      </c>
      <c r="FR661" s="53">
        <v>80.150000000000006</v>
      </c>
      <c r="FS661" s="53">
        <v>77.599999999999994</v>
      </c>
      <c r="FT661" s="53">
        <v>75.75</v>
      </c>
      <c r="FU661" s="53">
        <v>3</v>
      </c>
      <c r="FV661" s="53">
        <v>3232.5630000000001</v>
      </c>
      <c r="FW661" s="53">
        <v>2093.4989999999998</v>
      </c>
      <c r="FX661" s="53">
        <v>0</v>
      </c>
    </row>
    <row r="662" spans="1:180" x14ac:dyDescent="0.3">
      <c r="A662" t="s">
        <v>174</v>
      </c>
      <c r="B662" t="s">
        <v>222</v>
      </c>
      <c r="C662" t="s">
        <v>180</v>
      </c>
      <c r="D662" t="s">
        <v>248</v>
      </c>
      <c r="E662" t="s">
        <v>189</v>
      </c>
      <c r="F662" t="s">
        <v>235</v>
      </c>
      <c r="G662" t="s">
        <v>244</v>
      </c>
      <c r="H662" s="53">
        <v>7</v>
      </c>
      <c r="I662" s="53">
        <v>0</v>
      </c>
      <c r="J662" s="53">
        <v>0</v>
      </c>
      <c r="K662" s="53">
        <v>0</v>
      </c>
      <c r="L662" s="53">
        <v>0</v>
      </c>
      <c r="M662" s="53">
        <v>0</v>
      </c>
      <c r="N662" s="53">
        <v>0</v>
      </c>
      <c r="O662" s="53">
        <v>0</v>
      </c>
      <c r="P662" s="53">
        <v>0</v>
      </c>
      <c r="Q662" s="53">
        <v>0</v>
      </c>
      <c r="R662" s="53">
        <v>0</v>
      </c>
      <c r="S662" s="53">
        <v>0</v>
      </c>
      <c r="T662" s="53">
        <v>0</v>
      </c>
      <c r="U662" s="53">
        <v>0</v>
      </c>
      <c r="V662" s="53">
        <v>0</v>
      </c>
      <c r="W662" s="53">
        <v>0</v>
      </c>
      <c r="X662" s="53">
        <v>0</v>
      </c>
      <c r="Y662" s="53">
        <v>0</v>
      </c>
      <c r="Z662" s="53">
        <v>0</v>
      </c>
      <c r="AA662" s="53">
        <v>0</v>
      </c>
      <c r="AB662" s="53">
        <v>0</v>
      </c>
      <c r="AC662" s="53">
        <v>0</v>
      </c>
      <c r="AD662" s="53">
        <v>0</v>
      </c>
      <c r="AE662" s="53">
        <v>0</v>
      </c>
      <c r="AF662" s="53">
        <v>0</v>
      </c>
      <c r="AG662" s="53">
        <v>0</v>
      </c>
      <c r="AH662" s="53">
        <v>0</v>
      </c>
      <c r="AI662" s="53">
        <v>0</v>
      </c>
      <c r="AJ662" s="53">
        <v>0</v>
      </c>
      <c r="AK662" s="53">
        <v>0</v>
      </c>
      <c r="AL662" s="53">
        <v>0</v>
      </c>
      <c r="AM662" s="53">
        <v>0</v>
      </c>
      <c r="AN662" s="53">
        <v>0</v>
      </c>
      <c r="AO662" s="53">
        <v>0</v>
      </c>
      <c r="AP662" s="53">
        <v>0</v>
      </c>
      <c r="AQ662" s="53">
        <v>0</v>
      </c>
      <c r="AR662" s="53">
        <v>0</v>
      </c>
      <c r="AS662" s="53">
        <v>0</v>
      </c>
      <c r="AT662" s="53">
        <v>0</v>
      </c>
      <c r="AU662" s="53">
        <v>0</v>
      </c>
      <c r="AV662" s="53">
        <v>0</v>
      </c>
      <c r="AW662" s="53">
        <v>0</v>
      </c>
      <c r="AX662" s="53">
        <v>0</v>
      </c>
      <c r="AY662" s="53">
        <v>0</v>
      </c>
      <c r="AZ662" s="53">
        <v>0</v>
      </c>
      <c r="BA662" s="53">
        <v>0</v>
      </c>
      <c r="BB662" s="53">
        <v>0</v>
      </c>
      <c r="BC662" s="53">
        <v>0</v>
      </c>
      <c r="BD662" s="53">
        <v>0</v>
      </c>
      <c r="BE662" s="53">
        <v>0</v>
      </c>
      <c r="BF662" s="53">
        <v>0</v>
      </c>
      <c r="BG662" s="53">
        <v>0</v>
      </c>
      <c r="BH662" s="53">
        <v>0</v>
      </c>
      <c r="BI662" s="53">
        <v>0</v>
      </c>
      <c r="BJ662" s="53">
        <v>0</v>
      </c>
      <c r="BK662" s="53">
        <v>0</v>
      </c>
      <c r="BL662" s="53">
        <v>0</v>
      </c>
      <c r="BM662" s="53">
        <v>0</v>
      </c>
      <c r="BN662" s="53">
        <v>0</v>
      </c>
      <c r="BO662" s="53">
        <v>0</v>
      </c>
      <c r="BP662" s="53">
        <v>0</v>
      </c>
      <c r="BQ662" s="53">
        <v>0</v>
      </c>
      <c r="BR662" s="53">
        <v>0</v>
      </c>
      <c r="BS662" s="53">
        <v>0</v>
      </c>
      <c r="BT662" s="53">
        <v>0</v>
      </c>
      <c r="BU662" s="53">
        <v>0</v>
      </c>
      <c r="BV662" s="53">
        <v>0</v>
      </c>
      <c r="BW662" s="53">
        <v>0</v>
      </c>
      <c r="BX662" s="53">
        <v>0</v>
      </c>
      <c r="BY662" s="53">
        <v>0</v>
      </c>
      <c r="BZ662" s="53">
        <v>0</v>
      </c>
      <c r="CA662" s="53">
        <v>0</v>
      </c>
      <c r="CB662" s="53">
        <v>0</v>
      </c>
      <c r="CC662" s="53">
        <v>0</v>
      </c>
      <c r="CD662" s="53">
        <v>0</v>
      </c>
      <c r="CE662" s="53">
        <v>0</v>
      </c>
      <c r="CF662" s="53">
        <v>0</v>
      </c>
      <c r="CG662" s="53">
        <v>0</v>
      </c>
      <c r="CH662" s="53">
        <v>0</v>
      </c>
      <c r="CI662" s="53">
        <v>0</v>
      </c>
      <c r="CJ662" s="53">
        <v>0</v>
      </c>
      <c r="CK662" s="53">
        <v>0</v>
      </c>
      <c r="CL662" s="53">
        <v>0</v>
      </c>
      <c r="CM662" s="53">
        <v>0</v>
      </c>
      <c r="CN662" s="53">
        <v>0</v>
      </c>
      <c r="CO662" s="53">
        <v>0</v>
      </c>
      <c r="CP662" s="53">
        <v>0</v>
      </c>
      <c r="CQ662" s="53">
        <v>0</v>
      </c>
      <c r="CR662" s="53">
        <v>0</v>
      </c>
      <c r="CS662" s="53">
        <v>0</v>
      </c>
      <c r="CT662" s="53">
        <v>0</v>
      </c>
      <c r="CU662" s="53">
        <v>0</v>
      </c>
      <c r="CV662" s="53">
        <v>0</v>
      </c>
      <c r="CW662" s="53">
        <v>0</v>
      </c>
      <c r="CX662" s="53">
        <v>0</v>
      </c>
      <c r="CY662" s="53">
        <v>0</v>
      </c>
      <c r="CZ662" s="53">
        <v>0</v>
      </c>
      <c r="DA662" s="53">
        <v>0</v>
      </c>
      <c r="DB662" s="53">
        <v>0</v>
      </c>
      <c r="DC662" s="53">
        <v>0</v>
      </c>
      <c r="DD662" s="53">
        <v>0</v>
      </c>
      <c r="DE662" s="53">
        <v>0</v>
      </c>
      <c r="DF662" s="53">
        <v>0</v>
      </c>
      <c r="DG662" s="53">
        <v>0</v>
      </c>
      <c r="DH662" s="53">
        <v>0</v>
      </c>
      <c r="DI662" s="53">
        <v>0</v>
      </c>
      <c r="DJ662" s="53">
        <v>0</v>
      </c>
      <c r="DK662" s="53">
        <v>0</v>
      </c>
      <c r="DL662" s="53">
        <v>0</v>
      </c>
      <c r="DM662" s="53">
        <v>0</v>
      </c>
      <c r="DN662" s="53">
        <v>0</v>
      </c>
      <c r="DO662" s="53">
        <v>0</v>
      </c>
      <c r="DP662" s="53">
        <v>0</v>
      </c>
      <c r="DQ662" s="53">
        <v>0</v>
      </c>
      <c r="DR662" s="53">
        <v>0</v>
      </c>
      <c r="DS662" s="53">
        <v>0</v>
      </c>
      <c r="DT662" s="53">
        <v>0</v>
      </c>
      <c r="DU662" s="53">
        <v>0</v>
      </c>
      <c r="DV662" s="53">
        <v>0</v>
      </c>
      <c r="DW662" s="53">
        <v>0</v>
      </c>
      <c r="DX662" s="53">
        <v>0</v>
      </c>
      <c r="DY662" s="53">
        <v>0</v>
      </c>
      <c r="DZ662" s="53">
        <v>0</v>
      </c>
      <c r="EA662" s="53">
        <v>0</v>
      </c>
      <c r="EB662" s="53">
        <v>0</v>
      </c>
      <c r="EC662" s="53">
        <v>0</v>
      </c>
      <c r="ED662" s="53">
        <v>0</v>
      </c>
      <c r="EE662" s="53">
        <v>0</v>
      </c>
      <c r="EF662" s="53">
        <v>0</v>
      </c>
      <c r="EG662" s="53">
        <v>0</v>
      </c>
      <c r="EH662" s="53">
        <v>0</v>
      </c>
      <c r="EI662" s="53">
        <v>0</v>
      </c>
      <c r="EJ662" s="53">
        <v>0</v>
      </c>
      <c r="EK662" s="53">
        <v>0</v>
      </c>
      <c r="EL662" s="53">
        <v>0</v>
      </c>
      <c r="EM662" s="53">
        <v>0</v>
      </c>
      <c r="EN662" s="53">
        <v>0</v>
      </c>
      <c r="EO662" s="53">
        <v>0</v>
      </c>
      <c r="EP662" s="53">
        <v>0</v>
      </c>
      <c r="EQ662" s="53">
        <v>0</v>
      </c>
      <c r="ER662" s="53">
        <v>0</v>
      </c>
      <c r="ES662" s="53">
        <v>0</v>
      </c>
      <c r="ET662" s="53">
        <v>0</v>
      </c>
      <c r="EU662" s="53">
        <v>0</v>
      </c>
      <c r="EV662" s="53">
        <v>0</v>
      </c>
      <c r="EW662" s="53">
        <v>73.388890000000004</v>
      </c>
      <c r="EX662" s="53">
        <v>71.722219999999993</v>
      </c>
      <c r="EY662" s="53">
        <v>70.166659999999993</v>
      </c>
      <c r="EZ662" s="53">
        <v>68.722219999999993</v>
      </c>
      <c r="FA662" s="53">
        <v>67.94444</v>
      </c>
      <c r="FB662" s="53">
        <v>67.05556</v>
      </c>
      <c r="FC662" s="53">
        <v>66.333340000000007</v>
      </c>
      <c r="FD662" s="53">
        <v>66.722219999999993</v>
      </c>
      <c r="FE662" s="53">
        <v>69.388890000000004</v>
      </c>
      <c r="FF662" s="53">
        <v>72.777780000000007</v>
      </c>
      <c r="FG662" s="53">
        <v>76.722219999999993</v>
      </c>
      <c r="FH662" s="53">
        <v>80.5</v>
      </c>
      <c r="FI662" s="53">
        <v>84.111109999999996</v>
      </c>
      <c r="FJ662" s="53">
        <v>87.111109999999996</v>
      </c>
      <c r="FK662" s="53">
        <v>89.611109999999996</v>
      </c>
      <c r="FL662" s="53">
        <v>91.777780000000007</v>
      </c>
      <c r="FM662" s="53">
        <v>92.333340000000007</v>
      </c>
      <c r="FN662" s="53">
        <v>91.166659999999993</v>
      </c>
      <c r="FO662" s="53">
        <v>89.5</v>
      </c>
      <c r="FP662" s="53">
        <v>85.833340000000007</v>
      </c>
      <c r="FQ662" s="53">
        <v>81.55556</v>
      </c>
      <c r="FR662" s="53">
        <v>78.05556</v>
      </c>
      <c r="FS662" s="53">
        <v>75.666659999999993</v>
      </c>
      <c r="FT662" s="53">
        <v>74</v>
      </c>
      <c r="FU662" s="53">
        <v>3</v>
      </c>
      <c r="FV662" s="53">
        <v>3311.4029999999998</v>
      </c>
      <c r="FW662" s="53">
        <v>2149.4760000000001</v>
      </c>
      <c r="FX662" s="53">
        <v>0</v>
      </c>
    </row>
    <row r="663" spans="1:180" x14ac:dyDescent="0.3">
      <c r="A663" t="s">
        <v>174</v>
      </c>
      <c r="B663" t="s">
        <v>222</v>
      </c>
      <c r="C663" t="s">
        <v>180</v>
      </c>
      <c r="D663" t="s">
        <v>227</v>
      </c>
      <c r="E663" t="s">
        <v>190</v>
      </c>
      <c r="F663" t="s">
        <v>235</v>
      </c>
      <c r="G663" t="s">
        <v>244</v>
      </c>
      <c r="H663" s="53">
        <v>7</v>
      </c>
      <c r="I663" s="53">
        <v>0</v>
      </c>
      <c r="J663" s="53">
        <v>0</v>
      </c>
      <c r="K663" s="53">
        <v>0</v>
      </c>
      <c r="L663" s="53">
        <v>0</v>
      </c>
      <c r="M663" s="53">
        <v>0</v>
      </c>
      <c r="N663" s="53">
        <v>0</v>
      </c>
      <c r="O663" s="53">
        <v>0</v>
      </c>
      <c r="P663" s="53">
        <v>0</v>
      </c>
      <c r="Q663" s="53">
        <v>0</v>
      </c>
      <c r="R663" s="53">
        <v>0</v>
      </c>
      <c r="S663" s="53">
        <v>0</v>
      </c>
      <c r="T663" s="53">
        <v>0</v>
      </c>
      <c r="U663" s="53">
        <v>0</v>
      </c>
      <c r="V663" s="53">
        <v>0</v>
      </c>
      <c r="W663" s="53">
        <v>0</v>
      </c>
      <c r="X663" s="53">
        <v>0</v>
      </c>
      <c r="Y663" s="53">
        <v>0</v>
      </c>
      <c r="Z663" s="53">
        <v>0</v>
      </c>
      <c r="AA663" s="53">
        <v>0</v>
      </c>
      <c r="AB663" s="53">
        <v>0</v>
      </c>
      <c r="AC663" s="53">
        <v>0</v>
      </c>
      <c r="AD663" s="53">
        <v>0</v>
      </c>
      <c r="AE663" s="53">
        <v>0</v>
      </c>
      <c r="AF663" s="53">
        <v>0</v>
      </c>
      <c r="AG663" s="53">
        <v>0</v>
      </c>
      <c r="AH663" s="53">
        <v>0</v>
      </c>
      <c r="AI663" s="53">
        <v>0</v>
      </c>
      <c r="AJ663" s="53">
        <v>0</v>
      </c>
      <c r="AK663" s="53">
        <v>0</v>
      </c>
      <c r="AL663" s="53">
        <v>0</v>
      </c>
      <c r="AM663" s="53">
        <v>0</v>
      </c>
      <c r="AN663" s="53">
        <v>0</v>
      </c>
      <c r="AO663" s="53">
        <v>0</v>
      </c>
      <c r="AP663" s="53">
        <v>0</v>
      </c>
      <c r="AQ663" s="53">
        <v>0</v>
      </c>
      <c r="AR663" s="53">
        <v>0</v>
      </c>
      <c r="AS663" s="53">
        <v>0</v>
      </c>
      <c r="AT663" s="53">
        <v>0</v>
      </c>
      <c r="AU663" s="53">
        <v>0</v>
      </c>
      <c r="AV663" s="53">
        <v>0</v>
      </c>
      <c r="AW663" s="53">
        <v>0</v>
      </c>
      <c r="AX663" s="53">
        <v>0</v>
      </c>
      <c r="AY663" s="53">
        <v>0</v>
      </c>
      <c r="AZ663" s="53">
        <v>0</v>
      </c>
      <c r="BA663" s="53">
        <v>0</v>
      </c>
      <c r="BB663" s="53">
        <v>0</v>
      </c>
      <c r="BC663" s="53">
        <v>0</v>
      </c>
      <c r="BD663" s="53">
        <v>0</v>
      </c>
      <c r="BE663" s="53">
        <v>0</v>
      </c>
      <c r="BF663" s="53">
        <v>0</v>
      </c>
      <c r="BG663" s="53">
        <v>0</v>
      </c>
      <c r="BH663" s="53">
        <v>0</v>
      </c>
      <c r="BI663" s="53">
        <v>0</v>
      </c>
      <c r="BJ663" s="53">
        <v>0</v>
      </c>
      <c r="BK663" s="53">
        <v>0</v>
      </c>
      <c r="BL663" s="53">
        <v>0</v>
      </c>
      <c r="BM663" s="53">
        <v>0</v>
      </c>
      <c r="BN663" s="53">
        <v>0</v>
      </c>
      <c r="BO663" s="53">
        <v>0</v>
      </c>
      <c r="BP663" s="53">
        <v>0</v>
      </c>
      <c r="BQ663" s="53">
        <v>0</v>
      </c>
      <c r="BR663" s="53">
        <v>0</v>
      </c>
      <c r="BS663" s="53">
        <v>0</v>
      </c>
      <c r="BT663" s="53">
        <v>0</v>
      </c>
      <c r="BU663" s="53">
        <v>0</v>
      </c>
      <c r="BV663" s="53">
        <v>0</v>
      </c>
      <c r="BW663" s="53">
        <v>0</v>
      </c>
      <c r="BX663" s="53">
        <v>0</v>
      </c>
      <c r="BY663" s="53">
        <v>0</v>
      </c>
      <c r="BZ663" s="53">
        <v>0</v>
      </c>
      <c r="CA663" s="53">
        <v>0</v>
      </c>
      <c r="CB663" s="53">
        <v>0</v>
      </c>
      <c r="CC663" s="53">
        <v>0</v>
      </c>
      <c r="CD663" s="53">
        <v>0</v>
      </c>
      <c r="CE663" s="53">
        <v>0</v>
      </c>
      <c r="CF663" s="53">
        <v>0</v>
      </c>
      <c r="CG663" s="53">
        <v>0</v>
      </c>
      <c r="CH663" s="53">
        <v>0</v>
      </c>
      <c r="CI663" s="53">
        <v>0</v>
      </c>
      <c r="CJ663" s="53">
        <v>0</v>
      </c>
      <c r="CK663" s="53">
        <v>0</v>
      </c>
      <c r="CL663" s="53">
        <v>0</v>
      </c>
      <c r="CM663" s="53">
        <v>0</v>
      </c>
      <c r="CN663" s="53">
        <v>0</v>
      </c>
      <c r="CO663" s="53">
        <v>0</v>
      </c>
      <c r="CP663" s="53">
        <v>0</v>
      </c>
      <c r="CQ663" s="53">
        <v>0</v>
      </c>
      <c r="CR663" s="53">
        <v>0</v>
      </c>
      <c r="CS663" s="53">
        <v>0</v>
      </c>
      <c r="CT663" s="53">
        <v>0</v>
      </c>
      <c r="CU663" s="53">
        <v>0</v>
      </c>
      <c r="CV663" s="53">
        <v>0</v>
      </c>
      <c r="CW663" s="53">
        <v>0</v>
      </c>
      <c r="CX663" s="53">
        <v>0</v>
      </c>
      <c r="CY663" s="53">
        <v>0</v>
      </c>
      <c r="CZ663" s="53">
        <v>0</v>
      </c>
      <c r="DA663" s="53">
        <v>0</v>
      </c>
      <c r="DB663" s="53">
        <v>0</v>
      </c>
      <c r="DC663" s="53">
        <v>0</v>
      </c>
      <c r="DD663" s="53">
        <v>0</v>
      </c>
      <c r="DE663" s="53">
        <v>0</v>
      </c>
      <c r="DF663" s="53">
        <v>0</v>
      </c>
      <c r="DG663" s="53">
        <v>0</v>
      </c>
      <c r="DH663" s="53">
        <v>0</v>
      </c>
      <c r="DI663" s="53">
        <v>0</v>
      </c>
      <c r="DJ663" s="53">
        <v>0</v>
      </c>
      <c r="DK663" s="53">
        <v>0</v>
      </c>
      <c r="DL663" s="53">
        <v>0</v>
      </c>
      <c r="DM663" s="53">
        <v>0</v>
      </c>
      <c r="DN663" s="53">
        <v>0</v>
      </c>
      <c r="DO663" s="53">
        <v>0</v>
      </c>
      <c r="DP663" s="53">
        <v>0</v>
      </c>
      <c r="DQ663" s="53">
        <v>0</v>
      </c>
      <c r="DR663" s="53">
        <v>0</v>
      </c>
      <c r="DS663" s="53">
        <v>0</v>
      </c>
      <c r="DT663" s="53">
        <v>0</v>
      </c>
      <c r="DU663" s="53">
        <v>0</v>
      </c>
      <c r="DV663" s="53">
        <v>0</v>
      </c>
      <c r="DW663" s="53">
        <v>0</v>
      </c>
      <c r="DX663" s="53">
        <v>0</v>
      </c>
      <c r="DY663" s="53">
        <v>0</v>
      </c>
      <c r="DZ663" s="53">
        <v>0</v>
      </c>
      <c r="EA663" s="53">
        <v>0</v>
      </c>
      <c r="EB663" s="53">
        <v>0</v>
      </c>
      <c r="EC663" s="53">
        <v>0</v>
      </c>
      <c r="ED663" s="53">
        <v>0</v>
      </c>
      <c r="EE663" s="53">
        <v>0</v>
      </c>
      <c r="EF663" s="53">
        <v>0</v>
      </c>
      <c r="EG663" s="53">
        <v>0</v>
      </c>
      <c r="EH663" s="53">
        <v>0</v>
      </c>
      <c r="EI663" s="53">
        <v>0</v>
      </c>
      <c r="EJ663" s="53">
        <v>0</v>
      </c>
      <c r="EK663" s="53">
        <v>0</v>
      </c>
      <c r="EL663" s="53">
        <v>0</v>
      </c>
      <c r="EM663" s="53">
        <v>0</v>
      </c>
      <c r="EN663" s="53">
        <v>0</v>
      </c>
      <c r="EO663" s="53">
        <v>0</v>
      </c>
      <c r="EP663" s="53">
        <v>0</v>
      </c>
      <c r="EQ663" s="53">
        <v>0</v>
      </c>
      <c r="ER663" s="53">
        <v>0</v>
      </c>
      <c r="ES663" s="53">
        <v>0</v>
      </c>
      <c r="ET663" s="53">
        <v>0</v>
      </c>
      <c r="EU663" s="53">
        <v>0</v>
      </c>
      <c r="EV663" s="53">
        <v>0</v>
      </c>
      <c r="EW663" s="53">
        <v>70.142859999999999</v>
      </c>
      <c r="EX663" s="53">
        <v>68.690479999999994</v>
      </c>
      <c r="EY663" s="53">
        <v>67.452380000000005</v>
      </c>
      <c r="EZ663" s="53">
        <v>66.166659999999993</v>
      </c>
      <c r="FA663" s="53">
        <v>65.142859999999999</v>
      </c>
      <c r="FB663" s="53">
        <v>64.380949999999999</v>
      </c>
      <c r="FC663" s="53">
        <v>63.714289999999998</v>
      </c>
      <c r="FD663" s="53">
        <v>63.952379999999998</v>
      </c>
      <c r="FE663" s="53">
        <v>66.833340000000007</v>
      </c>
      <c r="FF663" s="53">
        <v>70.714290000000005</v>
      </c>
      <c r="FG663" s="53">
        <v>74.595240000000004</v>
      </c>
      <c r="FH663" s="53">
        <v>78.166659999999993</v>
      </c>
      <c r="FI663" s="53">
        <v>81.261899999999997</v>
      </c>
      <c r="FJ663" s="53">
        <v>84.119050000000001</v>
      </c>
      <c r="FK663" s="53">
        <v>86.642859999999999</v>
      </c>
      <c r="FL663" s="53">
        <v>88.285709999999995</v>
      </c>
      <c r="FM663" s="53">
        <v>88.738100000000003</v>
      </c>
      <c r="FN663" s="53">
        <v>87.785709999999995</v>
      </c>
      <c r="FO663" s="53">
        <v>85.523809999999997</v>
      </c>
      <c r="FP663" s="53">
        <v>81.190479999999994</v>
      </c>
      <c r="FQ663" s="53">
        <v>76.857140000000001</v>
      </c>
      <c r="FR663" s="53">
        <v>73.833340000000007</v>
      </c>
      <c r="FS663" s="53">
        <v>72.119050000000001</v>
      </c>
      <c r="FT663" s="53">
        <v>70.880949999999999</v>
      </c>
      <c r="FU663" s="53">
        <v>3</v>
      </c>
      <c r="FV663" s="53">
        <v>3250.18</v>
      </c>
      <c r="FW663" s="53">
        <v>2105.297</v>
      </c>
      <c r="FX663" s="53">
        <v>0</v>
      </c>
    </row>
    <row r="664" spans="1:180" x14ac:dyDescent="0.3">
      <c r="A664" t="s">
        <v>174</v>
      </c>
      <c r="B664" t="s">
        <v>222</v>
      </c>
      <c r="C664" t="s">
        <v>180</v>
      </c>
      <c r="D664" t="s">
        <v>248</v>
      </c>
      <c r="E664" t="s">
        <v>190</v>
      </c>
      <c r="F664" t="s">
        <v>235</v>
      </c>
      <c r="G664" t="s">
        <v>244</v>
      </c>
      <c r="H664" s="53">
        <v>7</v>
      </c>
      <c r="I664" s="53">
        <v>0</v>
      </c>
      <c r="J664" s="53">
        <v>0</v>
      </c>
      <c r="K664" s="53">
        <v>0</v>
      </c>
      <c r="L664" s="53">
        <v>0</v>
      </c>
      <c r="M664" s="53">
        <v>0</v>
      </c>
      <c r="N664" s="53">
        <v>0</v>
      </c>
      <c r="O664" s="53">
        <v>0</v>
      </c>
      <c r="P664" s="53">
        <v>0</v>
      </c>
      <c r="Q664" s="53">
        <v>0</v>
      </c>
      <c r="R664" s="53">
        <v>0</v>
      </c>
      <c r="S664" s="53">
        <v>0</v>
      </c>
      <c r="T664" s="53">
        <v>0</v>
      </c>
      <c r="U664" s="53">
        <v>0</v>
      </c>
      <c r="V664" s="53">
        <v>0</v>
      </c>
      <c r="W664" s="53">
        <v>0</v>
      </c>
      <c r="X664" s="53">
        <v>0</v>
      </c>
      <c r="Y664" s="53">
        <v>0</v>
      </c>
      <c r="Z664" s="53">
        <v>0</v>
      </c>
      <c r="AA664" s="53">
        <v>0</v>
      </c>
      <c r="AB664" s="53">
        <v>0</v>
      </c>
      <c r="AC664" s="53">
        <v>0</v>
      </c>
      <c r="AD664" s="53">
        <v>0</v>
      </c>
      <c r="AE664" s="53">
        <v>0</v>
      </c>
      <c r="AF664" s="53">
        <v>0</v>
      </c>
      <c r="AG664" s="53">
        <v>0</v>
      </c>
      <c r="AH664" s="53">
        <v>0</v>
      </c>
      <c r="AI664" s="53">
        <v>0</v>
      </c>
      <c r="AJ664" s="53">
        <v>0</v>
      </c>
      <c r="AK664" s="53">
        <v>0</v>
      </c>
      <c r="AL664" s="53">
        <v>0</v>
      </c>
      <c r="AM664" s="53">
        <v>0</v>
      </c>
      <c r="AN664" s="53">
        <v>0</v>
      </c>
      <c r="AO664" s="53">
        <v>0</v>
      </c>
      <c r="AP664" s="53">
        <v>0</v>
      </c>
      <c r="AQ664" s="53">
        <v>0</v>
      </c>
      <c r="AR664" s="53">
        <v>0</v>
      </c>
      <c r="AS664" s="53">
        <v>0</v>
      </c>
      <c r="AT664" s="53">
        <v>0</v>
      </c>
      <c r="AU664" s="53">
        <v>0</v>
      </c>
      <c r="AV664" s="53">
        <v>0</v>
      </c>
      <c r="AW664" s="53">
        <v>0</v>
      </c>
      <c r="AX664" s="53">
        <v>0</v>
      </c>
      <c r="AY664" s="53">
        <v>0</v>
      </c>
      <c r="AZ664" s="53">
        <v>0</v>
      </c>
      <c r="BA664" s="53">
        <v>0</v>
      </c>
      <c r="BB664" s="53">
        <v>0</v>
      </c>
      <c r="BC664" s="53">
        <v>0</v>
      </c>
      <c r="BD664" s="53">
        <v>0</v>
      </c>
      <c r="BE664" s="53">
        <v>0</v>
      </c>
      <c r="BF664" s="53">
        <v>0</v>
      </c>
      <c r="BG664" s="53">
        <v>0</v>
      </c>
      <c r="BH664" s="53">
        <v>0</v>
      </c>
      <c r="BI664" s="53">
        <v>0</v>
      </c>
      <c r="BJ664" s="53">
        <v>0</v>
      </c>
      <c r="BK664" s="53">
        <v>0</v>
      </c>
      <c r="BL664" s="53">
        <v>0</v>
      </c>
      <c r="BM664" s="53">
        <v>0</v>
      </c>
      <c r="BN664" s="53">
        <v>0</v>
      </c>
      <c r="BO664" s="53">
        <v>0</v>
      </c>
      <c r="BP664" s="53">
        <v>0</v>
      </c>
      <c r="BQ664" s="53">
        <v>0</v>
      </c>
      <c r="BR664" s="53">
        <v>0</v>
      </c>
      <c r="BS664" s="53">
        <v>0</v>
      </c>
      <c r="BT664" s="53">
        <v>0</v>
      </c>
      <c r="BU664" s="53">
        <v>0</v>
      </c>
      <c r="BV664" s="53">
        <v>0</v>
      </c>
      <c r="BW664" s="53">
        <v>0</v>
      </c>
      <c r="BX664" s="53">
        <v>0</v>
      </c>
      <c r="BY664" s="53">
        <v>0</v>
      </c>
      <c r="BZ664" s="53">
        <v>0</v>
      </c>
      <c r="CA664" s="53">
        <v>0</v>
      </c>
      <c r="CB664" s="53">
        <v>0</v>
      </c>
      <c r="CC664" s="53">
        <v>0</v>
      </c>
      <c r="CD664" s="53">
        <v>0</v>
      </c>
      <c r="CE664" s="53">
        <v>0</v>
      </c>
      <c r="CF664" s="53">
        <v>0</v>
      </c>
      <c r="CG664" s="53">
        <v>0</v>
      </c>
      <c r="CH664" s="53">
        <v>0</v>
      </c>
      <c r="CI664" s="53">
        <v>0</v>
      </c>
      <c r="CJ664" s="53">
        <v>0</v>
      </c>
      <c r="CK664" s="53">
        <v>0</v>
      </c>
      <c r="CL664" s="53">
        <v>0</v>
      </c>
      <c r="CM664" s="53">
        <v>0</v>
      </c>
      <c r="CN664" s="53">
        <v>0</v>
      </c>
      <c r="CO664" s="53">
        <v>0</v>
      </c>
      <c r="CP664" s="53">
        <v>0</v>
      </c>
      <c r="CQ664" s="53">
        <v>0</v>
      </c>
      <c r="CR664" s="53">
        <v>0</v>
      </c>
      <c r="CS664" s="53">
        <v>0</v>
      </c>
      <c r="CT664" s="53">
        <v>0</v>
      </c>
      <c r="CU664" s="53">
        <v>0</v>
      </c>
      <c r="CV664" s="53">
        <v>0</v>
      </c>
      <c r="CW664" s="53">
        <v>0</v>
      </c>
      <c r="CX664" s="53">
        <v>0</v>
      </c>
      <c r="CY664" s="53">
        <v>0</v>
      </c>
      <c r="CZ664" s="53">
        <v>0</v>
      </c>
      <c r="DA664" s="53">
        <v>0</v>
      </c>
      <c r="DB664" s="53">
        <v>0</v>
      </c>
      <c r="DC664" s="53">
        <v>0</v>
      </c>
      <c r="DD664" s="53">
        <v>0</v>
      </c>
      <c r="DE664" s="53">
        <v>0</v>
      </c>
      <c r="DF664" s="53">
        <v>0</v>
      </c>
      <c r="DG664" s="53">
        <v>0</v>
      </c>
      <c r="DH664" s="53">
        <v>0</v>
      </c>
      <c r="DI664" s="53">
        <v>0</v>
      </c>
      <c r="DJ664" s="53">
        <v>0</v>
      </c>
      <c r="DK664" s="53">
        <v>0</v>
      </c>
      <c r="DL664" s="53">
        <v>0</v>
      </c>
      <c r="DM664" s="53">
        <v>0</v>
      </c>
      <c r="DN664" s="53">
        <v>0</v>
      </c>
      <c r="DO664" s="53">
        <v>0</v>
      </c>
      <c r="DP664" s="53">
        <v>0</v>
      </c>
      <c r="DQ664" s="53">
        <v>0</v>
      </c>
      <c r="DR664" s="53">
        <v>0</v>
      </c>
      <c r="DS664" s="53">
        <v>0</v>
      </c>
      <c r="DT664" s="53">
        <v>0</v>
      </c>
      <c r="DU664" s="53">
        <v>0</v>
      </c>
      <c r="DV664" s="53">
        <v>0</v>
      </c>
      <c r="DW664" s="53">
        <v>0</v>
      </c>
      <c r="DX664" s="53">
        <v>0</v>
      </c>
      <c r="DY664" s="53">
        <v>0</v>
      </c>
      <c r="DZ664" s="53">
        <v>0</v>
      </c>
      <c r="EA664" s="53">
        <v>0</v>
      </c>
      <c r="EB664" s="53">
        <v>0</v>
      </c>
      <c r="EC664" s="53">
        <v>0</v>
      </c>
      <c r="ED664" s="53">
        <v>0</v>
      </c>
      <c r="EE664" s="53">
        <v>0</v>
      </c>
      <c r="EF664" s="53">
        <v>0</v>
      </c>
      <c r="EG664" s="53">
        <v>0</v>
      </c>
      <c r="EH664" s="53">
        <v>0</v>
      </c>
      <c r="EI664" s="53">
        <v>0</v>
      </c>
      <c r="EJ664" s="53">
        <v>0</v>
      </c>
      <c r="EK664" s="53">
        <v>0</v>
      </c>
      <c r="EL664" s="53">
        <v>0</v>
      </c>
      <c r="EM664" s="53">
        <v>0</v>
      </c>
      <c r="EN664" s="53">
        <v>0</v>
      </c>
      <c r="EO664" s="53">
        <v>0</v>
      </c>
      <c r="EP664" s="53">
        <v>0</v>
      </c>
      <c r="EQ664" s="53">
        <v>0</v>
      </c>
      <c r="ER664" s="53">
        <v>0</v>
      </c>
      <c r="ES664" s="53">
        <v>0</v>
      </c>
      <c r="ET664" s="53">
        <v>0</v>
      </c>
      <c r="EU664" s="53">
        <v>0</v>
      </c>
      <c r="EV664" s="53">
        <v>0</v>
      </c>
      <c r="EW664" s="53">
        <v>69.333340000000007</v>
      </c>
      <c r="EX664" s="53">
        <v>68.222219999999993</v>
      </c>
      <c r="EY664" s="53">
        <v>67.05556</v>
      </c>
      <c r="EZ664" s="53">
        <v>66.111109999999996</v>
      </c>
      <c r="FA664" s="53">
        <v>65.222219999999993</v>
      </c>
      <c r="FB664" s="53">
        <v>64.111109999999996</v>
      </c>
      <c r="FC664" s="53">
        <v>63.27778</v>
      </c>
      <c r="FD664" s="53">
        <v>63.888890000000004</v>
      </c>
      <c r="FE664" s="53">
        <v>66.722219999999993</v>
      </c>
      <c r="FF664" s="53">
        <v>70.388890000000004</v>
      </c>
      <c r="FG664" s="53">
        <v>73.777780000000007</v>
      </c>
      <c r="FH664" s="53">
        <v>77.222219999999993</v>
      </c>
      <c r="FI664" s="53">
        <v>80.94444</v>
      </c>
      <c r="FJ664" s="53">
        <v>84.166659999999993</v>
      </c>
      <c r="FK664" s="53">
        <v>86.55556</v>
      </c>
      <c r="FL664" s="53">
        <v>88</v>
      </c>
      <c r="FM664" s="53">
        <v>88.5</v>
      </c>
      <c r="FN664" s="53">
        <v>87.722219999999993</v>
      </c>
      <c r="FO664" s="53">
        <v>85.611109999999996</v>
      </c>
      <c r="FP664" s="53">
        <v>81.55556</v>
      </c>
      <c r="FQ664" s="53">
        <v>77.666659999999993</v>
      </c>
      <c r="FR664" s="53">
        <v>74.94444</v>
      </c>
      <c r="FS664" s="53">
        <v>73.222219999999993</v>
      </c>
      <c r="FT664" s="53">
        <v>71.55556</v>
      </c>
      <c r="FU664" s="53">
        <v>3</v>
      </c>
      <c r="FV664" s="53">
        <v>3250.18</v>
      </c>
      <c r="FW664" s="53">
        <v>2105.297</v>
      </c>
      <c r="FX664" s="53">
        <v>0</v>
      </c>
    </row>
    <row r="665" spans="1:180" x14ac:dyDescent="0.3">
      <c r="A665" t="s">
        <v>174</v>
      </c>
      <c r="B665" t="s">
        <v>222</v>
      </c>
      <c r="C665" t="s">
        <v>180</v>
      </c>
      <c r="D665" t="s">
        <v>227</v>
      </c>
      <c r="E665" t="s">
        <v>188</v>
      </c>
      <c r="F665" t="s">
        <v>235</v>
      </c>
      <c r="G665" t="s">
        <v>244</v>
      </c>
      <c r="H665" s="53">
        <v>7</v>
      </c>
      <c r="I665" s="53">
        <v>0</v>
      </c>
      <c r="J665" s="53">
        <v>0</v>
      </c>
      <c r="K665" s="53">
        <v>0</v>
      </c>
      <c r="L665" s="53">
        <v>0</v>
      </c>
      <c r="M665" s="53">
        <v>0</v>
      </c>
      <c r="N665" s="53">
        <v>0</v>
      </c>
      <c r="O665" s="53">
        <v>0</v>
      </c>
      <c r="P665" s="53">
        <v>0</v>
      </c>
      <c r="Q665" s="53">
        <v>0</v>
      </c>
      <c r="R665" s="53">
        <v>0</v>
      </c>
      <c r="S665" s="53">
        <v>0</v>
      </c>
      <c r="T665" s="53">
        <v>0</v>
      </c>
      <c r="U665" s="53">
        <v>0</v>
      </c>
      <c r="V665" s="53">
        <v>0</v>
      </c>
      <c r="W665" s="53">
        <v>0</v>
      </c>
      <c r="X665" s="53">
        <v>0</v>
      </c>
      <c r="Y665" s="53">
        <v>0</v>
      </c>
      <c r="Z665" s="53">
        <v>0</v>
      </c>
      <c r="AA665" s="53">
        <v>0</v>
      </c>
      <c r="AB665" s="53">
        <v>0</v>
      </c>
      <c r="AC665" s="53">
        <v>0</v>
      </c>
      <c r="AD665" s="53">
        <v>0</v>
      </c>
      <c r="AE665" s="53">
        <v>0</v>
      </c>
      <c r="AF665" s="53">
        <v>0</v>
      </c>
      <c r="AG665" s="53">
        <v>0</v>
      </c>
      <c r="AH665" s="53">
        <v>0</v>
      </c>
      <c r="AI665" s="53">
        <v>0</v>
      </c>
      <c r="AJ665" s="53">
        <v>0</v>
      </c>
      <c r="AK665" s="53">
        <v>0</v>
      </c>
      <c r="AL665" s="53">
        <v>0</v>
      </c>
      <c r="AM665" s="53">
        <v>0</v>
      </c>
      <c r="AN665" s="53">
        <v>0</v>
      </c>
      <c r="AO665" s="53">
        <v>0</v>
      </c>
      <c r="AP665" s="53">
        <v>0</v>
      </c>
      <c r="AQ665" s="53">
        <v>0</v>
      </c>
      <c r="AR665" s="53">
        <v>0</v>
      </c>
      <c r="AS665" s="53">
        <v>0</v>
      </c>
      <c r="AT665" s="53">
        <v>0</v>
      </c>
      <c r="AU665" s="53">
        <v>0</v>
      </c>
      <c r="AV665" s="53">
        <v>0</v>
      </c>
      <c r="AW665" s="53">
        <v>0</v>
      </c>
      <c r="AX665" s="53">
        <v>0</v>
      </c>
      <c r="AY665" s="53">
        <v>0</v>
      </c>
      <c r="AZ665" s="53">
        <v>0</v>
      </c>
      <c r="BA665" s="53">
        <v>0</v>
      </c>
      <c r="BB665" s="53">
        <v>0</v>
      </c>
      <c r="BC665" s="53">
        <v>0</v>
      </c>
      <c r="BD665" s="53">
        <v>0</v>
      </c>
      <c r="BE665" s="53">
        <v>0</v>
      </c>
      <c r="BF665" s="53">
        <v>0</v>
      </c>
      <c r="BG665" s="53">
        <v>0</v>
      </c>
      <c r="BH665" s="53">
        <v>0</v>
      </c>
      <c r="BI665" s="53">
        <v>0</v>
      </c>
      <c r="BJ665" s="53">
        <v>0</v>
      </c>
      <c r="BK665" s="53">
        <v>0</v>
      </c>
      <c r="BL665" s="53">
        <v>0</v>
      </c>
      <c r="BM665" s="53">
        <v>0</v>
      </c>
      <c r="BN665" s="53">
        <v>0</v>
      </c>
      <c r="BO665" s="53">
        <v>0</v>
      </c>
      <c r="BP665" s="53">
        <v>0</v>
      </c>
      <c r="BQ665" s="53">
        <v>0</v>
      </c>
      <c r="BR665" s="53">
        <v>0</v>
      </c>
      <c r="BS665" s="53">
        <v>0</v>
      </c>
      <c r="BT665" s="53">
        <v>0</v>
      </c>
      <c r="BU665" s="53">
        <v>0</v>
      </c>
      <c r="BV665" s="53">
        <v>0</v>
      </c>
      <c r="BW665" s="53">
        <v>0</v>
      </c>
      <c r="BX665" s="53">
        <v>0</v>
      </c>
      <c r="BY665" s="53">
        <v>0</v>
      </c>
      <c r="BZ665" s="53">
        <v>0</v>
      </c>
      <c r="CA665" s="53">
        <v>0</v>
      </c>
      <c r="CB665" s="53">
        <v>0</v>
      </c>
      <c r="CC665" s="53">
        <v>0</v>
      </c>
      <c r="CD665" s="53">
        <v>0</v>
      </c>
      <c r="CE665" s="53">
        <v>0</v>
      </c>
      <c r="CF665" s="53">
        <v>0</v>
      </c>
      <c r="CG665" s="53">
        <v>0</v>
      </c>
      <c r="CH665" s="53">
        <v>0</v>
      </c>
      <c r="CI665" s="53">
        <v>0</v>
      </c>
      <c r="CJ665" s="53">
        <v>0</v>
      </c>
      <c r="CK665" s="53">
        <v>0</v>
      </c>
      <c r="CL665" s="53">
        <v>0</v>
      </c>
      <c r="CM665" s="53">
        <v>0</v>
      </c>
      <c r="CN665" s="53">
        <v>0</v>
      </c>
      <c r="CO665" s="53">
        <v>0</v>
      </c>
      <c r="CP665" s="53">
        <v>0</v>
      </c>
      <c r="CQ665" s="53">
        <v>0</v>
      </c>
      <c r="CR665" s="53">
        <v>0</v>
      </c>
      <c r="CS665" s="53">
        <v>0</v>
      </c>
      <c r="CT665" s="53">
        <v>0</v>
      </c>
      <c r="CU665" s="53">
        <v>0</v>
      </c>
      <c r="CV665" s="53">
        <v>0</v>
      </c>
      <c r="CW665" s="53">
        <v>0</v>
      </c>
      <c r="CX665" s="53">
        <v>0</v>
      </c>
      <c r="CY665" s="53">
        <v>0</v>
      </c>
      <c r="CZ665" s="53">
        <v>0</v>
      </c>
      <c r="DA665" s="53">
        <v>0</v>
      </c>
      <c r="DB665" s="53">
        <v>0</v>
      </c>
      <c r="DC665" s="53">
        <v>0</v>
      </c>
      <c r="DD665" s="53">
        <v>0</v>
      </c>
      <c r="DE665" s="53">
        <v>0</v>
      </c>
      <c r="DF665" s="53">
        <v>0</v>
      </c>
      <c r="DG665" s="53">
        <v>0</v>
      </c>
      <c r="DH665" s="53">
        <v>0</v>
      </c>
      <c r="DI665" s="53">
        <v>0</v>
      </c>
      <c r="DJ665" s="53">
        <v>0</v>
      </c>
      <c r="DK665" s="53">
        <v>0</v>
      </c>
      <c r="DL665" s="53">
        <v>0</v>
      </c>
      <c r="DM665" s="53">
        <v>0</v>
      </c>
      <c r="DN665" s="53">
        <v>0</v>
      </c>
      <c r="DO665" s="53">
        <v>0</v>
      </c>
      <c r="DP665" s="53">
        <v>0</v>
      </c>
      <c r="DQ665" s="53">
        <v>0</v>
      </c>
      <c r="DR665" s="53">
        <v>0</v>
      </c>
      <c r="DS665" s="53">
        <v>0</v>
      </c>
      <c r="DT665" s="53">
        <v>0</v>
      </c>
      <c r="DU665" s="53">
        <v>0</v>
      </c>
      <c r="DV665" s="53">
        <v>0</v>
      </c>
      <c r="DW665" s="53">
        <v>0</v>
      </c>
      <c r="DX665" s="53">
        <v>0</v>
      </c>
      <c r="DY665" s="53">
        <v>0</v>
      </c>
      <c r="DZ665" s="53">
        <v>0</v>
      </c>
      <c r="EA665" s="53">
        <v>0</v>
      </c>
      <c r="EB665" s="53">
        <v>0</v>
      </c>
      <c r="EC665" s="53">
        <v>0</v>
      </c>
      <c r="ED665" s="53">
        <v>0</v>
      </c>
      <c r="EE665" s="53">
        <v>0</v>
      </c>
      <c r="EF665" s="53">
        <v>0</v>
      </c>
      <c r="EG665" s="53">
        <v>0</v>
      </c>
      <c r="EH665" s="53">
        <v>0</v>
      </c>
      <c r="EI665" s="53">
        <v>0</v>
      </c>
      <c r="EJ665" s="53">
        <v>0</v>
      </c>
      <c r="EK665" s="53">
        <v>0</v>
      </c>
      <c r="EL665" s="53">
        <v>0</v>
      </c>
      <c r="EM665" s="53">
        <v>0</v>
      </c>
      <c r="EN665" s="53">
        <v>0</v>
      </c>
      <c r="EO665" s="53">
        <v>0</v>
      </c>
      <c r="EP665" s="53">
        <v>0</v>
      </c>
      <c r="EQ665" s="53">
        <v>0</v>
      </c>
      <c r="ER665" s="53">
        <v>0</v>
      </c>
      <c r="ES665" s="53">
        <v>0</v>
      </c>
      <c r="ET665" s="53">
        <v>0</v>
      </c>
      <c r="EU665" s="53">
        <v>0</v>
      </c>
      <c r="EV665" s="53">
        <v>0</v>
      </c>
      <c r="EW665" s="53">
        <v>71.904759999999996</v>
      </c>
      <c r="EX665" s="53">
        <v>70.238100000000003</v>
      </c>
      <c r="EY665" s="53">
        <v>68.833340000000007</v>
      </c>
      <c r="EZ665" s="53">
        <v>67.619050000000001</v>
      </c>
      <c r="FA665" s="53">
        <v>66.476190000000003</v>
      </c>
      <c r="FB665" s="53">
        <v>65.428569999999993</v>
      </c>
      <c r="FC665" s="53">
        <v>65.119050000000001</v>
      </c>
      <c r="FD665" s="53">
        <v>66.666659999999993</v>
      </c>
      <c r="FE665" s="53">
        <v>69.523809999999997</v>
      </c>
      <c r="FF665" s="53">
        <v>72.952380000000005</v>
      </c>
      <c r="FG665" s="53">
        <v>76.738100000000003</v>
      </c>
      <c r="FH665" s="53">
        <v>80.523809999999997</v>
      </c>
      <c r="FI665" s="53">
        <v>84.119050000000001</v>
      </c>
      <c r="FJ665" s="53">
        <v>87.619050000000001</v>
      </c>
      <c r="FK665" s="53">
        <v>90.166659999999993</v>
      </c>
      <c r="FL665" s="53">
        <v>92.214290000000005</v>
      </c>
      <c r="FM665" s="53">
        <v>93.142859999999999</v>
      </c>
      <c r="FN665" s="53">
        <v>92.952380000000005</v>
      </c>
      <c r="FO665" s="53">
        <v>91.285709999999995</v>
      </c>
      <c r="FP665" s="53">
        <v>87.785709999999995</v>
      </c>
      <c r="FQ665" s="53">
        <v>83</v>
      </c>
      <c r="FR665" s="53">
        <v>79.214290000000005</v>
      </c>
      <c r="FS665" s="53">
        <v>76.309520000000006</v>
      </c>
      <c r="FT665" s="53">
        <v>74.285709999999995</v>
      </c>
      <c r="FU665" s="53">
        <v>3</v>
      </c>
      <c r="FV665" s="53">
        <v>3232.5630000000001</v>
      </c>
      <c r="FW665" s="53">
        <v>2093.4989999999998</v>
      </c>
      <c r="FX665" s="53">
        <v>0</v>
      </c>
    </row>
    <row r="666" spans="1:180" x14ac:dyDescent="0.3">
      <c r="A666" t="s">
        <v>174</v>
      </c>
      <c r="B666" t="s">
        <v>247</v>
      </c>
      <c r="C666" t="s">
        <v>0</v>
      </c>
      <c r="D666" t="s">
        <v>248</v>
      </c>
      <c r="E666" t="s">
        <v>189</v>
      </c>
      <c r="F666" t="s">
        <v>241</v>
      </c>
      <c r="G666" t="s">
        <v>243</v>
      </c>
      <c r="H666" s="53">
        <v>615</v>
      </c>
      <c r="I666" s="53">
        <v>9.2972873000000007</v>
      </c>
      <c r="J666" s="53">
        <v>9.0259982999999995</v>
      </c>
      <c r="K666" s="53">
        <v>8.8005700000000004</v>
      </c>
      <c r="L666" s="53">
        <v>8.7129201999999992</v>
      </c>
      <c r="M666" s="53">
        <v>8.8008775999999997</v>
      </c>
      <c r="N666" s="53">
        <v>9.1717103000000009</v>
      </c>
      <c r="O666" s="53">
        <v>9.4559078999999997</v>
      </c>
      <c r="P666" s="53">
        <v>9.9977905000000007</v>
      </c>
      <c r="Q666" s="53">
        <v>11.107207000000001</v>
      </c>
      <c r="R666" s="53">
        <v>12.477126</v>
      </c>
      <c r="S666" s="53">
        <v>13.616315</v>
      </c>
      <c r="T666" s="53">
        <v>14.586859</v>
      </c>
      <c r="U666" s="53">
        <v>15.189252</v>
      </c>
      <c r="V666" s="53">
        <v>15.653693000000001</v>
      </c>
      <c r="W666" s="53">
        <v>15.919841</v>
      </c>
      <c r="X666" s="53">
        <v>16.101979</v>
      </c>
      <c r="Y666" s="53">
        <v>15.917294999999999</v>
      </c>
      <c r="Z666" s="53">
        <v>15.414434</v>
      </c>
      <c r="AA666" s="53">
        <v>14.464603</v>
      </c>
      <c r="AB666" s="53">
        <v>13.614907000000001</v>
      </c>
      <c r="AC666" s="53">
        <v>12.659898</v>
      </c>
      <c r="AD666" s="53">
        <v>11.603273</v>
      </c>
      <c r="AE666" s="53">
        <v>10.497546</v>
      </c>
      <c r="AF666" s="53">
        <v>9.7745394000000001</v>
      </c>
      <c r="AG666" s="53">
        <v>-0.62745930000000005</v>
      </c>
      <c r="AH666" s="53">
        <v>-0.46157952000000002</v>
      </c>
      <c r="AI666" s="53">
        <v>-0.41945903000000001</v>
      </c>
      <c r="AJ666" s="53">
        <v>-0.38082066999999997</v>
      </c>
      <c r="AK666" s="53">
        <v>-0.37093337999999998</v>
      </c>
      <c r="AL666" s="53">
        <v>-0.39053343000000001</v>
      </c>
      <c r="AM666" s="53">
        <v>-0.60390946000000001</v>
      </c>
      <c r="AN666" s="53">
        <v>-0.68375454000000002</v>
      </c>
      <c r="AO666" s="53">
        <v>-0.67442806</v>
      </c>
      <c r="AP666" s="53">
        <v>-0.58956132000000006</v>
      </c>
      <c r="AQ666" s="53">
        <v>-0.71438769000000002</v>
      </c>
      <c r="AR666" s="53">
        <v>-0.71064479999999997</v>
      </c>
      <c r="AS666" s="53">
        <v>-0.88028209999999996</v>
      </c>
      <c r="AT666" s="53">
        <v>-1.0479974999999999</v>
      </c>
      <c r="AU666" s="53">
        <v>-1.2222595999999999</v>
      </c>
      <c r="AV666" s="53">
        <v>-1.2651755</v>
      </c>
      <c r="AW666" s="53">
        <v>-1.2767405999999999</v>
      </c>
      <c r="AX666" s="53">
        <v>-1.2237583999999999</v>
      </c>
      <c r="AY666" s="53">
        <v>-1.284449</v>
      </c>
      <c r="AZ666" s="53">
        <v>-1.0438069000000001</v>
      </c>
      <c r="BA666" s="53">
        <v>-0.99868188999999996</v>
      </c>
      <c r="BB666" s="53">
        <v>-0.88667932000000005</v>
      </c>
      <c r="BC666" s="53">
        <v>-0.72293742000000005</v>
      </c>
      <c r="BD666" s="53">
        <v>-0.53378322</v>
      </c>
      <c r="BE666" s="53">
        <v>-0.20810561</v>
      </c>
      <c r="BF666" s="53">
        <v>-4.6160729999999997E-2</v>
      </c>
      <c r="BG666" s="53">
        <v>1.6273000000000001E-4</v>
      </c>
      <c r="BH666" s="53">
        <v>3.6220860000000001E-2</v>
      </c>
      <c r="BI666" s="53">
        <v>4.1298229999999998E-2</v>
      </c>
      <c r="BJ666" s="53">
        <v>2.709315E-2</v>
      </c>
      <c r="BK666" s="53">
        <v>-0.15705237</v>
      </c>
      <c r="BL666" s="53">
        <v>-0.1626119</v>
      </c>
      <c r="BM666" s="53">
        <v>-0.12902313000000001</v>
      </c>
      <c r="BN666" s="53">
        <v>1.429119E-2</v>
      </c>
      <c r="BO666" s="53">
        <v>-5.9373700000000001E-2</v>
      </c>
      <c r="BP666" s="53">
        <v>-4.8869870000000003E-2</v>
      </c>
      <c r="BQ666" s="53">
        <v>-0.19683321000000001</v>
      </c>
      <c r="BR666" s="53">
        <v>-0.35249426</v>
      </c>
      <c r="BS666" s="53">
        <v>-0.50059967000000005</v>
      </c>
      <c r="BT666" s="53">
        <v>-0.53147703000000002</v>
      </c>
      <c r="BU666" s="53">
        <v>-0.59756198000000005</v>
      </c>
      <c r="BV666" s="53">
        <v>-0.55045383999999997</v>
      </c>
      <c r="BW666" s="53">
        <v>-0.61425388000000003</v>
      </c>
      <c r="BX666" s="53">
        <v>-0.41752035999999998</v>
      </c>
      <c r="BY666" s="53">
        <v>-0.49212373999999998</v>
      </c>
      <c r="BZ666" s="53">
        <v>-0.40765177000000002</v>
      </c>
      <c r="CA666" s="53">
        <v>-0.28688599999999997</v>
      </c>
      <c r="CB666" s="53">
        <v>-0.11471140000000001</v>
      </c>
      <c r="CC666" s="53">
        <v>8.2337369999999993E-2</v>
      </c>
      <c r="CD666" s="53">
        <v>0.24155705999999999</v>
      </c>
      <c r="CE666" s="53">
        <v>0.29079143000000002</v>
      </c>
      <c r="CF666" s="53">
        <v>0.32506255000000001</v>
      </c>
      <c r="CG666" s="53">
        <v>0.32680853999999998</v>
      </c>
      <c r="CH666" s="53">
        <v>0.31634013</v>
      </c>
      <c r="CI666" s="53">
        <v>0.15243944000000001</v>
      </c>
      <c r="CJ666" s="53">
        <v>0.19833012</v>
      </c>
      <c r="CK666" s="53">
        <v>0.24872267000000001</v>
      </c>
      <c r="CL666" s="53">
        <v>0.43251762999999999</v>
      </c>
      <c r="CM666" s="53">
        <v>0.39428696000000002</v>
      </c>
      <c r="CN666" s="53">
        <v>0.40947333000000002</v>
      </c>
      <c r="CO666" s="53">
        <v>0.27652127999999998</v>
      </c>
      <c r="CP666" s="53">
        <v>0.12920929</v>
      </c>
      <c r="CQ666" s="53">
        <v>-7.8019000000000005E-4</v>
      </c>
      <c r="CR666" s="53">
        <v>-2.3319630000000001E-2</v>
      </c>
      <c r="CS666" s="53">
        <v>-0.12716509000000001</v>
      </c>
      <c r="CT666" s="53">
        <v>-8.4124989999999997E-2</v>
      </c>
      <c r="CU666" s="53">
        <v>-0.15007870000000001</v>
      </c>
      <c r="CV666" s="53">
        <v>1.6243870000000001E-2</v>
      </c>
      <c r="CW666" s="53">
        <v>-0.14128303</v>
      </c>
      <c r="CX666" s="53">
        <v>-7.5878879999999996E-2</v>
      </c>
      <c r="CY666" s="53">
        <v>1.5121870000000001E-2</v>
      </c>
      <c r="CZ666" s="53">
        <v>0.17553650000000001</v>
      </c>
      <c r="DA666" s="53">
        <v>0.37278029000000001</v>
      </c>
      <c r="DB666" s="53">
        <v>0.52927484000000002</v>
      </c>
      <c r="DC666" s="53">
        <v>0.58142020000000005</v>
      </c>
      <c r="DD666" s="53">
        <v>0.61390425000000004</v>
      </c>
      <c r="DE666" s="53">
        <v>0.61231891000000005</v>
      </c>
      <c r="DF666" s="53">
        <v>0.60558705999999995</v>
      </c>
      <c r="DG666" s="53">
        <v>0.46193129999999999</v>
      </c>
      <c r="DH666" s="53">
        <v>0.55927207999999995</v>
      </c>
      <c r="DI666" s="53">
        <v>0.62646851999999997</v>
      </c>
      <c r="DJ666" s="53">
        <v>0.85074426000000003</v>
      </c>
      <c r="DK666" s="53">
        <v>0.84794784999999995</v>
      </c>
      <c r="DL666" s="53">
        <v>0.86781666000000002</v>
      </c>
      <c r="DM666" s="53">
        <v>0.74987565</v>
      </c>
      <c r="DN666" s="53">
        <v>0.61091282999999996</v>
      </c>
      <c r="DO666" s="53">
        <v>0.49903929000000002</v>
      </c>
      <c r="DP666" s="53">
        <v>0.48483783000000003</v>
      </c>
      <c r="DQ666" s="53">
        <v>0.34323181000000003</v>
      </c>
      <c r="DR666" s="53">
        <v>0.38220387</v>
      </c>
      <c r="DS666" s="53">
        <v>0.31409649000000001</v>
      </c>
      <c r="DT666" s="53">
        <v>0.45000811000000002</v>
      </c>
      <c r="DU666" s="53">
        <v>0.20955781000000001</v>
      </c>
      <c r="DV666" s="53">
        <v>0.25589393999999999</v>
      </c>
      <c r="DW666" s="53">
        <v>0.31712979000000002</v>
      </c>
      <c r="DX666" s="53">
        <v>0.46578433000000002</v>
      </c>
      <c r="DY666" s="53">
        <v>0.79213356000000001</v>
      </c>
      <c r="DZ666" s="53">
        <v>0.94469349999999996</v>
      </c>
      <c r="EA666" s="53">
        <v>1.0010416</v>
      </c>
      <c r="EB666" s="53">
        <v>1.0309459999999999</v>
      </c>
      <c r="EC666" s="53">
        <v>1.0245506</v>
      </c>
      <c r="ED666" s="53">
        <v>1.0232136000000001</v>
      </c>
      <c r="EE666" s="53">
        <v>0.90878857000000002</v>
      </c>
      <c r="EF666" s="53">
        <v>1.0804148</v>
      </c>
      <c r="EG666" s="53">
        <v>1.1718732999999999</v>
      </c>
      <c r="EH666" s="53">
        <v>1.4545968</v>
      </c>
      <c r="EI666" s="53">
        <v>1.5029615999999999</v>
      </c>
      <c r="EJ666" s="53">
        <v>1.5295911</v>
      </c>
      <c r="EK666" s="53">
        <v>1.4333244999999999</v>
      </c>
      <c r="EL666" s="53">
        <v>1.3064161999999999</v>
      </c>
      <c r="EM666" s="53">
        <v>1.2206994</v>
      </c>
      <c r="EN666" s="53">
        <v>1.2185364000000001</v>
      </c>
      <c r="EO666" s="53">
        <v>1.0224104000000001</v>
      </c>
      <c r="EP666" s="53">
        <v>1.0555085</v>
      </c>
      <c r="EQ666" s="53">
        <v>0.98429151000000004</v>
      </c>
      <c r="ER666" s="53">
        <v>1.0762948999999999</v>
      </c>
      <c r="ES666" s="53">
        <v>0.71611583999999995</v>
      </c>
      <c r="ET666" s="53">
        <v>0.73492131000000005</v>
      </c>
      <c r="EU666" s="53">
        <v>0.75318127000000001</v>
      </c>
      <c r="EV666" s="53">
        <v>0.88485645999999996</v>
      </c>
      <c r="EW666" s="53">
        <v>68.288700000000006</v>
      </c>
      <c r="EX666" s="53">
        <v>67.229770000000002</v>
      </c>
      <c r="EY666" s="53">
        <v>66.191299999999998</v>
      </c>
      <c r="EZ666" s="53">
        <v>65.275419999999997</v>
      </c>
      <c r="FA666" s="53">
        <v>64.553179999999998</v>
      </c>
      <c r="FB666" s="53">
        <v>63.700159999999997</v>
      </c>
      <c r="FC666" s="53">
        <v>63.250210000000003</v>
      </c>
      <c r="FD666" s="53">
        <v>64.480609999999999</v>
      </c>
      <c r="FE666" s="53">
        <v>67.576580000000007</v>
      </c>
      <c r="FF666" s="53">
        <v>71.200280000000006</v>
      </c>
      <c r="FG666" s="53">
        <v>75.220179999999999</v>
      </c>
      <c r="FH666" s="53">
        <v>78.907589999999999</v>
      </c>
      <c r="FI666" s="53">
        <v>82.091170000000005</v>
      </c>
      <c r="FJ666" s="53">
        <v>84.501410000000007</v>
      </c>
      <c r="FK666" s="53">
        <v>86.238929999999996</v>
      </c>
      <c r="FL666" s="53">
        <v>87.077969999999993</v>
      </c>
      <c r="FM666" s="53">
        <v>86.912700000000001</v>
      </c>
      <c r="FN666" s="53">
        <v>85.342240000000004</v>
      </c>
      <c r="FO666" s="53">
        <v>82.869789999999995</v>
      </c>
      <c r="FP666" s="53">
        <v>79.280339999999995</v>
      </c>
      <c r="FQ666" s="53">
        <v>75.537899999999993</v>
      </c>
      <c r="FR666" s="53">
        <v>72.740399999999994</v>
      </c>
      <c r="FS666" s="53">
        <v>70.717160000000007</v>
      </c>
      <c r="FT666" s="53">
        <v>68.962630000000004</v>
      </c>
      <c r="FU666" s="53">
        <v>3510.9029999999998</v>
      </c>
      <c r="FV666" s="53">
        <v>84055.43</v>
      </c>
      <c r="FW666" s="53">
        <v>349.01499999999999</v>
      </c>
      <c r="FX666" s="53">
        <v>1</v>
      </c>
    </row>
    <row r="667" spans="1:180" x14ac:dyDescent="0.3">
      <c r="A667" t="s">
        <v>174</v>
      </c>
      <c r="B667" t="s">
        <v>247</v>
      </c>
      <c r="C667" t="s">
        <v>0</v>
      </c>
      <c r="D667" t="s">
        <v>227</v>
      </c>
      <c r="E667" t="s">
        <v>187</v>
      </c>
      <c r="F667" t="s">
        <v>241</v>
      </c>
      <c r="G667" t="s">
        <v>243</v>
      </c>
      <c r="H667" s="53">
        <v>615</v>
      </c>
      <c r="I667" s="53">
        <v>9.1588323000000003</v>
      </c>
      <c r="J667" s="53">
        <v>8.8248195000000003</v>
      </c>
      <c r="K667" s="53">
        <v>8.6320292999999992</v>
      </c>
      <c r="L667" s="53">
        <v>8.7406013999999992</v>
      </c>
      <c r="M667" s="53">
        <v>9.3278894999999995</v>
      </c>
      <c r="N667" s="53">
        <v>10.500258000000001</v>
      </c>
      <c r="O667" s="53">
        <v>11.763062</v>
      </c>
      <c r="P667" s="53">
        <v>13.897475</v>
      </c>
      <c r="Q667" s="53">
        <v>16.074815000000001</v>
      </c>
      <c r="R667" s="53">
        <v>17.708962</v>
      </c>
      <c r="S667" s="53">
        <v>18.921403999999999</v>
      </c>
      <c r="T667" s="53">
        <v>19.657724999999999</v>
      </c>
      <c r="U667" s="53">
        <v>20.134115999999999</v>
      </c>
      <c r="V667" s="53">
        <v>20.683858000000001</v>
      </c>
      <c r="W667" s="53">
        <v>20.903327000000001</v>
      </c>
      <c r="X667" s="53">
        <v>20.648004</v>
      </c>
      <c r="Y667" s="53">
        <v>19.615167</v>
      </c>
      <c r="Z667" s="53">
        <v>17.724336999999998</v>
      </c>
      <c r="AA667" s="53">
        <v>15.920025000000001</v>
      </c>
      <c r="AB667" s="53">
        <v>14.674735999999999</v>
      </c>
      <c r="AC667" s="53">
        <v>13.133208</v>
      </c>
      <c r="AD667" s="53">
        <v>12.008902000000001</v>
      </c>
      <c r="AE667" s="53">
        <v>10.589734</v>
      </c>
      <c r="AF667" s="53">
        <v>9.7387279000000007</v>
      </c>
      <c r="AG667" s="53">
        <v>-0.27790318000000003</v>
      </c>
      <c r="AH667" s="53">
        <v>-0.29990924000000002</v>
      </c>
      <c r="AI667" s="53">
        <v>-0.30847256000000001</v>
      </c>
      <c r="AJ667" s="53">
        <v>-0.22098137000000001</v>
      </c>
      <c r="AK667" s="53">
        <v>-0.14475729000000001</v>
      </c>
      <c r="AL667" s="53">
        <v>-0.15610705</v>
      </c>
      <c r="AM667" s="53">
        <v>-0.32616352999999998</v>
      </c>
      <c r="AN667" s="53">
        <v>-0.19948546</v>
      </c>
      <c r="AO667" s="53">
        <v>-0.16382922999999999</v>
      </c>
      <c r="AP667" s="53">
        <v>-8.4561150000000002E-2</v>
      </c>
      <c r="AQ667" s="53">
        <v>-7.058072E-2</v>
      </c>
      <c r="AR667" s="53">
        <v>-0.32042176999999999</v>
      </c>
      <c r="AS667" s="53">
        <v>-0.46108721000000003</v>
      </c>
      <c r="AT667" s="53">
        <v>-0.48280071000000002</v>
      </c>
      <c r="AU667" s="53">
        <v>-0.53340180000000004</v>
      </c>
      <c r="AV667" s="53">
        <v>-0.52272319</v>
      </c>
      <c r="AW667" s="53">
        <v>-0.64758884999999999</v>
      </c>
      <c r="AX667" s="53">
        <v>-0.86418200999999994</v>
      </c>
      <c r="AY667" s="53">
        <v>-0.76541608999999999</v>
      </c>
      <c r="AZ667" s="53">
        <v>-0.56446127000000001</v>
      </c>
      <c r="BA667" s="53">
        <v>-0.82632876</v>
      </c>
      <c r="BB667" s="53">
        <v>-0.68433756000000001</v>
      </c>
      <c r="BC667" s="53">
        <v>-0.63753051999999999</v>
      </c>
      <c r="BD667" s="53">
        <v>-0.47128937999999998</v>
      </c>
      <c r="BE667" s="53">
        <v>8.0639909999999995E-2</v>
      </c>
      <c r="BF667" s="53">
        <v>6.1524599999999999E-2</v>
      </c>
      <c r="BG667" s="53">
        <v>4.9535540000000003E-2</v>
      </c>
      <c r="BH667" s="53">
        <v>0.13511390000000001</v>
      </c>
      <c r="BI667" s="53">
        <v>0.26531726999999999</v>
      </c>
      <c r="BJ667" s="53">
        <v>0.38996646000000001</v>
      </c>
      <c r="BK667" s="53">
        <v>0.21833348999999999</v>
      </c>
      <c r="BL667" s="53">
        <v>0.42045864999999999</v>
      </c>
      <c r="BM667" s="53">
        <v>0.54507837000000003</v>
      </c>
      <c r="BN667" s="53">
        <v>0.66812923000000002</v>
      </c>
      <c r="BO667" s="53">
        <v>0.70436995000000002</v>
      </c>
      <c r="BP667" s="53">
        <v>0.47909183</v>
      </c>
      <c r="BQ667" s="53">
        <v>0.34040355</v>
      </c>
      <c r="BR667" s="53">
        <v>0.32410069000000002</v>
      </c>
      <c r="BS667" s="53">
        <v>0.29036487</v>
      </c>
      <c r="BT667" s="53">
        <v>0.30314597999999998</v>
      </c>
      <c r="BU667" s="53">
        <v>0.12997109000000001</v>
      </c>
      <c r="BV667" s="53">
        <v>-0.15666615</v>
      </c>
      <c r="BW667" s="53">
        <v>-0.13706916999999999</v>
      </c>
      <c r="BX667" s="53">
        <v>5.1279190000000002E-2</v>
      </c>
      <c r="BY667" s="53">
        <v>-0.34281507999999999</v>
      </c>
      <c r="BZ667" s="53">
        <v>-0.25387397</v>
      </c>
      <c r="CA667" s="53">
        <v>-0.24341940000000001</v>
      </c>
      <c r="CB667" s="53">
        <v>-8.7360629999999995E-2</v>
      </c>
      <c r="CC667" s="53">
        <v>0.32896571000000002</v>
      </c>
      <c r="CD667" s="53">
        <v>0.31185259999999998</v>
      </c>
      <c r="CE667" s="53">
        <v>0.29749080999999999</v>
      </c>
      <c r="CF667" s="53">
        <v>0.38174446000000001</v>
      </c>
      <c r="CG667" s="53">
        <v>0.54933361999999997</v>
      </c>
      <c r="CH667" s="53">
        <v>0.76817497999999995</v>
      </c>
      <c r="CI667" s="53">
        <v>0.59545049999999999</v>
      </c>
      <c r="CJ667" s="53">
        <v>0.84982975999999999</v>
      </c>
      <c r="CK667" s="53">
        <v>1.0360653</v>
      </c>
      <c r="CL667" s="53">
        <v>1.1894400999999999</v>
      </c>
      <c r="CM667" s="53">
        <v>1.2410988999999999</v>
      </c>
      <c r="CN667" s="53">
        <v>1.0328322000000001</v>
      </c>
      <c r="CO667" s="53">
        <v>0.89551380000000003</v>
      </c>
      <c r="CP667" s="53">
        <v>0.88295796000000004</v>
      </c>
      <c r="CQ667" s="53">
        <v>0.86090343999999996</v>
      </c>
      <c r="CR667" s="53">
        <v>0.87514069000000005</v>
      </c>
      <c r="CS667" s="53">
        <v>0.66850684000000005</v>
      </c>
      <c r="CT667" s="53">
        <v>0.33335717999999998</v>
      </c>
      <c r="CU667" s="53">
        <v>0.29812211</v>
      </c>
      <c r="CV667" s="53">
        <v>0.47773919999999997</v>
      </c>
      <c r="CW667" s="53">
        <v>-7.9350400000000008E-3</v>
      </c>
      <c r="CX667" s="53">
        <v>4.426389E-2</v>
      </c>
      <c r="CY667" s="53">
        <v>2.954066E-2</v>
      </c>
      <c r="CZ667" s="53">
        <v>0.17854723</v>
      </c>
      <c r="DA667" s="53">
        <v>0.57729153</v>
      </c>
      <c r="DB667" s="53">
        <v>0.56218060000000003</v>
      </c>
      <c r="DC667" s="53">
        <v>0.54544614000000002</v>
      </c>
      <c r="DD667" s="53">
        <v>0.62837502000000001</v>
      </c>
      <c r="DE667" s="53">
        <v>0.83335020999999998</v>
      </c>
      <c r="DF667" s="53">
        <v>1.1463840000000001</v>
      </c>
      <c r="DG667" s="53">
        <v>0.97256776</v>
      </c>
      <c r="DH667" s="53">
        <v>1.2792011999999999</v>
      </c>
      <c r="DI667" s="53">
        <v>1.527053</v>
      </c>
      <c r="DJ667" s="53">
        <v>1.7107509999999999</v>
      </c>
      <c r="DK667" s="53">
        <v>1.7778278999999999</v>
      </c>
      <c r="DL667" s="53">
        <v>1.5865733</v>
      </c>
      <c r="DM667" s="53">
        <v>1.4506239000000001</v>
      </c>
      <c r="DN667" s="53">
        <v>1.4418158000000001</v>
      </c>
      <c r="DO667" s="53">
        <v>1.4314414</v>
      </c>
      <c r="DP667" s="53">
        <v>1.4471350000000001</v>
      </c>
      <c r="DQ667" s="53">
        <v>1.2070421</v>
      </c>
      <c r="DR667" s="53">
        <v>0.82338045000000004</v>
      </c>
      <c r="DS667" s="53">
        <v>0.73331309</v>
      </c>
      <c r="DT667" s="53">
        <v>0.90419943999999997</v>
      </c>
      <c r="DU667" s="53">
        <v>0.32694500999999998</v>
      </c>
      <c r="DV667" s="53">
        <v>0.34240174000000001</v>
      </c>
      <c r="DW667" s="53">
        <v>0.30250079000000002</v>
      </c>
      <c r="DX667" s="53">
        <v>0.44445502999999997</v>
      </c>
      <c r="DY667" s="53">
        <v>0.93583444000000005</v>
      </c>
      <c r="DZ667" s="53">
        <v>0.92361437999999996</v>
      </c>
      <c r="EA667" s="53">
        <v>0.90345405999999995</v>
      </c>
      <c r="EB667" s="53">
        <v>0.98447046999999999</v>
      </c>
      <c r="EC667" s="53">
        <v>1.2434248000000001</v>
      </c>
      <c r="ED667" s="53">
        <v>1.6924579</v>
      </c>
      <c r="EE667" s="53">
        <v>1.5170648</v>
      </c>
      <c r="EF667" s="53">
        <v>1.8991458000000001</v>
      </c>
      <c r="EG667" s="53">
        <v>2.2359604000000002</v>
      </c>
      <c r="EH667" s="53">
        <v>2.4634409000000002</v>
      </c>
      <c r="EI667" s="53">
        <v>2.5527782999999999</v>
      </c>
      <c r="EJ667" s="53">
        <v>2.3860868000000002</v>
      </c>
      <c r="EK667" s="53">
        <v>2.2521146000000001</v>
      </c>
      <c r="EL667" s="53">
        <v>2.2487173999999999</v>
      </c>
      <c r="EM667" s="53">
        <v>2.2552080999999999</v>
      </c>
      <c r="EN667" s="53">
        <v>2.2730043000000002</v>
      </c>
      <c r="EO667" s="53">
        <v>1.9846018999999999</v>
      </c>
      <c r="EP667" s="53">
        <v>1.5308967</v>
      </c>
      <c r="EQ667" s="53">
        <v>1.3616604000000001</v>
      </c>
      <c r="ER667" s="53">
        <v>1.5199399</v>
      </c>
      <c r="ES667" s="53">
        <v>0.81045869000000004</v>
      </c>
      <c r="ET667" s="53">
        <v>0.77286558000000005</v>
      </c>
      <c r="EU667" s="53">
        <v>0.69661172999999998</v>
      </c>
      <c r="EV667" s="53">
        <v>0.82838347000000001</v>
      </c>
      <c r="EW667" s="53">
        <v>64.897999999999996</v>
      </c>
      <c r="EX667" s="53">
        <v>63.759039999999999</v>
      </c>
      <c r="EY667" s="53">
        <v>62.702390000000001</v>
      </c>
      <c r="EZ667" s="53">
        <v>61.880270000000003</v>
      </c>
      <c r="FA667" s="53">
        <v>61.260330000000003</v>
      </c>
      <c r="FB667" s="53">
        <v>60.504620000000003</v>
      </c>
      <c r="FC667" s="53">
        <v>60.934640000000002</v>
      </c>
      <c r="FD667" s="53">
        <v>63.477809999999998</v>
      </c>
      <c r="FE667" s="53">
        <v>66.639780000000002</v>
      </c>
      <c r="FF667" s="53">
        <v>70.004360000000005</v>
      </c>
      <c r="FG667" s="53">
        <v>73.294290000000004</v>
      </c>
      <c r="FH667" s="53">
        <v>76.283249999999995</v>
      </c>
      <c r="FI667" s="53">
        <v>78.909480000000002</v>
      </c>
      <c r="FJ667" s="53">
        <v>80.910129999999995</v>
      </c>
      <c r="FK667" s="53">
        <v>82.214870000000005</v>
      </c>
      <c r="FL667" s="53">
        <v>82.884680000000003</v>
      </c>
      <c r="FM667" s="53">
        <v>82.679259999999999</v>
      </c>
      <c r="FN667" s="53">
        <v>81.758089999999996</v>
      </c>
      <c r="FO667" s="53">
        <v>79.859089999999995</v>
      </c>
      <c r="FP667" s="53">
        <v>76.968680000000006</v>
      </c>
      <c r="FQ667" s="53">
        <v>73.137479999999996</v>
      </c>
      <c r="FR667" s="53">
        <v>70.109440000000006</v>
      </c>
      <c r="FS667" s="53">
        <v>68.008949999999999</v>
      </c>
      <c r="FT667" s="53">
        <v>66.342619999999997</v>
      </c>
      <c r="FU667" s="53">
        <v>3511</v>
      </c>
      <c r="FV667" s="53">
        <v>80947.98</v>
      </c>
      <c r="FW667" s="53">
        <v>128.93610000000001</v>
      </c>
      <c r="FX667" s="53">
        <v>1</v>
      </c>
    </row>
    <row r="668" spans="1:180" x14ac:dyDescent="0.3">
      <c r="A668" t="s">
        <v>174</v>
      </c>
      <c r="B668" t="s">
        <v>247</v>
      </c>
      <c r="C668" t="s">
        <v>0</v>
      </c>
      <c r="D668" t="s">
        <v>227</v>
      </c>
      <c r="E668" t="s">
        <v>189</v>
      </c>
      <c r="F668" t="s">
        <v>241</v>
      </c>
      <c r="G668" t="s">
        <v>243</v>
      </c>
      <c r="H668" s="53">
        <v>615</v>
      </c>
      <c r="I668" s="53">
        <v>9.3198696999999999</v>
      </c>
      <c r="J668" s="53">
        <v>9.0323512000000008</v>
      </c>
      <c r="K668" s="53">
        <v>8.8325931000000004</v>
      </c>
      <c r="L668" s="53">
        <v>8.9013808000000001</v>
      </c>
      <c r="M668" s="53">
        <v>9.4777035000000005</v>
      </c>
      <c r="N668" s="53">
        <v>10.726818</v>
      </c>
      <c r="O668" s="53">
        <v>12.032038</v>
      </c>
      <c r="P668" s="53">
        <v>14.011016</v>
      </c>
      <c r="Q668" s="53">
        <v>16.565836999999998</v>
      </c>
      <c r="R668" s="53">
        <v>18.377227000000001</v>
      </c>
      <c r="S668" s="53">
        <v>19.799272999999999</v>
      </c>
      <c r="T668" s="53">
        <v>20.856317000000001</v>
      </c>
      <c r="U668" s="53">
        <v>21.628917000000001</v>
      </c>
      <c r="V668" s="53">
        <v>22.455987</v>
      </c>
      <c r="W668" s="53">
        <v>22.824051999999998</v>
      </c>
      <c r="X668" s="53">
        <v>22.261794999999999</v>
      </c>
      <c r="Y668" s="53">
        <v>21.144000999999999</v>
      </c>
      <c r="Z668" s="53">
        <v>18.780906999999999</v>
      </c>
      <c r="AA668" s="53">
        <v>16.744796000000001</v>
      </c>
      <c r="AB668" s="53">
        <v>15.260604000000001</v>
      </c>
      <c r="AC668" s="53">
        <v>13.824819</v>
      </c>
      <c r="AD668" s="53">
        <v>12.362256</v>
      </c>
      <c r="AE668" s="53">
        <v>10.902468000000001</v>
      </c>
      <c r="AF668" s="53">
        <v>9.9266535000000005</v>
      </c>
      <c r="AG668" s="53">
        <v>-0.44810308999999998</v>
      </c>
      <c r="AH668" s="53">
        <v>-0.36116404000000002</v>
      </c>
      <c r="AI668" s="53">
        <v>-0.36182762000000002</v>
      </c>
      <c r="AJ668" s="53">
        <v>-0.29120170000000001</v>
      </c>
      <c r="AK668" s="53">
        <v>-0.19751357999999999</v>
      </c>
      <c r="AL668" s="53">
        <v>-0.11518151</v>
      </c>
      <c r="AM668" s="53">
        <v>-0.40808491000000002</v>
      </c>
      <c r="AN668" s="53">
        <v>-0.36538847000000002</v>
      </c>
      <c r="AO668" s="53">
        <v>-0.12719490999999999</v>
      </c>
      <c r="AP668" s="53">
        <v>-5.7519540000000001E-2</v>
      </c>
      <c r="AQ668" s="53">
        <v>-0.13576974</v>
      </c>
      <c r="AR668" s="53">
        <v>-0.25822325000000002</v>
      </c>
      <c r="AS668" s="53">
        <v>-0.38295059999999997</v>
      </c>
      <c r="AT668" s="53">
        <v>-0.49193044000000002</v>
      </c>
      <c r="AU668" s="53">
        <v>-0.55136963999999999</v>
      </c>
      <c r="AV668" s="53">
        <v>-0.63255640999999996</v>
      </c>
      <c r="AW668" s="53">
        <v>-0.50967596000000004</v>
      </c>
      <c r="AX668" s="53">
        <v>-0.96451863999999998</v>
      </c>
      <c r="AY668" s="53">
        <v>-0.81796352999999999</v>
      </c>
      <c r="AZ668" s="53">
        <v>-0.72265820999999997</v>
      </c>
      <c r="BA668" s="53">
        <v>-0.88048258000000001</v>
      </c>
      <c r="BB668" s="53">
        <v>-0.78818462</v>
      </c>
      <c r="BC668" s="53">
        <v>-0.68081791000000003</v>
      </c>
      <c r="BD668" s="53">
        <v>-0.57076815000000003</v>
      </c>
      <c r="BE668" s="53">
        <v>-6.2443720000000001E-2</v>
      </c>
      <c r="BF668" s="53">
        <v>2.035785E-2</v>
      </c>
      <c r="BG668" s="53">
        <v>1.538601E-2</v>
      </c>
      <c r="BH668" s="53">
        <v>7.6293459999999994E-2</v>
      </c>
      <c r="BI668" s="53">
        <v>0.20651368000000001</v>
      </c>
      <c r="BJ668" s="53">
        <v>0.33325970999999999</v>
      </c>
      <c r="BK668" s="53">
        <v>4.2694469999999998E-2</v>
      </c>
      <c r="BL668" s="53">
        <v>0.18556080999999999</v>
      </c>
      <c r="BM668" s="53">
        <v>0.55366925</v>
      </c>
      <c r="BN668" s="53">
        <v>0.68384248000000003</v>
      </c>
      <c r="BO668" s="53">
        <v>0.66310038000000004</v>
      </c>
      <c r="BP668" s="53">
        <v>0.54920526999999997</v>
      </c>
      <c r="BQ668" s="53">
        <v>0.44096163999999999</v>
      </c>
      <c r="BR668" s="53">
        <v>0.38277766000000002</v>
      </c>
      <c r="BS668" s="53">
        <v>0.36186065000000001</v>
      </c>
      <c r="BT668" s="53">
        <v>0.20803611</v>
      </c>
      <c r="BU668" s="53">
        <v>0.26362165999999998</v>
      </c>
      <c r="BV668" s="53">
        <v>-0.22754219000000001</v>
      </c>
      <c r="BW668" s="53">
        <v>-0.12594548</v>
      </c>
      <c r="BX668" s="53">
        <v>-5.2124320000000002E-2</v>
      </c>
      <c r="BY668" s="53">
        <v>-0.32923840999999998</v>
      </c>
      <c r="BZ668" s="53">
        <v>-0.30316081</v>
      </c>
      <c r="CA668" s="53">
        <v>-0.23995535000000001</v>
      </c>
      <c r="CB668" s="53">
        <v>-0.15908715000000001</v>
      </c>
      <c r="CC668" s="53">
        <v>0.20466277999999999</v>
      </c>
      <c r="CD668" s="53">
        <v>0.28459875000000001</v>
      </c>
      <c r="CE668" s="53">
        <v>0.27664305</v>
      </c>
      <c r="CF668" s="53">
        <v>0.33081945000000001</v>
      </c>
      <c r="CG668" s="53">
        <v>0.48634168999999999</v>
      </c>
      <c r="CH668" s="53">
        <v>0.64384841999999998</v>
      </c>
      <c r="CI668" s="53">
        <v>0.35490284999999999</v>
      </c>
      <c r="CJ668" s="53">
        <v>0.56714659999999995</v>
      </c>
      <c r="CK668" s="53">
        <v>1.0252338999999999</v>
      </c>
      <c r="CL668" s="53">
        <v>1.1973077999999999</v>
      </c>
      <c r="CM668" s="53">
        <v>1.2163956</v>
      </c>
      <c r="CN668" s="53">
        <v>1.108428</v>
      </c>
      <c r="CO668" s="53">
        <v>1.0116006</v>
      </c>
      <c r="CP668" s="53">
        <v>0.98859774</v>
      </c>
      <c r="CQ668" s="53">
        <v>0.99436152</v>
      </c>
      <c r="CR668" s="53">
        <v>0.79022764000000001</v>
      </c>
      <c r="CS668" s="53">
        <v>0.79920541</v>
      </c>
      <c r="CT668" s="53">
        <v>0.28288554999999999</v>
      </c>
      <c r="CU668" s="53">
        <v>0.35334394000000002</v>
      </c>
      <c r="CV668" s="53">
        <v>0.41228542000000001</v>
      </c>
      <c r="CW668" s="53">
        <v>5.2551569999999999E-2</v>
      </c>
      <c r="CX668" s="53">
        <v>3.2765049999999997E-2</v>
      </c>
      <c r="CY668" s="53">
        <v>6.5384830000000005E-2</v>
      </c>
      <c r="CZ668" s="53">
        <v>0.12604185000000001</v>
      </c>
      <c r="DA668" s="53">
        <v>0.47176927000000002</v>
      </c>
      <c r="DB668" s="53">
        <v>0.54883965000000001</v>
      </c>
      <c r="DC668" s="53">
        <v>0.53790009000000005</v>
      </c>
      <c r="DD668" s="53">
        <v>0.58534549999999996</v>
      </c>
      <c r="DE668" s="53">
        <v>0.76616945999999997</v>
      </c>
      <c r="DF668" s="53">
        <v>0.95443756000000002</v>
      </c>
      <c r="DG668" s="53">
        <v>0.66711140999999996</v>
      </c>
      <c r="DH668" s="53">
        <v>0.94873220999999996</v>
      </c>
      <c r="DI668" s="53">
        <v>1.4967980999999999</v>
      </c>
      <c r="DJ668" s="53">
        <v>1.7107732</v>
      </c>
      <c r="DK668" s="53">
        <v>1.7696908</v>
      </c>
      <c r="DL668" s="53">
        <v>1.6676506</v>
      </c>
      <c r="DM668" s="53">
        <v>1.5822400000000001</v>
      </c>
      <c r="DN668" s="53">
        <v>1.5944182</v>
      </c>
      <c r="DO668" s="53">
        <v>1.626862</v>
      </c>
      <c r="DP668" s="53">
        <v>1.3724198999999999</v>
      </c>
      <c r="DQ668" s="53">
        <v>1.3347886</v>
      </c>
      <c r="DR668" s="53">
        <v>0.79331309999999999</v>
      </c>
      <c r="DS668" s="53">
        <v>0.83263374000000001</v>
      </c>
      <c r="DT668" s="53">
        <v>0.8766948</v>
      </c>
      <c r="DU668" s="53">
        <v>0.43434159999999999</v>
      </c>
      <c r="DV668" s="53">
        <v>0.36869089999999999</v>
      </c>
      <c r="DW668" s="53">
        <v>0.37072495</v>
      </c>
      <c r="DX668" s="53">
        <v>0.41117086000000003</v>
      </c>
      <c r="DY668" s="53">
        <v>0.85742872999999997</v>
      </c>
      <c r="DZ668" s="53">
        <v>0.93036154999999998</v>
      </c>
      <c r="EA668" s="53">
        <v>0.91511385000000001</v>
      </c>
      <c r="EB668" s="53">
        <v>0.95284040999999997</v>
      </c>
      <c r="EC668" s="53">
        <v>1.1701968</v>
      </c>
      <c r="ED668" s="53">
        <v>1.402879</v>
      </c>
      <c r="EE668" s="53">
        <v>1.1178904000000001</v>
      </c>
      <c r="EF668" s="53">
        <v>1.4996818000000001</v>
      </c>
      <c r="EG668" s="53">
        <v>2.1776627</v>
      </c>
      <c r="EH668" s="53">
        <v>2.4521354</v>
      </c>
      <c r="EI668" s="53">
        <v>2.5685609999999999</v>
      </c>
      <c r="EJ668" s="53">
        <v>2.4750792000000001</v>
      </c>
      <c r="EK668" s="53">
        <v>2.4061518</v>
      </c>
      <c r="EL668" s="53">
        <v>2.4691260000000002</v>
      </c>
      <c r="EM668" s="53">
        <v>2.5400920999999999</v>
      </c>
      <c r="EN668" s="53">
        <v>2.2130122999999999</v>
      </c>
      <c r="EO668" s="53">
        <v>2.1080865000000002</v>
      </c>
      <c r="EP668" s="53">
        <v>1.5302897</v>
      </c>
      <c r="EQ668" s="53">
        <v>1.5246514</v>
      </c>
      <c r="ER668" s="53">
        <v>1.5472287</v>
      </c>
      <c r="ES668" s="53">
        <v>0.98558546999999996</v>
      </c>
      <c r="ET668" s="53">
        <v>0.85371470999999999</v>
      </c>
      <c r="EU668" s="53">
        <v>0.81158783000000001</v>
      </c>
      <c r="EV668" s="53">
        <v>0.82285216999999999</v>
      </c>
      <c r="EW668" s="53">
        <v>67.027959999999993</v>
      </c>
      <c r="EX668" s="53">
        <v>65.885050000000007</v>
      </c>
      <c r="EY668" s="53">
        <v>64.928280000000001</v>
      </c>
      <c r="EZ668" s="53">
        <v>64.177639999999997</v>
      </c>
      <c r="FA668" s="53">
        <v>63.45823</v>
      </c>
      <c r="FB668" s="53">
        <v>62.721319999999999</v>
      </c>
      <c r="FC668" s="53">
        <v>62.446680000000001</v>
      </c>
      <c r="FD668" s="53">
        <v>63.777900000000002</v>
      </c>
      <c r="FE668" s="53">
        <v>66.761629999999997</v>
      </c>
      <c r="FF668" s="53">
        <v>70.378270000000001</v>
      </c>
      <c r="FG668" s="53">
        <v>74.195629999999994</v>
      </c>
      <c r="FH668" s="53">
        <v>77.753749999999997</v>
      </c>
      <c r="FI668" s="53">
        <v>80.818719999999999</v>
      </c>
      <c r="FJ668" s="53">
        <v>83.347729999999999</v>
      </c>
      <c r="FK668" s="53">
        <v>84.992099999999994</v>
      </c>
      <c r="FL668" s="53">
        <v>85.739249999999998</v>
      </c>
      <c r="FM668" s="53">
        <v>85.781360000000006</v>
      </c>
      <c r="FN668" s="53">
        <v>84.563339999999997</v>
      </c>
      <c r="FO668" s="53">
        <v>82.257099999999994</v>
      </c>
      <c r="FP668" s="53">
        <v>78.730879999999999</v>
      </c>
      <c r="FQ668" s="53">
        <v>75.015609999999995</v>
      </c>
      <c r="FR668" s="53">
        <v>72.326689999999999</v>
      </c>
      <c r="FS668" s="53">
        <v>70.263810000000007</v>
      </c>
      <c r="FT668" s="53">
        <v>68.589200000000005</v>
      </c>
      <c r="FU668" s="53">
        <v>3510.9029999999998</v>
      </c>
      <c r="FV668" s="53">
        <v>84055.43</v>
      </c>
      <c r="FW668" s="53">
        <v>349.01499999999999</v>
      </c>
      <c r="FX668" s="53">
        <v>1</v>
      </c>
    </row>
    <row r="669" spans="1:180" x14ac:dyDescent="0.3">
      <c r="A669" t="s">
        <v>174</v>
      </c>
      <c r="B669" t="s">
        <v>247</v>
      </c>
      <c r="C669" t="s">
        <v>0</v>
      </c>
      <c r="D669" t="s">
        <v>248</v>
      </c>
      <c r="E669" t="s">
        <v>188</v>
      </c>
      <c r="F669" t="s">
        <v>241</v>
      </c>
      <c r="G669" t="s">
        <v>243</v>
      </c>
      <c r="H669" s="53">
        <v>615</v>
      </c>
      <c r="I669" s="53">
        <v>9.4457787</v>
      </c>
      <c r="J669" s="53">
        <v>9.1258435999999996</v>
      </c>
      <c r="K669" s="53">
        <v>8.8366089999999993</v>
      </c>
      <c r="L669" s="53">
        <v>8.7310320000000008</v>
      </c>
      <c r="M669" s="53">
        <v>8.8238231999999996</v>
      </c>
      <c r="N669" s="53">
        <v>9.2711126999999998</v>
      </c>
      <c r="O669" s="53">
        <v>9.6208878000000002</v>
      </c>
      <c r="P669" s="53">
        <v>10.388377</v>
      </c>
      <c r="Q669" s="53">
        <v>11.496938999999999</v>
      </c>
      <c r="R669" s="53">
        <v>12.773249</v>
      </c>
      <c r="S669" s="53">
        <v>13.807236</v>
      </c>
      <c r="T669" s="53">
        <v>14.650418999999999</v>
      </c>
      <c r="U669" s="53">
        <v>15.142996999999999</v>
      </c>
      <c r="V669" s="53">
        <v>15.637482</v>
      </c>
      <c r="W669" s="53">
        <v>15.820586</v>
      </c>
      <c r="X669" s="53">
        <v>15.964976</v>
      </c>
      <c r="Y669" s="53">
        <v>15.937405</v>
      </c>
      <c r="Z669" s="53">
        <v>15.529839000000001</v>
      </c>
      <c r="AA669" s="53">
        <v>14.685295999999999</v>
      </c>
      <c r="AB669" s="53">
        <v>13.817205</v>
      </c>
      <c r="AC669" s="53">
        <v>12.714183999999999</v>
      </c>
      <c r="AD669" s="53">
        <v>11.761566999999999</v>
      </c>
      <c r="AE669" s="53">
        <v>10.604574</v>
      </c>
      <c r="AF669" s="53">
        <v>9.8452952000000007</v>
      </c>
      <c r="AG669" s="53">
        <v>-0.81085231000000002</v>
      </c>
      <c r="AH669" s="53">
        <v>-0.64887850999999996</v>
      </c>
      <c r="AI669" s="53">
        <v>-0.63043835000000004</v>
      </c>
      <c r="AJ669" s="53">
        <v>-0.60201322999999995</v>
      </c>
      <c r="AK669" s="53">
        <v>-0.59653217000000003</v>
      </c>
      <c r="AL669" s="53">
        <v>-0.55494825999999997</v>
      </c>
      <c r="AM669" s="53">
        <v>-0.67479522000000003</v>
      </c>
      <c r="AN669" s="53">
        <v>-0.77172660000000004</v>
      </c>
      <c r="AO669" s="53">
        <v>-0.89481023999999998</v>
      </c>
      <c r="AP669" s="53">
        <v>-0.93278218000000002</v>
      </c>
      <c r="AQ669" s="53">
        <v>-1.1553753</v>
      </c>
      <c r="AR669" s="53">
        <v>-1.3146374999999999</v>
      </c>
      <c r="AS669" s="53">
        <v>-1.6316442</v>
      </c>
      <c r="AT669" s="53">
        <v>-1.7510654999999999</v>
      </c>
      <c r="AU669" s="53">
        <v>-1.8535731</v>
      </c>
      <c r="AV669" s="53">
        <v>-1.8289029999999999</v>
      </c>
      <c r="AW669" s="53">
        <v>-1.699368</v>
      </c>
      <c r="AX669" s="53">
        <v>-1.5596185</v>
      </c>
      <c r="AY669" s="53">
        <v>-1.5198206000000001</v>
      </c>
      <c r="AZ669" s="53">
        <v>-1.3055454</v>
      </c>
      <c r="BA669" s="53">
        <v>-1.3982098999999999</v>
      </c>
      <c r="BB669" s="53">
        <v>-1.2152898000000001</v>
      </c>
      <c r="BC669" s="53">
        <v>-1.0358045</v>
      </c>
      <c r="BD669" s="53">
        <v>-0.80977911000000002</v>
      </c>
      <c r="BE669" s="53">
        <v>-0.30252723999999998</v>
      </c>
      <c r="BF669" s="53">
        <v>-0.15649184999999999</v>
      </c>
      <c r="BG669" s="53">
        <v>-0.15268715999999999</v>
      </c>
      <c r="BH669" s="53">
        <v>-0.12609756999999999</v>
      </c>
      <c r="BI669" s="53">
        <v>-0.12358284</v>
      </c>
      <c r="BJ669" s="53">
        <v>-6.6280459999999999E-2</v>
      </c>
      <c r="BK669" s="53">
        <v>-0.12502347</v>
      </c>
      <c r="BL669" s="53">
        <v>-0.17117067</v>
      </c>
      <c r="BM669" s="53">
        <v>-0.25934205999999999</v>
      </c>
      <c r="BN669" s="53">
        <v>-0.21341681000000001</v>
      </c>
      <c r="BO669" s="53">
        <v>-0.35790773999999997</v>
      </c>
      <c r="BP669" s="53">
        <v>-0.47538091999999998</v>
      </c>
      <c r="BQ669" s="53">
        <v>-0.74738550999999998</v>
      </c>
      <c r="BR669" s="53">
        <v>-0.85189492</v>
      </c>
      <c r="BS669" s="53">
        <v>-0.99457923000000004</v>
      </c>
      <c r="BT669" s="53">
        <v>-1.0109062</v>
      </c>
      <c r="BU669" s="53">
        <v>-0.91469442000000001</v>
      </c>
      <c r="BV669" s="53">
        <v>-0.79447544999999997</v>
      </c>
      <c r="BW669" s="53">
        <v>-0.78011580999999997</v>
      </c>
      <c r="BX669" s="53">
        <v>-0.60952108999999999</v>
      </c>
      <c r="BY669" s="53">
        <v>-0.76892157999999999</v>
      </c>
      <c r="BZ669" s="53">
        <v>-0.65032928999999995</v>
      </c>
      <c r="CA669" s="53">
        <v>-0.51454356000000001</v>
      </c>
      <c r="CB669" s="53">
        <v>-0.31223716000000001</v>
      </c>
      <c r="CC669" s="53">
        <v>4.9537390000000001E-2</v>
      </c>
      <c r="CD669" s="53">
        <v>0.18453346000000001</v>
      </c>
      <c r="CE669" s="53">
        <v>0.17820166000000001</v>
      </c>
      <c r="CF669" s="53">
        <v>0.20352023</v>
      </c>
      <c r="CG669" s="53">
        <v>0.20398036999999999</v>
      </c>
      <c r="CH669" s="53">
        <v>0.27216936000000003</v>
      </c>
      <c r="CI669" s="53">
        <v>0.25574682999999998</v>
      </c>
      <c r="CJ669" s="53">
        <v>0.24477271</v>
      </c>
      <c r="CK669" s="53">
        <v>0.18078127999999999</v>
      </c>
      <c r="CL669" s="53">
        <v>0.28481362999999998</v>
      </c>
      <c r="CM669" s="53">
        <v>0.19441589000000001</v>
      </c>
      <c r="CN669" s="53">
        <v>0.10588541</v>
      </c>
      <c r="CO669" s="53">
        <v>-0.13495056</v>
      </c>
      <c r="CP669" s="53">
        <v>-0.22913153</v>
      </c>
      <c r="CQ669" s="53">
        <v>-0.39964298999999998</v>
      </c>
      <c r="CR669" s="53">
        <v>-0.44436430999999998</v>
      </c>
      <c r="CS669" s="53">
        <v>-0.37123183999999998</v>
      </c>
      <c r="CT669" s="53">
        <v>-0.26453954000000002</v>
      </c>
      <c r="CU669" s="53">
        <v>-0.26779892</v>
      </c>
      <c r="CV669" s="53">
        <v>-0.12745666</v>
      </c>
      <c r="CW669" s="53">
        <v>-0.33307803000000002</v>
      </c>
      <c r="CX669" s="53">
        <v>-0.25903935</v>
      </c>
      <c r="CY669" s="53">
        <v>-0.15351967999999999</v>
      </c>
      <c r="CZ669" s="53">
        <v>3.2358659999999997E-2</v>
      </c>
      <c r="DA669" s="53">
        <v>0.40160200000000001</v>
      </c>
      <c r="DB669" s="53">
        <v>0.52555883000000003</v>
      </c>
      <c r="DC669" s="53">
        <v>0.50909042000000004</v>
      </c>
      <c r="DD669" s="53">
        <v>0.53313796000000002</v>
      </c>
      <c r="DE669" s="53">
        <v>0.53154369999999995</v>
      </c>
      <c r="DF669" s="53">
        <v>0.61061916999999999</v>
      </c>
      <c r="DG669" s="53">
        <v>0.63651701000000005</v>
      </c>
      <c r="DH669" s="53">
        <v>0.66071603000000001</v>
      </c>
      <c r="DI669" s="53">
        <v>0.62090460999999997</v>
      </c>
      <c r="DJ669" s="53">
        <v>0.78304383</v>
      </c>
      <c r="DK669" s="53">
        <v>0.74673915000000002</v>
      </c>
      <c r="DL669" s="53">
        <v>0.68715179999999998</v>
      </c>
      <c r="DM669" s="53">
        <v>0.47748439999999998</v>
      </c>
      <c r="DN669" s="53">
        <v>0.39363161000000002</v>
      </c>
      <c r="DO669" s="53">
        <v>0.19529342999999999</v>
      </c>
      <c r="DP669" s="53">
        <v>0.12217756</v>
      </c>
      <c r="DQ669" s="53">
        <v>0.17223063</v>
      </c>
      <c r="DR669" s="53">
        <v>0.26539629999999997</v>
      </c>
      <c r="DS669" s="53">
        <v>0.24451816000000001</v>
      </c>
      <c r="DT669" s="53">
        <v>0.35460783000000001</v>
      </c>
      <c r="DU669" s="53">
        <v>0.10276533</v>
      </c>
      <c r="DV669" s="53">
        <v>0.13225065</v>
      </c>
      <c r="DW669" s="53">
        <v>0.20750414</v>
      </c>
      <c r="DX669" s="53">
        <v>0.37695453000000001</v>
      </c>
      <c r="DY669" s="53">
        <v>0.90992757999999996</v>
      </c>
      <c r="DZ669" s="53">
        <v>1.0179454999999999</v>
      </c>
      <c r="EA669" s="53">
        <v>0.98684130000000003</v>
      </c>
      <c r="EB669" s="53">
        <v>1.0090539000000001</v>
      </c>
      <c r="EC669" s="53">
        <v>1.0044930000000001</v>
      </c>
      <c r="ED669" s="53">
        <v>1.0992873000000001</v>
      </c>
      <c r="EE669" s="53">
        <v>1.1862889000000001</v>
      </c>
      <c r="EF669" s="53">
        <v>1.2612721</v>
      </c>
      <c r="EG669" s="53">
        <v>1.2563724000000001</v>
      </c>
      <c r="EH669" s="53">
        <v>1.5024093000000001</v>
      </c>
      <c r="EI669" s="53">
        <v>1.5442072</v>
      </c>
      <c r="EJ669" s="53">
        <v>1.5264078999999999</v>
      </c>
      <c r="EK669" s="53">
        <v>1.3617435</v>
      </c>
      <c r="EL669" s="53">
        <v>1.2928025999999999</v>
      </c>
      <c r="EM669" s="53">
        <v>1.0542871</v>
      </c>
      <c r="EN669" s="53">
        <v>0.94017386999999997</v>
      </c>
      <c r="EO669" s="53">
        <v>0.95690432999999997</v>
      </c>
      <c r="EP669" s="53">
        <v>1.0305394999999999</v>
      </c>
      <c r="EQ669" s="53">
        <v>0.98422262999999999</v>
      </c>
      <c r="ER669" s="53">
        <v>1.0506321999999999</v>
      </c>
      <c r="ES669" s="53">
        <v>0.73205418</v>
      </c>
      <c r="ET669" s="53">
        <v>0.69721135000000001</v>
      </c>
      <c r="EU669" s="53">
        <v>0.72876516000000002</v>
      </c>
      <c r="EV669" s="53">
        <v>0.87449617000000002</v>
      </c>
      <c r="EW669" s="53">
        <v>69.039789999999996</v>
      </c>
      <c r="EX669" s="53">
        <v>67.706329999999994</v>
      </c>
      <c r="EY669" s="53">
        <v>66.511080000000007</v>
      </c>
      <c r="EZ669" s="53">
        <v>65.568569999999994</v>
      </c>
      <c r="FA669" s="53">
        <v>64.816109999999995</v>
      </c>
      <c r="FB669" s="53">
        <v>63.972839999999998</v>
      </c>
      <c r="FC669" s="53">
        <v>64.014259999999993</v>
      </c>
      <c r="FD669" s="53">
        <v>65.957819999999998</v>
      </c>
      <c r="FE669" s="53">
        <v>69.201160000000002</v>
      </c>
      <c r="FF669" s="53">
        <v>72.843890000000002</v>
      </c>
      <c r="FG669" s="53">
        <v>76.653090000000006</v>
      </c>
      <c r="FH669" s="53">
        <v>80.202010000000001</v>
      </c>
      <c r="FI669" s="53">
        <v>83.34639</v>
      </c>
      <c r="FJ669" s="53">
        <v>85.672700000000006</v>
      </c>
      <c r="FK669" s="53">
        <v>87.35069</v>
      </c>
      <c r="FL669" s="53">
        <v>88.379329999999996</v>
      </c>
      <c r="FM669" s="53">
        <v>88.259540000000001</v>
      </c>
      <c r="FN669" s="53">
        <v>87.12567</v>
      </c>
      <c r="FO669" s="53">
        <v>84.945769999999996</v>
      </c>
      <c r="FP669" s="53">
        <v>81.728999999999999</v>
      </c>
      <c r="FQ669" s="53">
        <v>77.683719999999994</v>
      </c>
      <c r="FR669" s="53">
        <v>74.449550000000002</v>
      </c>
      <c r="FS669" s="53">
        <v>72.049059999999997</v>
      </c>
      <c r="FT669" s="53">
        <v>70.151750000000007</v>
      </c>
      <c r="FU669" s="53">
        <v>3511</v>
      </c>
      <c r="FV669" s="53">
        <v>85465.96</v>
      </c>
      <c r="FW669" s="53">
        <v>145.44210000000001</v>
      </c>
      <c r="FX669" s="53">
        <v>1</v>
      </c>
    </row>
    <row r="670" spans="1:180" x14ac:dyDescent="0.3">
      <c r="A670" t="s">
        <v>174</v>
      </c>
      <c r="B670" t="s">
        <v>247</v>
      </c>
      <c r="C670" t="s">
        <v>0</v>
      </c>
      <c r="D670" t="s">
        <v>248</v>
      </c>
      <c r="E670" t="s">
        <v>190</v>
      </c>
      <c r="F670" t="s">
        <v>241</v>
      </c>
      <c r="G670" t="s">
        <v>243</v>
      </c>
      <c r="H670" s="53">
        <v>615</v>
      </c>
      <c r="I670" s="53">
        <v>8.7397834999999997</v>
      </c>
      <c r="J670" s="53">
        <v>8.4248235000000005</v>
      </c>
      <c r="K670" s="53">
        <v>8.2727032000000005</v>
      </c>
      <c r="L670" s="53">
        <v>8.1874950000000002</v>
      </c>
      <c r="M670" s="53">
        <v>8.3762754000000008</v>
      </c>
      <c r="N670" s="53">
        <v>8.8325931000000004</v>
      </c>
      <c r="O670" s="53">
        <v>9.3329632</v>
      </c>
      <c r="P670" s="53">
        <v>9.7017295000000008</v>
      </c>
      <c r="Q670" s="53">
        <v>10.763871</v>
      </c>
      <c r="R670" s="53">
        <v>11.889131000000001</v>
      </c>
      <c r="S670" s="53">
        <v>13.020410999999999</v>
      </c>
      <c r="T670" s="53">
        <v>13.699722</v>
      </c>
      <c r="U670" s="53">
        <v>14.365102</v>
      </c>
      <c r="V670" s="53">
        <v>14.846413999999999</v>
      </c>
      <c r="W670" s="53">
        <v>15.109688999999999</v>
      </c>
      <c r="X670" s="53">
        <v>15.127463000000001</v>
      </c>
      <c r="Y670" s="53">
        <v>14.932089</v>
      </c>
      <c r="Z670" s="53">
        <v>14.467432000000001</v>
      </c>
      <c r="AA670" s="53">
        <v>13.630896999999999</v>
      </c>
      <c r="AB670" s="53">
        <v>13.082563</v>
      </c>
      <c r="AC670" s="53">
        <v>12.030844999999999</v>
      </c>
      <c r="AD670" s="53">
        <v>11.000646</v>
      </c>
      <c r="AE670" s="53">
        <v>9.8383825999999992</v>
      </c>
      <c r="AF670" s="53">
        <v>9.0971354000000009</v>
      </c>
      <c r="AG670" s="53">
        <v>-0.52418288999999996</v>
      </c>
      <c r="AH670" s="53">
        <v>-0.46742368000000001</v>
      </c>
      <c r="AI670" s="53">
        <v>-0.37077599999999999</v>
      </c>
      <c r="AJ670" s="53">
        <v>-0.37280721999999999</v>
      </c>
      <c r="AK670" s="53">
        <v>-0.31615699000000003</v>
      </c>
      <c r="AL670" s="53">
        <v>-0.30625314999999997</v>
      </c>
      <c r="AM670" s="53">
        <v>-0.46690811999999998</v>
      </c>
      <c r="AN670" s="53">
        <v>-0.42782609999999999</v>
      </c>
      <c r="AO670" s="53">
        <v>-0.33901365</v>
      </c>
      <c r="AP670" s="53">
        <v>-0.34494101999999999</v>
      </c>
      <c r="AQ670" s="53">
        <v>-0.35089809</v>
      </c>
      <c r="AR670" s="53">
        <v>-0.58436703000000001</v>
      </c>
      <c r="AS670" s="53">
        <v>-0.64166824</v>
      </c>
      <c r="AT670" s="53">
        <v>-0.79715501</v>
      </c>
      <c r="AU670" s="53">
        <v>-0.90576707999999995</v>
      </c>
      <c r="AV670" s="53">
        <v>-1.0677795999999999</v>
      </c>
      <c r="AW670" s="53">
        <v>-1.1577621</v>
      </c>
      <c r="AX670" s="53">
        <v>-0.98500306999999998</v>
      </c>
      <c r="AY670" s="53">
        <v>-0.82516087999999999</v>
      </c>
      <c r="AZ670" s="53">
        <v>-0.56623690000000004</v>
      </c>
      <c r="BA670" s="53">
        <v>-0.64911527999999996</v>
      </c>
      <c r="BB670" s="53">
        <v>-0.56426255999999997</v>
      </c>
      <c r="BC670" s="53">
        <v>-0.59936135000000001</v>
      </c>
      <c r="BD670" s="53">
        <v>-0.51634853000000003</v>
      </c>
      <c r="BE670" s="53">
        <v>-0.14613237000000001</v>
      </c>
      <c r="BF670" s="53">
        <v>-9.4389399999999998E-2</v>
      </c>
      <c r="BG670" s="53">
        <v>-9.6251800000000005E-3</v>
      </c>
      <c r="BH670" s="53">
        <v>-1.381192E-2</v>
      </c>
      <c r="BI670" s="53">
        <v>4.5541369999999998E-2</v>
      </c>
      <c r="BJ670" s="53">
        <v>7.5441369999999994E-2</v>
      </c>
      <c r="BK670" s="53">
        <v>-2.968107E-2</v>
      </c>
      <c r="BL670" s="53">
        <v>4.9674200000000002E-3</v>
      </c>
      <c r="BM670" s="53">
        <v>0.11630474</v>
      </c>
      <c r="BN670" s="53">
        <v>0.1493276</v>
      </c>
      <c r="BO670" s="53">
        <v>0.20463971</v>
      </c>
      <c r="BP670" s="53">
        <v>-9.2782000000000003E-3</v>
      </c>
      <c r="BQ670" s="53">
        <v>-4.8718270000000001E-2</v>
      </c>
      <c r="BR670" s="53">
        <v>-0.19003832000000001</v>
      </c>
      <c r="BS670" s="53">
        <v>-0.29394650999999999</v>
      </c>
      <c r="BT670" s="53">
        <v>-0.44400551999999999</v>
      </c>
      <c r="BU670" s="53">
        <v>-0.52515993999999999</v>
      </c>
      <c r="BV670" s="53">
        <v>-0.38976952999999998</v>
      </c>
      <c r="BW670" s="53">
        <v>-0.28707307999999998</v>
      </c>
      <c r="BX670" s="53">
        <v>-4.091964E-2</v>
      </c>
      <c r="BY670" s="53">
        <v>-0.17721680000000001</v>
      </c>
      <c r="BZ670" s="53">
        <v>-0.12846057999999999</v>
      </c>
      <c r="CA670" s="53">
        <v>-0.20847276000000001</v>
      </c>
      <c r="CB670" s="53">
        <v>-0.14007639999999999</v>
      </c>
      <c r="CC670" s="53">
        <v>0.11570432</v>
      </c>
      <c r="CD670" s="53">
        <v>0.16397296</v>
      </c>
      <c r="CE670" s="53">
        <v>0.24050682000000001</v>
      </c>
      <c r="CF670" s="53">
        <v>0.23482711000000001</v>
      </c>
      <c r="CG670" s="53">
        <v>0.29605250999999999</v>
      </c>
      <c r="CH670" s="53">
        <v>0.33980189</v>
      </c>
      <c r="CI670" s="53">
        <v>0.27314112000000002</v>
      </c>
      <c r="CJ670" s="53">
        <v>0.30471891000000001</v>
      </c>
      <c r="CK670" s="53">
        <v>0.43165688000000002</v>
      </c>
      <c r="CL670" s="53">
        <v>0.49165646000000002</v>
      </c>
      <c r="CM670" s="53">
        <v>0.58940338999999997</v>
      </c>
      <c r="CN670" s="53">
        <v>0.38902655000000003</v>
      </c>
      <c r="CO670" s="53">
        <v>0.36195690000000003</v>
      </c>
      <c r="CP670" s="53">
        <v>0.23044874000000001</v>
      </c>
      <c r="CQ670" s="53">
        <v>0.12979876000000001</v>
      </c>
      <c r="CR670" s="53">
        <v>-1.1981250000000001E-2</v>
      </c>
      <c r="CS670" s="53">
        <v>-8.7021699999999994E-2</v>
      </c>
      <c r="CT670" s="53">
        <v>2.248729E-2</v>
      </c>
      <c r="CU670" s="53">
        <v>8.5605109999999998E-2</v>
      </c>
      <c r="CV670" s="53">
        <v>0.32291355999999999</v>
      </c>
      <c r="CW670" s="53">
        <v>0.14961891999999999</v>
      </c>
      <c r="CX670" s="53">
        <v>0.17337459</v>
      </c>
      <c r="CY670" s="53">
        <v>6.2255530000000003E-2</v>
      </c>
      <c r="CZ670" s="53">
        <v>0.12052844</v>
      </c>
      <c r="DA670" s="53">
        <v>0.37754099000000002</v>
      </c>
      <c r="DB670" s="53">
        <v>0.42233532000000001</v>
      </c>
      <c r="DC670" s="53">
        <v>0.49063881999999998</v>
      </c>
      <c r="DD670" s="53">
        <v>0.48346613999999999</v>
      </c>
      <c r="DE670" s="53">
        <v>0.54656366000000001</v>
      </c>
      <c r="DF670" s="53">
        <v>0.60416234999999996</v>
      </c>
      <c r="DG670" s="53">
        <v>0.57596323999999999</v>
      </c>
      <c r="DH670" s="53">
        <v>0.60447039999999996</v>
      </c>
      <c r="DI670" s="53">
        <v>0.74700913000000002</v>
      </c>
      <c r="DJ670" s="53">
        <v>0.83398550999999999</v>
      </c>
      <c r="DK670" s="53">
        <v>0.97416738000000003</v>
      </c>
      <c r="DL670" s="53">
        <v>0.78733160999999996</v>
      </c>
      <c r="DM670" s="53">
        <v>0.77263188000000005</v>
      </c>
      <c r="DN670" s="53">
        <v>0.65093568000000002</v>
      </c>
      <c r="DO670" s="53">
        <v>0.55354402999999996</v>
      </c>
      <c r="DP670" s="53">
        <v>0.42004297000000002</v>
      </c>
      <c r="DQ670" s="53">
        <v>0.35111653999999998</v>
      </c>
      <c r="DR670" s="53">
        <v>0.43474404999999999</v>
      </c>
      <c r="DS670" s="53">
        <v>0.4582833</v>
      </c>
      <c r="DT670" s="53">
        <v>0.68674650999999998</v>
      </c>
      <c r="DU670" s="53">
        <v>0.47645451999999999</v>
      </c>
      <c r="DV670" s="53">
        <v>0.47520970000000001</v>
      </c>
      <c r="DW670" s="53">
        <v>0.33298381999999999</v>
      </c>
      <c r="DX670" s="53">
        <v>0.38113340000000001</v>
      </c>
      <c r="DY670" s="53">
        <v>0.75559142999999995</v>
      </c>
      <c r="DZ670" s="53">
        <v>0.79536965999999998</v>
      </c>
      <c r="EA670" s="53">
        <v>0.85178975999999995</v>
      </c>
      <c r="EB670" s="53">
        <v>0.84246144000000001</v>
      </c>
      <c r="EC670" s="53">
        <v>0.90826214000000005</v>
      </c>
      <c r="ED670" s="53">
        <v>0.98585668999999998</v>
      </c>
      <c r="EE670" s="53">
        <v>1.0131904</v>
      </c>
      <c r="EF670" s="53">
        <v>1.0372638999999999</v>
      </c>
      <c r="EG670" s="53">
        <v>1.2023275</v>
      </c>
      <c r="EH670" s="53">
        <v>1.3282536</v>
      </c>
      <c r="EI670" s="53">
        <v>1.5297049</v>
      </c>
      <c r="EJ670" s="53">
        <v>1.36242</v>
      </c>
      <c r="EK670" s="53">
        <v>1.3655816999999999</v>
      </c>
      <c r="EL670" s="53">
        <v>1.2580519999999999</v>
      </c>
      <c r="EM670" s="53">
        <v>1.1653647</v>
      </c>
      <c r="EN670" s="53">
        <v>1.0438174</v>
      </c>
      <c r="EO670" s="53">
        <v>0.98371832999999997</v>
      </c>
      <c r="EP670" s="53">
        <v>1.0299773999999999</v>
      </c>
      <c r="EQ670" s="53">
        <v>0.99637134000000005</v>
      </c>
      <c r="ER670" s="53">
        <v>1.2120641000000001</v>
      </c>
      <c r="ES670" s="53">
        <v>0.94835336999999997</v>
      </c>
      <c r="ET670" s="53">
        <v>0.91101180000000004</v>
      </c>
      <c r="EU670" s="53">
        <v>0.72387221999999996</v>
      </c>
      <c r="EV670" s="53">
        <v>0.75740571000000001</v>
      </c>
      <c r="EW670" s="53">
        <v>64.682400000000001</v>
      </c>
      <c r="EX670" s="53">
        <v>63.650849999999998</v>
      </c>
      <c r="EY670" s="53">
        <v>62.66939</v>
      </c>
      <c r="EZ670" s="53">
        <v>61.903399999999998</v>
      </c>
      <c r="FA670" s="53">
        <v>61.297310000000003</v>
      </c>
      <c r="FB670" s="53">
        <v>60.50291</v>
      </c>
      <c r="FC670" s="53">
        <v>59.85528</v>
      </c>
      <c r="FD670" s="53">
        <v>60.727559999999997</v>
      </c>
      <c r="FE670" s="53">
        <v>63.977110000000003</v>
      </c>
      <c r="FF670" s="53">
        <v>67.87415</v>
      </c>
      <c r="FG670" s="53">
        <v>71.914090000000002</v>
      </c>
      <c r="FH670" s="53">
        <v>75.731120000000004</v>
      </c>
      <c r="FI670" s="53">
        <v>79.051509999999993</v>
      </c>
      <c r="FJ670" s="53">
        <v>81.711569999999995</v>
      </c>
      <c r="FK670" s="53">
        <v>83.434420000000003</v>
      </c>
      <c r="FL670" s="53">
        <v>84.003360000000001</v>
      </c>
      <c r="FM670" s="53">
        <v>83.647009999999995</v>
      </c>
      <c r="FN670" s="53">
        <v>82.040289999999999</v>
      </c>
      <c r="FO670" s="53">
        <v>79.035600000000002</v>
      </c>
      <c r="FP670" s="53">
        <v>75.114710000000002</v>
      </c>
      <c r="FQ670" s="53">
        <v>72.127660000000006</v>
      </c>
      <c r="FR670" s="53">
        <v>69.930710000000005</v>
      </c>
      <c r="FS670" s="53">
        <v>68.263300000000001</v>
      </c>
      <c r="FT670" s="53">
        <v>66.736840000000001</v>
      </c>
      <c r="FU670" s="53">
        <v>3510.6329999999998</v>
      </c>
      <c r="FV670" s="53">
        <v>79278.67</v>
      </c>
      <c r="FW670" s="53">
        <v>174.40110000000001</v>
      </c>
      <c r="FX670" s="53">
        <v>1</v>
      </c>
    </row>
    <row r="671" spans="1:180" x14ac:dyDescent="0.3">
      <c r="A671" t="s">
        <v>174</v>
      </c>
      <c r="B671" t="s">
        <v>247</v>
      </c>
      <c r="C671" t="s">
        <v>0</v>
      </c>
      <c r="D671" t="s">
        <v>227</v>
      </c>
      <c r="E671" t="s">
        <v>188</v>
      </c>
      <c r="F671" t="s">
        <v>241</v>
      </c>
      <c r="G671" t="s">
        <v>243</v>
      </c>
      <c r="H671" s="53">
        <v>615</v>
      </c>
      <c r="I671" s="53">
        <v>9.5624319</v>
      </c>
      <c r="J671" s="53">
        <v>9.2150370000000006</v>
      </c>
      <c r="K671" s="53">
        <v>9.0140180999999995</v>
      </c>
      <c r="L671" s="53">
        <v>9.1071536999999996</v>
      </c>
      <c r="M671" s="53">
        <v>9.6281877999999992</v>
      </c>
      <c r="N671" s="53">
        <v>11.024392000000001</v>
      </c>
      <c r="O671" s="53">
        <v>12.407397</v>
      </c>
      <c r="P671" s="53">
        <v>14.272416</v>
      </c>
      <c r="Q671" s="53">
        <v>16.375223999999999</v>
      </c>
      <c r="R671" s="53">
        <v>18.152284999999999</v>
      </c>
      <c r="S671" s="53">
        <v>19.402394999999999</v>
      </c>
      <c r="T671" s="53">
        <v>20.443756</v>
      </c>
      <c r="U671" s="53">
        <v>21.094874999999998</v>
      </c>
      <c r="V671" s="53">
        <v>21.767599000000001</v>
      </c>
      <c r="W671" s="53">
        <v>21.969196</v>
      </c>
      <c r="X671" s="53">
        <v>21.872432</v>
      </c>
      <c r="Y671" s="53">
        <v>20.859342000000002</v>
      </c>
      <c r="Z671" s="53">
        <v>18.864644999999999</v>
      </c>
      <c r="AA671" s="53">
        <v>16.954000000000001</v>
      </c>
      <c r="AB671" s="53">
        <v>15.555016999999999</v>
      </c>
      <c r="AC671" s="53">
        <v>14.062522</v>
      </c>
      <c r="AD671" s="53">
        <v>12.653693000000001</v>
      </c>
      <c r="AE671" s="53">
        <v>11.202908000000001</v>
      </c>
      <c r="AF671" s="53">
        <v>10.307214999999999</v>
      </c>
      <c r="AG671" s="53">
        <v>-0.36592612000000002</v>
      </c>
      <c r="AH671" s="53">
        <v>-0.32329258999999999</v>
      </c>
      <c r="AI671" s="53">
        <v>-0.30239727999999999</v>
      </c>
      <c r="AJ671" s="53">
        <v>-0.18770113999999999</v>
      </c>
      <c r="AK671" s="53">
        <v>-0.21753934</v>
      </c>
      <c r="AL671" s="53">
        <v>-0.1053075</v>
      </c>
      <c r="AM671" s="53">
        <v>-0.21942911000000001</v>
      </c>
      <c r="AN671" s="53">
        <v>-0.21865249</v>
      </c>
      <c r="AO671" s="53">
        <v>-0.12351376999999999</v>
      </c>
      <c r="AP671" s="53">
        <v>-4.9607869999999998E-2</v>
      </c>
      <c r="AQ671" s="53">
        <v>-0.19720381000000001</v>
      </c>
      <c r="AR671" s="53">
        <v>-0.3192005</v>
      </c>
      <c r="AS671" s="53">
        <v>-0.48627895999999998</v>
      </c>
      <c r="AT671" s="53">
        <v>-0.60000617999999994</v>
      </c>
      <c r="AU671" s="53">
        <v>-0.77446150000000002</v>
      </c>
      <c r="AV671" s="53">
        <v>-0.71689073999999997</v>
      </c>
      <c r="AW671" s="53">
        <v>-0.88454834999999998</v>
      </c>
      <c r="AX671" s="53">
        <v>-1.1101567999999999</v>
      </c>
      <c r="AY671" s="53">
        <v>-0.91290170000000004</v>
      </c>
      <c r="AZ671" s="53">
        <v>-0.71564044999999998</v>
      </c>
      <c r="BA671" s="53">
        <v>-0.88196658000000006</v>
      </c>
      <c r="BB671" s="53">
        <v>-0.86780928000000002</v>
      </c>
      <c r="BC671" s="53">
        <v>-0.68350423999999999</v>
      </c>
      <c r="BD671" s="53">
        <v>-0.46160559000000001</v>
      </c>
      <c r="BE671" s="53">
        <v>2.2498480000000001E-2</v>
      </c>
      <c r="BF671" s="53">
        <v>6.0936780000000003E-2</v>
      </c>
      <c r="BG671" s="53">
        <v>7.5254230000000005E-2</v>
      </c>
      <c r="BH671" s="53">
        <v>0.17702812000000001</v>
      </c>
      <c r="BI671" s="53">
        <v>0.21396378999999999</v>
      </c>
      <c r="BJ671" s="53">
        <v>0.45815519999999998</v>
      </c>
      <c r="BK671" s="53">
        <v>0.36992913999999999</v>
      </c>
      <c r="BL671" s="53">
        <v>0.39846268000000001</v>
      </c>
      <c r="BM671" s="53">
        <v>0.51687921000000003</v>
      </c>
      <c r="BN671" s="53">
        <v>0.66165205999999999</v>
      </c>
      <c r="BO671" s="53">
        <v>0.55333253999999998</v>
      </c>
      <c r="BP671" s="53">
        <v>0.47052894000000001</v>
      </c>
      <c r="BQ671" s="53">
        <v>0.33630691000000001</v>
      </c>
      <c r="BR671" s="53">
        <v>0.26207696000000003</v>
      </c>
      <c r="BS671" s="53">
        <v>0.10264824</v>
      </c>
      <c r="BT671" s="53">
        <v>0.18319060000000001</v>
      </c>
      <c r="BU671" s="53">
        <v>-3.2666519999999998E-2</v>
      </c>
      <c r="BV671" s="53">
        <v>-0.34030650000000001</v>
      </c>
      <c r="BW671" s="53">
        <v>-0.23205456999999999</v>
      </c>
      <c r="BX671" s="53">
        <v>-6.5969330000000007E-2</v>
      </c>
      <c r="BY671" s="53">
        <v>-0.33160289999999998</v>
      </c>
      <c r="BZ671" s="53">
        <v>-0.38692953000000002</v>
      </c>
      <c r="CA671" s="53">
        <v>-0.25325755</v>
      </c>
      <c r="CB671" s="53">
        <v>-4.5640130000000001E-2</v>
      </c>
      <c r="CC671" s="53">
        <v>0.29152021</v>
      </c>
      <c r="CD671" s="53">
        <v>0.32705282000000002</v>
      </c>
      <c r="CE671" s="53">
        <v>0.33681446999999998</v>
      </c>
      <c r="CF671" s="53">
        <v>0.42963845000000001</v>
      </c>
      <c r="CG671" s="53">
        <v>0.51282150000000004</v>
      </c>
      <c r="CH671" s="53">
        <v>0.84840786999999995</v>
      </c>
      <c r="CI671" s="53">
        <v>0.77811706000000003</v>
      </c>
      <c r="CJ671" s="53">
        <v>0.82587489000000003</v>
      </c>
      <c r="CK671" s="53">
        <v>0.96041352000000002</v>
      </c>
      <c r="CL671" s="53">
        <v>1.1542683</v>
      </c>
      <c r="CM671" s="53">
        <v>1.0731516000000001</v>
      </c>
      <c r="CN671" s="53">
        <v>1.0174928999999999</v>
      </c>
      <c r="CO671" s="53">
        <v>0.90602722000000002</v>
      </c>
      <c r="CP671" s="53">
        <v>0.85915315999999997</v>
      </c>
      <c r="CQ671" s="53">
        <v>0.71013188999999999</v>
      </c>
      <c r="CR671" s="53">
        <v>0.80658419000000003</v>
      </c>
      <c r="CS671" s="53">
        <v>0.55734443</v>
      </c>
      <c r="CT671" s="53">
        <v>0.19288958</v>
      </c>
      <c r="CU671" s="53">
        <v>0.23949822000000001</v>
      </c>
      <c r="CV671" s="53">
        <v>0.38399081000000002</v>
      </c>
      <c r="CW671" s="53">
        <v>4.9577429999999999E-2</v>
      </c>
      <c r="CX671" s="53">
        <v>-5.3873629999999999E-2</v>
      </c>
      <c r="CY671" s="53">
        <v>4.4729810000000002E-2</v>
      </c>
      <c r="CZ671" s="53">
        <v>0.24245631000000001</v>
      </c>
      <c r="DA671" s="53">
        <v>0.56054194999999996</v>
      </c>
      <c r="DB671" s="53">
        <v>0.59316884999999997</v>
      </c>
      <c r="DC671" s="53">
        <v>0.59837476999999994</v>
      </c>
      <c r="DD671" s="53">
        <v>0.68224901999999998</v>
      </c>
      <c r="DE671" s="53">
        <v>0.81167946000000002</v>
      </c>
      <c r="DF671" s="53">
        <v>1.2386604000000001</v>
      </c>
      <c r="DG671" s="53">
        <v>1.1863049000000001</v>
      </c>
      <c r="DH671" s="53">
        <v>1.253287</v>
      </c>
      <c r="DI671" s="53">
        <v>1.4039478000000001</v>
      </c>
      <c r="DJ671" s="53">
        <v>1.6468845000000001</v>
      </c>
      <c r="DK671" s="53">
        <v>1.5929705000000001</v>
      </c>
      <c r="DL671" s="53">
        <v>1.5644572999999999</v>
      </c>
      <c r="DM671" s="53">
        <v>1.4757479</v>
      </c>
      <c r="DN671" s="53">
        <v>1.456229</v>
      </c>
      <c r="DO671" s="53">
        <v>1.3176154</v>
      </c>
      <c r="DP671" s="53">
        <v>1.4299782999999999</v>
      </c>
      <c r="DQ671" s="53">
        <v>1.1473551</v>
      </c>
      <c r="DR671" s="53">
        <v>0.72608561000000005</v>
      </c>
      <c r="DS671" s="53">
        <v>0.71105130999999999</v>
      </c>
      <c r="DT671" s="53">
        <v>0.83395107000000002</v>
      </c>
      <c r="DU671" s="53">
        <v>0.43075781000000002</v>
      </c>
      <c r="DV671" s="53">
        <v>0.27918219999999999</v>
      </c>
      <c r="DW671" s="53">
        <v>0.34271718000000001</v>
      </c>
      <c r="DX671" s="53">
        <v>0.53055275000000002</v>
      </c>
      <c r="DY671" s="53">
        <v>0.94896654000000003</v>
      </c>
      <c r="DZ671" s="53">
        <v>0.97739796999999995</v>
      </c>
      <c r="EA671" s="53">
        <v>0.97602652000000001</v>
      </c>
      <c r="EB671" s="53">
        <v>1.0469778000000001</v>
      </c>
      <c r="EC671" s="53">
        <v>1.2431825000000001</v>
      </c>
      <c r="ED671" s="53">
        <v>1.8021228</v>
      </c>
      <c r="EE671" s="53">
        <v>1.7756631</v>
      </c>
      <c r="EF671" s="53">
        <v>1.8704019999999999</v>
      </c>
      <c r="EG671" s="53">
        <v>2.0443406</v>
      </c>
      <c r="EH671" s="53">
        <v>2.3581436999999998</v>
      </c>
      <c r="EI671" s="53">
        <v>2.3435073000000002</v>
      </c>
      <c r="EJ671" s="53">
        <v>2.3541867999999999</v>
      </c>
      <c r="EK671" s="53">
        <v>2.2983337000000001</v>
      </c>
      <c r="EL671" s="53">
        <v>2.3183126000000001</v>
      </c>
      <c r="EM671" s="53">
        <v>2.1947253</v>
      </c>
      <c r="EN671" s="53">
        <v>2.3300597000000001</v>
      </c>
      <c r="EO671" s="53">
        <v>1.9992376999999999</v>
      </c>
      <c r="EP671" s="53">
        <v>1.4959358</v>
      </c>
      <c r="EQ671" s="53">
        <v>1.3918980999999999</v>
      </c>
      <c r="ER671" s="53">
        <v>1.4836217</v>
      </c>
      <c r="ES671" s="53">
        <v>0.98112180000000004</v>
      </c>
      <c r="ET671" s="53">
        <v>0.76006189000000002</v>
      </c>
      <c r="EU671" s="53">
        <v>0.77296335999999999</v>
      </c>
      <c r="EV671" s="53">
        <v>0.94651821000000003</v>
      </c>
      <c r="EW671" s="53">
        <v>67.632159999999999</v>
      </c>
      <c r="EX671" s="53">
        <v>66.474930000000001</v>
      </c>
      <c r="EY671" s="53">
        <v>65.42568</v>
      </c>
      <c r="EZ671" s="53">
        <v>64.706630000000004</v>
      </c>
      <c r="FA671" s="53">
        <v>64.254040000000003</v>
      </c>
      <c r="FB671" s="53">
        <v>63.480559999999997</v>
      </c>
      <c r="FC671" s="53">
        <v>63.492579999999997</v>
      </c>
      <c r="FD671" s="53">
        <v>65.29992</v>
      </c>
      <c r="FE671" s="53">
        <v>68.438940000000002</v>
      </c>
      <c r="FF671" s="53">
        <v>71.999319999999997</v>
      </c>
      <c r="FG671" s="53">
        <v>75.675640000000001</v>
      </c>
      <c r="FH671" s="53">
        <v>79.106970000000004</v>
      </c>
      <c r="FI671" s="53">
        <v>82.080280000000002</v>
      </c>
      <c r="FJ671" s="53">
        <v>84.374949999999998</v>
      </c>
      <c r="FK671" s="53">
        <v>86.135210000000001</v>
      </c>
      <c r="FL671" s="53">
        <v>87.070179999999993</v>
      </c>
      <c r="FM671" s="53">
        <v>87.132549999999995</v>
      </c>
      <c r="FN671" s="53">
        <v>86.214550000000003</v>
      </c>
      <c r="FO671" s="53">
        <v>84.096810000000005</v>
      </c>
      <c r="FP671" s="53">
        <v>80.855220000000003</v>
      </c>
      <c r="FQ671" s="53">
        <v>76.771770000000004</v>
      </c>
      <c r="FR671" s="53">
        <v>73.532920000000004</v>
      </c>
      <c r="FS671" s="53">
        <v>71.201139999999995</v>
      </c>
      <c r="FT671" s="53">
        <v>69.305940000000007</v>
      </c>
      <c r="FU671" s="53">
        <v>3511</v>
      </c>
      <c r="FV671" s="53">
        <v>85465.96</v>
      </c>
      <c r="FW671" s="53">
        <v>145.44210000000001</v>
      </c>
      <c r="FX671" s="53">
        <v>1</v>
      </c>
    </row>
    <row r="672" spans="1:180" x14ac:dyDescent="0.3">
      <c r="A672" t="s">
        <v>174</v>
      </c>
      <c r="B672" t="s">
        <v>247</v>
      </c>
      <c r="C672" t="s">
        <v>0</v>
      </c>
      <c r="D672" t="s">
        <v>227</v>
      </c>
      <c r="E672" t="s">
        <v>190</v>
      </c>
      <c r="F672" t="s">
        <v>241</v>
      </c>
      <c r="G672" t="s">
        <v>243</v>
      </c>
      <c r="H672" s="53">
        <v>615</v>
      </c>
      <c r="I672" s="53">
        <v>8.9304887999999991</v>
      </c>
      <c r="J672" s="53">
        <v>8.6632467000000002</v>
      </c>
      <c r="K672" s="53">
        <v>8.5096319999999999</v>
      </c>
      <c r="L672" s="53">
        <v>8.5504741000000006</v>
      </c>
      <c r="M672" s="53">
        <v>9.0407274999999991</v>
      </c>
      <c r="N672" s="53">
        <v>10.38203</v>
      </c>
      <c r="O672" s="53">
        <v>11.742558000000001</v>
      </c>
      <c r="P672" s="53">
        <v>13.563622000000001</v>
      </c>
      <c r="Q672" s="53">
        <v>16.130970000000001</v>
      </c>
      <c r="R672" s="53">
        <v>17.876439000000001</v>
      </c>
      <c r="S672" s="53">
        <v>19.412265999999999</v>
      </c>
      <c r="T672" s="53">
        <v>20.493461</v>
      </c>
      <c r="U672" s="53">
        <v>21.261551999999998</v>
      </c>
      <c r="V672" s="53">
        <v>22.067633000000001</v>
      </c>
      <c r="W672" s="53">
        <v>22.355993999999999</v>
      </c>
      <c r="X672" s="53">
        <v>21.561021</v>
      </c>
      <c r="Y672" s="53">
        <v>20.335491999999999</v>
      </c>
      <c r="Z672" s="53">
        <v>18.211466000000001</v>
      </c>
      <c r="AA672" s="53">
        <v>16.130472000000001</v>
      </c>
      <c r="AB672" s="53">
        <v>14.756297999999999</v>
      </c>
      <c r="AC672" s="53">
        <v>13.208017</v>
      </c>
      <c r="AD672" s="53">
        <v>11.794249000000001</v>
      </c>
      <c r="AE672" s="53">
        <v>10.511377</v>
      </c>
      <c r="AF672" s="53">
        <v>9.5739449000000008</v>
      </c>
      <c r="AG672" s="53">
        <v>-0.39299815999999999</v>
      </c>
      <c r="AH672" s="53">
        <v>-0.33704276</v>
      </c>
      <c r="AI672" s="53">
        <v>-0.29485917</v>
      </c>
      <c r="AJ672" s="53">
        <v>-0.28724349999999998</v>
      </c>
      <c r="AK672" s="53">
        <v>-0.24325821</v>
      </c>
      <c r="AL672" s="53">
        <v>-0.13551199</v>
      </c>
      <c r="AM672" s="53">
        <v>-0.49382187999999999</v>
      </c>
      <c r="AN672" s="53">
        <v>-0.44649221</v>
      </c>
      <c r="AO672" s="53">
        <v>-0.34033423000000002</v>
      </c>
      <c r="AP672" s="53">
        <v>-0.24932019999999999</v>
      </c>
      <c r="AQ672" s="53">
        <v>-0.19767797000000001</v>
      </c>
      <c r="AR672" s="53">
        <v>-0.31320368999999998</v>
      </c>
      <c r="AS672" s="53">
        <v>-0.39590502</v>
      </c>
      <c r="AT672" s="53">
        <v>-0.49938904000000001</v>
      </c>
      <c r="AU672" s="53">
        <v>-0.59541557000000001</v>
      </c>
      <c r="AV672" s="53">
        <v>-0.76716452999999996</v>
      </c>
      <c r="AW672" s="53">
        <v>-0.52400073000000003</v>
      </c>
      <c r="AX672" s="53">
        <v>-0.53647076999999999</v>
      </c>
      <c r="AY672" s="53">
        <v>-0.3789959</v>
      </c>
      <c r="AZ672" s="53">
        <v>-0.47388227999999999</v>
      </c>
      <c r="BA672" s="53">
        <v>-0.70157539000000002</v>
      </c>
      <c r="BB672" s="53">
        <v>-0.58513720000000002</v>
      </c>
      <c r="BC672" s="53">
        <v>-0.44450201</v>
      </c>
      <c r="BD672" s="53">
        <v>-0.39198630000000001</v>
      </c>
      <c r="BE672" s="53">
        <v>-5.15346E-2</v>
      </c>
      <c r="BF672" s="53">
        <v>1.0172469999999999E-2</v>
      </c>
      <c r="BG672" s="53">
        <v>4.366051E-2</v>
      </c>
      <c r="BH672" s="53">
        <v>4.9028540000000002E-2</v>
      </c>
      <c r="BI672" s="53">
        <v>0.11007085</v>
      </c>
      <c r="BJ672" s="53">
        <v>0.29302172999999998</v>
      </c>
      <c r="BK672" s="53">
        <v>-2.6646969999999999E-2</v>
      </c>
      <c r="BL672" s="53">
        <v>0.11732798</v>
      </c>
      <c r="BM672" s="53">
        <v>0.42517711000000002</v>
      </c>
      <c r="BN672" s="53">
        <v>0.55409483000000004</v>
      </c>
      <c r="BO672" s="53">
        <v>0.69156810999999996</v>
      </c>
      <c r="BP672" s="53">
        <v>0.60269925999999996</v>
      </c>
      <c r="BQ672" s="53">
        <v>0.54518741000000004</v>
      </c>
      <c r="BR672" s="53">
        <v>0.47547279999999997</v>
      </c>
      <c r="BS672" s="53">
        <v>0.39681896999999999</v>
      </c>
      <c r="BT672" s="53">
        <v>0.12725997999999999</v>
      </c>
      <c r="BU672" s="53">
        <v>0.24444676000000001</v>
      </c>
      <c r="BV672" s="53">
        <v>0.13657815000000001</v>
      </c>
      <c r="BW672" s="53">
        <v>0.22382764999999999</v>
      </c>
      <c r="BX672" s="53">
        <v>0.10506678</v>
      </c>
      <c r="BY672" s="53">
        <v>-0.18153632</v>
      </c>
      <c r="BZ672" s="53">
        <v>-0.14095769</v>
      </c>
      <c r="CA672" s="53">
        <v>-3.803049E-2</v>
      </c>
      <c r="CB672" s="53">
        <v>-1.050445E-2</v>
      </c>
      <c r="CC672" s="53">
        <v>0.18496198999999999</v>
      </c>
      <c r="CD672" s="53">
        <v>0.25065266000000003</v>
      </c>
      <c r="CE672" s="53">
        <v>0.27811818999999999</v>
      </c>
      <c r="CF672" s="53">
        <v>0.28192947000000002</v>
      </c>
      <c r="CG672" s="53">
        <v>0.35478551000000003</v>
      </c>
      <c r="CH672" s="53">
        <v>0.58982294999999996</v>
      </c>
      <c r="CI672" s="53">
        <v>0.29691696000000001</v>
      </c>
      <c r="CJ672" s="53">
        <v>0.50782813000000004</v>
      </c>
      <c r="CK672" s="53">
        <v>0.95536805999999996</v>
      </c>
      <c r="CL672" s="53">
        <v>1.1105375</v>
      </c>
      <c r="CM672" s="53">
        <v>1.3074574000000001</v>
      </c>
      <c r="CN672" s="53">
        <v>1.2370509999999999</v>
      </c>
      <c r="CO672" s="53">
        <v>1.196985</v>
      </c>
      <c r="CP672" s="53">
        <v>1.1506588</v>
      </c>
      <c r="CQ672" s="53">
        <v>1.0840377000000001</v>
      </c>
      <c r="CR672" s="53">
        <v>0.74673546000000002</v>
      </c>
      <c r="CS672" s="53">
        <v>0.77667120000000001</v>
      </c>
      <c r="CT672" s="53">
        <v>0.60272988999999999</v>
      </c>
      <c r="CU672" s="53">
        <v>0.64134168000000003</v>
      </c>
      <c r="CV672" s="53">
        <v>0.50604512000000001</v>
      </c>
      <c r="CW672" s="53">
        <v>0.17864139000000001</v>
      </c>
      <c r="CX672" s="53">
        <v>0.16667963999999999</v>
      </c>
      <c r="CY672" s="53">
        <v>0.24349043000000001</v>
      </c>
      <c r="CZ672" s="53">
        <v>0.25370872</v>
      </c>
      <c r="DA672" s="53">
        <v>0.42145858000000003</v>
      </c>
      <c r="DB672" s="53">
        <v>0.49113285000000001</v>
      </c>
      <c r="DC672" s="53">
        <v>0.51257587000000004</v>
      </c>
      <c r="DD672" s="53">
        <v>0.51483045999999999</v>
      </c>
      <c r="DE672" s="53">
        <v>0.59950009000000004</v>
      </c>
      <c r="DF672" s="53">
        <v>0.88662397999999998</v>
      </c>
      <c r="DG672" s="53">
        <v>0.62048088000000001</v>
      </c>
      <c r="DH672" s="53">
        <v>0.89832803999999999</v>
      </c>
      <c r="DI672" s="53">
        <v>1.4855589</v>
      </c>
      <c r="DJ672" s="53">
        <v>1.6669803000000001</v>
      </c>
      <c r="DK672" s="53">
        <v>1.9233467</v>
      </c>
      <c r="DL672" s="53">
        <v>1.8714025999999999</v>
      </c>
      <c r="DM672" s="53">
        <v>1.8487829</v>
      </c>
      <c r="DN672" s="53">
        <v>1.8258458</v>
      </c>
      <c r="DO672" s="53">
        <v>1.7712559999999999</v>
      </c>
      <c r="DP672" s="53">
        <v>1.3662114000000001</v>
      </c>
      <c r="DQ672" s="53">
        <v>1.3088959</v>
      </c>
      <c r="DR672" s="53">
        <v>1.0688816999999999</v>
      </c>
      <c r="DS672" s="53">
        <v>1.0588553000000001</v>
      </c>
      <c r="DT672" s="53">
        <v>0.90702351999999997</v>
      </c>
      <c r="DU672" s="53">
        <v>0.53881897000000001</v>
      </c>
      <c r="DV672" s="53">
        <v>0.47431697</v>
      </c>
      <c r="DW672" s="53">
        <v>0.52501134999999999</v>
      </c>
      <c r="DX672" s="53">
        <v>0.51792194000000003</v>
      </c>
      <c r="DY672" s="53">
        <v>0.76292229</v>
      </c>
      <c r="DZ672" s="53">
        <v>0.83834832000000004</v>
      </c>
      <c r="EA672" s="53">
        <v>0.85109542999999999</v>
      </c>
      <c r="EB672" s="53">
        <v>0.85110218999999998</v>
      </c>
      <c r="EC672" s="53">
        <v>0.95282933999999997</v>
      </c>
      <c r="ED672" s="53">
        <v>1.3151577999999999</v>
      </c>
      <c r="EE672" s="53">
        <v>1.0876558000000001</v>
      </c>
      <c r="EF672" s="53">
        <v>1.4621484</v>
      </c>
      <c r="EG672" s="53">
        <v>2.2510704000000001</v>
      </c>
      <c r="EH672" s="53">
        <v>2.4703952999999998</v>
      </c>
      <c r="EI672" s="53">
        <v>2.8125924000000002</v>
      </c>
      <c r="EJ672" s="53">
        <v>2.7873055</v>
      </c>
      <c r="EK672" s="53">
        <v>2.7898755</v>
      </c>
      <c r="EL672" s="53">
        <v>2.8007075000000001</v>
      </c>
      <c r="EM672" s="53">
        <v>2.7634908</v>
      </c>
      <c r="EN672" s="53">
        <v>2.2606354999999998</v>
      </c>
      <c r="EO672" s="53">
        <v>2.0773432999999999</v>
      </c>
      <c r="EP672" s="53">
        <v>1.7419302999999999</v>
      </c>
      <c r="EQ672" s="53">
        <v>1.6616789999999999</v>
      </c>
      <c r="ER672" s="53">
        <v>1.4859722</v>
      </c>
      <c r="ES672" s="53">
        <v>1.0588584000000001</v>
      </c>
      <c r="ET672" s="53">
        <v>0.91849634999999996</v>
      </c>
      <c r="EU672" s="53">
        <v>0.93148268999999995</v>
      </c>
      <c r="EV672" s="53">
        <v>0.89940366999999999</v>
      </c>
      <c r="EW672" s="53">
        <v>65.089089999999999</v>
      </c>
      <c r="EX672" s="53">
        <v>63.892209999999999</v>
      </c>
      <c r="EY672" s="53">
        <v>62.843859999999999</v>
      </c>
      <c r="EZ672" s="53">
        <v>61.913269999999997</v>
      </c>
      <c r="FA672" s="53">
        <v>61.216619999999999</v>
      </c>
      <c r="FB672" s="53">
        <v>60.498390000000001</v>
      </c>
      <c r="FC672" s="53">
        <v>60.036090000000002</v>
      </c>
      <c r="FD672" s="53">
        <v>60.909730000000003</v>
      </c>
      <c r="FE672" s="53">
        <v>64.304220000000001</v>
      </c>
      <c r="FF672" s="53">
        <v>68.448880000000003</v>
      </c>
      <c r="FG672" s="53">
        <v>72.498549999999994</v>
      </c>
      <c r="FH672" s="53">
        <v>76.148929999999993</v>
      </c>
      <c r="FI672" s="53">
        <v>79.235929999999996</v>
      </c>
      <c r="FJ672" s="53">
        <v>81.646280000000004</v>
      </c>
      <c r="FK672" s="53">
        <v>83.237719999999996</v>
      </c>
      <c r="FL672" s="53">
        <v>83.893060000000006</v>
      </c>
      <c r="FM672" s="53">
        <v>83.514669999999995</v>
      </c>
      <c r="FN672" s="53">
        <v>81.834140000000005</v>
      </c>
      <c r="FO672" s="53">
        <v>78.743690000000001</v>
      </c>
      <c r="FP672" s="53">
        <v>74.738190000000003</v>
      </c>
      <c r="FQ672" s="53">
        <v>71.744540000000001</v>
      </c>
      <c r="FR672" s="53">
        <v>69.348050000000001</v>
      </c>
      <c r="FS672" s="53">
        <v>67.464340000000007</v>
      </c>
      <c r="FT672" s="53">
        <v>65.911330000000007</v>
      </c>
      <c r="FU672" s="53">
        <v>3510.6329999999998</v>
      </c>
      <c r="FV672" s="53">
        <v>79278.67</v>
      </c>
      <c r="FW672" s="53">
        <v>174.40110000000001</v>
      </c>
      <c r="FX672" s="53">
        <v>1</v>
      </c>
    </row>
    <row r="673" spans="1:180" x14ac:dyDescent="0.3">
      <c r="A673" t="s">
        <v>174</v>
      </c>
      <c r="B673" t="s">
        <v>247</v>
      </c>
      <c r="C673" t="s">
        <v>0</v>
      </c>
      <c r="D673" t="s">
        <v>248</v>
      </c>
      <c r="E673" t="s">
        <v>187</v>
      </c>
      <c r="F673" t="s">
        <v>241</v>
      </c>
      <c r="G673" t="s">
        <v>243</v>
      </c>
      <c r="H673" s="53">
        <v>615</v>
      </c>
      <c r="I673" s="53">
        <v>9.3138614999999998</v>
      </c>
      <c r="J673" s="53">
        <v>8.9038347000000009</v>
      </c>
      <c r="K673" s="53">
        <v>8.5853569000000007</v>
      </c>
      <c r="L673" s="53">
        <v>8.5362307000000008</v>
      </c>
      <c r="M673" s="53">
        <v>8.6364695999999999</v>
      </c>
      <c r="N673" s="53">
        <v>9.0123514999999994</v>
      </c>
      <c r="O673" s="53">
        <v>9.3138368000000007</v>
      </c>
      <c r="P673" s="53">
        <v>10.081258</v>
      </c>
      <c r="Q673" s="53">
        <v>11.271492</v>
      </c>
      <c r="R673" s="53">
        <v>12.454917999999999</v>
      </c>
      <c r="S673" s="53">
        <v>13.577318</v>
      </c>
      <c r="T673" s="53">
        <v>14.403428999999999</v>
      </c>
      <c r="U673" s="53">
        <v>15.007421000000001</v>
      </c>
      <c r="V673" s="53">
        <v>15.339508</v>
      </c>
      <c r="W673" s="53">
        <v>15.530503</v>
      </c>
      <c r="X673" s="53">
        <v>15.618276</v>
      </c>
      <c r="Y673" s="53">
        <v>15.513941000000001</v>
      </c>
      <c r="Z673" s="53">
        <v>15.152721</v>
      </c>
      <c r="AA673" s="53">
        <v>14.426123</v>
      </c>
      <c r="AB673" s="53">
        <v>13.555965</v>
      </c>
      <c r="AC673" s="53">
        <v>12.500373</v>
      </c>
      <c r="AD673" s="53">
        <v>11.611162999999999</v>
      </c>
      <c r="AE673" s="53">
        <v>10.364034999999999</v>
      </c>
      <c r="AF673" s="53">
        <v>9.6930457000000008</v>
      </c>
      <c r="AG673" s="53">
        <v>-0.40423538999999997</v>
      </c>
      <c r="AH673" s="53">
        <v>-0.40156720000000001</v>
      </c>
      <c r="AI673" s="53">
        <v>-0.43912894000000002</v>
      </c>
      <c r="AJ673" s="53">
        <v>-0.35129992999999998</v>
      </c>
      <c r="AK673" s="53">
        <v>-0.37008960000000002</v>
      </c>
      <c r="AL673" s="53">
        <v>-0.31901421000000002</v>
      </c>
      <c r="AM673" s="53">
        <v>-0.47711608</v>
      </c>
      <c r="AN673" s="53">
        <v>-0.54191838000000003</v>
      </c>
      <c r="AO673" s="53">
        <v>-0.54267557</v>
      </c>
      <c r="AP673" s="53">
        <v>-0.58174886000000003</v>
      </c>
      <c r="AQ673" s="53">
        <v>-0.57995158000000002</v>
      </c>
      <c r="AR673" s="53">
        <v>-0.60819785000000004</v>
      </c>
      <c r="AS673" s="53">
        <v>-0.66942566000000003</v>
      </c>
      <c r="AT673" s="53">
        <v>-0.83306793000000001</v>
      </c>
      <c r="AU673" s="53">
        <v>-0.96490732999999995</v>
      </c>
      <c r="AV673" s="53">
        <v>-1.017555</v>
      </c>
      <c r="AW673" s="53">
        <v>-1.0447717999999999</v>
      </c>
      <c r="AX673" s="53">
        <v>-0.93818435</v>
      </c>
      <c r="AY673" s="53">
        <v>-0.87571571999999998</v>
      </c>
      <c r="AZ673" s="53">
        <v>-0.73348835999999995</v>
      </c>
      <c r="BA673" s="53">
        <v>-0.79846863999999995</v>
      </c>
      <c r="BB673" s="53">
        <v>-0.66243249000000004</v>
      </c>
      <c r="BC673" s="53">
        <v>-0.69230365000000005</v>
      </c>
      <c r="BD673" s="53">
        <v>-0.43830059999999998</v>
      </c>
      <c r="BE673" s="53">
        <v>-1.48159E-2</v>
      </c>
      <c r="BF673" s="53">
        <v>-1.5901189999999999E-2</v>
      </c>
      <c r="BG673" s="53">
        <v>-5.4822269999999999E-2</v>
      </c>
      <c r="BH673" s="53">
        <v>2.0285339999999999E-2</v>
      </c>
      <c r="BI673" s="53">
        <v>1.5795170000000001E-2</v>
      </c>
      <c r="BJ673" s="53">
        <v>9.6732429999999994E-2</v>
      </c>
      <c r="BK673" s="53">
        <v>7.5216299999999996E-3</v>
      </c>
      <c r="BL673" s="53">
        <v>-5.2115960000000003E-2</v>
      </c>
      <c r="BM673" s="53">
        <v>-4.7355000000000001E-2</v>
      </c>
      <c r="BN673" s="53">
        <v>-5.9560410000000001E-2</v>
      </c>
      <c r="BO673" s="53">
        <v>-2.177198E-2</v>
      </c>
      <c r="BP673" s="53">
        <v>-3.025394E-2</v>
      </c>
      <c r="BQ673" s="53">
        <v>-5.7502249999999998E-2</v>
      </c>
      <c r="BR673" s="53">
        <v>-0.21568407000000001</v>
      </c>
      <c r="BS673" s="53">
        <v>-0.34161436000000001</v>
      </c>
      <c r="BT673" s="53">
        <v>-0.41046876999999998</v>
      </c>
      <c r="BU673" s="53">
        <v>-0.42413585999999998</v>
      </c>
      <c r="BV673" s="53">
        <v>-0.34148582</v>
      </c>
      <c r="BW673" s="53">
        <v>-0.32034138000000001</v>
      </c>
      <c r="BX673" s="53">
        <v>-0.22156242000000001</v>
      </c>
      <c r="BY673" s="53">
        <v>-0.35164278999999998</v>
      </c>
      <c r="BZ673" s="53">
        <v>-0.25429942999999999</v>
      </c>
      <c r="CA673" s="53">
        <v>-0.29387048999999998</v>
      </c>
      <c r="CB673" s="53">
        <v>-4.4243589999999999E-2</v>
      </c>
      <c r="CC673" s="53">
        <v>0.25489481000000003</v>
      </c>
      <c r="CD673" s="53">
        <v>0.25120990999999998</v>
      </c>
      <c r="CE673" s="53">
        <v>0.21134739</v>
      </c>
      <c r="CF673" s="53">
        <v>0.27764421</v>
      </c>
      <c r="CG673" s="53">
        <v>0.28305786999999999</v>
      </c>
      <c r="CH673" s="53">
        <v>0.38467727000000002</v>
      </c>
      <c r="CI673" s="53">
        <v>0.34318020999999999</v>
      </c>
      <c r="CJ673" s="53">
        <v>0.28711964000000001</v>
      </c>
      <c r="CK673" s="53">
        <v>0.29570252000000002</v>
      </c>
      <c r="CL673" s="53">
        <v>0.30210571000000003</v>
      </c>
      <c r="CM673" s="53">
        <v>0.36482156999999998</v>
      </c>
      <c r="CN673" s="53">
        <v>0.37002815999999999</v>
      </c>
      <c r="CO673" s="53">
        <v>0.36631416999999999</v>
      </c>
      <c r="CP673" s="53">
        <v>0.21191424</v>
      </c>
      <c r="CQ673" s="53">
        <v>9.0076340000000005E-2</v>
      </c>
      <c r="CR673" s="53">
        <v>9.9971899999999995E-3</v>
      </c>
      <c r="CS673" s="53">
        <v>5.7149499999999999E-3</v>
      </c>
      <c r="CT673" s="53">
        <v>7.1785570000000007E-2</v>
      </c>
      <c r="CU673" s="53">
        <v>6.430901E-2</v>
      </c>
      <c r="CV673" s="53">
        <v>0.13299602999999999</v>
      </c>
      <c r="CW673" s="53">
        <v>-4.2172460000000002E-2</v>
      </c>
      <c r="CX673" s="53">
        <v>2.837247E-2</v>
      </c>
      <c r="CY673" s="53">
        <v>-1.791686E-2</v>
      </c>
      <c r="CZ673" s="53">
        <v>0.22867908000000001</v>
      </c>
      <c r="DA673" s="53">
        <v>0.52460558000000002</v>
      </c>
      <c r="DB673" s="53">
        <v>0.51832102000000002</v>
      </c>
      <c r="DC673" s="53">
        <v>0.47751700000000002</v>
      </c>
      <c r="DD673" s="53">
        <v>0.53500300999999995</v>
      </c>
      <c r="DE673" s="53">
        <v>0.55032051000000004</v>
      </c>
      <c r="DF673" s="53">
        <v>0.67262180999999999</v>
      </c>
      <c r="DG673" s="53">
        <v>0.67883884999999999</v>
      </c>
      <c r="DH673" s="53">
        <v>0.62635536000000003</v>
      </c>
      <c r="DI673" s="53">
        <v>0.63875990999999999</v>
      </c>
      <c r="DJ673" s="53">
        <v>0.66377196000000005</v>
      </c>
      <c r="DK673" s="53">
        <v>0.75141499</v>
      </c>
      <c r="DL673" s="53">
        <v>0.77031024999999997</v>
      </c>
      <c r="DM673" s="53">
        <v>0.79013047000000003</v>
      </c>
      <c r="DN673" s="53">
        <v>0.63951267000000001</v>
      </c>
      <c r="DO673" s="53">
        <v>0.52176705000000001</v>
      </c>
      <c r="DP673" s="53">
        <v>0.43046321999999998</v>
      </c>
      <c r="DQ673" s="53">
        <v>0.43556574999999997</v>
      </c>
      <c r="DR673" s="53">
        <v>0.48505695999999998</v>
      </c>
      <c r="DS673" s="53">
        <v>0.44895947000000003</v>
      </c>
      <c r="DT673" s="53">
        <v>0.48755452999999999</v>
      </c>
      <c r="DU673" s="53">
        <v>0.26729799999999998</v>
      </c>
      <c r="DV673" s="53">
        <v>0.31104437000000001</v>
      </c>
      <c r="DW673" s="53">
        <v>0.25803665999999997</v>
      </c>
      <c r="DX673" s="53">
        <v>0.50160174999999996</v>
      </c>
      <c r="DY673" s="53">
        <v>0.91402530000000004</v>
      </c>
      <c r="DZ673" s="53">
        <v>0.90398727000000001</v>
      </c>
      <c r="EA673" s="53">
        <v>0.86182347999999998</v>
      </c>
      <c r="EB673" s="53">
        <v>0.90658810000000001</v>
      </c>
      <c r="EC673" s="53">
        <v>0.93620528000000003</v>
      </c>
      <c r="ED673" s="53">
        <v>1.0883685999999999</v>
      </c>
      <c r="EE673" s="53">
        <v>1.1634766999999999</v>
      </c>
      <c r="EF673" s="53">
        <v>1.116158</v>
      </c>
      <c r="EG673" s="53">
        <v>1.1340809000000001</v>
      </c>
      <c r="EH673" s="53">
        <v>1.1859605</v>
      </c>
      <c r="EI673" s="53">
        <v>1.3095945</v>
      </c>
      <c r="EJ673" s="53">
        <v>1.3482540000000001</v>
      </c>
      <c r="EK673" s="53">
        <v>1.4020542</v>
      </c>
      <c r="EL673" s="53">
        <v>1.2568964</v>
      </c>
      <c r="EM673" s="53">
        <v>1.1450598999999999</v>
      </c>
      <c r="EN673" s="53">
        <v>1.0375493</v>
      </c>
      <c r="EO673" s="53">
        <v>1.0562022</v>
      </c>
      <c r="EP673" s="53">
        <v>1.0817555000000001</v>
      </c>
      <c r="EQ673" s="53">
        <v>1.0043337000000001</v>
      </c>
      <c r="ER673" s="53">
        <v>0.99948077999999996</v>
      </c>
      <c r="ES673" s="53">
        <v>0.71412385</v>
      </c>
      <c r="ET673" s="53">
        <v>0.71917792000000003</v>
      </c>
      <c r="EU673" s="53">
        <v>0.65647007000000002</v>
      </c>
      <c r="EV673" s="53">
        <v>0.89565894000000001</v>
      </c>
      <c r="EW673" s="53">
        <v>67.057580000000002</v>
      </c>
      <c r="EX673" s="53">
        <v>65.860500000000002</v>
      </c>
      <c r="EY673" s="53">
        <v>64.803399999999996</v>
      </c>
      <c r="EZ673" s="53">
        <v>63.897280000000002</v>
      </c>
      <c r="FA673" s="53">
        <v>63.077910000000003</v>
      </c>
      <c r="FB673" s="53">
        <v>62.38729</v>
      </c>
      <c r="FC673" s="53">
        <v>62.89293</v>
      </c>
      <c r="FD673" s="53">
        <v>65.434139999999999</v>
      </c>
      <c r="FE673" s="53">
        <v>68.760919999999999</v>
      </c>
      <c r="FF673" s="53">
        <v>72.339519999999993</v>
      </c>
      <c r="FG673" s="53">
        <v>75.755769999999998</v>
      </c>
      <c r="FH673" s="53">
        <v>78.914569999999998</v>
      </c>
      <c r="FI673" s="53">
        <v>81.539519999999996</v>
      </c>
      <c r="FJ673" s="53">
        <v>83.629570000000001</v>
      </c>
      <c r="FK673" s="53">
        <v>85.084019999999995</v>
      </c>
      <c r="FL673" s="53">
        <v>85.702860000000001</v>
      </c>
      <c r="FM673" s="53">
        <v>85.592169999999996</v>
      </c>
      <c r="FN673" s="53">
        <v>84.494510000000005</v>
      </c>
      <c r="FO673" s="53">
        <v>82.122919999999993</v>
      </c>
      <c r="FP673" s="53">
        <v>79.132739999999998</v>
      </c>
      <c r="FQ673" s="53">
        <v>75.235119999999995</v>
      </c>
      <c r="FR673" s="53">
        <v>72.078800000000001</v>
      </c>
      <c r="FS673" s="53">
        <v>69.813739999999996</v>
      </c>
      <c r="FT673" s="53">
        <v>67.917509999999993</v>
      </c>
      <c r="FU673" s="53">
        <v>3511</v>
      </c>
      <c r="FV673" s="53">
        <v>80947.98</v>
      </c>
      <c r="FW673" s="53">
        <v>128.93610000000001</v>
      </c>
      <c r="FX673" s="53">
        <v>1</v>
      </c>
    </row>
    <row r="674" spans="1:180" x14ac:dyDescent="0.3">
      <c r="A674" t="s">
        <v>174</v>
      </c>
      <c r="B674" t="s">
        <v>247</v>
      </c>
      <c r="C674" t="s">
        <v>0</v>
      </c>
      <c r="D674" t="s">
        <v>227</v>
      </c>
      <c r="E674" t="s">
        <v>187</v>
      </c>
      <c r="F674" t="s">
        <v>229</v>
      </c>
      <c r="G674" t="s">
        <v>243</v>
      </c>
      <c r="H674" s="53">
        <v>322</v>
      </c>
      <c r="I674" s="53">
        <v>4.8697897000000001</v>
      </c>
      <c r="J674" s="53">
        <v>4.7469948000000004</v>
      </c>
      <c r="K674" s="53">
        <v>4.6868290999999997</v>
      </c>
      <c r="L674" s="53">
        <v>4.7884361999999996</v>
      </c>
      <c r="M674" s="53">
        <v>5.0558443999999998</v>
      </c>
      <c r="N674" s="53">
        <v>5.4856692999999996</v>
      </c>
      <c r="O674" s="53">
        <v>6.1943237</v>
      </c>
      <c r="P674" s="53">
        <v>7.2426171999999998</v>
      </c>
      <c r="Q674" s="53">
        <v>8.3869439999999997</v>
      </c>
      <c r="R674" s="53">
        <v>9.2859035999999993</v>
      </c>
      <c r="S674" s="53">
        <v>9.8857090999999997</v>
      </c>
      <c r="T674" s="53">
        <v>10.209058000000001</v>
      </c>
      <c r="U674" s="53">
        <v>10.510119</v>
      </c>
      <c r="V674" s="53">
        <v>10.723537</v>
      </c>
      <c r="W674" s="53">
        <v>10.702864999999999</v>
      </c>
      <c r="X674" s="53">
        <v>10.528449999999999</v>
      </c>
      <c r="Y674" s="53">
        <v>10.098152000000001</v>
      </c>
      <c r="Z674" s="53">
        <v>9.0981325000000002</v>
      </c>
      <c r="AA674" s="53">
        <v>8.0928389000000003</v>
      </c>
      <c r="AB674" s="53">
        <v>7.3715362999999998</v>
      </c>
      <c r="AC674" s="53">
        <v>6.5908828000000002</v>
      </c>
      <c r="AD674" s="53">
        <v>6.0901566999999996</v>
      </c>
      <c r="AE674" s="53">
        <v>5.4482914999999998</v>
      </c>
      <c r="AF674" s="53">
        <v>5.0935569999999997</v>
      </c>
      <c r="AG674" s="53">
        <v>0.12513763</v>
      </c>
      <c r="AH674" s="53">
        <v>0.11578157</v>
      </c>
      <c r="AI674" s="53">
        <v>0.11246178</v>
      </c>
      <c r="AJ674" s="53">
        <v>0.17199413999999999</v>
      </c>
      <c r="AK674" s="53">
        <v>0.20588582999999999</v>
      </c>
      <c r="AL674" s="53">
        <v>0.13246777000000001</v>
      </c>
      <c r="AM674" s="53">
        <v>0.10306032</v>
      </c>
      <c r="AN674" s="53">
        <v>0.18827964999999999</v>
      </c>
      <c r="AO674" s="53">
        <v>0.31279710999999999</v>
      </c>
      <c r="AP674" s="53">
        <v>0.44996538000000003</v>
      </c>
      <c r="AQ674" s="53">
        <v>0.46222263000000002</v>
      </c>
      <c r="AR674" s="53">
        <v>0.32566050000000002</v>
      </c>
      <c r="AS674" s="53">
        <v>0.37151522999999997</v>
      </c>
      <c r="AT674" s="53">
        <v>0.36023364000000002</v>
      </c>
      <c r="AU674" s="53">
        <v>0.26711206999999998</v>
      </c>
      <c r="AV674" s="53">
        <v>0.26330306999999997</v>
      </c>
      <c r="AW674" s="53">
        <v>0.27364516</v>
      </c>
      <c r="AX674" s="53">
        <v>6.4500559999999998E-2</v>
      </c>
      <c r="AY674" s="53">
        <v>4.8683339999999999E-2</v>
      </c>
      <c r="AZ674" s="53">
        <v>0.12338502</v>
      </c>
      <c r="BA674" s="53">
        <v>-1.9197410000000002E-2</v>
      </c>
      <c r="BB674" s="53">
        <v>1.5585089999999999E-2</v>
      </c>
      <c r="BC674" s="53">
        <v>-1.9200829999999999E-2</v>
      </c>
      <c r="BD674" s="53">
        <v>3.7179730000000001E-2</v>
      </c>
      <c r="BE674" s="53">
        <v>0.27318464999999997</v>
      </c>
      <c r="BF674" s="53">
        <v>0.26856732</v>
      </c>
      <c r="BG674" s="53">
        <v>0.26294384999999998</v>
      </c>
      <c r="BH674" s="53">
        <v>0.31977569</v>
      </c>
      <c r="BI674" s="53">
        <v>0.35537466000000001</v>
      </c>
      <c r="BJ674" s="53">
        <v>0.29208722999999998</v>
      </c>
      <c r="BK674" s="53">
        <v>0.27518145999999999</v>
      </c>
      <c r="BL674" s="53">
        <v>0.38525399999999999</v>
      </c>
      <c r="BM674" s="53">
        <v>0.53544510999999995</v>
      </c>
      <c r="BN674" s="53">
        <v>0.67913986000000004</v>
      </c>
      <c r="BO674" s="53">
        <v>0.70866242999999995</v>
      </c>
      <c r="BP674" s="53">
        <v>0.57218080000000004</v>
      </c>
      <c r="BQ674" s="53">
        <v>0.6180175</v>
      </c>
      <c r="BR674" s="53">
        <v>0.61172625999999997</v>
      </c>
      <c r="BS674" s="53">
        <v>0.51633633999999995</v>
      </c>
      <c r="BT674" s="53">
        <v>0.50361959000000001</v>
      </c>
      <c r="BU674" s="53">
        <v>0.50650085</v>
      </c>
      <c r="BV674" s="53">
        <v>0.28762734000000001</v>
      </c>
      <c r="BW674" s="53">
        <v>0.26061582</v>
      </c>
      <c r="BX674" s="53">
        <v>0.33827838999999998</v>
      </c>
      <c r="BY674" s="53">
        <v>0.15507188</v>
      </c>
      <c r="BZ674" s="53">
        <v>0.18056546000000001</v>
      </c>
      <c r="CA674" s="53">
        <v>0.14111209</v>
      </c>
      <c r="CB674" s="53">
        <v>0.19155428999999999</v>
      </c>
      <c r="CC674" s="53">
        <v>0.37572150999999998</v>
      </c>
      <c r="CD674" s="53">
        <v>0.37438618000000001</v>
      </c>
      <c r="CE674" s="53">
        <v>0.36716726</v>
      </c>
      <c r="CF674" s="53">
        <v>0.42212880000000003</v>
      </c>
      <c r="CG674" s="53">
        <v>0.45890988999999999</v>
      </c>
      <c r="CH674" s="53">
        <v>0.40263910000000003</v>
      </c>
      <c r="CI674" s="53">
        <v>0.39439204</v>
      </c>
      <c r="CJ674" s="53">
        <v>0.52167766999999998</v>
      </c>
      <c r="CK674" s="53">
        <v>0.68965025999999996</v>
      </c>
      <c r="CL674" s="53">
        <v>0.83786556999999995</v>
      </c>
      <c r="CM674" s="53">
        <v>0.87934626000000005</v>
      </c>
      <c r="CN674" s="53">
        <v>0.74292000999999996</v>
      </c>
      <c r="CO674" s="53">
        <v>0.78874414999999998</v>
      </c>
      <c r="CP674" s="53">
        <v>0.78590959000000005</v>
      </c>
      <c r="CQ674" s="53">
        <v>0.68894829999999996</v>
      </c>
      <c r="CR674" s="53">
        <v>0.67006204000000003</v>
      </c>
      <c r="CS674" s="53">
        <v>0.66777584000000001</v>
      </c>
      <c r="CT674" s="53">
        <v>0.44216428000000002</v>
      </c>
      <c r="CU674" s="53">
        <v>0.40739955</v>
      </c>
      <c r="CV674" s="53">
        <v>0.48711258000000002</v>
      </c>
      <c r="CW674" s="53">
        <v>0.27577030000000002</v>
      </c>
      <c r="CX674" s="53">
        <v>0.29483038</v>
      </c>
      <c r="CY674" s="53">
        <v>0.25214431999999998</v>
      </c>
      <c r="CZ674" s="53">
        <v>0.29847364999999998</v>
      </c>
      <c r="DA674" s="53">
        <v>0.47825856</v>
      </c>
      <c r="DB674" s="53">
        <v>0.48020504000000003</v>
      </c>
      <c r="DC674" s="53">
        <v>0.47139060999999999</v>
      </c>
      <c r="DD674" s="53">
        <v>0.52448196999999996</v>
      </c>
      <c r="DE674" s="53">
        <v>0.56244512999999996</v>
      </c>
      <c r="DF674" s="53">
        <v>0.51319104000000004</v>
      </c>
      <c r="DG674" s="53">
        <v>0.51360256000000004</v>
      </c>
      <c r="DH674" s="53">
        <v>0.65810135000000003</v>
      </c>
      <c r="DI674" s="53">
        <v>0.84385573999999997</v>
      </c>
      <c r="DJ674" s="53">
        <v>0.99659096999999996</v>
      </c>
      <c r="DK674" s="53">
        <v>1.0500297999999999</v>
      </c>
      <c r="DL674" s="53">
        <v>0.91365921999999999</v>
      </c>
      <c r="DM674" s="53">
        <v>0.95947081000000001</v>
      </c>
      <c r="DN674" s="53">
        <v>0.96009259000000002</v>
      </c>
      <c r="DO674" s="53">
        <v>0.86156027000000002</v>
      </c>
      <c r="DP674" s="53">
        <v>0.83650447999999999</v>
      </c>
      <c r="DQ674" s="53">
        <v>0.82905081999999997</v>
      </c>
      <c r="DR674" s="53">
        <v>0.59670109999999998</v>
      </c>
      <c r="DS674" s="53">
        <v>0.55418356999999996</v>
      </c>
      <c r="DT674" s="53">
        <v>0.63594709999999999</v>
      </c>
      <c r="DU674" s="53">
        <v>0.39646861999999999</v>
      </c>
      <c r="DV674" s="53">
        <v>0.40909519999999999</v>
      </c>
      <c r="DW674" s="53">
        <v>0.36317639000000002</v>
      </c>
      <c r="DX674" s="53">
        <v>0.40539285000000003</v>
      </c>
      <c r="DY674" s="53">
        <v>0.62630545000000004</v>
      </c>
      <c r="DZ674" s="53">
        <v>0.63299081999999995</v>
      </c>
      <c r="EA674" s="53">
        <v>0.6218728</v>
      </c>
      <c r="EB674" s="53">
        <v>0.67226355000000004</v>
      </c>
      <c r="EC674" s="53">
        <v>0.71193395000000004</v>
      </c>
      <c r="ED674" s="53">
        <v>0.67281062999999997</v>
      </c>
      <c r="EE674" s="53">
        <v>0.68572379000000006</v>
      </c>
      <c r="EF674" s="53">
        <v>0.85507551000000004</v>
      </c>
      <c r="EG674" s="53">
        <v>1.0665036000000001</v>
      </c>
      <c r="EH674" s="53">
        <v>1.2257654</v>
      </c>
      <c r="EI674" s="53">
        <v>1.2964699</v>
      </c>
      <c r="EJ674" s="53">
        <v>1.1601794999999999</v>
      </c>
      <c r="EK674" s="53">
        <v>1.2059734</v>
      </c>
      <c r="EL674" s="53">
        <v>1.2115852</v>
      </c>
      <c r="EM674" s="53">
        <v>1.1107844</v>
      </c>
      <c r="EN674" s="53">
        <v>1.0768211000000001</v>
      </c>
      <c r="EO674" s="53">
        <v>1.0619067</v>
      </c>
      <c r="EP674" s="53">
        <v>0.81982809999999995</v>
      </c>
      <c r="EQ674" s="53">
        <v>0.76611591999999995</v>
      </c>
      <c r="ER674" s="53">
        <v>0.85084055999999997</v>
      </c>
      <c r="ES674" s="53">
        <v>0.57073792000000001</v>
      </c>
      <c r="ET674" s="53">
        <v>0.57407576999999999</v>
      </c>
      <c r="EU674" s="53">
        <v>0.52348956999999996</v>
      </c>
      <c r="EV674" s="53">
        <v>0.55976769999999998</v>
      </c>
      <c r="EW674" s="53">
        <v>60.390349999999998</v>
      </c>
      <c r="EX674" s="53">
        <v>59.745989999999999</v>
      </c>
      <c r="EY674" s="53">
        <v>59.145209999999999</v>
      </c>
      <c r="EZ674" s="53">
        <v>58.584690000000002</v>
      </c>
      <c r="FA674" s="53">
        <v>58.081699999999998</v>
      </c>
      <c r="FB674" s="53">
        <v>57.756360000000001</v>
      </c>
      <c r="FC674" s="53">
        <v>58.389310000000002</v>
      </c>
      <c r="FD674" s="53">
        <v>60.812840000000001</v>
      </c>
      <c r="FE674" s="53">
        <v>63.641300000000001</v>
      </c>
      <c r="FF674" s="53">
        <v>66.565610000000007</v>
      </c>
      <c r="FG674" s="53">
        <v>69.546199999999999</v>
      </c>
      <c r="FH674" s="53">
        <v>72.271389999999997</v>
      </c>
      <c r="FI674" s="53">
        <v>74.585880000000003</v>
      </c>
      <c r="FJ674" s="53">
        <v>76.153559999999999</v>
      </c>
      <c r="FK674" s="53">
        <v>77.009900000000002</v>
      </c>
      <c r="FL674" s="53">
        <v>77.104830000000007</v>
      </c>
      <c r="FM674" s="53">
        <v>76.283000000000001</v>
      </c>
      <c r="FN674" s="53">
        <v>74.673360000000002</v>
      </c>
      <c r="FO674" s="53">
        <v>72.336330000000004</v>
      </c>
      <c r="FP674" s="53">
        <v>69.197739999999996</v>
      </c>
      <c r="FQ674" s="53">
        <v>65.727900000000005</v>
      </c>
      <c r="FR674" s="53">
        <v>63.557980000000001</v>
      </c>
      <c r="FS674" s="53">
        <v>62.301200000000001</v>
      </c>
      <c r="FT674" s="53">
        <v>61.387340000000002</v>
      </c>
      <c r="FU674" s="53">
        <v>1700</v>
      </c>
      <c r="FV674" s="53">
        <v>36122.959999999999</v>
      </c>
      <c r="FW674" s="53">
        <v>126.07559999999999</v>
      </c>
      <c r="FX674" s="53">
        <v>1</v>
      </c>
    </row>
    <row r="675" spans="1:180" x14ac:dyDescent="0.3">
      <c r="A675" t="s">
        <v>174</v>
      </c>
      <c r="B675" t="s">
        <v>247</v>
      </c>
      <c r="C675" t="s">
        <v>0</v>
      </c>
      <c r="D675" t="s">
        <v>248</v>
      </c>
      <c r="E675" t="s">
        <v>187</v>
      </c>
      <c r="F675" t="s">
        <v>229</v>
      </c>
      <c r="G675" t="s">
        <v>243</v>
      </c>
      <c r="H675" s="53">
        <v>322</v>
      </c>
      <c r="I675" s="53">
        <v>4.8629373999999999</v>
      </c>
      <c r="J675" s="53">
        <v>4.7126922000000002</v>
      </c>
      <c r="K675" s="53">
        <v>4.5539977</v>
      </c>
      <c r="L675" s="53">
        <v>4.5998795000000001</v>
      </c>
      <c r="M675" s="53">
        <v>4.6780482000000001</v>
      </c>
      <c r="N675" s="53">
        <v>4.8506273000000002</v>
      </c>
      <c r="O675" s="53">
        <v>4.9365465999999998</v>
      </c>
      <c r="P675" s="53">
        <v>5.2543831000000001</v>
      </c>
      <c r="Q675" s="53">
        <v>5.7107504999999996</v>
      </c>
      <c r="R675" s="53">
        <v>6.3265722999999996</v>
      </c>
      <c r="S675" s="53">
        <v>6.8139386000000002</v>
      </c>
      <c r="T675" s="53">
        <v>7.1484804999999998</v>
      </c>
      <c r="U675" s="53">
        <v>7.4041968000000002</v>
      </c>
      <c r="V675" s="53">
        <v>7.4954162000000002</v>
      </c>
      <c r="W675" s="53">
        <v>7.5068343000000004</v>
      </c>
      <c r="X675" s="53">
        <v>7.5046511000000002</v>
      </c>
      <c r="Y675" s="53">
        <v>7.4504843000000003</v>
      </c>
      <c r="Z675" s="53">
        <v>7.2677814999999999</v>
      </c>
      <c r="AA675" s="53">
        <v>6.9208071999999996</v>
      </c>
      <c r="AB675" s="53">
        <v>6.6063226999999998</v>
      </c>
      <c r="AC675" s="53">
        <v>6.1464197</v>
      </c>
      <c r="AD675" s="53">
        <v>5.7188746000000004</v>
      </c>
      <c r="AE675" s="53">
        <v>5.2206472000000002</v>
      </c>
      <c r="AF675" s="53">
        <v>4.9556895000000001</v>
      </c>
      <c r="AG675" s="53">
        <v>6.4449259999999994E-2</v>
      </c>
      <c r="AH675" s="53">
        <v>6.3710340000000004E-2</v>
      </c>
      <c r="AI675" s="53">
        <v>2.1091869999999999E-2</v>
      </c>
      <c r="AJ675" s="53">
        <v>9.4292390000000004E-2</v>
      </c>
      <c r="AK675" s="53">
        <v>0.1108031</v>
      </c>
      <c r="AL675" s="53">
        <v>0.11219548999999999</v>
      </c>
      <c r="AM675" s="53">
        <v>2.010027E-2</v>
      </c>
      <c r="AN675" s="53">
        <v>-3.6706580000000003E-2</v>
      </c>
      <c r="AO675" s="53">
        <v>-5.314207E-2</v>
      </c>
      <c r="AP675" s="53">
        <v>6.6977299999999998E-3</v>
      </c>
      <c r="AQ675" s="53">
        <v>-1.2748560000000001E-2</v>
      </c>
      <c r="AR675" s="53">
        <v>-2.3381869999999999E-2</v>
      </c>
      <c r="AS675" s="53">
        <v>-1.2104459999999999E-2</v>
      </c>
      <c r="AT675" s="53">
        <v>-8.5865709999999998E-2</v>
      </c>
      <c r="AU675" s="53">
        <v>-0.15588004</v>
      </c>
      <c r="AV675" s="53">
        <v>-0.16415830000000001</v>
      </c>
      <c r="AW675" s="53">
        <v>-0.14382568000000001</v>
      </c>
      <c r="AX675" s="53">
        <v>-6.2906719999999999E-2</v>
      </c>
      <c r="AY675" s="53">
        <v>-5.1450669999999997E-2</v>
      </c>
      <c r="AZ675" s="53">
        <v>6.8410700000000005E-2</v>
      </c>
      <c r="BA675" s="53">
        <v>3.7477740000000002E-2</v>
      </c>
      <c r="BB675" s="53">
        <v>1.078642E-2</v>
      </c>
      <c r="BC675" s="53">
        <v>-1.9451630000000001E-2</v>
      </c>
      <c r="BD675" s="53">
        <v>6.8820450000000005E-2</v>
      </c>
      <c r="BE675" s="53">
        <v>0.21534105000000001</v>
      </c>
      <c r="BF675" s="53">
        <v>0.21696399</v>
      </c>
      <c r="BG675" s="53">
        <v>0.17153987000000001</v>
      </c>
      <c r="BH675" s="53">
        <v>0.23981385</v>
      </c>
      <c r="BI675" s="53">
        <v>0.25333214999999998</v>
      </c>
      <c r="BJ675" s="53">
        <v>0.25792370999999997</v>
      </c>
      <c r="BK675" s="53">
        <v>0.16948856000000001</v>
      </c>
      <c r="BL675" s="53">
        <v>0.11916167</v>
      </c>
      <c r="BM675" s="53">
        <v>0.10722265</v>
      </c>
      <c r="BN675" s="53">
        <v>0.18897828999999999</v>
      </c>
      <c r="BO675" s="53">
        <v>0.18365653000000001</v>
      </c>
      <c r="BP675" s="53">
        <v>0.17631841000000001</v>
      </c>
      <c r="BQ675" s="53">
        <v>0.19452158</v>
      </c>
      <c r="BR675" s="53">
        <v>0.12011089</v>
      </c>
      <c r="BS675" s="53">
        <v>4.603206E-2</v>
      </c>
      <c r="BT675" s="53">
        <v>3.5065249999999999E-2</v>
      </c>
      <c r="BU675" s="53">
        <v>6.3923250000000001E-2</v>
      </c>
      <c r="BV675" s="53">
        <v>0.13171529000000001</v>
      </c>
      <c r="BW675" s="53">
        <v>0.14606358</v>
      </c>
      <c r="BX675" s="53">
        <v>0.26250348000000001</v>
      </c>
      <c r="BY675" s="53">
        <v>0.20891144</v>
      </c>
      <c r="BZ675" s="53">
        <v>0.16473268999999999</v>
      </c>
      <c r="CA675" s="53">
        <v>0.13163243999999999</v>
      </c>
      <c r="CB675" s="53">
        <v>0.21558435000000001</v>
      </c>
      <c r="CC675" s="53">
        <v>0.31984821000000002</v>
      </c>
      <c r="CD675" s="53">
        <v>0.32310704000000001</v>
      </c>
      <c r="CE675" s="53">
        <v>0.27573967999999999</v>
      </c>
      <c r="CF675" s="53">
        <v>0.34060161999999999</v>
      </c>
      <c r="CG675" s="53">
        <v>0.35204742999999999</v>
      </c>
      <c r="CH675" s="53">
        <v>0.35885451000000002</v>
      </c>
      <c r="CI675" s="53">
        <v>0.27295444000000002</v>
      </c>
      <c r="CJ675" s="53">
        <v>0.22711555</v>
      </c>
      <c r="CK675" s="53">
        <v>0.21829076</v>
      </c>
      <c r="CL675" s="53">
        <v>0.31522528</v>
      </c>
      <c r="CM675" s="53">
        <v>0.31968611000000002</v>
      </c>
      <c r="CN675" s="53">
        <v>0.31463022000000002</v>
      </c>
      <c r="CO675" s="53">
        <v>0.33763019999999999</v>
      </c>
      <c r="CP675" s="53">
        <v>0.26276968000000001</v>
      </c>
      <c r="CQ675" s="53">
        <v>0.18587576</v>
      </c>
      <c r="CR675" s="53">
        <v>0.17304689000000001</v>
      </c>
      <c r="CS675" s="53">
        <v>0.20780952999999999</v>
      </c>
      <c r="CT675" s="53">
        <v>0.26650993000000001</v>
      </c>
      <c r="CU675" s="53">
        <v>0.28286138</v>
      </c>
      <c r="CV675" s="53">
        <v>0.39693165000000002</v>
      </c>
      <c r="CW675" s="53">
        <v>0.32764595000000002</v>
      </c>
      <c r="CX675" s="53">
        <v>0.27135542000000001</v>
      </c>
      <c r="CY675" s="53">
        <v>0.23627281</v>
      </c>
      <c r="CZ675" s="53">
        <v>0.31723253000000001</v>
      </c>
      <c r="DA675" s="53">
        <v>0.42435540999999999</v>
      </c>
      <c r="DB675" s="53">
        <v>0.42925015</v>
      </c>
      <c r="DC675" s="53">
        <v>0.37993938999999999</v>
      </c>
      <c r="DD675" s="53">
        <v>0.44138923000000002</v>
      </c>
      <c r="DE675" s="53">
        <v>0.45076264999999999</v>
      </c>
      <c r="DF675" s="53">
        <v>0.45978541000000001</v>
      </c>
      <c r="DG675" s="53">
        <v>0.37642025000000001</v>
      </c>
      <c r="DH675" s="53">
        <v>0.33506933999999999</v>
      </c>
      <c r="DI675" s="53">
        <v>0.32935899000000002</v>
      </c>
      <c r="DJ675" s="53">
        <v>0.44147229999999998</v>
      </c>
      <c r="DK675" s="53">
        <v>0.45571565000000003</v>
      </c>
      <c r="DL675" s="53">
        <v>0.45294193999999999</v>
      </c>
      <c r="DM675" s="53">
        <v>0.48073859000000002</v>
      </c>
      <c r="DN675" s="53">
        <v>0.40542826999999998</v>
      </c>
      <c r="DO675" s="53">
        <v>0.32571941999999998</v>
      </c>
      <c r="DP675" s="53">
        <v>0.31102853000000003</v>
      </c>
      <c r="DQ675" s="53">
        <v>0.35169581</v>
      </c>
      <c r="DR675" s="53">
        <v>0.40130441</v>
      </c>
      <c r="DS675" s="53">
        <v>0.41965905999999997</v>
      </c>
      <c r="DT675" s="53">
        <v>0.53135957</v>
      </c>
      <c r="DU675" s="53">
        <v>0.44638022999999999</v>
      </c>
      <c r="DV675" s="53">
        <v>0.37797808999999999</v>
      </c>
      <c r="DW675" s="53">
        <v>0.34091331000000002</v>
      </c>
      <c r="DX675" s="53">
        <v>0.41888078000000001</v>
      </c>
      <c r="DY675" s="53">
        <v>0.57524719999999996</v>
      </c>
      <c r="DZ675" s="53">
        <v>0.58250380000000002</v>
      </c>
      <c r="EA675" s="53">
        <v>0.53038744999999998</v>
      </c>
      <c r="EB675" s="53">
        <v>0.58691068999999996</v>
      </c>
      <c r="EC675" s="53">
        <v>0.59329144</v>
      </c>
      <c r="ED675" s="53">
        <v>0.60551392000000004</v>
      </c>
      <c r="EE675" s="53">
        <v>0.52580861000000001</v>
      </c>
      <c r="EF675" s="53">
        <v>0.49093762000000002</v>
      </c>
      <c r="EG675" s="53">
        <v>0.48972367999999999</v>
      </c>
      <c r="EH675" s="53">
        <v>0.62375296000000002</v>
      </c>
      <c r="EI675" s="53">
        <v>0.65212084000000003</v>
      </c>
      <c r="EJ675" s="53">
        <v>0.65264215999999997</v>
      </c>
      <c r="EK675" s="53">
        <v>0.68736470999999999</v>
      </c>
      <c r="EL675" s="53">
        <v>0.61140490999999997</v>
      </c>
      <c r="EM675" s="53">
        <v>0.52763145</v>
      </c>
      <c r="EN675" s="53">
        <v>0.51025215000000002</v>
      </c>
      <c r="EO675" s="53">
        <v>0.55944472999999995</v>
      </c>
      <c r="EP675" s="53">
        <v>0.59592668999999998</v>
      </c>
      <c r="EQ675" s="53">
        <v>0.61717354000000002</v>
      </c>
      <c r="ER675" s="53">
        <v>0.72545247999999996</v>
      </c>
      <c r="ES675" s="53">
        <v>0.61781399000000004</v>
      </c>
      <c r="ET675" s="53">
        <v>0.53192435999999998</v>
      </c>
      <c r="EU675" s="53">
        <v>0.49199732000000002</v>
      </c>
      <c r="EV675" s="53">
        <v>0.56564451999999998</v>
      </c>
      <c r="EW675" s="53">
        <v>61.243859999999998</v>
      </c>
      <c r="EX675" s="53">
        <v>60.449959999999997</v>
      </c>
      <c r="EY675" s="53">
        <v>59.951439999999998</v>
      </c>
      <c r="EZ675" s="53">
        <v>59.506100000000004</v>
      </c>
      <c r="FA675" s="53">
        <v>59.089190000000002</v>
      </c>
      <c r="FB675" s="53">
        <v>58.761029999999998</v>
      </c>
      <c r="FC675" s="53">
        <v>59.273090000000003</v>
      </c>
      <c r="FD675" s="53">
        <v>61.231400000000001</v>
      </c>
      <c r="FE675" s="53">
        <v>63.942239999999998</v>
      </c>
      <c r="FF675" s="53">
        <v>67.09084</v>
      </c>
      <c r="FG675" s="53">
        <v>70.130070000000003</v>
      </c>
      <c r="FH675" s="53">
        <v>72.939260000000004</v>
      </c>
      <c r="FI675" s="53">
        <v>75.120189999999994</v>
      </c>
      <c r="FJ675" s="53">
        <v>76.717280000000002</v>
      </c>
      <c r="FK675" s="53">
        <v>77.542649999999995</v>
      </c>
      <c r="FL675" s="53">
        <v>77.422650000000004</v>
      </c>
      <c r="FM675" s="53">
        <v>76.759600000000006</v>
      </c>
      <c r="FN675" s="53">
        <v>75.065770000000001</v>
      </c>
      <c r="FO675" s="53">
        <v>72.40522</v>
      </c>
      <c r="FP675" s="53">
        <v>69.261949999999999</v>
      </c>
      <c r="FQ675" s="53">
        <v>65.82235</v>
      </c>
      <c r="FR675" s="53">
        <v>63.723790000000001</v>
      </c>
      <c r="FS675" s="53">
        <v>62.454410000000003</v>
      </c>
      <c r="FT675" s="53">
        <v>61.454340000000002</v>
      </c>
      <c r="FU675" s="53">
        <v>1700</v>
      </c>
      <c r="FV675" s="53">
        <v>36122.959999999999</v>
      </c>
      <c r="FW675" s="53">
        <v>126.07559999999999</v>
      </c>
      <c r="FX675" s="53">
        <v>1</v>
      </c>
    </row>
    <row r="676" spans="1:180" x14ac:dyDescent="0.3">
      <c r="A676" t="s">
        <v>174</v>
      </c>
      <c r="B676" t="s">
        <v>247</v>
      </c>
      <c r="C676" t="s">
        <v>0</v>
      </c>
      <c r="D676" t="s">
        <v>227</v>
      </c>
      <c r="E676" t="s">
        <v>190</v>
      </c>
      <c r="F676" t="s">
        <v>229</v>
      </c>
      <c r="G676" t="s">
        <v>243</v>
      </c>
      <c r="H676" s="53">
        <v>322</v>
      </c>
      <c r="I676" s="53">
        <v>4.7165496999999998</v>
      </c>
      <c r="J676" s="53">
        <v>4.6266730999999996</v>
      </c>
      <c r="K676" s="53">
        <v>4.6046836999999998</v>
      </c>
      <c r="L676" s="53">
        <v>4.6550767000000004</v>
      </c>
      <c r="M676" s="53">
        <v>4.9005501999999996</v>
      </c>
      <c r="N676" s="53">
        <v>5.4671446000000001</v>
      </c>
      <c r="O676" s="53">
        <v>6.2692433999999997</v>
      </c>
      <c r="P676" s="53">
        <v>7.2151344999999996</v>
      </c>
      <c r="Q676" s="53">
        <v>8.6150874999999996</v>
      </c>
      <c r="R676" s="53">
        <v>9.5665136999999998</v>
      </c>
      <c r="S676" s="53">
        <v>10.347360999999999</v>
      </c>
      <c r="T676" s="53">
        <v>10.867725</v>
      </c>
      <c r="U676" s="53">
        <v>11.197209000000001</v>
      </c>
      <c r="V676" s="53">
        <v>11.534481</v>
      </c>
      <c r="W676" s="53">
        <v>11.656917999999999</v>
      </c>
      <c r="X676" s="53">
        <v>11.320277000000001</v>
      </c>
      <c r="Y676" s="53">
        <v>10.820131</v>
      </c>
      <c r="Z676" s="53">
        <v>9.6107049999999994</v>
      </c>
      <c r="AA676" s="53">
        <v>8.4056490000000004</v>
      </c>
      <c r="AB676" s="53">
        <v>7.5796770999999996</v>
      </c>
      <c r="AC676" s="53">
        <v>6.7342307000000003</v>
      </c>
      <c r="AD676" s="53">
        <v>5.9063847999999997</v>
      </c>
      <c r="AE676" s="53">
        <v>5.3278667000000004</v>
      </c>
      <c r="AF676" s="53">
        <v>4.9282583000000004</v>
      </c>
      <c r="AG676" s="53">
        <v>2.1364250000000001E-2</v>
      </c>
      <c r="AH676" s="53">
        <v>6.2210460000000002E-2</v>
      </c>
      <c r="AI676" s="53">
        <v>9.8314970000000002E-2</v>
      </c>
      <c r="AJ676" s="53">
        <v>0.10811253</v>
      </c>
      <c r="AK676" s="53">
        <v>0.10793955</v>
      </c>
      <c r="AL676" s="53">
        <v>0.12289256</v>
      </c>
      <c r="AM676" s="53">
        <v>-9.5480700000000005E-3</v>
      </c>
      <c r="AN676" s="53">
        <v>1.49569E-2</v>
      </c>
      <c r="AO676" s="53">
        <v>0.22801461000000001</v>
      </c>
      <c r="AP676" s="53">
        <v>0.28179971999999998</v>
      </c>
      <c r="AQ676" s="53">
        <v>0.34712050999999999</v>
      </c>
      <c r="AR676" s="53">
        <v>0.28908940999999999</v>
      </c>
      <c r="AS676" s="53">
        <v>0.25519067000000001</v>
      </c>
      <c r="AT676" s="53">
        <v>0.22172053999999999</v>
      </c>
      <c r="AU676" s="53">
        <v>0.19718262</v>
      </c>
      <c r="AV676" s="53">
        <v>0.14861382000000001</v>
      </c>
      <c r="AW676" s="53">
        <v>0.28640325</v>
      </c>
      <c r="AX676" s="53">
        <v>0.23604236000000001</v>
      </c>
      <c r="AY676" s="53">
        <v>0.24665928000000001</v>
      </c>
      <c r="AZ676" s="53">
        <v>0.11016003000000001</v>
      </c>
      <c r="BA676" s="53">
        <v>-5.784649E-2</v>
      </c>
      <c r="BB676" s="53">
        <v>-0.17657079000000001</v>
      </c>
      <c r="BC676" s="53">
        <v>-0.10294717</v>
      </c>
      <c r="BD676" s="53">
        <v>-4.99234E-2</v>
      </c>
      <c r="BE676" s="53">
        <v>0.12452741000000001</v>
      </c>
      <c r="BF676" s="53">
        <v>0.17163527000000001</v>
      </c>
      <c r="BG676" s="53">
        <v>0.20500449000000001</v>
      </c>
      <c r="BH676" s="53">
        <v>0.21322891999999999</v>
      </c>
      <c r="BI676" s="53">
        <v>0.21808448</v>
      </c>
      <c r="BJ676" s="53">
        <v>0.24841640000000001</v>
      </c>
      <c r="BK676" s="53">
        <v>0.13257799000000001</v>
      </c>
      <c r="BL676" s="53">
        <v>0.1878254</v>
      </c>
      <c r="BM676" s="53">
        <v>0.45411821000000002</v>
      </c>
      <c r="BN676" s="53">
        <v>0.53750622999999997</v>
      </c>
      <c r="BO676" s="53">
        <v>0.63171666999999998</v>
      </c>
      <c r="BP676" s="53">
        <v>0.58258074999999998</v>
      </c>
      <c r="BQ676" s="53">
        <v>0.54864550000000001</v>
      </c>
      <c r="BR676" s="53">
        <v>0.51792508999999998</v>
      </c>
      <c r="BS676" s="53">
        <v>0.48858154999999998</v>
      </c>
      <c r="BT676" s="53">
        <v>0.41157170999999998</v>
      </c>
      <c r="BU676" s="53">
        <v>0.55001946999999995</v>
      </c>
      <c r="BV676" s="53">
        <v>0.41854655000000002</v>
      </c>
      <c r="BW676" s="53">
        <v>0.42237480999999999</v>
      </c>
      <c r="BX676" s="53">
        <v>0.29672619</v>
      </c>
      <c r="BY676" s="53">
        <v>0.10314845</v>
      </c>
      <c r="BZ676" s="53">
        <v>-3.5567479999999999E-2</v>
      </c>
      <c r="CA676" s="53">
        <v>2.4292580000000001E-2</v>
      </c>
      <c r="CB676" s="53">
        <v>6.3840069999999999E-2</v>
      </c>
      <c r="CC676" s="53">
        <v>0.19597792</v>
      </c>
      <c r="CD676" s="53">
        <v>0.24742254999999999</v>
      </c>
      <c r="CE676" s="53">
        <v>0.27889733999999999</v>
      </c>
      <c r="CF676" s="53">
        <v>0.28603218000000002</v>
      </c>
      <c r="CG676" s="53">
        <v>0.29437053000000002</v>
      </c>
      <c r="CH676" s="53">
        <v>0.33535366</v>
      </c>
      <c r="CI676" s="53">
        <v>0.2310141</v>
      </c>
      <c r="CJ676" s="53">
        <v>0.30755363000000002</v>
      </c>
      <c r="CK676" s="53">
        <v>0.61071679000000001</v>
      </c>
      <c r="CL676" s="53">
        <v>0.71460783999999999</v>
      </c>
      <c r="CM676" s="53">
        <v>0.82882736000000001</v>
      </c>
      <c r="CN676" s="53">
        <v>0.78585194999999997</v>
      </c>
      <c r="CO676" s="53">
        <v>0.75189125000000001</v>
      </c>
      <c r="CP676" s="53">
        <v>0.72307547000000005</v>
      </c>
      <c r="CQ676" s="53">
        <v>0.69040341999999999</v>
      </c>
      <c r="CR676" s="53">
        <v>0.59369587000000001</v>
      </c>
      <c r="CS676" s="53">
        <v>0.73259927000000002</v>
      </c>
      <c r="CT676" s="53">
        <v>0.54494861000000006</v>
      </c>
      <c r="CU676" s="53">
        <v>0.54407470999999996</v>
      </c>
      <c r="CV676" s="53">
        <v>0.42594127999999998</v>
      </c>
      <c r="CW676" s="53">
        <v>0.21465302</v>
      </c>
      <c r="CX676" s="53">
        <v>6.2090970000000002E-2</v>
      </c>
      <c r="CY676" s="53">
        <v>0.11241843999999999</v>
      </c>
      <c r="CZ676" s="53">
        <v>0.14263228</v>
      </c>
      <c r="DA676" s="53">
        <v>0.26742842999999999</v>
      </c>
      <c r="DB676" s="53">
        <v>0.32320975000000002</v>
      </c>
      <c r="DC676" s="53">
        <v>0.35279028000000001</v>
      </c>
      <c r="DD676" s="53">
        <v>0.35883551000000002</v>
      </c>
      <c r="DE676" s="53">
        <v>0.37065645000000003</v>
      </c>
      <c r="DF676" s="53">
        <v>0.42229108999999998</v>
      </c>
      <c r="DG676" s="53">
        <v>0.32945011000000002</v>
      </c>
      <c r="DH676" s="53">
        <v>0.42728176000000001</v>
      </c>
      <c r="DI676" s="53">
        <v>0.76731537000000005</v>
      </c>
      <c r="DJ676" s="53">
        <v>0.89170912999999996</v>
      </c>
      <c r="DK676" s="53">
        <v>1.0259377000000001</v>
      </c>
      <c r="DL676" s="53">
        <v>0.98912314000000001</v>
      </c>
      <c r="DM676" s="53">
        <v>0.95513733000000001</v>
      </c>
      <c r="DN676" s="53">
        <v>0.92822585999999996</v>
      </c>
      <c r="DO676" s="53">
        <v>0.89222528999999995</v>
      </c>
      <c r="DP676" s="53">
        <v>0.77581971999999999</v>
      </c>
      <c r="DQ676" s="53">
        <v>0.91517937999999999</v>
      </c>
      <c r="DR676" s="53">
        <v>0.67135067999999998</v>
      </c>
      <c r="DS676" s="53">
        <v>0.66577461000000004</v>
      </c>
      <c r="DT676" s="53">
        <v>0.55515665999999997</v>
      </c>
      <c r="DU676" s="53">
        <v>0.32615766000000002</v>
      </c>
      <c r="DV676" s="53">
        <v>0.15974944999999999</v>
      </c>
      <c r="DW676" s="53">
        <v>0.20054430000000001</v>
      </c>
      <c r="DX676" s="53">
        <v>0.22142449</v>
      </c>
      <c r="DY676" s="53">
        <v>0.37059172000000001</v>
      </c>
      <c r="DZ676" s="53">
        <v>0.43263468999999999</v>
      </c>
      <c r="EA676" s="53">
        <v>0.45947982999999998</v>
      </c>
      <c r="EB676" s="53">
        <v>0.46395176999999999</v>
      </c>
      <c r="EC676" s="53">
        <v>0.48080138</v>
      </c>
      <c r="ED676" s="53">
        <v>0.54781506000000002</v>
      </c>
      <c r="EE676" s="53">
        <v>0.47157608000000001</v>
      </c>
      <c r="EF676" s="53">
        <v>0.60015035999999999</v>
      </c>
      <c r="EG676" s="53">
        <v>0.99341893999999997</v>
      </c>
      <c r="EH676" s="53">
        <v>1.1474158000000001</v>
      </c>
      <c r="EI676" s="53">
        <v>1.3105342</v>
      </c>
      <c r="EJ676" s="53">
        <v>1.2826145</v>
      </c>
      <c r="EK676" s="53">
        <v>1.2485919999999999</v>
      </c>
      <c r="EL676" s="53">
        <v>1.2244303999999999</v>
      </c>
      <c r="EM676" s="53">
        <v>1.1836243</v>
      </c>
      <c r="EN676" s="53">
        <v>1.0387778000000001</v>
      </c>
      <c r="EO676" s="53">
        <v>1.1787955999999999</v>
      </c>
      <c r="EP676" s="53">
        <v>0.85385480999999996</v>
      </c>
      <c r="EQ676" s="53">
        <v>0.84149001000000001</v>
      </c>
      <c r="ER676" s="53">
        <v>0.74172280999999995</v>
      </c>
      <c r="ES676" s="53">
        <v>0.48715250999999998</v>
      </c>
      <c r="ET676" s="53">
        <v>0.30075273000000002</v>
      </c>
      <c r="EU676" s="53">
        <v>0.32778408999999997</v>
      </c>
      <c r="EV676" s="53">
        <v>0.33518783000000002</v>
      </c>
      <c r="EW676" s="53">
        <v>61.448889999999999</v>
      </c>
      <c r="EX676" s="53">
        <v>60.657150000000001</v>
      </c>
      <c r="EY676" s="53">
        <v>59.879260000000002</v>
      </c>
      <c r="EZ676" s="53">
        <v>59.19567</v>
      </c>
      <c r="FA676" s="53">
        <v>58.735840000000003</v>
      </c>
      <c r="FB676" s="53">
        <v>58.354480000000002</v>
      </c>
      <c r="FC676" s="53">
        <v>58.086460000000002</v>
      </c>
      <c r="FD676" s="53">
        <v>59.011490000000002</v>
      </c>
      <c r="FE676" s="53">
        <v>62.34375</v>
      </c>
      <c r="FF676" s="53">
        <v>66.085899999999995</v>
      </c>
      <c r="FG676" s="53">
        <v>69.782219999999995</v>
      </c>
      <c r="FH676" s="53">
        <v>73.108760000000004</v>
      </c>
      <c r="FI676" s="53">
        <v>75.932649999999995</v>
      </c>
      <c r="FJ676" s="53">
        <v>77.911619999999999</v>
      </c>
      <c r="FK676" s="53">
        <v>79.069950000000006</v>
      </c>
      <c r="FL676" s="53">
        <v>79.358080000000001</v>
      </c>
      <c r="FM676" s="53">
        <v>78.509919999999994</v>
      </c>
      <c r="FN676" s="53">
        <v>76.166240000000002</v>
      </c>
      <c r="FO676" s="53">
        <v>72.470010000000002</v>
      </c>
      <c r="FP676" s="53">
        <v>68.475189999999998</v>
      </c>
      <c r="FQ676" s="53">
        <v>65.90343</v>
      </c>
      <c r="FR676" s="53">
        <v>64.248009999999994</v>
      </c>
      <c r="FS676" s="53">
        <v>62.962969999999999</v>
      </c>
      <c r="FT676" s="53">
        <v>61.96611</v>
      </c>
      <c r="FU676" s="53">
        <v>1699.6669999999999</v>
      </c>
      <c r="FV676" s="53">
        <v>36805.57</v>
      </c>
      <c r="FW676" s="53">
        <v>127.602</v>
      </c>
      <c r="FX676" s="53">
        <v>1</v>
      </c>
    </row>
    <row r="677" spans="1:180" x14ac:dyDescent="0.3">
      <c r="A677" t="s">
        <v>174</v>
      </c>
      <c r="B677" t="s">
        <v>247</v>
      </c>
      <c r="C677" t="s">
        <v>0</v>
      </c>
      <c r="D677" t="s">
        <v>248</v>
      </c>
      <c r="E677" t="s">
        <v>189</v>
      </c>
      <c r="F677" t="s">
        <v>229</v>
      </c>
      <c r="G677" t="s">
        <v>243</v>
      </c>
      <c r="H677" s="53">
        <v>322</v>
      </c>
      <c r="I677" s="53">
        <v>4.8450372000000002</v>
      </c>
      <c r="J677" s="53">
        <v>4.7588090000000003</v>
      </c>
      <c r="K677" s="53">
        <v>4.6604058000000004</v>
      </c>
      <c r="L677" s="53">
        <v>4.6615618000000003</v>
      </c>
      <c r="M677" s="53">
        <v>4.7064871999999998</v>
      </c>
      <c r="N677" s="53">
        <v>4.8380596999999996</v>
      </c>
      <c r="O677" s="53">
        <v>4.9925455999999997</v>
      </c>
      <c r="P677" s="53">
        <v>5.2688892000000003</v>
      </c>
      <c r="Q677" s="53">
        <v>5.7762485000000003</v>
      </c>
      <c r="R677" s="53">
        <v>6.4631550000000004</v>
      </c>
      <c r="S677" s="53">
        <v>7.1021672000000002</v>
      </c>
      <c r="T677" s="53">
        <v>7.6179758</v>
      </c>
      <c r="U677" s="53">
        <v>7.8302607999999996</v>
      </c>
      <c r="V677" s="53">
        <v>7.9941136999999998</v>
      </c>
      <c r="W677" s="53">
        <v>8.1178808</v>
      </c>
      <c r="X677" s="53">
        <v>8.1419341999999997</v>
      </c>
      <c r="Y677" s="53">
        <v>8.0176292999999994</v>
      </c>
      <c r="Z677" s="53">
        <v>7.7037953000000003</v>
      </c>
      <c r="AA677" s="53">
        <v>7.2473441999999997</v>
      </c>
      <c r="AB677" s="53">
        <v>6.7883459999999998</v>
      </c>
      <c r="AC677" s="53">
        <v>6.1775120000000001</v>
      </c>
      <c r="AD677" s="53">
        <v>5.6464954000000001</v>
      </c>
      <c r="AE677" s="53">
        <v>5.1626485000000004</v>
      </c>
      <c r="AF677" s="53">
        <v>4.8994071000000003</v>
      </c>
      <c r="AG677" s="53">
        <v>2.924262E-2</v>
      </c>
      <c r="AH677" s="53">
        <v>9.2982750000000003E-2</v>
      </c>
      <c r="AI677" s="53">
        <v>8.9976109999999998E-2</v>
      </c>
      <c r="AJ677" s="53">
        <v>0.11483013</v>
      </c>
      <c r="AK677" s="53">
        <v>0.13731655000000001</v>
      </c>
      <c r="AL677" s="53">
        <v>0.10459648000000001</v>
      </c>
      <c r="AM677" s="53">
        <v>-5.0035599999999998E-3</v>
      </c>
      <c r="AN677" s="53">
        <v>1.296723E-2</v>
      </c>
      <c r="AO677" s="53">
        <v>4.400101E-2</v>
      </c>
      <c r="AP677" s="53">
        <v>0.12574273999999999</v>
      </c>
      <c r="AQ677" s="53">
        <v>0.18567260999999999</v>
      </c>
      <c r="AR677" s="53">
        <v>0.26295979000000003</v>
      </c>
      <c r="AS677" s="53">
        <v>0.14788709999999999</v>
      </c>
      <c r="AT677" s="53">
        <v>7.4828519999999996E-2</v>
      </c>
      <c r="AU677" s="53">
        <v>7.8331520000000002E-2</v>
      </c>
      <c r="AV677" s="53">
        <v>6.3141849999999999E-2</v>
      </c>
      <c r="AW677" s="53">
        <v>2.4813450000000001E-2</v>
      </c>
      <c r="AX677" s="53">
        <v>4.8490690000000003E-2</v>
      </c>
      <c r="AY677" s="53">
        <v>2.38843E-3</v>
      </c>
      <c r="AZ677" s="53">
        <v>2.4838599999999999E-2</v>
      </c>
      <c r="BA677" s="53">
        <v>-0.12762888999999999</v>
      </c>
      <c r="BB677" s="53">
        <v>-0.15697326</v>
      </c>
      <c r="BC677" s="53">
        <v>-0.13505687999999999</v>
      </c>
      <c r="BD677" s="53">
        <v>-3.4702259999999999E-2</v>
      </c>
      <c r="BE677" s="53">
        <v>0.13781827999999999</v>
      </c>
      <c r="BF677" s="53">
        <v>0.21404786000000001</v>
      </c>
      <c r="BG677" s="53">
        <v>0.21857624</v>
      </c>
      <c r="BH677" s="53">
        <v>0.24630546</v>
      </c>
      <c r="BI677" s="53">
        <v>0.25423780000000001</v>
      </c>
      <c r="BJ677" s="53">
        <v>0.21538025999999999</v>
      </c>
      <c r="BK677" s="53">
        <v>0.10692981999999999</v>
      </c>
      <c r="BL677" s="53">
        <v>0.12789977999999999</v>
      </c>
      <c r="BM677" s="53">
        <v>0.17124601</v>
      </c>
      <c r="BN677" s="53">
        <v>0.30353127000000002</v>
      </c>
      <c r="BO677" s="53">
        <v>0.39005984999999999</v>
      </c>
      <c r="BP677" s="53">
        <v>0.47603546000000002</v>
      </c>
      <c r="BQ677" s="53">
        <v>0.36302634</v>
      </c>
      <c r="BR677" s="53">
        <v>0.292877</v>
      </c>
      <c r="BS677" s="53">
        <v>0.29967304</v>
      </c>
      <c r="BT677" s="53">
        <v>0.28029862</v>
      </c>
      <c r="BU677" s="53">
        <v>0.23107821000000001</v>
      </c>
      <c r="BV677" s="53">
        <v>0.23478194999999999</v>
      </c>
      <c r="BW677" s="53">
        <v>0.20745284999999999</v>
      </c>
      <c r="BX677" s="53">
        <v>0.24011304999999999</v>
      </c>
      <c r="BY677" s="53">
        <v>1.7481150000000001E-2</v>
      </c>
      <c r="BZ677" s="53">
        <v>-2.152451E-2</v>
      </c>
      <c r="CA677" s="53">
        <v>-1.281937E-2</v>
      </c>
      <c r="CB677" s="53">
        <v>7.8612080000000001E-2</v>
      </c>
      <c r="CC677" s="53">
        <v>0.21301745999999999</v>
      </c>
      <c r="CD677" s="53">
        <v>0.29789721000000002</v>
      </c>
      <c r="CE677" s="53">
        <v>0.30764427</v>
      </c>
      <c r="CF677" s="53">
        <v>0.33736486999999998</v>
      </c>
      <c r="CG677" s="53">
        <v>0.33521712999999997</v>
      </c>
      <c r="CH677" s="53">
        <v>0.29210877000000002</v>
      </c>
      <c r="CI677" s="53">
        <v>0.18445454</v>
      </c>
      <c r="CJ677" s="53">
        <v>0.20750173</v>
      </c>
      <c r="CK677" s="53">
        <v>0.25937547999999999</v>
      </c>
      <c r="CL677" s="53">
        <v>0.42666706999999998</v>
      </c>
      <c r="CM677" s="53">
        <v>0.53161780999999997</v>
      </c>
      <c r="CN677" s="53">
        <v>0.62361096000000005</v>
      </c>
      <c r="CO677" s="53">
        <v>0.51203087999999997</v>
      </c>
      <c r="CP677" s="53">
        <v>0.44389664000000001</v>
      </c>
      <c r="CQ677" s="53">
        <v>0.45297349999999997</v>
      </c>
      <c r="CR677" s="53">
        <v>0.43070076000000002</v>
      </c>
      <c r="CS677" s="53">
        <v>0.37393667000000003</v>
      </c>
      <c r="CT677" s="53">
        <v>0.36380655000000001</v>
      </c>
      <c r="CU677" s="53">
        <v>0.34947980000000001</v>
      </c>
      <c r="CV677" s="53">
        <v>0.38921138</v>
      </c>
      <c r="CW677" s="53">
        <v>0.11798392000000001</v>
      </c>
      <c r="CX677" s="53">
        <v>7.2286870000000003E-2</v>
      </c>
      <c r="CY677" s="53">
        <v>7.1841970000000005E-2</v>
      </c>
      <c r="CZ677" s="53">
        <v>0.15709321000000001</v>
      </c>
      <c r="DA677" s="53">
        <v>0.28821662999999997</v>
      </c>
      <c r="DB677" s="53">
        <v>0.38174646000000001</v>
      </c>
      <c r="DC677" s="53">
        <v>0.39671236999999998</v>
      </c>
      <c r="DD677" s="53">
        <v>0.42842422000000002</v>
      </c>
      <c r="DE677" s="53">
        <v>0.41619626999999998</v>
      </c>
      <c r="DF677" s="53">
        <v>0.36883715</v>
      </c>
      <c r="DG677" s="53">
        <v>0.26197925999999999</v>
      </c>
      <c r="DH677" s="53">
        <v>0.28710363999999999</v>
      </c>
      <c r="DI677" s="53">
        <v>0.34750498000000002</v>
      </c>
      <c r="DJ677" s="53">
        <v>0.54980275999999995</v>
      </c>
      <c r="DK677" s="53">
        <v>0.67317545000000001</v>
      </c>
      <c r="DL677" s="53">
        <v>0.77118646000000002</v>
      </c>
      <c r="DM677" s="53">
        <v>0.66103573000000004</v>
      </c>
      <c r="DN677" s="53">
        <v>0.59491656999999998</v>
      </c>
      <c r="DO677" s="53">
        <v>0.60627383999999995</v>
      </c>
      <c r="DP677" s="53">
        <v>0.58110276999999999</v>
      </c>
      <c r="DQ677" s="53">
        <v>0.51679487000000002</v>
      </c>
      <c r="DR677" s="53">
        <v>0.49283130000000003</v>
      </c>
      <c r="DS677" s="53">
        <v>0.49150692000000001</v>
      </c>
      <c r="DT677" s="53">
        <v>0.53830993999999999</v>
      </c>
      <c r="DU677" s="53">
        <v>0.21848672</v>
      </c>
      <c r="DV677" s="53">
        <v>0.16609829000000001</v>
      </c>
      <c r="DW677" s="53">
        <v>0.15650327</v>
      </c>
      <c r="DX677" s="53">
        <v>0.23557436000000001</v>
      </c>
      <c r="DY677" s="53">
        <v>0.39679225000000001</v>
      </c>
      <c r="DZ677" s="53">
        <v>0.50281169000000003</v>
      </c>
      <c r="EA677" s="53">
        <v>0.52531240999999995</v>
      </c>
      <c r="EB677" s="53">
        <v>0.55989971999999999</v>
      </c>
      <c r="EC677" s="53">
        <v>0.53311768999999998</v>
      </c>
      <c r="ED677" s="53">
        <v>0.47962093</v>
      </c>
      <c r="EE677" s="53">
        <v>0.37391252000000003</v>
      </c>
      <c r="EF677" s="53">
        <v>0.40203632</v>
      </c>
      <c r="EG677" s="53">
        <v>0.47475003999999998</v>
      </c>
      <c r="EH677" s="53">
        <v>0.72759152000000005</v>
      </c>
      <c r="EI677" s="53">
        <v>0.87756270000000003</v>
      </c>
      <c r="EJ677" s="53">
        <v>0.98426190999999996</v>
      </c>
      <c r="EK677" s="53">
        <v>0.87617487999999999</v>
      </c>
      <c r="EL677" s="53">
        <v>0.81296499</v>
      </c>
      <c r="EM677" s="53">
        <v>0.82761534999999997</v>
      </c>
      <c r="EN677" s="53">
        <v>0.79825957000000003</v>
      </c>
      <c r="EO677" s="53">
        <v>0.72305969000000003</v>
      </c>
      <c r="EP677" s="53">
        <v>0.67912247000000003</v>
      </c>
      <c r="EQ677" s="53">
        <v>0.69657133000000004</v>
      </c>
      <c r="ER677" s="53">
        <v>0.75358433000000002</v>
      </c>
      <c r="ES677" s="53">
        <v>0.36359659999999999</v>
      </c>
      <c r="ET677" s="53">
        <v>0.30154703999999999</v>
      </c>
      <c r="EU677" s="53">
        <v>0.27874078000000002</v>
      </c>
      <c r="EV677" s="53">
        <v>0.34888860999999999</v>
      </c>
      <c r="EW677" s="53">
        <v>63.512740000000001</v>
      </c>
      <c r="EX677" s="53">
        <v>62.782879999999999</v>
      </c>
      <c r="EY677" s="53">
        <v>62.127580000000002</v>
      </c>
      <c r="EZ677" s="53">
        <v>61.552619999999997</v>
      </c>
      <c r="FA677" s="53">
        <v>61.057749999999999</v>
      </c>
      <c r="FB677" s="53">
        <v>60.59225</v>
      </c>
      <c r="FC677" s="53">
        <v>60.337710000000001</v>
      </c>
      <c r="FD677" s="53">
        <v>61.504800000000003</v>
      </c>
      <c r="FE677" s="53">
        <v>63.99689</v>
      </c>
      <c r="FF677" s="53">
        <v>67.206379999999996</v>
      </c>
      <c r="FG677" s="53">
        <v>70.830590000000001</v>
      </c>
      <c r="FH677" s="53">
        <v>74.004940000000005</v>
      </c>
      <c r="FI677" s="53">
        <v>76.914569999999998</v>
      </c>
      <c r="FJ677" s="53">
        <v>79.132710000000003</v>
      </c>
      <c r="FK677" s="53">
        <v>80.333759999999998</v>
      </c>
      <c r="FL677" s="53">
        <v>80.58981</v>
      </c>
      <c r="FM677" s="53">
        <v>79.797740000000005</v>
      </c>
      <c r="FN677" s="53">
        <v>77.593100000000007</v>
      </c>
      <c r="FO677" s="53">
        <v>74.484250000000003</v>
      </c>
      <c r="FP677" s="53">
        <v>70.421400000000006</v>
      </c>
      <c r="FQ677" s="53">
        <v>67.12294</v>
      </c>
      <c r="FR677" s="53">
        <v>65.274640000000005</v>
      </c>
      <c r="FS677" s="53">
        <v>64.040260000000004</v>
      </c>
      <c r="FT677" s="53">
        <v>63.036769999999997</v>
      </c>
      <c r="FU677" s="53">
        <v>1700</v>
      </c>
      <c r="FV677" s="53">
        <v>37594.480000000003</v>
      </c>
      <c r="FW677" s="53">
        <v>124.35680000000001</v>
      </c>
      <c r="FX677" s="53">
        <v>1</v>
      </c>
    </row>
    <row r="678" spans="1:180" x14ac:dyDescent="0.3">
      <c r="A678" t="s">
        <v>174</v>
      </c>
      <c r="B678" t="s">
        <v>247</v>
      </c>
      <c r="C678" t="s">
        <v>0</v>
      </c>
      <c r="D678" t="s">
        <v>227</v>
      </c>
      <c r="E678" t="s">
        <v>188</v>
      </c>
      <c r="F678" t="s">
        <v>229</v>
      </c>
      <c r="G678" t="s">
        <v>243</v>
      </c>
      <c r="H678" s="53">
        <v>322</v>
      </c>
      <c r="I678" s="53">
        <v>4.8792499999999999</v>
      </c>
      <c r="J678" s="53">
        <v>4.7676736999999996</v>
      </c>
      <c r="K678" s="53">
        <v>4.6768922000000002</v>
      </c>
      <c r="L678" s="53">
        <v>4.7903102999999998</v>
      </c>
      <c r="M678" s="53">
        <v>5.0450187</v>
      </c>
      <c r="N678" s="53">
        <v>5.5856567000000004</v>
      </c>
      <c r="O678" s="53">
        <v>6.3628648999999999</v>
      </c>
      <c r="P678" s="53">
        <v>7.3184224000000002</v>
      </c>
      <c r="Q678" s="53">
        <v>8.3812156000000009</v>
      </c>
      <c r="R678" s="53">
        <v>9.2825129999999998</v>
      </c>
      <c r="S678" s="53">
        <v>9.9776272000000006</v>
      </c>
      <c r="T678" s="53">
        <v>10.388531</v>
      </c>
      <c r="U678" s="53">
        <v>10.727871</v>
      </c>
      <c r="V678" s="53">
        <v>11.038662</v>
      </c>
      <c r="W678" s="53">
        <v>11.092110999999999</v>
      </c>
      <c r="X678" s="53">
        <v>10.947948</v>
      </c>
      <c r="Y678" s="53">
        <v>10.499705000000001</v>
      </c>
      <c r="Z678" s="53">
        <v>9.4368120999999991</v>
      </c>
      <c r="AA678" s="53">
        <v>8.4406987000000004</v>
      </c>
      <c r="AB678" s="53">
        <v>7.6470846000000003</v>
      </c>
      <c r="AC678" s="53">
        <v>6.8371484000000002</v>
      </c>
      <c r="AD678" s="53">
        <v>6.1390716999999997</v>
      </c>
      <c r="AE678" s="53">
        <v>5.4669546000000002</v>
      </c>
      <c r="AF678" s="53">
        <v>5.1028241999999997</v>
      </c>
      <c r="AG678" s="53">
        <v>0.10629236</v>
      </c>
      <c r="AH678" s="53">
        <v>0.12929778</v>
      </c>
      <c r="AI678" s="53">
        <v>0.10218409000000001</v>
      </c>
      <c r="AJ678" s="53">
        <v>0.17722297000000001</v>
      </c>
      <c r="AK678" s="53">
        <v>0.18995661999999999</v>
      </c>
      <c r="AL678" s="53">
        <v>0.20645014</v>
      </c>
      <c r="AM678" s="53">
        <v>0.21408807999999999</v>
      </c>
      <c r="AN678" s="53">
        <v>0.26848051000000001</v>
      </c>
      <c r="AO678" s="53">
        <v>0.34408307999999999</v>
      </c>
      <c r="AP678" s="53">
        <v>0.42021418999999999</v>
      </c>
      <c r="AQ678" s="53">
        <v>0.45244993</v>
      </c>
      <c r="AR678" s="53">
        <v>0.36591758000000002</v>
      </c>
      <c r="AS678" s="53">
        <v>0.3752047</v>
      </c>
      <c r="AT678" s="53">
        <v>0.41062406000000001</v>
      </c>
      <c r="AU678" s="53">
        <v>0.32593741999999998</v>
      </c>
      <c r="AV678" s="53">
        <v>0.30911279000000003</v>
      </c>
      <c r="AW678" s="53">
        <v>0.2767154</v>
      </c>
      <c r="AX678" s="53">
        <v>8.4131929999999994E-2</v>
      </c>
      <c r="AY678" s="53">
        <v>0.17638077999999999</v>
      </c>
      <c r="AZ678" s="53">
        <v>0.21370135000000001</v>
      </c>
      <c r="BA678" s="53">
        <v>4.9484060000000003E-2</v>
      </c>
      <c r="BB678" s="53">
        <v>-4.5662469999999997E-2</v>
      </c>
      <c r="BC678" s="53">
        <v>-5.6630560000000003E-2</v>
      </c>
      <c r="BD678" s="53">
        <v>1.1470380000000001E-2</v>
      </c>
      <c r="BE678" s="53">
        <v>0.24206695</v>
      </c>
      <c r="BF678" s="53">
        <v>0.26379070999999998</v>
      </c>
      <c r="BG678" s="53">
        <v>0.23415211999999999</v>
      </c>
      <c r="BH678" s="53">
        <v>0.30670502999999999</v>
      </c>
      <c r="BI678" s="53">
        <v>0.32414935</v>
      </c>
      <c r="BJ678" s="53">
        <v>0.34764505000000001</v>
      </c>
      <c r="BK678" s="53">
        <v>0.37672679999999997</v>
      </c>
      <c r="BL678" s="53">
        <v>0.45788141999999998</v>
      </c>
      <c r="BM678" s="53">
        <v>0.55888316000000005</v>
      </c>
      <c r="BN678" s="53">
        <v>0.65769080000000002</v>
      </c>
      <c r="BO678" s="53">
        <v>0.70655075000000001</v>
      </c>
      <c r="BP678" s="53">
        <v>0.61713715000000002</v>
      </c>
      <c r="BQ678" s="53">
        <v>0.62587976999999995</v>
      </c>
      <c r="BR678" s="53">
        <v>0.66241808000000002</v>
      </c>
      <c r="BS678" s="53">
        <v>0.58204076000000005</v>
      </c>
      <c r="BT678" s="53">
        <v>0.56453200999999997</v>
      </c>
      <c r="BU678" s="53">
        <v>0.52461270000000004</v>
      </c>
      <c r="BV678" s="53">
        <v>0.29704001000000002</v>
      </c>
      <c r="BW678" s="53">
        <v>0.38285702999999999</v>
      </c>
      <c r="BX678" s="53">
        <v>0.43245759</v>
      </c>
      <c r="BY678" s="53">
        <v>0.22740323000000001</v>
      </c>
      <c r="BZ678" s="53">
        <v>0.10656162</v>
      </c>
      <c r="CA678" s="53">
        <v>8.9674519999999994E-2</v>
      </c>
      <c r="CB678" s="53">
        <v>0.15194400999999999</v>
      </c>
      <c r="CC678" s="53">
        <v>0.33610391000000001</v>
      </c>
      <c r="CD678" s="53">
        <v>0.35694021999999997</v>
      </c>
      <c r="CE678" s="53">
        <v>0.32555263000000001</v>
      </c>
      <c r="CF678" s="53">
        <v>0.39638393</v>
      </c>
      <c r="CG678" s="53">
        <v>0.41709078999999999</v>
      </c>
      <c r="CH678" s="53">
        <v>0.44543611999999999</v>
      </c>
      <c r="CI678" s="53">
        <v>0.48936980000000002</v>
      </c>
      <c r="CJ678" s="53">
        <v>0.58905971999999995</v>
      </c>
      <c r="CK678" s="53">
        <v>0.70765296</v>
      </c>
      <c r="CL678" s="53">
        <v>0.82216613999999999</v>
      </c>
      <c r="CM678" s="53">
        <v>0.88253985000000001</v>
      </c>
      <c r="CN678" s="53">
        <v>0.79113082000000001</v>
      </c>
      <c r="CO678" s="53">
        <v>0.79949638000000001</v>
      </c>
      <c r="CP678" s="53">
        <v>0.83680973999999997</v>
      </c>
      <c r="CQ678" s="53">
        <v>0.75941736000000004</v>
      </c>
      <c r="CR678" s="53">
        <v>0.74143462000000004</v>
      </c>
      <c r="CS678" s="53">
        <v>0.69630568000000004</v>
      </c>
      <c r="CT678" s="53">
        <v>0.44449942999999997</v>
      </c>
      <c r="CU678" s="53">
        <v>0.52586206000000002</v>
      </c>
      <c r="CV678" s="53">
        <v>0.58396760999999997</v>
      </c>
      <c r="CW678" s="53">
        <v>0.35062966000000001</v>
      </c>
      <c r="CX678" s="53">
        <v>0.21199156999999999</v>
      </c>
      <c r="CY678" s="53">
        <v>0.19100499000000001</v>
      </c>
      <c r="CZ678" s="53">
        <v>0.24923563000000001</v>
      </c>
      <c r="DA678" s="53">
        <v>0.43014112999999998</v>
      </c>
      <c r="DB678" s="53">
        <v>0.45008967</v>
      </c>
      <c r="DC678" s="53">
        <v>0.41695328999999998</v>
      </c>
      <c r="DD678" s="53">
        <v>0.48606285999999999</v>
      </c>
      <c r="DE678" s="53">
        <v>0.51003222000000004</v>
      </c>
      <c r="DF678" s="53">
        <v>0.54322720000000002</v>
      </c>
      <c r="DG678" s="53">
        <v>0.60201280999999995</v>
      </c>
      <c r="DH678" s="53">
        <v>0.72023800999999998</v>
      </c>
      <c r="DI678" s="53">
        <v>0.85642308</v>
      </c>
      <c r="DJ678" s="53">
        <v>0.98664149000000001</v>
      </c>
      <c r="DK678" s="53">
        <v>1.0585293</v>
      </c>
      <c r="DL678" s="53">
        <v>0.9651248</v>
      </c>
      <c r="DM678" s="53">
        <v>0.97311265999999996</v>
      </c>
      <c r="DN678" s="53">
        <v>1.0112017</v>
      </c>
      <c r="DO678" s="53">
        <v>0.93679363000000004</v>
      </c>
      <c r="DP678" s="53">
        <v>0.91833692</v>
      </c>
      <c r="DQ678" s="53">
        <v>0.86799866000000003</v>
      </c>
      <c r="DR678" s="53">
        <v>0.59195900000000001</v>
      </c>
      <c r="DS678" s="53">
        <v>0.66886709</v>
      </c>
      <c r="DT678" s="53">
        <v>0.73547762000000005</v>
      </c>
      <c r="DU678" s="53">
        <v>0.47385583999999997</v>
      </c>
      <c r="DV678" s="53">
        <v>0.31742147999999998</v>
      </c>
      <c r="DW678" s="53">
        <v>0.29233543000000001</v>
      </c>
      <c r="DX678" s="53">
        <v>0.34652738</v>
      </c>
      <c r="DY678" s="53">
        <v>0.56591563</v>
      </c>
      <c r="DZ678" s="53">
        <v>0.58458262999999999</v>
      </c>
      <c r="EA678" s="53">
        <v>0.54892145000000003</v>
      </c>
      <c r="EB678" s="53">
        <v>0.61554485999999997</v>
      </c>
      <c r="EC678" s="53">
        <v>0.64422508000000001</v>
      </c>
      <c r="ED678" s="53">
        <v>0.68442227</v>
      </c>
      <c r="EE678" s="53">
        <v>0.76465147</v>
      </c>
      <c r="EF678" s="53">
        <v>0.90963872999999995</v>
      </c>
      <c r="EG678" s="53">
        <v>1.0712231999999999</v>
      </c>
      <c r="EH678" s="53">
        <v>1.2241181000000001</v>
      </c>
      <c r="EI678" s="53">
        <v>1.3126301</v>
      </c>
      <c r="EJ678" s="53">
        <v>1.2163440999999999</v>
      </c>
      <c r="EK678" s="53">
        <v>1.2237876999999999</v>
      </c>
      <c r="EL678" s="53">
        <v>1.2629957000000001</v>
      </c>
      <c r="EM678" s="53">
        <v>1.1928973</v>
      </c>
      <c r="EN678" s="53">
        <v>1.173756</v>
      </c>
      <c r="EO678" s="53">
        <v>1.1158958000000001</v>
      </c>
      <c r="EP678" s="53">
        <v>0.80486701000000005</v>
      </c>
      <c r="EQ678" s="53">
        <v>0.87534347999999995</v>
      </c>
      <c r="ER678" s="53">
        <v>0.95423411999999996</v>
      </c>
      <c r="ES678" s="53">
        <v>0.65177501000000004</v>
      </c>
      <c r="ET678" s="53">
        <v>0.46964569</v>
      </c>
      <c r="EU678" s="53">
        <v>0.43864064000000003</v>
      </c>
      <c r="EV678" s="53">
        <v>0.48700084999999999</v>
      </c>
      <c r="EW678" s="53">
        <v>60.762099999999997</v>
      </c>
      <c r="EX678" s="53">
        <v>60.268940000000001</v>
      </c>
      <c r="EY678" s="53">
        <v>59.743879999999997</v>
      </c>
      <c r="EZ678" s="53">
        <v>59.297409999999999</v>
      </c>
      <c r="FA678" s="53">
        <v>58.972369999999998</v>
      </c>
      <c r="FB678" s="53">
        <v>58.691580000000002</v>
      </c>
      <c r="FC678" s="53">
        <v>58.911639999999998</v>
      </c>
      <c r="FD678" s="53">
        <v>60.568359999999998</v>
      </c>
      <c r="FE678" s="53">
        <v>63.124690000000001</v>
      </c>
      <c r="FF678" s="53">
        <v>66.348500000000001</v>
      </c>
      <c r="FG678" s="53">
        <v>69.650490000000005</v>
      </c>
      <c r="FH678" s="53">
        <v>72.671490000000006</v>
      </c>
      <c r="FI678" s="53">
        <v>75.249679999999998</v>
      </c>
      <c r="FJ678" s="53">
        <v>77.11721</v>
      </c>
      <c r="FK678" s="53">
        <v>78.473910000000004</v>
      </c>
      <c r="FL678" s="53">
        <v>78.897980000000004</v>
      </c>
      <c r="FM678" s="53">
        <v>78.308909999999997</v>
      </c>
      <c r="FN678" s="53">
        <v>76.709559999999996</v>
      </c>
      <c r="FO678" s="53">
        <v>73.888220000000004</v>
      </c>
      <c r="FP678" s="53">
        <v>70.317449999999994</v>
      </c>
      <c r="FQ678" s="53">
        <v>66.569050000000004</v>
      </c>
      <c r="FR678" s="53">
        <v>64.131690000000006</v>
      </c>
      <c r="FS678" s="53">
        <v>62.679209999999998</v>
      </c>
      <c r="FT678" s="53">
        <v>61.656350000000003</v>
      </c>
      <c r="FU678" s="53">
        <v>1700</v>
      </c>
      <c r="FV678" s="53">
        <v>36889.06</v>
      </c>
      <c r="FW678" s="53">
        <v>129.22479999999999</v>
      </c>
      <c r="FX678" s="53">
        <v>1</v>
      </c>
    </row>
    <row r="679" spans="1:180" x14ac:dyDescent="0.3">
      <c r="A679" t="s">
        <v>174</v>
      </c>
      <c r="B679" t="s">
        <v>247</v>
      </c>
      <c r="C679" t="s">
        <v>0</v>
      </c>
      <c r="D679" t="s">
        <v>248</v>
      </c>
      <c r="E679" t="s">
        <v>190</v>
      </c>
      <c r="F679" t="s">
        <v>229</v>
      </c>
      <c r="G679" t="s">
        <v>243</v>
      </c>
      <c r="H679" s="53">
        <v>322</v>
      </c>
      <c r="I679" s="53">
        <v>4.5847937999999999</v>
      </c>
      <c r="J679" s="53">
        <v>4.4604438000000002</v>
      </c>
      <c r="K679" s="53">
        <v>4.4055363999999999</v>
      </c>
      <c r="L679" s="53">
        <v>4.4088593999999999</v>
      </c>
      <c r="M679" s="53">
        <v>4.5273361000000003</v>
      </c>
      <c r="N679" s="53">
        <v>4.7334224999999996</v>
      </c>
      <c r="O679" s="53">
        <v>4.9227584999999996</v>
      </c>
      <c r="P679" s="53">
        <v>5.1561538000000002</v>
      </c>
      <c r="Q679" s="53">
        <v>5.6621929</v>
      </c>
      <c r="R679" s="53">
        <v>6.2234647000000001</v>
      </c>
      <c r="S679" s="53">
        <v>6.8381110999999999</v>
      </c>
      <c r="T679" s="53">
        <v>7.1956696000000004</v>
      </c>
      <c r="U679" s="53">
        <v>7.4303979</v>
      </c>
      <c r="V679" s="53">
        <v>7.6469204</v>
      </c>
      <c r="W679" s="53">
        <v>7.7494516000000004</v>
      </c>
      <c r="X679" s="53">
        <v>7.6655932</v>
      </c>
      <c r="Y679" s="53">
        <v>7.5957255999999997</v>
      </c>
      <c r="Z679" s="53">
        <v>7.3002037</v>
      </c>
      <c r="AA679" s="53">
        <v>6.8944771999999999</v>
      </c>
      <c r="AB679" s="53">
        <v>6.6488845999999997</v>
      </c>
      <c r="AC679" s="53">
        <v>6.1224017000000002</v>
      </c>
      <c r="AD679" s="53">
        <v>5.5812936000000004</v>
      </c>
      <c r="AE679" s="53">
        <v>5.0437982999999997</v>
      </c>
      <c r="AF679" s="53">
        <v>4.6863267999999998</v>
      </c>
      <c r="AG679" s="53">
        <v>-5.6317289999999999E-2</v>
      </c>
      <c r="AH679" s="53">
        <v>-3.0584429999999999E-2</v>
      </c>
      <c r="AI679" s="53">
        <v>1.6710869999999999E-2</v>
      </c>
      <c r="AJ679" s="53">
        <v>3.4772009999999999E-2</v>
      </c>
      <c r="AK679" s="53">
        <v>8.1550520000000001E-2</v>
      </c>
      <c r="AL679" s="53">
        <v>9.349615E-2</v>
      </c>
      <c r="AM679" s="53">
        <v>-4.8408420000000001E-2</v>
      </c>
      <c r="AN679" s="53">
        <v>-1.8892610000000001E-2</v>
      </c>
      <c r="AO679" s="53">
        <v>8.3858009999999997E-2</v>
      </c>
      <c r="AP679" s="53">
        <v>0.10822645</v>
      </c>
      <c r="AQ679" s="53">
        <v>0.18898462999999999</v>
      </c>
      <c r="AR679" s="53">
        <v>0.16207323000000001</v>
      </c>
      <c r="AS679" s="53">
        <v>8.9738369999999998E-2</v>
      </c>
      <c r="AT679" s="53">
        <v>4.7893890000000001E-2</v>
      </c>
      <c r="AU679" s="53">
        <v>2.2323780000000001E-2</v>
      </c>
      <c r="AV679" s="53">
        <v>-0.10391088</v>
      </c>
      <c r="AW679" s="53">
        <v>-8.9129150000000004E-2</v>
      </c>
      <c r="AX679" s="53">
        <v>-6.3631800000000002E-2</v>
      </c>
      <c r="AY679" s="53">
        <v>-1.7684080000000001E-2</v>
      </c>
      <c r="AZ679" s="53">
        <v>0.10321147</v>
      </c>
      <c r="BA679" s="53">
        <v>2.0053229999999998E-2</v>
      </c>
      <c r="BB679" s="53">
        <v>-1.7629079999999998E-2</v>
      </c>
      <c r="BC679" s="53">
        <v>-9.2974280000000006E-2</v>
      </c>
      <c r="BD679" s="53">
        <v>-0.1120313</v>
      </c>
      <c r="BE679" s="53">
        <v>5.9858410000000001E-2</v>
      </c>
      <c r="BF679" s="53">
        <v>8.5336670000000003E-2</v>
      </c>
      <c r="BG679" s="53">
        <v>0.12551966000000001</v>
      </c>
      <c r="BH679" s="53">
        <v>0.14339391000000001</v>
      </c>
      <c r="BI679" s="53">
        <v>0.18845639</v>
      </c>
      <c r="BJ679" s="53">
        <v>0.20443683000000001</v>
      </c>
      <c r="BK679" s="53">
        <v>6.7842730000000004E-2</v>
      </c>
      <c r="BL679" s="53">
        <v>0.10113981</v>
      </c>
      <c r="BM679" s="53">
        <v>0.20689632999999999</v>
      </c>
      <c r="BN679" s="53">
        <v>0.25974924999999999</v>
      </c>
      <c r="BO679" s="53">
        <v>0.37304247000000001</v>
      </c>
      <c r="BP679" s="53">
        <v>0.33835889000000002</v>
      </c>
      <c r="BQ679" s="53">
        <v>0.27042516</v>
      </c>
      <c r="BR679" s="53">
        <v>0.23182773000000001</v>
      </c>
      <c r="BS679" s="53">
        <v>0.20752124</v>
      </c>
      <c r="BT679" s="53">
        <v>8.7021689999999999E-2</v>
      </c>
      <c r="BU679" s="53">
        <v>9.5649100000000001E-2</v>
      </c>
      <c r="BV679" s="53">
        <v>0.10374762999999999</v>
      </c>
      <c r="BW679" s="53">
        <v>0.15061740000000001</v>
      </c>
      <c r="BX679" s="53">
        <v>0.27973341000000002</v>
      </c>
      <c r="BY679" s="53">
        <v>0.17118253999999999</v>
      </c>
      <c r="BZ679" s="53">
        <v>0.11535512000000001</v>
      </c>
      <c r="CA679" s="53">
        <v>2.844284E-2</v>
      </c>
      <c r="CB679" s="53">
        <v>8.8060900000000008E-3</v>
      </c>
      <c r="CC679" s="53">
        <v>0.14032132</v>
      </c>
      <c r="CD679" s="53">
        <v>0.16562324</v>
      </c>
      <c r="CE679" s="53">
        <v>0.20088033999999999</v>
      </c>
      <c r="CF679" s="53">
        <v>0.21862512000000001</v>
      </c>
      <c r="CG679" s="53">
        <v>0.26249907</v>
      </c>
      <c r="CH679" s="53">
        <v>0.28127398999999997</v>
      </c>
      <c r="CI679" s="53">
        <v>0.14835793</v>
      </c>
      <c r="CJ679" s="53">
        <v>0.18427393</v>
      </c>
      <c r="CK679" s="53">
        <v>0.29211230999999999</v>
      </c>
      <c r="CL679" s="53">
        <v>0.36469333999999998</v>
      </c>
      <c r="CM679" s="53">
        <v>0.50052034000000001</v>
      </c>
      <c r="CN679" s="53">
        <v>0.46045355999999998</v>
      </c>
      <c r="CO679" s="53">
        <v>0.39556830999999998</v>
      </c>
      <c r="CP679" s="53">
        <v>0.35921966</v>
      </c>
      <c r="CQ679" s="53">
        <v>0.33578836000000001</v>
      </c>
      <c r="CR679" s="53">
        <v>0.21926097</v>
      </c>
      <c r="CS679" s="53">
        <v>0.22362597000000001</v>
      </c>
      <c r="CT679" s="53">
        <v>0.21967413</v>
      </c>
      <c r="CU679" s="53">
        <v>0.26718248999999999</v>
      </c>
      <c r="CV679" s="53">
        <v>0.40199188000000002</v>
      </c>
      <c r="CW679" s="53">
        <v>0.27585428000000001</v>
      </c>
      <c r="CX679" s="53">
        <v>0.20745958</v>
      </c>
      <c r="CY679" s="53">
        <v>0.11253594</v>
      </c>
      <c r="CZ679" s="53">
        <v>9.2497659999999995E-2</v>
      </c>
      <c r="DA679" s="53">
        <v>0.22078427</v>
      </c>
      <c r="DB679" s="53">
        <v>0.24590985000000001</v>
      </c>
      <c r="DC679" s="53">
        <v>0.27624100000000001</v>
      </c>
      <c r="DD679" s="53">
        <v>0.29385630000000001</v>
      </c>
      <c r="DE679" s="53">
        <v>0.33654183999999998</v>
      </c>
      <c r="DF679" s="53">
        <v>0.35811101000000001</v>
      </c>
      <c r="DG679" s="53">
        <v>0.22887312000000001</v>
      </c>
      <c r="DH679" s="53">
        <v>0.26740802000000002</v>
      </c>
      <c r="DI679" s="53">
        <v>0.37732829000000001</v>
      </c>
      <c r="DJ679" s="53">
        <v>0.46963764000000002</v>
      </c>
      <c r="DK679" s="53">
        <v>0.62799821</v>
      </c>
      <c r="DL679" s="53">
        <v>0.58254855000000005</v>
      </c>
      <c r="DM679" s="53">
        <v>0.52071135000000002</v>
      </c>
      <c r="DN679" s="53">
        <v>0.48661187</v>
      </c>
      <c r="DO679" s="53">
        <v>0.46405576999999998</v>
      </c>
      <c r="DP679" s="53">
        <v>0.35150035000000002</v>
      </c>
      <c r="DQ679" s="53">
        <v>0.35160275000000002</v>
      </c>
      <c r="DR679" s="53">
        <v>0.33560064000000001</v>
      </c>
      <c r="DS679" s="53">
        <v>0.38374768999999997</v>
      </c>
      <c r="DT679" s="53">
        <v>0.52425045000000003</v>
      </c>
      <c r="DU679" s="53">
        <v>0.38052607999999999</v>
      </c>
      <c r="DV679" s="53">
        <v>0.29956400999999999</v>
      </c>
      <c r="DW679" s="53">
        <v>0.19662906999999999</v>
      </c>
      <c r="DX679" s="53">
        <v>0.17618929</v>
      </c>
      <c r="DY679" s="53">
        <v>0.33695977999999999</v>
      </c>
      <c r="DZ679" s="53">
        <v>0.36183108000000003</v>
      </c>
      <c r="EA679" s="53">
        <v>0.38504985000000003</v>
      </c>
      <c r="EB679" s="53">
        <v>0.40247810000000001</v>
      </c>
      <c r="EC679" s="53">
        <v>0.44344745000000002</v>
      </c>
      <c r="ED679" s="53">
        <v>0.46905193000000001</v>
      </c>
      <c r="EE679" s="53">
        <v>0.34512442999999998</v>
      </c>
      <c r="EF679" s="53">
        <v>0.38744037999999997</v>
      </c>
      <c r="EG679" s="53">
        <v>0.50036674999999997</v>
      </c>
      <c r="EH679" s="53">
        <v>0.62116053999999998</v>
      </c>
      <c r="EI679" s="53">
        <v>0.81205598999999995</v>
      </c>
      <c r="EJ679" s="53">
        <v>0.75883389000000001</v>
      </c>
      <c r="EK679" s="53">
        <v>0.70139810999999996</v>
      </c>
      <c r="EL679" s="53">
        <v>0.67054568000000003</v>
      </c>
      <c r="EM679" s="53">
        <v>0.64925310999999997</v>
      </c>
      <c r="EN679" s="53">
        <v>0.54243282999999998</v>
      </c>
      <c r="EO679" s="53">
        <v>0.53638116000000002</v>
      </c>
      <c r="EP679" s="53">
        <v>0.50298010000000004</v>
      </c>
      <c r="EQ679" s="53">
        <v>0.55204903999999999</v>
      </c>
      <c r="ER679" s="53">
        <v>0.70077246000000004</v>
      </c>
      <c r="ES679" s="53">
        <v>0.53165516999999995</v>
      </c>
      <c r="ET679" s="53">
        <v>0.43254807000000001</v>
      </c>
      <c r="EU679" s="53">
        <v>0.31804616000000002</v>
      </c>
      <c r="EV679" s="53">
        <v>0.29702665</v>
      </c>
      <c r="EW679" s="53">
        <v>60.76108</v>
      </c>
      <c r="EX679" s="53">
        <v>60.1492</v>
      </c>
      <c r="EY679" s="53">
        <v>59.45431</v>
      </c>
      <c r="EZ679" s="53">
        <v>58.891849999999998</v>
      </c>
      <c r="FA679" s="53">
        <v>58.477379999999997</v>
      </c>
      <c r="FB679" s="53">
        <v>58.009970000000003</v>
      </c>
      <c r="FC679" s="53">
        <v>57.60586</v>
      </c>
      <c r="FD679" s="53">
        <v>58.585140000000003</v>
      </c>
      <c r="FE679" s="53">
        <v>61.643250000000002</v>
      </c>
      <c r="FF679" s="53">
        <v>65.192509999999999</v>
      </c>
      <c r="FG679" s="53">
        <v>68.792029999999997</v>
      </c>
      <c r="FH679" s="53">
        <v>72.342039999999997</v>
      </c>
      <c r="FI679" s="53">
        <v>75.276730000000001</v>
      </c>
      <c r="FJ679" s="53">
        <v>77.710220000000007</v>
      </c>
      <c r="FK679" s="53">
        <v>79.082759999999993</v>
      </c>
      <c r="FL679" s="53">
        <v>79.368840000000006</v>
      </c>
      <c r="FM679" s="53">
        <v>78.572329999999994</v>
      </c>
      <c r="FN679" s="53">
        <v>76.409829999999999</v>
      </c>
      <c r="FO679" s="53">
        <v>72.885670000000005</v>
      </c>
      <c r="FP679" s="53">
        <v>68.858739999999997</v>
      </c>
      <c r="FQ679" s="53">
        <v>66.287189999999995</v>
      </c>
      <c r="FR679" s="53">
        <v>64.754050000000007</v>
      </c>
      <c r="FS679" s="53">
        <v>63.603769999999997</v>
      </c>
      <c r="FT679" s="53">
        <v>62.652009999999997</v>
      </c>
      <c r="FU679" s="53">
        <v>1699.6669999999999</v>
      </c>
      <c r="FV679" s="53">
        <v>36805.57</v>
      </c>
      <c r="FW679" s="53">
        <v>127.602</v>
      </c>
      <c r="FX679" s="53">
        <v>1</v>
      </c>
    </row>
    <row r="680" spans="1:180" x14ac:dyDescent="0.3">
      <c r="A680" t="s">
        <v>174</v>
      </c>
      <c r="B680" t="s">
        <v>247</v>
      </c>
      <c r="C680" t="s">
        <v>0</v>
      </c>
      <c r="D680" t="s">
        <v>248</v>
      </c>
      <c r="E680" t="s">
        <v>188</v>
      </c>
      <c r="F680" t="s">
        <v>229</v>
      </c>
      <c r="G680" t="s">
        <v>243</v>
      </c>
      <c r="H680" s="53">
        <v>322</v>
      </c>
      <c r="I680" s="53">
        <v>4.8436688999999999</v>
      </c>
      <c r="J680" s="53">
        <v>4.7748350000000004</v>
      </c>
      <c r="K680" s="53">
        <v>4.6477319000000001</v>
      </c>
      <c r="L680" s="53">
        <v>4.6405190999999997</v>
      </c>
      <c r="M680" s="53">
        <v>4.7024493999999999</v>
      </c>
      <c r="N680" s="53">
        <v>4.8689619999999998</v>
      </c>
      <c r="O680" s="53">
        <v>5.0482000999999999</v>
      </c>
      <c r="P680" s="53">
        <v>5.4345292000000001</v>
      </c>
      <c r="Q680" s="53">
        <v>5.9599656000000003</v>
      </c>
      <c r="R680" s="53">
        <v>6.5768661000000002</v>
      </c>
      <c r="S680" s="53">
        <v>7.1450351000000003</v>
      </c>
      <c r="T680" s="53">
        <v>7.4875078999999998</v>
      </c>
      <c r="U680" s="53">
        <v>7.7178763000000004</v>
      </c>
      <c r="V680" s="53">
        <v>7.9032420999999999</v>
      </c>
      <c r="W680" s="53">
        <v>7.8751249999999997</v>
      </c>
      <c r="X680" s="53">
        <v>7.8608152999999996</v>
      </c>
      <c r="Y680" s="53">
        <v>7.8338285000000001</v>
      </c>
      <c r="Z680" s="53">
        <v>7.6242194000000003</v>
      </c>
      <c r="AA680" s="53">
        <v>7.1858905000000002</v>
      </c>
      <c r="AB680" s="53">
        <v>6.7979674000000001</v>
      </c>
      <c r="AC680" s="53">
        <v>6.2577641000000002</v>
      </c>
      <c r="AD680" s="53">
        <v>5.8009941999999999</v>
      </c>
      <c r="AE680" s="53">
        <v>5.2684932</v>
      </c>
      <c r="AF680" s="53">
        <v>4.9439751000000003</v>
      </c>
      <c r="AG680" s="53">
        <v>3.7025139999999998E-2</v>
      </c>
      <c r="AH680" s="53">
        <v>0.14000782000000001</v>
      </c>
      <c r="AI680" s="53">
        <v>0.1131443</v>
      </c>
      <c r="AJ680" s="53">
        <v>0.12684493999999999</v>
      </c>
      <c r="AK680" s="53">
        <v>0.12942532000000001</v>
      </c>
      <c r="AL680" s="53">
        <v>0.10102212000000001</v>
      </c>
      <c r="AM680" s="53">
        <v>6.5722779999999995E-2</v>
      </c>
      <c r="AN680" s="53">
        <v>0.10511233</v>
      </c>
      <c r="AO680" s="53">
        <v>0.1478699</v>
      </c>
      <c r="AP680" s="53">
        <v>0.19163231</v>
      </c>
      <c r="AQ680" s="53">
        <v>0.23045964999999999</v>
      </c>
      <c r="AR680" s="53">
        <v>0.19353887</v>
      </c>
      <c r="AS680" s="53">
        <v>0.11973119</v>
      </c>
      <c r="AT680" s="53">
        <v>6.6838830000000002E-2</v>
      </c>
      <c r="AU680" s="53">
        <v>-5.3018299999999997E-2</v>
      </c>
      <c r="AV680" s="53">
        <v>-0.10025364</v>
      </c>
      <c r="AW680" s="53">
        <v>-4.5065189999999998E-2</v>
      </c>
      <c r="AX680" s="53">
        <v>3.311654E-2</v>
      </c>
      <c r="AY680" s="53">
        <v>1.8429569999999999E-2</v>
      </c>
      <c r="AZ680" s="53">
        <v>0.10714569</v>
      </c>
      <c r="BA680" s="53">
        <v>2.4923890000000001E-2</v>
      </c>
      <c r="BB680" s="53">
        <v>-6.52887E-3</v>
      </c>
      <c r="BC680" s="53">
        <v>-3.5132259999999998E-2</v>
      </c>
      <c r="BD680" s="53">
        <v>-1.58662E-3</v>
      </c>
      <c r="BE680" s="53">
        <v>0.18126491</v>
      </c>
      <c r="BF680" s="53">
        <v>0.27711085000000002</v>
      </c>
      <c r="BG680" s="53">
        <v>0.24862190000000001</v>
      </c>
      <c r="BH680" s="53">
        <v>0.26249046999999998</v>
      </c>
      <c r="BI680" s="53">
        <v>0.26615907999999999</v>
      </c>
      <c r="BJ680" s="53">
        <v>0.23895040000000001</v>
      </c>
      <c r="BK680" s="53">
        <v>0.20608844000000001</v>
      </c>
      <c r="BL680" s="53">
        <v>0.24977827</v>
      </c>
      <c r="BM680" s="53">
        <v>0.30186353999999999</v>
      </c>
      <c r="BN680" s="53">
        <v>0.37262290999999997</v>
      </c>
      <c r="BO680" s="53">
        <v>0.43147002000000001</v>
      </c>
      <c r="BP680" s="53">
        <v>0.39717701999999999</v>
      </c>
      <c r="BQ680" s="53">
        <v>0.32833696000000001</v>
      </c>
      <c r="BR680" s="53">
        <v>0.28173598999999999</v>
      </c>
      <c r="BS680" s="53">
        <v>0.15282299999999999</v>
      </c>
      <c r="BT680" s="53">
        <v>0.10461719</v>
      </c>
      <c r="BU680" s="53">
        <v>0.15978902</v>
      </c>
      <c r="BV680" s="53">
        <v>0.23341445</v>
      </c>
      <c r="BW680" s="53">
        <v>0.22392861999999999</v>
      </c>
      <c r="BX680" s="53">
        <v>0.31479245</v>
      </c>
      <c r="BY680" s="53">
        <v>0.19622596</v>
      </c>
      <c r="BZ680" s="53">
        <v>0.15043206000000001</v>
      </c>
      <c r="CA680" s="53">
        <v>0.11586883000000001</v>
      </c>
      <c r="CB680" s="53">
        <v>0.14891338000000001</v>
      </c>
      <c r="CC680" s="53">
        <v>0.28116492999999998</v>
      </c>
      <c r="CD680" s="53">
        <v>0.37206810000000001</v>
      </c>
      <c r="CE680" s="53">
        <v>0.34245312</v>
      </c>
      <c r="CF680" s="53">
        <v>0.35643821999999997</v>
      </c>
      <c r="CG680" s="53">
        <v>0.36086056999999999</v>
      </c>
      <c r="CH680" s="53">
        <v>0.33447911000000002</v>
      </c>
      <c r="CI680" s="53">
        <v>0.30330529000000001</v>
      </c>
      <c r="CJ680" s="53">
        <v>0.34997342999999997</v>
      </c>
      <c r="CK680" s="53">
        <v>0.40851915</v>
      </c>
      <c r="CL680" s="53">
        <v>0.49797654000000002</v>
      </c>
      <c r="CM680" s="53">
        <v>0.57068929000000002</v>
      </c>
      <c r="CN680" s="53">
        <v>0.53821624000000001</v>
      </c>
      <c r="CO680" s="53">
        <v>0.47281643000000001</v>
      </c>
      <c r="CP680" s="53">
        <v>0.43057325000000002</v>
      </c>
      <c r="CQ680" s="53">
        <v>0.29538805000000001</v>
      </c>
      <c r="CR680" s="53">
        <v>0.24651008999999999</v>
      </c>
      <c r="CS680" s="53">
        <v>0.30167040000000001</v>
      </c>
      <c r="CT680" s="53">
        <v>0.37214023000000002</v>
      </c>
      <c r="CU680" s="53">
        <v>0.36625665000000002</v>
      </c>
      <c r="CV680" s="53">
        <v>0.45860785999999998</v>
      </c>
      <c r="CW680" s="53">
        <v>0.31486921000000001</v>
      </c>
      <c r="CX680" s="53">
        <v>0.25914272999999999</v>
      </c>
      <c r="CY680" s="53">
        <v>0.22045176</v>
      </c>
      <c r="CZ680" s="53">
        <v>0.25314919000000002</v>
      </c>
      <c r="DA680" s="53">
        <v>0.38106509999999999</v>
      </c>
      <c r="DB680" s="53">
        <v>0.46702526</v>
      </c>
      <c r="DC680" s="53">
        <v>0.43628455999999999</v>
      </c>
      <c r="DD680" s="53">
        <v>0.45038591</v>
      </c>
      <c r="DE680" s="53">
        <v>0.45556173999999999</v>
      </c>
      <c r="DF680" s="53">
        <v>0.43000781999999999</v>
      </c>
      <c r="DG680" s="53">
        <v>0.40052228000000001</v>
      </c>
      <c r="DH680" s="53">
        <v>0.45016856</v>
      </c>
      <c r="DI680" s="53">
        <v>0.51517455999999995</v>
      </c>
      <c r="DJ680" s="53">
        <v>0.62333017999999996</v>
      </c>
      <c r="DK680" s="53">
        <v>0.70990825000000002</v>
      </c>
      <c r="DL680" s="53">
        <v>0.67925513999999998</v>
      </c>
      <c r="DM680" s="53">
        <v>0.61729621999999995</v>
      </c>
      <c r="DN680" s="53">
        <v>0.57941034000000002</v>
      </c>
      <c r="DO680" s="53">
        <v>0.43795317</v>
      </c>
      <c r="DP680" s="53">
        <v>0.38840316000000003</v>
      </c>
      <c r="DQ680" s="53">
        <v>0.44355178000000001</v>
      </c>
      <c r="DR680" s="53">
        <v>0.51086587999999999</v>
      </c>
      <c r="DS680" s="53">
        <v>0.50858482999999999</v>
      </c>
      <c r="DT680" s="53">
        <v>0.60242335999999996</v>
      </c>
      <c r="DU680" s="53">
        <v>0.43351245999999999</v>
      </c>
      <c r="DV680" s="53">
        <v>0.36785343999999998</v>
      </c>
      <c r="DW680" s="53">
        <v>0.32503452999999999</v>
      </c>
      <c r="DX680" s="53">
        <v>0.35738490000000001</v>
      </c>
      <c r="DY680" s="53">
        <v>0.52530469000000002</v>
      </c>
      <c r="DZ680" s="53">
        <v>0.60412803000000004</v>
      </c>
      <c r="EA680" s="53">
        <v>0.5717622</v>
      </c>
      <c r="EB680" s="53">
        <v>0.58603130999999997</v>
      </c>
      <c r="EC680" s="53">
        <v>0.59229582000000003</v>
      </c>
      <c r="ED680" s="53">
        <v>0.56793618999999995</v>
      </c>
      <c r="EE680" s="53">
        <v>0.54088787000000005</v>
      </c>
      <c r="EF680" s="53">
        <v>0.59483445999999995</v>
      </c>
      <c r="EG680" s="53">
        <v>0.66916816000000001</v>
      </c>
      <c r="EH680" s="53">
        <v>0.80432057999999995</v>
      </c>
      <c r="EI680" s="53">
        <v>0.91091867999999998</v>
      </c>
      <c r="EJ680" s="53">
        <v>0.88289340999999999</v>
      </c>
      <c r="EK680" s="53">
        <v>0.82590198999999997</v>
      </c>
      <c r="EL680" s="53">
        <v>0.79430734999999997</v>
      </c>
      <c r="EM680" s="53">
        <v>0.64379456000000002</v>
      </c>
      <c r="EN680" s="53">
        <v>0.59327373000000005</v>
      </c>
      <c r="EO680" s="53">
        <v>0.64840593000000002</v>
      </c>
      <c r="EP680" s="53">
        <v>0.71116372999999999</v>
      </c>
      <c r="EQ680" s="53">
        <v>0.71408362000000003</v>
      </c>
      <c r="ER680" s="53">
        <v>0.81007021000000001</v>
      </c>
      <c r="ES680" s="53">
        <v>0.60481452999999996</v>
      </c>
      <c r="ET680" s="53">
        <v>0.52481427999999997</v>
      </c>
      <c r="EU680" s="53">
        <v>0.47603578000000002</v>
      </c>
      <c r="EV680" s="53">
        <v>0.50788513000000002</v>
      </c>
      <c r="EW680" s="53">
        <v>61.590440000000001</v>
      </c>
      <c r="EX680" s="53">
        <v>60.926560000000002</v>
      </c>
      <c r="EY680" s="53">
        <v>60.329059999999998</v>
      </c>
      <c r="EZ680" s="53">
        <v>59.848179999999999</v>
      </c>
      <c r="FA680" s="53">
        <v>59.337760000000003</v>
      </c>
      <c r="FB680" s="53">
        <v>59.067909999999998</v>
      </c>
      <c r="FC680" s="53">
        <v>59.080300000000001</v>
      </c>
      <c r="FD680" s="53">
        <v>60.701239999999999</v>
      </c>
      <c r="FE680" s="53">
        <v>63.353879999999997</v>
      </c>
      <c r="FF680" s="53">
        <v>66.732259999999997</v>
      </c>
      <c r="FG680" s="53">
        <v>70.144679999999994</v>
      </c>
      <c r="FH680" s="53">
        <v>73.256259999999997</v>
      </c>
      <c r="FI680" s="53">
        <v>75.989170000000001</v>
      </c>
      <c r="FJ680" s="53">
        <v>77.91771</v>
      </c>
      <c r="FK680" s="53">
        <v>79.102620000000002</v>
      </c>
      <c r="FL680" s="53">
        <v>79.709180000000003</v>
      </c>
      <c r="FM680" s="53">
        <v>79.052760000000006</v>
      </c>
      <c r="FN680" s="53">
        <v>77.253680000000003</v>
      </c>
      <c r="FO680" s="53">
        <v>74.611530000000002</v>
      </c>
      <c r="FP680" s="53">
        <v>71.082700000000003</v>
      </c>
      <c r="FQ680" s="53">
        <v>67.344859999999997</v>
      </c>
      <c r="FR680" s="53">
        <v>64.87697</v>
      </c>
      <c r="FS680" s="53">
        <v>63.30706</v>
      </c>
      <c r="FT680" s="53">
        <v>62.224379999999996</v>
      </c>
      <c r="FU680" s="53">
        <v>1700</v>
      </c>
      <c r="FV680" s="53">
        <v>36889.06</v>
      </c>
      <c r="FW680" s="53">
        <v>129.22479999999999</v>
      </c>
      <c r="FX680" s="53">
        <v>1</v>
      </c>
    </row>
    <row r="681" spans="1:180" x14ac:dyDescent="0.3">
      <c r="A681" t="s">
        <v>174</v>
      </c>
      <c r="B681" t="s">
        <v>247</v>
      </c>
      <c r="C681" t="s">
        <v>0</v>
      </c>
      <c r="D681" t="s">
        <v>227</v>
      </c>
      <c r="E681" t="s">
        <v>189</v>
      </c>
      <c r="F681" t="s">
        <v>229</v>
      </c>
      <c r="G681" t="s">
        <v>243</v>
      </c>
      <c r="H681" s="53">
        <v>322</v>
      </c>
      <c r="I681" s="53">
        <v>4.7742972999999997</v>
      </c>
      <c r="J681" s="53">
        <v>4.6701623999999997</v>
      </c>
      <c r="K681" s="53">
        <v>4.5996186999999997</v>
      </c>
      <c r="L681" s="53">
        <v>4.6889317999999998</v>
      </c>
      <c r="M681" s="53">
        <v>4.9676067000000002</v>
      </c>
      <c r="N681" s="53">
        <v>5.5743545000000001</v>
      </c>
      <c r="O681" s="53">
        <v>6.3515788000000004</v>
      </c>
      <c r="P681" s="53">
        <v>7.2792446999999996</v>
      </c>
      <c r="Q681" s="53">
        <v>8.5253364000000005</v>
      </c>
      <c r="R681" s="53">
        <v>9.5341494999999998</v>
      </c>
      <c r="S681" s="53">
        <v>10.269482</v>
      </c>
      <c r="T681" s="53">
        <v>10.756864</v>
      </c>
      <c r="U681" s="53">
        <v>11.110664999999999</v>
      </c>
      <c r="V681" s="53">
        <v>11.491559000000001</v>
      </c>
      <c r="W681" s="53">
        <v>11.636990000000001</v>
      </c>
      <c r="X681" s="53">
        <v>11.371639</v>
      </c>
      <c r="Y681" s="53">
        <v>11.001938000000001</v>
      </c>
      <c r="Z681" s="53">
        <v>9.6325398</v>
      </c>
      <c r="AA681" s="53">
        <v>8.5610880999999992</v>
      </c>
      <c r="AB681" s="53">
        <v>7.6732117000000004</v>
      </c>
      <c r="AC681" s="53">
        <v>6.8645312000000001</v>
      </c>
      <c r="AD681" s="53">
        <v>6.0817879000000001</v>
      </c>
      <c r="AE681" s="53">
        <v>5.4074780000000002</v>
      </c>
      <c r="AF681" s="53">
        <v>5.0083976999999997</v>
      </c>
      <c r="AG681" s="53">
        <v>1.6333609999999998E-2</v>
      </c>
      <c r="AH681" s="53">
        <v>4.1919310000000001E-2</v>
      </c>
      <c r="AI681" s="53">
        <v>2.7822570000000001E-2</v>
      </c>
      <c r="AJ681" s="53">
        <v>8.4677559999999999E-2</v>
      </c>
      <c r="AK681" s="53">
        <v>0.1173284</v>
      </c>
      <c r="AL681" s="53">
        <v>0.18055173999999999</v>
      </c>
      <c r="AM681" s="53">
        <v>0.10017014</v>
      </c>
      <c r="AN681" s="53">
        <v>9.0150759999999996E-2</v>
      </c>
      <c r="AO681" s="53">
        <v>0.22893984000000001</v>
      </c>
      <c r="AP681" s="53">
        <v>0.35882424000000002</v>
      </c>
      <c r="AQ681" s="53">
        <v>0.36633103</v>
      </c>
      <c r="AR681" s="53">
        <v>0.30475980000000003</v>
      </c>
      <c r="AS681" s="53">
        <v>0.26912248</v>
      </c>
      <c r="AT681" s="53">
        <v>0.28116097000000001</v>
      </c>
      <c r="AU681" s="53">
        <v>0.26832761999999999</v>
      </c>
      <c r="AV681" s="53">
        <v>0.24433093</v>
      </c>
      <c r="AW681" s="53">
        <v>0.39272278999999999</v>
      </c>
      <c r="AX681" s="53">
        <v>8.6481959999999997E-2</v>
      </c>
      <c r="AY681" s="53">
        <v>0.18054613999999999</v>
      </c>
      <c r="AZ681" s="53">
        <v>0.11723295</v>
      </c>
      <c r="BA681" s="53">
        <v>-5.3444749999999999E-2</v>
      </c>
      <c r="BB681" s="53">
        <v>-0.12698012</v>
      </c>
      <c r="BC681" s="53">
        <v>-0.13213105999999999</v>
      </c>
      <c r="BD681" s="53">
        <v>-7.6884679999999997E-2</v>
      </c>
      <c r="BE681" s="53">
        <v>0.13223819000000001</v>
      </c>
      <c r="BF681" s="53">
        <v>0.16157611999999999</v>
      </c>
      <c r="BG681" s="53">
        <v>0.14640622</v>
      </c>
      <c r="BH681" s="53">
        <v>0.20012107000000001</v>
      </c>
      <c r="BI681" s="53">
        <v>0.24321013999999999</v>
      </c>
      <c r="BJ681" s="53">
        <v>0.32507638999999999</v>
      </c>
      <c r="BK681" s="53">
        <v>0.25471858000000003</v>
      </c>
      <c r="BL681" s="53">
        <v>0.26848801</v>
      </c>
      <c r="BM681" s="53">
        <v>0.45125208999999999</v>
      </c>
      <c r="BN681" s="53">
        <v>0.60766165999999999</v>
      </c>
      <c r="BO681" s="53">
        <v>0.64784887000000002</v>
      </c>
      <c r="BP681" s="53">
        <v>0.57686493000000005</v>
      </c>
      <c r="BQ681" s="53">
        <v>0.53663618000000002</v>
      </c>
      <c r="BR681" s="53">
        <v>0.55467849000000002</v>
      </c>
      <c r="BS681" s="53">
        <v>0.54685002000000005</v>
      </c>
      <c r="BT681" s="53">
        <v>0.50030620999999997</v>
      </c>
      <c r="BU681" s="53">
        <v>0.66813197000000002</v>
      </c>
      <c r="BV681" s="53">
        <v>0.29541783999999999</v>
      </c>
      <c r="BW681" s="53">
        <v>0.38451372</v>
      </c>
      <c r="BX681" s="53">
        <v>0.34567891000000001</v>
      </c>
      <c r="BY681" s="53">
        <v>0.12457565</v>
      </c>
      <c r="BZ681" s="53">
        <v>2.3435350000000001E-2</v>
      </c>
      <c r="CA681" s="53">
        <v>7.7767799999999996E-3</v>
      </c>
      <c r="CB681" s="53">
        <v>5.0721500000000003E-2</v>
      </c>
      <c r="CC681" s="53">
        <v>0.21251333</v>
      </c>
      <c r="CD681" s="53">
        <v>0.24445006999999999</v>
      </c>
      <c r="CE681" s="53">
        <v>0.22853692</v>
      </c>
      <c r="CF681" s="53">
        <v>0.28007689000000002</v>
      </c>
      <c r="CG681" s="53">
        <v>0.33039551</v>
      </c>
      <c r="CH681" s="53">
        <v>0.42517395000000002</v>
      </c>
      <c r="CI681" s="53">
        <v>0.36175831000000003</v>
      </c>
      <c r="CJ681" s="53">
        <v>0.39200376999999997</v>
      </c>
      <c r="CK681" s="53">
        <v>0.60522476000000003</v>
      </c>
      <c r="CL681" s="53">
        <v>0.78000539000000002</v>
      </c>
      <c r="CM681" s="53">
        <v>0.84282694999999996</v>
      </c>
      <c r="CN681" s="53">
        <v>0.76532412999999999</v>
      </c>
      <c r="CO681" s="53">
        <v>0.72191563000000003</v>
      </c>
      <c r="CP681" s="53">
        <v>0.74411623999999998</v>
      </c>
      <c r="CQ681" s="53">
        <v>0.73975378000000003</v>
      </c>
      <c r="CR681" s="53">
        <v>0.67759426</v>
      </c>
      <c r="CS681" s="53">
        <v>0.85887928999999996</v>
      </c>
      <c r="CT681" s="53">
        <v>0.44012634</v>
      </c>
      <c r="CU681" s="53">
        <v>0.52578124000000004</v>
      </c>
      <c r="CV681" s="53">
        <v>0.50389972999999999</v>
      </c>
      <c r="CW681" s="53">
        <v>0.24787206000000001</v>
      </c>
      <c r="CX681" s="53">
        <v>0.12761269</v>
      </c>
      <c r="CY681" s="53">
        <v>0.10467656</v>
      </c>
      <c r="CZ681" s="53">
        <v>0.13910117</v>
      </c>
      <c r="DA681" s="53">
        <v>0.29278849000000001</v>
      </c>
      <c r="DB681" s="53">
        <v>0.32732394999999997</v>
      </c>
      <c r="DC681" s="53">
        <v>0.31066756000000001</v>
      </c>
      <c r="DD681" s="53">
        <v>0.36003270999999998</v>
      </c>
      <c r="DE681" s="53">
        <v>0.41758086999999999</v>
      </c>
      <c r="DF681" s="53">
        <v>0.52527119</v>
      </c>
      <c r="DG681" s="53">
        <v>0.46879819</v>
      </c>
      <c r="DH681" s="53">
        <v>0.51551975000000005</v>
      </c>
      <c r="DI681" s="53">
        <v>0.75919742999999995</v>
      </c>
      <c r="DJ681" s="53">
        <v>0.95234945000000004</v>
      </c>
      <c r="DK681" s="53">
        <v>1.0378050000000001</v>
      </c>
      <c r="DL681" s="53">
        <v>0.95378331999999999</v>
      </c>
      <c r="DM681" s="53">
        <v>0.90719475000000005</v>
      </c>
      <c r="DN681" s="53">
        <v>0.93355367</v>
      </c>
      <c r="DO681" s="53">
        <v>0.93265754000000001</v>
      </c>
      <c r="DP681" s="53">
        <v>0.85488198999999998</v>
      </c>
      <c r="DQ681" s="53">
        <v>1.0496269</v>
      </c>
      <c r="DR681" s="53">
        <v>0.58483443000000002</v>
      </c>
      <c r="DS681" s="53">
        <v>0.66704876000000002</v>
      </c>
      <c r="DT681" s="53">
        <v>0.66212055000000003</v>
      </c>
      <c r="DU681" s="53">
        <v>0.37116842999999999</v>
      </c>
      <c r="DV681" s="53">
        <v>0.23178999</v>
      </c>
      <c r="DW681" s="53">
        <v>0.20157628</v>
      </c>
      <c r="DX681" s="53">
        <v>0.22748080000000001</v>
      </c>
      <c r="DY681" s="53">
        <v>0.40869302000000002</v>
      </c>
      <c r="DZ681" s="53">
        <v>0.44698075999999998</v>
      </c>
      <c r="EA681" s="53">
        <v>0.42925111999999999</v>
      </c>
      <c r="EB681" s="53">
        <v>0.47547614999999999</v>
      </c>
      <c r="EC681" s="53">
        <v>0.54346258000000003</v>
      </c>
      <c r="ED681" s="53">
        <v>0.66979606000000003</v>
      </c>
      <c r="EE681" s="53">
        <v>0.62334659999999997</v>
      </c>
      <c r="EF681" s="53">
        <v>0.69385686999999996</v>
      </c>
      <c r="EG681" s="53">
        <v>0.98150945000000001</v>
      </c>
      <c r="EH681" s="53">
        <v>1.2011868999999999</v>
      </c>
      <c r="EI681" s="53">
        <v>1.3193229</v>
      </c>
      <c r="EJ681" s="53">
        <v>1.2258884999999999</v>
      </c>
      <c r="EK681" s="53">
        <v>1.1747088000000001</v>
      </c>
      <c r="EL681" s="53">
        <v>1.2070711000000001</v>
      </c>
      <c r="EM681" s="53">
        <v>1.2111801</v>
      </c>
      <c r="EN681" s="53">
        <v>1.1108572000000001</v>
      </c>
      <c r="EO681" s="53">
        <v>1.3250360999999999</v>
      </c>
      <c r="EP681" s="53">
        <v>0.79377056999999995</v>
      </c>
      <c r="EQ681" s="53">
        <v>0.87101644</v>
      </c>
      <c r="ER681" s="53">
        <v>0.89056634999999995</v>
      </c>
      <c r="ES681" s="53">
        <v>0.54918871000000002</v>
      </c>
      <c r="ET681" s="53">
        <v>0.38220563000000002</v>
      </c>
      <c r="EU681" s="53">
        <v>0.34148422</v>
      </c>
      <c r="EV681" s="53">
        <v>0.35508710999999998</v>
      </c>
      <c r="EW681" s="53">
        <v>61.562429999999999</v>
      </c>
      <c r="EX681" s="53">
        <v>60.91348</v>
      </c>
      <c r="EY681" s="53">
        <v>60.395580000000002</v>
      </c>
      <c r="EZ681" s="53">
        <v>60.034680000000002</v>
      </c>
      <c r="FA681" s="53">
        <v>59.661270000000002</v>
      </c>
      <c r="FB681" s="53">
        <v>59.468769999999999</v>
      </c>
      <c r="FC681" s="53">
        <v>59.385669999999998</v>
      </c>
      <c r="FD681" s="53">
        <v>60.539639999999999</v>
      </c>
      <c r="FE681" s="53">
        <v>63.104230000000001</v>
      </c>
      <c r="FF681" s="53">
        <v>66.269260000000003</v>
      </c>
      <c r="FG681" s="53">
        <v>69.673209999999997</v>
      </c>
      <c r="FH681" s="53">
        <v>72.914240000000007</v>
      </c>
      <c r="FI681" s="53">
        <v>75.688869999999994</v>
      </c>
      <c r="FJ681" s="53">
        <v>77.919489999999996</v>
      </c>
      <c r="FK681" s="53">
        <v>79.084339999999997</v>
      </c>
      <c r="FL681" s="53">
        <v>79.302149999999997</v>
      </c>
      <c r="FM681" s="53">
        <v>78.65361</v>
      </c>
      <c r="FN681" s="53">
        <v>76.809640000000002</v>
      </c>
      <c r="FO681" s="53">
        <v>73.975629999999995</v>
      </c>
      <c r="FP681" s="53">
        <v>70.297129999999996</v>
      </c>
      <c r="FQ681" s="53">
        <v>67.013170000000002</v>
      </c>
      <c r="FR681" s="53">
        <v>65.090699999999998</v>
      </c>
      <c r="FS681" s="53">
        <v>63.756590000000003</v>
      </c>
      <c r="FT681" s="53">
        <v>62.813189999999999</v>
      </c>
      <c r="FU681" s="53">
        <v>1700</v>
      </c>
      <c r="FV681" s="53">
        <v>37594.480000000003</v>
      </c>
      <c r="FW681" s="53">
        <v>124.35680000000001</v>
      </c>
      <c r="FX681" s="53">
        <v>1</v>
      </c>
    </row>
    <row r="682" spans="1:180" x14ac:dyDescent="0.3">
      <c r="A682" t="s">
        <v>174</v>
      </c>
      <c r="B682" t="s">
        <v>247</v>
      </c>
      <c r="C682" t="s">
        <v>0</v>
      </c>
      <c r="D682" t="s">
        <v>227</v>
      </c>
      <c r="E682" t="s">
        <v>187</v>
      </c>
      <c r="F682" t="s">
        <v>230</v>
      </c>
      <c r="G682" t="s">
        <v>243</v>
      </c>
      <c r="H682" s="53">
        <v>71</v>
      </c>
      <c r="I682" s="53">
        <v>1.025884</v>
      </c>
      <c r="J682" s="53">
        <v>0.97424354000000002</v>
      </c>
      <c r="K682" s="53">
        <v>0.94831931000000003</v>
      </c>
      <c r="L682" s="53">
        <v>0.94604944000000002</v>
      </c>
      <c r="M682" s="53">
        <v>1.0416992</v>
      </c>
      <c r="N682" s="53">
        <v>1.1910832</v>
      </c>
      <c r="O682" s="53">
        <v>1.2482907999999999</v>
      </c>
      <c r="P682" s="53">
        <v>1.5260236</v>
      </c>
      <c r="Q682" s="53">
        <v>1.8121522000000001</v>
      </c>
      <c r="R682" s="53">
        <v>2.0216150000000002</v>
      </c>
      <c r="S682" s="53">
        <v>2.1751382000000001</v>
      </c>
      <c r="T682" s="53">
        <v>2.2986377999999998</v>
      </c>
      <c r="U682" s="53">
        <v>2.3637660999999999</v>
      </c>
      <c r="V682" s="53">
        <v>2.4369990000000001</v>
      </c>
      <c r="W682" s="53">
        <v>2.4818319999999998</v>
      </c>
      <c r="X682" s="53">
        <v>2.4810297000000001</v>
      </c>
      <c r="Y682" s="53">
        <v>2.4740234000000001</v>
      </c>
      <c r="Z682" s="53">
        <v>2.2044343</v>
      </c>
      <c r="AA682" s="53">
        <v>2.0362863999999998</v>
      </c>
      <c r="AB682" s="53">
        <v>1.9580671000000001</v>
      </c>
      <c r="AC682" s="53">
        <v>1.7782958</v>
      </c>
      <c r="AD682" s="53">
        <v>1.5926642</v>
      </c>
      <c r="AE682" s="53">
        <v>1.3133239000000001</v>
      </c>
      <c r="AF682" s="53">
        <v>1.1520467000000001</v>
      </c>
      <c r="AG682" s="53">
        <v>-5.8865220000000003E-2</v>
      </c>
      <c r="AH682" s="53">
        <v>-6.082941E-2</v>
      </c>
      <c r="AI682" s="53">
        <v>-5.0883949999999997E-2</v>
      </c>
      <c r="AJ682" s="53">
        <v>-4.580335E-2</v>
      </c>
      <c r="AK682" s="53">
        <v>-1.9973080000000001E-2</v>
      </c>
      <c r="AL682" s="53">
        <v>-1.436778E-2</v>
      </c>
      <c r="AM682" s="53">
        <v>-7.5288969999999997E-2</v>
      </c>
      <c r="AN682" s="53">
        <v>-5.3267349999999998E-2</v>
      </c>
      <c r="AO682" s="53">
        <v>-5.6645220000000003E-2</v>
      </c>
      <c r="AP682" s="53">
        <v>-4.4960760000000002E-2</v>
      </c>
      <c r="AQ682" s="53">
        <v>-3.8908619999999998E-2</v>
      </c>
      <c r="AR682" s="53">
        <v>-3.366802E-2</v>
      </c>
      <c r="AS682" s="53">
        <v>-5.8328619999999998E-2</v>
      </c>
      <c r="AT682" s="53">
        <v>-6.4761250000000006E-2</v>
      </c>
      <c r="AU682" s="53">
        <v>-7.7118000000000006E-2</v>
      </c>
      <c r="AV682" s="53">
        <v>-8.7522050000000004E-2</v>
      </c>
      <c r="AW682" s="53">
        <v>-7.2950230000000005E-2</v>
      </c>
      <c r="AX682" s="53">
        <v>-0.1107933</v>
      </c>
      <c r="AY682" s="53">
        <v>-4.9465170000000003E-2</v>
      </c>
      <c r="AZ682" s="53">
        <v>7.7154800000000003E-3</v>
      </c>
      <c r="BA682" s="53">
        <v>-2.37349E-2</v>
      </c>
      <c r="BB682" s="53">
        <v>-2.1549660000000002E-2</v>
      </c>
      <c r="BC682" s="53">
        <v>-6.759693E-2</v>
      </c>
      <c r="BD682" s="53">
        <v>-5.1961739999999999E-2</v>
      </c>
      <c r="BE682" s="53">
        <v>-3.2327429999999997E-2</v>
      </c>
      <c r="BF682" s="53">
        <v>-3.5425459999999999E-2</v>
      </c>
      <c r="BG682" s="53">
        <v>-2.7218139999999998E-2</v>
      </c>
      <c r="BH682" s="53">
        <v>-2.2226820000000001E-2</v>
      </c>
      <c r="BI682" s="53">
        <v>2.4258809999999999E-2</v>
      </c>
      <c r="BJ682" s="53">
        <v>7.0639010000000002E-2</v>
      </c>
      <c r="BK682" s="53">
        <v>-5.1230800000000003E-3</v>
      </c>
      <c r="BL682" s="53">
        <v>1.8008039999999999E-2</v>
      </c>
      <c r="BM682" s="53">
        <v>2.9785280000000001E-2</v>
      </c>
      <c r="BN682" s="53">
        <v>4.7967419999999997E-2</v>
      </c>
      <c r="BO682" s="53">
        <v>5.8304519999999999E-2</v>
      </c>
      <c r="BP682" s="53">
        <v>6.5248550000000002E-2</v>
      </c>
      <c r="BQ682" s="53">
        <v>4.0771519999999999E-2</v>
      </c>
      <c r="BR682" s="53">
        <v>3.5169039999999999E-2</v>
      </c>
      <c r="BS682" s="53">
        <v>2.092633E-2</v>
      </c>
      <c r="BT682" s="53">
        <v>8.3419099999999993E-3</v>
      </c>
      <c r="BU682" s="53">
        <v>4.3905430000000002E-2</v>
      </c>
      <c r="BV682" s="53">
        <v>-2.2574529999999999E-2</v>
      </c>
      <c r="BW682" s="53">
        <v>1.5271180000000001E-2</v>
      </c>
      <c r="BX682" s="53">
        <v>8.0451380000000003E-2</v>
      </c>
      <c r="BY682" s="53">
        <v>2.5519739999999999E-2</v>
      </c>
      <c r="BZ682" s="53">
        <v>1.7708350000000001E-2</v>
      </c>
      <c r="CA682" s="53">
        <v>-3.1495290000000002E-2</v>
      </c>
      <c r="CB682" s="53">
        <v>-2.1475459999999998E-2</v>
      </c>
      <c r="CC682" s="53">
        <v>-1.394744E-2</v>
      </c>
      <c r="CD682" s="53">
        <v>-1.7830760000000001E-2</v>
      </c>
      <c r="CE682" s="53">
        <v>-1.082728E-2</v>
      </c>
      <c r="CF682" s="53">
        <v>-5.89779E-3</v>
      </c>
      <c r="CG682" s="53">
        <v>5.4893690000000002E-2</v>
      </c>
      <c r="CH682" s="53">
        <v>0.12951444000000001</v>
      </c>
      <c r="CI682" s="53">
        <v>4.3473600000000001E-2</v>
      </c>
      <c r="CJ682" s="53">
        <v>6.7373150000000007E-2</v>
      </c>
      <c r="CK682" s="53">
        <v>8.9646799999999999E-2</v>
      </c>
      <c r="CL682" s="53">
        <v>0.11232917000000001</v>
      </c>
      <c r="CM682" s="53">
        <v>0.12563406999999999</v>
      </c>
      <c r="CN682" s="53">
        <v>0.13375788999999999</v>
      </c>
      <c r="CO682" s="53">
        <v>0.10940795</v>
      </c>
      <c r="CP682" s="53">
        <v>0.10438044</v>
      </c>
      <c r="CQ682" s="53">
        <v>8.8831510000000002E-2</v>
      </c>
      <c r="CR682" s="53">
        <v>7.4737010000000006E-2</v>
      </c>
      <c r="CS682" s="53">
        <v>0.1248393</v>
      </c>
      <c r="CT682" s="53">
        <v>3.8525539999999997E-2</v>
      </c>
      <c r="CU682" s="53">
        <v>6.0107389999999997E-2</v>
      </c>
      <c r="CV682" s="53">
        <v>0.13082800999999999</v>
      </c>
      <c r="CW682" s="53">
        <v>5.963334E-2</v>
      </c>
      <c r="CX682" s="53">
        <v>4.489833E-2</v>
      </c>
      <c r="CY682" s="53">
        <v>-6.4914200000000003E-3</v>
      </c>
      <c r="CZ682" s="53">
        <v>-3.6076000000000001E-4</v>
      </c>
      <c r="DA682" s="53">
        <v>4.4325500000000004E-3</v>
      </c>
      <c r="DB682" s="53">
        <v>-2.3604999999999999E-4</v>
      </c>
      <c r="DC682" s="53">
        <v>5.5635800000000003E-3</v>
      </c>
      <c r="DD682" s="53">
        <v>1.043125E-2</v>
      </c>
      <c r="DE682" s="53">
        <v>8.5528590000000002E-2</v>
      </c>
      <c r="DF682" s="53">
        <v>0.18838990999999999</v>
      </c>
      <c r="DG682" s="53">
        <v>9.2070239999999998E-2</v>
      </c>
      <c r="DH682" s="53">
        <v>0.11673827000000001</v>
      </c>
      <c r="DI682" s="53">
        <v>0.14950825000000001</v>
      </c>
      <c r="DJ682" s="53">
        <v>0.17669096000000001</v>
      </c>
      <c r="DK682" s="53">
        <v>0.19296358999999999</v>
      </c>
      <c r="DL682" s="53">
        <v>0.20226721</v>
      </c>
      <c r="DM682" s="53">
        <v>0.17804443</v>
      </c>
      <c r="DN682" s="53">
        <v>0.17359188</v>
      </c>
      <c r="DO682" s="53">
        <v>0.15673669000000001</v>
      </c>
      <c r="DP682" s="53">
        <v>0.14113210000000001</v>
      </c>
      <c r="DQ682" s="53">
        <v>0.20577318999999999</v>
      </c>
      <c r="DR682" s="53">
        <v>9.9625640000000001E-2</v>
      </c>
      <c r="DS682" s="53">
        <v>0.10494361000000001</v>
      </c>
      <c r="DT682" s="53">
        <v>0.18120464</v>
      </c>
      <c r="DU682" s="53">
        <v>9.3746910000000003E-2</v>
      </c>
      <c r="DV682" s="53">
        <v>7.2088289999999999E-2</v>
      </c>
      <c r="DW682" s="53">
        <v>1.851247E-2</v>
      </c>
      <c r="DX682" s="53">
        <v>2.075395E-2</v>
      </c>
      <c r="DY682" s="53">
        <v>3.0970330000000001E-2</v>
      </c>
      <c r="DZ682" s="53">
        <v>2.51679E-2</v>
      </c>
      <c r="EA682" s="53">
        <v>2.9229390000000001E-2</v>
      </c>
      <c r="EB682" s="53">
        <v>3.4007780000000001E-2</v>
      </c>
      <c r="EC682" s="53">
        <v>0.12976045</v>
      </c>
      <c r="ED682" s="53">
        <v>0.27339671999999998</v>
      </c>
      <c r="EE682" s="53">
        <v>0.16223614</v>
      </c>
      <c r="EF682" s="53">
        <v>0.18801367999999999</v>
      </c>
      <c r="EG682" s="53">
        <v>0.23593875</v>
      </c>
      <c r="EH682" s="53">
        <v>0.26961916000000002</v>
      </c>
      <c r="EI682" s="53">
        <v>0.29017672</v>
      </c>
      <c r="EJ682" s="53">
        <v>0.3011837</v>
      </c>
      <c r="EK682" s="53">
        <v>0.27714459000000002</v>
      </c>
      <c r="EL682" s="53">
        <v>0.27352217000000001</v>
      </c>
      <c r="EM682" s="53">
        <v>0.25478100999999997</v>
      </c>
      <c r="EN682" s="53">
        <v>0.23699601000000001</v>
      </c>
      <c r="EO682" s="53">
        <v>0.32262882999999998</v>
      </c>
      <c r="EP682" s="53">
        <v>0.18784442000000001</v>
      </c>
      <c r="EQ682" s="53">
        <v>0.16967992000000001</v>
      </c>
      <c r="ER682" s="53">
        <v>0.25394044999999998</v>
      </c>
      <c r="ES682" s="53">
        <v>0.14300160000000001</v>
      </c>
      <c r="ET682" s="53">
        <v>0.11134632</v>
      </c>
      <c r="EU682" s="53">
        <v>5.461411E-2</v>
      </c>
      <c r="EV682" s="53">
        <v>5.1240220000000003E-2</v>
      </c>
      <c r="EW682" s="53">
        <v>75.975359999999995</v>
      </c>
      <c r="EX682" s="53">
        <v>74.040469999999999</v>
      </c>
      <c r="EY682" s="53">
        <v>72.193290000000005</v>
      </c>
      <c r="EZ682" s="53">
        <v>70.821579999999997</v>
      </c>
      <c r="FA682" s="53">
        <v>69.548540000000003</v>
      </c>
      <c r="FB682" s="53">
        <v>68.081249999999997</v>
      </c>
      <c r="FC682" s="53">
        <v>67.546250000000001</v>
      </c>
      <c r="FD682" s="53">
        <v>69.874470000000002</v>
      </c>
      <c r="FE682" s="53">
        <v>73.405590000000004</v>
      </c>
      <c r="FF682" s="53">
        <v>77.532340000000005</v>
      </c>
      <c r="FG682" s="53">
        <v>81.171940000000006</v>
      </c>
      <c r="FH682" s="53">
        <v>84.456879999999998</v>
      </c>
      <c r="FI682" s="53">
        <v>87.492249999999999</v>
      </c>
      <c r="FJ682" s="53">
        <v>89.99485</v>
      </c>
      <c r="FK682" s="53">
        <v>91.934579999999997</v>
      </c>
      <c r="FL682" s="53">
        <v>93.317700000000002</v>
      </c>
      <c r="FM682" s="53">
        <v>94.246279999999999</v>
      </c>
      <c r="FN682" s="53">
        <v>94.102540000000005</v>
      </c>
      <c r="FO682" s="53">
        <v>92.546409999999995</v>
      </c>
      <c r="FP682" s="53">
        <v>90.608959999999996</v>
      </c>
      <c r="FQ682" s="53">
        <v>87.597859999999997</v>
      </c>
      <c r="FR682" s="53">
        <v>84.236189999999993</v>
      </c>
      <c r="FS682" s="53">
        <v>81.216920000000002</v>
      </c>
      <c r="FT682" s="53">
        <v>78.402770000000004</v>
      </c>
      <c r="FU682" s="53">
        <v>428</v>
      </c>
      <c r="FV682" s="53">
        <v>11082.3</v>
      </c>
      <c r="FW682" s="53">
        <v>118.5896</v>
      </c>
      <c r="FX682" s="53">
        <v>1</v>
      </c>
    </row>
    <row r="683" spans="1:180" x14ac:dyDescent="0.3">
      <c r="A683" t="s">
        <v>174</v>
      </c>
      <c r="B683" t="s">
        <v>247</v>
      </c>
      <c r="C683" t="s">
        <v>0</v>
      </c>
      <c r="D683" t="s">
        <v>227</v>
      </c>
      <c r="E683" t="s">
        <v>188</v>
      </c>
      <c r="F683" t="s">
        <v>230</v>
      </c>
      <c r="G683" t="s">
        <v>243</v>
      </c>
      <c r="H683" s="53">
        <v>71</v>
      </c>
      <c r="I683" s="53">
        <v>1.1981398999999999</v>
      </c>
      <c r="J683" s="53">
        <v>1.1479514</v>
      </c>
      <c r="K683" s="53">
        <v>1.1282511</v>
      </c>
      <c r="L683" s="53">
        <v>1.1238646999999999</v>
      </c>
      <c r="M683" s="53">
        <v>1.244351</v>
      </c>
      <c r="N683" s="53">
        <v>1.4609578000000001</v>
      </c>
      <c r="O683" s="53">
        <v>1.5435279</v>
      </c>
      <c r="P683" s="53">
        <v>1.8052006</v>
      </c>
      <c r="Q683" s="53">
        <v>2.0397959000000001</v>
      </c>
      <c r="R683" s="53">
        <v>2.2809879</v>
      </c>
      <c r="S683" s="53">
        <v>2.4680154000000001</v>
      </c>
      <c r="T683" s="53">
        <v>2.6131429000000002</v>
      </c>
      <c r="U683" s="53">
        <v>2.7111491999999999</v>
      </c>
      <c r="V683" s="53">
        <v>2.8014328000000002</v>
      </c>
      <c r="W683" s="53">
        <v>2.8493833999999998</v>
      </c>
      <c r="X683" s="53">
        <v>2.8997826999999998</v>
      </c>
      <c r="Y683" s="53">
        <v>2.8442968999999998</v>
      </c>
      <c r="Z683" s="53">
        <v>2.5509455000000001</v>
      </c>
      <c r="AA683" s="53">
        <v>2.3137707000000001</v>
      </c>
      <c r="AB683" s="53">
        <v>2.1744907000000002</v>
      </c>
      <c r="AC683" s="53">
        <v>2.0038862000000002</v>
      </c>
      <c r="AD683" s="53">
        <v>1.7769007000000001</v>
      </c>
      <c r="AE683" s="53">
        <v>1.4949675</v>
      </c>
      <c r="AF683" s="53">
        <v>1.3215138</v>
      </c>
      <c r="AG683" s="53">
        <v>-4.9402870000000002E-2</v>
      </c>
      <c r="AH683" s="53">
        <v>-2.4222090000000002E-2</v>
      </c>
      <c r="AI683" s="53">
        <v>3.5360600000000002E-3</v>
      </c>
      <c r="AJ683" s="53">
        <v>1.4411449999999999E-2</v>
      </c>
      <c r="AK683" s="53">
        <v>1.839785E-2</v>
      </c>
      <c r="AL683" s="53">
        <v>4.393445E-2</v>
      </c>
      <c r="AM683" s="53">
        <v>-7.0192400000000004E-3</v>
      </c>
      <c r="AN683" s="53">
        <v>1.3859049999999999E-2</v>
      </c>
      <c r="AO683" s="53">
        <v>-2.6748040000000001E-2</v>
      </c>
      <c r="AP683" s="53">
        <v>-7.0210400000000001E-3</v>
      </c>
      <c r="AQ683" s="53">
        <v>-6.3423899999999998E-3</v>
      </c>
      <c r="AR683" s="53">
        <v>-3.1798849999999997E-2</v>
      </c>
      <c r="AS683" s="53">
        <v>-4.261471E-2</v>
      </c>
      <c r="AT683" s="53">
        <v>-7.2397139999999999E-2</v>
      </c>
      <c r="AU683" s="53">
        <v>-8.4867929999999994E-2</v>
      </c>
      <c r="AV683" s="53">
        <v>-7.1435799999999994E-2</v>
      </c>
      <c r="AW683" s="53">
        <v>-9.612598E-2</v>
      </c>
      <c r="AX683" s="53">
        <v>-0.10298749</v>
      </c>
      <c r="AY683" s="53">
        <v>-5.2481420000000001E-2</v>
      </c>
      <c r="AZ683" s="53">
        <v>-3.2338190000000003E-2</v>
      </c>
      <c r="BA683" s="53">
        <v>-3.7700619999999997E-2</v>
      </c>
      <c r="BB683" s="53">
        <v>-5.4382390000000003E-2</v>
      </c>
      <c r="BC683" s="53">
        <v>-7.8134510000000004E-2</v>
      </c>
      <c r="BD683" s="53">
        <v>-5.0477569999999999E-2</v>
      </c>
      <c r="BE683" s="53">
        <v>-8.7662999999999999E-4</v>
      </c>
      <c r="BF683" s="53">
        <v>2.1732060000000001E-2</v>
      </c>
      <c r="BG683" s="53">
        <v>4.7951349999999997E-2</v>
      </c>
      <c r="BH683" s="53">
        <v>5.838923E-2</v>
      </c>
      <c r="BI683" s="53">
        <v>0.10466074</v>
      </c>
      <c r="BJ683" s="53">
        <v>0.17881264999999999</v>
      </c>
      <c r="BK683" s="53">
        <v>0.1163313</v>
      </c>
      <c r="BL683" s="53">
        <v>0.12908368000000001</v>
      </c>
      <c r="BM683" s="53">
        <v>8.9687630000000004E-2</v>
      </c>
      <c r="BN683" s="53">
        <v>0.11801776</v>
      </c>
      <c r="BO683" s="53">
        <v>0.12850681</v>
      </c>
      <c r="BP683" s="53">
        <v>0.11700268</v>
      </c>
      <c r="BQ683" s="53">
        <v>0.110416</v>
      </c>
      <c r="BR683" s="53">
        <v>8.8801329999999998E-2</v>
      </c>
      <c r="BS683" s="53">
        <v>7.5991089999999997E-2</v>
      </c>
      <c r="BT683" s="53">
        <v>0.10045158</v>
      </c>
      <c r="BU683" s="53">
        <v>8.3509990000000006E-2</v>
      </c>
      <c r="BV683" s="53">
        <v>2.3820149999999998E-2</v>
      </c>
      <c r="BW683" s="53">
        <v>2.8730100000000001E-2</v>
      </c>
      <c r="BX683" s="53">
        <v>5.6615360000000003E-2</v>
      </c>
      <c r="BY683" s="53">
        <v>3.2480599999999998E-2</v>
      </c>
      <c r="BZ683" s="53">
        <v>7.406E-4</v>
      </c>
      <c r="CA683" s="53">
        <v>-2.4198069999999999E-2</v>
      </c>
      <c r="CB683" s="53">
        <v>-3.0787000000000002E-3</v>
      </c>
      <c r="CC683" s="53">
        <v>3.2732490000000003E-2</v>
      </c>
      <c r="CD683" s="53">
        <v>5.3559780000000001E-2</v>
      </c>
      <c r="CE683" s="53">
        <v>7.8713229999999995E-2</v>
      </c>
      <c r="CF683" s="53">
        <v>8.8848120000000003E-2</v>
      </c>
      <c r="CG683" s="53">
        <v>0.16440618000000001</v>
      </c>
      <c r="CH683" s="53">
        <v>0.27222884000000003</v>
      </c>
      <c r="CI683" s="53">
        <v>0.20176353999999999</v>
      </c>
      <c r="CJ683" s="53">
        <v>0.20888788999999999</v>
      </c>
      <c r="CK683" s="53">
        <v>0.17033063000000001</v>
      </c>
      <c r="CL683" s="53">
        <v>0.2046193</v>
      </c>
      <c r="CM683" s="53">
        <v>0.22190297</v>
      </c>
      <c r="CN683" s="53">
        <v>0.22006216000000001</v>
      </c>
      <c r="CO683" s="53">
        <v>0.21640466</v>
      </c>
      <c r="CP683" s="53">
        <v>0.20044692</v>
      </c>
      <c r="CQ683" s="53">
        <v>0.18740159000000001</v>
      </c>
      <c r="CR683" s="53">
        <v>0.21950032999999999</v>
      </c>
      <c r="CS683" s="53">
        <v>0.20792527</v>
      </c>
      <c r="CT683" s="53">
        <v>0.11164672</v>
      </c>
      <c r="CU683" s="53">
        <v>8.4976919999999997E-2</v>
      </c>
      <c r="CV683" s="53">
        <v>0.1182243</v>
      </c>
      <c r="CW683" s="53">
        <v>8.1087889999999996E-2</v>
      </c>
      <c r="CX683" s="53">
        <v>3.8918609999999999E-2</v>
      </c>
      <c r="CY683" s="53">
        <v>1.315817E-2</v>
      </c>
      <c r="CZ683" s="53">
        <v>2.9749609999999999E-2</v>
      </c>
      <c r="DA683" s="53">
        <v>6.6341609999999995E-2</v>
      </c>
      <c r="DB683" s="53">
        <v>8.538751E-2</v>
      </c>
      <c r="DC683" s="53">
        <v>0.10947511</v>
      </c>
      <c r="DD683" s="53">
        <v>0.11930698000000001</v>
      </c>
      <c r="DE683" s="53">
        <v>0.22415161</v>
      </c>
      <c r="DF683" s="53">
        <v>0.3656451</v>
      </c>
      <c r="DG683" s="53">
        <v>0.28719578000000001</v>
      </c>
      <c r="DH683" s="53">
        <v>0.28869218000000002</v>
      </c>
      <c r="DI683" s="53">
        <v>0.25097364</v>
      </c>
      <c r="DJ683" s="53">
        <v>0.29122077000000002</v>
      </c>
      <c r="DK683" s="53">
        <v>0.31529913999999998</v>
      </c>
      <c r="DL683" s="53">
        <v>0.32312163999999999</v>
      </c>
      <c r="DM683" s="53">
        <v>0.32239331999999998</v>
      </c>
      <c r="DN683" s="53">
        <v>0.31209249999999999</v>
      </c>
      <c r="DO683" s="53">
        <v>0.29881202000000001</v>
      </c>
      <c r="DP683" s="53">
        <v>0.33854901999999998</v>
      </c>
      <c r="DQ683" s="53">
        <v>0.33234056000000001</v>
      </c>
      <c r="DR683" s="53">
        <v>0.19947329</v>
      </c>
      <c r="DS683" s="53">
        <v>0.14122382999999999</v>
      </c>
      <c r="DT683" s="53">
        <v>0.17983326999999999</v>
      </c>
      <c r="DU683" s="53">
        <v>0.12969520000000001</v>
      </c>
      <c r="DV683" s="53">
        <v>7.7096629999999999E-2</v>
      </c>
      <c r="DW683" s="53">
        <v>5.0514400000000001E-2</v>
      </c>
      <c r="DX683" s="53">
        <v>6.2577919999999995E-2</v>
      </c>
      <c r="DY683" s="53">
        <v>0.11486784999999999</v>
      </c>
      <c r="DZ683" s="53">
        <v>0.13134161999999999</v>
      </c>
      <c r="EA683" s="53">
        <v>0.15389043999999999</v>
      </c>
      <c r="EB683" s="53">
        <v>0.16328472999999999</v>
      </c>
      <c r="EC683" s="53">
        <v>0.31041448999999999</v>
      </c>
      <c r="ED683" s="53">
        <v>0.5005233</v>
      </c>
      <c r="EE683" s="53">
        <v>0.41054627999999999</v>
      </c>
      <c r="EF683" s="53">
        <v>0.40391680000000002</v>
      </c>
      <c r="EG683" s="53">
        <v>0.36740930999999999</v>
      </c>
      <c r="EH683" s="53">
        <v>0.41625958000000002</v>
      </c>
      <c r="EI683" s="53">
        <v>0.45014838000000001</v>
      </c>
      <c r="EJ683" s="53">
        <v>0.47192315000000001</v>
      </c>
      <c r="EK683" s="53">
        <v>0.47542402</v>
      </c>
      <c r="EL683" s="53">
        <v>0.47329104</v>
      </c>
      <c r="EM683" s="53">
        <v>0.45967103999999998</v>
      </c>
      <c r="EN683" s="53">
        <v>0.51043647000000003</v>
      </c>
      <c r="EO683" s="53">
        <v>0.5119766</v>
      </c>
      <c r="EP683" s="53">
        <v>0.32628085000000001</v>
      </c>
      <c r="EQ683" s="53">
        <v>0.22243532999999999</v>
      </c>
      <c r="ER683" s="53">
        <v>0.26878682999999998</v>
      </c>
      <c r="ES683" s="53">
        <v>0.19987642999999999</v>
      </c>
      <c r="ET683" s="53">
        <v>0.13221960999999999</v>
      </c>
      <c r="EU683" s="53">
        <v>0.10445087</v>
      </c>
      <c r="EV683" s="53">
        <v>0.1099768</v>
      </c>
      <c r="EW683" s="53">
        <v>82.605699999999999</v>
      </c>
      <c r="EX683" s="53">
        <v>80.511240000000001</v>
      </c>
      <c r="EY683" s="53">
        <v>78.845849999999999</v>
      </c>
      <c r="EZ683" s="53">
        <v>77.459670000000003</v>
      </c>
      <c r="FA683" s="53">
        <v>75.960499999999996</v>
      </c>
      <c r="FB683" s="53">
        <v>74.817760000000007</v>
      </c>
      <c r="FC683" s="53">
        <v>74.287660000000002</v>
      </c>
      <c r="FD683" s="53">
        <v>76.102580000000003</v>
      </c>
      <c r="FE683" s="53">
        <v>79.779979999999995</v>
      </c>
      <c r="FF683" s="53">
        <v>83.849689999999995</v>
      </c>
      <c r="FG683" s="53">
        <v>87.602029999999999</v>
      </c>
      <c r="FH683" s="53">
        <v>91.193870000000004</v>
      </c>
      <c r="FI683" s="53">
        <v>94.361869999999996</v>
      </c>
      <c r="FJ683" s="53">
        <v>96.92062</v>
      </c>
      <c r="FK683" s="53">
        <v>99.062420000000003</v>
      </c>
      <c r="FL683" s="53">
        <v>100.69840000000001</v>
      </c>
      <c r="FM683" s="53">
        <v>101.6486</v>
      </c>
      <c r="FN683" s="53">
        <v>101.55</v>
      </c>
      <c r="FO683" s="53">
        <v>100.0658</v>
      </c>
      <c r="FP683" s="53">
        <v>97.621600000000001</v>
      </c>
      <c r="FQ683" s="53">
        <v>94.18047</v>
      </c>
      <c r="FR683" s="53">
        <v>91.295950000000005</v>
      </c>
      <c r="FS683" s="53">
        <v>88.467119999999994</v>
      </c>
      <c r="FT683" s="53">
        <v>85.502330000000001</v>
      </c>
      <c r="FU683" s="53">
        <v>428</v>
      </c>
      <c r="FV683" s="53">
        <v>12199.08</v>
      </c>
      <c r="FW683" s="53">
        <v>134.99350000000001</v>
      </c>
      <c r="FX683" s="53">
        <v>1</v>
      </c>
    </row>
    <row r="684" spans="1:180" x14ac:dyDescent="0.3">
      <c r="A684" t="s">
        <v>174</v>
      </c>
      <c r="B684" t="s">
        <v>247</v>
      </c>
      <c r="C684" t="s">
        <v>0</v>
      </c>
      <c r="D684" t="s">
        <v>248</v>
      </c>
      <c r="E684" t="s">
        <v>189</v>
      </c>
      <c r="F684" t="s">
        <v>230</v>
      </c>
      <c r="G684" t="s">
        <v>243</v>
      </c>
      <c r="H684" s="53">
        <v>71</v>
      </c>
      <c r="I684" s="53">
        <v>1.0620783</v>
      </c>
      <c r="J684" s="53">
        <v>1.0221507999999999</v>
      </c>
      <c r="K684" s="53">
        <v>1.0034308999999999</v>
      </c>
      <c r="L684" s="53">
        <v>0.98700721000000002</v>
      </c>
      <c r="M684" s="53">
        <v>1.0140716999999999</v>
      </c>
      <c r="N684" s="53">
        <v>1.0748967</v>
      </c>
      <c r="O684" s="53">
        <v>1.0703832</v>
      </c>
      <c r="P684" s="53">
        <v>1.2800917000000001</v>
      </c>
      <c r="Q684" s="53">
        <v>1.4826362</v>
      </c>
      <c r="R684" s="53">
        <v>1.7262237</v>
      </c>
      <c r="S684" s="53">
        <v>1.8119164999999999</v>
      </c>
      <c r="T684" s="53">
        <v>1.9487391000000001</v>
      </c>
      <c r="U684" s="53">
        <v>2.0608666000000002</v>
      </c>
      <c r="V684" s="53">
        <v>2.0937956999999998</v>
      </c>
      <c r="W684" s="53">
        <v>2.1045905</v>
      </c>
      <c r="X684" s="53">
        <v>2.1502811999999998</v>
      </c>
      <c r="Y684" s="53">
        <v>2.0498430999999999</v>
      </c>
      <c r="Z684" s="53">
        <v>1.9739412999999999</v>
      </c>
      <c r="AA684" s="53">
        <v>1.8385321999999999</v>
      </c>
      <c r="AB684" s="53">
        <v>1.7968843000000001</v>
      </c>
      <c r="AC684" s="53">
        <v>1.7043642000000001</v>
      </c>
      <c r="AD684" s="53">
        <v>1.5277141000000001</v>
      </c>
      <c r="AE684" s="53">
        <v>1.2988058</v>
      </c>
      <c r="AF684" s="53">
        <v>1.1506068</v>
      </c>
      <c r="AG684" s="53">
        <v>-7.3198509999999994E-2</v>
      </c>
      <c r="AH684" s="53">
        <v>-4.2582460000000003E-2</v>
      </c>
      <c r="AI684" s="53">
        <v>-9.2412399999999995E-3</v>
      </c>
      <c r="AJ684" s="53">
        <v>3.3546399999999999E-3</v>
      </c>
      <c r="AK684" s="53">
        <v>2.0603349999999999E-2</v>
      </c>
      <c r="AL684" s="53">
        <v>4.7008389999999997E-2</v>
      </c>
      <c r="AM684" s="53">
        <v>8.77321E-3</v>
      </c>
      <c r="AN684" s="53">
        <v>6.1666079999999998E-2</v>
      </c>
      <c r="AO684" s="53">
        <v>9.5633880000000004E-2</v>
      </c>
      <c r="AP684" s="53">
        <v>0.14785835</v>
      </c>
      <c r="AQ684" s="53">
        <v>6.175924E-2</v>
      </c>
      <c r="AR684" s="53">
        <v>5.6860239999999999E-2</v>
      </c>
      <c r="AS684" s="53">
        <v>5.6005810000000003E-2</v>
      </c>
      <c r="AT684" s="53">
        <v>2.4887999999999999E-4</v>
      </c>
      <c r="AU684" s="53">
        <v>-7.193273E-2</v>
      </c>
      <c r="AV684" s="53">
        <v>-7.0382959999999994E-2</v>
      </c>
      <c r="AW684" s="53">
        <v>-0.11028565</v>
      </c>
      <c r="AX684" s="53">
        <v>-0.12345991000000001</v>
      </c>
      <c r="AY684" s="53">
        <v>-0.15983939</v>
      </c>
      <c r="AZ684" s="53">
        <v>-7.7810389999999993E-2</v>
      </c>
      <c r="BA684" s="53">
        <v>-5.020384E-2</v>
      </c>
      <c r="BB684" s="53">
        <v>-4.727174E-2</v>
      </c>
      <c r="BC684" s="53">
        <v>-7.4615529999999999E-2</v>
      </c>
      <c r="BD684" s="53">
        <v>-7.4634130000000007E-2</v>
      </c>
      <c r="BE684" s="53">
        <v>-4.2220550000000003E-2</v>
      </c>
      <c r="BF684" s="53">
        <v>-1.457896E-2</v>
      </c>
      <c r="BG684" s="53">
        <v>1.935866E-2</v>
      </c>
      <c r="BH684" s="53">
        <v>3.1777300000000001E-2</v>
      </c>
      <c r="BI684" s="53">
        <v>4.8373409999999999E-2</v>
      </c>
      <c r="BJ684" s="53">
        <v>7.5676339999999995E-2</v>
      </c>
      <c r="BK684" s="53">
        <v>3.9568520000000003E-2</v>
      </c>
      <c r="BL684" s="53">
        <v>0.13327565999999999</v>
      </c>
      <c r="BM684" s="53">
        <v>0.16477459999999999</v>
      </c>
      <c r="BN684" s="53">
        <v>0.22122385999999999</v>
      </c>
      <c r="BO684" s="53">
        <v>0.14371208999999999</v>
      </c>
      <c r="BP684" s="53">
        <v>0.14756115</v>
      </c>
      <c r="BQ684" s="53">
        <v>0.15204593</v>
      </c>
      <c r="BR684" s="53">
        <v>8.3948480000000006E-2</v>
      </c>
      <c r="BS684" s="53">
        <v>1.1779329999999999E-2</v>
      </c>
      <c r="BT684" s="53">
        <v>1.590165E-2</v>
      </c>
      <c r="BU684" s="53">
        <v>-6.1686060000000001E-2</v>
      </c>
      <c r="BV684" s="53">
        <v>-7.6767760000000004E-2</v>
      </c>
      <c r="BW684" s="53">
        <v>-0.11093906000000001</v>
      </c>
      <c r="BX684" s="53">
        <v>-3.1805470000000002E-2</v>
      </c>
      <c r="BY684" s="53">
        <v>-1.124964E-2</v>
      </c>
      <c r="BZ684" s="53">
        <v>-9.9147899999999997E-3</v>
      </c>
      <c r="CA684" s="53">
        <v>-3.8346819999999997E-2</v>
      </c>
      <c r="CB684" s="53">
        <v>-4.2238209999999998E-2</v>
      </c>
      <c r="CC684" s="53">
        <v>-2.0765329999999999E-2</v>
      </c>
      <c r="CD684" s="53">
        <v>4.8161899999999997E-3</v>
      </c>
      <c r="CE684" s="53">
        <v>3.9166859999999998E-2</v>
      </c>
      <c r="CF684" s="53">
        <v>5.1462750000000002E-2</v>
      </c>
      <c r="CG684" s="53">
        <v>6.7606869999999999E-2</v>
      </c>
      <c r="CH684" s="53">
        <v>9.5531640000000001E-2</v>
      </c>
      <c r="CI684" s="53">
        <v>6.0897260000000002E-2</v>
      </c>
      <c r="CJ684" s="53">
        <v>0.18287222</v>
      </c>
      <c r="CK684" s="53">
        <v>0.21266125999999999</v>
      </c>
      <c r="CL684" s="53">
        <v>0.27203650000000001</v>
      </c>
      <c r="CM684" s="53">
        <v>0.2004724</v>
      </c>
      <c r="CN684" s="53">
        <v>0.21038038000000001</v>
      </c>
      <c r="CO684" s="53">
        <v>0.21856306</v>
      </c>
      <c r="CP684" s="53">
        <v>0.14191856</v>
      </c>
      <c r="CQ684" s="53">
        <v>6.9758059999999997E-2</v>
      </c>
      <c r="CR684" s="53">
        <v>7.5662140000000003E-2</v>
      </c>
      <c r="CS684" s="53">
        <v>-2.8026100000000002E-2</v>
      </c>
      <c r="CT684" s="53">
        <v>-4.4428950000000002E-2</v>
      </c>
      <c r="CU684" s="53">
        <v>-7.7070780000000005E-2</v>
      </c>
      <c r="CV684" s="53">
        <v>5.7420000000000003E-5</v>
      </c>
      <c r="CW684" s="53">
        <v>1.572991E-2</v>
      </c>
      <c r="CX684" s="53">
        <v>1.5958509999999999E-2</v>
      </c>
      <c r="CY684" s="53">
        <v>-1.3227239999999999E-2</v>
      </c>
      <c r="CZ684" s="53">
        <v>-1.980088E-2</v>
      </c>
      <c r="DA684" s="53">
        <v>6.8990000000000002E-4</v>
      </c>
      <c r="DB684" s="53">
        <v>2.421133E-2</v>
      </c>
      <c r="DC684" s="53">
        <v>5.8975060000000003E-2</v>
      </c>
      <c r="DD684" s="53">
        <v>7.1148180000000005E-2</v>
      </c>
      <c r="DE684" s="53">
        <v>8.6840310000000004E-2</v>
      </c>
      <c r="DF684" s="53">
        <v>0.115387</v>
      </c>
      <c r="DG684" s="53">
        <v>8.2226019999999997E-2</v>
      </c>
      <c r="DH684" s="53">
        <v>0.23246876999999999</v>
      </c>
      <c r="DI684" s="53">
        <v>0.26054785000000003</v>
      </c>
      <c r="DJ684" s="53">
        <v>0.32284921</v>
      </c>
      <c r="DK684" s="53">
        <v>0.25723272000000003</v>
      </c>
      <c r="DL684" s="53">
        <v>0.27319955000000001</v>
      </c>
      <c r="DM684" s="53">
        <v>0.28508011999999999</v>
      </c>
      <c r="DN684" s="53">
        <v>0.19988864000000001</v>
      </c>
      <c r="DO684" s="53">
        <v>0.12773681000000001</v>
      </c>
      <c r="DP684" s="53">
        <v>0.13542256</v>
      </c>
      <c r="DQ684" s="53">
        <v>5.6338600000000001E-3</v>
      </c>
      <c r="DR684" s="53">
        <v>-1.2090119999999999E-2</v>
      </c>
      <c r="DS684" s="53">
        <v>-4.3202549999999999E-2</v>
      </c>
      <c r="DT684" s="53">
        <v>3.192031E-2</v>
      </c>
      <c r="DU684" s="53">
        <v>4.2709469999999999E-2</v>
      </c>
      <c r="DV684" s="53">
        <v>4.1831819999999999E-2</v>
      </c>
      <c r="DW684" s="53">
        <v>1.1892349999999999E-2</v>
      </c>
      <c r="DX684" s="53">
        <v>2.6364399999999999E-3</v>
      </c>
      <c r="DY684" s="53">
        <v>3.1667830000000001E-2</v>
      </c>
      <c r="DZ684" s="53">
        <v>5.2214829999999997E-2</v>
      </c>
      <c r="EA684" s="53">
        <v>8.7574949999999999E-2</v>
      </c>
      <c r="EB684" s="53">
        <v>9.9570829999999999E-2</v>
      </c>
      <c r="EC684" s="53">
        <v>0.1146104</v>
      </c>
      <c r="ED684" s="53">
        <v>0.14405494999999999</v>
      </c>
      <c r="EE684" s="53">
        <v>0.11302128</v>
      </c>
      <c r="EF684" s="53">
        <v>0.30407836999999999</v>
      </c>
      <c r="EG684" s="53">
        <v>0.32968857000000001</v>
      </c>
      <c r="EH684" s="53">
        <v>0.39621465</v>
      </c>
      <c r="EI684" s="53">
        <v>0.33918553000000001</v>
      </c>
      <c r="EJ684" s="53">
        <v>0.36390049000000002</v>
      </c>
      <c r="EK684" s="53">
        <v>0.38112025999999999</v>
      </c>
      <c r="EL684" s="53">
        <v>0.28358826999999998</v>
      </c>
      <c r="EM684" s="53">
        <v>0.21144885999999999</v>
      </c>
      <c r="EN684" s="53">
        <v>0.22170723000000001</v>
      </c>
      <c r="EO684" s="53">
        <v>5.4233480000000001E-2</v>
      </c>
      <c r="EP684" s="53">
        <v>3.4602010000000002E-2</v>
      </c>
      <c r="EQ684" s="53">
        <v>5.6978300000000001E-3</v>
      </c>
      <c r="ER684" s="53">
        <v>7.7925270000000005E-2</v>
      </c>
      <c r="ES684" s="53">
        <v>8.1663630000000001E-2</v>
      </c>
      <c r="ET684" s="53">
        <v>7.918878E-2</v>
      </c>
      <c r="EU684" s="53">
        <v>4.8161049999999997E-2</v>
      </c>
      <c r="EV684" s="53">
        <v>3.503237E-2</v>
      </c>
      <c r="EW684" s="53">
        <v>79.547259999999994</v>
      </c>
      <c r="EX684" s="53">
        <v>78.217349999999996</v>
      </c>
      <c r="EY684" s="53">
        <v>76.598550000000003</v>
      </c>
      <c r="EZ684" s="53">
        <v>74.844849999999994</v>
      </c>
      <c r="FA684" s="53">
        <v>73.234610000000004</v>
      </c>
      <c r="FB684" s="53">
        <v>71.505709999999993</v>
      </c>
      <c r="FC684" s="53">
        <v>70.408720000000002</v>
      </c>
      <c r="FD684" s="53">
        <v>71.384190000000004</v>
      </c>
      <c r="FE684" s="53">
        <v>74.877690000000001</v>
      </c>
      <c r="FF684" s="53">
        <v>79.268630000000002</v>
      </c>
      <c r="FG684" s="53">
        <v>83.534540000000007</v>
      </c>
      <c r="FH684" s="53">
        <v>87.506879999999995</v>
      </c>
      <c r="FI684" s="53">
        <v>91.08699</v>
      </c>
      <c r="FJ684" s="53">
        <v>93.850040000000007</v>
      </c>
      <c r="FK684" s="53">
        <v>96.497540000000001</v>
      </c>
      <c r="FL684" s="53">
        <v>98.450010000000006</v>
      </c>
      <c r="FM684" s="53">
        <v>99.364710000000002</v>
      </c>
      <c r="FN684" s="53">
        <v>98.780190000000005</v>
      </c>
      <c r="FO684" s="53">
        <v>97.130359999999996</v>
      </c>
      <c r="FP684" s="53">
        <v>94.813029999999998</v>
      </c>
      <c r="FQ684" s="53">
        <v>91.573490000000007</v>
      </c>
      <c r="FR684" s="53">
        <v>88.506619999999998</v>
      </c>
      <c r="FS684" s="53">
        <v>85.772009999999995</v>
      </c>
      <c r="FT684" s="53">
        <v>83.04804</v>
      </c>
      <c r="FU684" s="53">
        <v>427.93549999999999</v>
      </c>
      <c r="FV684" s="53">
        <v>11384.59</v>
      </c>
      <c r="FW684" s="53">
        <v>119.113</v>
      </c>
      <c r="FX684" s="53">
        <v>1</v>
      </c>
    </row>
    <row r="685" spans="1:180" x14ac:dyDescent="0.3">
      <c r="A685" t="s">
        <v>174</v>
      </c>
      <c r="B685" t="s">
        <v>247</v>
      </c>
      <c r="C685" t="s">
        <v>0</v>
      </c>
      <c r="D685" t="s">
        <v>248</v>
      </c>
      <c r="E685" t="s">
        <v>190</v>
      </c>
      <c r="F685" t="s">
        <v>230</v>
      </c>
      <c r="G685" t="s">
        <v>243</v>
      </c>
      <c r="H685" s="53">
        <v>71</v>
      </c>
      <c r="I685" s="53">
        <v>1.018637</v>
      </c>
      <c r="J685" s="53">
        <v>0.97557833999999999</v>
      </c>
      <c r="K685" s="53">
        <v>0.95081780000000005</v>
      </c>
      <c r="L685" s="53">
        <v>0.93638350000000004</v>
      </c>
      <c r="M685" s="53">
        <v>0.94446330000000001</v>
      </c>
      <c r="N685" s="53">
        <v>1.0032158</v>
      </c>
      <c r="O685" s="53">
        <v>1.0179632000000001</v>
      </c>
      <c r="P685" s="53">
        <v>1.0969911999999999</v>
      </c>
      <c r="Q685" s="53">
        <v>1.287274</v>
      </c>
      <c r="R685" s="53">
        <v>1.4835201</v>
      </c>
      <c r="S685" s="53">
        <v>1.6048640999999999</v>
      </c>
      <c r="T685" s="53">
        <v>1.7179472</v>
      </c>
      <c r="U685" s="53">
        <v>1.8096806999999999</v>
      </c>
      <c r="V685" s="53">
        <v>1.8489742</v>
      </c>
      <c r="W685" s="53">
        <v>1.8694712</v>
      </c>
      <c r="X685" s="53">
        <v>1.8958440999999999</v>
      </c>
      <c r="Y685" s="53">
        <v>1.8560422000000001</v>
      </c>
      <c r="Z685" s="53">
        <v>1.8025040000000001</v>
      </c>
      <c r="AA685" s="53">
        <v>1.7296232</v>
      </c>
      <c r="AB685" s="53">
        <v>1.6773928</v>
      </c>
      <c r="AC685" s="53">
        <v>1.5400240999999999</v>
      </c>
      <c r="AD685" s="53">
        <v>1.3975789000000001</v>
      </c>
      <c r="AE685" s="53">
        <v>1.1979318999999999</v>
      </c>
      <c r="AF685" s="53">
        <v>1.0753710000000001</v>
      </c>
      <c r="AG685" s="53">
        <v>-1.9074310000000001E-2</v>
      </c>
      <c r="AH685" s="53">
        <v>-4.1198900000000002E-3</v>
      </c>
      <c r="AI685" s="53">
        <v>1.5224980000000001E-2</v>
      </c>
      <c r="AJ685" s="53">
        <v>1.9364780000000002E-2</v>
      </c>
      <c r="AK685" s="53">
        <v>1.6224450000000001E-2</v>
      </c>
      <c r="AL685" s="53">
        <v>2.836466E-2</v>
      </c>
      <c r="AM685" s="53">
        <v>-1.70615E-3</v>
      </c>
      <c r="AN685" s="53">
        <v>2.2196150000000001E-2</v>
      </c>
      <c r="AO685" s="53">
        <v>4.9343940000000003E-2</v>
      </c>
      <c r="AP685" s="53">
        <v>7.3166780000000001E-2</v>
      </c>
      <c r="AQ685" s="53">
        <v>4.481839E-2</v>
      </c>
      <c r="AR685" s="53">
        <v>3.3309539999999999E-2</v>
      </c>
      <c r="AS685" s="53">
        <v>3.1472220000000002E-2</v>
      </c>
      <c r="AT685" s="53">
        <v>-6.3820999999999999E-3</v>
      </c>
      <c r="AU685" s="53">
        <v>-4.562985E-2</v>
      </c>
      <c r="AV685" s="53">
        <v>-4.4988889999999997E-2</v>
      </c>
      <c r="AW685" s="53">
        <v>-8.6654079999999994E-2</v>
      </c>
      <c r="AX685" s="53">
        <v>-6.8543160000000006E-2</v>
      </c>
      <c r="AY685" s="53">
        <v>-3.5626110000000002E-2</v>
      </c>
      <c r="AZ685" s="53">
        <v>-9.3013000000000004E-4</v>
      </c>
      <c r="BA685" s="53">
        <v>-7.1069799999999997E-3</v>
      </c>
      <c r="BB685" s="53">
        <v>-2.3974000000000001E-4</v>
      </c>
      <c r="BC685" s="53">
        <v>-2.9660550000000001E-2</v>
      </c>
      <c r="BD685" s="53">
        <v>-2.079054E-2</v>
      </c>
      <c r="BE685" s="53">
        <v>9.8412199999999995E-3</v>
      </c>
      <c r="BF685" s="53">
        <v>2.4030869999999999E-2</v>
      </c>
      <c r="BG685" s="53">
        <v>4.246279E-2</v>
      </c>
      <c r="BH685" s="53">
        <v>4.8832470000000003E-2</v>
      </c>
      <c r="BI685" s="53">
        <v>4.7575680000000002E-2</v>
      </c>
      <c r="BJ685" s="53">
        <v>6.0821279999999998E-2</v>
      </c>
      <c r="BK685" s="53">
        <v>3.4278570000000001E-2</v>
      </c>
      <c r="BL685" s="53">
        <v>6.0054360000000001E-2</v>
      </c>
      <c r="BM685" s="53">
        <v>9.4620990000000002E-2</v>
      </c>
      <c r="BN685" s="53">
        <v>0.12414535</v>
      </c>
      <c r="BO685" s="53">
        <v>0.1022772</v>
      </c>
      <c r="BP685" s="53">
        <v>9.4409339999999994E-2</v>
      </c>
      <c r="BQ685" s="53">
        <v>9.0539270000000005E-2</v>
      </c>
      <c r="BR685" s="53">
        <v>4.0842910000000003E-2</v>
      </c>
      <c r="BS685" s="53">
        <v>4.9580000000000003E-5</v>
      </c>
      <c r="BT685" s="53">
        <v>-2.5435100000000001E-3</v>
      </c>
      <c r="BU685" s="53">
        <v>-4.2874519999999999E-2</v>
      </c>
      <c r="BV685" s="53">
        <v>-2.3244279999999999E-2</v>
      </c>
      <c r="BW685" s="53">
        <v>3.7115E-3</v>
      </c>
      <c r="BX685" s="53">
        <v>4.2433060000000002E-2</v>
      </c>
      <c r="BY685" s="53">
        <v>3.055706E-2</v>
      </c>
      <c r="BZ685" s="53">
        <v>3.6245880000000001E-2</v>
      </c>
      <c r="CA685" s="53">
        <v>4.9523500000000003E-3</v>
      </c>
      <c r="CB685" s="53">
        <v>1.075197E-2</v>
      </c>
      <c r="CC685" s="53">
        <v>2.986803E-2</v>
      </c>
      <c r="CD685" s="53">
        <v>4.3528009999999999E-2</v>
      </c>
      <c r="CE685" s="53">
        <v>6.1327609999999998E-2</v>
      </c>
      <c r="CF685" s="53">
        <v>6.9241709999999998E-2</v>
      </c>
      <c r="CG685" s="53">
        <v>6.9289450000000002E-2</v>
      </c>
      <c r="CH685" s="53">
        <v>8.3300680000000002E-2</v>
      </c>
      <c r="CI685" s="53">
        <v>5.9201459999999997E-2</v>
      </c>
      <c r="CJ685" s="53">
        <v>8.6274870000000004E-2</v>
      </c>
      <c r="CK685" s="53">
        <v>0.1259797</v>
      </c>
      <c r="CL685" s="53">
        <v>0.15945301000000001</v>
      </c>
      <c r="CM685" s="53">
        <v>0.14207306</v>
      </c>
      <c r="CN685" s="53">
        <v>0.13672690000000001</v>
      </c>
      <c r="CO685" s="53">
        <v>0.13144890000000001</v>
      </c>
      <c r="CP685" s="53">
        <v>7.3550820000000003E-2</v>
      </c>
      <c r="CQ685" s="53">
        <v>3.1687020000000003E-2</v>
      </c>
      <c r="CR685" s="53">
        <v>2.6854019999999999E-2</v>
      </c>
      <c r="CS685" s="53">
        <v>-1.255292E-2</v>
      </c>
      <c r="CT685" s="53">
        <v>8.1295900000000008E-3</v>
      </c>
      <c r="CU685" s="53">
        <v>3.0956609999999999E-2</v>
      </c>
      <c r="CV685" s="53">
        <v>7.2466290000000003E-2</v>
      </c>
      <c r="CW685" s="53">
        <v>5.664305E-2</v>
      </c>
      <c r="CX685" s="53">
        <v>6.1515710000000001E-2</v>
      </c>
      <c r="CY685" s="53">
        <v>2.8925139999999998E-2</v>
      </c>
      <c r="CZ685" s="53">
        <v>3.2598210000000002E-2</v>
      </c>
      <c r="DA685" s="53">
        <v>4.9894840000000003E-2</v>
      </c>
      <c r="DB685" s="53">
        <v>6.3025150000000002E-2</v>
      </c>
      <c r="DC685" s="53">
        <v>8.0192440000000004E-2</v>
      </c>
      <c r="DD685" s="53">
        <v>8.9650919999999995E-2</v>
      </c>
      <c r="DE685" s="53">
        <v>9.1003189999999998E-2</v>
      </c>
      <c r="DF685" s="53">
        <v>0.10577999</v>
      </c>
      <c r="DG685" s="53">
        <v>8.4124350000000001E-2</v>
      </c>
      <c r="DH685" s="53">
        <v>0.11249531</v>
      </c>
      <c r="DI685" s="53">
        <v>0.15733841000000001</v>
      </c>
      <c r="DJ685" s="53">
        <v>0.19476067</v>
      </c>
      <c r="DK685" s="53">
        <v>0.18186884</v>
      </c>
      <c r="DL685" s="53">
        <v>0.17904439</v>
      </c>
      <c r="DM685" s="53">
        <v>0.17235854</v>
      </c>
      <c r="DN685" s="53">
        <v>0.10625867</v>
      </c>
      <c r="DO685" s="53">
        <v>6.3324450000000004E-2</v>
      </c>
      <c r="DP685" s="53">
        <v>5.6251559999999999E-2</v>
      </c>
      <c r="DQ685" s="53">
        <v>1.776869E-2</v>
      </c>
      <c r="DR685" s="53">
        <v>3.9503459999999997E-2</v>
      </c>
      <c r="DS685" s="53">
        <v>5.8201719999999998E-2</v>
      </c>
      <c r="DT685" s="53">
        <v>0.10249951</v>
      </c>
      <c r="DU685" s="53">
        <v>8.2729059999999993E-2</v>
      </c>
      <c r="DV685" s="53">
        <v>8.6785570000000006E-2</v>
      </c>
      <c r="DW685" s="53">
        <v>5.2897930000000003E-2</v>
      </c>
      <c r="DX685" s="53">
        <v>5.4444449999999998E-2</v>
      </c>
      <c r="DY685" s="53">
        <v>7.8810359999999996E-2</v>
      </c>
      <c r="DZ685" s="53">
        <v>9.1175930000000002E-2</v>
      </c>
      <c r="EA685" s="53">
        <v>0.10743024</v>
      </c>
      <c r="EB685" s="53">
        <v>0.11911861999999999</v>
      </c>
      <c r="EC685" s="53">
        <v>0.12235443999999999</v>
      </c>
      <c r="ED685" s="53">
        <v>0.13823663999999999</v>
      </c>
      <c r="EE685" s="53">
        <v>0.12010907</v>
      </c>
      <c r="EF685" s="53">
        <v>0.15035357999999999</v>
      </c>
      <c r="EG685" s="53">
        <v>0.20261546999999999</v>
      </c>
      <c r="EH685" s="53">
        <v>0.24573930999999999</v>
      </c>
      <c r="EI685" s="53">
        <v>0.23932771999999999</v>
      </c>
      <c r="EJ685" s="53">
        <v>0.24014421999999999</v>
      </c>
      <c r="EK685" s="53">
        <v>0.23142556</v>
      </c>
      <c r="EL685" s="53">
        <v>0.15348368000000001</v>
      </c>
      <c r="EM685" s="53">
        <v>0.10900389000000001</v>
      </c>
      <c r="EN685" s="53">
        <v>9.869696E-2</v>
      </c>
      <c r="EO685" s="53">
        <v>6.154826E-2</v>
      </c>
      <c r="EP685" s="53">
        <v>8.4802329999999995E-2</v>
      </c>
      <c r="EQ685" s="53">
        <v>9.7539299999999995E-2</v>
      </c>
      <c r="ER685" s="53">
        <v>0.14586267999999999</v>
      </c>
      <c r="ES685" s="53">
        <v>0.12039307</v>
      </c>
      <c r="ET685" s="53">
        <v>0.12327119</v>
      </c>
      <c r="EU685" s="53">
        <v>8.7510840000000006E-2</v>
      </c>
      <c r="EV685" s="53">
        <v>8.5986960000000001E-2</v>
      </c>
      <c r="EW685" s="53">
        <v>75.618380000000002</v>
      </c>
      <c r="EX685" s="53">
        <v>73.550619999999995</v>
      </c>
      <c r="EY685" s="53">
        <v>71.747919999999993</v>
      </c>
      <c r="EZ685" s="53">
        <v>70.623050000000006</v>
      </c>
      <c r="FA685" s="53">
        <v>69.59787</v>
      </c>
      <c r="FB685" s="53">
        <v>68.114230000000006</v>
      </c>
      <c r="FC685" s="53">
        <v>66.648750000000007</v>
      </c>
      <c r="FD685" s="53">
        <v>66.927570000000003</v>
      </c>
      <c r="FE685" s="53">
        <v>70.045820000000006</v>
      </c>
      <c r="FF685" s="53">
        <v>74.876170000000002</v>
      </c>
      <c r="FG685" s="53">
        <v>79.450159999999997</v>
      </c>
      <c r="FH685" s="53">
        <v>83.241169999999997</v>
      </c>
      <c r="FI685" s="53">
        <v>86.76285</v>
      </c>
      <c r="FJ685" s="53">
        <v>89.580089999999998</v>
      </c>
      <c r="FK685" s="53">
        <v>91.763890000000004</v>
      </c>
      <c r="FL685" s="53">
        <v>92.601510000000005</v>
      </c>
      <c r="FM685" s="53">
        <v>92.817890000000006</v>
      </c>
      <c r="FN685" s="53">
        <v>92.008309999999994</v>
      </c>
      <c r="FO685" s="53">
        <v>90.365139999999997</v>
      </c>
      <c r="FP685" s="53">
        <v>87.70496</v>
      </c>
      <c r="FQ685" s="53">
        <v>84.887590000000003</v>
      </c>
      <c r="FR685" s="53">
        <v>82.421729999999997</v>
      </c>
      <c r="FS685" s="53">
        <v>80.179000000000002</v>
      </c>
      <c r="FT685" s="53">
        <v>77.949640000000002</v>
      </c>
      <c r="FU685" s="53">
        <v>428</v>
      </c>
      <c r="FV685" s="53">
        <v>10096.530000000001</v>
      </c>
      <c r="FW685" s="53">
        <v>119.45650000000001</v>
      </c>
      <c r="FX685" s="53">
        <v>1</v>
      </c>
    </row>
    <row r="686" spans="1:180" x14ac:dyDescent="0.3">
      <c r="A686" t="s">
        <v>174</v>
      </c>
      <c r="B686" t="s">
        <v>247</v>
      </c>
      <c r="C686" t="s">
        <v>0</v>
      </c>
      <c r="D686" t="s">
        <v>248</v>
      </c>
      <c r="E686" t="s">
        <v>188</v>
      </c>
      <c r="F686" t="s">
        <v>230</v>
      </c>
      <c r="G686" t="s">
        <v>243</v>
      </c>
      <c r="H686" s="53">
        <v>71</v>
      </c>
      <c r="I686" s="53">
        <v>1.2555582999999999</v>
      </c>
      <c r="J686" s="53">
        <v>1.2007847</v>
      </c>
      <c r="K686" s="53">
        <v>1.1557508000000001</v>
      </c>
      <c r="L686" s="53">
        <v>1.1171998999999999</v>
      </c>
      <c r="M686" s="53">
        <v>1.1469589</v>
      </c>
      <c r="N686" s="53">
        <v>1.2028359</v>
      </c>
      <c r="O686" s="53">
        <v>1.2015294000000001</v>
      </c>
      <c r="P686" s="53">
        <v>1.4030260000000001</v>
      </c>
      <c r="Q686" s="53">
        <v>1.6096836000000001</v>
      </c>
      <c r="R686" s="53">
        <v>1.8227005999999999</v>
      </c>
      <c r="S686" s="53">
        <v>1.9560024</v>
      </c>
      <c r="T686" s="53">
        <v>2.1048433000000002</v>
      </c>
      <c r="U686" s="53">
        <v>2.1768670999999999</v>
      </c>
      <c r="V686" s="53">
        <v>2.2108341999999999</v>
      </c>
      <c r="W686" s="53">
        <v>2.2368606999999998</v>
      </c>
      <c r="X686" s="53">
        <v>2.2575132</v>
      </c>
      <c r="Y686" s="53">
        <v>2.2410738000000001</v>
      </c>
      <c r="Z686" s="53">
        <v>2.1589162000000002</v>
      </c>
      <c r="AA686" s="53">
        <v>2.0859466000000002</v>
      </c>
      <c r="AB686" s="53">
        <v>1.9861511999999999</v>
      </c>
      <c r="AC686" s="53">
        <v>1.8547955</v>
      </c>
      <c r="AD686" s="53">
        <v>1.6911312000000001</v>
      </c>
      <c r="AE686" s="53">
        <v>1.4550902999999999</v>
      </c>
      <c r="AF686" s="53">
        <v>1.3086279999999999</v>
      </c>
      <c r="AG686" s="53">
        <v>-3.4300320000000002E-2</v>
      </c>
      <c r="AH686" s="53">
        <v>-8.4433300000000006E-3</v>
      </c>
      <c r="AI686" s="53">
        <v>1.1311440000000001E-2</v>
      </c>
      <c r="AJ686" s="53">
        <v>6.9802700000000002E-3</v>
      </c>
      <c r="AK686" s="53">
        <v>2.859277E-2</v>
      </c>
      <c r="AL686" s="53">
        <v>5.6139420000000002E-2</v>
      </c>
      <c r="AM686" s="53">
        <v>2.0045110000000001E-2</v>
      </c>
      <c r="AN686" s="53">
        <v>4.9428819999999998E-2</v>
      </c>
      <c r="AO686" s="53">
        <v>5.0186260000000003E-2</v>
      </c>
      <c r="AP686" s="53">
        <v>7.3271290000000003E-2</v>
      </c>
      <c r="AQ686" s="53">
        <v>3.4644099999999997E-2</v>
      </c>
      <c r="AR686" s="53">
        <v>4.4435389999999998E-2</v>
      </c>
      <c r="AS686" s="53">
        <v>1.131309E-2</v>
      </c>
      <c r="AT686" s="53">
        <v>-5.1975439999999998E-2</v>
      </c>
      <c r="AU686" s="53">
        <v>-9.4104679999999996E-2</v>
      </c>
      <c r="AV686" s="53">
        <v>-0.10691847</v>
      </c>
      <c r="AW686" s="53">
        <v>-0.1075388</v>
      </c>
      <c r="AX686" s="53">
        <v>-0.12636005</v>
      </c>
      <c r="AY686" s="53">
        <v>-0.10615572</v>
      </c>
      <c r="AZ686" s="53">
        <v>-8.1831399999999999E-2</v>
      </c>
      <c r="BA686" s="53">
        <v>-7.0925820000000001E-2</v>
      </c>
      <c r="BB686" s="53">
        <v>-5.9335300000000001E-2</v>
      </c>
      <c r="BC686" s="53">
        <v>-7.8835349999999998E-2</v>
      </c>
      <c r="BD686" s="53">
        <v>-5.6507080000000001E-2</v>
      </c>
      <c r="BE686" s="53">
        <v>2.04949E-2</v>
      </c>
      <c r="BF686" s="53">
        <v>4.5079719999999997E-2</v>
      </c>
      <c r="BG686" s="53">
        <v>6.0760920000000003E-2</v>
      </c>
      <c r="BH686" s="53">
        <v>5.4878999999999997E-2</v>
      </c>
      <c r="BI686" s="53">
        <v>7.8721819999999998E-2</v>
      </c>
      <c r="BJ686" s="53">
        <v>0.10894914</v>
      </c>
      <c r="BK686" s="53">
        <v>7.1801939999999995E-2</v>
      </c>
      <c r="BL686" s="53">
        <v>0.11660586000000001</v>
      </c>
      <c r="BM686" s="53">
        <v>0.12199831</v>
      </c>
      <c r="BN686" s="53">
        <v>0.15342808999999999</v>
      </c>
      <c r="BO686" s="53">
        <v>0.12262629999999999</v>
      </c>
      <c r="BP686" s="53">
        <v>0.14135702</v>
      </c>
      <c r="BQ686" s="53">
        <v>0.10891329</v>
      </c>
      <c r="BR686" s="53">
        <v>4.3887450000000001E-2</v>
      </c>
      <c r="BS686" s="53">
        <v>6.1402599999999998E-3</v>
      </c>
      <c r="BT686" s="53">
        <v>-6.4289500000000001E-3</v>
      </c>
      <c r="BU686" s="53">
        <v>-1.7221750000000001E-2</v>
      </c>
      <c r="BV686" s="53">
        <v>-4.1230280000000001E-2</v>
      </c>
      <c r="BW686" s="53">
        <v>-2.2522090000000002E-2</v>
      </c>
      <c r="BX686" s="53">
        <v>1.5452599999999999E-3</v>
      </c>
      <c r="BY686" s="53">
        <v>3.2564500000000001E-3</v>
      </c>
      <c r="BZ686" s="53">
        <v>6.2322000000000002E-3</v>
      </c>
      <c r="CA686" s="53">
        <v>-1.549685E-2</v>
      </c>
      <c r="CB686" s="53">
        <v>2.2928100000000002E-3</v>
      </c>
      <c r="CC686" s="53">
        <v>5.8445900000000002E-2</v>
      </c>
      <c r="CD686" s="53">
        <v>8.2149630000000001E-2</v>
      </c>
      <c r="CE686" s="53">
        <v>9.5009499999999997E-2</v>
      </c>
      <c r="CF686" s="53">
        <v>8.8053489999999998E-2</v>
      </c>
      <c r="CG686" s="53">
        <v>0.1134411</v>
      </c>
      <c r="CH686" s="53">
        <v>0.14552501000000001</v>
      </c>
      <c r="CI686" s="53">
        <v>0.10764857</v>
      </c>
      <c r="CJ686" s="53">
        <v>0.16313243999999999</v>
      </c>
      <c r="CK686" s="53">
        <v>0.17173508000000001</v>
      </c>
      <c r="CL686" s="53">
        <v>0.20894447999999999</v>
      </c>
      <c r="CM686" s="53">
        <v>0.18356254999999999</v>
      </c>
      <c r="CN686" s="53">
        <v>0.20848460999999999</v>
      </c>
      <c r="CO686" s="53">
        <v>0.17651083000000001</v>
      </c>
      <c r="CP686" s="53">
        <v>0.11028182</v>
      </c>
      <c r="CQ686" s="53">
        <v>7.5569559999999994E-2</v>
      </c>
      <c r="CR686" s="53">
        <v>6.3169790000000003E-2</v>
      </c>
      <c r="CS686" s="53">
        <v>4.53316E-2</v>
      </c>
      <c r="CT686" s="53">
        <v>1.7730340000000001E-2</v>
      </c>
      <c r="CU686" s="53">
        <v>3.5402280000000001E-2</v>
      </c>
      <c r="CV686" s="53">
        <v>5.9291679999999999E-2</v>
      </c>
      <c r="CW686" s="53">
        <v>5.463486E-2</v>
      </c>
      <c r="CX686" s="53">
        <v>5.1644040000000002E-2</v>
      </c>
      <c r="CY686" s="53">
        <v>2.8371199999999999E-2</v>
      </c>
      <c r="CZ686" s="53">
        <v>4.3017439999999997E-2</v>
      </c>
      <c r="DA686" s="53">
        <v>9.6396910000000002E-2</v>
      </c>
      <c r="DB686" s="53">
        <v>0.11921951</v>
      </c>
      <c r="DC686" s="53">
        <v>0.12925806000000001</v>
      </c>
      <c r="DD686" s="53">
        <v>0.12122803</v>
      </c>
      <c r="DE686" s="53">
        <v>0.14816030999999999</v>
      </c>
      <c r="DF686" s="53">
        <v>0.18210087</v>
      </c>
      <c r="DG686" s="53">
        <v>0.14349518999999999</v>
      </c>
      <c r="DH686" s="53">
        <v>0.20965902</v>
      </c>
      <c r="DI686" s="53">
        <v>0.22147185999999999</v>
      </c>
      <c r="DJ686" s="53">
        <v>0.26446087000000001</v>
      </c>
      <c r="DK686" s="53">
        <v>0.24449878999999999</v>
      </c>
      <c r="DL686" s="53">
        <v>0.27561219999999997</v>
      </c>
      <c r="DM686" s="53">
        <v>0.24410844000000001</v>
      </c>
      <c r="DN686" s="53">
        <v>0.17667619000000001</v>
      </c>
      <c r="DO686" s="53">
        <v>0.14499889999999999</v>
      </c>
      <c r="DP686" s="53">
        <v>0.13276851000000001</v>
      </c>
      <c r="DQ686" s="53">
        <v>0.10788493</v>
      </c>
      <c r="DR686" s="53">
        <v>7.6690930000000004E-2</v>
      </c>
      <c r="DS686" s="53">
        <v>9.3326660000000006E-2</v>
      </c>
      <c r="DT686" s="53">
        <v>0.11703810000000001</v>
      </c>
      <c r="DU686" s="53">
        <v>0.10601329</v>
      </c>
      <c r="DV686" s="53">
        <v>9.7055859999999994E-2</v>
      </c>
      <c r="DW686" s="53">
        <v>7.2239230000000001E-2</v>
      </c>
      <c r="DX686" s="53">
        <v>8.3742090000000005E-2</v>
      </c>
      <c r="DY686" s="53">
        <v>0.15119215999999999</v>
      </c>
      <c r="DZ686" s="53">
        <v>0.17274257000000001</v>
      </c>
      <c r="EA686" s="53">
        <v>0.17870749999999999</v>
      </c>
      <c r="EB686" s="53">
        <v>0.16912675999999999</v>
      </c>
      <c r="EC686" s="53">
        <v>0.19828936999999999</v>
      </c>
      <c r="ED686" s="53">
        <v>0.2349106</v>
      </c>
      <c r="EE686" s="53">
        <v>0.19525198999999999</v>
      </c>
      <c r="EF686" s="53">
        <v>0.27683603000000001</v>
      </c>
      <c r="EG686" s="53">
        <v>0.29328388999999999</v>
      </c>
      <c r="EH686" s="53">
        <v>0.34461774000000001</v>
      </c>
      <c r="EI686" s="53">
        <v>0.33248100000000003</v>
      </c>
      <c r="EJ686" s="53">
        <v>0.37253380000000003</v>
      </c>
      <c r="EK686" s="53">
        <v>0.34170866</v>
      </c>
      <c r="EL686" s="53">
        <v>0.27253904000000001</v>
      </c>
      <c r="EM686" s="53">
        <v>0.24524387</v>
      </c>
      <c r="EN686" s="53">
        <v>0.23325808000000001</v>
      </c>
      <c r="EO686" s="53">
        <v>0.19820204</v>
      </c>
      <c r="EP686" s="53">
        <v>0.16182072</v>
      </c>
      <c r="EQ686" s="53">
        <v>0.17696026000000001</v>
      </c>
      <c r="ER686" s="53">
        <v>0.20041475</v>
      </c>
      <c r="ES686" s="53">
        <v>0.18019558999999999</v>
      </c>
      <c r="ET686" s="53">
        <v>0.16262336999999999</v>
      </c>
      <c r="EU686" s="53">
        <v>0.13557776999999999</v>
      </c>
      <c r="EV686" s="53">
        <v>0.14254194000000001</v>
      </c>
      <c r="EW686" s="53">
        <v>84.49042</v>
      </c>
      <c r="EX686" s="53">
        <v>82.154319999999998</v>
      </c>
      <c r="EY686" s="53">
        <v>80.050820000000002</v>
      </c>
      <c r="EZ686" s="53">
        <v>78.452920000000006</v>
      </c>
      <c r="FA686" s="53">
        <v>76.973370000000003</v>
      </c>
      <c r="FB686" s="53">
        <v>75.616709999999998</v>
      </c>
      <c r="FC686" s="53">
        <v>75.259810000000002</v>
      </c>
      <c r="FD686" s="53">
        <v>77.186099999999996</v>
      </c>
      <c r="FE686" s="53">
        <v>80.385980000000004</v>
      </c>
      <c r="FF686" s="53">
        <v>83.785979999999995</v>
      </c>
      <c r="FG686" s="53">
        <v>87.506540000000001</v>
      </c>
      <c r="FH686" s="53">
        <v>91.485050000000001</v>
      </c>
      <c r="FI686" s="53">
        <v>95.187029999999993</v>
      </c>
      <c r="FJ686" s="53">
        <v>97.717759999999998</v>
      </c>
      <c r="FK686" s="53">
        <v>99.592290000000006</v>
      </c>
      <c r="FL686" s="53">
        <v>101.31399999999999</v>
      </c>
      <c r="FM686" s="53">
        <v>101.8116</v>
      </c>
      <c r="FN686" s="53">
        <v>101.3674</v>
      </c>
      <c r="FO686" s="53">
        <v>100.06019999999999</v>
      </c>
      <c r="FP686" s="53">
        <v>98.074070000000006</v>
      </c>
      <c r="FQ686" s="53">
        <v>94.983879999999999</v>
      </c>
      <c r="FR686" s="53">
        <v>92.24521</v>
      </c>
      <c r="FS686" s="53">
        <v>88.806780000000003</v>
      </c>
      <c r="FT686" s="53">
        <v>85.832949999999997</v>
      </c>
      <c r="FU686" s="53">
        <v>428</v>
      </c>
      <c r="FV686" s="53">
        <v>12199.08</v>
      </c>
      <c r="FW686" s="53">
        <v>134.99350000000001</v>
      </c>
      <c r="FX686" s="53">
        <v>1</v>
      </c>
    </row>
    <row r="687" spans="1:180" x14ac:dyDescent="0.3">
      <c r="A687" t="s">
        <v>174</v>
      </c>
      <c r="B687" t="s">
        <v>247</v>
      </c>
      <c r="C687" t="s">
        <v>0</v>
      </c>
      <c r="D687" t="s">
        <v>227</v>
      </c>
      <c r="E687" t="s">
        <v>190</v>
      </c>
      <c r="F687" t="s">
        <v>230</v>
      </c>
      <c r="G687" t="s">
        <v>243</v>
      </c>
      <c r="H687" s="53">
        <v>71</v>
      </c>
      <c r="I687" s="53">
        <v>1.0156343999999999</v>
      </c>
      <c r="J687" s="53">
        <v>0.96860471999999997</v>
      </c>
      <c r="K687" s="53">
        <v>0.94953553999999996</v>
      </c>
      <c r="L687" s="53">
        <v>0.95084975000000005</v>
      </c>
      <c r="M687" s="53">
        <v>1.0089192</v>
      </c>
      <c r="N687" s="53">
        <v>1.1664376999999999</v>
      </c>
      <c r="O687" s="53">
        <v>1.2709638999999999</v>
      </c>
      <c r="P687" s="53">
        <v>1.4831055</v>
      </c>
      <c r="Q687" s="53">
        <v>1.7555588</v>
      </c>
      <c r="R687" s="53">
        <v>1.9159322000000001</v>
      </c>
      <c r="S687" s="53">
        <v>2.0893652999999999</v>
      </c>
      <c r="T687" s="53">
        <v>2.2350644000000002</v>
      </c>
      <c r="U687" s="53">
        <v>2.3202544000000001</v>
      </c>
      <c r="V687" s="53">
        <v>2.4060317000000002</v>
      </c>
      <c r="W687" s="53">
        <v>2.4484655000000002</v>
      </c>
      <c r="X687" s="53">
        <v>2.4256454000000001</v>
      </c>
      <c r="Y687" s="53">
        <v>2.3411141999999998</v>
      </c>
      <c r="Z687" s="53">
        <v>2.1390106000000002</v>
      </c>
      <c r="AA687" s="53">
        <v>1.9859928</v>
      </c>
      <c r="AB687" s="53">
        <v>1.8853489000000001</v>
      </c>
      <c r="AC687" s="53">
        <v>1.7090687</v>
      </c>
      <c r="AD687" s="53">
        <v>1.5060385000000001</v>
      </c>
      <c r="AE687" s="53">
        <v>1.2434102</v>
      </c>
      <c r="AF687" s="53">
        <v>1.1071093999999999</v>
      </c>
      <c r="AG687" s="53">
        <v>-8.0465099999999998E-3</v>
      </c>
      <c r="AH687" s="53">
        <v>-2.2280400000000001E-3</v>
      </c>
      <c r="AI687" s="53">
        <v>9.6368200000000008E-3</v>
      </c>
      <c r="AJ687" s="53">
        <v>1.61811E-2</v>
      </c>
      <c r="AK687" s="53">
        <v>2.8399549999999999E-2</v>
      </c>
      <c r="AL687" s="53">
        <v>2.9804500000000001E-2</v>
      </c>
      <c r="AM687" s="53">
        <v>-3.1368300000000002E-3</v>
      </c>
      <c r="AN687" s="53">
        <v>2.2528019999999999E-2</v>
      </c>
      <c r="AO687" s="53">
        <v>1.5943140000000001E-2</v>
      </c>
      <c r="AP687" s="53">
        <v>1.560373E-2</v>
      </c>
      <c r="AQ687" s="53">
        <v>1.0445090000000001E-2</v>
      </c>
      <c r="AR687" s="53">
        <v>1.6068550000000001E-2</v>
      </c>
      <c r="AS687" s="53">
        <v>1.3544799999999999E-3</v>
      </c>
      <c r="AT687" s="53">
        <v>-1.437809E-2</v>
      </c>
      <c r="AU687" s="53">
        <v>-3.9534310000000003E-2</v>
      </c>
      <c r="AV687" s="53">
        <v>-6.0623339999999998E-2</v>
      </c>
      <c r="AW687" s="53">
        <v>-3.0353379999999999E-2</v>
      </c>
      <c r="AX687" s="53">
        <v>-1.883044E-2</v>
      </c>
      <c r="AY687" s="53">
        <v>5.6136209999999999E-2</v>
      </c>
      <c r="AZ687" s="53">
        <v>8.4045750000000002E-2</v>
      </c>
      <c r="BA687" s="53">
        <v>6.2896540000000001E-2</v>
      </c>
      <c r="BB687" s="53">
        <v>3.6249209999999997E-2</v>
      </c>
      <c r="BC687" s="53">
        <v>-2.355082E-2</v>
      </c>
      <c r="BD687" s="53">
        <v>-1.035385E-2</v>
      </c>
      <c r="BE687" s="53">
        <v>2.311181E-2</v>
      </c>
      <c r="BF687" s="53">
        <v>2.9027500000000001E-2</v>
      </c>
      <c r="BG687" s="53">
        <v>3.919537E-2</v>
      </c>
      <c r="BH687" s="53">
        <v>4.7200930000000002E-2</v>
      </c>
      <c r="BI687" s="53">
        <v>6.3777459999999994E-2</v>
      </c>
      <c r="BJ687" s="53">
        <v>8.4149840000000004E-2</v>
      </c>
      <c r="BK687" s="53">
        <v>5.7481860000000003E-2</v>
      </c>
      <c r="BL687" s="53">
        <v>9.5604700000000001E-2</v>
      </c>
      <c r="BM687" s="53">
        <v>0.10193761</v>
      </c>
      <c r="BN687" s="53">
        <v>8.8435899999999998E-2</v>
      </c>
      <c r="BO687" s="53">
        <v>9.6823199999999998E-2</v>
      </c>
      <c r="BP687" s="53">
        <v>0.10567384</v>
      </c>
      <c r="BQ687" s="53">
        <v>8.8648679999999994E-2</v>
      </c>
      <c r="BR687" s="53">
        <v>6.2701350000000003E-2</v>
      </c>
      <c r="BS687" s="53">
        <v>4.0917450000000001E-2</v>
      </c>
      <c r="BT687" s="53">
        <v>1.658314E-2</v>
      </c>
      <c r="BU687" s="53">
        <v>3.3982030000000003E-2</v>
      </c>
      <c r="BV687" s="53">
        <v>4.5966220000000002E-2</v>
      </c>
      <c r="BW687" s="53">
        <v>0.11208266</v>
      </c>
      <c r="BX687" s="53">
        <v>0.13827775</v>
      </c>
      <c r="BY687" s="53">
        <v>0.10615246</v>
      </c>
      <c r="BZ687" s="53">
        <v>7.4796440000000006E-2</v>
      </c>
      <c r="CA687" s="53">
        <v>1.4154979999999999E-2</v>
      </c>
      <c r="CB687" s="53">
        <v>2.3338250000000001E-2</v>
      </c>
      <c r="CC687" s="53">
        <v>4.4691969999999998E-2</v>
      </c>
      <c r="CD687" s="53">
        <v>5.0674999999999998E-2</v>
      </c>
      <c r="CE687" s="53">
        <v>5.9667530000000003E-2</v>
      </c>
      <c r="CF687" s="53">
        <v>6.8685170000000004E-2</v>
      </c>
      <c r="CG687" s="53">
        <v>8.8280120000000004E-2</v>
      </c>
      <c r="CH687" s="53">
        <v>0.12178928</v>
      </c>
      <c r="CI687" s="53">
        <v>9.9466170000000007E-2</v>
      </c>
      <c r="CJ687" s="53">
        <v>0.1462174</v>
      </c>
      <c r="CK687" s="53">
        <v>0.1614971</v>
      </c>
      <c r="CL687" s="53">
        <v>0.13887920000000001</v>
      </c>
      <c r="CM687" s="53">
        <v>0.15664844</v>
      </c>
      <c r="CN687" s="53">
        <v>0.16773423000000001</v>
      </c>
      <c r="CO687" s="53">
        <v>0.14910838000000001</v>
      </c>
      <c r="CP687" s="53">
        <v>0.11608635</v>
      </c>
      <c r="CQ687" s="53">
        <v>9.6638100000000005E-2</v>
      </c>
      <c r="CR687" s="53">
        <v>7.0056110000000005E-2</v>
      </c>
      <c r="CS687" s="53">
        <v>7.8540550000000001E-2</v>
      </c>
      <c r="CT687" s="53">
        <v>9.0844149999999999E-2</v>
      </c>
      <c r="CU687" s="53">
        <v>0.15083098</v>
      </c>
      <c r="CV687" s="53">
        <v>0.17583867</v>
      </c>
      <c r="CW687" s="53">
        <v>0.13611133</v>
      </c>
      <c r="CX687" s="53">
        <v>0.10149407000000001</v>
      </c>
      <c r="CY687" s="53">
        <v>4.0269890000000003E-2</v>
      </c>
      <c r="CZ687" s="53">
        <v>4.6673289999999999E-2</v>
      </c>
      <c r="DA687" s="53">
        <v>6.6272139999999993E-2</v>
      </c>
      <c r="DB687" s="53">
        <v>7.2322520000000001E-2</v>
      </c>
      <c r="DC687" s="53">
        <v>8.013969E-2</v>
      </c>
      <c r="DD687" s="53">
        <v>9.0169429999999995E-2</v>
      </c>
      <c r="DE687" s="53">
        <v>0.11278272</v>
      </c>
      <c r="DF687" s="53">
        <v>0.15942872</v>
      </c>
      <c r="DG687" s="53">
        <v>0.14145052999999999</v>
      </c>
      <c r="DH687" s="53">
        <v>0.19683011</v>
      </c>
      <c r="DI687" s="53">
        <v>0.22105664999999999</v>
      </c>
      <c r="DJ687" s="53">
        <v>0.18932256</v>
      </c>
      <c r="DK687" s="53">
        <v>0.21647368</v>
      </c>
      <c r="DL687" s="53">
        <v>0.22979462</v>
      </c>
      <c r="DM687" s="53">
        <v>0.20956807</v>
      </c>
      <c r="DN687" s="53">
        <v>0.16947132000000001</v>
      </c>
      <c r="DO687" s="53">
        <v>0.15235876000000001</v>
      </c>
      <c r="DP687" s="53">
        <v>0.12352907</v>
      </c>
      <c r="DQ687" s="53">
        <v>0.12309902</v>
      </c>
      <c r="DR687" s="53">
        <v>0.13572211000000001</v>
      </c>
      <c r="DS687" s="53">
        <v>0.18957930000000001</v>
      </c>
      <c r="DT687" s="53">
        <v>0.21339959</v>
      </c>
      <c r="DU687" s="53">
        <v>0.16607027999999999</v>
      </c>
      <c r="DV687" s="53">
        <v>0.12819178000000001</v>
      </c>
      <c r="DW687" s="53">
        <v>6.6384819999999997E-2</v>
      </c>
      <c r="DX687" s="53">
        <v>7.0008340000000002E-2</v>
      </c>
      <c r="DY687" s="53">
        <v>9.7430459999999997E-2</v>
      </c>
      <c r="DZ687" s="53">
        <v>0.10357806999999999</v>
      </c>
      <c r="EA687" s="53">
        <v>0.10969827</v>
      </c>
      <c r="EB687" s="53">
        <v>0.12118925999999999</v>
      </c>
      <c r="EC687" s="53">
        <v>0.14816066999999999</v>
      </c>
      <c r="ED687" s="53">
        <v>0.21377404</v>
      </c>
      <c r="EE687" s="53">
        <v>0.2020692</v>
      </c>
      <c r="EF687" s="53">
        <v>0.26990678000000001</v>
      </c>
      <c r="EG687" s="53">
        <v>0.30705114</v>
      </c>
      <c r="EH687" s="53">
        <v>0.26215472000000001</v>
      </c>
      <c r="EI687" s="53">
        <v>0.30285178000000001</v>
      </c>
      <c r="EJ687" s="53">
        <v>0.31939995999999998</v>
      </c>
      <c r="EK687" s="53">
        <v>0.29686228999999997</v>
      </c>
      <c r="EL687" s="53">
        <v>0.24655077</v>
      </c>
      <c r="EM687" s="53">
        <v>0.23281049000000001</v>
      </c>
      <c r="EN687" s="53">
        <v>0.20073553</v>
      </c>
      <c r="EO687" s="53">
        <v>0.18743446</v>
      </c>
      <c r="EP687" s="53">
        <v>0.20051877000000001</v>
      </c>
      <c r="EQ687" s="53">
        <v>0.24552573999999999</v>
      </c>
      <c r="ER687" s="53">
        <v>0.26763165999999999</v>
      </c>
      <c r="ES687" s="53">
        <v>0.20932618</v>
      </c>
      <c r="ET687" s="53">
        <v>0.16673895999999999</v>
      </c>
      <c r="EU687" s="53">
        <v>0.10409061</v>
      </c>
      <c r="EV687" s="53">
        <v>0.10370047</v>
      </c>
      <c r="EW687" s="53">
        <v>75.040499999999994</v>
      </c>
      <c r="EX687" s="53">
        <v>73.092449999999999</v>
      </c>
      <c r="EY687" s="53">
        <v>71.133960000000002</v>
      </c>
      <c r="EZ687" s="53">
        <v>69.316419999999994</v>
      </c>
      <c r="FA687" s="53">
        <v>67.974969999999999</v>
      </c>
      <c r="FB687" s="53">
        <v>66.900980000000004</v>
      </c>
      <c r="FC687" s="53">
        <v>65.925569999999993</v>
      </c>
      <c r="FD687" s="53">
        <v>66.452380000000005</v>
      </c>
      <c r="FE687" s="53">
        <v>69.519970000000001</v>
      </c>
      <c r="FF687" s="53">
        <v>74.014520000000005</v>
      </c>
      <c r="FG687" s="53">
        <v>78.487930000000006</v>
      </c>
      <c r="FH687" s="53">
        <v>82.406760000000006</v>
      </c>
      <c r="FI687" s="53">
        <v>85.77431</v>
      </c>
      <c r="FJ687" s="53">
        <v>88.839510000000004</v>
      </c>
      <c r="FK687" s="53">
        <v>90.946650000000005</v>
      </c>
      <c r="FL687" s="53">
        <v>92.416780000000003</v>
      </c>
      <c r="FM687" s="53">
        <v>93.101969999999994</v>
      </c>
      <c r="FN687" s="53">
        <v>92.440250000000006</v>
      </c>
      <c r="FO687" s="53">
        <v>90.503500000000003</v>
      </c>
      <c r="FP687" s="53">
        <v>87.219629999999995</v>
      </c>
      <c r="FQ687" s="53">
        <v>84.450040000000001</v>
      </c>
      <c r="FR687" s="53">
        <v>81.944429999999997</v>
      </c>
      <c r="FS687" s="53">
        <v>79.316980000000001</v>
      </c>
      <c r="FT687" s="53">
        <v>76.78828</v>
      </c>
      <c r="FU687" s="53">
        <v>428</v>
      </c>
      <c r="FV687" s="53">
        <v>10096.530000000001</v>
      </c>
      <c r="FW687" s="53">
        <v>119.45650000000001</v>
      </c>
      <c r="FX687" s="53">
        <v>1</v>
      </c>
    </row>
    <row r="688" spans="1:180" x14ac:dyDescent="0.3">
      <c r="A688" t="s">
        <v>174</v>
      </c>
      <c r="B688" t="s">
        <v>247</v>
      </c>
      <c r="C688" t="s">
        <v>0</v>
      </c>
      <c r="D688" t="s">
        <v>227</v>
      </c>
      <c r="E688" t="s">
        <v>189</v>
      </c>
      <c r="F688" t="s">
        <v>230</v>
      </c>
      <c r="G688" t="s">
        <v>243</v>
      </c>
      <c r="H688" s="53">
        <v>71</v>
      </c>
      <c r="I688" s="53">
        <v>1.0720126999999999</v>
      </c>
      <c r="J688" s="53">
        <v>1.0328789</v>
      </c>
      <c r="K688" s="53">
        <v>1.0202856</v>
      </c>
      <c r="L688" s="53">
        <v>1.0270846</v>
      </c>
      <c r="M688" s="53">
        <v>1.1009388</v>
      </c>
      <c r="N688" s="53">
        <v>1.2206376999999999</v>
      </c>
      <c r="O688" s="53">
        <v>1.3121446000000001</v>
      </c>
      <c r="P688" s="53">
        <v>1.5633731</v>
      </c>
      <c r="Q688" s="53">
        <v>1.8774203</v>
      </c>
      <c r="R688" s="53">
        <v>2.0966832000000002</v>
      </c>
      <c r="S688" s="53">
        <v>2.2660282</v>
      </c>
      <c r="T688" s="53">
        <v>2.4022459999999999</v>
      </c>
      <c r="U688" s="53">
        <v>2.4982692000000002</v>
      </c>
      <c r="V688" s="53">
        <v>2.5942896000000002</v>
      </c>
      <c r="W688" s="53">
        <v>2.6377685999999998</v>
      </c>
      <c r="X688" s="53">
        <v>2.6348356000000002</v>
      </c>
      <c r="Y688" s="53">
        <v>2.5574157</v>
      </c>
      <c r="Z688" s="53">
        <v>2.3260502000000001</v>
      </c>
      <c r="AA688" s="53">
        <v>2.1073382000000001</v>
      </c>
      <c r="AB688" s="53">
        <v>2.0000969999999998</v>
      </c>
      <c r="AC688" s="53">
        <v>1.8630556</v>
      </c>
      <c r="AD688" s="53">
        <v>1.6242293999999999</v>
      </c>
      <c r="AE688" s="53">
        <v>1.3343208</v>
      </c>
      <c r="AF688" s="53">
        <v>1.1663781</v>
      </c>
      <c r="AG688" s="53">
        <v>-6.3901070000000004E-2</v>
      </c>
      <c r="AH688" s="53">
        <v>-4.4960859999999998E-2</v>
      </c>
      <c r="AI688" s="53">
        <v>-1.940586E-2</v>
      </c>
      <c r="AJ688" s="53">
        <v>2.17089E-3</v>
      </c>
      <c r="AK688" s="53">
        <v>2.0735969999999999E-2</v>
      </c>
      <c r="AL688" s="53">
        <v>1.6933340000000002E-2</v>
      </c>
      <c r="AM688" s="53">
        <v>-3.3662650000000002E-2</v>
      </c>
      <c r="AN688" s="53">
        <v>-3.6039139999999997E-2</v>
      </c>
      <c r="AO688" s="53">
        <v>-4.0594699999999999E-3</v>
      </c>
      <c r="AP688" s="53">
        <v>-2.49248E-3</v>
      </c>
      <c r="AQ688" s="53">
        <v>-1.8854320000000001E-2</v>
      </c>
      <c r="AR688" s="53">
        <v>-4.2520589999999997E-2</v>
      </c>
      <c r="AS688" s="53">
        <v>-6.0653779999999997E-2</v>
      </c>
      <c r="AT688" s="53">
        <v>-7.4345090000000003E-2</v>
      </c>
      <c r="AU688" s="53">
        <v>-8.5026190000000001E-2</v>
      </c>
      <c r="AV688" s="53">
        <v>-9.6971160000000001E-2</v>
      </c>
      <c r="AW688" s="53">
        <v>-5.824841E-2</v>
      </c>
      <c r="AX688" s="53">
        <v>-6.1060089999999997E-2</v>
      </c>
      <c r="AY688" s="53">
        <v>-6.1702659999999999E-2</v>
      </c>
      <c r="AZ688" s="53">
        <v>-1.7638569999999999E-2</v>
      </c>
      <c r="BA688" s="53">
        <v>8.4067900000000008E-3</v>
      </c>
      <c r="BB688" s="53">
        <v>-2.7437690000000001E-2</v>
      </c>
      <c r="BC688" s="53">
        <v>-7.8746099999999999E-2</v>
      </c>
      <c r="BD688" s="53">
        <v>-6.838321E-2</v>
      </c>
      <c r="BE688" s="53">
        <v>-3.4765070000000002E-2</v>
      </c>
      <c r="BF688" s="53">
        <v>-1.7650280000000001E-2</v>
      </c>
      <c r="BG688" s="53">
        <v>9.9465400000000002E-3</v>
      </c>
      <c r="BH688" s="53">
        <v>3.1349429999999998E-2</v>
      </c>
      <c r="BI688" s="53">
        <v>5.7034880000000003E-2</v>
      </c>
      <c r="BJ688" s="53">
        <v>6.0643030000000001E-2</v>
      </c>
      <c r="BK688" s="53">
        <v>1.057252E-2</v>
      </c>
      <c r="BL688" s="53">
        <v>2.3348580000000001E-2</v>
      </c>
      <c r="BM688" s="53">
        <v>6.1106819999999999E-2</v>
      </c>
      <c r="BN688" s="53">
        <v>6.6778939999999995E-2</v>
      </c>
      <c r="BO688" s="53">
        <v>5.4482059999999999E-2</v>
      </c>
      <c r="BP688" s="53">
        <v>4.0347859999999999E-2</v>
      </c>
      <c r="BQ688" s="53">
        <v>2.198249E-2</v>
      </c>
      <c r="BR688" s="53">
        <v>6.51573E-3</v>
      </c>
      <c r="BS688" s="53">
        <v>-6.8678699999999999E-3</v>
      </c>
      <c r="BT688" s="53">
        <v>-2.0620639999999999E-2</v>
      </c>
      <c r="BU688" s="53">
        <v>4.6646600000000002E-3</v>
      </c>
      <c r="BV688" s="53">
        <v>-6.4839600000000004E-3</v>
      </c>
      <c r="BW688" s="53">
        <v>-7.1630299999999999E-3</v>
      </c>
      <c r="BX688" s="53">
        <v>4.7215239999999999E-2</v>
      </c>
      <c r="BY688" s="53">
        <v>4.9390660000000003E-2</v>
      </c>
      <c r="BZ688" s="53">
        <v>9.3510299999999998E-3</v>
      </c>
      <c r="CA688" s="53">
        <v>-4.2814699999999997E-2</v>
      </c>
      <c r="CB688" s="53">
        <v>-3.6694650000000002E-2</v>
      </c>
      <c r="CC688" s="53">
        <v>-1.4585559999999999E-2</v>
      </c>
      <c r="CD688" s="53">
        <v>1.26494E-3</v>
      </c>
      <c r="CE688" s="53">
        <v>3.027593E-2</v>
      </c>
      <c r="CF688" s="53">
        <v>5.1558399999999997E-2</v>
      </c>
      <c r="CG688" s="53">
        <v>8.2175399999999996E-2</v>
      </c>
      <c r="CH688" s="53">
        <v>9.0916209999999997E-2</v>
      </c>
      <c r="CI688" s="53">
        <v>4.1209660000000002E-2</v>
      </c>
      <c r="CJ688" s="53">
        <v>6.4480339999999997E-2</v>
      </c>
      <c r="CK688" s="53">
        <v>0.10624078000000001</v>
      </c>
      <c r="CL688" s="53">
        <v>0.11475616</v>
      </c>
      <c r="CM688" s="53">
        <v>0.10527461</v>
      </c>
      <c r="CN688" s="53">
        <v>9.7742289999999996E-2</v>
      </c>
      <c r="CO688" s="53">
        <v>7.9216120000000001E-2</v>
      </c>
      <c r="CP688" s="53">
        <v>6.2519690000000003E-2</v>
      </c>
      <c r="CQ688" s="53">
        <v>4.7264349999999997E-2</v>
      </c>
      <c r="CR688" s="53">
        <v>3.2259469999999998E-2</v>
      </c>
      <c r="CS688" s="53">
        <v>4.8238059999999999E-2</v>
      </c>
      <c r="CT688" s="53">
        <v>3.1315299999999997E-2</v>
      </c>
      <c r="CU688" s="53">
        <v>3.0610950000000001E-2</v>
      </c>
      <c r="CV688" s="53">
        <v>9.2132790000000006E-2</v>
      </c>
      <c r="CW688" s="53">
        <v>7.7775960000000005E-2</v>
      </c>
      <c r="CX688" s="53">
        <v>3.4830779999999999E-2</v>
      </c>
      <c r="CY688" s="53">
        <v>-1.7928739999999999E-2</v>
      </c>
      <c r="CZ688" s="53">
        <v>-1.474725E-2</v>
      </c>
      <c r="DA688" s="53">
        <v>5.5939500000000003E-3</v>
      </c>
      <c r="DB688" s="53">
        <v>2.0180170000000001E-2</v>
      </c>
      <c r="DC688" s="53">
        <v>5.0605310000000001E-2</v>
      </c>
      <c r="DD688" s="53">
        <v>7.1767369999999997E-2</v>
      </c>
      <c r="DE688" s="53">
        <v>0.10731593</v>
      </c>
      <c r="DF688" s="53">
        <v>0.12118946999999999</v>
      </c>
      <c r="DG688" s="53">
        <v>7.1846820000000006E-2</v>
      </c>
      <c r="DH688" s="53">
        <v>0.10561207</v>
      </c>
      <c r="DI688" s="53">
        <v>0.15137476999999999</v>
      </c>
      <c r="DJ688" s="53">
        <v>0.16273328000000001</v>
      </c>
      <c r="DK688" s="53">
        <v>0.15606716000000001</v>
      </c>
      <c r="DL688" s="53">
        <v>0.15513669999999999</v>
      </c>
      <c r="DM688" s="53">
        <v>0.13644978999999999</v>
      </c>
      <c r="DN688" s="53">
        <v>0.11852364</v>
      </c>
      <c r="DO688" s="53">
        <v>0.10139658999999999</v>
      </c>
      <c r="DP688" s="53">
        <v>8.5139580000000006E-2</v>
      </c>
      <c r="DQ688" s="53">
        <v>9.1811450000000003E-2</v>
      </c>
      <c r="DR688" s="53">
        <v>6.9114549999999997E-2</v>
      </c>
      <c r="DS688" s="53">
        <v>6.8384929999999997E-2</v>
      </c>
      <c r="DT688" s="53">
        <v>0.13705038</v>
      </c>
      <c r="DU688" s="53">
        <v>0.10616125999999999</v>
      </c>
      <c r="DV688" s="53">
        <v>6.0310540000000003E-2</v>
      </c>
      <c r="DW688" s="53">
        <v>6.95723E-3</v>
      </c>
      <c r="DX688" s="53">
        <v>7.2001499999999998E-3</v>
      </c>
      <c r="DY688" s="53">
        <v>3.4729950000000002E-2</v>
      </c>
      <c r="DZ688" s="53">
        <v>4.749076E-2</v>
      </c>
      <c r="EA688" s="53">
        <v>7.9957710000000001E-2</v>
      </c>
      <c r="EB688" s="53">
        <v>0.10094595000000001</v>
      </c>
      <c r="EC688" s="53">
        <v>0.14361482</v>
      </c>
      <c r="ED688" s="53">
        <v>0.16489913</v>
      </c>
      <c r="EE688" s="53">
        <v>0.11608195</v>
      </c>
      <c r="EF688" s="53">
        <v>0.16499981</v>
      </c>
      <c r="EG688" s="53">
        <v>0.21654113</v>
      </c>
      <c r="EH688" s="53">
        <v>0.23200477999999999</v>
      </c>
      <c r="EI688" s="53">
        <v>0.22940356000000001</v>
      </c>
      <c r="EJ688" s="53">
        <v>0.23800514</v>
      </c>
      <c r="EK688" s="53">
        <v>0.21908605</v>
      </c>
      <c r="EL688" s="53">
        <v>0.19938447000000001</v>
      </c>
      <c r="EM688" s="53">
        <v>0.17955488</v>
      </c>
      <c r="EN688" s="53">
        <v>0.16149007000000001</v>
      </c>
      <c r="EO688" s="53">
        <v>0.15472454999999999</v>
      </c>
      <c r="EP688" s="53">
        <v>0.12369065999999999</v>
      </c>
      <c r="EQ688" s="53">
        <v>0.12292457</v>
      </c>
      <c r="ER688" s="53">
        <v>0.20190411999999999</v>
      </c>
      <c r="ES688" s="53">
        <v>0.14714516</v>
      </c>
      <c r="ET688" s="53">
        <v>9.7099240000000003E-2</v>
      </c>
      <c r="EU688" s="53">
        <v>4.2888610000000001E-2</v>
      </c>
      <c r="EV688" s="53">
        <v>3.8888720000000002E-2</v>
      </c>
      <c r="EW688" s="53">
        <v>80.140460000000004</v>
      </c>
      <c r="EX688" s="53">
        <v>77.999520000000004</v>
      </c>
      <c r="EY688" s="53">
        <v>76.351780000000005</v>
      </c>
      <c r="EZ688" s="53">
        <v>74.99342</v>
      </c>
      <c r="FA688" s="53">
        <v>73.237920000000003</v>
      </c>
      <c r="FB688" s="53">
        <v>71.704409999999996</v>
      </c>
      <c r="FC688" s="53">
        <v>70.944980000000001</v>
      </c>
      <c r="FD688" s="53">
        <v>72.438980000000001</v>
      </c>
      <c r="FE688" s="53">
        <v>75.890339999999995</v>
      </c>
      <c r="FF688" s="53">
        <v>80.028360000000006</v>
      </c>
      <c r="FG688" s="53">
        <v>84.266229999999993</v>
      </c>
      <c r="FH688" s="53">
        <v>87.857039999999998</v>
      </c>
      <c r="FI688" s="53">
        <v>91.267340000000004</v>
      </c>
      <c r="FJ688" s="53">
        <v>94.278229999999994</v>
      </c>
      <c r="FK688" s="53">
        <v>96.331440000000001</v>
      </c>
      <c r="FL688" s="53">
        <v>97.919229999999999</v>
      </c>
      <c r="FM688" s="53">
        <v>98.734200000000001</v>
      </c>
      <c r="FN688" s="53">
        <v>98.265159999999995</v>
      </c>
      <c r="FO688" s="53">
        <v>96.428939999999997</v>
      </c>
      <c r="FP688" s="53">
        <v>93.635419999999996</v>
      </c>
      <c r="FQ688" s="53">
        <v>90.373339999999999</v>
      </c>
      <c r="FR688" s="53">
        <v>87.597719999999995</v>
      </c>
      <c r="FS688" s="53">
        <v>84.662189999999995</v>
      </c>
      <c r="FT688" s="53">
        <v>82.080029999999994</v>
      </c>
      <c r="FU688" s="53">
        <v>427.93549999999999</v>
      </c>
      <c r="FV688" s="53">
        <v>11384.59</v>
      </c>
      <c r="FW688" s="53">
        <v>119.113</v>
      </c>
      <c r="FX688" s="53">
        <v>1</v>
      </c>
    </row>
    <row r="689" spans="1:180" x14ac:dyDescent="0.3">
      <c r="A689" t="s">
        <v>174</v>
      </c>
      <c r="B689" t="s">
        <v>247</v>
      </c>
      <c r="C689" t="s">
        <v>0</v>
      </c>
      <c r="D689" t="s">
        <v>248</v>
      </c>
      <c r="E689" t="s">
        <v>187</v>
      </c>
      <c r="F689" t="s">
        <v>230</v>
      </c>
      <c r="G689" t="s">
        <v>243</v>
      </c>
      <c r="H689" s="53">
        <v>71</v>
      </c>
      <c r="I689" s="53">
        <v>1.1003963000000001</v>
      </c>
      <c r="J689" s="53">
        <v>1.0422537000000001</v>
      </c>
      <c r="K689" s="53">
        <v>1.0038811000000001</v>
      </c>
      <c r="L689" s="53">
        <v>0.98177380000000003</v>
      </c>
      <c r="M689" s="53">
        <v>1.0029729999999999</v>
      </c>
      <c r="N689" s="53">
        <v>1.0554044</v>
      </c>
      <c r="O689" s="53">
        <v>1.0730038</v>
      </c>
      <c r="P689" s="53">
        <v>1.2941795</v>
      </c>
      <c r="Q689" s="53">
        <v>1.5172905999999999</v>
      </c>
      <c r="R689" s="53">
        <v>1.6721778</v>
      </c>
      <c r="S689" s="53">
        <v>1.8708123999999999</v>
      </c>
      <c r="T689" s="53">
        <v>1.9565626</v>
      </c>
      <c r="U689" s="53">
        <v>2.0378710999999998</v>
      </c>
      <c r="V689" s="53">
        <v>2.0556602000000002</v>
      </c>
      <c r="W689" s="53">
        <v>2.0582261000000002</v>
      </c>
      <c r="X689" s="53">
        <v>2.0599251000000001</v>
      </c>
      <c r="Y689" s="53">
        <v>2.0277691999999998</v>
      </c>
      <c r="Z689" s="53">
        <v>1.9703998</v>
      </c>
      <c r="AA689" s="53">
        <v>1.9130644999999999</v>
      </c>
      <c r="AB689" s="53">
        <v>1.804306</v>
      </c>
      <c r="AC689" s="53">
        <v>1.6984961000000001</v>
      </c>
      <c r="AD689" s="53">
        <v>1.5402555</v>
      </c>
      <c r="AE689" s="53">
        <v>1.3033825000000001</v>
      </c>
      <c r="AF689" s="53">
        <v>1.1837759000000001</v>
      </c>
      <c r="AG689" s="53">
        <v>-5.870616E-2</v>
      </c>
      <c r="AH689" s="53">
        <v>-3.974221E-2</v>
      </c>
      <c r="AI689" s="53">
        <v>-2.326392E-2</v>
      </c>
      <c r="AJ689" s="53">
        <v>-1.0485319999999999E-2</v>
      </c>
      <c r="AK689" s="53">
        <v>-2.34417E-3</v>
      </c>
      <c r="AL689" s="53">
        <v>2.5692989999999999E-2</v>
      </c>
      <c r="AM689" s="53">
        <v>-1.103667E-2</v>
      </c>
      <c r="AN689" s="53">
        <v>3.9127820000000001E-2</v>
      </c>
      <c r="AO689" s="53">
        <v>4.7286000000000002E-2</v>
      </c>
      <c r="AP689" s="53">
        <v>2.9593520000000002E-2</v>
      </c>
      <c r="AQ689" s="53">
        <v>7.6756820000000003E-2</v>
      </c>
      <c r="AR689" s="53">
        <v>5.1396299999999999E-2</v>
      </c>
      <c r="AS689" s="53">
        <v>3.1480069999999999E-2</v>
      </c>
      <c r="AT689" s="53">
        <v>-2.0930669999999998E-2</v>
      </c>
      <c r="AU689" s="53">
        <v>-7.59127E-2</v>
      </c>
      <c r="AV689" s="53">
        <v>-0.12399149</v>
      </c>
      <c r="AW689" s="53">
        <v>-0.14504327</v>
      </c>
      <c r="AX689" s="53">
        <v>-0.14638736999999999</v>
      </c>
      <c r="AY689" s="53">
        <v>-0.10795529</v>
      </c>
      <c r="AZ689" s="53">
        <v>-0.10682965</v>
      </c>
      <c r="BA689" s="53">
        <v>-7.9956509999999995E-2</v>
      </c>
      <c r="BB689" s="53">
        <v>-7.9530859999999995E-2</v>
      </c>
      <c r="BC689" s="53">
        <v>-9.9000270000000001E-2</v>
      </c>
      <c r="BD689" s="53">
        <v>-6.4976370000000006E-2</v>
      </c>
      <c r="BE689" s="53">
        <v>-2.4955649999999999E-2</v>
      </c>
      <c r="BF689" s="53">
        <v>-1.0599219999999999E-2</v>
      </c>
      <c r="BG689" s="53">
        <v>2.38806E-3</v>
      </c>
      <c r="BH689" s="53">
        <v>1.3381840000000001E-2</v>
      </c>
      <c r="BI689" s="53">
        <v>2.5920249999999999E-2</v>
      </c>
      <c r="BJ689" s="53">
        <v>6.4516710000000005E-2</v>
      </c>
      <c r="BK689" s="53">
        <v>3.061345E-2</v>
      </c>
      <c r="BL689" s="53">
        <v>8.8153460000000003E-2</v>
      </c>
      <c r="BM689" s="53">
        <v>0.10485614</v>
      </c>
      <c r="BN689" s="53">
        <v>8.498522E-2</v>
      </c>
      <c r="BO689" s="53">
        <v>0.14175718000000001</v>
      </c>
      <c r="BP689" s="53">
        <v>0.11565615999999999</v>
      </c>
      <c r="BQ689" s="53">
        <v>9.956429E-2</v>
      </c>
      <c r="BR689" s="53">
        <v>3.671253E-2</v>
      </c>
      <c r="BS689" s="53">
        <v>-2.0941709999999999E-2</v>
      </c>
      <c r="BT689" s="53">
        <v>-6.5594219999999995E-2</v>
      </c>
      <c r="BU689" s="53">
        <v>-9.4201099999999996E-2</v>
      </c>
      <c r="BV689" s="53">
        <v>-0.10003793</v>
      </c>
      <c r="BW689" s="53">
        <v>-6.1151570000000002E-2</v>
      </c>
      <c r="BX689" s="53">
        <v>-5.9482859999999999E-2</v>
      </c>
      <c r="BY689" s="53">
        <v>-3.999279E-2</v>
      </c>
      <c r="BZ689" s="53">
        <v>-3.8345259999999999E-2</v>
      </c>
      <c r="CA689" s="53">
        <v>-6.1866989999999997E-2</v>
      </c>
      <c r="CB689" s="53">
        <v>-2.8505869999999999E-2</v>
      </c>
      <c r="CC689" s="53">
        <v>-1.5801400000000001E-3</v>
      </c>
      <c r="CD689" s="53">
        <v>9.5851200000000008E-3</v>
      </c>
      <c r="CE689" s="53">
        <v>2.015455E-2</v>
      </c>
      <c r="CF689" s="53">
        <v>2.991216E-2</v>
      </c>
      <c r="CG689" s="53">
        <v>4.5496109999999999E-2</v>
      </c>
      <c r="CH689" s="53">
        <v>9.1405899999999998E-2</v>
      </c>
      <c r="CI689" s="53">
        <v>5.9460209999999999E-2</v>
      </c>
      <c r="CJ689" s="53">
        <v>0.12210849999999999</v>
      </c>
      <c r="CK689" s="53">
        <v>0.14472903000000001</v>
      </c>
      <c r="CL689" s="53">
        <v>0.12334937</v>
      </c>
      <c r="CM689" s="53">
        <v>0.18677615</v>
      </c>
      <c r="CN689" s="53">
        <v>0.16016237</v>
      </c>
      <c r="CO689" s="53">
        <v>0.1467193</v>
      </c>
      <c r="CP689" s="53">
        <v>7.6636049999999997E-2</v>
      </c>
      <c r="CQ689" s="53">
        <v>1.7131049999999998E-2</v>
      </c>
      <c r="CR689" s="53">
        <v>-2.5148429999999999E-2</v>
      </c>
      <c r="CS689" s="53">
        <v>-5.8987949999999997E-2</v>
      </c>
      <c r="CT689" s="53">
        <v>-6.7936479999999994E-2</v>
      </c>
      <c r="CU689" s="53">
        <v>-2.8735469999999999E-2</v>
      </c>
      <c r="CV689" s="53">
        <v>-2.669059E-2</v>
      </c>
      <c r="CW689" s="53">
        <v>-1.231406E-2</v>
      </c>
      <c r="CX689" s="53">
        <v>-9.8202199999999993E-3</v>
      </c>
      <c r="CY689" s="53">
        <v>-3.614858E-2</v>
      </c>
      <c r="CZ689" s="53">
        <v>-3.2465100000000002E-3</v>
      </c>
      <c r="DA689" s="53">
        <v>2.179536E-2</v>
      </c>
      <c r="DB689" s="53">
        <v>2.9769469999999999E-2</v>
      </c>
      <c r="DC689" s="53">
        <v>3.7921040000000003E-2</v>
      </c>
      <c r="DD689" s="53">
        <v>4.6442480000000001E-2</v>
      </c>
      <c r="DE689" s="53">
        <v>6.5071970000000007E-2</v>
      </c>
      <c r="DF689" s="53">
        <v>0.11829509000000001</v>
      </c>
      <c r="DG689" s="53">
        <v>8.8306960000000004E-2</v>
      </c>
      <c r="DH689" s="53">
        <v>0.15606347000000001</v>
      </c>
      <c r="DI689" s="53">
        <v>0.18460198999999999</v>
      </c>
      <c r="DJ689" s="53">
        <v>0.16171351</v>
      </c>
      <c r="DK689" s="53">
        <v>0.23179519000000001</v>
      </c>
      <c r="DL689" s="53">
        <v>0.20466857999999999</v>
      </c>
      <c r="DM689" s="53">
        <v>0.19387423000000001</v>
      </c>
      <c r="DN689" s="53">
        <v>0.11655956000000001</v>
      </c>
      <c r="DO689" s="53">
        <v>5.5203809999999999E-2</v>
      </c>
      <c r="DP689" s="53">
        <v>1.5297349999999999E-2</v>
      </c>
      <c r="DQ689" s="53">
        <v>-2.3774799999999999E-2</v>
      </c>
      <c r="DR689" s="53">
        <v>-3.5835020000000002E-2</v>
      </c>
      <c r="DS689" s="53">
        <v>3.6806299999999998E-3</v>
      </c>
      <c r="DT689" s="53">
        <v>6.10167E-3</v>
      </c>
      <c r="DU689" s="53">
        <v>1.536467E-2</v>
      </c>
      <c r="DV689" s="53">
        <v>1.870482E-2</v>
      </c>
      <c r="DW689" s="53">
        <v>-1.0430180000000001E-2</v>
      </c>
      <c r="DX689" s="53">
        <v>2.201285E-2</v>
      </c>
      <c r="DY689" s="53">
        <v>5.5545890000000001E-2</v>
      </c>
      <c r="DZ689" s="53">
        <v>5.891246E-2</v>
      </c>
      <c r="EA689" s="53">
        <v>6.3573019999999994E-2</v>
      </c>
      <c r="EB689" s="53">
        <v>7.0309629999999998E-2</v>
      </c>
      <c r="EC689" s="53">
        <v>9.3336390000000005E-2</v>
      </c>
      <c r="ED689" s="53">
        <v>0.15711881</v>
      </c>
      <c r="EE689" s="53">
        <v>0.12995712000000001</v>
      </c>
      <c r="EF689" s="53">
        <v>0.20508910999999999</v>
      </c>
      <c r="EG689" s="53">
        <v>0.24217211999999999</v>
      </c>
      <c r="EH689" s="53">
        <v>0.21710521999999999</v>
      </c>
      <c r="EI689" s="53">
        <v>0.29679555000000002</v>
      </c>
      <c r="EJ689" s="53">
        <v>0.26892840000000001</v>
      </c>
      <c r="EK689" s="53">
        <v>0.26195847999999999</v>
      </c>
      <c r="EL689" s="53">
        <v>0.17420276000000001</v>
      </c>
      <c r="EM689" s="53">
        <v>0.11017482000000001</v>
      </c>
      <c r="EN689" s="53">
        <v>7.3694659999999995E-2</v>
      </c>
      <c r="EO689" s="53">
        <v>2.7067399999999998E-2</v>
      </c>
      <c r="EP689" s="53">
        <v>1.051438E-2</v>
      </c>
      <c r="EQ689" s="53">
        <v>5.0484340000000003E-2</v>
      </c>
      <c r="ER689" s="53">
        <v>5.3448490000000001E-2</v>
      </c>
      <c r="ES689" s="53">
        <v>5.532836E-2</v>
      </c>
      <c r="ET689" s="53">
        <v>5.9890449999999998E-2</v>
      </c>
      <c r="EU689" s="53">
        <v>2.6703089999999999E-2</v>
      </c>
      <c r="EV689" s="53">
        <v>5.8483350000000003E-2</v>
      </c>
      <c r="EW689" s="53">
        <v>80.850319999999996</v>
      </c>
      <c r="EX689" s="53">
        <v>78.780820000000006</v>
      </c>
      <c r="EY689" s="53">
        <v>76.703410000000005</v>
      </c>
      <c r="EZ689" s="53">
        <v>74.805049999999994</v>
      </c>
      <c r="FA689" s="53">
        <v>73.523799999999994</v>
      </c>
      <c r="FB689" s="53">
        <v>72.368579999999994</v>
      </c>
      <c r="FC689" s="53">
        <v>72.318489999999997</v>
      </c>
      <c r="FD689" s="53">
        <v>74.795419999999993</v>
      </c>
      <c r="FE689" s="53">
        <v>78.411510000000007</v>
      </c>
      <c r="FF689" s="53">
        <v>82.175820000000002</v>
      </c>
      <c r="FG689" s="53">
        <v>85.823009999999996</v>
      </c>
      <c r="FH689" s="53">
        <v>88.982039999999998</v>
      </c>
      <c r="FI689" s="53">
        <v>91.997669999999999</v>
      </c>
      <c r="FJ689" s="53">
        <v>94.849739999999997</v>
      </c>
      <c r="FK689" s="53">
        <v>97.051109999999994</v>
      </c>
      <c r="FL689" s="53">
        <v>98.596670000000003</v>
      </c>
      <c r="FM689" s="53">
        <v>99.27628</v>
      </c>
      <c r="FN689" s="53">
        <v>98.788409999999999</v>
      </c>
      <c r="FO689" s="53">
        <v>96.613320000000002</v>
      </c>
      <c r="FP689" s="53">
        <v>94.698890000000006</v>
      </c>
      <c r="FQ689" s="53">
        <v>91.953860000000006</v>
      </c>
      <c r="FR689" s="53">
        <v>88.389169999999993</v>
      </c>
      <c r="FS689" s="53">
        <v>84.899540000000002</v>
      </c>
      <c r="FT689" s="53">
        <v>81.690420000000003</v>
      </c>
      <c r="FU689" s="53">
        <v>428</v>
      </c>
      <c r="FV689" s="53">
        <v>11082.3</v>
      </c>
      <c r="FW689" s="53">
        <v>118.5896</v>
      </c>
      <c r="FX689" s="53">
        <v>1</v>
      </c>
    </row>
    <row r="690" spans="1:180" x14ac:dyDescent="0.3">
      <c r="A690" t="s">
        <v>174</v>
      </c>
      <c r="B690" t="s">
        <v>247</v>
      </c>
      <c r="C690" t="s">
        <v>0</v>
      </c>
      <c r="D690" t="s">
        <v>248</v>
      </c>
      <c r="E690" t="s">
        <v>190</v>
      </c>
      <c r="F690" t="s">
        <v>231</v>
      </c>
      <c r="G690" t="s">
        <v>243</v>
      </c>
      <c r="H690" s="53">
        <v>8</v>
      </c>
      <c r="I690" s="53">
        <v>8.8569919999999996E-2</v>
      </c>
      <c r="J690" s="53">
        <v>8.5072560000000005E-2</v>
      </c>
      <c r="K690" s="53">
        <v>8.7491040000000006E-2</v>
      </c>
      <c r="L690" s="53">
        <v>8.7885519999999995E-2</v>
      </c>
      <c r="M690" s="53">
        <v>9.4008400000000006E-2</v>
      </c>
      <c r="N690" s="53">
        <v>0.10451240000000001</v>
      </c>
      <c r="O690" s="53">
        <v>0.11339272</v>
      </c>
      <c r="P690" s="53">
        <v>0.10994192</v>
      </c>
      <c r="Q690" s="53">
        <v>0.11778832</v>
      </c>
      <c r="R690" s="53">
        <v>0.13181519999999999</v>
      </c>
      <c r="S690" s="53">
        <v>0.16350584000000001</v>
      </c>
      <c r="T690" s="53">
        <v>0.17450927999999999</v>
      </c>
      <c r="U690" s="53">
        <v>0.16298456</v>
      </c>
      <c r="V690" s="53">
        <v>0.16213136</v>
      </c>
      <c r="W690" s="53">
        <v>0.16127832</v>
      </c>
      <c r="X690" s="53">
        <v>0.1593376</v>
      </c>
      <c r="Y690" s="53">
        <v>0.15033456000000001</v>
      </c>
      <c r="Z690" s="53">
        <v>0.14984256000000001</v>
      </c>
      <c r="AA690" s="53">
        <v>0.14073959999999999</v>
      </c>
      <c r="AB690" s="53">
        <v>0.13843407999999999</v>
      </c>
      <c r="AC690" s="53">
        <v>0.12622800000000001</v>
      </c>
      <c r="AD690" s="53">
        <v>0.13604352</v>
      </c>
      <c r="AE690" s="53">
        <v>0.11711592</v>
      </c>
      <c r="AF690" s="53">
        <v>0.10675848</v>
      </c>
      <c r="AG690" s="53">
        <v>-2.7700499999999999E-2</v>
      </c>
      <c r="AH690" s="53">
        <v>-2.8440770000000001E-2</v>
      </c>
      <c r="AI690" s="53">
        <v>-2.6321629999999999E-2</v>
      </c>
      <c r="AJ690" s="53">
        <v>-2.2665279999999999E-2</v>
      </c>
      <c r="AK690" s="53">
        <v>-1.5435600000000001E-2</v>
      </c>
      <c r="AL690" s="53">
        <v>-1.259041E-2</v>
      </c>
      <c r="AM690" s="53">
        <v>-1.5683099999999998E-2</v>
      </c>
      <c r="AN690" s="53">
        <v>-1.944655E-2</v>
      </c>
      <c r="AO690" s="53">
        <v>-1.8809380000000001E-2</v>
      </c>
      <c r="AP690" s="53">
        <v>-9.8992200000000002E-3</v>
      </c>
      <c r="AQ690" s="53">
        <v>-4.1097699999999996E-3</v>
      </c>
      <c r="AR690" s="53">
        <v>4.97957E-3</v>
      </c>
      <c r="AS690" s="53">
        <v>1.7277799999999999E-3</v>
      </c>
      <c r="AT690" s="53">
        <v>6.4390899999999997E-3</v>
      </c>
      <c r="AU690" s="53">
        <v>7.6328000000000003E-3</v>
      </c>
      <c r="AV690" s="53">
        <v>1.10564E-3</v>
      </c>
      <c r="AW690" s="53">
        <v>-7.1115800000000002E-3</v>
      </c>
      <c r="AX690" s="53">
        <v>-8.8004099999999998E-3</v>
      </c>
      <c r="AY690" s="53">
        <v>-1.0357099999999999E-2</v>
      </c>
      <c r="AZ690" s="53">
        <v>-9.1334599999999995E-3</v>
      </c>
      <c r="BA690" s="53">
        <v>-3.5518679999999997E-2</v>
      </c>
      <c r="BB690" s="53">
        <v>-1.499353E-2</v>
      </c>
      <c r="BC690" s="53">
        <v>-1.5940590000000001E-2</v>
      </c>
      <c r="BD690" s="53">
        <v>-1.5362209999999999E-2</v>
      </c>
      <c r="BE690" s="53">
        <v>-1.7898460000000001E-2</v>
      </c>
      <c r="BF690" s="53">
        <v>-1.820977E-2</v>
      </c>
      <c r="BG690" s="53">
        <v>-1.557418E-2</v>
      </c>
      <c r="BH690" s="53">
        <v>-1.3191980000000001E-2</v>
      </c>
      <c r="BI690" s="53">
        <v>-6.2304700000000001E-3</v>
      </c>
      <c r="BJ690" s="53">
        <v>-2.4388299999999999E-3</v>
      </c>
      <c r="BK690" s="53">
        <v>-6.8180899999999997E-3</v>
      </c>
      <c r="BL690" s="53">
        <v>-1.0365950000000001E-2</v>
      </c>
      <c r="BM690" s="53">
        <v>-9.0529800000000004E-3</v>
      </c>
      <c r="BN690" s="53">
        <v>-9.4397999999999997E-4</v>
      </c>
      <c r="BO690" s="53">
        <v>1.222585E-2</v>
      </c>
      <c r="BP690" s="53">
        <v>2.23573E-2</v>
      </c>
      <c r="BQ690" s="53">
        <v>1.516702E-2</v>
      </c>
      <c r="BR690" s="53">
        <v>1.710182E-2</v>
      </c>
      <c r="BS690" s="53">
        <v>1.742196E-2</v>
      </c>
      <c r="BT690" s="53">
        <v>1.1801829999999999E-2</v>
      </c>
      <c r="BU690" s="53">
        <v>5.7990300000000002E-3</v>
      </c>
      <c r="BV690" s="53">
        <v>5.646E-3</v>
      </c>
      <c r="BW690" s="53">
        <v>8.7520999999999996E-4</v>
      </c>
      <c r="BX690" s="53">
        <v>-9.4870000000000005E-5</v>
      </c>
      <c r="BY690" s="53">
        <v>-2.035271E-2</v>
      </c>
      <c r="BZ690" s="53">
        <v>1.3555799999999999E-3</v>
      </c>
      <c r="CA690" s="53">
        <v>-3.0946799999999998E-3</v>
      </c>
      <c r="CB690" s="53">
        <v>-4.8624999999999996E-3</v>
      </c>
      <c r="CC690" s="53">
        <v>-1.1109600000000001E-2</v>
      </c>
      <c r="CD690" s="53">
        <v>-1.112382E-2</v>
      </c>
      <c r="CE690" s="53">
        <v>-8.1305400000000003E-3</v>
      </c>
      <c r="CF690" s="53">
        <v>-6.63081E-3</v>
      </c>
      <c r="CG690" s="53">
        <v>1.4496999999999999E-4</v>
      </c>
      <c r="CH690" s="53">
        <v>4.5921199999999999E-3</v>
      </c>
      <c r="CI690" s="53">
        <v>-6.7820000000000001E-4</v>
      </c>
      <c r="CJ690" s="53">
        <v>-4.0767599999999996E-3</v>
      </c>
      <c r="CK690" s="53">
        <v>-2.2957199999999998E-3</v>
      </c>
      <c r="CL690" s="53">
        <v>5.2583999999999999E-3</v>
      </c>
      <c r="CM690" s="53">
        <v>2.3539839999999999E-2</v>
      </c>
      <c r="CN690" s="53">
        <v>3.4393050000000001E-2</v>
      </c>
      <c r="CO690" s="53">
        <v>2.4475E-2</v>
      </c>
      <c r="CP690" s="53">
        <v>2.4486790000000001E-2</v>
      </c>
      <c r="CQ690" s="53">
        <v>2.4201899999999998E-2</v>
      </c>
      <c r="CR690" s="53">
        <v>1.9209980000000001E-2</v>
      </c>
      <c r="CS690" s="53">
        <v>1.474087E-2</v>
      </c>
      <c r="CT690" s="53">
        <v>1.5651539999999999E-2</v>
      </c>
      <c r="CU690" s="53">
        <v>8.6546699999999997E-3</v>
      </c>
      <c r="CV690" s="53">
        <v>6.1652299999999998E-3</v>
      </c>
      <c r="CW690" s="53">
        <v>-9.8487999999999996E-3</v>
      </c>
      <c r="CX690" s="53">
        <v>1.267894E-2</v>
      </c>
      <c r="CY690" s="53">
        <v>5.8023700000000003E-3</v>
      </c>
      <c r="CZ690" s="53">
        <v>2.4095599999999998E-3</v>
      </c>
      <c r="DA690" s="53">
        <v>-4.32074E-3</v>
      </c>
      <c r="DB690" s="53">
        <v>-4.0378599999999999E-3</v>
      </c>
      <c r="DC690" s="53">
        <v>-6.8687999999999996E-4</v>
      </c>
      <c r="DD690" s="53">
        <v>-6.9629999999999996E-5</v>
      </c>
      <c r="DE690" s="53">
        <v>6.5204199999999999E-3</v>
      </c>
      <c r="DF690" s="53">
        <v>1.1623069999999999E-2</v>
      </c>
      <c r="DG690" s="53">
        <v>5.46168E-3</v>
      </c>
      <c r="DH690" s="53">
        <v>2.21243E-3</v>
      </c>
      <c r="DI690" s="53">
        <v>4.46154E-3</v>
      </c>
      <c r="DJ690" s="53">
        <v>1.146077E-2</v>
      </c>
      <c r="DK690" s="53">
        <v>3.4853839999999997E-2</v>
      </c>
      <c r="DL690" s="53">
        <v>4.6428810000000001E-2</v>
      </c>
      <c r="DM690" s="53">
        <v>3.3782979999999997E-2</v>
      </c>
      <c r="DN690" s="53">
        <v>3.1871759999999999E-2</v>
      </c>
      <c r="DO690" s="53">
        <v>3.0981849999999998E-2</v>
      </c>
      <c r="DP690" s="53">
        <v>2.661813E-2</v>
      </c>
      <c r="DQ690" s="53">
        <v>2.3682709999999999E-2</v>
      </c>
      <c r="DR690" s="53">
        <v>2.5657070000000001E-2</v>
      </c>
      <c r="DS690" s="53">
        <v>1.643414E-2</v>
      </c>
      <c r="DT690" s="53">
        <v>1.242532E-2</v>
      </c>
      <c r="DU690" s="53">
        <v>6.5510000000000004E-4</v>
      </c>
      <c r="DV690" s="53">
        <v>2.4002280000000001E-2</v>
      </c>
      <c r="DW690" s="53">
        <v>1.469941E-2</v>
      </c>
      <c r="DX690" s="53">
        <v>9.6816200000000002E-3</v>
      </c>
      <c r="DY690" s="53">
        <v>5.4812999999999997E-3</v>
      </c>
      <c r="DZ690" s="53">
        <v>6.1931399999999998E-3</v>
      </c>
      <c r="EA690" s="53">
        <v>1.006057E-2</v>
      </c>
      <c r="EB690" s="53">
        <v>9.4036699999999994E-3</v>
      </c>
      <c r="EC690" s="53">
        <v>1.572554E-2</v>
      </c>
      <c r="ED690" s="53">
        <v>2.177465E-2</v>
      </c>
      <c r="EE690" s="53">
        <v>1.43267E-2</v>
      </c>
      <c r="EF690" s="53">
        <v>1.1293020000000001E-2</v>
      </c>
      <c r="EG690" s="53">
        <v>1.421794E-2</v>
      </c>
      <c r="EH690" s="53">
        <v>2.0416009999999998E-2</v>
      </c>
      <c r="EI690" s="53">
        <v>5.1189459999999999E-2</v>
      </c>
      <c r="EJ690" s="53">
        <v>6.3806539999999995E-2</v>
      </c>
      <c r="EK690" s="53">
        <v>4.7222229999999997E-2</v>
      </c>
      <c r="EL690" s="53">
        <v>4.2534490000000001E-2</v>
      </c>
      <c r="EM690" s="53">
        <v>4.0771010000000003E-2</v>
      </c>
      <c r="EN690" s="53">
        <v>3.7314319999999998E-2</v>
      </c>
      <c r="EO690" s="53">
        <v>3.6593319999999999E-2</v>
      </c>
      <c r="EP690" s="53">
        <v>4.0103489999999999E-2</v>
      </c>
      <c r="EQ690" s="53">
        <v>2.7666449999999999E-2</v>
      </c>
      <c r="ER690" s="53">
        <v>2.1463900000000001E-2</v>
      </c>
      <c r="ES690" s="53">
        <v>1.582107E-2</v>
      </c>
      <c r="ET690" s="53">
        <v>4.0351390000000001E-2</v>
      </c>
      <c r="EU690" s="53">
        <v>2.754533E-2</v>
      </c>
      <c r="EV690" s="53">
        <v>2.0181319999999999E-2</v>
      </c>
      <c r="EW690" s="53">
        <v>54.685180000000003</v>
      </c>
      <c r="EX690" s="53">
        <v>54.48518</v>
      </c>
      <c r="EY690" s="53">
        <v>54.466670000000001</v>
      </c>
      <c r="EZ690" s="53">
        <v>54.377780000000001</v>
      </c>
      <c r="FA690" s="53">
        <v>54.355559999999997</v>
      </c>
      <c r="FB690" s="53">
        <v>54.692590000000003</v>
      </c>
      <c r="FC690" s="53">
        <v>54.51482</v>
      </c>
      <c r="FD690" s="53">
        <v>54.72963</v>
      </c>
      <c r="FE690" s="53">
        <v>55.45185</v>
      </c>
      <c r="FF690" s="53">
        <v>56.95185</v>
      </c>
      <c r="FG690" s="53">
        <v>59.04074</v>
      </c>
      <c r="FH690" s="53">
        <v>61.725929999999998</v>
      </c>
      <c r="FI690" s="53">
        <v>63.570369999999997</v>
      </c>
      <c r="FJ690" s="53">
        <v>64.759259999999998</v>
      </c>
      <c r="FK690" s="53">
        <v>65.648150000000001</v>
      </c>
      <c r="FL690" s="53">
        <v>65.814809999999994</v>
      </c>
      <c r="FM690" s="53">
        <v>65.177779999999998</v>
      </c>
      <c r="FN690" s="53">
        <v>63.581479999999999</v>
      </c>
      <c r="FO690" s="53">
        <v>61.981479999999998</v>
      </c>
      <c r="FP690" s="53">
        <v>59.974080000000001</v>
      </c>
      <c r="FQ690" s="53">
        <v>58.559260000000002</v>
      </c>
      <c r="FR690" s="53">
        <v>57.151850000000003</v>
      </c>
      <c r="FS690" s="53">
        <v>56.27778</v>
      </c>
      <c r="FT690" s="53">
        <v>55.611109999999996</v>
      </c>
      <c r="FU690" s="53">
        <v>30</v>
      </c>
      <c r="FV690" s="53">
        <v>539.58540000000005</v>
      </c>
      <c r="FW690" s="53">
        <v>68.508799999999994</v>
      </c>
      <c r="FX690" s="53">
        <v>1</v>
      </c>
    </row>
    <row r="691" spans="1:180" x14ac:dyDescent="0.3">
      <c r="A691" t="s">
        <v>174</v>
      </c>
      <c r="B691" t="s">
        <v>247</v>
      </c>
      <c r="C691" t="s">
        <v>0</v>
      </c>
      <c r="D691" t="s">
        <v>227</v>
      </c>
      <c r="E691" t="s">
        <v>187</v>
      </c>
      <c r="F691" t="s">
        <v>231</v>
      </c>
      <c r="G691" t="s">
        <v>243</v>
      </c>
      <c r="H691" s="53">
        <v>8</v>
      </c>
      <c r="I691" s="53">
        <v>0.10226424000000001</v>
      </c>
      <c r="J691" s="53">
        <v>0.10273648000000001</v>
      </c>
      <c r="K691" s="53">
        <v>9.9556480000000003E-2</v>
      </c>
      <c r="L691" s="53">
        <v>9.9475439999999998E-2</v>
      </c>
      <c r="M691" s="53">
        <v>9.8536239999999997E-2</v>
      </c>
      <c r="N691" s="53">
        <v>0.11038712000000001</v>
      </c>
      <c r="O691" s="53">
        <v>0.15021792</v>
      </c>
      <c r="P691" s="53">
        <v>0.17787136000000001</v>
      </c>
      <c r="Q691" s="53">
        <v>0.21525232</v>
      </c>
      <c r="R691" s="53">
        <v>0.23464167999999999</v>
      </c>
      <c r="S691" s="53">
        <v>0.23890719999999999</v>
      </c>
      <c r="T691" s="53">
        <v>0.24201824</v>
      </c>
      <c r="U691" s="53">
        <v>0.22819432000000001</v>
      </c>
      <c r="V691" s="53">
        <v>0.2353172</v>
      </c>
      <c r="W691" s="53">
        <v>0.2373556</v>
      </c>
      <c r="X691" s="53">
        <v>0.21693680000000001</v>
      </c>
      <c r="Y691" s="53">
        <v>0.18858672000000001</v>
      </c>
      <c r="Z691" s="53">
        <v>0.15076264</v>
      </c>
      <c r="AA691" s="53">
        <v>0.13064919999999999</v>
      </c>
      <c r="AB691" s="53">
        <v>0.12298304</v>
      </c>
      <c r="AC691" s="53">
        <v>0.10285784000000001</v>
      </c>
      <c r="AD691" s="53">
        <v>0.10288472</v>
      </c>
      <c r="AE691" s="53">
        <v>0.10291872000000001</v>
      </c>
      <c r="AF691" s="53">
        <v>0.1039784</v>
      </c>
      <c r="AG691" s="53">
        <v>-2.4016740000000002E-2</v>
      </c>
      <c r="AH691" s="53">
        <v>-1.9423619999999999E-2</v>
      </c>
      <c r="AI691" s="53">
        <v>-2.0850710000000001E-2</v>
      </c>
      <c r="AJ691" s="53">
        <v>-1.6863900000000001E-2</v>
      </c>
      <c r="AK691" s="53">
        <v>-1.6182100000000001E-2</v>
      </c>
      <c r="AL691" s="53">
        <v>-2.1654300000000001E-2</v>
      </c>
      <c r="AM691" s="53">
        <v>-3.7093340000000002E-2</v>
      </c>
      <c r="AN691" s="53">
        <v>-4.756113E-2</v>
      </c>
      <c r="AO691" s="53">
        <v>-4.3794300000000001E-2</v>
      </c>
      <c r="AP691" s="53">
        <v>-3.900609E-2</v>
      </c>
      <c r="AQ691" s="53">
        <v>-4.095642E-2</v>
      </c>
      <c r="AR691" s="53">
        <v>-5.8031819999999998E-2</v>
      </c>
      <c r="AS691" s="53">
        <v>-7.3962539999999993E-2</v>
      </c>
      <c r="AT691" s="53">
        <v>-7.3779239999999996E-2</v>
      </c>
      <c r="AU691" s="53">
        <v>-6.3068310000000002E-2</v>
      </c>
      <c r="AV691" s="53">
        <v>-6.6341090000000005E-2</v>
      </c>
      <c r="AW691" s="53">
        <v>-8.1334320000000002E-2</v>
      </c>
      <c r="AX691" s="53">
        <v>-7.5310310000000005E-2</v>
      </c>
      <c r="AY691" s="53">
        <v>-7.2150290000000006E-2</v>
      </c>
      <c r="AZ691" s="53">
        <v>-7.2686189999999998E-2</v>
      </c>
      <c r="BA691" s="53">
        <v>-8.9367199999999994E-2</v>
      </c>
      <c r="BB691" s="53">
        <v>-6.6286639999999994E-2</v>
      </c>
      <c r="BC691" s="53">
        <v>-4.3701339999999998E-2</v>
      </c>
      <c r="BD691" s="53">
        <v>-3.1081379999999999E-2</v>
      </c>
      <c r="BE691" s="53">
        <v>-1.1400250000000001E-2</v>
      </c>
      <c r="BF691" s="53">
        <v>-7.2843700000000001E-3</v>
      </c>
      <c r="BG691" s="53">
        <v>-9.54523E-3</v>
      </c>
      <c r="BH691" s="53">
        <v>-4.91764E-3</v>
      </c>
      <c r="BI691" s="53">
        <v>-6.0099100000000003E-3</v>
      </c>
      <c r="BJ691" s="53">
        <v>-1.0325279999999999E-2</v>
      </c>
      <c r="BK691" s="53">
        <v>-2.2922809999999998E-2</v>
      </c>
      <c r="BL691" s="53">
        <v>-2.8449769999999999E-2</v>
      </c>
      <c r="BM691" s="53">
        <v>-1.9128539999999999E-2</v>
      </c>
      <c r="BN691" s="53">
        <v>-1.349762E-2</v>
      </c>
      <c r="BO691" s="53">
        <v>-1.9916260000000002E-2</v>
      </c>
      <c r="BP691" s="53">
        <v>-2.7383359999999999E-2</v>
      </c>
      <c r="BQ691" s="53">
        <v>-3.840412E-2</v>
      </c>
      <c r="BR691" s="53">
        <v>-3.8492060000000002E-2</v>
      </c>
      <c r="BS691" s="53">
        <v>-3.1076429999999999E-2</v>
      </c>
      <c r="BT691" s="53">
        <v>-3.3874010000000003E-2</v>
      </c>
      <c r="BU691" s="53">
        <v>-4.4832660000000003E-2</v>
      </c>
      <c r="BV691" s="53">
        <v>-4.3034660000000002E-2</v>
      </c>
      <c r="BW691" s="53">
        <v>-4.2465549999999998E-2</v>
      </c>
      <c r="BX691" s="53">
        <v>-4.3663069999999998E-2</v>
      </c>
      <c r="BY691" s="53">
        <v>-6.0360770000000001E-2</v>
      </c>
      <c r="BZ691" s="53">
        <v>-4.1454659999999997E-2</v>
      </c>
      <c r="CA691" s="53">
        <v>-2.6742700000000001E-2</v>
      </c>
      <c r="CB691" s="53">
        <v>-1.697388E-2</v>
      </c>
      <c r="CC691" s="53">
        <v>-2.6621000000000001E-3</v>
      </c>
      <c r="CD691" s="53">
        <v>1.12323E-3</v>
      </c>
      <c r="CE691" s="53">
        <v>-1.7151E-3</v>
      </c>
      <c r="CF691" s="53">
        <v>3.3563E-3</v>
      </c>
      <c r="CG691" s="53">
        <v>1.03531E-3</v>
      </c>
      <c r="CH691" s="53">
        <v>-2.4788399999999999E-3</v>
      </c>
      <c r="CI691" s="53">
        <v>-1.310834E-2</v>
      </c>
      <c r="CJ691" s="53">
        <v>-1.5213300000000001E-2</v>
      </c>
      <c r="CK691" s="53">
        <v>-2.0451100000000002E-3</v>
      </c>
      <c r="CL691" s="53">
        <v>4.1694599999999998E-3</v>
      </c>
      <c r="CM691" s="53">
        <v>-5.3439000000000004E-3</v>
      </c>
      <c r="CN691" s="53">
        <v>-6.1563299999999998E-3</v>
      </c>
      <c r="CO691" s="53">
        <v>-1.3776470000000001E-2</v>
      </c>
      <c r="CP691" s="53">
        <v>-1.405226E-2</v>
      </c>
      <c r="CQ691" s="53">
        <v>-8.9189500000000001E-3</v>
      </c>
      <c r="CR691" s="53">
        <v>-1.1387420000000001E-2</v>
      </c>
      <c r="CS691" s="53">
        <v>-1.9551720000000002E-2</v>
      </c>
      <c r="CT691" s="53">
        <v>-2.068066E-2</v>
      </c>
      <c r="CU691" s="53">
        <v>-2.1905979999999999E-2</v>
      </c>
      <c r="CV691" s="53">
        <v>-2.3561749999999999E-2</v>
      </c>
      <c r="CW691" s="53">
        <v>-4.027099E-2</v>
      </c>
      <c r="CX691" s="53">
        <v>-2.4256099999999999E-2</v>
      </c>
      <c r="CY691" s="53">
        <v>-1.49972E-2</v>
      </c>
      <c r="CZ691" s="53">
        <v>-7.2030599999999998E-3</v>
      </c>
      <c r="DA691" s="53">
        <v>6.0760399999999996E-3</v>
      </c>
      <c r="DB691" s="53">
        <v>9.5308400000000005E-3</v>
      </c>
      <c r="DC691" s="53">
        <v>6.1150400000000004E-3</v>
      </c>
      <c r="DD691" s="53">
        <v>1.163025E-2</v>
      </c>
      <c r="DE691" s="53">
        <v>8.0805400000000006E-3</v>
      </c>
      <c r="DF691" s="53">
        <v>5.3675900000000002E-3</v>
      </c>
      <c r="DG691" s="53">
        <v>-3.2938799999999999E-3</v>
      </c>
      <c r="DH691" s="53">
        <v>-1.9768400000000001E-3</v>
      </c>
      <c r="DI691" s="53">
        <v>1.5038320000000001E-2</v>
      </c>
      <c r="DJ691" s="53">
        <v>2.183655E-2</v>
      </c>
      <c r="DK691" s="53">
        <v>9.2284600000000008E-3</v>
      </c>
      <c r="DL691" s="53">
        <v>1.5070699999999999E-2</v>
      </c>
      <c r="DM691" s="53">
        <v>1.085118E-2</v>
      </c>
      <c r="DN691" s="53">
        <v>1.0387540000000001E-2</v>
      </c>
      <c r="DO691" s="53">
        <v>1.323853E-2</v>
      </c>
      <c r="DP691" s="53">
        <v>1.109918E-2</v>
      </c>
      <c r="DQ691" s="53">
        <v>5.7292200000000001E-3</v>
      </c>
      <c r="DR691" s="53">
        <v>1.6733500000000001E-3</v>
      </c>
      <c r="DS691" s="53">
        <v>-1.3464200000000001E-3</v>
      </c>
      <c r="DT691" s="53">
        <v>-3.4604200000000001E-3</v>
      </c>
      <c r="DU691" s="53">
        <v>-2.0181210000000002E-2</v>
      </c>
      <c r="DV691" s="53">
        <v>-7.0575500000000001E-3</v>
      </c>
      <c r="DW691" s="53">
        <v>-3.2517000000000002E-3</v>
      </c>
      <c r="DX691" s="53">
        <v>2.5677500000000002E-3</v>
      </c>
      <c r="DY691" s="53">
        <v>1.8692540000000001E-2</v>
      </c>
      <c r="DZ691" s="53">
        <v>2.1670089999999999E-2</v>
      </c>
      <c r="EA691" s="53">
        <v>1.742051E-2</v>
      </c>
      <c r="EB691" s="53">
        <v>2.3576509999999998E-2</v>
      </c>
      <c r="EC691" s="53">
        <v>1.825272E-2</v>
      </c>
      <c r="ED691" s="53">
        <v>1.6696610000000001E-2</v>
      </c>
      <c r="EE691" s="53">
        <v>1.087664E-2</v>
      </c>
      <c r="EF691" s="53">
        <v>1.7134509999999999E-2</v>
      </c>
      <c r="EG691" s="53">
        <v>3.9704080000000003E-2</v>
      </c>
      <c r="EH691" s="53">
        <v>4.7345020000000002E-2</v>
      </c>
      <c r="EI691" s="53">
        <v>3.026862E-2</v>
      </c>
      <c r="EJ691" s="53">
        <v>4.5719170000000003E-2</v>
      </c>
      <c r="EK691" s="53">
        <v>4.6409579999999999E-2</v>
      </c>
      <c r="EL691" s="53">
        <v>4.5674739999999998E-2</v>
      </c>
      <c r="EM691" s="53">
        <v>4.5230409999999999E-2</v>
      </c>
      <c r="EN691" s="53">
        <v>4.3566260000000002E-2</v>
      </c>
      <c r="EO691" s="53">
        <v>4.2230900000000002E-2</v>
      </c>
      <c r="EP691" s="53">
        <v>3.3948989999999998E-2</v>
      </c>
      <c r="EQ691" s="53">
        <v>2.8338329999999998E-2</v>
      </c>
      <c r="ER691" s="53">
        <v>2.5562700000000001E-2</v>
      </c>
      <c r="ES691" s="53">
        <v>8.8252399999999998E-3</v>
      </c>
      <c r="ET691" s="53">
        <v>1.7774430000000001E-2</v>
      </c>
      <c r="EU691" s="53">
        <v>1.3706940000000001E-2</v>
      </c>
      <c r="EV691" s="53">
        <v>1.6675260000000001E-2</v>
      </c>
      <c r="EW691" s="53">
        <v>54.712119999999999</v>
      </c>
      <c r="EX691" s="53">
        <v>54.363639999999997</v>
      </c>
      <c r="EY691" s="53">
        <v>53.925759999999997</v>
      </c>
      <c r="EZ691" s="53">
        <v>53.63485</v>
      </c>
      <c r="FA691" s="53">
        <v>53.265149999999998</v>
      </c>
      <c r="FB691" s="53">
        <v>52.827269999999999</v>
      </c>
      <c r="FC691" s="53">
        <v>52.945450000000001</v>
      </c>
      <c r="FD691" s="53">
        <v>54.35</v>
      </c>
      <c r="FE691" s="53">
        <v>56.456060000000001</v>
      </c>
      <c r="FF691" s="53">
        <v>58.721209999999999</v>
      </c>
      <c r="FG691" s="53">
        <v>60.795459999999999</v>
      </c>
      <c r="FH691" s="53">
        <v>62.91818</v>
      </c>
      <c r="FI691" s="53">
        <v>64.592420000000004</v>
      </c>
      <c r="FJ691" s="53">
        <v>65.530299999999997</v>
      </c>
      <c r="FK691" s="53">
        <v>65.49091</v>
      </c>
      <c r="FL691" s="53">
        <v>64.927269999999993</v>
      </c>
      <c r="FM691" s="53">
        <v>64.2697</v>
      </c>
      <c r="FN691" s="53">
        <v>63.11515</v>
      </c>
      <c r="FO691" s="53">
        <v>61.763640000000002</v>
      </c>
      <c r="FP691" s="53">
        <v>60.645449999999997</v>
      </c>
      <c r="FQ691" s="53">
        <v>58.893940000000001</v>
      </c>
      <c r="FR691" s="53">
        <v>57.507579999999997</v>
      </c>
      <c r="FS691" s="53">
        <v>56.506059999999998</v>
      </c>
      <c r="FT691" s="53">
        <v>55.663640000000001</v>
      </c>
      <c r="FU691" s="53">
        <v>30</v>
      </c>
      <c r="FV691" s="53">
        <v>543.60389999999995</v>
      </c>
      <c r="FW691" s="53">
        <v>69.640529999999998</v>
      </c>
      <c r="FX691" s="53">
        <v>1</v>
      </c>
    </row>
    <row r="692" spans="1:180" x14ac:dyDescent="0.3">
      <c r="A692" t="s">
        <v>174</v>
      </c>
      <c r="B692" t="s">
        <v>247</v>
      </c>
      <c r="C692" t="s">
        <v>0</v>
      </c>
      <c r="D692" t="s">
        <v>248</v>
      </c>
      <c r="E692" t="s">
        <v>188</v>
      </c>
      <c r="F692" t="s">
        <v>231</v>
      </c>
      <c r="G692" t="s">
        <v>243</v>
      </c>
      <c r="H692" s="53">
        <v>8</v>
      </c>
      <c r="I692" s="53">
        <v>9.2481519999999998E-2</v>
      </c>
      <c r="J692" s="53">
        <v>9.3717200000000001E-2</v>
      </c>
      <c r="K692" s="53">
        <v>8.7334720000000005E-2</v>
      </c>
      <c r="L692" s="53">
        <v>9.0927359999999999E-2</v>
      </c>
      <c r="M692" s="53">
        <v>9.2318159999999996E-2</v>
      </c>
      <c r="N692" s="53">
        <v>9.2072479999999998E-2</v>
      </c>
      <c r="O692" s="53">
        <v>9.667104E-2</v>
      </c>
      <c r="P692" s="53">
        <v>8.925632E-2</v>
      </c>
      <c r="Q692" s="53">
        <v>9.8192160000000001E-2</v>
      </c>
      <c r="R692" s="53">
        <v>8.5055519999999996E-2</v>
      </c>
      <c r="S692" s="53">
        <v>8.4488800000000003E-2</v>
      </c>
      <c r="T692" s="53">
        <v>9.7855839999999999E-2</v>
      </c>
      <c r="U692" s="53">
        <v>0.10771232</v>
      </c>
      <c r="V692" s="53">
        <v>0.12075519999999999</v>
      </c>
      <c r="W692" s="53">
        <v>0.13978296000000001</v>
      </c>
      <c r="X692" s="53">
        <v>0.15157000000000001</v>
      </c>
      <c r="Y692" s="53">
        <v>0.15726135999999999</v>
      </c>
      <c r="Z692" s="53">
        <v>0.14671616000000001</v>
      </c>
      <c r="AA692" s="53">
        <v>0.15102192</v>
      </c>
      <c r="AB692" s="53">
        <v>0.14504</v>
      </c>
      <c r="AC692" s="53">
        <v>0.1162908</v>
      </c>
      <c r="AD692" s="53">
        <v>0.10674792</v>
      </c>
      <c r="AE692" s="53">
        <v>8.5533280000000003E-2</v>
      </c>
      <c r="AF692" s="53">
        <v>7.7140280000000006E-2</v>
      </c>
      <c r="AG692" s="53">
        <v>-3.7839240000000003E-2</v>
      </c>
      <c r="AH692" s="53">
        <v>-2.8663520000000001E-2</v>
      </c>
      <c r="AI692" s="53">
        <v>-3.4484899999999999E-2</v>
      </c>
      <c r="AJ692" s="53">
        <v>-2.733356E-2</v>
      </c>
      <c r="AK692" s="53">
        <v>-2.454636E-2</v>
      </c>
      <c r="AL692" s="53">
        <v>-3.2243300000000003E-2</v>
      </c>
      <c r="AM692" s="53">
        <v>-4.2578779999999997E-2</v>
      </c>
      <c r="AN692" s="53">
        <v>-5.3819869999999999E-2</v>
      </c>
      <c r="AO692" s="53">
        <v>-5.5257500000000001E-2</v>
      </c>
      <c r="AP692" s="53">
        <v>-9.4933840000000005E-2</v>
      </c>
      <c r="AQ692" s="53">
        <v>-0.11891192</v>
      </c>
      <c r="AR692" s="53">
        <v>-0.10510384</v>
      </c>
      <c r="AS692" s="53">
        <v>-8.9180400000000007E-2</v>
      </c>
      <c r="AT692" s="53">
        <v>-7.0848240000000007E-2</v>
      </c>
      <c r="AU692" s="53">
        <v>-3.920854E-2</v>
      </c>
      <c r="AV692" s="53">
        <v>-2.236366E-2</v>
      </c>
      <c r="AW692" s="53">
        <v>-1.483746E-2</v>
      </c>
      <c r="AX692" s="53">
        <v>-1.6736440000000002E-2</v>
      </c>
      <c r="AY692" s="53">
        <v>-8.8768700000000002E-3</v>
      </c>
      <c r="AZ692" s="53">
        <v>-1.411286E-2</v>
      </c>
      <c r="BA692" s="53">
        <v>-4.8260829999999998E-2</v>
      </c>
      <c r="BB692" s="53">
        <v>-4.563619E-2</v>
      </c>
      <c r="BC692" s="53">
        <v>-6.4901810000000004E-2</v>
      </c>
      <c r="BD692" s="53">
        <v>-6.9530919999999996E-2</v>
      </c>
      <c r="BE692" s="53">
        <v>-2.426934E-2</v>
      </c>
      <c r="BF692" s="53">
        <v>-1.781951E-2</v>
      </c>
      <c r="BG692" s="53">
        <v>-2.3355270000000001E-2</v>
      </c>
      <c r="BH692" s="53">
        <v>-1.5345080000000001E-2</v>
      </c>
      <c r="BI692" s="53">
        <v>-1.238906E-2</v>
      </c>
      <c r="BJ692" s="53">
        <v>-1.934526E-2</v>
      </c>
      <c r="BK692" s="53">
        <v>-2.748196E-2</v>
      </c>
      <c r="BL692" s="53">
        <v>-3.6956999999999997E-2</v>
      </c>
      <c r="BM692" s="53">
        <v>-3.7892479999999999E-2</v>
      </c>
      <c r="BN692" s="53">
        <v>-6.5629859999999998E-2</v>
      </c>
      <c r="BO692" s="53">
        <v>-8.1615119999999999E-2</v>
      </c>
      <c r="BP692" s="53">
        <v>-7.0747889999999994E-2</v>
      </c>
      <c r="BQ692" s="53">
        <v>-5.7761920000000001E-2</v>
      </c>
      <c r="BR692" s="53">
        <v>-4.2684939999999998E-2</v>
      </c>
      <c r="BS692" s="53">
        <v>-1.729938E-2</v>
      </c>
      <c r="BT692" s="53">
        <v>-4.1254799999999999E-3</v>
      </c>
      <c r="BU692" s="53">
        <v>2.7022399999999999E-3</v>
      </c>
      <c r="BV692" s="53">
        <v>-3.3316800000000001E-3</v>
      </c>
      <c r="BW692" s="53">
        <v>4.0467100000000002E-3</v>
      </c>
      <c r="BX692" s="53">
        <v>-1.4607999999999999E-3</v>
      </c>
      <c r="BY692" s="53">
        <v>-3.145158E-2</v>
      </c>
      <c r="BZ692" s="53">
        <v>-2.8475540000000001E-2</v>
      </c>
      <c r="CA692" s="53">
        <v>-4.4054339999999997E-2</v>
      </c>
      <c r="CB692" s="53">
        <v>-4.7378030000000002E-2</v>
      </c>
      <c r="CC692" s="53">
        <v>-1.487086E-2</v>
      </c>
      <c r="CD692" s="53">
        <v>-1.0308980000000001E-2</v>
      </c>
      <c r="CE692" s="53">
        <v>-1.564693E-2</v>
      </c>
      <c r="CF692" s="53">
        <v>-7.0419000000000002E-3</v>
      </c>
      <c r="CG692" s="53">
        <v>-3.9689599999999997E-3</v>
      </c>
      <c r="CH692" s="53">
        <v>-1.041213E-2</v>
      </c>
      <c r="CI692" s="53">
        <v>-1.702594E-2</v>
      </c>
      <c r="CJ692" s="53">
        <v>-2.5277819999999999E-2</v>
      </c>
      <c r="CK692" s="53">
        <v>-2.5865519999999999E-2</v>
      </c>
      <c r="CL692" s="53">
        <v>-4.5334020000000003E-2</v>
      </c>
      <c r="CM692" s="53">
        <v>-5.5783449999999998E-2</v>
      </c>
      <c r="CN692" s="53">
        <v>-4.6953050000000003E-2</v>
      </c>
      <c r="CO692" s="53">
        <v>-3.6001569999999997E-2</v>
      </c>
      <c r="CP692" s="53">
        <v>-2.3179140000000001E-2</v>
      </c>
      <c r="CQ692" s="53">
        <v>-2.1251600000000001E-3</v>
      </c>
      <c r="CR692" s="53">
        <v>8.5062200000000001E-3</v>
      </c>
      <c r="CS692" s="53">
        <v>1.4850179999999999E-2</v>
      </c>
      <c r="CT692" s="53">
        <v>5.9524199999999999E-3</v>
      </c>
      <c r="CU692" s="53">
        <v>1.299755E-2</v>
      </c>
      <c r="CV692" s="53">
        <v>7.3019900000000004E-3</v>
      </c>
      <c r="CW692" s="53">
        <v>-1.980954E-2</v>
      </c>
      <c r="CX692" s="53">
        <v>-1.6590130000000002E-2</v>
      </c>
      <c r="CY692" s="53">
        <v>-2.961546E-2</v>
      </c>
      <c r="CZ692" s="53">
        <v>-3.2035000000000001E-2</v>
      </c>
      <c r="DA692" s="53">
        <v>-5.4723899999999997E-3</v>
      </c>
      <c r="DB692" s="53">
        <v>-2.7984500000000001E-3</v>
      </c>
      <c r="DC692" s="53">
        <v>-7.9385900000000006E-3</v>
      </c>
      <c r="DD692" s="53">
        <v>1.26129E-3</v>
      </c>
      <c r="DE692" s="53">
        <v>4.4511400000000001E-3</v>
      </c>
      <c r="DF692" s="53">
        <v>-1.47898E-3</v>
      </c>
      <c r="DG692" s="53">
        <v>-6.5699399999999998E-3</v>
      </c>
      <c r="DH692" s="53">
        <v>-1.359866E-2</v>
      </c>
      <c r="DI692" s="53">
        <v>-1.383856E-2</v>
      </c>
      <c r="DJ692" s="53">
        <v>-2.5038169999999998E-2</v>
      </c>
      <c r="DK692" s="53">
        <v>-2.9951809999999999E-2</v>
      </c>
      <c r="DL692" s="53">
        <v>-2.315822E-2</v>
      </c>
      <c r="DM692" s="53">
        <v>-1.4241210000000001E-2</v>
      </c>
      <c r="DN692" s="53">
        <v>-3.6733199999999999E-3</v>
      </c>
      <c r="DO692" s="53">
        <v>1.3049059999999999E-2</v>
      </c>
      <c r="DP692" s="53">
        <v>2.1137940000000001E-2</v>
      </c>
      <c r="DQ692" s="53">
        <v>2.699812E-2</v>
      </c>
      <c r="DR692" s="53">
        <v>1.523652E-2</v>
      </c>
      <c r="DS692" s="53">
        <v>2.1948390000000002E-2</v>
      </c>
      <c r="DT692" s="53">
        <v>1.6064769999999999E-2</v>
      </c>
      <c r="DU692" s="53">
        <v>-8.1675099999999994E-3</v>
      </c>
      <c r="DV692" s="53">
        <v>-4.7047199999999999E-3</v>
      </c>
      <c r="DW692" s="53">
        <v>-1.517656E-2</v>
      </c>
      <c r="DX692" s="53">
        <v>-1.669197E-2</v>
      </c>
      <c r="DY692" s="53">
        <v>8.0975200000000004E-3</v>
      </c>
      <c r="DZ692" s="53">
        <v>8.0455600000000002E-3</v>
      </c>
      <c r="EA692" s="53">
        <v>3.19104E-3</v>
      </c>
      <c r="EB692" s="53">
        <v>1.3249759999999999E-2</v>
      </c>
      <c r="EC692" s="53">
        <v>1.660843E-2</v>
      </c>
      <c r="ED692" s="53">
        <v>1.141905E-2</v>
      </c>
      <c r="EE692" s="53">
        <v>8.5268800000000006E-3</v>
      </c>
      <c r="EF692" s="53">
        <v>3.26422E-3</v>
      </c>
      <c r="EG692" s="53">
        <v>3.5264599999999999E-3</v>
      </c>
      <c r="EH692" s="53">
        <v>4.2658000000000001E-3</v>
      </c>
      <c r="EI692" s="53">
        <v>7.34499E-3</v>
      </c>
      <c r="EJ692" s="53">
        <v>1.1197749999999999E-2</v>
      </c>
      <c r="EK692" s="53">
        <v>1.7177290000000001E-2</v>
      </c>
      <c r="EL692" s="53">
        <v>2.4489980000000001E-2</v>
      </c>
      <c r="EM692" s="53">
        <v>3.4958219999999998E-2</v>
      </c>
      <c r="EN692" s="53">
        <v>3.9376120000000001E-2</v>
      </c>
      <c r="EO692" s="53">
        <v>4.4537819999999999E-2</v>
      </c>
      <c r="EP692" s="53">
        <v>2.864129E-2</v>
      </c>
      <c r="EQ692" s="53">
        <v>3.4871979999999997E-2</v>
      </c>
      <c r="ER692" s="53">
        <v>2.8716829999999999E-2</v>
      </c>
      <c r="ES692" s="53">
        <v>8.6417400000000002E-3</v>
      </c>
      <c r="ET692" s="53">
        <v>1.245593E-2</v>
      </c>
      <c r="EU692" s="53">
        <v>5.6709000000000004E-3</v>
      </c>
      <c r="EV692" s="53">
        <v>5.4609300000000001E-3</v>
      </c>
      <c r="EW692" s="53">
        <v>55.886670000000002</v>
      </c>
      <c r="EX692" s="53">
        <v>55.516669999999998</v>
      </c>
      <c r="EY692" s="53">
        <v>55.026670000000003</v>
      </c>
      <c r="EZ692" s="53">
        <v>54.753329999999998</v>
      </c>
      <c r="FA692" s="53">
        <v>54.39667</v>
      </c>
      <c r="FB692" s="53">
        <v>54.07667</v>
      </c>
      <c r="FC692" s="53">
        <v>53.85333</v>
      </c>
      <c r="FD692" s="53">
        <v>54.236669999999997</v>
      </c>
      <c r="FE692" s="53">
        <v>55.626669999999997</v>
      </c>
      <c r="FF692" s="53">
        <v>57.903329999999997</v>
      </c>
      <c r="FG692" s="53">
        <v>60.613329999999998</v>
      </c>
      <c r="FH692" s="53">
        <v>63.513330000000003</v>
      </c>
      <c r="FI692" s="53">
        <v>65.363330000000005</v>
      </c>
      <c r="FJ692" s="53">
        <v>67.446659999999994</v>
      </c>
      <c r="FK692" s="53">
        <v>67.456670000000003</v>
      </c>
      <c r="FL692" s="53">
        <v>66.573329999999999</v>
      </c>
      <c r="FM692" s="53">
        <v>65.150000000000006</v>
      </c>
      <c r="FN692" s="53">
        <v>63.3</v>
      </c>
      <c r="FO692" s="53">
        <v>60.9</v>
      </c>
      <c r="FP692" s="53">
        <v>59.323329999999999</v>
      </c>
      <c r="FQ692" s="53">
        <v>57.92</v>
      </c>
      <c r="FR692" s="53">
        <v>57.22</v>
      </c>
      <c r="FS692" s="53">
        <v>56.763330000000003</v>
      </c>
      <c r="FT692" s="53">
        <v>56.336669999999998</v>
      </c>
      <c r="FU692" s="53">
        <v>30</v>
      </c>
      <c r="FV692" s="53">
        <v>537.42160000000001</v>
      </c>
      <c r="FW692" s="53">
        <v>66.246709999999993</v>
      </c>
      <c r="FX692" s="53">
        <v>1</v>
      </c>
    </row>
    <row r="693" spans="1:180" x14ac:dyDescent="0.3">
      <c r="A693" t="s">
        <v>174</v>
      </c>
      <c r="B693" t="s">
        <v>247</v>
      </c>
      <c r="C693" t="s">
        <v>0</v>
      </c>
      <c r="D693" t="s">
        <v>227</v>
      </c>
      <c r="E693" t="s">
        <v>190</v>
      </c>
      <c r="F693" t="s">
        <v>231</v>
      </c>
      <c r="G693" t="s">
        <v>243</v>
      </c>
      <c r="H693" s="53">
        <v>8</v>
      </c>
      <c r="I693" s="53">
        <v>8.1427040000000006E-2</v>
      </c>
      <c r="J693" s="53">
        <v>7.8976550000000006E-2</v>
      </c>
      <c r="K693" s="53">
        <v>7.8818940000000004E-2</v>
      </c>
      <c r="L693" s="53">
        <v>7.8935439999999996E-2</v>
      </c>
      <c r="M693" s="53">
        <v>8.6604639999999997E-2</v>
      </c>
      <c r="N693" s="53">
        <v>0.11002536</v>
      </c>
      <c r="O693" s="53">
        <v>0.15306320000000001</v>
      </c>
      <c r="P693" s="53">
        <v>0.18554704</v>
      </c>
      <c r="Q693" s="53">
        <v>0.22267735999999999</v>
      </c>
      <c r="R693" s="53">
        <v>0.24459</v>
      </c>
      <c r="S693" s="53">
        <v>0.25365919999999997</v>
      </c>
      <c r="T693" s="53">
        <v>0.25830224000000002</v>
      </c>
      <c r="U693" s="53">
        <v>0.26209063999999999</v>
      </c>
      <c r="V693" s="53">
        <v>0.26987919999999999</v>
      </c>
      <c r="W693" s="53">
        <v>0.26572479999999998</v>
      </c>
      <c r="X693" s="53">
        <v>0.22968568</v>
      </c>
      <c r="Y693" s="53">
        <v>0.17468248</v>
      </c>
      <c r="Z693" s="53">
        <v>0.133436</v>
      </c>
      <c r="AA693" s="53">
        <v>0.10018104</v>
      </c>
      <c r="AB693" s="53">
        <v>9.590456E-2</v>
      </c>
      <c r="AC693" s="53">
        <v>8.7434639999999994E-2</v>
      </c>
      <c r="AD693" s="53">
        <v>0.11193528</v>
      </c>
      <c r="AE693" s="53">
        <v>0.1034096</v>
      </c>
      <c r="AF693" s="53">
        <v>9.6480239999999995E-2</v>
      </c>
      <c r="AG693" s="53">
        <v>-3.822569E-2</v>
      </c>
      <c r="AH693" s="53">
        <v>-3.6175539999999999E-2</v>
      </c>
      <c r="AI693" s="53">
        <v>-3.5443189999999999E-2</v>
      </c>
      <c r="AJ693" s="53">
        <v>-3.390605E-2</v>
      </c>
      <c r="AK693" s="53">
        <v>-2.621391E-2</v>
      </c>
      <c r="AL693" s="53">
        <v>-2.4286539999999999E-2</v>
      </c>
      <c r="AM693" s="53">
        <v>-3.2113900000000001E-2</v>
      </c>
      <c r="AN693" s="53">
        <v>-4.607174E-2</v>
      </c>
      <c r="AO693" s="53">
        <v>-3.9660580000000001E-2</v>
      </c>
      <c r="AP693" s="53">
        <v>-2.7664419999999999E-2</v>
      </c>
      <c r="AQ693" s="53">
        <v>-3.1316259999999999E-2</v>
      </c>
      <c r="AR693" s="53">
        <v>-2.9983309999999999E-2</v>
      </c>
      <c r="AS693" s="53">
        <v>-3.6568730000000001E-2</v>
      </c>
      <c r="AT693" s="53">
        <v>-3.3849890000000001E-2</v>
      </c>
      <c r="AU693" s="53">
        <v>-3.4188610000000001E-2</v>
      </c>
      <c r="AV693" s="53">
        <v>-4.7006470000000002E-2</v>
      </c>
      <c r="AW693" s="53">
        <v>-9.7521040000000003E-2</v>
      </c>
      <c r="AX693" s="53">
        <v>-0.10354736</v>
      </c>
      <c r="AY693" s="53">
        <v>-0.11552104000000001</v>
      </c>
      <c r="AZ693" s="53">
        <v>-0.11111976</v>
      </c>
      <c r="BA693" s="53">
        <v>-0.11347127999999999</v>
      </c>
      <c r="BB693" s="53">
        <v>-3.553829E-2</v>
      </c>
      <c r="BC693" s="53">
        <v>-3.1782980000000002E-2</v>
      </c>
      <c r="BD693" s="53">
        <v>-2.9511840000000001E-2</v>
      </c>
      <c r="BE693" s="53">
        <v>-2.6366710000000002E-2</v>
      </c>
      <c r="BF693" s="53">
        <v>-2.529501E-2</v>
      </c>
      <c r="BG693" s="53">
        <v>-2.493182E-2</v>
      </c>
      <c r="BH693" s="53">
        <v>-2.3677090000000001E-2</v>
      </c>
      <c r="BI693" s="53">
        <v>-1.6986629999999999E-2</v>
      </c>
      <c r="BJ693" s="53">
        <v>-1.5078019999999999E-2</v>
      </c>
      <c r="BK693" s="53">
        <v>-1.9672579999999999E-2</v>
      </c>
      <c r="BL693" s="53">
        <v>-2.2211430000000001E-2</v>
      </c>
      <c r="BM693" s="53">
        <v>-1.070787E-2</v>
      </c>
      <c r="BN693" s="53">
        <v>2.4183000000000001E-4</v>
      </c>
      <c r="BO693" s="53">
        <v>-5.5266200000000003E-3</v>
      </c>
      <c r="BP693" s="53">
        <v>-3.3941000000000002E-3</v>
      </c>
      <c r="BQ693" s="53">
        <v>-4.2584800000000003E-3</v>
      </c>
      <c r="BR693" s="53">
        <v>8.1764999999999995E-4</v>
      </c>
      <c r="BS693" s="53">
        <v>6.7641999999999995E-4</v>
      </c>
      <c r="BT693" s="53">
        <v>-1.492778E-2</v>
      </c>
      <c r="BU693" s="53">
        <v>-5.8056099999999999E-2</v>
      </c>
      <c r="BV693" s="53">
        <v>-6.5060370000000006E-2</v>
      </c>
      <c r="BW693" s="53">
        <v>-7.959157E-2</v>
      </c>
      <c r="BX693" s="53">
        <v>-7.6118489999999997E-2</v>
      </c>
      <c r="BY693" s="53">
        <v>-8.0494960000000004E-2</v>
      </c>
      <c r="BZ693" s="53">
        <v>-2.2962570000000002E-2</v>
      </c>
      <c r="CA693" s="53">
        <v>-2.035294E-2</v>
      </c>
      <c r="CB693" s="53">
        <v>-1.795938E-2</v>
      </c>
      <c r="CC693" s="53">
        <v>-1.8153220000000001E-2</v>
      </c>
      <c r="CD693" s="53">
        <v>-1.7759179999999999E-2</v>
      </c>
      <c r="CE693" s="53">
        <v>-1.7651670000000001E-2</v>
      </c>
      <c r="CF693" s="53">
        <v>-1.6592550000000001E-2</v>
      </c>
      <c r="CG693" s="53">
        <v>-1.059585E-2</v>
      </c>
      <c r="CH693" s="53">
        <v>-8.7002399999999997E-3</v>
      </c>
      <c r="CI693" s="53">
        <v>-1.105576E-2</v>
      </c>
      <c r="CJ693" s="53">
        <v>-5.68586E-3</v>
      </c>
      <c r="CK693" s="53">
        <v>9.3446899999999992E-3</v>
      </c>
      <c r="CL693" s="53">
        <v>1.9569610000000001E-2</v>
      </c>
      <c r="CM693" s="53">
        <v>1.2335199999999999E-2</v>
      </c>
      <c r="CN693" s="53">
        <v>1.50215E-2</v>
      </c>
      <c r="CO693" s="53">
        <v>1.81195E-2</v>
      </c>
      <c r="CP693" s="53">
        <v>2.4828280000000001E-2</v>
      </c>
      <c r="CQ693" s="53">
        <v>2.4823830000000002E-2</v>
      </c>
      <c r="CR693" s="53">
        <v>7.2898099999999999E-3</v>
      </c>
      <c r="CS693" s="53">
        <v>-3.0722800000000001E-2</v>
      </c>
      <c r="CT693" s="53">
        <v>-3.8404380000000002E-2</v>
      </c>
      <c r="CU693" s="53">
        <v>-5.4706940000000003E-2</v>
      </c>
      <c r="CV693" s="53">
        <v>-5.1876690000000003E-2</v>
      </c>
      <c r="CW693" s="53">
        <v>-5.7655610000000003E-2</v>
      </c>
      <c r="CX693" s="53">
        <v>-1.425266E-2</v>
      </c>
      <c r="CY693" s="53">
        <v>-1.2436529999999999E-2</v>
      </c>
      <c r="CZ693" s="53">
        <v>-9.9581900000000004E-3</v>
      </c>
      <c r="DA693" s="53">
        <v>-9.9397300000000008E-3</v>
      </c>
      <c r="DB693" s="53">
        <v>-1.0223360000000001E-2</v>
      </c>
      <c r="DC693" s="53">
        <v>-1.037153E-2</v>
      </c>
      <c r="DD693" s="53">
        <v>-9.5080100000000008E-3</v>
      </c>
      <c r="DE693" s="53">
        <v>-4.20506E-3</v>
      </c>
      <c r="DF693" s="53">
        <v>-2.3224500000000002E-3</v>
      </c>
      <c r="DG693" s="53">
        <v>-2.4389400000000001E-3</v>
      </c>
      <c r="DH693" s="53">
        <v>1.0839720000000001E-2</v>
      </c>
      <c r="DI693" s="53">
        <v>2.939725E-2</v>
      </c>
      <c r="DJ693" s="53">
        <v>3.8897380000000002E-2</v>
      </c>
      <c r="DK693" s="53">
        <v>3.0197020000000001E-2</v>
      </c>
      <c r="DL693" s="53">
        <v>3.3437109999999999E-2</v>
      </c>
      <c r="DM693" s="53">
        <v>4.0497489999999997E-2</v>
      </c>
      <c r="DN693" s="53">
        <v>4.8838909999999999E-2</v>
      </c>
      <c r="DO693" s="53">
        <v>4.8971239999999999E-2</v>
      </c>
      <c r="DP693" s="53">
        <v>2.9507419999999999E-2</v>
      </c>
      <c r="DQ693" s="53">
        <v>-3.3895100000000001E-3</v>
      </c>
      <c r="DR693" s="53">
        <v>-1.1748379999999999E-2</v>
      </c>
      <c r="DS693" s="53">
        <v>-2.9822319999999999E-2</v>
      </c>
      <c r="DT693" s="53">
        <v>-2.7634889999999999E-2</v>
      </c>
      <c r="DU693" s="53">
        <v>-3.4816279999999998E-2</v>
      </c>
      <c r="DV693" s="53">
        <v>-5.5427599999999999E-3</v>
      </c>
      <c r="DW693" s="53">
        <v>-4.5201199999999999E-3</v>
      </c>
      <c r="DX693" s="53">
        <v>-1.957E-3</v>
      </c>
      <c r="DY693" s="53">
        <v>1.9192499999999999E-3</v>
      </c>
      <c r="DZ693" s="53">
        <v>6.5717E-4</v>
      </c>
      <c r="EA693" s="53">
        <v>1.3983999999999999E-4</v>
      </c>
      <c r="EB693" s="53">
        <v>7.2095000000000004E-4</v>
      </c>
      <c r="EC693" s="53">
        <v>5.02222E-3</v>
      </c>
      <c r="ED693" s="53">
        <v>6.8860600000000003E-3</v>
      </c>
      <c r="EE693" s="53">
        <v>1.000238E-2</v>
      </c>
      <c r="EF693" s="53">
        <v>3.4700019999999998E-2</v>
      </c>
      <c r="EG693" s="53">
        <v>5.8349959999999999E-2</v>
      </c>
      <c r="EH693" s="53">
        <v>6.6803619999999994E-2</v>
      </c>
      <c r="EI693" s="53">
        <v>5.5986660000000001E-2</v>
      </c>
      <c r="EJ693" s="53">
        <v>6.0026320000000001E-2</v>
      </c>
      <c r="EK693" s="53">
        <v>7.2807739999999996E-2</v>
      </c>
      <c r="EL693" s="53">
        <v>8.3506479999999994E-2</v>
      </c>
      <c r="EM693" s="53">
        <v>8.3836240000000006E-2</v>
      </c>
      <c r="EN693" s="53">
        <v>6.1586099999999998E-2</v>
      </c>
      <c r="EO693" s="53">
        <v>3.6075419999999997E-2</v>
      </c>
      <c r="EP693" s="53">
        <v>2.6738629999999999E-2</v>
      </c>
      <c r="EQ693" s="53">
        <v>6.1071299999999997E-3</v>
      </c>
      <c r="ER693" s="53">
        <v>7.3664200000000003E-3</v>
      </c>
      <c r="ES693" s="53">
        <v>-1.8399200000000001E-3</v>
      </c>
      <c r="ET693" s="53">
        <v>7.0329600000000004E-3</v>
      </c>
      <c r="EU693" s="53">
        <v>6.90992E-3</v>
      </c>
      <c r="EV693" s="53">
        <v>9.5954600000000001E-3</v>
      </c>
      <c r="EW693" s="53">
        <v>53.663490000000003</v>
      </c>
      <c r="EX693" s="53">
        <v>53.171430000000001</v>
      </c>
      <c r="EY693" s="53">
        <v>52.70476</v>
      </c>
      <c r="EZ693" s="53">
        <v>52.20476</v>
      </c>
      <c r="FA693" s="53">
        <v>52.052379999999999</v>
      </c>
      <c r="FB693" s="53">
        <v>51.638100000000001</v>
      </c>
      <c r="FC693" s="53">
        <v>51.420639999999999</v>
      </c>
      <c r="FD693" s="53">
        <v>51.804760000000002</v>
      </c>
      <c r="FE693" s="53">
        <v>53.734920000000002</v>
      </c>
      <c r="FF693" s="53">
        <v>56.558729999999997</v>
      </c>
      <c r="FG693" s="53">
        <v>59.8127</v>
      </c>
      <c r="FH693" s="53">
        <v>63.00159</v>
      </c>
      <c r="FI693" s="53">
        <v>64.819050000000004</v>
      </c>
      <c r="FJ693" s="53">
        <v>65.131739999999994</v>
      </c>
      <c r="FK693" s="53">
        <v>65.406350000000003</v>
      </c>
      <c r="FL693" s="53">
        <v>65.395240000000001</v>
      </c>
      <c r="FM693" s="53">
        <v>64.903180000000006</v>
      </c>
      <c r="FN693" s="53">
        <v>63.549210000000002</v>
      </c>
      <c r="FO693" s="53">
        <v>61.663490000000003</v>
      </c>
      <c r="FP693" s="53">
        <v>59.303170000000001</v>
      </c>
      <c r="FQ693" s="53">
        <v>57.476190000000003</v>
      </c>
      <c r="FR693" s="53">
        <v>56.007939999999998</v>
      </c>
      <c r="FS693" s="53">
        <v>55.049210000000002</v>
      </c>
      <c r="FT693" s="53">
        <v>54.157139999999998</v>
      </c>
      <c r="FU693" s="53">
        <v>30</v>
      </c>
      <c r="FV693" s="53">
        <v>539.58540000000005</v>
      </c>
      <c r="FW693" s="53">
        <v>68.508799999999994</v>
      </c>
      <c r="FX693" s="53">
        <v>1</v>
      </c>
    </row>
    <row r="694" spans="1:180" x14ac:dyDescent="0.3">
      <c r="A694" t="s">
        <v>174</v>
      </c>
      <c r="B694" t="s">
        <v>247</v>
      </c>
      <c r="C694" t="s">
        <v>0</v>
      </c>
      <c r="D694" t="s">
        <v>248</v>
      </c>
      <c r="E694" t="s">
        <v>189</v>
      </c>
      <c r="F694" t="s">
        <v>231</v>
      </c>
      <c r="G694" t="s">
        <v>243</v>
      </c>
      <c r="H694" s="53">
        <v>8</v>
      </c>
      <c r="I694" s="53">
        <v>9.1396240000000004E-2</v>
      </c>
      <c r="J694" s="53">
        <v>9.0745359999999997E-2</v>
      </c>
      <c r="K694" s="53">
        <v>8.6929519999999996E-2</v>
      </c>
      <c r="L694" s="53">
        <v>8.9434879999999994E-2</v>
      </c>
      <c r="M694" s="53">
        <v>9.2239600000000005E-2</v>
      </c>
      <c r="N694" s="53">
        <v>9.7987359999999996E-2</v>
      </c>
      <c r="O694" s="53">
        <v>0.10022072</v>
      </c>
      <c r="P694" s="53">
        <v>9.9834000000000006E-2</v>
      </c>
      <c r="Q694" s="53">
        <v>0.10195984</v>
      </c>
      <c r="R694" s="53">
        <v>9.8646479999999995E-2</v>
      </c>
      <c r="S694" s="53">
        <v>0.10911224</v>
      </c>
      <c r="T694" s="53">
        <v>0.13952856</v>
      </c>
      <c r="U694" s="53">
        <v>0.15185064000000001</v>
      </c>
      <c r="V694" s="53">
        <v>0.17114744000000001</v>
      </c>
      <c r="W694" s="53">
        <v>0.17716847999999999</v>
      </c>
      <c r="X694" s="53">
        <v>0.19145936</v>
      </c>
      <c r="Y694" s="53">
        <v>0.19653999999999999</v>
      </c>
      <c r="Z694" s="53">
        <v>0.20183632000000001</v>
      </c>
      <c r="AA694" s="53">
        <v>0.19011407999999999</v>
      </c>
      <c r="AB694" s="53">
        <v>0.18846256</v>
      </c>
      <c r="AC694" s="53">
        <v>0.15116672</v>
      </c>
      <c r="AD694" s="53">
        <v>0.13868928</v>
      </c>
      <c r="AE694" s="53">
        <v>0.10791032</v>
      </c>
      <c r="AF694" s="53">
        <v>9.971592E-2</v>
      </c>
      <c r="AG694" s="53">
        <v>-3.0941420000000001E-2</v>
      </c>
      <c r="AH694" s="53">
        <v>-2.7684540000000001E-2</v>
      </c>
      <c r="AI694" s="53">
        <v>-2.960461E-2</v>
      </c>
      <c r="AJ694" s="53">
        <v>-2.5831699999999999E-2</v>
      </c>
      <c r="AK694" s="53">
        <v>-2.1940709999999999E-2</v>
      </c>
      <c r="AL694" s="53">
        <v>-2.0391840000000001E-2</v>
      </c>
      <c r="AM694" s="53">
        <v>-3.3986309999999999E-2</v>
      </c>
      <c r="AN694" s="53">
        <v>-4.0838140000000002E-2</v>
      </c>
      <c r="AO694" s="53">
        <v>-4.6953469999999997E-2</v>
      </c>
      <c r="AP694" s="53">
        <v>-7.0418620000000001E-2</v>
      </c>
      <c r="AQ694" s="53">
        <v>-7.5080910000000001E-2</v>
      </c>
      <c r="AR694" s="53">
        <v>-3.9602119999999998E-2</v>
      </c>
      <c r="AS694" s="53">
        <v>-3.1752210000000003E-2</v>
      </c>
      <c r="AT694" s="53">
        <v>-1.9990859999999999E-2</v>
      </c>
      <c r="AU694" s="53">
        <v>-2.2736510000000001E-2</v>
      </c>
      <c r="AV694" s="53">
        <v>-1.545794E-2</v>
      </c>
      <c r="AW694" s="53">
        <v>-1.26178E-2</v>
      </c>
      <c r="AX694" s="53">
        <v>-1.1594230000000001E-2</v>
      </c>
      <c r="AY694" s="53">
        <v>-2.0527219999999999E-2</v>
      </c>
      <c r="AZ694" s="53">
        <v>-1.9859720000000001E-2</v>
      </c>
      <c r="BA694" s="53">
        <v>-3.8379549999999998E-2</v>
      </c>
      <c r="BB694" s="53">
        <v>-2.1363940000000001E-2</v>
      </c>
      <c r="BC694" s="53">
        <v>-2.406461E-2</v>
      </c>
      <c r="BD694" s="53">
        <v>-2.3905429999999998E-2</v>
      </c>
      <c r="BE694" s="53">
        <v>-1.993791E-2</v>
      </c>
      <c r="BF694" s="53">
        <v>-1.6853360000000001E-2</v>
      </c>
      <c r="BG694" s="53">
        <v>-1.9021949999999999E-2</v>
      </c>
      <c r="BH694" s="53">
        <v>-1.5855540000000001E-2</v>
      </c>
      <c r="BI694" s="53">
        <v>-1.2604489999999999E-2</v>
      </c>
      <c r="BJ694" s="53">
        <v>-1.189982E-2</v>
      </c>
      <c r="BK694" s="53">
        <v>-2.318309E-2</v>
      </c>
      <c r="BL694" s="53">
        <v>-2.8606329999999999E-2</v>
      </c>
      <c r="BM694" s="53">
        <v>-3.4264540000000003E-2</v>
      </c>
      <c r="BN694" s="53">
        <v>-5.2064729999999997E-2</v>
      </c>
      <c r="BO694" s="53">
        <v>-5.7523980000000002E-2</v>
      </c>
      <c r="BP694" s="53">
        <v>-2.5959179999999998E-2</v>
      </c>
      <c r="BQ694" s="53">
        <v>-1.4613900000000001E-2</v>
      </c>
      <c r="BR694" s="53">
        <v>1.6569099999999999E-3</v>
      </c>
      <c r="BS694" s="53">
        <v>4.2134199999999998E-3</v>
      </c>
      <c r="BT694" s="53">
        <v>1.5639900000000002E-2</v>
      </c>
      <c r="BU694" s="53">
        <v>2.2809869999999999E-2</v>
      </c>
      <c r="BV694" s="53">
        <v>2.7507380000000001E-2</v>
      </c>
      <c r="BW694" s="53">
        <v>1.8652019999999998E-2</v>
      </c>
      <c r="BX694" s="53">
        <v>1.8880129999999998E-2</v>
      </c>
      <c r="BY694" s="53">
        <v>-1.075593E-2</v>
      </c>
      <c r="BZ694" s="53">
        <v>-5.3907E-4</v>
      </c>
      <c r="CA694" s="53">
        <v>-1.3459870000000001E-2</v>
      </c>
      <c r="CB694" s="53">
        <v>-1.37032E-2</v>
      </c>
      <c r="CC694" s="53">
        <v>-1.231691E-2</v>
      </c>
      <c r="CD694" s="53">
        <v>-9.3517099999999992E-3</v>
      </c>
      <c r="CE694" s="53">
        <v>-1.169244E-2</v>
      </c>
      <c r="CF694" s="53">
        <v>-8.9460900000000003E-3</v>
      </c>
      <c r="CG694" s="53">
        <v>-6.1382399999999997E-3</v>
      </c>
      <c r="CH694" s="53">
        <v>-6.01828E-3</v>
      </c>
      <c r="CI694" s="53">
        <v>-1.5700809999999999E-2</v>
      </c>
      <c r="CJ694" s="53">
        <v>-2.0134619999999999E-2</v>
      </c>
      <c r="CK694" s="53">
        <v>-2.5476220000000001E-2</v>
      </c>
      <c r="CL694" s="53">
        <v>-3.935288E-2</v>
      </c>
      <c r="CM694" s="53">
        <v>-4.5364109999999999E-2</v>
      </c>
      <c r="CN694" s="53">
        <v>-1.6510130000000001E-2</v>
      </c>
      <c r="CO694" s="53">
        <v>-2.7439700000000001E-3</v>
      </c>
      <c r="CP694" s="53">
        <v>1.6650089999999999E-2</v>
      </c>
      <c r="CQ694" s="53">
        <v>2.2878860000000001E-2</v>
      </c>
      <c r="CR694" s="53">
        <v>3.7178179999999998E-2</v>
      </c>
      <c r="CS694" s="53">
        <v>4.7346979999999997E-2</v>
      </c>
      <c r="CT694" s="53">
        <v>5.4589020000000002E-2</v>
      </c>
      <c r="CU694" s="53">
        <v>4.5787429999999997E-2</v>
      </c>
      <c r="CV694" s="53">
        <v>4.5711229999999999E-2</v>
      </c>
      <c r="CW694" s="53">
        <v>8.3761200000000008E-3</v>
      </c>
      <c r="CX694" s="53">
        <v>1.3884179999999999E-2</v>
      </c>
      <c r="CY694" s="53">
        <v>-6.1150600000000003E-3</v>
      </c>
      <c r="CZ694" s="53">
        <v>-6.6371599999999996E-3</v>
      </c>
      <c r="DA694" s="53">
        <v>-4.6959100000000002E-3</v>
      </c>
      <c r="DB694" s="53">
        <v>-1.8500700000000001E-3</v>
      </c>
      <c r="DC694" s="53">
        <v>-4.3629200000000002E-3</v>
      </c>
      <c r="DD694" s="53">
        <v>-2.0366400000000002E-3</v>
      </c>
      <c r="DE694" s="53">
        <v>3.28E-4</v>
      </c>
      <c r="DF694" s="53">
        <v>-1.3674E-4</v>
      </c>
      <c r="DG694" s="53">
        <v>-8.2185299999999999E-3</v>
      </c>
      <c r="DH694" s="53">
        <v>-1.16629E-2</v>
      </c>
      <c r="DI694" s="53">
        <v>-1.6687899999999999E-2</v>
      </c>
      <c r="DJ694" s="53">
        <v>-2.6641020000000001E-2</v>
      </c>
      <c r="DK694" s="53">
        <v>-3.3204230000000001E-2</v>
      </c>
      <c r="DL694" s="53">
        <v>-7.0610600000000001E-3</v>
      </c>
      <c r="DM694" s="53">
        <v>9.1259700000000006E-3</v>
      </c>
      <c r="DN694" s="53">
        <v>3.1643270000000001E-2</v>
      </c>
      <c r="DO694" s="53">
        <v>4.1544299999999999E-2</v>
      </c>
      <c r="DP694" s="53">
        <v>5.8716450000000003E-2</v>
      </c>
      <c r="DQ694" s="53">
        <v>7.1884069999999994E-2</v>
      </c>
      <c r="DR694" s="53">
        <v>8.1670720000000002E-2</v>
      </c>
      <c r="DS694" s="53">
        <v>7.2922849999999997E-2</v>
      </c>
      <c r="DT694" s="53">
        <v>7.2542339999999997E-2</v>
      </c>
      <c r="DU694" s="53">
        <v>2.750816E-2</v>
      </c>
      <c r="DV694" s="53">
        <v>2.830742E-2</v>
      </c>
      <c r="DW694" s="53">
        <v>1.2297499999999999E-3</v>
      </c>
      <c r="DX694" s="53">
        <v>4.2887999999999997E-4</v>
      </c>
      <c r="DY694" s="53">
        <v>6.3076E-3</v>
      </c>
      <c r="DZ694" s="53">
        <v>8.9811200000000004E-3</v>
      </c>
      <c r="EA694" s="53">
        <v>6.2197299999999997E-3</v>
      </c>
      <c r="EB694" s="53">
        <v>7.9395200000000003E-3</v>
      </c>
      <c r="EC694" s="53">
        <v>9.6642299999999993E-3</v>
      </c>
      <c r="ED694" s="53">
        <v>8.3552699999999997E-3</v>
      </c>
      <c r="EE694" s="53">
        <v>2.5846900000000002E-3</v>
      </c>
      <c r="EF694" s="53">
        <v>5.6891000000000005E-4</v>
      </c>
      <c r="EG694" s="53">
        <v>-3.9989700000000001E-3</v>
      </c>
      <c r="EH694" s="53">
        <v>-8.2871400000000001E-3</v>
      </c>
      <c r="EI694" s="53">
        <v>-1.5647310000000001E-2</v>
      </c>
      <c r="EJ694" s="53">
        <v>6.58188E-3</v>
      </c>
      <c r="EK694" s="53">
        <v>2.6264260000000001E-2</v>
      </c>
      <c r="EL694" s="53">
        <v>5.3291039999999998E-2</v>
      </c>
      <c r="EM694" s="53">
        <v>6.8494239999999998E-2</v>
      </c>
      <c r="EN694" s="53">
        <v>8.9814320000000003E-2</v>
      </c>
      <c r="EO694" s="53">
        <v>0.10731176000000001</v>
      </c>
      <c r="EP694" s="53">
        <v>0.12077232</v>
      </c>
      <c r="EQ694" s="53">
        <v>0.11210208000000001</v>
      </c>
      <c r="ER694" s="53">
        <v>0.11128216</v>
      </c>
      <c r="ES694" s="53">
        <v>5.5131779999999998E-2</v>
      </c>
      <c r="ET694" s="53">
        <v>4.9132299999999997E-2</v>
      </c>
      <c r="EU694" s="53">
        <v>1.183449E-2</v>
      </c>
      <c r="EV694" s="53">
        <v>1.0631109999999999E-2</v>
      </c>
      <c r="EW694" s="53">
        <v>57.788890000000002</v>
      </c>
      <c r="EX694" s="53">
        <v>57.096290000000003</v>
      </c>
      <c r="EY694" s="53">
        <v>56.45926</v>
      </c>
      <c r="EZ694" s="53">
        <v>55.940739999999998</v>
      </c>
      <c r="FA694" s="53">
        <v>55.340739999999997</v>
      </c>
      <c r="FB694" s="53">
        <v>55.181480000000001</v>
      </c>
      <c r="FC694" s="53">
        <v>54.874070000000003</v>
      </c>
      <c r="FD694" s="53">
        <v>55.27778</v>
      </c>
      <c r="FE694" s="53">
        <v>56.840739999999997</v>
      </c>
      <c r="FF694" s="53">
        <v>58.774070000000002</v>
      </c>
      <c r="FG694" s="53">
        <v>61.533329999999999</v>
      </c>
      <c r="FH694" s="53">
        <v>64.240740000000002</v>
      </c>
      <c r="FI694" s="53">
        <v>65.788889999999995</v>
      </c>
      <c r="FJ694" s="53">
        <v>66.48518</v>
      </c>
      <c r="FK694" s="53">
        <v>67.218519999999998</v>
      </c>
      <c r="FL694" s="53">
        <v>66.918520000000001</v>
      </c>
      <c r="FM694" s="53">
        <v>65.655559999999994</v>
      </c>
      <c r="FN694" s="53">
        <v>64.78519</v>
      </c>
      <c r="FO694" s="53">
        <v>63.71481</v>
      </c>
      <c r="FP694" s="53">
        <v>61.585189999999997</v>
      </c>
      <c r="FQ694" s="53">
        <v>59.733330000000002</v>
      </c>
      <c r="FR694" s="53">
        <v>58.407409999999999</v>
      </c>
      <c r="FS694" s="53">
        <v>57.711109999999998</v>
      </c>
      <c r="FT694" s="53">
        <v>57.085189999999997</v>
      </c>
      <c r="FU694" s="53">
        <v>30</v>
      </c>
      <c r="FV694" s="53">
        <v>548.65170000000001</v>
      </c>
      <c r="FW694" s="53">
        <v>74.659099999999995</v>
      </c>
      <c r="FX694" s="53">
        <v>1</v>
      </c>
    </row>
    <row r="695" spans="1:180" x14ac:dyDescent="0.3">
      <c r="A695" t="s">
        <v>174</v>
      </c>
      <c r="B695" t="s">
        <v>247</v>
      </c>
      <c r="C695" t="s">
        <v>0</v>
      </c>
      <c r="D695" t="s">
        <v>227</v>
      </c>
      <c r="E695" t="s">
        <v>189</v>
      </c>
      <c r="F695" t="s">
        <v>231</v>
      </c>
      <c r="G695" t="s">
        <v>243</v>
      </c>
      <c r="H695" s="53">
        <v>8</v>
      </c>
      <c r="I695" s="53">
        <v>8.7359359999999997E-2</v>
      </c>
      <c r="J695" s="53">
        <v>8.6548239999999999E-2</v>
      </c>
      <c r="K695" s="53">
        <v>8.199592E-2</v>
      </c>
      <c r="L695" s="53">
        <v>8.3072880000000002E-2</v>
      </c>
      <c r="M695" s="53">
        <v>8.7587520000000002E-2</v>
      </c>
      <c r="N695" s="53">
        <v>0.10946432</v>
      </c>
      <c r="O695" s="53">
        <v>0.14747743999999999</v>
      </c>
      <c r="P695" s="53">
        <v>0.15782351999999999</v>
      </c>
      <c r="Q695" s="53">
        <v>0.19121408000000001</v>
      </c>
      <c r="R695" s="53">
        <v>0.21644424000000001</v>
      </c>
      <c r="S695" s="53">
        <v>0.20722631999999999</v>
      </c>
      <c r="T695" s="53">
        <v>0.21606375999999999</v>
      </c>
      <c r="U695" s="53">
        <v>0.21212903999999999</v>
      </c>
      <c r="V695" s="53">
        <v>0.22296472000000001</v>
      </c>
      <c r="W695" s="53">
        <v>0.22691816000000001</v>
      </c>
      <c r="X695" s="53">
        <v>0.21342623999999999</v>
      </c>
      <c r="Y695" s="53">
        <v>0.19660127999999999</v>
      </c>
      <c r="Z695" s="53">
        <v>0.16809568</v>
      </c>
      <c r="AA695" s="53">
        <v>0.15631168000000001</v>
      </c>
      <c r="AB695" s="53">
        <v>0.14805208</v>
      </c>
      <c r="AC695" s="53">
        <v>0.13262815999999999</v>
      </c>
      <c r="AD695" s="53">
        <v>0.12219272</v>
      </c>
      <c r="AE695" s="53">
        <v>0.10311592</v>
      </c>
      <c r="AF695" s="53">
        <v>9.3907920000000006E-2</v>
      </c>
      <c r="AG695" s="53">
        <v>-3.1044459999999999E-2</v>
      </c>
      <c r="AH695" s="53">
        <v>-2.8513859999999999E-2</v>
      </c>
      <c r="AI695" s="53">
        <v>-3.2071620000000002E-2</v>
      </c>
      <c r="AJ695" s="53">
        <v>-2.9923020000000002E-2</v>
      </c>
      <c r="AK695" s="53">
        <v>-2.47321E-2</v>
      </c>
      <c r="AL695" s="53">
        <v>-2.2346689999999999E-2</v>
      </c>
      <c r="AM695" s="53">
        <v>-3.3023509999999999E-2</v>
      </c>
      <c r="AN695" s="53">
        <v>-5.1320200000000003E-2</v>
      </c>
      <c r="AO695" s="53">
        <v>-4.0930460000000002E-2</v>
      </c>
      <c r="AP695" s="53">
        <v>-5.8484000000000001E-2</v>
      </c>
      <c r="AQ695" s="53">
        <v>-8.3935679999999999E-2</v>
      </c>
      <c r="AR695" s="53">
        <v>-7.7980179999999996E-2</v>
      </c>
      <c r="AS695" s="53">
        <v>-8.4639839999999994E-2</v>
      </c>
      <c r="AT695" s="53">
        <v>-7.7486579999999999E-2</v>
      </c>
      <c r="AU695" s="53">
        <v>-6.438634E-2</v>
      </c>
      <c r="AV695" s="53">
        <v>-5.5623409999999998E-2</v>
      </c>
      <c r="AW695" s="53">
        <v>-5.68163E-2</v>
      </c>
      <c r="AX695" s="53">
        <v>-3.0017200000000001E-2</v>
      </c>
      <c r="AY695" s="53">
        <v>-2.1729169999999999E-2</v>
      </c>
      <c r="AZ695" s="53">
        <v>-2.2634339999999999E-2</v>
      </c>
      <c r="BA695" s="53">
        <v>-4.3013240000000001E-2</v>
      </c>
      <c r="BB695" s="53">
        <v>-2.6699569999999999E-2</v>
      </c>
      <c r="BC695" s="53">
        <v>-3.029569E-2</v>
      </c>
      <c r="BD695" s="53">
        <v>-3.1477789999999999E-2</v>
      </c>
      <c r="BE695" s="53">
        <v>-2.1728270000000001E-2</v>
      </c>
      <c r="BF695" s="53">
        <v>-1.925543E-2</v>
      </c>
      <c r="BG695" s="53">
        <v>-2.3120959999999999E-2</v>
      </c>
      <c r="BH695" s="53">
        <v>-2.143842E-2</v>
      </c>
      <c r="BI695" s="53">
        <v>-1.7449880000000001E-2</v>
      </c>
      <c r="BJ695" s="53">
        <v>-1.513773E-2</v>
      </c>
      <c r="BK695" s="53">
        <v>-2.299433E-2</v>
      </c>
      <c r="BL695" s="53">
        <v>-3.9224679999999998E-2</v>
      </c>
      <c r="BM695" s="53">
        <v>-2.9304859999999999E-2</v>
      </c>
      <c r="BN695" s="53">
        <v>-3.1415539999999999E-2</v>
      </c>
      <c r="BO695" s="53">
        <v>-5.844336E-2</v>
      </c>
      <c r="BP695" s="53">
        <v>-5.258086E-2</v>
      </c>
      <c r="BQ695" s="53">
        <v>-5.7695570000000002E-2</v>
      </c>
      <c r="BR695" s="53">
        <v>-5.0649310000000003E-2</v>
      </c>
      <c r="BS695" s="53">
        <v>-3.9742060000000003E-2</v>
      </c>
      <c r="BT695" s="53">
        <v>-3.12278E-2</v>
      </c>
      <c r="BU695" s="53">
        <v>-2.8986890000000001E-2</v>
      </c>
      <c r="BV695" s="53">
        <v>-1.440381E-2</v>
      </c>
      <c r="BW695" s="53">
        <v>-7.7525900000000002E-3</v>
      </c>
      <c r="BX695" s="53">
        <v>-8.6114999999999994E-3</v>
      </c>
      <c r="BY695" s="53">
        <v>-2.4717780000000002E-2</v>
      </c>
      <c r="BZ695" s="53">
        <v>-1.314802E-2</v>
      </c>
      <c r="CA695" s="53">
        <v>-1.893506E-2</v>
      </c>
      <c r="CB695" s="53">
        <v>-2.1188680000000001E-2</v>
      </c>
      <c r="CC695" s="53">
        <v>-1.527592E-2</v>
      </c>
      <c r="CD695" s="53">
        <v>-1.284307E-2</v>
      </c>
      <c r="CE695" s="53">
        <v>-1.6921760000000001E-2</v>
      </c>
      <c r="CF695" s="53">
        <v>-1.5561999999999999E-2</v>
      </c>
      <c r="CG695" s="53">
        <v>-1.2406250000000001E-2</v>
      </c>
      <c r="CH695" s="53">
        <v>-1.0144820000000001E-2</v>
      </c>
      <c r="CI695" s="53">
        <v>-1.6048139999999999E-2</v>
      </c>
      <c r="CJ695" s="53">
        <v>-3.0847349999999999E-2</v>
      </c>
      <c r="CK695" s="53">
        <v>-2.1253009999999999E-2</v>
      </c>
      <c r="CL695" s="53">
        <v>-1.266801E-2</v>
      </c>
      <c r="CM695" s="53">
        <v>-4.0787440000000001E-2</v>
      </c>
      <c r="CN695" s="53">
        <v>-3.498938E-2</v>
      </c>
      <c r="CO695" s="53">
        <v>-3.9034020000000003E-2</v>
      </c>
      <c r="CP695" s="53">
        <v>-3.2061909999999999E-2</v>
      </c>
      <c r="CQ695" s="53">
        <v>-2.2673499999999999E-2</v>
      </c>
      <c r="CR695" s="53">
        <v>-1.4331480000000001E-2</v>
      </c>
      <c r="CS695" s="53">
        <v>-9.71232E-3</v>
      </c>
      <c r="CT695" s="53">
        <v>-3.5900200000000002E-3</v>
      </c>
      <c r="CU695" s="53">
        <v>1.9275399999999999E-3</v>
      </c>
      <c r="CV695" s="53">
        <v>1.1006799999999999E-3</v>
      </c>
      <c r="CW695" s="53">
        <v>-1.204641E-2</v>
      </c>
      <c r="CX695" s="53">
        <v>-3.7622599999999999E-3</v>
      </c>
      <c r="CY695" s="53">
        <v>-1.106672E-2</v>
      </c>
      <c r="CZ695" s="53">
        <v>-1.4062470000000001E-2</v>
      </c>
      <c r="DA695" s="53">
        <v>-8.8235599999999994E-3</v>
      </c>
      <c r="DB695" s="53">
        <v>-6.4307100000000001E-3</v>
      </c>
      <c r="DC695" s="53">
        <v>-1.0722560000000001E-2</v>
      </c>
      <c r="DD695" s="53">
        <v>-9.6855900000000009E-3</v>
      </c>
      <c r="DE695" s="53">
        <v>-7.3626100000000003E-3</v>
      </c>
      <c r="DF695" s="53">
        <v>-5.1519199999999999E-3</v>
      </c>
      <c r="DG695" s="53">
        <v>-9.1019699999999992E-3</v>
      </c>
      <c r="DH695" s="53">
        <v>-2.2470029999999998E-2</v>
      </c>
      <c r="DI695" s="53">
        <v>-1.320114E-2</v>
      </c>
      <c r="DJ695" s="53">
        <v>6.0795199999999997E-3</v>
      </c>
      <c r="DK695" s="53">
        <v>-2.3131510000000001E-2</v>
      </c>
      <c r="DL695" s="53">
        <v>-1.7397889999999999E-2</v>
      </c>
      <c r="DM695" s="53">
        <v>-2.0372479999999998E-2</v>
      </c>
      <c r="DN695" s="53">
        <v>-1.347451E-2</v>
      </c>
      <c r="DO695" s="53">
        <v>-5.6049400000000001E-3</v>
      </c>
      <c r="DP695" s="53">
        <v>2.5648400000000001E-3</v>
      </c>
      <c r="DQ695" s="53">
        <v>9.5622499999999996E-3</v>
      </c>
      <c r="DR695" s="53">
        <v>7.2237600000000001E-3</v>
      </c>
      <c r="DS695" s="53">
        <v>1.160767E-2</v>
      </c>
      <c r="DT695" s="53">
        <v>1.0812860000000001E-2</v>
      </c>
      <c r="DU695" s="53">
        <v>6.2496000000000003E-4</v>
      </c>
      <c r="DV695" s="53">
        <v>5.62351E-3</v>
      </c>
      <c r="DW695" s="53">
        <v>-3.1983900000000002E-3</v>
      </c>
      <c r="DX695" s="53">
        <v>-6.9362599999999996E-3</v>
      </c>
      <c r="DY695" s="53">
        <v>4.9262000000000004E-4</v>
      </c>
      <c r="DZ695" s="53">
        <v>2.8277200000000001E-3</v>
      </c>
      <c r="EA695" s="53">
        <v>-1.77191E-3</v>
      </c>
      <c r="EB695" s="53">
        <v>-1.2009799999999999E-3</v>
      </c>
      <c r="EC695" s="53">
        <v>-8.0400000000000003E-5</v>
      </c>
      <c r="ED695" s="53">
        <v>2.05704E-3</v>
      </c>
      <c r="EE695" s="53">
        <v>9.2721999999999998E-4</v>
      </c>
      <c r="EF695" s="53">
        <v>-1.03745E-2</v>
      </c>
      <c r="EG695" s="53">
        <v>-1.5755400000000001E-3</v>
      </c>
      <c r="EH695" s="53">
        <v>3.3147980000000001E-2</v>
      </c>
      <c r="EI695" s="53">
        <v>2.36083E-3</v>
      </c>
      <c r="EJ695" s="53">
        <v>8.0014400000000003E-3</v>
      </c>
      <c r="EK695" s="53">
        <v>6.5718299999999999E-3</v>
      </c>
      <c r="EL695" s="53">
        <v>1.336275E-2</v>
      </c>
      <c r="EM695" s="53">
        <v>1.9039339999999998E-2</v>
      </c>
      <c r="EN695" s="53">
        <v>2.696045E-2</v>
      </c>
      <c r="EO695" s="53">
        <v>3.739166E-2</v>
      </c>
      <c r="EP695" s="53">
        <v>2.2837150000000001E-2</v>
      </c>
      <c r="EQ695" s="53">
        <v>2.5584249999999999E-2</v>
      </c>
      <c r="ER695" s="53">
        <v>2.4835699999999999E-2</v>
      </c>
      <c r="ES695" s="53">
        <v>1.892042E-2</v>
      </c>
      <c r="ET695" s="53">
        <v>1.9175060000000001E-2</v>
      </c>
      <c r="EU695" s="53">
        <v>8.1622399999999994E-3</v>
      </c>
      <c r="EV695" s="53">
        <v>3.35286E-3</v>
      </c>
      <c r="EW695" s="53">
        <v>55.653030000000001</v>
      </c>
      <c r="EX695" s="53">
        <v>55.343940000000003</v>
      </c>
      <c r="EY695" s="53">
        <v>54.86515</v>
      </c>
      <c r="EZ695" s="53">
        <v>54.590910000000001</v>
      </c>
      <c r="FA695" s="53">
        <v>54.136360000000003</v>
      </c>
      <c r="FB695" s="53">
        <v>53.734850000000002</v>
      </c>
      <c r="FC695" s="53">
        <v>53.58182</v>
      </c>
      <c r="FD695" s="53">
        <v>53.936360000000001</v>
      </c>
      <c r="FE695" s="53">
        <v>55.545459999999999</v>
      </c>
      <c r="FF695" s="53">
        <v>57.962119999999999</v>
      </c>
      <c r="FG695" s="53">
        <v>60.971209999999999</v>
      </c>
      <c r="FH695" s="53">
        <v>63.895449999999997</v>
      </c>
      <c r="FI695" s="53">
        <v>65.834850000000003</v>
      </c>
      <c r="FJ695" s="53">
        <v>66.507580000000004</v>
      </c>
      <c r="FK695" s="53">
        <v>67.292429999999996</v>
      </c>
      <c r="FL695" s="53">
        <v>67.501519999999999</v>
      </c>
      <c r="FM695" s="53">
        <v>66.825760000000002</v>
      </c>
      <c r="FN695" s="53">
        <v>65.61515</v>
      </c>
      <c r="FO695" s="53">
        <v>63.863639999999997</v>
      </c>
      <c r="FP695" s="53">
        <v>61.265149999999998</v>
      </c>
      <c r="FQ695" s="53">
        <v>59.212119999999999</v>
      </c>
      <c r="FR695" s="53">
        <v>58.065150000000003</v>
      </c>
      <c r="FS695" s="53">
        <v>57.209090000000003</v>
      </c>
      <c r="FT695" s="53">
        <v>56.507579999999997</v>
      </c>
      <c r="FU695" s="53">
        <v>30</v>
      </c>
      <c r="FV695" s="53">
        <v>548.65170000000001</v>
      </c>
      <c r="FW695" s="53">
        <v>74.659099999999995</v>
      </c>
      <c r="FX695" s="53">
        <v>1</v>
      </c>
    </row>
    <row r="696" spans="1:180" x14ac:dyDescent="0.3">
      <c r="A696" t="s">
        <v>174</v>
      </c>
      <c r="B696" t="s">
        <v>247</v>
      </c>
      <c r="C696" t="s">
        <v>0</v>
      </c>
      <c r="D696" t="s">
        <v>248</v>
      </c>
      <c r="E696" t="s">
        <v>187</v>
      </c>
      <c r="F696" t="s">
        <v>231</v>
      </c>
      <c r="G696" t="s">
        <v>243</v>
      </c>
      <c r="H696" s="53">
        <v>8</v>
      </c>
      <c r="I696" s="53">
        <v>9.2585680000000004E-2</v>
      </c>
      <c r="J696" s="53">
        <v>9.8333840000000006E-2</v>
      </c>
      <c r="K696" s="53">
        <v>9.6263360000000006E-2</v>
      </c>
      <c r="L696" s="53">
        <v>9.5021999999999995E-2</v>
      </c>
      <c r="M696" s="53">
        <v>9.0256959999999997E-2</v>
      </c>
      <c r="N696" s="53">
        <v>9.0638239999999995E-2</v>
      </c>
      <c r="O696" s="53">
        <v>9.2970559999999994E-2</v>
      </c>
      <c r="P696" s="53">
        <v>8.9730799999999999E-2</v>
      </c>
      <c r="Q696" s="53">
        <v>9.322896E-2</v>
      </c>
      <c r="R696" s="53">
        <v>7.830848E-2</v>
      </c>
      <c r="S696" s="53">
        <v>8.296328E-2</v>
      </c>
      <c r="T696" s="53">
        <v>0.11588872</v>
      </c>
      <c r="U696" s="53">
        <v>0.12591632</v>
      </c>
      <c r="V696" s="53">
        <v>0.14787632000000001</v>
      </c>
      <c r="W696" s="53">
        <v>0.16655983999999999</v>
      </c>
      <c r="X696" s="53">
        <v>0.16920647999999999</v>
      </c>
      <c r="Y696" s="53">
        <v>0.15771376000000001</v>
      </c>
      <c r="Z696" s="53">
        <v>0.1570252</v>
      </c>
      <c r="AA696" s="53">
        <v>0.16054224</v>
      </c>
      <c r="AB696" s="53">
        <v>0.16008575999999999</v>
      </c>
      <c r="AC696" s="53">
        <v>0.11596824</v>
      </c>
      <c r="AD696" s="53">
        <v>0.105392</v>
      </c>
      <c r="AE696" s="53">
        <v>8.2097519999999993E-2</v>
      </c>
      <c r="AF696" s="53">
        <v>8.0086320000000003E-2</v>
      </c>
      <c r="AG696" s="53">
        <v>-3.4251530000000002E-2</v>
      </c>
      <c r="AH696" s="53">
        <v>-2.4332389999999999E-2</v>
      </c>
      <c r="AI696" s="53">
        <v>-2.5919299999999999E-2</v>
      </c>
      <c r="AJ696" s="53">
        <v>-2.205317E-2</v>
      </c>
      <c r="AK696" s="53">
        <v>-2.4111629999999998E-2</v>
      </c>
      <c r="AL696" s="53">
        <v>-2.7837480000000001E-2</v>
      </c>
      <c r="AM696" s="53">
        <v>-4.1102859999999998E-2</v>
      </c>
      <c r="AN696" s="53">
        <v>-4.9916090000000003E-2</v>
      </c>
      <c r="AO696" s="53">
        <v>-5.6961930000000001E-2</v>
      </c>
      <c r="AP696" s="53">
        <v>-8.5465680000000002E-2</v>
      </c>
      <c r="AQ696" s="53">
        <v>-0.10890064000000001</v>
      </c>
      <c r="AR696" s="53">
        <v>-6.4469979999999996E-2</v>
      </c>
      <c r="AS696" s="53">
        <v>-3.9505449999999998E-2</v>
      </c>
      <c r="AT696" s="53">
        <v>-1.5004969999999999E-2</v>
      </c>
      <c r="AU696" s="53">
        <v>1.65711E-3</v>
      </c>
      <c r="AV696" s="53">
        <v>1.3367400000000001E-3</v>
      </c>
      <c r="AW696" s="53">
        <v>-1.4292060000000001E-2</v>
      </c>
      <c r="AX696" s="53">
        <v>-1.8081099999999999E-2</v>
      </c>
      <c r="AY696" s="53">
        <v>-1.373153E-2</v>
      </c>
      <c r="AZ696" s="53">
        <v>-1.0263970000000001E-2</v>
      </c>
      <c r="BA696" s="53">
        <v>-5.3515380000000001E-2</v>
      </c>
      <c r="BB696" s="53">
        <v>-4.7309909999999997E-2</v>
      </c>
      <c r="BC696" s="53">
        <v>-6.7312839999999999E-2</v>
      </c>
      <c r="BD696" s="53">
        <v>-6.4061750000000001E-2</v>
      </c>
      <c r="BE696" s="53">
        <v>-2.2879770000000001E-2</v>
      </c>
      <c r="BF696" s="53">
        <v>-1.4411520000000001E-2</v>
      </c>
      <c r="BG696" s="53">
        <v>-1.5957760000000001E-2</v>
      </c>
      <c r="BH696" s="53">
        <v>-1.1331809999999999E-2</v>
      </c>
      <c r="BI696" s="53">
        <v>-1.4996560000000001E-2</v>
      </c>
      <c r="BJ696" s="53">
        <v>-1.7408E-2</v>
      </c>
      <c r="BK696" s="53">
        <v>-2.834186E-2</v>
      </c>
      <c r="BL696" s="53">
        <v>-3.4979410000000002E-2</v>
      </c>
      <c r="BM696" s="53">
        <v>-4.1618570000000001E-2</v>
      </c>
      <c r="BN696" s="53">
        <v>-6.2422569999999997E-2</v>
      </c>
      <c r="BO696" s="53">
        <v>-7.8139249999999993E-2</v>
      </c>
      <c r="BP696" s="53">
        <v>-4.0786709999999997E-2</v>
      </c>
      <c r="BQ696" s="53">
        <v>-2.4303700000000001E-2</v>
      </c>
      <c r="BR696" s="53">
        <v>-3.1356999999999999E-3</v>
      </c>
      <c r="BS696" s="53">
        <v>1.504631E-2</v>
      </c>
      <c r="BT696" s="53">
        <v>1.553526E-2</v>
      </c>
      <c r="BU696" s="53">
        <v>2.26845E-3</v>
      </c>
      <c r="BV696" s="53">
        <v>1.5766700000000001E-3</v>
      </c>
      <c r="BW696" s="53">
        <v>6.3474999999999998E-3</v>
      </c>
      <c r="BX696" s="53">
        <v>7.95651E-3</v>
      </c>
      <c r="BY696" s="53">
        <v>-3.381932E-2</v>
      </c>
      <c r="BZ696" s="53">
        <v>-2.9765460000000001E-2</v>
      </c>
      <c r="CA696" s="53">
        <v>-4.636469E-2</v>
      </c>
      <c r="CB696" s="53">
        <v>-4.3470080000000001E-2</v>
      </c>
      <c r="CC696" s="53">
        <v>-1.500372E-2</v>
      </c>
      <c r="CD696" s="53">
        <v>-7.5403600000000003E-3</v>
      </c>
      <c r="CE696" s="53">
        <v>-9.0584199999999993E-3</v>
      </c>
      <c r="CF696" s="53">
        <v>-3.9062300000000001E-3</v>
      </c>
      <c r="CG696" s="53">
        <v>-8.6834800000000004E-3</v>
      </c>
      <c r="CH696" s="53">
        <v>-1.018457E-2</v>
      </c>
      <c r="CI696" s="53">
        <v>-1.9503639999999999E-2</v>
      </c>
      <c r="CJ696" s="53">
        <v>-2.463431E-2</v>
      </c>
      <c r="CK696" s="53">
        <v>-3.0991790000000002E-2</v>
      </c>
      <c r="CL696" s="53">
        <v>-4.6462980000000001E-2</v>
      </c>
      <c r="CM696" s="53">
        <v>-5.6834000000000003E-2</v>
      </c>
      <c r="CN696" s="53">
        <v>-2.4383740000000001E-2</v>
      </c>
      <c r="CO696" s="53">
        <v>-1.3775010000000001E-2</v>
      </c>
      <c r="CP696" s="53">
        <v>5.0849199999999997E-3</v>
      </c>
      <c r="CQ696" s="53">
        <v>2.4319629999999998E-2</v>
      </c>
      <c r="CR696" s="53">
        <v>2.536911E-2</v>
      </c>
      <c r="CS696" s="53">
        <v>1.3738200000000001E-2</v>
      </c>
      <c r="CT696" s="53">
        <v>1.519158E-2</v>
      </c>
      <c r="CU696" s="53">
        <v>2.025418E-2</v>
      </c>
      <c r="CV696" s="53">
        <v>2.0575960000000001E-2</v>
      </c>
      <c r="CW696" s="53">
        <v>-2.017789E-2</v>
      </c>
      <c r="CX696" s="53">
        <v>-1.761424E-2</v>
      </c>
      <c r="CY696" s="53">
        <v>-3.1856059999999999E-2</v>
      </c>
      <c r="CZ696" s="53">
        <v>-2.9208350000000001E-2</v>
      </c>
      <c r="DA696" s="53">
        <v>-7.12767E-3</v>
      </c>
      <c r="DB696" s="53">
        <v>-6.692E-4</v>
      </c>
      <c r="DC696" s="53">
        <v>-2.1590799999999999E-3</v>
      </c>
      <c r="DD696" s="53">
        <v>3.5193500000000001E-3</v>
      </c>
      <c r="DE696" s="53">
        <v>-2.3704099999999999E-3</v>
      </c>
      <c r="DF696" s="53">
        <v>-2.9611400000000001E-3</v>
      </c>
      <c r="DG696" s="53">
        <v>-1.066542E-2</v>
      </c>
      <c r="DH696" s="53">
        <v>-1.428921E-2</v>
      </c>
      <c r="DI696" s="53">
        <v>-2.0365020000000001E-2</v>
      </c>
      <c r="DJ696" s="53">
        <v>-3.0503410000000002E-2</v>
      </c>
      <c r="DK696" s="53">
        <v>-3.552876E-2</v>
      </c>
      <c r="DL696" s="53">
        <v>-7.9807799999999998E-3</v>
      </c>
      <c r="DM696" s="53">
        <v>-3.24632E-3</v>
      </c>
      <c r="DN696" s="53">
        <v>1.3305539999999999E-2</v>
      </c>
      <c r="DO696" s="53">
        <v>3.3592950000000003E-2</v>
      </c>
      <c r="DP696" s="53">
        <v>3.520297E-2</v>
      </c>
      <c r="DQ696" s="53">
        <v>2.5207960000000001E-2</v>
      </c>
      <c r="DR696" s="53">
        <v>2.8806499999999999E-2</v>
      </c>
      <c r="DS696" s="53">
        <v>3.416085E-2</v>
      </c>
      <c r="DT696" s="53">
        <v>3.3195410000000002E-2</v>
      </c>
      <c r="DU696" s="53">
        <v>-6.53646E-3</v>
      </c>
      <c r="DV696" s="53">
        <v>-5.4630099999999999E-3</v>
      </c>
      <c r="DW696" s="53">
        <v>-1.7347419999999999E-2</v>
      </c>
      <c r="DX696" s="53">
        <v>-1.4946620000000001E-2</v>
      </c>
      <c r="DY696" s="53">
        <v>4.2440899999999998E-3</v>
      </c>
      <c r="DZ696" s="53">
        <v>9.25167E-3</v>
      </c>
      <c r="EA696" s="53">
        <v>7.8024699999999997E-3</v>
      </c>
      <c r="EB696" s="53">
        <v>1.42407E-2</v>
      </c>
      <c r="EC696" s="53">
        <v>6.7446700000000004E-3</v>
      </c>
      <c r="ED696" s="53">
        <v>7.4683400000000004E-3</v>
      </c>
      <c r="EE696" s="53">
        <v>2.0955800000000001E-3</v>
      </c>
      <c r="EF696" s="53">
        <v>6.4747000000000003E-4</v>
      </c>
      <c r="EG696" s="53">
        <v>-5.0216499999999999E-3</v>
      </c>
      <c r="EH696" s="53">
        <v>-7.4602999999999996E-3</v>
      </c>
      <c r="EI696" s="53">
        <v>-4.7673699999999999E-3</v>
      </c>
      <c r="EJ696" s="53">
        <v>1.570249E-2</v>
      </c>
      <c r="EK696" s="53">
        <v>1.195543E-2</v>
      </c>
      <c r="EL696" s="53">
        <v>2.5174800000000001E-2</v>
      </c>
      <c r="EM696" s="53">
        <v>4.698215E-2</v>
      </c>
      <c r="EN696" s="53">
        <v>4.9401489999999999E-2</v>
      </c>
      <c r="EO696" s="53">
        <v>4.176846E-2</v>
      </c>
      <c r="EP696" s="53">
        <v>4.8464260000000002E-2</v>
      </c>
      <c r="EQ696" s="53">
        <v>5.4239870000000003E-2</v>
      </c>
      <c r="ER696" s="53">
        <v>5.1415879999999997E-2</v>
      </c>
      <c r="ES696" s="53">
        <v>1.31596E-2</v>
      </c>
      <c r="ET696" s="53">
        <v>1.2081430000000001E-2</v>
      </c>
      <c r="EU696" s="53">
        <v>3.6007299999999999E-3</v>
      </c>
      <c r="EV696" s="53">
        <v>5.6450500000000004E-3</v>
      </c>
      <c r="EW696" s="53">
        <v>56.462499999999999</v>
      </c>
      <c r="EX696" s="53">
        <v>55.991660000000003</v>
      </c>
      <c r="EY696" s="53">
        <v>55.354170000000003</v>
      </c>
      <c r="EZ696" s="53">
        <v>54.966670000000001</v>
      </c>
      <c r="FA696" s="53">
        <v>54.279170000000001</v>
      </c>
      <c r="FB696" s="53">
        <v>53.887500000000003</v>
      </c>
      <c r="FC696" s="53">
        <v>53.895829999999997</v>
      </c>
      <c r="FD696" s="53">
        <v>55.433329999999998</v>
      </c>
      <c r="FE696" s="53">
        <v>58.108330000000002</v>
      </c>
      <c r="FF696" s="53">
        <v>61.004170000000002</v>
      </c>
      <c r="FG696" s="53">
        <v>63.445839999999997</v>
      </c>
      <c r="FH696" s="53">
        <v>65.129170000000002</v>
      </c>
      <c r="FI696" s="53">
        <v>65.033330000000007</v>
      </c>
      <c r="FJ696" s="53">
        <v>65.770840000000007</v>
      </c>
      <c r="FK696" s="53">
        <v>67.395840000000007</v>
      </c>
      <c r="FL696" s="53">
        <v>67.620829999999998</v>
      </c>
      <c r="FM696" s="53">
        <v>67</v>
      </c>
      <c r="FN696" s="53">
        <v>65.900000000000006</v>
      </c>
      <c r="FO696" s="53">
        <v>64.466669999999993</v>
      </c>
      <c r="FP696" s="53">
        <v>62.254170000000002</v>
      </c>
      <c r="FQ696" s="53">
        <v>60.191670000000002</v>
      </c>
      <c r="FR696" s="53">
        <v>58.654170000000001</v>
      </c>
      <c r="FS696" s="53">
        <v>57.983330000000002</v>
      </c>
      <c r="FT696" s="53">
        <v>57.387500000000003</v>
      </c>
      <c r="FU696" s="53">
        <v>30</v>
      </c>
      <c r="FV696" s="53">
        <v>543.60389999999995</v>
      </c>
      <c r="FW696" s="53">
        <v>69.640529999999998</v>
      </c>
      <c r="FX696" s="53">
        <v>1</v>
      </c>
    </row>
    <row r="697" spans="1:180" x14ac:dyDescent="0.3">
      <c r="A697" t="s">
        <v>174</v>
      </c>
      <c r="B697" t="s">
        <v>247</v>
      </c>
      <c r="C697" t="s">
        <v>0</v>
      </c>
      <c r="D697" t="s">
        <v>227</v>
      </c>
      <c r="E697" t="s">
        <v>188</v>
      </c>
      <c r="F697" t="s">
        <v>231</v>
      </c>
      <c r="G697" t="s">
        <v>243</v>
      </c>
      <c r="H697" s="53">
        <v>8</v>
      </c>
      <c r="I697" s="53">
        <v>9.3823760000000006E-2</v>
      </c>
      <c r="J697" s="53">
        <v>9.1329199999999999E-2</v>
      </c>
      <c r="K697" s="53">
        <v>9.0067999999999995E-2</v>
      </c>
      <c r="L697" s="53">
        <v>9.3683760000000005E-2</v>
      </c>
      <c r="M697" s="53">
        <v>9.3100559999999999E-2</v>
      </c>
      <c r="N697" s="53">
        <v>0.10588432</v>
      </c>
      <c r="O697" s="53">
        <v>0.13985607999999999</v>
      </c>
      <c r="P697" s="53">
        <v>0.15447440000000001</v>
      </c>
      <c r="Q697" s="53">
        <v>0.18873528000000001</v>
      </c>
      <c r="R697" s="53">
        <v>0.1966204</v>
      </c>
      <c r="S697" s="53">
        <v>0.20076968000000001</v>
      </c>
      <c r="T697" s="53">
        <v>0.21019959999999999</v>
      </c>
      <c r="U697" s="53">
        <v>0.19947808</v>
      </c>
      <c r="V697" s="53">
        <v>0.20218488000000001</v>
      </c>
      <c r="W697" s="53">
        <v>0.20105671999999999</v>
      </c>
      <c r="X697" s="53">
        <v>0.18623128</v>
      </c>
      <c r="Y697" s="53">
        <v>0.17563216000000001</v>
      </c>
      <c r="Z697" s="53">
        <v>0.13357984000000001</v>
      </c>
      <c r="AA697" s="53">
        <v>0.11140791999999999</v>
      </c>
      <c r="AB697" s="53">
        <v>0.11445224</v>
      </c>
      <c r="AC697" s="53">
        <v>0.10962040000000001</v>
      </c>
      <c r="AD697" s="53">
        <v>0.10589728</v>
      </c>
      <c r="AE697" s="53">
        <v>0.10347976</v>
      </c>
      <c r="AF697" s="53">
        <v>9.646528E-2</v>
      </c>
      <c r="AG697" s="53">
        <v>-2.9621149999999999E-2</v>
      </c>
      <c r="AH697" s="53">
        <v>-2.7611500000000001E-2</v>
      </c>
      <c r="AI697" s="53">
        <v>-2.7642949999999999E-2</v>
      </c>
      <c r="AJ697" s="53">
        <v>-2.0683610000000002E-2</v>
      </c>
      <c r="AK697" s="53">
        <v>-2.0297099999999998E-2</v>
      </c>
      <c r="AL697" s="53">
        <v>-2.642893E-2</v>
      </c>
      <c r="AM697" s="53">
        <v>-3.9028100000000003E-2</v>
      </c>
      <c r="AN697" s="53">
        <v>-5.1566559999999997E-2</v>
      </c>
      <c r="AO697" s="53">
        <v>-5.374321E-2</v>
      </c>
      <c r="AP697" s="53">
        <v>-8.8757680000000005E-2</v>
      </c>
      <c r="AQ697" s="53">
        <v>-9.5857919999999999E-2</v>
      </c>
      <c r="AR697" s="53">
        <v>-9.5584080000000002E-2</v>
      </c>
      <c r="AS697" s="53">
        <v>-0.1045608</v>
      </c>
      <c r="AT697" s="53">
        <v>-0.10124176</v>
      </c>
      <c r="AU697" s="53">
        <v>-8.8773920000000006E-2</v>
      </c>
      <c r="AV697" s="53">
        <v>-8.2996159999999999E-2</v>
      </c>
      <c r="AW697" s="53">
        <v>-8.3073599999999997E-2</v>
      </c>
      <c r="AX697" s="53">
        <v>-8.4274799999999997E-2</v>
      </c>
      <c r="AY697" s="53">
        <v>-8.5101360000000001E-2</v>
      </c>
      <c r="AZ697" s="53">
        <v>-6.5655259999999993E-2</v>
      </c>
      <c r="BA697" s="53">
        <v>-6.639138E-2</v>
      </c>
      <c r="BB697" s="53">
        <v>-5.187398E-2</v>
      </c>
      <c r="BC697" s="53">
        <v>-3.8369439999999998E-2</v>
      </c>
      <c r="BD697" s="53">
        <v>-3.7966140000000002E-2</v>
      </c>
      <c r="BE697" s="53">
        <v>-1.882994E-2</v>
      </c>
      <c r="BF697" s="53">
        <v>-1.7186429999999999E-2</v>
      </c>
      <c r="BG697" s="53">
        <v>-1.6851049999999999E-2</v>
      </c>
      <c r="BH697" s="53">
        <v>-9.6085100000000007E-3</v>
      </c>
      <c r="BI697" s="53">
        <v>-9.9233800000000007E-3</v>
      </c>
      <c r="BJ697" s="53">
        <v>-1.5453130000000001E-2</v>
      </c>
      <c r="BK697" s="53">
        <v>-2.605182E-2</v>
      </c>
      <c r="BL697" s="53">
        <v>-3.8323019999999999E-2</v>
      </c>
      <c r="BM697" s="53">
        <v>-3.8333100000000002E-2</v>
      </c>
      <c r="BN697" s="53">
        <v>-5.378616E-2</v>
      </c>
      <c r="BO697" s="53">
        <v>-6.4262239999999998E-2</v>
      </c>
      <c r="BP697" s="53">
        <v>-6.1718460000000003E-2</v>
      </c>
      <c r="BQ697" s="53">
        <v>-6.7564819999999998E-2</v>
      </c>
      <c r="BR697" s="53">
        <v>-6.9111069999999997E-2</v>
      </c>
      <c r="BS697" s="53">
        <v>-6.1251800000000002E-2</v>
      </c>
      <c r="BT697" s="53">
        <v>-5.5242800000000002E-2</v>
      </c>
      <c r="BU697" s="53">
        <v>-5.0761359999999998E-2</v>
      </c>
      <c r="BV697" s="53">
        <v>-5.4967200000000001E-2</v>
      </c>
      <c r="BW697" s="53">
        <v>-5.9242059999999999E-2</v>
      </c>
      <c r="BX697" s="53">
        <v>-4.6374779999999997E-2</v>
      </c>
      <c r="BY697" s="53">
        <v>-4.555008E-2</v>
      </c>
      <c r="BZ697" s="53">
        <v>-3.3514679999999998E-2</v>
      </c>
      <c r="CA697" s="53">
        <v>-2.3750670000000002E-2</v>
      </c>
      <c r="CB697" s="53">
        <v>-2.4494559999999999E-2</v>
      </c>
      <c r="CC697" s="53">
        <v>-1.135598E-2</v>
      </c>
      <c r="CD697" s="53">
        <v>-9.9660600000000005E-3</v>
      </c>
      <c r="CE697" s="53">
        <v>-9.3766100000000005E-3</v>
      </c>
      <c r="CF697" s="53">
        <v>-1.93794E-3</v>
      </c>
      <c r="CG697" s="53">
        <v>-2.7385600000000001E-3</v>
      </c>
      <c r="CH697" s="53">
        <v>-7.8513200000000002E-3</v>
      </c>
      <c r="CI697" s="53">
        <v>-1.7064490000000002E-2</v>
      </c>
      <c r="CJ697" s="53">
        <v>-2.9150579999999999E-2</v>
      </c>
      <c r="CK697" s="53">
        <v>-2.76601E-2</v>
      </c>
      <c r="CL697" s="53">
        <v>-2.9564980000000001E-2</v>
      </c>
      <c r="CM697" s="53">
        <v>-4.2379140000000003E-2</v>
      </c>
      <c r="CN697" s="53">
        <v>-3.8263220000000001E-2</v>
      </c>
      <c r="CO697" s="53">
        <v>-4.1941510000000001E-2</v>
      </c>
      <c r="CP697" s="53">
        <v>-4.6857459999999997E-2</v>
      </c>
      <c r="CQ697" s="53">
        <v>-4.2190039999999998E-2</v>
      </c>
      <c r="CR697" s="53">
        <v>-3.6020900000000002E-2</v>
      </c>
      <c r="CS697" s="53">
        <v>-2.8382020000000001E-2</v>
      </c>
      <c r="CT697" s="53">
        <v>-3.4668860000000003E-2</v>
      </c>
      <c r="CU697" s="53">
        <v>-4.1332010000000002E-2</v>
      </c>
      <c r="CV697" s="53">
        <v>-3.3021179999999997E-2</v>
      </c>
      <c r="CW697" s="53">
        <v>-3.1115460000000001E-2</v>
      </c>
      <c r="CX697" s="53">
        <v>-2.0799089999999999E-2</v>
      </c>
      <c r="CY697" s="53">
        <v>-1.3625760000000001E-2</v>
      </c>
      <c r="CZ697" s="53">
        <v>-1.5164179999999999E-2</v>
      </c>
      <c r="DA697" s="53">
        <v>-3.88201E-3</v>
      </c>
      <c r="DB697" s="53">
        <v>-2.7456899999999998E-3</v>
      </c>
      <c r="DC697" s="53">
        <v>-1.9021699999999999E-3</v>
      </c>
      <c r="DD697" s="53">
        <v>5.7326399999999998E-3</v>
      </c>
      <c r="DE697" s="53">
        <v>4.4462499999999997E-3</v>
      </c>
      <c r="DF697" s="53">
        <v>-2.4950999999999999E-4</v>
      </c>
      <c r="DG697" s="53">
        <v>-8.0771599999999999E-3</v>
      </c>
      <c r="DH697" s="53">
        <v>-1.997815E-2</v>
      </c>
      <c r="DI697" s="53">
        <v>-1.6987100000000002E-2</v>
      </c>
      <c r="DJ697" s="53">
        <v>-5.3438000000000001E-3</v>
      </c>
      <c r="DK697" s="53">
        <v>-2.0496029999999998E-2</v>
      </c>
      <c r="DL697" s="53">
        <v>-1.480798E-2</v>
      </c>
      <c r="DM697" s="53">
        <v>-1.631819E-2</v>
      </c>
      <c r="DN697" s="53">
        <v>-2.4603860000000002E-2</v>
      </c>
      <c r="DO697" s="53">
        <v>-2.3128269999999999E-2</v>
      </c>
      <c r="DP697" s="53">
        <v>-1.679901E-2</v>
      </c>
      <c r="DQ697" s="53">
        <v>-6.0026899999999998E-3</v>
      </c>
      <c r="DR697" s="53">
        <v>-1.4370529999999999E-2</v>
      </c>
      <c r="DS697" s="53">
        <v>-2.342195E-2</v>
      </c>
      <c r="DT697" s="53">
        <v>-1.9667569999999999E-2</v>
      </c>
      <c r="DU697" s="53">
        <v>-1.6680839999999999E-2</v>
      </c>
      <c r="DV697" s="53">
        <v>-8.0834900000000005E-3</v>
      </c>
      <c r="DW697" s="53">
        <v>-3.5008499999999998E-3</v>
      </c>
      <c r="DX697" s="53">
        <v>-5.83381E-3</v>
      </c>
      <c r="DY697" s="53">
        <v>6.9091999999999999E-3</v>
      </c>
      <c r="DZ697" s="53">
        <v>7.6793699999999996E-3</v>
      </c>
      <c r="EA697" s="53">
        <v>8.8897400000000001E-3</v>
      </c>
      <c r="EB697" s="53">
        <v>1.680773E-2</v>
      </c>
      <c r="EC697" s="53">
        <v>1.481998E-2</v>
      </c>
      <c r="ED697" s="53">
        <v>1.0726299999999999E-2</v>
      </c>
      <c r="EE697" s="53">
        <v>4.8991199999999999E-3</v>
      </c>
      <c r="EF697" s="53">
        <v>-6.7346100000000002E-3</v>
      </c>
      <c r="EG697" s="53">
        <v>-1.5769899999999999E-3</v>
      </c>
      <c r="EH697" s="53">
        <v>2.962774E-2</v>
      </c>
      <c r="EI697" s="53">
        <v>1.1099690000000001E-2</v>
      </c>
      <c r="EJ697" s="53">
        <v>1.9057649999999999E-2</v>
      </c>
      <c r="EK697" s="53">
        <v>2.0677810000000001E-2</v>
      </c>
      <c r="EL697" s="53">
        <v>7.5268000000000002E-3</v>
      </c>
      <c r="EM697" s="53">
        <v>4.3938900000000001E-3</v>
      </c>
      <c r="EN697" s="53">
        <v>1.095436E-2</v>
      </c>
      <c r="EO697" s="53">
        <v>2.6309519999999999E-2</v>
      </c>
      <c r="EP697" s="53">
        <v>1.493704E-2</v>
      </c>
      <c r="EQ697" s="53">
        <v>2.4373200000000002E-3</v>
      </c>
      <c r="ER697" s="53">
        <v>-3.8708999999999998E-4</v>
      </c>
      <c r="ES697" s="53">
        <v>4.1604600000000004E-3</v>
      </c>
      <c r="ET697" s="53">
        <v>1.027581E-2</v>
      </c>
      <c r="EU697" s="53">
        <v>1.111792E-2</v>
      </c>
      <c r="EV697" s="53">
        <v>7.6377700000000003E-3</v>
      </c>
      <c r="EW697" s="53">
        <v>55.72222</v>
      </c>
      <c r="EX697" s="53">
        <v>55.428570000000001</v>
      </c>
      <c r="EY697" s="53">
        <v>55.163490000000003</v>
      </c>
      <c r="EZ697" s="53">
        <v>54.938099999999999</v>
      </c>
      <c r="FA697" s="53">
        <v>54.492060000000002</v>
      </c>
      <c r="FB697" s="53">
        <v>54.207940000000001</v>
      </c>
      <c r="FC697" s="53">
        <v>54.209519999999998</v>
      </c>
      <c r="FD697" s="53">
        <v>54.874600000000001</v>
      </c>
      <c r="FE697" s="53">
        <v>56.020629999999997</v>
      </c>
      <c r="FF697" s="53">
        <v>57.614280000000001</v>
      </c>
      <c r="FG697" s="53">
        <v>59.825400000000002</v>
      </c>
      <c r="FH697" s="53">
        <v>62.074599999999997</v>
      </c>
      <c r="FI697" s="53">
        <v>63.822220000000002</v>
      </c>
      <c r="FJ697" s="53">
        <v>65.371430000000004</v>
      </c>
      <c r="FK697" s="53">
        <v>65.884119999999996</v>
      </c>
      <c r="FL697" s="53">
        <v>65.371430000000004</v>
      </c>
      <c r="FM697" s="53">
        <v>64.350790000000003</v>
      </c>
      <c r="FN697" s="53">
        <v>62.949210000000001</v>
      </c>
      <c r="FO697" s="53">
        <v>61.487299999999998</v>
      </c>
      <c r="FP697" s="53">
        <v>60.144440000000003</v>
      </c>
      <c r="FQ697" s="53">
        <v>58.609520000000003</v>
      </c>
      <c r="FR697" s="53">
        <v>57.22381</v>
      </c>
      <c r="FS697" s="53">
        <v>56.657139999999998</v>
      </c>
      <c r="FT697" s="53">
        <v>56.050789999999999</v>
      </c>
      <c r="FU697" s="53">
        <v>30</v>
      </c>
      <c r="FV697" s="53">
        <v>537.42160000000001</v>
      </c>
      <c r="FW697" s="53">
        <v>66.246709999999993</v>
      </c>
      <c r="FX697" s="53">
        <v>1</v>
      </c>
    </row>
    <row r="698" spans="1:180" x14ac:dyDescent="0.3">
      <c r="A698" t="s">
        <v>174</v>
      </c>
      <c r="B698" t="s">
        <v>247</v>
      </c>
      <c r="C698" t="s">
        <v>0</v>
      </c>
      <c r="D698" t="s">
        <v>227</v>
      </c>
      <c r="E698" t="s">
        <v>190</v>
      </c>
      <c r="F698" t="s">
        <v>232</v>
      </c>
      <c r="G698" t="s">
        <v>243</v>
      </c>
      <c r="H698" s="53">
        <v>30</v>
      </c>
      <c r="I698" s="53">
        <v>0.47693401000000002</v>
      </c>
      <c r="J698" s="53">
        <v>0.44800319999999999</v>
      </c>
      <c r="K698" s="53">
        <v>0.42535980000000001</v>
      </c>
      <c r="L698" s="53">
        <v>0.43316670000000002</v>
      </c>
      <c r="M698" s="53">
        <v>0.47190720000000003</v>
      </c>
      <c r="N698" s="53">
        <v>0.56120490000000001</v>
      </c>
      <c r="O698" s="53">
        <v>0.65110230000000002</v>
      </c>
      <c r="P698" s="53">
        <v>0.74269859999999999</v>
      </c>
      <c r="Q698" s="53">
        <v>0.91030800000000001</v>
      </c>
      <c r="R698" s="53">
        <v>1.0122795</v>
      </c>
      <c r="S698" s="53">
        <v>1.1041032</v>
      </c>
      <c r="T698" s="53">
        <v>1.1598978</v>
      </c>
      <c r="U698" s="53">
        <v>1.1986749000000001</v>
      </c>
      <c r="V698" s="53">
        <v>1.2551994</v>
      </c>
      <c r="W698" s="53">
        <v>1.2537102</v>
      </c>
      <c r="X698" s="53">
        <v>1.2250103999999999</v>
      </c>
      <c r="Y698" s="53">
        <v>1.1278007999999999</v>
      </c>
      <c r="Z698" s="53">
        <v>1.0227141</v>
      </c>
      <c r="AA698" s="53">
        <v>0.92357009999999995</v>
      </c>
      <c r="AB698" s="53">
        <v>0.86489490000000002</v>
      </c>
      <c r="AC698" s="53">
        <v>0.77005860000000004</v>
      </c>
      <c r="AD698" s="53">
        <v>0.69296369999999996</v>
      </c>
      <c r="AE698" s="53">
        <v>0.60141599999999995</v>
      </c>
      <c r="AF698" s="53">
        <v>0.53781900000000005</v>
      </c>
      <c r="AG698" s="53">
        <v>-8.9700119999999994E-2</v>
      </c>
      <c r="AH698" s="53">
        <v>-8.0554920000000002E-2</v>
      </c>
      <c r="AI698" s="53">
        <v>-8.4731429999999996E-2</v>
      </c>
      <c r="AJ698" s="53">
        <v>-8.7856890000000007E-2</v>
      </c>
      <c r="AK698" s="53">
        <v>-6.9107009999999996E-2</v>
      </c>
      <c r="AL698" s="53">
        <v>-4.9179929999999997E-2</v>
      </c>
      <c r="AM698" s="53">
        <v>-5.533776E-2</v>
      </c>
      <c r="AN698" s="53">
        <v>-3.398106E-2</v>
      </c>
      <c r="AO698" s="53">
        <v>-3.8475299999999997E-2</v>
      </c>
      <c r="AP698" s="53">
        <v>-4.2526170000000002E-2</v>
      </c>
      <c r="AQ698" s="53">
        <v>-4.7717339999999997E-2</v>
      </c>
      <c r="AR698" s="53">
        <v>-4.2250620000000003E-2</v>
      </c>
      <c r="AS698" s="53">
        <v>-6.6759059999999995E-2</v>
      </c>
      <c r="AT698" s="53">
        <v>-6.4604640000000005E-2</v>
      </c>
      <c r="AU698" s="53">
        <v>-5.1155640000000002E-2</v>
      </c>
      <c r="AV698" s="53">
        <v>-5.5819380000000002E-2</v>
      </c>
      <c r="AW698" s="53">
        <v>-7.4967480000000003E-2</v>
      </c>
      <c r="AX698" s="53">
        <v>-9.1655009999999995E-2</v>
      </c>
      <c r="AY698" s="53">
        <v>-6.8578799999999995E-2</v>
      </c>
      <c r="AZ698" s="53">
        <v>-8.392521E-2</v>
      </c>
      <c r="BA698" s="53">
        <v>-9.9969240000000001E-2</v>
      </c>
      <c r="BB698" s="53">
        <v>-8.4149219999999997E-2</v>
      </c>
      <c r="BC698" s="53">
        <v>-7.2246630000000006E-2</v>
      </c>
      <c r="BD698" s="53">
        <v>-7.4284230000000007E-2</v>
      </c>
      <c r="BE698" s="53">
        <v>-6.7010970000000003E-2</v>
      </c>
      <c r="BF698" s="53">
        <v>-5.9098289999999998E-2</v>
      </c>
      <c r="BG698" s="53">
        <v>-6.4049309999999998E-2</v>
      </c>
      <c r="BH698" s="53">
        <v>-6.520542E-2</v>
      </c>
      <c r="BI698" s="53">
        <v>-4.5701070000000003E-2</v>
      </c>
      <c r="BJ698" s="53">
        <v>-2.4739959999999998E-2</v>
      </c>
      <c r="BK698" s="53">
        <v>-2.8749440000000001E-2</v>
      </c>
      <c r="BL698" s="53">
        <v>1.94663E-3</v>
      </c>
      <c r="BM698" s="53">
        <v>4.5708360000000003E-2</v>
      </c>
      <c r="BN698" s="53">
        <v>5.074029E-2</v>
      </c>
      <c r="BO698" s="53">
        <v>5.734728E-2</v>
      </c>
      <c r="BP698" s="53">
        <v>5.4623699999999997E-2</v>
      </c>
      <c r="BQ698" s="53">
        <v>4.1825189999999998E-2</v>
      </c>
      <c r="BR698" s="53">
        <v>5.6132550000000003E-2</v>
      </c>
      <c r="BS698" s="53">
        <v>5.9054879999999997E-2</v>
      </c>
      <c r="BT698" s="53">
        <v>4.9987709999999998E-2</v>
      </c>
      <c r="BU698" s="53">
        <v>7.7914200000000003E-3</v>
      </c>
      <c r="BV698" s="53">
        <v>-1.114384E-2</v>
      </c>
      <c r="BW698" s="53">
        <v>-1.165658E-2</v>
      </c>
      <c r="BX698" s="53">
        <v>-2.866488E-2</v>
      </c>
      <c r="BY698" s="53">
        <v>-5.8545420000000001E-2</v>
      </c>
      <c r="BZ698" s="53">
        <v>-5.1294899999999997E-2</v>
      </c>
      <c r="CA698" s="53">
        <v>-4.5139350000000002E-2</v>
      </c>
      <c r="CB698" s="53">
        <v>-4.9269540000000001E-2</v>
      </c>
      <c r="CC698" s="53">
        <v>-5.1296550000000003E-2</v>
      </c>
      <c r="CD698" s="53">
        <v>-4.4237489999999997E-2</v>
      </c>
      <c r="CE698" s="53">
        <v>-4.9724909999999997E-2</v>
      </c>
      <c r="CF698" s="53">
        <v>-4.9517070000000003E-2</v>
      </c>
      <c r="CG698" s="53">
        <v>-2.9490160000000001E-2</v>
      </c>
      <c r="CH698" s="53">
        <v>-7.8128999999999994E-3</v>
      </c>
      <c r="CI698" s="53">
        <v>-1.033446E-2</v>
      </c>
      <c r="CJ698" s="53">
        <v>2.6830030000000001E-2</v>
      </c>
      <c r="CK698" s="53">
        <v>0.10401369000000001</v>
      </c>
      <c r="CL698" s="53">
        <v>0.11533635</v>
      </c>
      <c r="CM698" s="53">
        <v>0.13011470999999999</v>
      </c>
      <c r="CN698" s="53">
        <v>0.12171854999999999</v>
      </c>
      <c r="CO698" s="53">
        <v>0.1170303</v>
      </c>
      <c r="CP698" s="53">
        <v>0.13975476000000001</v>
      </c>
      <c r="CQ698" s="53">
        <v>0.13538631000000001</v>
      </c>
      <c r="CR698" s="53">
        <v>0.12326937</v>
      </c>
      <c r="CS698" s="53">
        <v>6.5109990000000006E-2</v>
      </c>
      <c r="CT698" s="53">
        <v>4.4617950000000003E-2</v>
      </c>
      <c r="CU698" s="53">
        <v>2.776758E-2</v>
      </c>
      <c r="CV698" s="53">
        <v>9.6082400000000005E-3</v>
      </c>
      <c r="CW698" s="53">
        <v>-2.9855420000000001E-2</v>
      </c>
      <c r="CX698" s="53">
        <v>-2.8540099999999999E-2</v>
      </c>
      <c r="CY698" s="53">
        <v>-2.636496E-2</v>
      </c>
      <c r="CZ698" s="53">
        <v>-3.1944449999999999E-2</v>
      </c>
      <c r="DA698" s="53">
        <v>-3.5582129999999997E-2</v>
      </c>
      <c r="DB698" s="53">
        <v>-2.9376679999999999E-2</v>
      </c>
      <c r="DC698" s="53">
        <v>-3.5400540000000001E-2</v>
      </c>
      <c r="DD698" s="53">
        <v>-3.382872E-2</v>
      </c>
      <c r="DE698" s="53">
        <v>-1.3279259999999999E-2</v>
      </c>
      <c r="DF698" s="53">
        <v>9.1141599999999996E-3</v>
      </c>
      <c r="DG698" s="53">
        <v>8.0805300000000007E-3</v>
      </c>
      <c r="DH698" s="53">
        <v>5.1713429999999998E-2</v>
      </c>
      <c r="DI698" s="53">
        <v>0.16231902000000001</v>
      </c>
      <c r="DJ698" s="53">
        <v>0.17993240999999999</v>
      </c>
      <c r="DK698" s="53">
        <v>0.20288213999999999</v>
      </c>
      <c r="DL698" s="53">
        <v>0.18881339999999999</v>
      </c>
      <c r="DM698" s="53">
        <v>0.19223541</v>
      </c>
      <c r="DN698" s="53">
        <v>0.22337697000000001</v>
      </c>
      <c r="DO698" s="53">
        <v>0.21171780000000001</v>
      </c>
      <c r="DP698" s="53">
        <v>0.19655106</v>
      </c>
      <c r="DQ698" s="53">
        <v>0.12242856000000001</v>
      </c>
      <c r="DR698" s="53">
        <v>0.10037973</v>
      </c>
      <c r="DS698" s="53">
        <v>6.7191719999999996E-2</v>
      </c>
      <c r="DT698" s="53">
        <v>4.7881380000000001E-2</v>
      </c>
      <c r="DU698" s="53">
        <v>-1.16541E-3</v>
      </c>
      <c r="DV698" s="53">
        <v>-5.7853000000000002E-3</v>
      </c>
      <c r="DW698" s="53">
        <v>-7.5905599999999997E-3</v>
      </c>
      <c r="DX698" s="53">
        <v>-1.461935E-2</v>
      </c>
      <c r="DY698" s="53">
        <v>-1.289301E-2</v>
      </c>
      <c r="DZ698" s="53">
        <v>-7.9200399999999997E-3</v>
      </c>
      <c r="EA698" s="53">
        <v>-1.471839E-2</v>
      </c>
      <c r="EB698" s="53">
        <v>-1.117725E-2</v>
      </c>
      <c r="EC698" s="53">
        <v>1.0126710000000001E-2</v>
      </c>
      <c r="ED698" s="53">
        <v>3.355416E-2</v>
      </c>
      <c r="EE698" s="53">
        <v>3.4668839999999999E-2</v>
      </c>
      <c r="EF698" s="53">
        <v>8.7641129999999998E-2</v>
      </c>
      <c r="EG698" s="53">
        <v>0.24650268</v>
      </c>
      <c r="EH698" s="53">
        <v>0.27319884</v>
      </c>
      <c r="EI698" s="53">
        <v>0.30794670000000002</v>
      </c>
      <c r="EJ698" s="53">
        <v>0.28568771999999998</v>
      </c>
      <c r="EK698" s="53">
        <v>0.30081960000000002</v>
      </c>
      <c r="EL698" s="53">
        <v>0.34411409999999998</v>
      </c>
      <c r="EM698" s="53">
        <v>0.3219282</v>
      </c>
      <c r="EN698" s="53">
        <v>0.30235800000000002</v>
      </c>
      <c r="EO698" s="53">
        <v>0.20518743</v>
      </c>
      <c r="EP698" s="53">
        <v>0.18089090999999999</v>
      </c>
      <c r="EQ698" s="53">
        <v>0.12411396</v>
      </c>
      <c r="ER698" s="53">
        <v>0.10314168</v>
      </c>
      <c r="ES698" s="53">
        <v>4.0258410000000001E-2</v>
      </c>
      <c r="ET698" s="53">
        <v>2.7069019999999999E-2</v>
      </c>
      <c r="EU698" s="53">
        <v>1.951669E-2</v>
      </c>
      <c r="EV698" s="53">
        <v>1.0395349999999999E-2</v>
      </c>
      <c r="EW698" s="53">
        <v>76.333340000000007</v>
      </c>
      <c r="EX698" s="53">
        <v>74.785709999999995</v>
      </c>
      <c r="EY698" s="53">
        <v>73.238100000000003</v>
      </c>
      <c r="EZ698" s="53">
        <v>71.738100000000003</v>
      </c>
      <c r="FA698" s="53">
        <v>70.047619999999995</v>
      </c>
      <c r="FB698" s="53">
        <v>68.809520000000006</v>
      </c>
      <c r="FC698" s="53">
        <v>68.023809999999997</v>
      </c>
      <c r="FD698" s="53">
        <v>69.261899999999997</v>
      </c>
      <c r="FE698" s="53">
        <v>72.761899999999997</v>
      </c>
      <c r="FF698" s="53">
        <v>76.690479999999994</v>
      </c>
      <c r="FG698" s="53">
        <v>80.380949999999999</v>
      </c>
      <c r="FH698" s="53">
        <v>83.738100000000003</v>
      </c>
      <c r="FI698" s="53">
        <v>86.690479999999994</v>
      </c>
      <c r="FJ698" s="53">
        <v>89.333340000000007</v>
      </c>
      <c r="FK698" s="53">
        <v>91.404759999999996</v>
      </c>
      <c r="FL698" s="53">
        <v>92.833340000000007</v>
      </c>
      <c r="FM698" s="53">
        <v>93.238100000000003</v>
      </c>
      <c r="FN698" s="53">
        <v>92.833340000000007</v>
      </c>
      <c r="FO698" s="53">
        <v>91.119050000000001</v>
      </c>
      <c r="FP698" s="53">
        <v>88.357140000000001</v>
      </c>
      <c r="FQ698" s="53">
        <v>85.309520000000006</v>
      </c>
      <c r="FR698" s="53">
        <v>82.357140000000001</v>
      </c>
      <c r="FS698" s="53">
        <v>79.857140000000001</v>
      </c>
      <c r="FT698" s="53">
        <v>77.476190000000003</v>
      </c>
      <c r="FU698" s="53">
        <v>171</v>
      </c>
      <c r="FV698" s="53">
        <v>4674.4560000000001</v>
      </c>
      <c r="FW698" s="53">
        <v>118.2317</v>
      </c>
      <c r="FX698" s="53">
        <v>1</v>
      </c>
    </row>
    <row r="699" spans="1:180" x14ac:dyDescent="0.3">
      <c r="A699" t="s">
        <v>174</v>
      </c>
      <c r="B699" t="s">
        <v>247</v>
      </c>
      <c r="C699" t="s">
        <v>0</v>
      </c>
      <c r="D699" t="s">
        <v>227</v>
      </c>
      <c r="E699" t="s">
        <v>187</v>
      </c>
      <c r="F699" t="s">
        <v>232</v>
      </c>
      <c r="G699" t="s">
        <v>243</v>
      </c>
      <c r="H699" s="53">
        <v>30</v>
      </c>
      <c r="I699" s="53">
        <v>0.52480470999999995</v>
      </c>
      <c r="J699" s="53">
        <v>0.48868080000000003</v>
      </c>
      <c r="K699" s="53">
        <v>0.46138679999999999</v>
      </c>
      <c r="L699" s="53">
        <v>0.4514628</v>
      </c>
      <c r="M699" s="53">
        <v>0.46827839999999998</v>
      </c>
      <c r="N699" s="53">
        <v>0.59071050000000003</v>
      </c>
      <c r="O699" s="53">
        <v>0.69715349999999998</v>
      </c>
      <c r="P699" s="53">
        <v>0.80977169999999998</v>
      </c>
      <c r="Q699" s="53">
        <v>0.96392250000000002</v>
      </c>
      <c r="R699" s="53">
        <v>1.0614870000000001</v>
      </c>
      <c r="S699" s="53">
        <v>1.1674686000000001</v>
      </c>
      <c r="T699" s="53">
        <v>1.2267167999999999</v>
      </c>
      <c r="U699" s="53">
        <v>1.2407823</v>
      </c>
      <c r="V699" s="53">
        <v>1.2737757000000001</v>
      </c>
      <c r="W699" s="53">
        <v>1.2857894999999999</v>
      </c>
      <c r="X699" s="53">
        <v>1.2256947</v>
      </c>
      <c r="Y699" s="53">
        <v>1.1909666999999999</v>
      </c>
      <c r="Z699" s="53">
        <v>1.0877934</v>
      </c>
      <c r="AA699" s="53">
        <v>1.0238064</v>
      </c>
      <c r="AB699" s="53">
        <v>0.89469330000000002</v>
      </c>
      <c r="AC699" s="53">
        <v>0.81844499999999998</v>
      </c>
      <c r="AD699" s="53">
        <v>0.73881149999999995</v>
      </c>
      <c r="AE699" s="53">
        <v>0.65077200000000002</v>
      </c>
      <c r="AF699" s="53">
        <v>0.58554450000000002</v>
      </c>
      <c r="AG699" s="53">
        <v>-7.4992470000000006E-2</v>
      </c>
      <c r="AH699" s="53">
        <v>-6.4201019999999998E-2</v>
      </c>
      <c r="AI699" s="53">
        <v>-6.518757E-2</v>
      </c>
      <c r="AJ699" s="53">
        <v>-7.807617E-2</v>
      </c>
      <c r="AK699" s="53">
        <v>-8.9546940000000005E-2</v>
      </c>
      <c r="AL699" s="53">
        <v>-5.6733569999999997E-2</v>
      </c>
      <c r="AM699" s="53">
        <v>-7.6734780000000002E-2</v>
      </c>
      <c r="AN699" s="53">
        <v>-8.6788169999999998E-2</v>
      </c>
      <c r="AO699" s="53">
        <v>-6.7285650000000002E-2</v>
      </c>
      <c r="AP699" s="53">
        <v>-7.2138240000000006E-2</v>
      </c>
      <c r="AQ699" s="53">
        <v>-5.5506899999999998E-2</v>
      </c>
      <c r="AR699" s="53">
        <v>-6.53667E-2</v>
      </c>
      <c r="AS699" s="53">
        <v>-8.5884089999999996E-2</v>
      </c>
      <c r="AT699" s="53">
        <v>-8.7878970000000001E-2</v>
      </c>
      <c r="AU699" s="53">
        <v>-8.7266399999999994E-2</v>
      </c>
      <c r="AV699" s="53">
        <v>-8.4903660000000006E-2</v>
      </c>
      <c r="AW699" s="53">
        <v>-6.8020979999999995E-2</v>
      </c>
      <c r="AX699" s="53">
        <v>-7.5769980000000001E-2</v>
      </c>
      <c r="AY699" s="53">
        <v>-5.1962639999999997E-2</v>
      </c>
      <c r="AZ699" s="53">
        <v>-8.2051529999999998E-2</v>
      </c>
      <c r="BA699" s="53">
        <v>-0.10055709</v>
      </c>
      <c r="BB699" s="53">
        <v>-9.559869E-2</v>
      </c>
      <c r="BC699" s="53">
        <v>-8.4290279999999995E-2</v>
      </c>
      <c r="BD699" s="53">
        <v>-8.3109779999999994E-2</v>
      </c>
      <c r="BE699" s="53">
        <v>-5.1994350000000002E-2</v>
      </c>
      <c r="BF699" s="53">
        <v>-4.5148019999999997E-2</v>
      </c>
      <c r="BG699" s="53">
        <v>-4.8915630000000002E-2</v>
      </c>
      <c r="BH699" s="53">
        <v>-6.0870090000000002E-2</v>
      </c>
      <c r="BI699" s="53">
        <v>-6.9108299999999998E-2</v>
      </c>
      <c r="BJ699" s="53">
        <v>-1.617302E-2</v>
      </c>
      <c r="BK699" s="53">
        <v>-1.8148049999999999E-2</v>
      </c>
      <c r="BL699" s="53">
        <v>-1.7185249999999999E-2</v>
      </c>
      <c r="BM699" s="53">
        <v>2.5845219999999999E-2</v>
      </c>
      <c r="BN699" s="53">
        <v>3.0704639999999998E-2</v>
      </c>
      <c r="BO699" s="53">
        <v>6.0605819999999998E-2</v>
      </c>
      <c r="BP699" s="53">
        <v>5.9863050000000001E-2</v>
      </c>
      <c r="BQ699" s="53">
        <v>3.8279970000000003E-2</v>
      </c>
      <c r="BR699" s="53">
        <v>3.8724479999999999E-2</v>
      </c>
      <c r="BS699" s="53">
        <v>3.7827600000000003E-2</v>
      </c>
      <c r="BT699" s="53">
        <v>1.5760610000000001E-2</v>
      </c>
      <c r="BU699" s="53">
        <v>2.432076E-2</v>
      </c>
      <c r="BV699" s="53">
        <v>-7.2059000000000001E-4</v>
      </c>
      <c r="BW699" s="53">
        <v>1.5350320000000001E-2</v>
      </c>
      <c r="BX699" s="53">
        <v>-3.0730319999999998E-2</v>
      </c>
      <c r="BY699" s="53">
        <v>-6.4805219999999997E-2</v>
      </c>
      <c r="BZ699" s="53">
        <v>-6.9234840000000006E-2</v>
      </c>
      <c r="CA699" s="53">
        <v>-5.9495220000000001E-2</v>
      </c>
      <c r="CB699" s="53">
        <v>-5.648715E-2</v>
      </c>
      <c r="CC699" s="53">
        <v>-3.6065939999999998E-2</v>
      </c>
      <c r="CD699" s="53">
        <v>-3.195195E-2</v>
      </c>
      <c r="CE699" s="53">
        <v>-3.7645709999999999E-2</v>
      </c>
      <c r="CF699" s="53">
        <v>-4.8953219999999999E-2</v>
      </c>
      <c r="CG699" s="53">
        <v>-5.4952559999999998E-2</v>
      </c>
      <c r="CH699" s="53">
        <v>1.191909E-2</v>
      </c>
      <c r="CI699" s="53">
        <v>2.242895E-2</v>
      </c>
      <c r="CJ699" s="53">
        <v>3.1021529999999999E-2</v>
      </c>
      <c r="CK699" s="53">
        <v>9.0347369999999996E-2</v>
      </c>
      <c r="CL699" s="53">
        <v>0.10193328</v>
      </c>
      <c r="CM699" s="53">
        <v>0.14102511000000001</v>
      </c>
      <c r="CN699" s="53">
        <v>0.1465968</v>
      </c>
      <c r="CO699" s="53">
        <v>0.12427563</v>
      </c>
      <c r="CP699" s="53">
        <v>0.12640965000000001</v>
      </c>
      <c r="CQ699" s="53">
        <v>0.12446733</v>
      </c>
      <c r="CR699" s="53">
        <v>8.5480379999999995E-2</v>
      </c>
      <c r="CS699" s="53">
        <v>8.8276380000000002E-2</v>
      </c>
      <c r="CT699" s="53">
        <v>5.1258390000000001E-2</v>
      </c>
      <c r="CU699" s="53">
        <v>6.197109E-2</v>
      </c>
      <c r="CV699" s="53">
        <v>4.8145999999999996E-3</v>
      </c>
      <c r="CW699" s="53">
        <v>-4.0043580000000002E-2</v>
      </c>
      <c r="CX699" s="53">
        <v>-5.0975310000000003E-2</v>
      </c>
      <c r="CY699" s="53">
        <v>-4.232226E-2</v>
      </c>
      <c r="CZ699" s="53">
        <v>-3.8048400000000003E-2</v>
      </c>
      <c r="DA699" s="53">
        <v>-2.0137519999999999E-2</v>
      </c>
      <c r="DB699" s="53">
        <v>-1.8755879999999999E-2</v>
      </c>
      <c r="DC699" s="53">
        <v>-2.6375800000000001E-2</v>
      </c>
      <c r="DD699" s="53">
        <v>-3.7036319999999998E-2</v>
      </c>
      <c r="DE699" s="53">
        <v>-4.0796819999999998E-2</v>
      </c>
      <c r="DF699" s="53">
        <v>4.0011209999999998E-2</v>
      </c>
      <c r="DG699" s="53">
        <v>6.3005969999999994E-2</v>
      </c>
      <c r="DH699" s="53">
        <v>7.9228290000000007E-2</v>
      </c>
      <c r="DI699" s="53">
        <v>0.15484953000000001</v>
      </c>
      <c r="DJ699" s="53">
        <v>0.17316195000000001</v>
      </c>
      <c r="DK699" s="53">
        <v>0.22144443</v>
      </c>
      <c r="DL699" s="53">
        <v>0.23333055</v>
      </c>
      <c r="DM699" s="53">
        <v>0.21027129</v>
      </c>
      <c r="DN699" s="53">
        <v>0.21409481999999999</v>
      </c>
      <c r="DO699" s="53">
        <v>0.21110706000000001</v>
      </c>
      <c r="DP699" s="53">
        <v>0.15520013999999999</v>
      </c>
      <c r="DQ699" s="53">
        <v>0.15223200000000001</v>
      </c>
      <c r="DR699" s="53">
        <v>0.10323738</v>
      </c>
      <c r="DS699" s="53">
        <v>0.10859184</v>
      </c>
      <c r="DT699" s="53">
        <v>4.0359510000000001E-2</v>
      </c>
      <c r="DU699" s="53">
        <v>-1.5281919999999999E-2</v>
      </c>
      <c r="DV699" s="53">
        <v>-3.271578E-2</v>
      </c>
      <c r="DW699" s="53">
        <v>-2.5149290000000001E-2</v>
      </c>
      <c r="DX699" s="53">
        <v>-1.9609660000000001E-2</v>
      </c>
      <c r="DY699" s="53">
        <v>2.8606E-3</v>
      </c>
      <c r="DZ699" s="53">
        <v>2.9713999999999999E-4</v>
      </c>
      <c r="EA699" s="53">
        <v>-1.0103839999999999E-2</v>
      </c>
      <c r="EB699" s="53">
        <v>-1.9830250000000001E-2</v>
      </c>
      <c r="EC699" s="53">
        <v>-2.0358169999999998E-2</v>
      </c>
      <c r="ED699" s="53">
        <v>8.0571749999999998E-2</v>
      </c>
      <c r="EE699" s="53">
        <v>0.1215927</v>
      </c>
      <c r="EF699" s="53">
        <v>0.1488312</v>
      </c>
      <c r="EG699" s="53">
        <v>0.24798042000000001</v>
      </c>
      <c r="EH699" s="53">
        <v>0.27600479999999999</v>
      </c>
      <c r="EI699" s="53">
        <v>0.337557</v>
      </c>
      <c r="EJ699" s="53">
        <v>0.3585603</v>
      </c>
      <c r="EK699" s="53">
        <v>0.3344355</v>
      </c>
      <c r="EL699" s="53">
        <v>0.34069830000000001</v>
      </c>
      <c r="EM699" s="53">
        <v>0.33620100000000003</v>
      </c>
      <c r="EN699" s="53">
        <v>0.25586441999999998</v>
      </c>
      <c r="EO699" s="53">
        <v>0.24457374000000001</v>
      </c>
      <c r="EP699" s="53">
        <v>0.17828679</v>
      </c>
      <c r="EQ699" s="53">
        <v>0.17590481999999999</v>
      </c>
      <c r="ER699" s="53">
        <v>9.1680750000000005E-2</v>
      </c>
      <c r="ES699" s="53">
        <v>2.0469970000000001E-2</v>
      </c>
      <c r="ET699" s="53">
        <v>-6.3519500000000003E-3</v>
      </c>
      <c r="EU699" s="53">
        <v>-3.5424000000000002E-4</v>
      </c>
      <c r="EV699" s="53">
        <v>7.0129600000000004E-3</v>
      </c>
      <c r="EW699" s="53">
        <v>79.977270000000004</v>
      </c>
      <c r="EX699" s="53">
        <v>77.909090000000006</v>
      </c>
      <c r="EY699" s="53">
        <v>76.022729999999996</v>
      </c>
      <c r="EZ699" s="53">
        <v>74.204539999999994</v>
      </c>
      <c r="FA699" s="53">
        <v>72.659090000000006</v>
      </c>
      <c r="FB699" s="53">
        <v>71.272729999999996</v>
      </c>
      <c r="FC699" s="53">
        <v>71.181820000000002</v>
      </c>
      <c r="FD699" s="53">
        <v>73.545460000000006</v>
      </c>
      <c r="FE699" s="53">
        <v>76.340909999999994</v>
      </c>
      <c r="FF699" s="53">
        <v>78.931820000000002</v>
      </c>
      <c r="FG699" s="53">
        <v>81.75</v>
      </c>
      <c r="FH699" s="53">
        <v>84.590909999999994</v>
      </c>
      <c r="FI699" s="53">
        <v>87.204539999999994</v>
      </c>
      <c r="FJ699" s="53">
        <v>89.659090000000006</v>
      </c>
      <c r="FK699" s="53">
        <v>91.931820000000002</v>
      </c>
      <c r="FL699" s="53">
        <v>93.659090000000006</v>
      </c>
      <c r="FM699" s="53">
        <v>94.659090000000006</v>
      </c>
      <c r="FN699" s="53">
        <v>95.136359999999996</v>
      </c>
      <c r="FO699" s="53">
        <v>94.75</v>
      </c>
      <c r="FP699" s="53">
        <v>93.204539999999994</v>
      </c>
      <c r="FQ699" s="53">
        <v>90.295460000000006</v>
      </c>
      <c r="FR699" s="53">
        <v>87.25</v>
      </c>
      <c r="FS699" s="53">
        <v>84.590909999999994</v>
      </c>
      <c r="FT699" s="53">
        <v>82.136359999999996</v>
      </c>
      <c r="FU699" s="53">
        <v>171</v>
      </c>
      <c r="FV699" s="53">
        <v>5111.4620000000004</v>
      </c>
      <c r="FW699" s="53">
        <v>125.8776</v>
      </c>
      <c r="FX699" s="53">
        <v>1</v>
      </c>
    </row>
    <row r="700" spans="1:180" x14ac:dyDescent="0.3">
      <c r="A700" t="s">
        <v>174</v>
      </c>
      <c r="B700" t="s">
        <v>247</v>
      </c>
      <c r="C700" t="s">
        <v>0</v>
      </c>
      <c r="D700" t="s">
        <v>248</v>
      </c>
      <c r="E700" t="s">
        <v>189</v>
      </c>
      <c r="F700" t="s">
        <v>232</v>
      </c>
      <c r="G700" t="s">
        <v>243</v>
      </c>
      <c r="H700" s="53">
        <v>30</v>
      </c>
      <c r="I700" s="53">
        <v>0.53963791000000005</v>
      </c>
      <c r="J700" s="53">
        <v>0.4951236</v>
      </c>
      <c r="K700" s="53">
        <v>0.48244530000000002</v>
      </c>
      <c r="L700" s="53">
        <v>0.47276190000000001</v>
      </c>
      <c r="M700" s="53">
        <v>0.46352880000000002</v>
      </c>
      <c r="N700" s="53">
        <v>0.49853609999999998</v>
      </c>
      <c r="O700" s="53">
        <v>0.51802530000000002</v>
      </c>
      <c r="P700" s="53">
        <v>0.52506870000000005</v>
      </c>
      <c r="Q700" s="53">
        <v>0.57505050000000002</v>
      </c>
      <c r="R700" s="53">
        <v>0.71177820000000003</v>
      </c>
      <c r="S700" s="53">
        <v>0.75778829999999997</v>
      </c>
      <c r="T700" s="53">
        <v>0.85095569999999998</v>
      </c>
      <c r="U700" s="53">
        <v>0.89584140000000001</v>
      </c>
      <c r="V700" s="53">
        <v>0.93546899999999999</v>
      </c>
      <c r="W700" s="53">
        <v>0.95581110000000002</v>
      </c>
      <c r="X700" s="53">
        <v>0.98648970000000002</v>
      </c>
      <c r="Y700" s="53">
        <v>0.99314729999999996</v>
      </c>
      <c r="Z700" s="53">
        <v>0.96375480000000002</v>
      </c>
      <c r="AA700" s="53">
        <v>0.89003010000000005</v>
      </c>
      <c r="AB700" s="53">
        <v>0.83540789999999998</v>
      </c>
      <c r="AC700" s="53">
        <v>0.79992059999999998</v>
      </c>
      <c r="AD700" s="53">
        <v>0.73672800000000005</v>
      </c>
      <c r="AE700" s="53">
        <v>0.64914269999999996</v>
      </c>
      <c r="AF700" s="53">
        <v>0.58267469999999999</v>
      </c>
      <c r="AG700" s="53">
        <v>-8.4552180000000005E-2</v>
      </c>
      <c r="AH700" s="53">
        <v>-8.2309530000000006E-2</v>
      </c>
      <c r="AI700" s="53">
        <v>-7.5746670000000002E-2</v>
      </c>
      <c r="AJ700" s="53">
        <v>-7.6953900000000006E-2</v>
      </c>
      <c r="AK700" s="53">
        <v>-8.7350730000000001E-2</v>
      </c>
      <c r="AL700" s="53">
        <v>-7.8314759999999997E-2</v>
      </c>
      <c r="AM700" s="53">
        <v>-7.0510740000000002E-2</v>
      </c>
      <c r="AN700" s="53">
        <v>-8.7729779999999993E-2</v>
      </c>
      <c r="AO700" s="53">
        <v>-0.11734422</v>
      </c>
      <c r="AP700" s="53">
        <v>-5.332986E-2</v>
      </c>
      <c r="AQ700" s="53">
        <v>-0.10359174</v>
      </c>
      <c r="AR700" s="53">
        <v>-6.4031099999999994E-2</v>
      </c>
      <c r="AS700" s="53">
        <v>-7.2480359999999994E-2</v>
      </c>
      <c r="AT700" s="53">
        <v>-6.6216449999999996E-2</v>
      </c>
      <c r="AU700" s="53">
        <v>-6.3700740000000006E-2</v>
      </c>
      <c r="AV700" s="53">
        <v>-6.2472630000000001E-2</v>
      </c>
      <c r="AW700" s="53">
        <v>-4.3420529999999999E-2</v>
      </c>
      <c r="AX700" s="53">
        <v>-6.1913280000000001E-2</v>
      </c>
      <c r="AY700" s="53">
        <v>-9.2923800000000001E-2</v>
      </c>
      <c r="AZ700" s="53">
        <v>-9.024981E-2</v>
      </c>
      <c r="BA700" s="53">
        <v>-7.010334E-2</v>
      </c>
      <c r="BB700" s="53">
        <v>-6.5227110000000005E-2</v>
      </c>
      <c r="BC700" s="53">
        <v>-6.56331E-2</v>
      </c>
      <c r="BD700" s="53">
        <v>-7.6363200000000006E-2</v>
      </c>
      <c r="BE700" s="53">
        <v>-5.9574450000000001E-2</v>
      </c>
      <c r="BF700" s="53">
        <v>-5.8307520000000002E-2</v>
      </c>
      <c r="BG700" s="53">
        <v>-5.1430770000000001E-2</v>
      </c>
      <c r="BH700" s="53">
        <v>-5.2018889999999998E-2</v>
      </c>
      <c r="BI700" s="53">
        <v>-6.2151480000000002E-2</v>
      </c>
      <c r="BJ700" s="53">
        <v>-5.174985E-2</v>
      </c>
      <c r="BK700" s="53">
        <v>-4.2539670000000002E-2</v>
      </c>
      <c r="BL700" s="53">
        <v>-5.8240979999999998E-2</v>
      </c>
      <c r="BM700" s="53">
        <v>-7.9614660000000004E-2</v>
      </c>
      <c r="BN700" s="53">
        <v>-2.3793430000000001E-2</v>
      </c>
      <c r="BO700" s="53">
        <v>-6.4869599999999999E-2</v>
      </c>
      <c r="BP700" s="53">
        <v>-3.4362450000000003E-2</v>
      </c>
      <c r="BQ700" s="53">
        <v>-3.9544200000000002E-2</v>
      </c>
      <c r="BR700" s="53">
        <v>-3.3890969999999999E-2</v>
      </c>
      <c r="BS700" s="53">
        <v>-3.352053E-2</v>
      </c>
      <c r="BT700" s="53">
        <v>-2.784143E-2</v>
      </c>
      <c r="BU700" s="53">
        <v>-1.4640510000000001E-2</v>
      </c>
      <c r="BV700" s="53">
        <v>-2.5881560000000001E-2</v>
      </c>
      <c r="BW700" s="53">
        <v>-5.458002E-2</v>
      </c>
      <c r="BX700" s="53">
        <v>-5.5204830000000003E-2</v>
      </c>
      <c r="BY700" s="53">
        <v>-4.0869629999999997E-2</v>
      </c>
      <c r="BZ700" s="53">
        <v>-3.8424E-2</v>
      </c>
      <c r="CA700" s="53">
        <v>-3.9596489999999998E-2</v>
      </c>
      <c r="CB700" s="53">
        <v>-5.189556E-2</v>
      </c>
      <c r="CC700" s="53">
        <v>-4.2274979999999997E-2</v>
      </c>
      <c r="CD700" s="53">
        <v>-4.1683829999999998E-2</v>
      </c>
      <c r="CE700" s="53">
        <v>-3.4589670000000003E-2</v>
      </c>
      <c r="CF700" s="53">
        <v>-3.4749000000000002E-2</v>
      </c>
      <c r="CG700" s="53">
        <v>-4.4698559999999998E-2</v>
      </c>
      <c r="CH700" s="53">
        <v>-3.335109E-2</v>
      </c>
      <c r="CI700" s="53">
        <v>-2.3167009999999998E-2</v>
      </c>
      <c r="CJ700" s="53">
        <v>-3.7817129999999997E-2</v>
      </c>
      <c r="CK700" s="53">
        <v>-5.3483280000000001E-2</v>
      </c>
      <c r="CL700" s="53">
        <v>-3.33658E-3</v>
      </c>
      <c r="CM700" s="53">
        <v>-3.8050769999999998E-2</v>
      </c>
      <c r="CN700" s="53">
        <v>-1.381402E-2</v>
      </c>
      <c r="CO700" s="53">
        <v>-1.673272E-2</v>
      </c>
      <c r="CP700" s="53">
        <v>-1.1502460000000001E-2</v>
      </c>
      <c r="CQ700" s="53">
        <v>-1.26178E-2</v>
      </c>
      <c r="CR700" s="53">
        <v>-3.8559699999999998E-3</v>
      </c>
      <c r="CS700" s="53">
        <v>5.2924299999999999E-3</v>
      </c>
      <c r="CT700" s="53">
        <v>-9.2610000000000001E-4</v>
      </c>
      <c r="CU700" s="53">
        <v>-2.802325E-2</v>
      </c>
      <c r="CV700" s="53">
        <v>-3.0932790000000002E-2</v>
      </c>
      <c r="CW700" s="53">
        <v>-2.0622459999999999E-2</v>
      </c>
      <c r="CX700" s="53">
        <v>-1.9860260000000001E-2</v>
      </c>
      <c r="CY700" s="53">
        <v>-2.156363E-2</v>
      </c>
      <c r="CZ700" s="53">
        <v>-3.494937E-2</v>
      </c>
      <c r="DA700" s="53">
        <v>-2.4975489999999999E-2</v>
      </c>
      <c r="DB700" s="53">
        <v>-2.5060120000000002E-2</v>
      </c>
      <c r="DC700" s="53">
        <v>-1.7748549999999998E-2</v>
      </c>
      <c r="DD700" s="53">
        <v>-1.7479080000000001E-2</v>
      </c>
      <c r="DE700" s="53">
        <v>-2.724563E-2</v>
      </c>
      <c r="DF700" s="53">
        <v>-1.49523E-2</v>
      </c>
      <c r="DG700" s="53">
        <v>-3.7943500000000002E-3</v>
      </c>
      <c r="DH700" s="53">
        <v>-1.7393260000000001E-2</v>
      </c>
      <c r="DI700" s="53">
        <v>-2.735189E-2</v>
      </c>
      <c r="DJ700" s="53">
        <v>1.712027E-2</v>
      </c>
      <c r="DK700" s="53">
        <v>-1.1231949999999999E-2</v>
      </c>
      <c r="DL700" s="53">
        <v>6.7343999999999998E-3</v>
      </c>
      <c r="DM700" s="53">
        <v>6.0787599999999999E-3</v>
      </c>
      <c r="DN700" s="53">
        <v>1.0886059999999999E-2</v>
      </c>
      <c r="DO700" s="53">
        <v>8.2849199999999994E-3</v>
      </c>
      <c r="DP700" s="53">
        <v>2.012949E-2</v>
      </c>
      <c r="DQ700" s="53">
        <v>2.5225379999999999E-2</v>
      </c>
      <c r="DR700" s="53">
        <v>2.4029350000000001E-2</v>
      </c>
      <c r="DS700" s="53">
        <v>-1.4664700000000001E-3</v>
      </c>
      <c r="DT700" s="53">
        <v>-6.6607400000000001E-3</v>
      </c>
      <c r="DU700" s="53">
        <v>-3.7528000000000003E-4</v>
      </c>
      <c r="DV700" s="53">
        <v>-1.2965100000000001E-3</v>
      </c>
      <c r="DW700" s="53">
        <v>-3.53076E-3</v>
      </c>
      <c r="DX700" s="53">
        <v>-1.8003169999999999E-2</v>
      </c>
      <c r="DY700" s="53">
        <v>2.2110000000000001E-6</v>
      </c>
      <c r="DZ700" s="53">
        <v>-1.0581200000000001E-3</v>
      </c>
      <c r="EA700" s="53">
        <v>6.5673299999999997E-3</v>
      </c>
      <c r="EB700" s="53">
        <v>7.4559099999999996E-3</v>
      </c>
      <c r="EC700" s="53">
        <v>-2.04638E-3</v>
      </c>
      <c r="ED700" s="53">
        <v>1.1612610000000001E-2</v>
      </c>
      <c r="EE700" s="53">
        <v>2.4176710000000001E-2</v>
      </c>
      <c r="EF700" s="53">
        <v>1.209554E-2</v>
      </c>
      <c r="EG700" s="53">
        <v>1.037768E-2</v>
      </c>
      <c r="EH700" s="53">
        <v>4.6656719999999999E-2</v>
      </c>
      <c r="EI700" s="53">
        <v>2.7490170000000001E-2</v>
      </c>
      <c r="EJ700" s="53">
        <v>3.6403049999999999E-2</v>
      </c>
      <c r="EK700" s="53">
        <v>3.9014939999999998E-2</v>
      </c>
      <c r="EL700" s="53">
        <v>4.3211550000000001E-2</v>
      </c>
      <c r="EM700" s="53">
        <v>3.846513E-2</v>
      </c>
      <c r="EN700" s="53">
        <v>5.4760679999999999E-2</v>
      </c>
      <c r="EO700" s="53">
        <v>5.4005400000000002E-2</v>
      </c>
      <c r="EP700" s="53">
        <v>6.0061080000000003E-2</v>
      </c>
      <c r="EQ700" s="53">
        <v>3.6877319999999998E-2</v>
      </c>
      <c r="ER700" s="53">
        <v>2.838423E-2</v>
      </c>
      <c r="ES700" s="53">
        <v>2.8858430000000001E-2</v>
      </c>
      <c r="ET700" s="53">
        <v>2.5506589999999999E-2</v>
      </c>
      <c r="EU700" s="53">
        <v>2.2505839999999999E-2</v>
      </c>
      <c r="EV700" s="53">
        <v>6.4644500000000001E-3</v>
      </c>
      <c r="EW700" s="53">
        <v>83.111109999999996</v>
      </c>
      <c r="EX700" s="53">
        <v>81.333340000000007</v>
      </c>
      <c r="EY700" s="53">
        <v>79.55556</v>
      </c>
      <c r="EZ700" s="53">
        <v>77.611109999999996</v>
      </c>
      <c r="FA700" s="53">
        <v>75.833340000000007</v>
      </c>
      <c r="FB700" s="53">
        <v>74.55556</v>
      </c>
      <c r="FC700" s="53">
        <v>73.666659999999993</v>
      </c>
      <c r="FD700" s="53">
        <v>75.44444</v>
      </c>
      <c r="FE700" s="53">
        <v>79.388890000000004</v>
      </c>
      <c r="FF700" s="53">
        <v>83.277780000000007</v>
      </c>
      <c r="FG700" s="53">
        <v>86.94444</v>
      </c>
      <c r="FH700" s="53">
        <v>90.44444</v>
      </c>
      <c r="FI700" s="53">
        <v>93.611109999999996</v>
      </c>
      <c r="FJ700" s="53">
        <v>96.05556</v>
      </c>
      <c r="FK700" s="53">
        <v>98.277780000000007</v>
      </c>
      <c r="FL700" s="53">
        <v>99.888890000000004</v>
      </c>
      <c r="FM700" s="53">
        <v>100.66670000000001</v>
      </c>
      <c r="FN700" s="53">
        <v>100.66670000000001</v>
      </c>
      <c r="FO700" s="53">
        <v>99.666659999999993</v>
      </c>
      <c r="FP700" s="53">
        <v>97.44444</v>
      </c>
      <c r="FQ700" s="53">
        <v>94.277780000000007</v>
      </c>
      <c r="FR700" s="53">
        <v>91</v>
      </c>
      <c r="FS700" s="53">
        <v>88.5</v>
      </c>
      <c r="FT700" s="53">
        <v>86.111109999999996</v>
      </c>
      <c r="FU700" s="53">
        <v>170.96770000000001</v>
      </c>
      <c r="FV700" s="53">
        <v>5298.7290000000003</v>
      </c>
      <c r="FW700" s="53">
        <v>132.84360000000001</v>
      </c>
      <c r="FX700" s="53">
        <v>1</v>
      </c>
    </row>
    <row r="701" spans="1:180" x14ac:dyDescent="0.3">
      <c r="A701" t="s">
        <v>174</v>
      </c>
      <c r="B701" t="s">
        <v>247</v>
      </c>
      <c r="C701" t="s">
        <v>0</v>
      </c>
      <c r="D701" t="s">
        <v>227</v>
      </c>
      <c r="E701" t="s">
        <v>189</v>
      </c>
      <c r="F701" t="s">
        <v>232</v>
      </c>
      <c r="G701" t="s">
        <v>243</v>
      </c>
      <c r="H701" s="53">
        <v>30</v>
      </c>
      <c r="I701" s="53">
        <v>0.54716549000000003</v>
      </c>
      <c r="J701" s="53">
        <v>0.50401260000000003</v>
      </c>
      <c r="K701" s="53">
        <v>0.46024589999999999</v>
      </c>
      <c r="L701" s="53">
        <v>0.45741330000000002</v>
      </c>
      <c r="M701" s="53">
        <v>0.4831143</v>
      </c>
      <c r="N701" s="53">
        <v>0.61325070000000004</v>
      </c>
      <c r="O701" s="53">
        <v>0.71116080000000004</v>
      </c>
      <c r="P701" s="53">
        <v>0.83158710000000002</v>
      </c>
      <c r="Q701" s="53">
        <v>0.99119190000000001</v>
      </c>
      <c r="R701" s="53">
        <v>1.0952189999999999</v>
      </c>
      <c r="S701" s="53">
        <v>1.1970461999999999</v>
      </c>
      <c r="T701" s="53">
        <v>1.2426921</v>
      </c>
      <c r="U701" s="53">
        <v>1.2857054999999999</v>
      </c>
      <c r="V701" s="53">
        <v>1.3474062</v>
      </c>
      <c r="W701" s="53">
        <v>1.3526259</v>
      </c>
      <c r="X701" s="53">
        <v>1.3144256999999999</v>
      </c>
      <c r="Y701" s="53">
        <v>1.2509520000000001</v>
      </c>
      <c r="Z701" s="53">
        <v>1.1493735</v>
      </c>
      <c r="AA701" s="53">
        <v>1.0405994999999999</v>
      </c>
      <c r="AB701" s="53">
        <v>0.93678360000000005</v>
      </c>
      <c r="AC701" s="53">
        <v>0.86065349999999996</v>
      </c>
      <c r="AD701" s="53">
        <v>0.77227380000000001</v>
      </c>
      <c r="AE701" s="53">
        <v>0.68163269999999998</v>
      </c>
      <c r="AF701" s="53">
        <v>0.60808470000000003</v>
      </c>
      <c r="AG701" s="53">
        <v>-8.2968719999999996E-2</v>
      </c>
      <c r="AH701" s="53">
        <v>-7.8788520000000001E-2</v>
      </c>
      <c r="AI701" s="53">
        <v>-0.10989384000000001</v>
      </c>
      <c r="AJ701" s="53">
        <v>-0.11728595999999999</v>
      </c>
      <c r="AK701" s="53">
        <v>-0.11517869999999999</v>
      </c>
      <c r="AL701" s="53">
        <v>-7.082571E-2</v>
      </c>
      <c r="AM701" s="53">
        <v>-6.6337229999999997E-2</v>
      </c>
      <c r="AN701" s="53">
        <v>-4.2630990000000001E-2</v>
      </c>
      <c r="AO701" s="53">
        <v>-4.2349890000000001E-2</v>
      </c>
      <c r="AP701" s="53">
        <v>-4.4081879999999997E-2</v>
      </c>
      <c r="AQ701" s="53">
        <v>-4.6561079999999998E-2</v>
      </c>
      <c r="AR701" s="53">
        <v>-3.457731E-2</v>
      </c>
      <c r="AS701" s="53">
        <v>-4.3551239999999998E-2</v>
      </c>
      <c r="AT701" s="53">
        <v>-4.6840229999999997E-2</v>
      </c>
      <c r="AU701" s="53">
        <v>-4.5977459999999998E-2</v>
      </c>
      <c r="AV701" s="53">
        <v>-5.9818440000000001E-2</v>
      </c>
      <c r="AW701" s="53">
        <v>-4.2337199999999998E-2</v>
      </c>
      <c r="AX701" s="53">
        <v>-7.3193999999999995E-2</v>
      </c>
      <c r="AY701" s="53">
        <v>-5.3779229999999997E-2</v>
      </c>
      <c r="AZ701" s="53">
        <v>-7.6244580000000006E-2</v>
      </c>
      <c r="BA701" s="53">
        <v>-9.5939999999999998E-2</v>
      </c>
      <c r="BB701" s="53">
        <v>-9.491658E-2</v>
      </c>
      <c r="BC701" s="53">
        <v>-8.2368300000000005E-2</v>
      </c>
      <c r="BD701" s="53">
        <v>-8.1825750000000003E-2</v>
      </c>
      <c r="BE701" s="53">
        <v>-6.0012120000000002E-2</v>
      </c>
      <c r="BF701" s="53">
        <v>-5.548173E-2</v>
      </c>
      <c r="BG701" s="53">
        <v>-8.6499359999999997E-2</v>
      </c>
      <c r="BH701" s="53">
        <v>-9.3108419999999997E-2</v>
      </c>
      <c r="BI701" s="53">
        <v>-8.9265600000000001E-2</v>
      </c>
      <c r="BJ701" s="53">
        <v>-4.2588899999999999E-2</v>
      </c>
      <c r="BK701" s="53">
        <v>-3.7864620000000002E-2</v>
      </c>
      <c r="BL701" s="53">
        <v>-5.9214200000000002E-3</v>
      </c>
      <c r="BM701" s="53">
        <v>2.6437240000000001E-2</v>
      </c>
      <c r="BN701" s="53">
        <v>2.6661000000000001E-2</v>
      </c>
      <c r="BO701" s="53">
        <v>3.8957430000000001E-2</v>
      </c>
      <c r="BP701" s="53">
        <v>3.416247E-2</v>
      </c>
      <c r="BQ701" s="53">
        <v>2.8892620000000001E-2</v>
      </c>
      <c r="BR701" s="53">
        <v>4.6609200000000003E-2</v>
      </c>
      <c r="BS701" s="53">
        <v>4.9221300000000003E-2</v>
      </c>
      <c r="BT701" s="53">
        <v>3.016458E-2</v>
      </c>
      <c r="BU701" s="53">
        <v>2.4033229999999999E-2</v>
      </c>
      <c r="BV701" s="53">
        <v>-2.5711800000000002E-3</v>
      </c>
      <c r="BW701" s="53">
        <v>-3.0539500000000002E-3</v>
      </c>
      <c r="BX701" s="53">
        <v>-3.5341110000000002E-2</v>
      </c>
      <c r="BY701" s="53">
        <v>-6.4449480000000003E-2</v>
      </c>
      <c r="BZ701" s="53">
        <v>-6.8385689999999999E-2</v>
      </c>
      <c r="CA701" s="53">
        <v>-5.4531240000000002E-2</v>
      </c>
      <c r="CB701" s="53">
        <v>-5.6927940000000003E-2</v>
      </c>
      <c r="CC701" s="53">
        <v>-4.4112449999999997E-2</v>
      </c>
      <c r="CD701" s="53">
        <v>-3.9339539999999999E-2</v>
      </c>
      <c r="CE701" s="53">
        <v>-7.029639E-2</v>
      </c>
      <c r="CF701" s="53">
        <v>-7.6363139999999996E-2</v>
      </c>
      <c r="CG701" s="53">
        <v>-7.131825E-2</v>
      </c>
      <c r="CH701" s="53">
        <v>-2.3032150000000001E-2</v>
      </c>
      <c r="CI701" s="53">
        <v>-1.8144560000000001E-2</v>
      </c>
      <c r="CJ701" s="53">
        <v>1.950352E-2</v>
      </c>
      <c r="CK701" s="53">
        <v>7.4079000000000006E-2</v>
      </c>
      <c r="CL701" s="53">
        <v>7.5657299999999997E-2</v>
      </c>
      <c r="CM701" s="53">
        <v>9.8187269999999993E-2</v>
      </c>
      <c r="CN701" s="53">
        <v>8.1771419999999997E-2</v>
      </c>
      <c r="CO701" s="53">
        <v>7.9067009999999993E-2</v>
      </c>
      <c r="CP701" s="53">
        <v>0.11133198</v>
      </c>
      <c r="CQ701" s="53">
        <v>0.11515566000000001</v>
      </c>
      <c r="CR701" s="53">
        <v>9.2486550000000001E-2</v>
      </c>
      <c r="CS701" s="53">
        <v>7.0001190000000005E-2</v>
      </c>
      <c r="CT701" s="53">
        <v>4.6341960000000001E-2</v>
      </c>
      <c r="CU701" s="53">
        <v>3.2078219999999998E-2</v>
      </c>
      <c r="CV701" s="53">
        <v>-7.0114900000000004E-3</v>
      </c>
      <c r="CW701" s="53">
        <v>-4.2639240000000002E-2</v>
      </c>
      <c r="CX701" s="53">
        <v>-5.0010480000000003E-2</v>
      </c>
      <c r="CY701" s="53">
        <v>-3.5251350000000001E-2</v>
      </c>
      <c r="CZ701" s="53">
        <v>-3.9683789999999997E-2</v>
      </c>
      <c r="DA701" s="53">
        <v>-2.8212790000000001E-2</v>
      </c>
      <c r="DB701" s="53">
        <v>-2.3197329999999999E-2</v>
      </c>
      <c r="DC701" s="53">
        <v>-5.4093420000000003E-2</v>
      </c>
      <c r="DD701" s="53">
        <v>-5.9617829999999997E-2</v>
      </c>
      <c r="DE701" s="53">
        <v>-5.3370929999999997E-2</v>
      </c>
      <c r="DF701" s="53">
        <v>-3.47541E-3</v>
      </c>
      <c r="DG701" s="53">
        <v>1.5754899999999999E-3</v>
      </c>
      <c r="DH701" s="53">
        <v>4.4928450000000002E-2</v>
      </c>
      <c r="DI701" s="53">
        <v>0.12172073999999999</v>
      </c>
      <c r="DJ701" s="53">
        <v>0.12465357000000001</v>
      </c>
      <c r="DK701" s="53">
        <v>0.15741714000000001</v>
      </c>
      <c r="DL701" s="53">
        <v>0.12938036999999999</v>
      </c>
      <c r="DM701" s="53">
        <v>0.12924141</v>
      </c>
      <c r="DN701" s="53">
        <v>0.17605478999999999</v>
      </c>
      <c r="DO701" s="53">
        <v>0.18109001999999999</v>
      </c>
      <c r="DP701" s="53">
        <v>0.15480852000000001</v>
      </c>
      <c r="DQ701" s="53">
        <v>0.11596914</v>
      </c>
      <c r="DR701" s="53">
        <v>9.5255129999999993E-2</v>
      </c>
      <c r="DS701" s="53">
        <v>6.721038E-2</v>
      </c>
      <c r="DT701" s="53">
        <v>2.1318119999999999E-2</v>
      </c>
      <c r="DU701" s="53">
        <v>-2.082902E-2</v>
      </c>
      <c r="DV701" s="53">
        <v>-3.163527E-2</v>
      </c>
      <c r="DW701" s="53">
        <v>-1.59715E-2</v>
      </c>
      <c r="DX701" s="53">
        <v>-2.243964E-2</v>
      </c>
      <c r="DY701" s="53">
        <v>-5.2561999999999999E-3</v>
      </c>
      <c r="DZ701" s="53">
        <v>1.0944E-4</v>
      </c>
      <c r="EA701" s="53">
        <v>-3.0698909999999999E-2</v>
      </c>
      <c r="EB701" s="53">
        <v>-3.5440289999999999E-2</v>
      </c>
      <c r="EC701" s="53">
        <v>-2.7457820000000001E-2</v>
      </c>
      <c r="ED701" s="53">
        <v>2.4761419999999999E-2</v>
      </c>
      <c r="EE701" s="53">
        <v>3.004809E-2</v>
      </c>
      <c r="EF701" s="53">
        <v>8.1638039999999995E-2</v>
      </c>
      <c r="EG701" s="53">
        <v>0.19050789000000001</v>
      </c>
      <c r="EH701" s="53">
        <v>0.19539645</v>
      </c>
      <c r="EI701" s="53">
        <v>0.24293565</v>
      </c>
      <c r="EJ701" s="53">
        <v>0.19812014999999999</v>
      </c>
      <c r="EK701" s="53">
        <v>0.20168528999999999</v>
      </c>
      <c r="EL701" s="53">
        <v>0.26950422000000002</v>
      </c>
      <c r="EM701" s="53">
        <v>0.27628878000000001</v>
      </c>
      <c r="EN701" s="53">
        <v>0.24479157000000001</v>
      </c>
      <c r="EO701" s="53">
        <v>0.18233954999999999</v>
      </c>
      <c r="EP701" s="53">
        <v>0.16587795</v>
      </c>
      <c r="EQ701" s="53">
        <v>0.11793563999999999</v>
      </c>
      <c r="ER701" s="53">
        <v>6.222159E-2</v>
      </c>
      <c r="ES701" s="53">
        <v>1.0661489999999999E-2</v>
      </c>
      <c r="ET701" s="53">
        <v>-5.1043900000000003E-3</v>
      </c>
      <c r="EU701" s="53">
        <v>1.1865560000000001E-2</v>
      </c>
      <c r="EV701" s="53">
        <v>2.45817E-3</v>
      </c>
      <c r="EW701" s="53">
        <v>83.340599999999995</v>
      </c>
      <c r="EX701" s="53">
        <v>81.477130000000002</v>
      </c>
      <c r="EY701" s="53">
        <v>79.727329999999995</v>
      </c>
      <c r="EZ701" s="53">
        <v>78.113799999999998</v>
      </c>
      <c r="FA701" s="53">
        <v>76.454669999999993</v>
      </c>
      <c r="FB701" s="53">
        <v>75.204729999999998</v>
      </c>
      <c r="FC701" s="53">
        <v>74.136669999999995</v>
      </c>
      <c r="FD701" s="53">
        <v>75.568860000000001</v>
      </c>
      <c r="FE701" s="53">
        <v>79.183589999999995</v>
      </c>
      <c r="FF701" s="53">
        <v>82.729860000000002</v>
      </c>
      <c r="FG701" s="53">
        <v>86.184259999999995</v>
      </c>
      <c r="FH701" s="53">
        <v>89.297659999999993</v>
      </c>
      <c r="FI701" s="53">
        <v>92.206860000000006</v>
      </c>
      <c r="FJ701" s="53">
        <v>94.684259999999995</v>
      </c>
      <c r="FK701" s="53">
        <v>96.616060000000004</v>
      </c>
      <c r="FL701" s="53">
        <v>98.275189999999995</v>
      </c>
      <c r="FM701" s="53">
        <v>99.320920000000001</v>
      </c>
      <c r="FN701" s="53">
        <v>99.34366</v>
      </c>
      <c r="FO701" s="53">
        <v>98.457459999999998</v>
      </c>
      <c r="FP701" s="53">
        <v>96.275589999999994</v>
      </c>
      <c r="FQ701" s="53">
        <v>93.366659999999996</v>
      </c>
      <c r="FR701" s="53">
        <v>90.684790000000007</v>
      </c>
      <c r="FS701" s="53">
        <v>87.821060000000003</v>
      </c>
      <c r="FT701" s="53">
        <v>85.002790000000005</v>
      </c>
      <c r="FU701" s="53">
        <v>170.96770000000001</v>
      </c>
      <c r="FV701" s="53">
        <v>5298.7290000000003</v>
      </c>
      <c r="FW701" s="53">
        <v>132.84360000000001</v>
      </c>
      <c r="FX701" s="53">
        <v>1</v>
      </c>
    </row>
    <row r="702" spans="1:180" x14ac:dyDescent="0.3">
      <c r="A702" t="s">
        <v>174</v>
      </c>
      <c r="B702" t="s">
        <v>247</v>
      </c>
      <c r="C702" t="s">
        <v>0</v>
      </c>
      <c r="D702" t="s">
        <v>248</v>
      </c>
      <c r="E702" t="s">
        <v>187</v>
      </c>
      <c r="F702" t="s">
        <v>232</v>
      </c>
      <c r="G702" t="s">
        <v>243</v>
      </c>
      <c r="H702" s="53">
        <v>30</v>
      </c>
      <c r="I702" s="53">
        <v>0.5463846</v>
      </c>
      <c r="J702" s="53">
        <v>0.50695950000000001</v>
      </c>
      <c r="K702" s="53">
        <v>0.47624909999999998</v>
      </c>
      <c r="L702" s="53">
        <v>0.46025280000000002</v>
      </c>
      <c r="M702" s="53">
        <v>0.45959850000000002</v>
      </c>
      <c r="N702" s="53">
        <v>0.47886659999999998</v>
      </c>
      <c r="O702" s="53">
        <v>0.48477120000000001</v>
      </c>
      <c r="P702" s="53">
        <v>0.53893469999999999</v>
      </c>
      <c r="Q702" s="53">
        <v>0.62905619999999995</v>
      </c>
      <c r="R702" s="53">
        <v>0.72663270000000002</v>
      </c>
      <c r="S702" s="53">
        <v>0.80580269999999998</v>
      </c>
      <c r="T702" s="53">
        <v>0.87739469999999997</v>
      </c>
      <c r="U702" s="53">
        <v>0.93187200000000003</v>
      </c>
      <c r="V702" s="53">
        <v>0.96726869999999998</v>
      </c>
      <c r="W702" s="53">
        <v>0.98423340000000004</v>
      </c>
      <c r="X702" s="53">
        <v>0.96040409999999998</v>
      </c>
      <c r="Y702" s="53">
        <v>0.98348639999999998</v>
      </c>
      <c r="Z702" s="53">
        <v>0.98205779999999998</v>
      </c>
      <c r="AA702" s="53">
        <v>0.95135340000000002</v>
      </c>
      <c r="AB702" s="53">
        <v>0.86256089999999996</v>
      </c>
      <c r="AC702" s="53">
        <v>0.79048289999999999</v>
      </c>
      <c r="AD702" s="53">
        <v>0.71291340000000003</v>
      </c>
      <c r="AE702" s="53">
        <v>0.63269520000000001</v>
      </c>
      <c r="AF702" s="53">
        <v>0.57764579999999999</v>
      </c>
      <c r="AG702" s="53">
        <v>-6.9748439999999995E-2</v>
      </c>
      <c r="AH702" s="53">
        <v>-5.8191119999999999E-2</v>
      </c>
      <c r="AI702" s="53">
        <v>-5.8449149999999998E-2</v>
      </c>
      <c r="AJ702" s="53">
        <v>-5.917389E-2</v>
      </c>
      <c r="AK702" s="53">
        <v>-6.6652589999999998E-2</v>
      </c>
      <c r="AL702" s="53">
        <v>-5.8708110000000001E-2</v>
      </c>
      <c r="AM702" s="53">
        <v>-8.7491399999999997E-2</v>
      </c>
      <c r="AN702" s="53">
        <v>-9.8145389999999999E-2</v>
      </c>
      <c r="AO702" s="53">
        <v>-8.0916870000000002E-2</v>
      </c>
      <c r="AP702" s="53">
        <v>-8.084943E-2</v>
      </c>
      <c r="AQ702" s="53">
        <v>-9.5855460000000003E-2</v>
      </c>
      <c r="AR702" s="53">
        <v>-0.10644732</v>
      </c>
      <c r="AS702" s="53">
        <v>-0.10513944</v>
      </c>
      <c r="AT702" s="53">
        <v>-0.11570703</v>
      </c>
      <c r="AU702" s="53">
        <v>-0.12180078</v>
      </c>
      <c r="AV702" s="53">
        <v>-0.1222428</v>
      </c>
      <c r="AW702" s="53">
        <v>-0.1074069</v>
      </c>
      <c r="AX702" s="53">
        <v>-9.3154589999999995E-2</v>
      </c>
      <c r="AY702" s="53">
        <v>-0.10164912</v>
      </c>
      <c r="AZ702" s="53">
        <v>-9.9708240000000004E-2</v>
      </c>
      <c r="BA702" s="53">
        <v>-0.10013049</v>
      </c>
      <c r="BB702" s="53">
        <v>-0.10096563</v>
      </c>
      <c r="BC702" s="53">
        <v>-9.6615450000000005E-2</v>
      </c>
      <c r="BD702" s="53">
        <v>-8.4219150000000007E-2</v>
      </c>
      <c r="BE702" s="53">
        <v>-4.3989090000000002E-2</v>
      </c>
      <c r="BF702" s="53">
        <v>-3.5304000000000002E-2</v>
      </c>
      <c r="BG702" s="53">
        <v>-3.8382930000000003E-2</v>
      </c>
      <c r="BH702" s="53">
        <v>-3.9663959999999998E-2</v>
      </c>
      <c r="BI702" s="53">
        <v>-4.4649689999999999E-2</v>
      </c>
      <c r="BJ702" s="53">
        <v>-3.5079720000000002E-2</v>
      </c>
      <c r="BK702" s="53">
        <v>-5.803113E-2</v>
      </c>
      <c r="BL702" s="53">
        <v>-6.2466210000000001E-2</v>
      </c>
      <c r="BM702" s="53">
        <v>-4.111302E-2</v>
      </c>
      <c r="BN702" s="53">
        <v>-3.4072289999999998E-2</v>
      </c>
      <c r="BO702" s="53">
        <v>-4.1236950000000001E-2</v>
      </c>
      <c r="BP702" s="53">
        <v>-4.0081650000000003E-2</v>
      </c>
      <c r="BQ702" s="53">
        <v>-2.8406580000000001E-2</v>
      </c>
      <c r="BR702" s="53">
        <v>-2.831643E-2</v>
      </c>
      <c r="BS702" s="53">
        <v>-3.147672E-2</v>
      </c>
      <c r="BT702" s="53">
        <v>-5.4027840000000001E-2</v>
      </c>
      <c r="BU702" s="53">
        <v>-3.559176E-2</v>
      </c>
      <c r="BV702" s="53">
        <v>-2.399534E-2</v>
      </c>
      <c r="BW702" s="53">
        <v>-2.5715020000000002E-2</v>
      </c>
      <c r="BX702" s="53">
        <v>-4.4263589999999998E-2</v>
      </c>
      <c r="BY702" s="53">
        <v>-6.1769820000000003E-2</v>
      </c>
      <c r="BZ702" s="53">
        <v>-7.0219019999999993E-2</v>
      </c>
      <c r="CA702" s="53">
        <v>-6.8226839999999997E-2</v>
      </c>
      <c r="CB702" s="53">
        <v>-5.5275089999999999E-2</v>
      </c>
      <c r="CC702" s="53">
        <v>-2.614822E-2</v>
      </c>
      <c r="CD702" s="53">
        <v>-1.9452420000000002E-2</v>
      </c>
      <c r="CE702" s="53">
        <v>-2.4485139999999999E-2</v>
      </c>
      <c r="CF702" s="53">
        <v>-2.6151420000000002E-2</v>
      </c>
      <c r="CG702" s="53">
        <v>-2.9410539999999999E-2</v>
      </c>
      <c r="CH702" s="53">
        <v>-1.8714769999999999E-2</v>
      </c>
      <c r="CI702" s="53">
        <v>-3.7627019999999997E-2</v>
      </c>
      <c r="CJ702" s="53">
        <v>-3.7754879999999998E-2</v>
      </c>
      <c r="CK702" s="53">
        <v>-1.354498E-2</v>
      </c>
      <c r="CL702" s="53">
        <v>-1.6745799999999999E-3</v>
      </c>
      <c r="CM702" s="53">
        <v>-3.4083199999999998E-3</v>
      </c>
      <c r="CN702" s="53">
        <v>5.8830100000000001E-3</v>
      </c>
      <c r="CO702" s="53">
        <v>2.4738360000000001E-2</v>
      </c>
      <c r="CP702" s="53">
        <v>3.2210040000000002E-2</v>
      </c>
      <c r="CQ702" s="53">
        <v>3.1081439999999998E-2</v>
      </c>
      <c r="CR702" s="53">
        <v>-6.7823900000000001E-3</v>
      </c>
      <c r="CS702" s="53">
        <v>1.4147170000000001E-2</v>
      </c>
      <c r="CT702" s="53">
        <v>2.3904140000000001E-2</v>
      </c>
      <c r="CU702" s="53">
        <v>2.68767E-2</v>
      </c>
      <c r="CV702" s="53">
        <v>-5.8627999999999996E-3</v>
      </c>
      <c r="CW702" s="53">
        <v>-3.5201339999999998E-2</v>
      </c>
      <c r="CX702" s="53">
        <v>-4.8924000000000002E-2</v>
      </c>
      <c r="CY702" s="53">
        <v>-4.8564990000000002E-2</v>
      </c>
      <c r="CZ702" s="53">
        <v>-3.5228519999999999E-2</v>
      </c>
      <c r="DA702" s="53">
        <v>-8.3073599999999997E-3</v>
      </c>
      <c r="DB702" s="53">
        <v>-3.6008500000000001E-3</v>
      </c>
      <c r="DC702" s="53">
        <v>-1.0587340000000001E-2</v>
      </c>
      <c r="DD702" s="53">
        <v>-1.26389E-2</v>
      </c>
      <c r="DE702" s="53">
        <v>-1.4171390000000001E-2</v>
      </c>
      <c r="DF702" s="53">
        <v>-2.3498199999999999E-3</v>
      </c>
      <c r="DG702" s="53">
        <v>-1.7222930000000001E-2</v>
      </c>
      <c r="DH702" s="53">
        <v>-1.3043590000000001E-2</v>
      </c>
      <c r="DI702" s="53">
        <v>1.402305E-2</v>
      </c>
      <c r="DJ702" s="53">
        <v>3.072312E-2</v>
      </c>
      <c r="DK702" s="53">
        <v>3.4420289999999999E-2</v>
      </c>
      <c r="DL702" s="53">
        <v>5.184768E-2</v>
      </c>
      <c r="DM702" s="53">
        <v>7.7883300000000003E-2</v>
      </c>
      <c r="DN702" s="53">
        <v>9.2736479999999996E-2</v>
      </c>
      <c r="DO702" s="53">
        <v>9.3639600000000003E-2</v>
      </c>
      <c r="DP702" s="53">
        <v>4.0463069999999997E-2</v>
      </c>
      <c r="DQ702" s="53">
        <v>6.3886109999999996E-2</v>
      </c>
      <c r="DR702" s="53">
        <v>7.1803619999999999E-2</v>
      </c>
      <c r="DS702" s="53">
        <v>7.9468440000000001E-2</v>
      </c>
      <c r="DT702" s="53">
        <v>3.2537999999999997E-2</v>
      </c>
      <c r="DU702" s="53">
        <v>-8.6328499999999992E-3</v>
      </c>
      <c r="DV702" s="53">
        <v>-2.7628969999999999E-2</v>
      </c>
      <c r="DW702" s="53">
        <v>-2.8903129999999999E-2</v>
      </c>
      <c r="DX702" s="53">
        <v>-1.518195E-2</v>
      </c>
      <c r="DY702" s="53">
        <v>1.745201E-2</v>
      </c>
      <c r="DZ702" s="53">
        <v>1.9286290000000001E-2</v>
      </c>
      <c r="EA702" s="53">
        <v>9.4788600000000004E-3</v>
      </c>
      <c r="EB702" s="53">
        <v>6.8710400000000001E-3</v>
      </c>
      <c r="EC702" s="53">
        <v>7.8315199999999998E-3</v>
      </c>
      <c r="ED702" s="53">
        <v>2.127857E-2</v>
      </c>
      <c r="EE702" s="53">
        <v>1.2237339999999999E-2</v>
      </c>
      <c r="EF702" s="53">
        <v>2.2635619999999999E-2</v>
      </c>
      <c r="EG702" s="53">
        <v>5.3826899999999997E-2</v>
      </c>
      <c r="EH702" s="53">
        <v>7.7500260000000001E-2</v>
      </c>
      <c r="EI702" s="53">
        <v>8.9038800000000001E-2</v>
      </c>
      <c r="EJ702" s="53">
        <v>0.11821332</v>
      </c>
      <c r="EK702" s="53">
        <v>0.15461616</v>
      </c>
      <c r="EL702" s="53">
        <v>0.18012707999999999</v>
      </c>
      <c r="EM702" s="53">
        <v>0.18396366</v>
      </c>
      <c r="EN702" s="53">
        <v>0.10867802999999999</v>
      </c>
      <c r="EO702" s="53">
        <v>0.13570125</v>
      </c>
      <c r="EP702" s="53">
        <v>0.14096286</v>
      </c>
      <c r="EQ702" s="53">
        <v>0.15540251999999999</v>
      </c>
      <c r="ER702" s="53">
        <v>8.7982649999999996E-2</v>
      </c>
      <c r="ES702" s="53">
        <v>2.9727819999999999E-2</v>
      </c>
      <c r="ET702" s="53">
        <v>3.11766E-3</v>
      </c>
      <c r="EU702" s="53">
        <v>-5.1453000000000002E-4</v>
      </c>
      <c r="EV702" s="53">
        <v>1.3762099999999999E-2</v>
      </c>
      <c r="EW702" s="53">
        <v>82.625</v>
      </c>
      <c r="EX702" s="53">
        <v>80.875</v>
      </c>
      <c r="EY702" s="53">
        <v>79</v>
      </c>
      <c r="EZ702" s="53">
        <v>77.1875</v>
      </c>
      <c r="FA702" s="53">
        <v>75.5625</v>
      </c>
      <c r="FB702" s="53">
        <v>73.9375</v>
      </c>
      <c r="FC702" s="53">
        <v>73.9375</v>
      </c>
      <c r="FD702" s="53">
        <v>77.375</v>
      </c>
      <c r="FE702" s="53">
        <v>81.25</v>
      </c>
      <c r="FF702" s="53">
        <v>84.25</v>
      </c>
      <c r="FG702" s="53">
        <v>87.5</v>
      </c>
      <c r="FH702" s="53">
        <v>90.625</v>
      </c>
      <c r="FI702" s="53">
        <v>93.5</v>
      </c>
      <c r="FJ702" s="53">
        <v>95.9375</v>
      </c>
      <c r="FK702" s="53">
        <v>97.75</v>
      </c>
      <c r="FL702" s="53">
        <v>99.3125</v>
      </c>
      <c r="FM702" s="53">
        <v>100.1875</v>
      </c>
      <c r="FN702" s="53">
        <v>100.625</v>
      </c>
      <c r="FO702" s="53">
        <v>99.8125</v>
      </c>
      <c r="FP702" s="53">
        <v>98.375</v>
      </c>
      <c r="FQ702" s="53">
        <v>95.3125</v>
      </c>
      <c r="FR702" s="53">
        <v>91.8125</v>
      </c>
      <c r="FS702" s="53">
        <v>88.4375</v>
      </c>
      <c r="FT702" s="53">
        <v>85.4375</v>
      </c>
      <c r="FU702" s="53">
        <v>171</v>
      </c>
      <c r="FV702" s="53">
        <v>5111.4620000000004</v>
      </c>
      <c r="FW702" s="53">
        <v>125.8776</v>
      </c>
      <c r="FX702" s="53">
        <v>1</v>
      </c>
    </row>
    <row r="703" spans="1:180" x14ac:dyDescent="0.3">
      <c r="A703" t="s">
        <v>174</v>
      </c>
      <c r="B703" t="s">
        <v>247</v>
      </c>
      <c r="C703" t="s">
        <v>0</v>
      </c>
      <c r="D703" t="s">
        <v>227</v>
      </c>
      <c r="E703" t="s">
        <v>188</v>
      </c>
      <c r="F703" t="s">
        <v>232</v>
      </c>
      <c r="G703" t="s">
        <v>243</v>
      </c>
      <c r="H703" s="53">
        <v>30</v>
      </c>
      <c r="I703" s="53">
        <v>0.57399387000000002</v>
      </c>
      <c r="J703" s="53">
        <v>0.53156309999999996</v>
      </c>
      <c r="K703" s="53">
        <v>0.48537150000000001</v>
      </c>
      <c r="L703" s="53">
        <v>0.48360059999999999</v>
      </c>
      <c r="M703" s="53">
        <v>0.50914530000000002</v>
      </c>
      <c r="N703" s="53">
        <v>0.66968609999999995</v>
      </c>
      <c r="O703" s="53">
        <v>0.77953499999999998</v>
      </c>
      <c r="P703" s="53">
        <v>0.87834330000000005</v>
      </c>
      <c r="Q703" s="53">
        <v>0.99846239999999997</v>
      </c>
      <c r="R703" s="53">
        <v>1.1429502</v>
      </c>
      <c r="S703" s="53">
        <v>1.2340865999999999</v>
      </c>
      <c r="T703" s="53">
        <v>1.3264239</v>
      </c>
      <c r="U703" s="53">
        <v>1.373424</v>
      </c>
      <c r="V703" s="53">
        <v>1.409022</v>
      </c>
      <c r="W703" s="53">
        <v>1.3914420000000001</v>
      </c>
      <c r="X703" s="53">
        <v>1.3310994</v>
      </c>
      <c r="Y703" s="53">
        <v>1.2683979000000001</v>
      </c>
      <c r="Z703" s="53">
        <v>1.1690904</v>
      </c>
      <c r="AA703" s="53">
        <v>1.0820825999999999</v>
      </c>
      <c r="AB703" s="53">
        <v>0.97967070000000001</v>
      </c>
      <c r="AC703" s="53">
        <v>0.90496350000000003</v>
      </c>
      <c r="AD703" s="53">
        <v>0.82375109999999996</v>
      </c>
      <c r="AE703" s="53">
        <v>0.71154629999999996</v>
      </c>
      <c r="AF703" s="53">
        <v>0.6407313</v>
      </c>
      <c r="AG703" s="53">
        <v>-9.3435870000000004E-2</v>
      </c>
      <c r="AH703" s="53">
        <v>-8.6622809999999995E-2</v>
      </c>
      <c r="AI703" s="53">
        <v>-0.10843626000000001</v>
      </c>
      <c r="AJ703" s="53">
        <v>-0.10583691000000001</v>
      </c>
      <c r="AK703" s="53">
        <v>-0.11116341</v>
      </c>
      <c r="AL703" s="53">
        <v>-6.8112779999999998E-2</v>
      </c>
      <c r="AM703" s="53">
        <v>-8.2617239999999995E-2</v>
      </c>
      <c r="AN703" s="53">
        <v>-7.9205490000000003E-2</v>
      </c>
      <c r="AO703" s="53">
        <v>-6.9944370000000006E-2</v>
      </c>
      <c r="AP703" s="53">
        <v>-3.4359870000000001E-2</v>
      </c>
      <c r="AQ703" s="53">
        <v>-5.4835559999999998E-2</v>
      </c>
      <c r="AR703" s="53">
        <v>-4.8564570000000001E-2</v>
      </c>
      <c r="AS703" s="53">
        <v>-5.6833830000000002E-2</v>
      </c>
      <c r="AT703" s="53">
        <v>-6.027354E-2</v>
      </c>
      <c r="AU703" s="53">
        <v>-6.1674029999999998E-2</v>
      </c>
      <c r="AV703" s="53">
        <v>-6.3172980000000004E-2</v>
      </c>
      <c r="AW703" s="53">
        <v>-6.0901410000000003E-2</v>
      </c>
      <c r="AX703" s="53">
        <v>-6.614805E-2</v>
      </c>
      <c r="AY703" s="53">
        <v>-5.0851979999999998E-2</v>
      </c>
      <c r="AZ703" s="53">
        <v>-6.7765919999999993E-2</v>
      </c>
      <c r="BA703" s="53">
        <v>-0.10001351999999999</v>
      </c>
      <c r="BB703" s="53">
        <v>-9.8928840000000004E-2</v>
      </c>
      <c r="BC703" s="53">
        <v>-9.566769E-2</v>
      </c>
      <c r="BD703" s="53">
        <v>-9.2405009999999996E-2</v>
      </c>
      <c r="BE703" s="53">
        <v>-6.7024589999999995E-2</v>
      </c>
      <c r="BF703" s="53">
        <v>-6.1419479999999999E-2</v>
      </c>
      <c r="BG703" s="53">
        <v>-8.8247640000000002E-2</v>
      </c>
      <c r="BH703" s="53">
        <v>-8.573778E-2</v>
      </c>
      <c r="BI703" s="53">
        <v>-8.9087730000000004E-2</v>
      </c>
      <c r="BJ703" s="53">
        <v>-2.3304910000000002E-2</v>
      </c>
      <c r="BK703" s="53">
        <v>-2.1539829999999999E-2</v>
      </c>
      <c r="BL703" s="53">
        <v>-2.253227E-2</v>
      </c>
      <c r="BM703" s="53">
        <v>-1.4706520000000001E-2</v>
      </c>
      <c r="BN703" s="53">
        <v>3.1586040000000003E-2</v>
      </c>
      <c r="BO703" s="53">
        <v>2.679368E-2</v>
      </c>
      <c r="BP703" s="53">
        <v>4.3597410000000003E-2</v>
      </c>
      <c r="BQ703" s="53">
        <v>4.1398169999999998E-2</v>
      </c>
      <c r="BR703" s="53">
        <v>4.4580750000000002E-2</v>
      </c>
      <c r="BS703" s="53">
        <v>2.9815290000000001E-2</v>
      </c>
      <c r="BT703" s="53">
        <v>6.5837999999999999E-3</v>
      </c>
      <c r="BU703" s="53">
        <v>-6.1311500000000001E-3</v>
      </c>
      <c r="BV703" s="53">
        <v>-1.8855170000000001E-2</v>
      </c>
      <c r="BW703" s="53">
        <v>-9.7331699999999993E-3</v>
      </c>
      <c r="BX703" s="53">
        <v>-2.9809289999999999E-2</v>
      </c>
      <c r="BY703" s="53">
        <v>-6.8641289999999994E-2</v>
      </c>
      <c r="BZ703" s="53">
        <v>-7.1172150000000003E-2</v>
      </c>
      <c r="CA703" s="53">
        <v>-6.8675399999999998E-2</v>
      </c>
      <c r="CB703" s="53">
        <v>-6.4698480000000003E-2</v>
      </c>
      <c r="CC703" s="53">
        <v>-4.8732209999999998E-2</v>
      </c>
      <c r="CD703" s="53">
        <v>-4.3963710000000003E-2</v>
      </c>
      <c r="CE703" s="53">
        <v>-7.4265059999999994E-2</v>
      </c>
      <c r="CF703" s="53">
        <v>-7.1817210000000006E-2</v>
      </c>
      <c r="CG703" s="53">
        <v>-7.3798169999999996E-2</v>
      </c>
      <c r="CH703" s="53">
        <v>7.7288799999999996E-3</v>
      </c>
      <c r="CI703" s="53">
        <v>2.0762200000000001E-2</v>
      </c>
      <c r="CJ703" s="53">
        <v>1.671943E-2</v>
      </c>
      <c r="CK703" s="53">
        <v>2.3551039999999999E-2</v>
      </c>
      <c r="CL703" s="53">
        <v>7.7259990000000001E-2</v>
      </c>
      <c r="CM703" s="53">
        <v>8.3329829999999994E-2</v>
      </c>
      <c r="CN703" s="53">
        <v>0.10742852999999999</v>
      </c>
      <c r="CO703" s="53">
        <v>0.10943334</v>
      </c>
      <c r="CP703" s="53">
        <v>0.1172025</v>
      </c>
      <c r="CQ703" s="53">
        <v>9.3180509999999994E-2</v>
      </c>
      <c r="CR703" s="53">
        <v>5.4897120000000001E-2</v>
      </c>
      <c r="CS703" s="53">
        <v>3.1802579999999997E-2</v>
      </c>
      <c r="CT703" s="53">
        <v>1.3899730000000001E-2</v>
      </c>
      <c r="CU703" s="53">
        <v>1.8745600000000001E-2</v>
      </c>
      <c r="CV703" s="53">
        <v>-3.5206500000000002E-3</v>
      </c>
      <c r="CW703" s="53">
        <v>-4.6912950000000002E-2</v>
      </c>
      <c r="CX703" s="53">
        <v>-5.1947939999999998E-2</v>
      </c>
      <c r="CY703" s="53">
        <v>-4.99806E-2</v>
      </c>
      <c r="CZ703" s="53">
        <v>-4.5509040000000001E-2</v>
      </c>
      <c r="DA703" s="53">
        <v>-3.0439830000000001E-2</v>
      </c>
      <c r="DB703" s="53">
        <v>-2.6507969999999999E-2</v>
      </c>
      <c r="DC703" s="53">
        <v>-6.0282479999999999E-2</v>
      </c>
      <c r="DD703" s="53">
        <v>-5.7896610000000001E-2</v>
      </c>
      <c r="DE703" s="53">
        <v>-5.8508579999999998E-2</v>
      </c>
      <c r="DF703" s="53">
        <v>3.8762669999999999E-2</v>
      </c>
      <c r="DG703" s="53">
        <v>6.3064229999999999E-2</v>
      </c>
      <c r="DH703" s="53">
        <v>5.5971119999999999E-2</v>
      </c>
      <c r="DI703" s="53">
        <v>6.180861E-2</v>
      </c>
      <c r="DJ703" s="53">
        <v>0.12293390999999999</v>
      </c>
      <c r="DK703" s="53">
        <v>0.13986597000000001</v>
      </c>
      <c r="DL703" s="53">
        <v>0.17125962</v>
      </c>
      <c r="DM703" s="53">
        <v>0.17746851</v>
      </c>
      <c r="DN703" s="53">
        <v>0.18982428000000001</v>
      </c>
      <c r="DO703" s="53">
        <v>0.15654576000000001</v>
      </c>
      <c r="DP703" s="53">
        <v>0.10321047</v>
      </c>
      <c r="DQ703" s="53">
        <v>6.9736290000000006E-2</v>
      </c>
      <c r="DR703" s="53">
        <v>4.6654620000000001E-2</v>
      </c>
      <c r="DS703" s="53">
        <v>4.7224380000000003E-2</v>
      </c>
      <c r="DT703" s="53">
        <v>2.276798E-2</v>
      </c>
      <c r="DU703" s="53">
        <v>-2.5184640000000001E-2</v>
      </c>
      <c r="DV703" s="53">
        <v>-3.2723759999999998E-2</v>
      </c>
      <c r="DW703" s="53">
        <v>-3.1285830000000001E-2</v>
      </c>
      <c r="DX703" s="53">
        <v>-2.6319579999999999E-2</v>
      </c>
      <c r="DY703" s="53">
        <v>-4.0285299999999998E-3</v>
      </c>
      <c r="DZ703" s="53">
        <v>-1.30463E-3</v>
      </c>
      <c r="EA703" s="53">
        <v>-4.0093829999999997E-2</v>
      </c>
      <c r="EB703" s="53">
        <v>-3.7797480000000001E-2</v>
      </c>
      <c r="EC703" s="53">
        <v>-3.6432869999999999E-2</v>
      </c>
      <c r="ED703" s="53">
        <v>8.3570549999999993E-2</v>
      </c>
      <c r="EE703" s="53">
        <v>0.12414165000000001</v>
      </c>
      <c r="EF703" s="53">
        <v>0.11264436</v>
      </c>
      <c r="EG703" s="53">
        <v>0.11704644</v>
      </c>
      <c r="EH703" s="53">
        <v>0.18887984999999999</v>
      </c>
      <c r="EI703" s="53">
        <v>0.22149521999999999</v>
      </c>
      <c r="EJ703" s="53">
        <v>0.26342163000000002</v>
      </c>
      <c r="EK703" s="53">
        <v>0.27570051000000001</v>
      </c>
      <c r="EL703" s="53">
        <v>0.29467853999999999</v>
      </c>
      <c r="EM703" s="53">
        <v>0.24803511</v>
      </c>
      <c r="EN703" s="53">
        <v>0.17296722</v>
      </c>
      <c r="EO703" s="53">
        <v>0.12450657</v>
      </c>
      <c r="EP703" s="53">
        <v>9.3947489999999995E-2</v>
      </c>
      <c r="EQ703" s="53">
        <v>8.8343190000000002E-2</v>
      </c>
      <c r="ER703" s="53">
        <v>6.0724590000000002E-2</v>
      </c>
      <c r="ES703" s="53">
        <v>6.1875999999999997E-3</v>
      </c>
      <c r="ET703" s="53">
        <v>-4.9670699999999996E-3</v>
      </c>
      <c r="EU703" s="53">
        <v>-4.2935400000000002E-3</v>
      </c>
      <c r="EV703" s="53">
        <v>1.3869399999999999E-3</v>
      </c>
      <c r="EW703" s="53">
        <v>86.333340000000007</v>
      </c>
      <c r="EX703" s="53">
        <v>84.523809999999997</v>
      </c>
      <c r="EY703" s="53">
        <v>82.880949999999999</v>
      </c>
      <c r="EZ703" s="53">
        <v>81.357140000000001</v>
      </c>
      <c r="FA703" s="53">
        <v>80.119050000000001</v>
      </c>
      <c r="FB703" s="53">
        <v>78.857140000000001</v>
      </c>
      <c r="FC703" s="53">
        <v>78.309520000000006</v>
      </c>
      <c r="FD703" s="53">
        <v>79.928569999999993</v>
      </c>
      <c r="FE703" s="53">
        <v>83.166659999999993</v>
      </c>
      <c r="FF703" s="53">
        <v>86.428569999999993</v>
      </c>
      <c r="FG703" s="53">
        <v>89.690479999999994</v>
      </c>
      <c r="FH703" s="53">
        <v>92.714290000000005</v>
      </c>
      <c r="FI703" s="53">
        <v>95.690479999999994</v>
      </c>
      <c r="FJ703" s="53">
        <v>97.880949999999999</v>
      </c>
      <c r="FK703" s="53">
        <v>99.976190000000003</v>
      </c>
      <c r="FL703" s="53">
        <v>101.2381</v>
      </c>
      <c r="FM703" s="53">
        <v>102.0714</v>
      </c>
      <c r="FN703" s="53">
        <v>102.28570000000001</v>
      </c>
      <c r="FO703" s="53">
        <v>101.90479999999999</v>
      </c>
      <c r="FP703" s="53">
        <v>100.21429999999999</v>
      </c>
      <c r="FQ703" s="53">
        <v>97.357140000000001</v>
      </c>
      <c r="FR703" s="53">
        <v>94.666659999999993</v>
      </c>
      <c r="FS703" s="53">
        <v>91.547619999999995</v>
      </c>
      <c r="FT703" s="53">
        <v>88.714290000000005</v>
      </c>
      <c r="FU703" s="53">
        <v>171</v>
      </c>
      <c r="FV703" s="53">
        <v>5566.4440000000004</v>
      </c>
      <c r="FW703" s="53">
        <v>144.4332</v>
      </c>
      <c r="FX703" s="53">
        <v>1</v>
      </c>
    </row>
    <row r="704" spans="1:180" x14ac:dyDescent="0.3">
      <c r="A704" t="s">
        <v>174</v>
      </c>
      <c r="B704" t="s">
        <v>247</v>
      </c>
      <c r="C704" t="s">
        <v>0</v>
      </c>
      <c r="D704" t="s">
        <v>248</v>
      </c>
      <c r="E704" t="s">
        <v>190</v>
      </c>
      <c r="F704" t="s">
        <v>232</v>
      </c>
      <c r="G704" t="s">
        <v>243</v>
      </c>
      <c r="H704" s="53">
        <v>30</v>
      </c>
      <c r="I704" s="53">
        <v>0.47630459000000003</v>
      </c>
      <c r="J704" s="53">
        <v>0.44718360000000001</v>
      </c>
      <c r="K704" s="53">
        <v>0.43799939999999998</v>
      </c>
      <c r="L704" s="53">
        <v>0.44207400000000002</v>
      </c>
      <c r="M704" s="53">
        <v>0.44288640000000001</v>
      </c>
      <c r="N704" s="53">
        <v>0.46588829999999998</v>
      </c>
      <c r="O704" s="53">
        <v>0.46632869999999998</v>
      </c>
      <c r="P704" s="53">
        <v>0.48249809999999999</v>
      </c>
      <c r="Q704" s="53">
        <v>0.53838629999999998</v>
      </c>
      <c r="R704" s="53">
        <v>0.61717560000000005</v>
      </c>
      <c r="S704" s="53">
        <v>0.69195989999999996</v>
      </c>
      <c r="T704" s="53">
        <v>0.74143440000000005</v>
      </c>
      <c r="U704" s="53">
        <v>0.79113659999999997</v>
      </c>
      <c r="V704" s="53">
        <v>0.8169864</v>
      </c>
      <c r="W704" s="53">
        <v>0.85346069999999996</v>
      </c>
      <c r="X704" s="53">
        <v>0.87502979999999997</v>
      </c>
      <c r="Y704" s="53">
        <v>0.87040949999999995</v>
      </c>
      <c r="Z704" s="53">
        <v>0.85586039999999997</v>
      </c>
      <c r="AA704" s="53">
        <v>0.79369590000000001</v>
      </c>
      <c r="AB704" s="53">
        <v>0.75475230000000004</v>
      </c>
      <c r="AC704" s="53">
        <v>0.69550529999999999</v>
      </c>
      <c r="AD704" s="53">
        <v>0.64419839999999995</v>
      </c>
      <c r="AE704" s="53">
        <v>0.57319679999999995</v>
      </c>
      <c r="AF704" s="53">
        <v>0.52708350000000004</v>
      </c>
      <c r="AG704" s="53">
        <v>-7.3104059999999998E-2</v>
      </c>
      <c r="AH704" s="53">
        <v>-6.8030489999999999E-2</v>
      </c>
      <c r="AI704" s="53">
        <v>-6.1431720000000002E-2</v>
      </c>
      <c r="AJ704" s="53">
        <v>-5.1083820000000002E-2</v>
      </c>
      <c r="AK704" s="53">
        <v>-6.0127409999999999E-2</v>
      </c>
      <c r="AL704" s="53">
        <v>-6.095718E-2</v>
      </c>
      <c r="AM704" s="53">
        <v>-8.221647E-2</v>
      </c>
      <c r="AN704" s="53">
        <v>-6.8139359999999996E-2</v>
      </c>
      <c r="AO704" s="53">
        <v>-7.131432E-2</v>
      </c>
      <c r="AP704" s="53">
        <v>-5.5714319999999998E-2</v>
      </c>
      <c r="AQ704" s="53">
        <v>-3.2226419999999999E-2</v>
      </c>
      <c r="AR704" s="53">
        <v>-5.2226309999999998E-2</v>
      </c>
      <c r="AS704" s="53">
        <v>-4.5332940000000002E-2</v>
      </c>
      <c r="AT704" s="53">
        <v>-5.7179939999999999E-2</v>
      </c>
      <c r="AU704" s="53">
        <v>-5.5198860000000002E-2</v>
      </c>
      <c r="AV704" s="53">
        <v>-6.1698419999999997E-2</v>
      </c>
      <c r="AW704" s="53">
        <v>-4.0471920000000002E-2</v>
      </c>
      <c r="AX704" s="53">
        <v>-5.0027729999999999E-2</v>
      </c>
      <c r="AY704" s="53">
        <v>-5.0408250000000002E-2</v>
      </c>
      <c r="AZ704" s="53">
        <v>-6.8148810000000004E-2</v>
      </c>
      <c r="BA704" s="53">
        <v>-7.1780940000000001E-2</v>
      </c>
      <c r="BB704" s="53">
        <v>-5.2603740000000003E-2</v>
      </c>
      <c r="BC704" s="53">
        <v>-5.4482250000000003E-2</v>
      </c>
      <c r="BD704" s="53">
        <v>-5.3904300000000002E-2</v>
      </c>
      <c r="BE704" s="53">
        <v>-4.9838430000000003E-2</v>
      </c>
      <c r="BF704" s="53">
        <v>-4.3466820000000003E-2</v>
      </c>
      <c r="BG704" s="53">
        <v>-3.7535069999999997E-2</v>
      </c>
      <c r="BH704" s="53">
        <v>-2.7711220000000002E-2</v>
      </c>
      <c r="BI704" s="53">
        <v>-3.571158E-2</v>
      </c>
      <c r="BJ704" s="53">
        <v>-3.4905600000000002E-2</v>
      </c>
      <c r="BK704" s="53">
        <v>-5.4018780000000002E-2</v>
      </c>
      <c r="BL704" s="53">
        <v>-4.3309170000000001E-2</v>
      </c>
      <c r="BM704" s="53">
        <v>-4.2618209999999997E-2</v>
      </c>
      <c r="BN704" s="53">
        <v>-2.514516E-2</v>
      </c>
      <c r="BO704" s="53">
        <v>-5.4291699999999997E-3</v>
      </c>
      <c r="BP704" s="53">
        <v>-2.0595100000000002E-2</v>
      </c>
      <c r="BQ704" s="53">
        <v>-1.8815019999999998E-2</v>
      </c>
      <c r="BR704" s="53">
        <v>-2.6355110000000001E-2</v>
      </c>
      <c r="BS704" s="53">
        <v>-2.180029E-2</v>
      </c>
      <c r="BT704" s="53">
        <v>-2.0058300000000001E-2</v>
      </c>
      <c r="BU704" s="53">
        <v>-1.077026E-2</v>
      </c>
      <c r="BV704" s="53">
        <v>-1.0952399999999999E-2</v>
      </c>
      <c r="BW704" s="53">
        <v>-1.9481490000000001E-2</v>
      </c>
      <c r="BX704" s="53">
        <v>-3.2608379999999999E-2</v>
      </c>
      <c r="BY704" s="53">
        <v>-3.9153420000000001E-2</v>
      </c>
      <c r="BZ704" s="53">
        <v>-2.117863E-2</v>
      </c>
      <c r="CA704" s="53">
        <v>-2.707298E-2</v>
      </c>
      <c r="CB704" s="53">
        <v>-2.6735140000000001E-2</v>
      </c>
      <c r="CC704" s="53">
        <v>-3.3724709999999998E-2</v>
      </c>
      <c r="CD704" s="53">
        <v>-2.6454100000000001E-2</v>
      </c>
      <c r="CE704" s="53">
        <v>-2.0984349999999999E-2</v>
      </c>
      <c r="CF704" s="53">
        <v>-1.1523419999999999E-2</v>
      </c>
      <c r="CG704" s="53">
        <v>-1.8801229999999999E-2</v>
      </c>
      <c r="CH704" s="53">
        <v>-1.6862370000000002E-2</v>
      </c>
      <c r="CI704" s="53">
        <v>-3.4489140000000001E-2</v>
      </c>
      <c r="CJ704" s="53">
        <v>-2.6111869999999999E-2</v>
      </c>
      <c r="CK704" s="53">
        <v>-2.27434E-2</v>
      </c>
      <c r="CL704" s="53">
        <v>-3.9730499999999997E-3</v>
      </c>
      <c r="CM704" s="53">
        <v>1.313054E-2</v>
      </c>
      <c r="CN704" s="53">
        <v>1.31258E-3</v>
      </c>
      <c r="CO704" s="53">
        <v>-4.4879000000000002E-4</v>
      </c>
      <c r="CP704" s="53">
        <v>-5.0059199999999996E-3</v>
      </c>
      <c r="CQ704" s="53">
        <v>1.33146E-3</v>
      </c>
      <c r="CR704" s="53">
        <v>8.7815299999999992E-3</v>
      </c>
      <c r="CS704" s="53">
        <v>9.8010200000000006E-3</v>
      </c>
      <c r="CT704" s="53">
        <v>1.6111049999999998E-2</v>
      </c>
      <c r="CU704" s="53">
        <v>1.9382900000000001E-3</v>
      </c>
      <c r="CV704" s="53">
        <v>-7.9931599999999992E-3</v>
      </c>
      <c r="CW704" s="53">
        <v>-1.65557E-2</v>
      </c>
      <c r="CX704" s="53">
        <v>5.8631000000000004E-4</v>
      </c>
      <c r="CY704" s="53">
        <v>-8.0894199999999999E-3</v>
      </c>
      <c r="CZ704" s="53">
        <v>-7.9178600000000005E-3</v>
      </c>
      <c r="DA704" s="53">
        <v>-1.761101E-2</v>
      </c>
      <c r="DB704" s="53">
        <v>-9.4413799999999992E-3</v>
      </c>
      <c r="DC704" s="53">
        <v>-4.4336200000000001E-3</v>
      </c>
      <c r="DD704" s="53">
        <v>4.6643800000000001E-3</v>
      </c>
      <c r="DE704" s="53">
        <v>-1.8908900000000001E-3</v>
      </c>
      <c r="DF704" s="53">
        <v>1.18088E-3</v>
      </c>
      <c r="DG704" s="53">
        <v>-1.4959500000000001E-2</v>
      </c>
      <c r="DH704" s="53">
        <v>-8.9145700000000001E-3</v>
      </c>
      <c r="DI704" s="53">
        <v>-2.86857E-3</v>
      </c>
      <c r="DJ704" s="53">
        <v>1.7199059999999999E-2</v>
      </c>
      <c r="DK704" s="53">
        <v>3.1690259999999998E-2</v>
      </c>
      <c r="DL704" s="53">
        <v>2.3220270000000001E-2</v>
      </c>
      <c r="DM704" s="53">
        <v>1.791744E-2</v>
      </c>
      <c r="DN704" s="53">
        <v>1.6343259999999998E-2</v>
      </c>
      <c r="DO704" s="53">
        <v>2.4463209999999999E-2</v>
      </c>
      <c r="DP704" s="53">
        <v>3.7621349999999998E-2</v>
      </c>
      <c r="DQ704" s="53">
        <v>3.0372300000000001E-2</v>
      </c>
      <c r="DR704" s="53">
        <v>4.3174499999999998E-2</v>
      </c>
      <c r="DS704" s="53">
        <v>2.335806E-2</v>
      </c>
      <c r="DT704" s="53">
        <v>1.6622049999999999E-2</v>
      </c>
      <c r="DU704" s="53">
        <v>6.0420200000000004E-3</v>
      </c>
      <c r="DV704" s="53">
        <v>2.235125E-2</v>
      </c>
      <c r="DW704" s="53">
        <v>1.089415E-2</v>
      </c>
      <c r="DX704" s="53">
        <v>1.089941E-2</v>
      </c>
      <c r="DY704" s="53">
        <v>5.6546299999999999E-3</v>
      </c>
      <c r="DZ704" s="53">
        <v>1.512229E-2</v>
      </c>
      <c r="EA704" s="53">
        <v>1.9463000000000001E-2</v>
      </c>
      <c r="EB704" s="53">
        <v>2.803698E-2</v>
      </c>
      <c r="EC704" s="53">
        <v>2.252496E-2</v>
      </c>
      <c r="ED704" s="53">
        <v>2.7232449999999998E-2</v>
      </c>
      <c r="EE704" s="53">
        <v>1.323819E-2</v>
      </c>
      <c r="EF704" s="53">
        <v>1.591561E-2</v>
      </c>
      <c r="EG704" s="53">
        <v>2.582752E-2</v>
      </c>
      <c r="EH704" s="53">
        <v>4.776822E-2</v>
      </c>
      <c r="EI704" s="53">
        <v>5.8487520000000001E-2</v>
      </c>
      <c r="EJ704" s="53">
        <v>5.4851490000000003E-2</v>
      </c>
      <c r="EK704" s="53">
        <v>4.4435370000000002E-2</v>
      </c>
      <c r="EL704" s="53">
        <v>4.7168099999999998E-2</v>
      </c>
      <c r="EM704" s="53">
        <v>5.7861780000000002E-2</v>
      </c>
      <c r="EN704" s="53">
        <v>7.9261470000000001E-2</v>
      </c>
      <c r="EO704" s="53">
        <v>6.0073950000000001E-2</v>
      </c>
      <c r="EP704" s="53">
        <v>8.2249829999999996E-2</v>
      </c>
      <c r="EQ704" s="53">
        <v>5.4284819999999998E-2</v>
      </c>
      <c r="ER704" s="53">
        <v>5.2162500000000001E-2</v>
      </c>
      <c r="ES704" s="53">
        <v>3.8669519999999999E-2</v>
      </c>
      <c r="ET704" s="53">
        <v>5.3776350000000001E-2</v>
      </c>
      <c r="EU704" s="53">
        <v>3.8303400000000001E-2</v>
      </c>
      <c r="EV704" s="53">
        <v>3.8068560000000001E-2</v>
      </c>
      <c r="EW704" s="53">
        <v>76.388890000000004</v>
      </c>
      <c r="EX704" s="53">
        <v>74.5</v>
      </c>
      <c r="EY704" s="53">
        <v>73</v>
      </c>
      <c r="EZ704" s="53">
        <v>71.666659999999993</v>
      </c>
      <c r="FA704" s="53">
        <v>70.333340000000007</v>
      </c>
      <c r="FB704" s="53">
        <v>69</v>
      </c>
      <c r="FC704" s="53">
        <v>67.722219999999993</v>
      </c>
      <c r="FD704" s="53">
        <v>68.388890000000004</v>
      </c>
      <c r="FE704" s="53">
        <v>71.611109999999996</v>
      </c>
      <c r="FF704" s="53">
        <v>75.05556</v>
      </c>
      <c r="FG704" s="53">
        <v>78.5</v>
      </c>
      <c r="FH704" s="53">
        <v>82.277780000000007</v>
      </c>
      <c r="FI704" s="53">
        <v>85.777780000000007</v>
      </c>
      <c r="FJ704" s="53">
        <v>88.44444</v>
      </c>
      <c r="FK704" s="53">
        <v>90.5</v>
      </c>
      <c r="FL704" s="53">
        <v>92</v>
      </c>
      <c r="FM704" s="53">
        <v>92.55556</v>
      </c>
      <c r="FN704" s="53">
        <v>92.55556</v>
      </c>
      <c r="FO704" s="53">
        <v>91.222219999999993</v>
      </c>
      <c r="FP704" s="53">
        <v>88.777780000000007</v>
      </c>
      <c r="FQ704" s="53">
        <v>86.166659999999993</v>
      </c>
      <c r="FR704" s="53">
        <v>83.277780000000007</v>
      </c>
      <c r="FS704" s="53">
        <v>80.777780000000007</v>
      </c>
      <c r="FT704" s="53">
        <v>78.277780000000007</v>
      </c>
      <c r="FU704" s="53">
        <v>171</v>
      </c>
      <c r="FV704" s="53">
        <v>4674.4560000000001</v>
      </c>
      <c r="FW704" s="53">
        <v>118.2317</v>
      </c>
      <c r="FX704" s="53">
        <v>1</v>
      </c>
    </row>
    <row r="705" spans="1:180" x14ac:dyDescent="0.3">
      <c r="A705" t="s">
        <v>174</v>
      </c>
      <c r="B705" t="s">
        <v>247</v>
      </c>
      <c r="C705" t="s">
        <v>0</v>
      </c>
      <c r="D705" t="s">
        <v>248</v>
      </c>
      <c r="E705" t="s">
        <v>188</v>
      </c>
      <c r="F705" t="s">
        <v>232</v>
      </c>
      <c r="G705" t="s">
        <v>243</v>
      </c>
      <c r="H705" s="53">
        <v>30</v>
      </c>
      <c r="I705" s="53">
        <v>0.57404818000000002</v>
      </c>
      <c r="J705" s="53">
        <v>0.52142189999999999</v>
      </c>
      <c r="K705" s="53">
        <v>0.49993409999999999</v>
      </c>
      <c r="L705" s="53">
        <v>0.490929</v>
      </c>
      <c r="M705" s="53">
        <v>0.48704429999999999</v>
      </c>
      <c r="N705" s="53">
        <v>0.53198429999999997</v>
      </c>
      <c r="O705" s="53">
        <v>0.55001460000000002</v>
      </c>
      <c r="P705" s="53">
        <v>0.60118559999999999</v>
      </c>
      <c r="Q705" s="53">
        <v>0.69190949999999996</v>
      </c>
      <c r="R705" s="53">
        <v>0.79244460000000005</v>
      </c>
      <c r="S705" s="53">
        <v>0.88035209999999997</v>
      </c>
      <c r="T705" s="53">
        <v>0.96265829999999997</v>
      </c>
      <c r="U705" s="53">
        <v>1.0135698</v>
      </c>
      <c r="V705" s="53">
        <v>1.079607</v>
      </c>
      <c r="W705" s="53">
        <v>1.0642194</v>
      </c>
      <c r="X705" s="53">
        <v>1.0619213999999999</v>
      </c>
      <c r="Y705" s="53">
        <v>1.0807850999999999</v>
      </c>
      <c r="Z705" s="53">
        <v>1.0685316</v>
      </c>
      <c r="AA705" s="53">
        <v>1.0353606</v>
      </c>
      <c r="AB705" s="53">
        <v>0.94313820000000004</v>
      </c>
      <c r="AC705" s="53">
        <v>0.86951009999999995</v>
      </c>
      <c r="AD705" s="53">
        <v>0.79909470000000005</v>
      </c>
      <c r="AE705" s="53">
        <v>0.69556169999999995</v>
      </c>
      <c r="AF705" s="53">
        <v>0.62496750000000001</v>
      </c>
      <c r="AG705" s="53">
        <v>-8.4377939999999998E-2</v>
      </c>
      <c r="AH705" s="53">
        <v>-9.2770199999999997E-2</v>
      </c>
      <c r="AI705" s="53">
        <v>-8.5415489999999997E-2</v>
      </c>
      <c r="AJ705" s="53">
        <v>-8.1511410000000006E-2</v>
      </c>
      <c r="AK705" s="53">
        <v>-9.2466480000000004E-2</v>
      </c>
      <c r="AL705" s="53">
        <v>-7.4032589999999995E-2</v>
      </c>
      <c r="AM705" s="53">
        <v>-8.7447839999999999E-2</v>
      </c>
      <c r="AN705" s="53">
        <v>-9.2100899999999999E-2</v>
      </c>
      <c r="AO705" s="53">
        <v>-6.9901920000000006E-2</v>
      </c>
      <c r="AP705" s="53">
        <v>-4.5915209999999998E-2</v>
      </c>
      <c r="AQ705" s="53">
        <v>-7.0579920000000004E-2</v>
      </c>
      <c r="AR705" s="53">
        <v>-8.6147429999999997E-2</v>
      </c>
      <c r="AS705" s="53">
        <v>-9.1756169999999998E-2</v>
      </c>
      <c r="AT705" s="53">
        <v>-5.7589019999999998E-2</v>
      </c>
      <c r="AU705" s="53">
        <v>-0.10099205999999999</v>
      </c>
      <c r="AV705" s="53">
        <v>-9.1175759999999995E-2</v>
      </c>
      <c r="AW705" s="53">
        <v>-8.0642099999999994E-2</v>
      </c>
      <c r="AX705" s="53">
        <v>-7.2869909999999996E-2</v>
      </c>
      <c r="AY705" s="53">
        <v>-4.8698789999999999E-2</v>
      </c>
      <c r="AZ705" s="53">
        <v>-6.205455E-2</v>
      </c>
      <c r="BA705" s="53">
        <v>-8.4410460000000007E-2</v>
      </c>
      <c r="BB705" s="53">
        <v>-7.1953950000000003E-2</v>
      </c>
      <c r="BC705" s="53">
        <v>-7.6269210000000004E-2</v>
      </c>
      <c r="BD705" s="53">
        <v>-8.6849159999999995E-2</v>
      </c>
      <c r="BE705" s="53">
        <v>-5.6743349999999998E-2</v>
      </c>
      <c r="BF705" s="53">
        <v>-6.5558190000000002E-2</v>
      </c>
      <c r="BG705" s="53">
        <v>-6.2825699999999998E-2</v>
      </c>
      <c r="BH705" s="53">
        <v>-5.8396200000000002E-2</v>
      </c>
      <c r="BI705" s="53">
        <v>-6.9775110000000001E-2</v>
      </c>
      <c r="BJ705" s="53">
        <v>-4.744218E-2</v>
      </c>
      <c r="BK705" s="53">
        <v>-5.1435300000000003E-2</v>
      </c>
      <c r="BL705" s="53">
        <v>-5.2678229999999999E-2</v>
      </c>
      <c r="BM705" s="53">
        <v>-2.767911E-2</v>
      </c>
      <c r="BN705" s="53">
        <v>3.3170299999999999E-3</v>
      </c>
      <c r="BO705" s="53">
        <v>-7.0525400000000004E-3</v>
      </c>
      <c r="BP705" s="53">
        <v>-1.017873E-2</v>
      </c>
      <c r="BQ705" s="53">
        <v>-7.7142399999999998E-3</v>
      </c>
      <c r="BR705" s="53">
        <v>3.119976E-2</v>
      </c>
      <c r="BS705" s="53">
        <v>-1.083779E-2</v>
      </c>
      <c r="BT705" s="53">
        <v>-1.8716360000000001E-2</v>
      </c>
      <c r="BU705" s="53">
        <v>-3.1882500000000001E-3</v>
      </c>
      <c r="BV705" s="53">
        <v>2.5180200000000002E-3</v>
      </c>
      <c r="BW705" s="53">
        <v>2.059039E-2</v>
      </c>
      <c r="BX705" s="53">
        <v>-7.4736400000000001E-3</v>
      </c>
      <c r="BY705" s="53">
        <v>-3.6937589999999999E-2</v>
      </c>
      <c r="BZ705" s="53">
        <v>-3.4906680000000002E-2</v>
      </c>
      <c r="CA705" s="53">
        <v>-4.565694E-2</v>
      </c>
      <c r="CB705" s="53">
        <v>-5.7017669999999999E-2</v>
      </c>
      <c r="CC705" s="53">
        <v>-3.7603739999999997E-2</v>
      </c>
      <c r="CD705" s="53">
        <v>-4.6711229999999999E-2</v>
      </c>
      <c r="CE705" s="53">
        <v>-4.7180069999999998E-2</v>
      </c>
      <c r="CF705" s="53">
        <v>-4.2386670000000001E-2</v>
      </c>
      <c r="CG705" s="53">
        <v>-5.4059129999999997E-2</v>
      </c>
      <c r="CH705" s="53">
        <v>-2.902573E-2</v>
      </c>
      <c r="CI705" s="53">
        <v>-2.649315E-2</v>
      </c>
      <c r="CJ705" s="53">
        <v>-2.537418E-2</v>
      </c>
      <c r="CK705" s="53">
        <v>1.5642799999999999E-3</v>
      </c>
      <c r="CL705" s="53">
        <v>3.7415129999999998E-2</v>
      </c>
      <c r="CM705" s="53">
        <v>3.6946319999999998E-2</v>
      </c>
      <c r="CN705" s="53">
        <v>4.2436950000000001E-2</v>
      </c>
      <c r="CO705" s="53">
        <v>5.049294E-2</v>
      </c>
      <c r="CP705" s="53">
        <v>9.2694600000000002E-2</v>
      </c>
      <c r="CQ705" s="53">
        <v>5.1602790000000003E-2</v>
      </c>
      <c r="CR705" s="53">
        <v>3.1468799999999998E-2</v>
      </c>
      <c r="CS705" s="53">
        <v>5.0456069999999999E-2</v>
      </c>
      <c r="CT705" s="53">
        <v>5.4731460000000003E-2</v>
      </c>
      <c r="CU705" s="53">
        <v>6.8579849999999998E-2</v>
      </c>
      <c r="CV705" s="53">
        <v>3.0328919999999999E-2</v>
      </c>
      <c r="CW705" s="53">
        <v>-4.0580199999999999E-3</v>
      </c>
      <c r="CX705" s="53">
        <v>-9.2478300000000003E-3</v>
      </c>
      <c r="CY705" s="53">
        <v>-2.445495E-2</v>
      </c>
      <c r="CZ705" s="53">
        <v>-3.6356489999999998E-2</v>
      </c>
      <c r="DA705" s="53">
        <v>-1.8464109999999999E-2</v>
      </c>
      <c r="DB705" s="53">
        <v>-2.786427E-2</v>
      </c>
      <c r="DC705" s="53">
        <v>-3.1534470000000002E-2</v>
      </c>
      <c r="DD705" s="53">
        <v>-2.6377129999999999E-2</v>
      </c>
      <c r="DE705" s="53">
        <v>-3.8343179999999998E-2</v>
      </c>
      <c r="DF705" s="53">
        <v>-1.0609270000000001E-2</v>
      </c>
      <c r="DG705" s="53">
        <v>-1.55098E-3</v>
      </c>
      <c r="DH705" s="53">
        <v>1.92986E-3</v>
      </c>
      <c r="DI705" s="53">
        <v>3.0807660000000001E-2</v>
      </c>
      <c r="DJ705" s="53">
        <v>7.151325E-2</v>
      </c>
      <c r="DK705" s="53">
        <v>8.094519E-2</v>
      </c>
      <c r="DL705" s="53">
        <v>9.5052659999999997E-2</v>
      </c>
      <c r="DM705" s="53">
        <v>0.10870011</v>
      </c>
      <c r="DN705" s="53">
        <v>0.15418944000000001</v>
      </c>
      <c r="DO705" s="53">
        <v>0.11404335</v>
      </c>
      <c r="DP705" s="53">
        <v>8.1653970000000006E-2</v>
      </c>
      <c r="DQ705" s="53">
        <v>0.10410036</v>
      </c>
      <c r="DR705" s="53">
        <v>0.1069449</v>
      </c>
      <c r="DS705" s="53">
        <v>0.11656932</v>
      </c>
      <c r="DT705" s="53">
        <v>6.813147E-2</v>
      </c>
      <c r="DU705" s="53">
        <v>2.882154E-2</v>
      </c>
      <c r="DV705" s="53">
        <v>1.641101E-2</v>
      </c>
      <c r="DW705" s="53">
        <v>-3.25297E-3</v>
      </c>
      <c r="DX705" s="53">
        <v>-1.5695290000000001E-2</v>
      </c>
      <c r="DY705" s="53">
        <v>9.17047E-3</v>
      </c>
      <c r="DZ705" s="53">
        <v>-6.5225000000000005E-4</v>
      </c>
      <c r="EA705" s="53">
        <v>-8.9446899999999999E-3</v>
      </c>
      <c r="EB705" s="53">
        <v>-3.2619099999999998E-3</v>
      </c>
      <c r="EC705" s="53">
        <v>-1.56518E-2</v>
      </c>
      <c r="ED705" s="53">
        <v>1.598115E-2</v>
      </c>
      <c r="EE705" s="53">
        <v>3.4461539999999999E-2</v>
      </c>
      <c r="EF705" s="53">
        <v>4.1352569999999998E-2</v>
      </c>
      <c r="EG705" s="53">
        <v>7.3030499999999998E-2</v>
      </c>
      <c r="EH705" s="53">
        <v>0.12074546999999999</v>
      </c>
      <c r="EI705" s="53">
        <v>0.14447256</v>
      </c>
      <c r="EJ705" s="53">
        <v>0.17102136000000001</v>
      </c>
      <c r="EK705" s="53">
        <v>0.19274201999999999</v>
      </c>
      <c r="EL705" s="53">
        <v>0.24297825000000001</v>
      </c>
      <c r="EM705" s="53">
        <v>0.20419761</v>
      </c>
      <c r="EN705" s="53">
        <v>0.15411336</v>
      </c>
      <c r="EO705" s="53">
        <v>0.18155420999999999</v>
      </c>
      <c r="EP705" s="53">
        <v>0.18233283</v>
      </c>
      <c r="EQ705" s="53">
        <v>0.18585848999999999</v>
      </c>
      <c r="ER705" s="53">
        <v>0.12271239</v>
      </c>
      <c r="ES705" s="53">
        <v>7.6294409999999993E-2</v>
      </c>
      <c r="ET705" s="53">
        <v>5.3458319999999997E-2</v>
      </c>
      <c r="EU705" s="53">
        <v>2.7359319999999999E-2</v>
      </c>
      <c r="EV705" s="53">
        <v>1.413619E-2</v>
      </c>
      <c r="EW705" s="53">
        <v>87.3</v>
      </c>
      <c r="EX705" s="53">
        <v>85.3</v>
      </c>
      <c r="EY705" s="53">
        <v>83.75</v>
      </c>
      <c r="EZ705" s="53">
        <v>82</v>
      </c>
      <c r="FA705" s="53">
        <v>80.400000000000006</v>
      </c>
      <c r="FB705" s="53">
        <v>79</v>
      </c>
      <c r="FC705" s="53">
        <v>78.7</v>
      </c>
      <c r="FD705" s="53">
        <v>81.05</v>
      </c>
      <c r="FE705" s="53">
        <v>84.5</v>
      </c>
      <c r="FF705" s="53">
        <v>87.7</v>
      </c>
      <c r="FG705" s="53">
        <v>90.85</v>
      </c>
      <c r="FH705" s="53">
        <v>93.65</v>
      </c>
      <c r="FI705" s="53">
        <v>96.5</v>
      </c>
      <c r="FJ705" s="53">
        <v>98.8</v>
      </c>
      <c r="FK705" s="53">
        <v>101.15</v>
      </c>
      <c r="FL705" s="53">
        <v>102.85</v>
      </c>
      <c r="FM705" s="53">
        <v>103.85</v>
      </c>
      <c r="FN705" s="53">
        <v>103.9</v>
      </c>
      <c r="FO705" s="53">
        <v>103.6</v>
      </c>
      <c r="FP705" s="53">
        <v>102.05</v>
      </c>
      <c r="FQ705" s="53">
        <v>98.9</v>
      </c>
      <c r="FR705" s="53">
        <v>95.7</v>
      </c>
      <c r="FS705" s="53">
        <v>92.4</v>
      </c>
      <c r="FT705" s="53">
        <v>89.8</v>
      </c>
      <c r="FU705" s="53">
        <v>171</v>
      </c>
      <c r="FV705" s="53">
        <v>5566.4440000000004</v>
      </c>
      <c r="FW705" s="53">
        <v>144.4332</v>
      </c>
      <c r="FX705" s="53">
        <v>1</v>
      </c>
    </row>
    <row r="706" spans="1:180" x14ac:dyDescent="0.3">
      <c r="A706" t="s">
        <v>174</v>
      </c>
      <c r="B706" t="s">
        <v>247</v>
      </c>
      <c r="C706" t="s">
        <v>0</v>
      </c>
      <c r="D706" t="s">
        <v>227</v>
      </c>
      <c r="E706" t="s">
        <v>189</v>
      </c>
      <c r="F706" t="s">
        <v>233</v>
      </c>
      <c r="G706" t="s">
        <v>243</v>
      </c>
      <c r="H706" s="53">
        <v>38</v>
      </c>
      <c r="I706" s="53">
        <v>0.58218775</v>
      </c>
      <c r="J706" s="53">
        <v>0.54955827999999995</v>
      </c>
      <c r="K706" s="53">
        <v>0.53545496000000004</v>
      </c>
      <c r="L706" s="53">
        <v>0.54783687999999997</v>
      </c>
      <c r="M706" s="53">
        <v>0.56831964000000001</v>
      </c>
      <c r="N706" s="53">
        <v>0.61859971999999996</v>
      </c>
      <c r="O706" s="53">
        <v>0.77626247999999998</v>
      </c>
      <c r="P706" s="53">
        <v>0.86982645999999997</v>
      </c>
      <c r="Q706" s="53">
        <v>1.0126799</v>
      </c>
      <c r="R706" s="53">
        <v>1.0865914000000001</v>
      </c>
      <c r="S706" s="53">
        <v>1.1587301999999999</v>
      </c>
      <c r="T706" s="53">
        <v>1.257029</v>
      </c>
      <c r="U706" s="53">
        <v>1.3448842000000001</v>
      </c>
      <c r="V706" s="53">
        <v>1.4196549000000001</v>
      </c>
      <c r="W706" s="53">
        <v>1.4805366</v>
      </c>
      <c r="X706" s="53">
        <v>1.4181585000000001</v>
      </c>
      <c r="Y706" s="53">
        <v>1.2243120999999999</v>
      </c>
      <c r="Z706" s="53">
        <v>1.1274907999999999</v>
      </c>
      <c r="AA706" s="53">
        <v>0.96948791999999995</v>
      </c>
      <c r="AB706" s="53">
        <v>0.83891004000000002</v>
      </c>
      <c r="AC706" s="53">
        <v>0.76857014000000001</v>
      </c>
      <c r="AD706" s="53">
        <v>0.69523888</v>
      </c>
      <c r="AE706" s="53">
        <v>0.67377951999999997</v>
      </c>
      <c r="AF706" s="53">
        <v>0.63145702000000004</v>
      </c>
      <c r="AG706" s="53">
        <v>-4.8410439999999999E-2</v>
      </c>
      <c r="AH706" s="53">
        <v>-5.9270200000000002E-2</v>
      </c>
      <c r="AI706" s="53">
        <v>-6.1484490000000003E-2</v>
      </c>
      <c r="AJ706" s="53">
        <v>-4.4514909999999998E-2</v>
      </c>
      <c r="AK706" s="53">
        <v>-5.4014039999999999E-2</v>
      </c>
      <c r="AL706" s="53">
        <v>-7.8351290000000004E-2</v>
      </c>
      <c r="AM706" s="53">
        <v>-6.9422159999999997E-2</v>
      </c>
      <c r="AN706" s="53">
        <v>-7.3415770000000005E-2</v>
      </c>
      <c r="AO706" s="53">
        <v>-8.2059900000000005E-2</v>
      </c>
      <c r="AP706" s="53">
        <v>-9.6882369999999995E-2</v>
      </c>
      <c r="AQ706" s="53">
        <v>-0.12297556</v>
      </c>
      <c r="AR706" s="53">
        <v>-0.12288417</v>
      </c>
      <c r="AS706" s="53">
        <v>-0.11197232</v>
      </c>
      <c r="AT706" s="53">
        <v>-0.13273575000000001</v>
      </c>
      <c r="AU706" s="53">
        <v>-0.11857885</v>
      </c>
      <c r="AV706" s="53">
        <v>-0.13073744000000001</v>
      </c>
      <c r="AW706" s="53">
        <v>-0.17463587999999999</v>
      </c>
      <c r="AX706" s="53">
        <v>-0.14658185000000001</v>
      </c>
      <c r="AY706" s="53">
        <v>-0.14584784000000001</v>
      </c>
      <c r="AZ706" s="53">
        <v>-0.13994852999999999</v>
      </c>
      <c r="BA706" s="53">
        <v>-0.12781338</v>
      </c>
      <c r="BB706" s="53">
        <v>-0.13164690000000001</v>
      </c>
      <c r="BC706" s="53">
        <v>-5.5251769999999999E-2</v>
      </c>
      <c r="BD706" s="53">
        <v>-4.7685930000000001E-2</v>
      </c>
      <c r="BE706" s="53">
        <v>1.4603999999999999E-3</v>
      </c>
      <c r="BF706" s="53">
        <v>-9.5145100000000003E-3</v>
      </c>
      <c r="BG706" s="53">
        <v>-1.195501E-2</v>
      </c>
      <c r="BH706" s="53">
        <v>3.1438600000000001E-3</v>
      </c>
      <c r="BI706" s="53">
        <v>-5.6613599999999998E-3</v>
      </c>
      <c r="BJ706" s="53">
        <v>-2.8503489999999999E-2</v>
      </c>
      <c r="BK706" s="53">
        <v>-1.4769350000000001E-2</v>
      </c>
      <c r="BL706" s="53">
        <v>-9.6928499999999994E-3</v>
      </c>
      <c r="BM706" s="53">
        <v>4.8311500000000002E-3</v>
      </c>
      <c r="BN706" s="53">
        <v>-6.2591699999999997E-3</v>
      </c>
      <c r="BO706" s="53">
        <v>-2.3694650000000001E-2</v>
      </c>
      <c r="BP706" s="53">
        <v>-9.2163399999999999E-3</v>
      </c>
      <c r="BQ706" s="53">
        <v>1.554022E-2</v>
      </c>
      <c r="BR706" s="53">
        <v>8.4182700000000003E-3</v>
      </c>
      <c r="BS706" s="53">
        <v>3.6274500000000001E-2</v>
      </c>
      <c r="BT706" s="53">
        <v>-9.4851999999999992E-3</v>
      </c>
      <c r="BU706" s="53">
        <v>-0.10390644</v>
      </c>
      <c r="BV706" s="53">
        <v>-8.0907699999999999E-2</v>
      </c>
      <c r="BW706" s="53">
        <v>-8.7417480000000006E-2</v>
      </c>
      <c r="BX706" s="53">
        <v>-8.9069830000000003E-2</v>
      </c>
      <c r="BY706" s="53">
        <v>-7.9537800000000006E-2</v>
      </c>
      <c r="BZ706" s="53">
        <v>-8.3051810000000004E-2</v>
      </c>
      <c r="CA706" s="53">
        <v>-1.311296E-2</v>
      </c>
      <c r="CB706" s="53">
        <v>2.11992E-3</v>
      </c>
      <c r="CC706" s="53">
        <v>3.6000799999999999E-2</v>
      </c>
      <c r="CD706" s="53">
        <v>2.4946119999999999E-2</v>
      </c>
      <c r="CE706" s="53">
        <v>2.2348949999999999E-2</v>
      </c>
      <c r="CF706" s="53">
        <v>3.6152160000000003E-2</v>
      </c>
      <c r="CG706" s="53">
        <v>2.7827569999999999E-2</v>
      </c>
      <c r="CH706" s="53">
        <v>6.0209399999999998E-3</v>
      </c>
      <c r="CI706" s="53">
        <v>2.3083019999999999E-2</v>
      </c>
      <c r="CJ706" s="53">
        <v>3.444146E-2</v>
      </c>
      <c r="CK706" s="53">
        <v>6.5011620000000006E-2</v>
      </c>
      <c r="CL706" s="53">
        <v>5.6506189999999998E-2</v>
      </c>
      <c r="CM706" s="53">
        <v>4.5067009999999998E-2</v>
      </c>
      <c r="CN706" s="53">
        <v>6.9509680000000004E-2</v>
      </c>
      <c r="CO706" s="53">
        <v>0.10385503</v>
      </c>
      <c r="CP706" s="53">
        <v>0.10618112</v>
      </c>
      <c r="CQ706" s="53">
        <v>0.14352546999999999</v>
      </c>
      <c r="CR706" s="53">
        <v>7.4493760000000006E-2</v>
      </c>
      <c r="CS706" s="53">
        <v>-5.4919460000000003E-2</v>
      </c>
      <c r="CT706" s="53">
        <v>-3.5422009999999997E-2</v>
      </c>
      <c r="CU706" s="53">
        <v>-4.694885E-2</v>
      </c>
      <c r="CV706" s="53">
        <v>-5.3831370000000003E-2</v>
      </c>
      <c r="CW706" s="53">
        <v>-4.6102249999999997E-2</v>
      </c>
      <c r="CX706" s="53">
        <v>-4.9394979999999998E-2</v>
      </c>
      <c r="CY706" s="53">
        <v>1.6072240000000002E-2</v>
      </c>
      <c r="CZ706" s="53">
        <v>3.6615309999999998E-2</v>
      </c>
      <c r="DA706" s="53">
        <v>7.0541179999999995E-2</v>
      </c>
      <c r="DB706" s="53">
        <v>5.9406769999999998E-2</v>
      </c>
      <c r="DC706" s="53">
        <v>5.6652910000000001E-2</v>
      </c>
      <c r="DD706" s="53">
        <v>6.9160460000000007E-2</v>
      </c>
      <c r="DE706" s="53">
        <v>6.1316500000000003E-2</v>
      </c>
      <c r="DF706" s="53">
        <v>4.0545350000000001E-2</v>
      </c>
      <c r="DG706" s="53">
        <v>6.0935389999999999E-2</v>
      </c>
      <c r="DH706" s="53">
        <v>7.857575E-2</v>
      </c>
      <c r="DI706" s="53">
        <v>0.12519205999999999</v>
      </c>
      <c r="DJ706" s="53">
        <v>0.11927155</v>
      </c>
      <c r="DK706" s="53">
        <v>0.1138287</v>
      </c>
      <c r="DL706" s="53">
        <v>0.14823568000000001</v>
      </c>
      <c r="DM706" s="53">
        <v>0.1921698</v>
      </c>
      <c r="DN706" s="53">
        <v>0.20394398999999999</v>
      </c>
      <c r="DO706" s="53">
        <v>0.25077640000000001</v>
      </c>
      <c r="DP706" s="53">
        <v>0.15847269</v>
      </c>
      <c r="DQ706" s="53">
        <v>-5.9324599999999996E-3</v>
      </c>
      <c r="DR706" s="53">
        <v>1.006369E-2</v>
      </c>
      <c r="DS706" s="53">
        <v>-6.4801700000000004E-3</v>
      </c>
      <c r="DT706" s="53">
        <v>-1.859295E-2</v>
      </c>
      <c r="DU706" s="53">
        <v>-1.2666699999999999E-2</v>
      </c>
      <c r="DV706" s="53">
        <v>-1.5738189999999999E-2</v>
      </c>
      <c r="DW706" s="53">
        <v>4.5257430000000001E-2</v>
      </c>
      <c r="DX706" s="53">
        <v>7.1110690000000004E-2</v>
      </c>
      <c r="DY706" s="53">
        <v>0.12041204</v>
      </c>
      <c r="DZ706" s="53">
        <v>0.10916241</v>
      </c>
      <c r="EA706" s="53">
        <v>0.10618237</v>
      </c>
      <c r="EB706" s="53">
        <v>0.11681922</v>
      </c>
      <c r="EC706" s="53">
        <v>0.10966918</v>
      </c>
      <c r="ED706" s="53">
        <v>9.0393150000000005E-2</v>
      </c>
      <c r="EE706" s="53">
        <v>0.11558821</v>
      </c>
      <c r="EF706" s="53">
        <v>0.14229870999999999</v>
      </c>
      <c r="EG706" s="53">
        <v>0.21208313000000001</v>
      </c>
      <c r="EH706" s="53">
        <v>0.20989474999999999</v>
      </c>
      <c r="EI706" s="53">
        <v>0.21310962</v>
      </c>
      <c r="EJ706" s="53">
        <v>0.26190352</v>
      </c>
      <c r="EK706" s="53">
        <v>0.31968233000000001</v>
      </c>
      <c r="EL706" s="53">
        <v>0.34509799000000002</v>
      </c>
      <c r="EM706" s="53">
        <v>0.40562986000000001</v>
      </c>
      <c r="EN706" s="53">
        <v>0.27972495000000003</v>
      </c>
      <c r="EO706" s="53">
        <v>6.4796989999999999E-2</v>
      </c>
      <c r="EP706" s="53">
        <v>7.5737799999999994E-2</v>
      </c>
      <c r="EQ706" s="53">
        <v>5.1950139999999999E-2</v>
      </c>
      <c r="ER706" s="53">
        <v>3.2285769999999998E-2</v>
      </c>
      <c r="ES706" s="53">
        <v>3.5608899999999999E-2</v>
      </c>
      <c r="ET706" s="53">
        <v>3.2856900000000001E-2</v>
      </c>
      <c r="EU706" s="53">
        <v>8.739624E-2</v>
      </c>
      <c r="EV706" s="53">
        <v>0.12091657</v>
      </c>
      <c r="EW706" s="53">
        <v>59.005879999999998</v>
      </c>
      <c r="EX706" s="53">
        <v>58.190359999999998</v>
      </c>
      <c r="EY706" s="53">
        <v>57.482700000000001</v>
      </c>
      <c r="EZ706" s="53">
        <v>56.759689999999999</v>
      </c>
      <c r="FA706" s="53">
        <v>56.162669999999999</v>
      </c>
      <c r="FB706" s="53">
        <v>55.87229</v>
      </c>
      <c r="FC706" s="53">
        <v>55.723239999999997</v>
      </c>
      <c r="FD706" s="53">
        <v>56.841479999999997</v>
      </c>
      <c r="FE706" s="53">
        <v>59.578449999999997</v>
      </c>
      <c r="FF706" s="53">
        <v>63.171900000000001</v>
      </c>
      <c r="FG706" s="53">
        <v>67.904480000000007</v>
      </c>
      <c r="FH706" s="53">
        <v>73.029650000000004</v>
      </c>
      <c r="FI706" s="53">
        <v>77.649630000000002</v>
      </c>
      <c r="FJ706" s="53">
        <v>81.452579999999998</v>
      </c>
      <c r="FK706" s="53">
        <v>83.446929999999995</v>
      </c>
      <c r="FL706" s="53">
        <v>83.657820000000001</v>
      </c>
      <c r="FM706" s="53">
        <v>82.779650000000004</v>
      </c>
      <c r="FN706" s="53">
        <v>80.462969999999999</v>
      </c>
      <c r="FO706" s="53">
        <v>77.025729999999996</v>
      </c>
      <c r="FP706" s="53">
        <v>71.926860000000005</v>
      </c>
      <c r="FQ706" s="53">
        <v>67.046490000000006</v>
      </c>
      <c r="FR706" s="53">
        <v>64.117099999999994</v>
      </c>
      <c r="FS706" s="53">
        <v>62.212969999999999</v>
      </c>
      <c r="FT706" s="53">
        <v>60.69462</v>
      </c>
      <c r="FU706" s="53">
        <v>197</v>
      </c>
      <c r="FV706" s="53">
        <v>4683.0450000000001</v>
      </c>
      <c r="FW706" s="53">
        <v>115.2346</v>
      </c>
      <c r="FX706" s="53">
        <v>1</v>
      </c>
    </row>
    <row r="707" spans="1:180" x14ac:dyDescent="0.3">
      <c r="A707" t="s">
        <v>174</v>
      </c>
      <c r="B707" t="s">
        <v>247</v>
      </c>
      <c r="C707" t="s">
        <v>0</v>
      </c>
      <c r="D707" t="s">
        <v>227</v>
      </c>
      <c r="E707" t="s">
        <v>188</v>
      </c>
      <c r="F707" t="s">
        <v>233</v>
      </c>
      <c r="G707" t="s">
        <v>243</v>
      </c>
      <c r="H707" s="53">
        <v>38</v>
      </c>
      <c r="I707" s="53">
        <v>0.57104840999999995</v>
      </c>
      <c r="J707" s="53">
        <v>0.53703234</v>
      </c>
      <c r="K707" s="53">
        <v>0.53177390000000002</v>
      </c>
      <c r="L707" s="53">
        <v>0.54892823999999996</v>
      </c>
      <c r="M707" s="53">
        <v>0.55623069999999997</v>
      </c>
      <c r="N707" s="53">
        <v>0.61720169999999996</v>
      </c>
      <c r="O707" s="53">
        <v>0.74227072000000005</v>
      </c>
      <c r="P707" s="53">
        <v>0.81915802000000004</v>
      </c>
      <c r="Q707" s="53">
        <v>0.94119578000000004</v>
      </c>
      <c r="R707" s="53">
        <v>1.0082992</v>
      </c>
      <c r="S707" s="53">
        <v>1.0656762</v>
      </c>
      <c r="T707" s="53">
        <v>1.1359773</v>
      </c>
      <c r="U707" s="53">
        <v>1.1927972</v>
      </c>
      <c r="V707" s="53">
        <v>1.2243542999999999</v>
      </c>
      <c r="W707" s="53">
        <v>1.2275927</v>
      </c>
      <c r="X707" s="53">
        <v>1.224243</v>
      </c>
      <c r="Y707" s="53">
        <v>1.1376204000000001</v>
      </c>
      <c r="Z707" s="53">
        <v>1.0534596000000001</v>
      </c>
      <c r="AA707" s="53">
        <v>0.9361737</v>
      </c>
      <c r="AB707" s="53">
        <v>0.81565860000000001</v>
      </c>
      <c r="AC707" s="53">
        <v>0.75436954000000001</v>
      </c>
      <c r="AD707" s="53">
        <v>0.69501696000000002</v>
      </c>
      <c r="AE707" s="53">
        <v>0.67534017999999996</v>
      </c>
      <c r="AF707" s="53">
        <v>0.64207725999999998</v>
      </c>
      <c r="AG707" s="53">
        <v>-6.1129000000000003E-2</v>
      </c>
      <c r="AH707" s="53">
        <v>-7.6434340000000003E-2</v>
      </c>
      <c r="AI707" s="53">
        <v>-7.493205E-2</v>
      </c>
      <c r="AJ707" s="53">
        <v>-5.4448410000000003E-2</v>
      </c>
      <c r="AK707" s="53">
        <v>-7.4066290000000007E-2</v>
      </c>
      <c r="AL707" s="53">
        <v>-8.2730219999999993E-2</v>
      </c>
      <c r="AM707" s="53">
        <v>-9.1049329999999998E-2</v>
      </c>
      <c r="AN707" s="53">
        <v>-9.0555369999999996E-2</v>
      </c>
      <c r="AO707" s="53">
        <v>-6.8954989999999994E-2</v>
      </c>
      <c r="AP707" s="53">
        <v>-9.5535040000000002E-2</v>
      </c>
      <c r="AQ707" s="53">
        <v>-0.12779141999999999</v>
      </c>
      <c r="AR707" s="53">
        <v>-0.14119725</v>
      </c>
      <c r="AS707" s="53">
        <v>-0.14939293000000001</v>
      </c>
      <c r="AT707" s="53">
        <v>-0.18645714999999999</v>
      </c>
      <c r="AU707" s="53">
        <v>-0.21144792000000001</v>
      </c>
      <c r="AV707" s="53">
        <v>-0.22757390999999999</v>
      </c>
      <c r="AW707" s="53">
        <v>-0.24569979</v>
      </c>
      <c r="AX707" s="53">
        <v>-0.22181276</v>
      </c>
      <c r="AY707" s="53">
        <v>-0.19215897000000001</v>
      </c>
      <c r="AZ707" s="53">
        <v>-0.17514139000000001</v>
      </c>
      <c r="BA707" s="53">
        <v>-0.14660598</v>
      </c>
      <c r="BB707" s="53">
        <v>-0.14672298</v>
      </c>
      <c r="BC707" s="53">
        <v>-6.7736630000000006E-2</v>
      </c>
      <c r="BD707" s="53">
        <v>-3.9779769999999999E-2</v>
      </c>
      <c r="BE707" s="53">
        <v>-1.298848E-2</v>
      </c>
      <c r="BF707" s="53">
        <v>-2.726516E-2</v>
      </c>
      <c r="BG707" s="53">
        <v>-2.5411380000000001E-2</v>
      </c>
      <c r="BH707" s="53">
        <v>-5.6111800000000003E-3</v>
      </c>
      <c r="BI707" s="53">
        <v>-2.469907E-2</v>
      </c>
      <c r="BJ707" s="53">
        <v>-3.4319559999999999E-2</v>
      </c>
      <c r="BK707" s="53">
        <v>-3.8544960000000003E-2</v>
      </c>
      <c r="BL707" s="53">
        <v>-4.7571549999999997E-2</v>
      </c>
      <c r="BM707" s="53">
        <v>-2.7503090000000001E-2</v>
      </c>
      <c r="BN707" s="53">
        <v>-4.9964380000000003E-2</v>
      </c>
      <c r="BO707" s="53">
        <v>-7.9462519999999995E-2</v>
      </c>
      <c r="BP707" s="53">
        <v>-8.6274020000000007E-2</v>
      </c>
      <c r="BQ707" s="53">
        <v>-8.5619429999999996E-2</v>
      </c>
      <c r="BR707" s="53">
        <v>-0.11962674</v>
      </c>
      <c r="BS707" s="53">
        <v>-0.14080596000000001</v>
      </c>
      <c r="BT707" s="53">
        <v>-0.15308319000000001</v>
      </c>
      <c r="BU707" s="53">
        <v>-0.18282783999999999</v>
      </c>
      <c r="BV707" s="53">
        <v>-0.16080103000000001</v>
      </c>
      <c r="BW707" s="53">
        <v>-0.13482392000000001</v>
      </c>
      <c r="BX707" s="53">
        <v>-0.1279634</v>
      </c>
      <c r="BY707" s="53">
        <v>-0.10319497</v>
      </c>
      <c r="BZ707" s="53">
        <v>-0.10037951000000001</v>
      </c>
      <c r="CA707" s="53">
        <v>-2.715192E-2</v>
      </c>
      <c r="CB707" s="53">
        <v>7.8706499999999999E-3</v>
      </c>
      <c r="CC707" s="53">
        <v>2.0353509999999998E-2</v>
      </c>
      <c r="CD707" s="53">
        <v>6.7892500000000001E-3</v>
      </c>
      <c r="CE707" s="53">
        <v>8.8865000000000003E-3</v>
      </c>
      <c r="CF707" s="53">
        <v>2.821334E-2</v>
      </c>
      <c r="CG707" s="53">
        <v>9.4925300000000008E-3</v>
      </c>
      <c r="CH707" s="53">
        <v>-7.9047999999999998E-4</v>
      </c>
      <c r="CI707" s="53">
        <v>-2.1805800000000001E-3</v>
      </c>
      <c r="CJ707" s="53">
        <v>-1.7801069999999999E-2</v>
      </c>
      <c r="CK707" s="53">
        <v>1.2063600000000001E-3</v>
      </c>
      <c r="CL707" s="53">
        <v>-1.8402310000000002E-2</v>
      </c>
      <c r="CM707" s="53">
        <v>-4.5990070000000001E-2</v>
      </c>
      <c r="CN707" s="53">
        <v>-4.8234350000000002E-2</v>
      </c>
      <c r="CO707" s="53">
        <v>-4.1450099999999997E-2</v>
      </c>
      <c r="CP707" s="53">
        <v>-7.334019E-2</v>
      </c>
      <c r="CQ707" s="53">
        <v>-9.1879550000000004E-2</v>
      </c>
      <c r="CR707" s="53">
        <v>-0.10149116</v>
      </c>
      <c r="CS707" s="53">
        <v>-0.13928288</v>
      </c>
      <c r="CT707" s="53">
        <v>-0.11854446</v>
      </c>
      <c r="CU707" s="53">
        <v>-9.511385E-2</v>
      </c>
      <c r="CV707" s="53">
        <v>-9.5288079999999997E-2</v>
      </c>
      <c r="CW707" s="53">
        <v>-7.3128639999999995E-2</v>
      </c>
      <c r="CX707" s="53">
        <v>-6.8282159999999995E-2</v>
      </c>
      <c r="CY707" s="53">
        <v>9.5691999999999999E-4</v>
      </c>
      <c r="CZ707" s="53">
        <v>4.0873220000000002E-2</v>
      </c>
      <c r="DA707" s="53">
        <v>5.3695519999999997E-2</v>
      </c>
      <c r="DB707" s="53">
        <v>4.0843650000000002E-2</v>
      </c>
      <c r="DC707" s="53">
        <v>4.3184380000000001E-2</v>
      </c>
      <c r="DD707" s="53">
        <v>6.2037889999999998E-2</v>
      </c>
      <c r="DE707" s="53">
        <v>4.368412E-2</v>
      </c>
      <c r="DF707" s="53">
        <v>3.2738610000000001E-2</v>
      </c>
      <c r="DG707" s="53">
        <v>3.41838E-2</v>
      </c>
      <c r="DH707" s="53">
        <v>1.196941E-2</v>
      </c>
      <c r="DI707" s="53">
        <v>2.9915810000000001E-2</v>
      </c>
      <c r="DJ707" s="53">
        <v>1.3159769999999999E-2</v>
      </c>
      <c r="DK707" s="53">
        <v>-1.251761E-2</v>
      </c>
      <c r="DL707" s="53">
        <v>-1.0194659999999999E-2</v>
      </c>
      <c r="DM707" s="53">
        <v>2.7192499999999999E-3</v>
      </c>
      <c r="DN707" s="53">
        <v>-2.7053669999999998E-2</v>
      </c>
      <c r="DO707" s="53">
        <v>-4.2953150000000002E-2</v>
      </c>
      <c r="DP707" s="53">
        <v>-4.989917E-2</v>
      </c>
      <c r="DQ707" s="53">
        <v>-9.5737959999999997E-2</v>
      </c>
      <c r="DR707" s="53">
        <v>-7.6287889999999997E-2</v>
      </c>
      <c r="DS707" s="53">
        <v>-5.5403769999999998E-2</v>
      </c>
      <c r="DT707" s="53">
        <v>-6.2612749999999995E-2</v>
      </c>
      <c r="DU707" s="53">
        <v>-4.3062320000000001E-2</v>
      </c>
      <c r="DV707" s="53">
        <v>-3.6184809999999998E-2</v>
      </c>
      <c r="DW707" s="53">
        <v>2.9065750000000001E-2</v>
      </c>
      <c r="DX707" s="53">
        <v>7.3875759999999999E-2</v>
      </c>
      <c r="DY707" s="53">
        <v>0.10183605</v>
      </c>
      <c r="DZ707" s="53">
        <v>9.0012839999999997E-2</v>
      </c>
      <c r="EA707" s="53">
        <v>9.2705070000000001E-2</v>
      </c>
      <c r="EB707" s="53">
        <v>0.11087511</v>
      </c>
      <c r="EC707" s="53">
        <v>9.305136E-2</v>
      </c>
      <c r="ED707" s="53">
        <v>8.1149269999999996E-2</v>
      </c>
      <c r="EE707" s="53">
        <v>8.6688180000000004E-2</v>
      </c>
      <c r="EF707" s="53">
        <v>5.495324E-2</v>
      </c>
      <c r="EG707" s="53">
        <v>7.1367689999999998E-2</v>
      </c>
      <c r="EH707" s="53">
        <v>5.8730409999999997E-2</v>
      </c>
      <c r="EI707" s="53">
        <v>3.5811290000000003E-2</v>
      </c>
      <c r="EJ707" s="53">
        <v>4.4728579999999997E-2</v>
      </c>
      <c r="EK707" s="53">
        <v>6.6492780000000001E-2</v>
      </c>
      <c r="EL707" s="53">
        <v>3.9776730000000003E-2</v>
      </c>
      <c r="EM707" s="53">
        <v>2.7688839999999999E-2</v>
      </c>
      <c r="EN707" s="53">
        <v>2.4591539999999999E-2</v>
      </c>
      <c r="EO707" s="53">
        <v>-3.2866010000000001E-2</v>
      </c>
      <c r="EP707" s="53">
        <v>-1.527615E-2</v>
      </c>
      <c r="EQ707" s="53">
        <v>1.93125E-3</v>
      </c>
      <c r="ER707" s="53">
        <v>-1.5434740000000001E-2</v>
      </c>
      <c r="ES707" s="53">
        <v>3.4867999999999998E-4</v>
      </c>
      <c r="ET707" s="53">
        <v>1.015867E-2</v>
      </c>
      <c r="EU707" s="53">
        <v>6.9650470000000006E-2</v>
      </c>
      <c r="EV707" s="53">
        <v>0.12152617</v>
      </c>
      <c r="EW707" s="53">
        <v>58.2196</v>
      </c>
      <c r="EX707" s="53">
        <v>57.417450000000002</v>
      </c>
      <c r="EY707" s="53">
        <v>56.703890000000001</v>
      </c>
      <c r="EZ707" s="53">
        <v>56.146970000000003</v>
      </c>
      <c r="FA707" s="53">
        <v>55.65325</v>
      </c>
      <c r="FB707" s="53">
        <v>55.256950000000003</v>
      </c>
      <c r="FC707" s="53">
        <v>55.260570000000001</v>
      </c>
      <c r="FD707" s="53">
        <v>57.190600000000003</v>
      </c>
      <c r="FE707" s="53">
        <v>60.366689999999998</v>
      </c>
      <c r="FF707" s="53">
        <v>64.291629999999998</v>
      </c>
      <c r="FG707" s="53">
        <v>69.101759999999999</v>
      </c>
      <c r="FH707" s="53">
        <v>74.021749999999997</v>
      </c>
      <c r="FI707" s="53">
        <v>78.635000000000005</v>
      </c>
      <c r="FJ707" s="53">
        <v>81.735560000000007</v>
      </c>
      <c r="FK707" s="53">
        <v>83.455039999999997</v>
      </c>
      <c r="FL707" s="53">
        <v>83.946330000000003</v>
      </c>
      <c r="FM707" s="53">
        <v>83.268680000000003</v>
      </c>
      <c r="FN707" s="53">
        <v>81.149749999999997</v>
      </c>
      <c r="FO707" s="53">
        <v>77.514020000000002</v>
      </c>
      <c r="FP707" s="53">
        <v>72.396900000000002</v>
      </c>
      <c r="FQ707" s="53">
        <v>66.702439999999996</v>
      </c>
      <c r="FR707" s="53">
        <v>62.930630000000001</v>
      </c>
      <c r="FS707" s="53">
        <v>60.905729999999998</v>
      </c>
      <c r="FT707" s="53">
        <v>59.497579999999999</v>
      </c>
      <c r="FU707" s="53">
        <v>197</v>
      </c>
      <c r="FV707" s="53">
        <v>4733.1890000000003</v>
      </c>
      <c r="FW707" s="53">
        <v>116.8374</v>
      </c>
      <c r="FX707" s="53">
        <v>1</v>
      </c>
    </row>
    <row r="708" spans="1:180" x14ac:dyDescent="0.3">
      <c r="A708" t="s">
        <v>174</v>
      </c>
      <c r="B708" t="s">
        <v>247</v>
      </c>
      <c r="C708" t="s">
        <v>0</v>
      </c>
      <c r="D708" t="s">
        <v>248</v>
      </c>
      <c r="E708" t="s">
        <v>188</v>
      </c>
      <c r="F708" t="s">
        <v>233</v>
      </c>
      <c r="G708" t="s">
        <v>243</v>
      </c>
      <c r="H708" s="53">
        <v>38</v>
      </c>
      <c r="I708" s="53">
        <v>0.57873165000000004</v>
      </c>
      <c r="J708" s="53">
        <v>0.53771634000000001</v>
      </c>
      <c r="K708" s="53">
        <v>0.54438609999999998</v>
      </c>
      <c r="L708" s="53">
        <v>0.54015860000000004</v>
      </c>
      <c r="M708" s="53">
        <v>0.54264950000000001</v>
      </c>
      <c r="N708" s="53">
        <v>0.54808805999999999</v>
      </c>
      <c r="O708" s="53">
        <v>0.60852819999999996</v>
      </c>
      <c r="P708" s="53">
        <v>0.64160947999999995</v>
      </c>
      <c r="Q708" s="53">
        <v>0.71664731999999998</v>
      </c>
      <c r="R708" s="53">
        <v>0.77101772000000002</v>
      </c>
      <c r="S708" s="53">
        <v>0.80598988000000005</v>
      </c>
      <c r="T708" s="53">
        <v>0.82133542000000004</v>
      </c>
      <c r="U708" s="53">
        <v>0.83027757999999996</v>
      </c>
      <c r="V708" s="53">
        <v>0.87409309999999996</v>
      </c>
      <c r="W708" s="53">
        <v>0.90323529999999996</v>
      </c>
      <c r="X708" s="53">
        <v>0.90655878000000001</v>
      </c>
      <c r="Y708" s="53">
        <v>0.86918463999999995</v>
      </c>
      <c r="Z708" s="53">
        <v>0.82738502000000003</v>
      </c>
      <c r="AA708" s="53">
        <v>0.79123295999999999</v>
      </c>
      <c r="AB708" s="53">
        <v>0.71672559999999996</v>
      </c>
      <c r="AC708" s="53">
        <v>0.68480788000000004</v>
      </c>
      <c r="AD708" s="53">
        <v>0.6537577</v>
      </c>
      <c r="AE708" s="53">
        <v>0.65360569999999996</v>
      </c>
      <c r="AF708" s="53">
        <v>0.60863573999999998</v>
      </c>
      <c r="AG708" s="53">
        <v>-6.4112080000000002E-2</v>
      </c>
      <c r="AH708" s="53">
        <v>-8.3099919999999994E-2</v>
      </c>
      <c r="AI708" s="53">
        <v>-6.3733559999999995E-2</v>
      </c>
      <c r="AJ708" s="53">
        <v>-5.9004800000000003E-2</v>
      </c>
      <c r="AK708" s="53">
        <v>-6.2333449999999999E-2</v>
      </c>
      <c r="AL708" s="53">
        <v>-8.6611610000000006E-2</v>
      </c>
      <c r="AM708" s="53">
        <v>-6.9185609999999995E-2</v>
      </c>
      <c r="AN708" s="53">
        <v>-9.2186710000000005E-2</v>
      </c>
      <c r="AO708" s="53">
        <v>-8.1520789999999996E-2</v>
      </c>
      <c r="AP708" s="53">
        <v>-0.10333864</v>
      </c>
      <c r="AQ708" s="53">
        <v>-0.13044153999999999</v>
      </c>
      <c r="AR708" s="53">
        <v>-0.18274113</v>
      </c>
      <c r="AS708" s="53">
        <v>-0.23676185</v>
      </c>
      <c r="AT708" s="53">
        <v>-0.25295042000000001</v>
      </c>
      <c r="AU708" s="53">
        <v>-0.25820706999999998</v>
      </c>
      <c r="AV708" s="53">
        <v>-0.27110937000000002</v>
      </c>
      <c r="AW708" s="53">
        <v>-0.27437276999999999</v>
      </c>
      <c r="AX708" s="53">
        <v>-0.25843677999999998</v>
      </c>
      <c r="AY708" s="53">
        <v>-0.22512388999999999</v>
      </c>
      <c r="AZ708" s="53">
        <v>-0.20516488999999999</v>
      </c>
      <c r="BA708" s="53">
        <v>-0.17448156000000001</v>
      </c>
      <c r="BB708" s="53">
        <v>-0.17108830999999999</v>
      </c>
      <c r="BC708" s="53">
        <v>-8.2576769999999994E-2</v>
      </c>
      <c r="BD708" s="53">
        <v>-6.8026569999999995E-2</v>
      </c>
      <c r="BE708" s="53">
        <v>-1.5024829999999999E-2</v>
      </c>
      <c r="BF708" s="53">
        <v>-3.27719E-2</v>
      </c>
      <c r="BG708" s="53">
        <v>-1.471947E-2</v>
      </c>
      <c r="BH708" s="53">
        <v>-8.71538E-3</v>
      </c>
      <c r="BI708" s="53">
        <v>-1.4541979999999999E-2</v>
      </c>
      <c r="BJ708" s="53">
        <v>-3.6504729999999999E-2</v>
      </c>
      <c r="BK708" s="53">
        <v>-1.765976E-2</v>
      </c>
      <c r="BL708" s="53">
        <v>-4.0853500000000001E-2</v>
      </c>
      <c r="BM708" s="53">
        <v>-4.1934979999999997E-2</v>
      </c>
      <c r="BN708" s="53">
        <v>-5.757106E-2</v>
      </c>
      <c r="BO708" s="53">
        <v>-8.4257289999999999E-2</v>
      </c>
      <c r="BP708" s="53">
        <v>-0.13222579000000001</v>
      </c>
      <c r="BQ708" s="53">
        <v>-0.18116686000000001</v>
      </c>
      <c r="BR708" s="53">
        <v>-0.19421959999999999</v>
      </c>
      <c r="BS708" s="53">
        <v>-0.19593727</v>
      </c>
      <c r="BT708" s="53">
        <v>-0.20554158</v>
      </c>
      <c r="BU708" s="53">
        <v>-0.21071479000000001</v>
      </c>
      <c r="BV708" s="53">
        <v>-0.19792612000000001</v>
      </c>
      <c r="BW708" s="53">
        <v>-0.16908883</v>
      </c>
      <c r="BX708" s="53">
        <v>-0.15813746000000001</v>
      </c>
      <c r="BY708" s="53">
        <v>-0.12990133000000001</v>
      </c>
      <c r="BZ708" s="53">
        <v>-0.12090228</v>
      </c>
      <c r="CA708" s="53">
        <v>-3.8849189999999999E-2</v>
      </c>
      <c r="CB708" s="53">
        <v>-1.7806329999999999E-2</v>
      </c>
      <c r="CC708" s="53">
        <v>1.8972860000000001E-2</v>
      </c>
      <c r="CD708" s="53">
        <v>2.0851300000000001E-3</v>
      </c>
      <c r="CE708" s="53">
        <v>1.9227520000000001E-2</v>
      </c>
      <c r="CF708" s="53">
        <v>2.611492E-2</v>
      </c>
      <c r="CG708" s="53">
        <v>1.8558229999999998E-2</v>
      </c>
      <c r="CH708" s="53">
        <v>-1.8008500000000001E-3</v>
      </c>
      <c r="CI708" s="53">
        <v>1.8026879999999999E-2</v>
      </c>
      <c r="CJ708" s="53">
        <v>-5.3002800000000001E-3</v>
      </c>
      <c r="CK708" s="53">
        <v>-1.451796E-2</v>
      </c>
      <c r="CL708" s="53">
        <v>-2.5872570000000001E-2</v>
      </c>
      <c r="CM708" s="53">
        <v>-5.2270219999999999E-2</v>
      </c>
      <c r="CN708" s="53">
        <v>-9.7239000000000006E-2</v>
      </c>
      <c r="CO708" s="53">
        <v>-0.14266196</v>
      </c>
      <c r="CP708" s="53">
        <v>-0.15354284000000001</v>
      </c>
      <c r="CQ708" s="53">
        <v>-0.15280936000000001</v>
      </c>
      <c r="CR708" s="53">
        <v>-0.16012957</v>
      </c>
      <c r="CS708" s="53">
        <v>-0.16662547999999999</v>
      </c>
      <c r="CT708" s="53">
        <v>-0.15601660000000001</v>
      </c>
      <c r="CU708" s="53">
        <v>-0.13027912</v>
      </c>
      <c r="CV708" s="53">
        <v>-0.12556639999999999</v>
      </c>
      <c r="CW708" s="53">
        <v>-9.9025189999999999E-2</v>
      </c>
      <c r="CX708" s="53">
        <v>-8.6143609999999995E-2</v>
      </c>
      <c r="CY708" s="53">
        <v>-8.5635999999999993E-3</v>
      </c>
      <c r="CZ708" s="53">
        <v>1.6976060000000001E-2</v>
      </c>
      <c r="DA708" s="53">
        <v>5.297056E-2</v>
      </c>
      <c r="DB708" s="53">
        <v>3.6942170000000003E-2</v>
      </c>
      <c r="DC708" s="53">
        <v>5.31745E-2</v>
      </c>
      <c r="DD708" s="53">
        <v>6.0945239999999998E-2</v>
      </c>
      <c r="DE708" s="53">
        <v>5.1658450000000002E-2</v>
      </c>
      <c r="DF708" s="53">
        <v>3.2903040000000001E-2</v>
      </c>
      <c r="DG708" s="53">
        <v>5.3713530000000002E-2</v>
      </c>
      <c r="DH708" s="53">
        <v>3.0252939999999999E-2</v>
      </c>
      <c r="DI708" s="53">
        <v>1.2899040000000001E-2</v>
      </c>
      <c r="DJ708" s="53">
        <v>5.82593E-3</v>
      </c>
      <c r="DK708" s="53">
        <v>-2.028317E-2</v>
      </c>
      <c r="DL708" s="53">
        <v>-6.2252210000000002E-2</v>
      </c>
      <c r="DM708" s="53">
        <v>-0.10415700999999999</v>
      </c>
      <c r="DN708" s="53">
        <v>-0.11286607999999999</v>
      </c>
      <c r="DO708" s="53">
        <v>-0.10968149000000001</v>
      </c>
      <c r="DP708" s="53">
        <v>-0.11471755</v>
      </c>
      <c r="DQ708" s="53">
        <v>-0.12253617</v>
      </c>
      <c r="DR708" s="53">
        <v>-0.11410712000000001</v>
      </c>
      <c r="DS708" s="53">
        <v>-9.1469419999999996E-2</v>
      </c>
      <c r="DT708" s="53">
        <v>-9.2995389999999997E-2</v>
      </c>
      <c r="DU708" s="53">
        <v>-6.8149050000000003E-2</v>
      </c>
      <c r="DV708" s="53">
        <v>-5.1384890000000003E-2</v>
      </c>
      <c r="DW708" s="53">
        <v>2.172199E-2</v>
      </c>
      <c r="DX708" s="53">
        <v>5.1758430000000001E-2</v>
      </c>
      <c r="DY708" s="53">
        <v>0.10205781</v>
      </c>
      <c r="DZ708" s="53">
        <v>8.7270189999999997E-2</v>
      </c>
      <c r="EA708" s="53">
        <v>0.10218857000000001</v>
      </c>
      <c r="EB708" s="53">
        <v>0.11123463</v>
      </c>
      <c r="EC708" s="53">
        <v>9.9449910000000002E-2</v>
      </c>
      <c r="ED708" s="53">
        <v>8.3009940000000004E-2</v>
      </c>
      <c r="EE708" s="53">
        <v>0.10523937</v>
      </c>
      <c r="EF708" s="53">
        <v>8.1586149999999996E-2</v>
      </c>
      <c r="EG708" s="53">
        <v>5.2484839999999998E-2</v>
      </c>
      <c r="EH708" s="53">
        <v>5.1593510000000002E-2</v>
      </c>
      <c r="EI708" s="53">
        <v>2.590106E-2</v>
      </c>
      <c r="EJ708" s="53">
        <v>-1.173688E-2</v>
      </c>
      <c r="EK708" s="53">
        <v>-4.8562019999999997E-2</v>
      </c>
      <c r="EL708" s="53">
        <v>-5.4135259999999998E-2</v>
      </c>
      <c r="EM708" s="53">
        <v>-4.7411689999999999E-2</v>
      </c>
      <c r="EN708" s="53">
        <v>-4.9149770000000002E-2</v>
      </c>
      <c r="EO708" s="53">
        <v>-5.8878189999999997E-2</v>
      </c>
      <c r="EP708" s="53">
        <v>-5.3596449999999997E-2</v>
      </c>
      <c r="EQ708" s="53">
        <v>-3.5434350000000003E-2</v>
      </c>
      <c r="ER708" s="53">
        <v>-4.596795E-2</v>
      </c>
      <c r="ES708" s="53">
        <v>-2.3568829999999999E-2</v>
      </c>
      <c r="ET708" s="53">
        <v>-1.1988700000000001E-3</v>
      </c>
      <c r="EU708" s="53">
        <v>6.5449569999999999E-2</v>
      </c>
      <c r="EV708" s="53">
        <v>0.10197870000000001</v>
      </c>
      <c r="EW708" s="53">
        <v>58.536549999999998</v>
      </c>
      <c r="EX708" s="53">
        <v>57.534010000000002</v>
      </c>
      <c r="EY708" s="53">
        <v>56.681980000000003</v>
      </c>
      <c r="EZ708" s="53">
        <v>56.063200000000002</v>
      </c>
      <c r="FA708" s="53">
        <v>55.566499999999998</v>
      </c>
      <c r="FB708" s="53">
        <v>54.849240000000002</v>
      </c>
      <c r="FC708" s="53">
        <v>55.05254</v>
      </c>
      <c r="FD708" s="53">
        <v>56.760660000000001</v>
      </c>
      <c r="FE708" s="53">
        <v>60.068019999999997</v>
      </c>
      <c r="FF708" s="53">
        <v>64.580960000000005</v>
      </c>
      <c r="FG708" s="53">
        <v>69.496700000000004</v>
      </c>
      <c r="FH708" s="53">
        <v>74.735529999999997</v>
      </c>
      <c r="FI708" s="53">
        <v>79.285030000000006</v>
      </c>
      <c r="FJ708" s="53">
        <v>82.507869999999997</v>
      </c>
      <c r="FK708" s="53">
        <v>84.026150000000001</v>
      </c>
      <c r="FL708" s="53">
        <v>83.764210000000006</v>
      </c>
      <c r="FM708" s="53">
        <v>82.338070000000002</v>
      </c>
      <c r="FN708" s="53">
        <v>80.127409999999998</v>
      </c>
      <c r="FO708" s="53">
        <v>76.795940000000002</v>
      </c>
      <c r="FP708" s="53">
        <v>72.104320000000001</v>
      </c>
      <c r="FQ708" s="53">
        <v>66.480710000000002</v>
      </c>
      <c r="FR708" s="53">
        <v>62.878929999999997</v>
      </c>
      <c r="FS708" s="53">
        <v>60.872079999999997</v>
      </c>
      <c r="FT708" s="53">
        <v>59.317010000000003</v>
      </c>
      <c r="FU708" s="53">
        <v>197</v>
      </c>
      <c r="FV708" s="53">
        <v>4733.1890000000003</v>
      </c>
      <c r="FW708" s="53">
        <v>116.8374</v>
      </c>
      <c r="FX708" s="53">
        <v>1</v>
      </c>
    </row>
    <row r="709" spans="1:180" x14ac:dyDescent="0.3">
      <c r="A709" t="s">
        <v>174</v>
      </c>
      <c r="B709" t="s">
        <v>247</v>
      </c>
      <c r="C709" t="s">
        <v>0</v>
      </c>
      <c r="D709" t="s">
        <v>227</v>
      </c>
      <c r="E709" t="s">
        <v>190</v>
      </c>
      <c r="F709" t="s">
        <v>233</v>
      </c>
      <c r="G709" t="s">
        <v>243</v>
      </c>
      <c r="H709" s="53">
        <v>38</v>
      </c>
      <c r="I709" s="53">
        <v>0.54349955999999999</v>
      </c>
      <c r="J709" s="53">
        <v>0.50390431999999996</v>
      </c>
      <c r="K709" s="53">
        <v>0.50624245999999995</v>
      </c>
      <c r="L709" s="53">
        <v>0.50151449999999997</v>
      </c>
      <c r="M709" s="53">
        <v>0.53567611999999998</v>
      </c>
      <c r="N709" s="53">
        <v>0.60721263999999997</v>
      </c>
      <c r="O709" s="53">
        <v>0.78119981999999999</v>
      </c>
      <c r="P709" s="53">
        <v>0.91545078000000002</v>
      </c>
      <c r="Q709" s="53">
        <v>1.0998591</v>
      </c>
      <c r="R709" s="53">
        <v>1.1913954</v>
      </c>
      <c r="S709" s="53">
        <v>1.2936477</v>
      </c>
      <c r="T709" s="53">
        <v>1.397605</v>
      </c>
      <c r="U709" s="53">
        <v>1.4997407</v>
      </c>
      <c r="V709" s="53">
        <v>1.5924640999999999</v>
      </c>
      <c r="W709" s="53">
        <v>1.6356667</v>
      </c>
      <c r="X709" s="53">
        <v>1.5529012</v>
      </c>
      <c r="Y709" s="53">
        <v>1.3102008999999999</v>
      </c>
      <c r="Z709" s="53">
        <v>1.1561382</v>
      </c>
      <c r="AA709" s="53">
        <v>0.97266282000000004</v>
      </c>
      <c r="AB709" s="53">
        <v>0.84147351999999997</v>
      </c>
      <c r="AC709" s="53">
        <v>0.78291476000000004</v>
      </c>
      <c r="AD709" s="53">
        <v>0.68674778000000003</v>
      </c>
      <c r="AE709" s="53">
        <v>0.63371460000000002</v>
      </c>
      <c r="AF709" s="53">
        <v>0.58402314</v>
      </c>
      <c r="AG709" s="53">
        <v>-6.2939250000000002E-2</v>
      </c>
      <c r="AH709" s="53">
        <v>-8.9489579999999999E-2</v>
      </c>
      <c r="AI709" s="53">
        <v>-7.0078689999999999E-2</v>
      </c>
      <c r="AJ709" s="53">
        <v>-7.2994660000000003E-2</v>
      </c>
      <c r="AK709" s="53">
        <v>-6.1217090000000002E-2</v>
      </c>
      <c r="AL709" s="53">
        <v>-6.5831879999999995E-2</v>
      </c>
      <c r="AM709" s="53">
        <v>-4.4503019999999997E-2</v>
      </c>
      <c r="AN709" s="53">
        <v>-6.4001420000000003E-2</v>
      </c>
      <c r="AO709" s="53">
        <v>-8.7622829999999999E-2</v>
      </c>
      <c r="AP709" s="53">
        <v>-0.10030153</v>
      </c>
      <c r="AQ709" s="53">
        <v>-0.1058297</v>
      </c>
      <c r="AR709" s="53">
        <v>-9.3703170000000002E-2</v>
      </c>
      <c r="AS709" s="53">
        <v>-7.9604300000000003E-2</v>
      </c>
      <c r="AT709" s="53">
        <v>-0.11212838999999999</v>
      </c>
      <c r="AU709" s="53">
        <v>-0.13090837</v>
      </c>
      <c r="AV709" s="53">
        <v>-9.9797499999999997E-2</v>
      </c>
      <c r="AW709" s="53">
        <v>-9.1382930000000001E-2</v>
      </c>
      <c r="AX709" s="53">
        <v>-9.4538789999999998E-2</v>
      </c>
      <c r="AY709" s="53">
        <v>-0.11409261</v>
      </c>
      <c r="AZ709" s="53">
        <v>-0.13045984999999999</v>
      </c>
      <c r="BA709" s="53">
        <v>-0.1052635</v>
      </c>
      <c r="BB709" s="53">
        <v>-0.12734465</v>
      </c>
      <c r="BC709" s="53">
        <v>-7.3706129999999995E-2</v>
      </c>
      <c r="BD709" s="53">
        <v>-6.9410269999999996E-2</v>
      </c>
      <c r="BE709" s="53">
        <v>-2.6982679999999998E-2</v>
      </c>
      <c r="BF709" s="53">
        <v>-5.2962960000000003E-2</v>
      </c>
      <c r="BG709" s="53">
        <v>-3.4725699999999998E-2</v>
      </c>
      <c r="BH709" s="53">
        <v>-3.6791310000000001E-2</v>
      </c>
      <c r="BI709" s="53">
        <v>-2.6921359999999998E-2</v>
      </c>
      <c r="BJ709" s="53">
        <v>-2.9995859999999999E-2</v>
      </c>
      <c r="BK709" s="53">
        <v>-5.7514000000000003E-4</v>
      </c>
      <c r="BL709" s="53">
        <v>2.4063879999999999E-2</v>
      </c>
      <c r="BM709" s="53">
        <v>4.991669E-2</v>
      </c>
      <c r="BN709" s="53">
        <v>4.7881479999999997E-2</v>
      </c>
      <c r="BO709" s="53">
        <v>5.9348100000000001E-2</v>
      </c>
      <c r="BP709" s="53">
        <v>8.4834279999999998E-2</v>
      </c>
      <c r="BQ709" s="53">
        <v>0.11832204</v>
      </c>
      <c r="BR709" s="53">
        <v>0.11721792</v>
      </c>
      <c r="BS709" s="53">
        <v>0.12060071</v>
      </c>
      <c r="BT709" s="53">
        <v>8.7462209999999999E-2</v>
      </c>
      <c r="BU709" s="53">
        <v>-5.8536200000000004E-3</v>
      </c>
      <c r="BV709" s="53">
        <v>-2.4443380000000001E-2</v>
      </c>
      <c r="BW709" s="53">
        <v>-5.6644550000000002E-2</v>
      </c>
      <c r="BX709" s="53">
        <v>-7.7757770000000004E-2</v>
      </c>
      <c r="BY709" s="53">
        <v>-5.4707989999999998E-2</v>
      </c>
      <c r="BZ709" s="53">
        <v>-7.7004489999999995E-2</v>
      </c>
      <c r="CA709" s="53">
        <v>-3.6476359999999999E-2</v>
      </c>
      <c r="CB709" s="53">
        <v>-2.7188049999999998E-2</v>
      </c>
      <c r="CC709" s="53">
        <v>-2.0792699999999998E-3</v>
      </c>
      <c r="CD709" s="53">
        <v>-2.7664729999999998E-2</v>
      </c>
      <c r="CE709" s="53">
        <v>-1.0240330000000001E-2</v>
      </c>
      <c r="CF709" s="53">
        <v>-1.171698E-2</v>
      </c>
      <c r="CG709" s="53">
        <v>-3.1682500000000001E-3</v>
      </c>
      <c r="CH709" s="53">
        <v>-5.1759400000000004E-3</v>
      </c>
      <c r="CI709" s="53">
        <v>2.9849190000000001E-2</v>
      </c>
      <c r="CJ709" s="53">
        <v>8.5057599999999997E-2</v>
      </c>
      <c r="CK709" s="53">
        <v>0.14517615</v>
      </c>
      <c r="CL709" s="53">
        <v>0.1505126</v>
      </c>
      <c r="CM709" s="53">
        <v>0.17374976</v>
      </c>
      <c r="CN709" s="53">
        <v>0.20848879000000001</v>
      </c>
      <c r="CO709" s="53">
        <v>0.25540521999999999</v>
      </c>
      <c r="CP709" s="53">
        <v>0.27606250999999998</v>
      </c>
      <c r="CQ709" s="53">
        <v>0.29479515000000001</v>
      </c>
      <c r="CR709" s="53">
        <v>0.21715768999999999</v>
      </c>
      <c r="CS709" s="53">
        <v>5.3383729999999997E-2</v>
      </c>
      <c r="CT709" s="53">
        <v>2.4104489999999999E-2</v>
      </c>
      <c r="CU709" s="53">
        <v>-1.685621E-2</v>
      </c>
      <c r="CV709" s="53">
        <v>-4.125649E-2</v>
      </c>
      <c r="CW709" s="53">
        <v>-1.96934E-2</v>
      </c>
      <c r="CX709" s="53">
        <v>-4.2139070000000001E-2</v>
      </c>
      <c r="CY709" s="53">
        <v>-1.069114E-2</v>
      </c>
      <c r="CZ709" s="53">
        <v>2.0549399999999999E-3</v>
      </c>
      <c r="DA709" s="53">
        <v>2.2824150000000001E-2</v>
      </c>
      <c r="DB709" s="53">
        <v>-2.3665000000000001E-3</v>
      </c>
      <c r="DC709" s="53">
        <v>1.4245030000000001E-2</v>
      </c>
      <c r="DD709" s="53">
        <v>1.335735E-2</v>
      </c>
      <c r="DE709" s="53">
        <v>2.0584870000000002E-2</v>
      </c>
      <c r="DF709" s="53">
        <v>1.964397E-2</v>
      </c>
      <c r="DG709" s="53">
        <v>6.0273510000000002E-2</v>
      </c>
      <c r="DH709" s="53">
        <v>0.14605137000000001</v>
      </c>
      <c r="DI709" s="53">
        <v>0.24043560999999999</v>
      </c>
      <c r="DJ709" s="53">
        <v>0.25314368999999998</v>
      </c>
      <c r="DK709" s="53">
        <v>0.28815141999999999</v>
      </c>
      <c r="DL709" s="53">
        <v>0.33214326</v>
      </c>
      <c r="DM709" s="53">
        <v>0.39248832</v>
      </c>
      <c r="DN709" s="53">
        <v>0.43490696000000001</v>
      </c>
      <c r="DO709" s="53">
        <v>0.46898953999999998</v>
      </c>
      <c r="DP709" s="53">
        <v>0.34685321000000002</v>
      </c>
      <c r="DQ709" s="53">
        <v>0.11262108999999999</v>
      </c>
      <c r="DR709" s="53">
        <v>7.2652350000000004E-2</v>
      </c>
      <c r="DS709" s="53">
        <v>2.2932149999999998E-2</v>
      </c>
      <c r="DT709" s="53">
        <v>-4.7551900000000003E-3</v>
      </c>
      <c r="DU709" s="53">
        <v>1.532119E-2</v>
      </c>
      <c r="DV709" s="53">
        <v>-7.2736199999999997E-3</v>
      </c>
      <c r="DW709" s="53">
        <v>1.5094089999999999E-2</v>
      </c>
      <c r="DX709" s="53">
        <v>3.1297930000000002E-2</v>
      </c>
      <c r="DY709" s="53">
        <v>5.8780720000000002E-2</v>
      </c>
      <c r="DZ709" s="53">
        <v>3.4160120000000002E-2</v>
      </c>
      <c r="EA709" s="53">
        <v>4.959802E-2</v>
      </c>
      <c r="EB709" s="53">
        <v>4.9560699999999999E-2</v>
      </c>
      <c r="EC709" s="53">
        <v>5.488059E-2</v>
      </c>
      <c r="ED709" s="53">
        <v>5.5480000000000002E-2</v>
      </c>
      <c r="EE709" s="53">
        <v>0.1042014</v>
      </c>
      <c r="EF709" s="53">
        <v>0.23411662999999999</v>
      </c>
      <c r="EG709" s="53">
        <v>0.37797512999999999</v>
      </c>
      <c r="EH709" s="53">
        <v>0.40132674000000002</v>
      </c>
      <c r="EI709" s="53">
        <v>0.45332936000000001</v>
      </c>
      <c r="EJ709" s="53">
        <v>0.51068086000000001</v>
      </c>
      <c r="EK709" s="53">
        <v>0.59041474000000005</v>
      </c>
      <c r="EL709" s="53">
        <v>0.66425330000000005</v>
      </c>
      <c r="EM709" s="53">
        <v>0.72049861999999998</v>
      </c>
      <c r="EN709" s="53">
        <v>0.53411280000000005</v>
      </c>
      <c r="EO709" s="53">
        <v>0.19815042999999999</v>
      </c>
      <c r="EP709" s="53">
        <v>0.14274780000000001</v>
      </c>
      <c r="EQ709" s="53">
        <v>8.0380179999999996E-2</v>
      </c>
      <c r="ER709" s="53">
        <v>4.7946879999999997E-2</v>
      </c>
      <c r="ES709" s="53">
        <v>6.587672E-2</v>
      </c>
      <c r="ET709" s="53">
        <v>4.306654E-2</v>
      </c>
      <c r="EU709" s="53">
        <v>5.2323870000000001E-2</v>
      </c>
      <c r="EV709" s="53">
        <v>7.3520160000000001E-2</v>
      </c>
      <c r="EW709" s="53">
        <v>58.76849</v>
      </c>
      <c r="EX709" s="53">
        <v>57.5261</v>
      </c>
      <c r="EY709" s="53">
        <v>56.551960000000001</v>
      </c>
      <c r="EZ709" s="53">
        <v>55.864190000000001</v>
      </c>
      <c r="FA709" s="53">
        <v>55.269449999999999</v>
      </c>
      <c r="FB709" s="53">
        <v>54.79036</v>
      </c>
      <c r="FC709" s="53">
        <v>54.372520000000002</v>
      </c>
      <c r="FD709" s="53">
        <v>55.053289999999997</v>
      </c>
      <c r="FE709" s="53">
        <v>58.578780000000002</v>
      </c>
      <c r="FF709" s="53">
        <v>62.870710000000003</v>
      </c>
      <c r="FG709" s="53">
        <v>67.545910000000006</v>
      </c>
      <c r="FH709" s="53">
        <v>72.57141</v>
      </c>
      <c r="FI709" s="53">
        <v>77.076970000000003</v>
      </c>
      <c r="FJ709" s="53">
        <v>81.005560000000003</v>
      </c>
      <c r="FK709" s="53">
        <v>83.250969999999995</v>
      </c>
      <c r="FL709" s="53">
        <v>83.125309999999999</v>
      </c>
      <c r="FM709" s="53">
        <v>80.903090000000006</v>
      </c>
      <c r="FN709" s="53">
        <v>77.532989999999998</v>
      </c>
      <c r="FO709" s="53">
        <v>73.052440000000004</v>
      </c>
      <c r="FP709" s="53">
        <v>68.424480000000003</v>
      </c>
      <c r="FQ709" s="53">
        <v>65.216160000000002</v>
      </c>
      <c r="FR709" s="53">
        <v>62.833979999999997</v>
      </c>
      <c r="FS709" s="53">
        <v>60.869500000000002</v>
      </c>
      <c r="FT709" s="53">
        <v>59.473779999999998</v>
      </c>
      <c r="FU709" s="53">
        <v>197.0333</v>
      </c>
      <c r="FV709" s="53">
        <v>4585.3190000000004</v>
      </c>
      <c r="FW709" s="53">
        <v>108.384</v>
      </c>
      <c r="FX709" s="53">
        <v>1</v>
      </c>
    </row>
    <row r="710" spans="1:180" x14ac:dyDescent="0.3">
      <c r="A710" t="s">
        <v>174</v>
      </c>
      <c r="B710" t="s">
        <v>247</v>
      </c>
      <c r="C710" t="s">
        <v>0</v>
      </c>
      <c r="D710" t="s">
        <v>248</v>
      </c>
      <c r="E710" t="s">
        <v>187</v>
      </c>
      <c r="F710" t="s">
        <v>233</v>
      </c>
      <c r="G710" t="s">
        <v>243</v>
      </c>
      <c r="H710" s="53">
        <v>38</v>
      </c>
      <c r="I710" s="53">
        <v>0.56837207999999995</v>
      </c>
      <c r="J710" s="53">
        <v>0.53335697999999998</v>
      </c>
      <c r="K710" s="53">
        <v>0.52660742000000005</v>
      </c>
      <c r="L710" s="53">
        <v>0.52303845999999998</v>
      </c>
      <c r="M710" s="53">
        <v>0.51422663999999996</v>
      </c>
      <c r="N710" s="53">
        <v>0.5431568</v>
      </c>
      <c r="O710" s="53">
        <v>0.57448058000000002</v>
      </c>
      <c r="P710" s="53">
        <v>0.60995624000000004</v>
      </c>
      <c r="Q710" s="53">
        <v>0.69611022</v>
      </c>
      <c r="R710" s="53">
        <v>0.79484030000000006</v>
      </c>
      <c r="S710" s="53">
        <v>0.87465398000000005</v>
      </c>
      <c r="T710" s="53">
        <v>0.89688131999999998</v>
      </c>
      <c r="U710" s="53">
        <v>0.91192932000000004</v>
      </c>
      <c r="V710" s="53">
        <v>0.93509564000000001</v>
      </c>
      <c r="W710" s="53">
        <v>0.96398932000000004</v>
      </c>
      <c r="X710" s="53">
        <v>0.96653113999999996</v>
      </c>
      <c r="Y710" s="53">
        <v>0.93423646000000005</v>
      </c>
      <c r="Z710" s="53">
        <v>0.89114559999999998</v>
      </c>
      <c r="AA710" s="53">
        <v>0.83427708</v>
      </c>
      <c r="AB710" s="53">
        <v>0.76179777999999998</v>
      </c>
      <c r="AC710" s="53">
        <v>0.71270064</v>
      </c>
      <c r="AD710" s="53">
        <v>0.67141477999999999</v>
      </c>
      <c r="AE710" s="53">
        <v>0.59945190000000004</v>
      </c>
      <c r="AF710" s="53">
        <v>0.57852225999999995</v>
      </c>
      <c r="AG710" s="53">
        <v>-6.3953700000000002E-2</v>
      </c>
      <c r="AH710" s="53">
        <v>-8.0892270000000002E-2</v>
      </c>
      <c r="AI710" s="53">
        <v>-7.3610179999999997E-2</v>
      </c>
      <c r="AJ710" s="53">
        <v>-6.2926060000000006E-2</v>
      </c>
      <c r="AK710" s="53">
        <v>-8.2616259999999997E-2</v>
      </c>
      <c r="AL710" s="53">
        <v>-7.1855530000000001E-2</v>
      </c>
      <c r="AM710" s="53">
        <v>-8.7321609999999994E-2</v>
      </c>
      <c r="AN710" s="53">
        <v>-0.11059756</v>
      </c>
      <c r="AO710" s="53">
        <v>-8.4734530000000002E-2</v>
      </c>
      <c r="AP710" s="53">
        <v>-7.1856939999999994E-2</v>
      </c>
      <c r="AQ710" s="53">
        <v>-5.4406349999999999E-2</v>
      </c>
      <c r="AR710" s="53">
        <v>-9.5107620000000004E-2</v>
      </c>
      <c r="AS710" s="53">
        <v>-0.13741195</v>
      </c>
      <c r="AT710" s="53">
        <v>-0.16202554</v>
      </c>
      <c r="AU710" s="53">
        <v>-0.15847686999999999</v>
      </c>
      <c r="AV710" s="53">
        <v>-0.16068254000000001</v>
      </c>
      <c r="AW710" s="53">
        <v>-0.16132904000000001</v>
      </c>
      <c r="AX710" s="53">
        <v>-0.14667172000000001</v>
      </c>
      <c r="AY710" s="53">
        <v>-0.13979269</v>
      </c>
      <c r="AZ710" s="53">
        <v>-0.13390246</v>
      </c>
      <c r="BA710" s="53">
        <v>-0.12199946</v>
      </c>
      <c r="BB710" s="53">
        <v>-0.1185375</v>
      </c>
      <c r="BC710" s="53">
        <v>-0.11097277</v>
      </c>
      <c r="BD710" s="53">
        <v>-8.0808820000000003E-2</v>
      </c>
      <c r="BE710" s="53">
        <v>-1.744482E-2</v>
      </c>
      <c r="BF710" s="53">
        <v>-3.3631290000000001E-2</v>
      </c>
      <c r="BG710" s="53">
        <v>-2.7320609999999999E-2</v>
      </c>
      <c r="BH710" s="53">
        <v>-1.7573169999999999E-2</v>
      </c>
      <c r="BI710" s="53">
        <v>-3.6685170000000003E-2</v>
      </c>
      <c r="BJ710" s="53">
        <v>-2.537884E-2</v>
      </c>
      <c r="BK710" s="53">
        <v>-3.5058369999999998E-2</v>
      </c>
      <c r="BL710" s="53">
        <v>-5.7097849999999999E-2</v>
      </c>
      <c r="BM710" s="53">
        <v>-5.3579010000000003E-2</v>
      </c>
      <c r="BN710" s="53">
        <v>-3.430851E-2</v>
      </c>
      <c r="BO710" s="53">
        <v>-1.296288E-2</v>
      </c>
      <c r="BP710" s="53">
        <v>-4.8538079999999997E-2</v>
      </c>
      <c r="BQ710" s="53">
        <v>-8.2500470000000006E-2</v>
      </c>
      <c r="BR710" s="53">
        <v>-0.10134418000000001</v>
      </c>
      <c r="BS710" s="53">
        <v>-9.4865749999999999E-2</v>
      </c>
      <c r="BT710" s="53">
        <v>-9.6716040000000003E-2</v>
      </c>
      <c r="BU710" s="53">
        <v>-9.9309159999999994E-2</v>
      </c>
      <c r="BV710" s="53">
        <v>-8.8297520000000004E-2</v>
      </c>
      <c r="BW710" s="53">
        <v>-9.3367099999999995E-2</v>
      </c>
      <c r="BX710" s="53">
        <v>-9.4040990000000005E-2</v>
      </c>
      <c r="BY710" s="53">
        <v>-8.4710279999999999E-2</v>
      </c>
      <c r="BZ710" s="53">
        <v>-8.2701070000000002E-2</v>
      </c>
      <c r="CA710" s="53">
        <v>-7.6485449999999996E-2</v>
      </c>
      <c r="CB710" s="53">
        <v>-3.5024949999999999E-2</v>
      </c>
      <c r="CC710" s="53">
        <v>1.476707E-2</v>
      </c>
      <c r="CD710" s="53">
        <v>-8.9848E-4</v>
      </c>
      <c r="CE710" s="53">
        <v>4.7393899999999996E-3</v>
      </c>
      <c r="CF710" s="53">
        <v>1.3838110000000001E-2</v>
      </c>
      <c r="CG710" s="53">
        <v>-4.8734199999999998E-3</v>
      </c>
      <c r="CH710" s="53">
        <v>6.8107699999999998E-3</v>
      </c>
      <c r="CI710" s="53">
        <v>1.1389900000000001E-3</v>
      </c>
      <c r="CJ710" s="53">
        <v>-2.0044139999999998E-2</v>
      </c>
      <c r="CK710" s="53">
        <v>-3.2000809999999998E-2</v>
      </c>
      <c r="CL710" s="53">
        <v>-8.3025700000000004E-3</v>
      </c>
      <c r="CM710" s="53">
        <v>1.5740730000000001E-2</v>
      </c>
      <c r="CN710" s="53">
        <v>-1.6284170000000001E-2</v>
      </c>
      <c r="CO710" s="53">
        <v>-4.4468929999999997E-2</v>
      </c>
      <c r="CP710" s="53">
        <v>-5.9316439999999998E-2</v>
      </c>
      <c r="CQ710" s="53">
        <v>-5.0808890000000002E-2</v>
      </c>
      <c r="CR710" s="53">
        <v>-5.2413059999999997E-2</v>
      </c>
      <c r="CS710" s="53">
        <v>-5.6354380000000003E-2</v>
      </c>
      <c r="CT710" s="53">
        <v>-4.7867729999999997E-2</v>
      </c>
      <c r="CU710" s="53">
        <v>-6.1212870000000003E-2</v>
      </c>
      <c r="CV710" s="53">
        <v>-6.6433039999999999E-2</v>
      </c>
      <c r="CW710" s="53">
        <v>-5.8883959999999999E-2</v>
      </c>
      <c r="CX710" s="53">
        <v>-5.7880840000000003E-2</v>
      </c>
      <c r="CY710" s="53">
        <v>-5.2599640000000003E-2</v>
      </c>
      <c r="CZ710" s="53">
        <v>-3.31518E-3</v>
      </c>
      <c r="DA710" s="53">
        <v>4.6978979999999997E-2</v>
      </c>
      <c r="DB710" s="53">
        <v>3.1834330000000001E-2</v>
      </c>
      <c r="DC710" s="53">
        <v>3.6799400000000003E-2</v>
      </c>
      <c r="DD710" s="53">
        <v>4.5249409999999997E-2</v>
      </c>
      <c r="DE710" s="53">
        <v>2.6938320000000002E-2</v>
      </c>
      <c r="DF710" s="53">
        <v>3.9000390000000003E-2</v>
      </c>
      <c r="DG710" s="53">
        <v>3.7336349999999997E-2</v>
      </c>
      <c r="DH710" s="53">
        <v>1.700958E-2</v>
      </c>
      <c r="DI710" s="53">
        <v>-1.0422610000000001E-2</v>
      </c>
      <c r="DJ710" s="53">
        <v>1.7703360000000001E-2</v>
      </c>
      <c r="DK710" s="53">
        <v>4.4444339999999999E-2</v>
      </c>
      <c r="DL710" s="53">
        <v>1.596974E-2</v>
      </c>
      <c r="DM710" s="53">
        <v>-6.4373800000000004E-3</v>
      </c>
      <c r="DN710" s="53">
        <v>-1.728872E-2</v>
      </c>
      <c r="DO710" s="53">
        <v>-6.7520100000000001E-3</v>
      </c>
      <c r="DP710" s="53">
        <v>-8.1100500000000006E-3</v>
      </c>
      <c r="DQ710" s="53">
        <v>-1.3399609999999999E-2</v>
      </c>
      <c r="DR710" s="53">
        <v>-7.4379499999999996E-3</v>
      </c>
      <c r="DS710" s="53">
        <v>-2.905862E-2</v>
      </c>
      <c r="DT710" s="53">
        <v>-3.882509E-2</v>
      </c>
      <c r="DU710" s="53">
        <v>-3.3057589999999998E-2</v>
      </c>
      <c r="DV710" s="53">
        <v>-3.3060649999999997E-2</v>
      </c>
      <c r="DW710" s="53">
        <v>-2.8713800000000001E-2</v>
      </c>
      <c r="DX710" s="53">
        <v>2.8394590000000001E-2</v>
      </c>
      <c r="DY710" s="53">
        <v>9.3487829999999994E-2</v>
      </c>
      <c r="DZ710" s="53">
        <v>7.9095289999999999E-2</v>
      </c>
      <c r="EA710" s="53">
        <v>8.308894E-2</v>
      </c>
      <c r="EB710" s="53">
        <v>9.0602299999999997E-2</v>
      </c>
      <c r="EC710" s="53">
        <v>7.2869409999999996E-2</v>
      </c>
      <c r="ED710" s="53">
        <v>8.5477049999999999E-2</v>
      </c>
      <c r="EE710" s="53">
        <v>8.9599590000000007E-2</v>
      </c>
      <c r="EF710" s="53">
        <v>7.0509269999999999E-2</v>
      </c>
      <c r="EG710" s="53">
        <v>2.0732879999999999E-2</v>
      </c>
      <c r="EH710" s="53">
        <v>5.5251809999999998E-2</v>
      </c>
      <c r="EI710" s="53">
        <v>8.5887829999999998E-2</v>
      </c>
      <c r="EJ710" s="53">
        <v>6.2539259999999999E-2</v>
      </c>
      <c r="EK710" s="53">
        <v>4.8474129999999997E-2</v>
      </c>
      <c r="EL710" s="53">
        <v>4.339266E-2</v>
      </c>
      <c r="EM710" s="53">
        <v>5.6859100000000003E-2</v>
      </c>
      <c r="EN710" s="53">
        <v>5.5856429999999999E-2</v>
      </c>
      <c r="EO710" s="53">
        <v>4.8620240000000002E-2</v>
      </c>
      <c r="EP710" s="53">
        <v>5.0936259999999997E-2</v>
      </c>
      <c r="EQ710" s="53">
        <v>1.7366980000000001E-2</v>
      </c>
      <c r="ER710" s="53">
        <v>1.03637E-3</v>
      </c>
      <c r="ES710" s="53">
        <v>4.2315599999999997E-3</v>
      </c>
      <c r="ET710" s="53">
        <v>2.7757799999999998E-3</v>
      </c>
      <c r="EU710" s="53">
        <v>5.7735299999999998E-3</v>
      </c>
      <c r="EV710" s="53">
        <v>7.4178469999999996E-2</v>
      </c>
      <c r="EW710" s="53">
        <v>59.913069999999998</v>
      </c>
      <c r="EX710" s="53">
        <v>59.1158</v>
      </c>
      <c r="EY710" s="53">
        <v>58.217320000000001</v>
      </c>
      <c r="EZ710" s="53">
        <v>57.469540000000002</v>
      </c>
      <c r="FA710" s="53">
        <v>56.789969999999997</v>
      </c>
      <c r="FB710" s="53">
        <v>56.418460000000003</v>
      </c>
      <c r="FC710" s="53">
        <v>56.703360000000004</v>
      </c>
      <c r="FD710" s="53">
        <v>59.444800000000001</v>
      </c>
      <c r="FE710" s="53">
        <v>63.319479999999999</v>
      </c>
      <c r="FF710" s="53">
        <v>67.493970000000004</v>
      </c>
      <c r="FG710" s="53">
        <v>71.630390000000006</v>
      </c>
      <c r="FH710" s="53">
        <v>75.894360000000006</v>
      </c>
      <c r="FI710" s="53">
        <v>79.370869999999996</v>
      </c>
      <c r="FJ710" s="53">
        <v>81.803619999999995</v>
      </c>
      <c r="FK710" s="53">
        <v>82.960340000000002</v>
      </c>
      <c r="FL710" s="53">
        <v>82.719539999999995</v>
      </c>
      <c r="FM710" s="53">
        <v>81.564089999999993</v>
      </c>
      <c r="FN710" s="53">
        <v>79.843279999999993</v>
      </c>
      <c r="FO710" s="53">
        <v>76.951139999999995</v>
      </c>
      <c r="FP710" s="53">
        <v>72.849620000000002</v>
      </c>
      <c r="FQ710" s="53">
        <v>68.09581</v>
      </c>
      <c r="FR710" s="53">
        <v>64.733819999999994</v>
      </c>
      <c r="FS710" s="53">
        <v>62.80838</v>
      </c>
      <c r="FT710" s="53">
        <v>61.661799999999999</v>
      </c>
      <c r="FU710" s="53">
        <v>197</v>
      </c>
      <c r="FV710" s="53">
        <v>4534.3360000000002</v>
      </c>
      <c r="FW710" s="53">
        <v>111.26049999999999</v>
      </c>
      <c r="FX710" s="53">
        <v>1</v>
      </c>
    </row>
    <row r="711" spans="1:180" x14ac:dyDescent="0.3">
      <c r="A711" t="s">
        <v>174</v>
      </c>
      <c r="B711" t="s">
        <v>247</v>
      </c>
      <c r="C711" t="s">
        <v>0</v>
      </c>
      <c r="D711" t="s">
        <v>248</v>
      </c>
      <c r="E711" t="s">
        <v>189</v>
      </c>
      <c r="F711" t="s">
        <v>233</v>
      </c>
      <c r="G711" t="s">
        <v>243</v>
      </c>
      <c r="H711" s="53">
        <v>38</v>
      </c>
      <c r="I711" s="53">
        <v>0.58508484999999999</v>
      </c>
      <c r="J711" s="53">
        <v>0.57955661999999997</v>
      </c>
      <c r="K711" s="53">
        <v>0.54651523999999996</v>
      </c>
      <c r="L711" s="53">
        <v>0.53828025999999995</v>
      </c>
      <c r="M711" s="53">
        <v>0.51997338000000004</v>
      </c>
      <c r="N711" s="53">
        <v>0.56026326000000004</v>
      </c>
      <c r="O711" s="53">
        <v>0.60429462</v>
      </c>
      <c r="P711" s="53">
        <v>0.61199190000000003</v>
      </c>
      <c r="Q711" s="53">
        <v>0.66403860000000003</v>
      </c>
      <c r="R711" s="53">
        <v>0.72309743999999998</v>
      </c>
      <c r="S711" s="53">
        <v>0.79256409999999999</v>
      </c>
      <c r="T711" s="53">
        <v>0.81839611999999995</v>
      </c>
      <c r="U711" s="53">
        <v>0.84916243999999996</v>
      </c>
      <c r="V711" s="53">
        <v>0.91527446000000001</v>
      </c>
      <c r="W711" s="53">
        <v>0.93570896000000003</v>
      </c>
      <c r="X711" s="53">
        <v>0.94472674000000001</v>
      </c>
      <c r="Y711" s="53">
        <v>0.90705164000000005</v>
      </c>
      <c r="Z711" s="53">
        <v>0.87638260000000001</v>
      </c>
      <c r="AA711" s="53">
        <v>0.82494466</v>
      </c>
      <c r="AB711" s="53">
        <v>0.74198496000000003</v>
      </c>
      <c r="AC711" s="53">
        <v>0.70850771999999995</v>
      </c>
      <c r="AD711" s="53">
        <v>0.67095954000000002</v>
      </c>
      <c r="AE711" s="53">
        <v>0.66166625999999995</v>
      </c>
      <c r="AF711" s="53">
        <v>0.62616285999999999</v>
      </c>
      <c r="AG711" s="53">
        <v>-7.8298090000000001E-2</v>
      </c>
      <c r="AH711" s="53">
        <v>-5.0262330000000001E-2</v>
      </c>
      <c r="AI711" s="53">
        <v>-6.9805539999999999E-2</v>
      </c>
      <c r="AJ711" s="53">
        <v>-6.8221480000000001E-2</v>
      </c>
      <c r="AK711" s="53">
        <v>-9.6864699999999998E-2</v>
      </c>
      <c r="AL711" s="53">
        <v>-7.7688419999999994E-2</v>
      </c>
      <c r="AM711" s="53">
        <v>-9.0757790000000005E-2</v>
      </c>
      <c r="AN711" s="53">
        <v>-0.12384390000000001</v>
      </c>
      <c r="AO711" s="53">
        <v>-0.14204031</v>
      </c>
      <c r="AP711" s="53">
        <v>-0.15899398000000001</v>
      </c>
      <c r="AQ711" s="53">
        <v>-0.15683522999999999</v>
      </c>
      <c r="AR711" s="53">
        <v>-0.20441522000000001</v>
      </c>
      <c r="AS711" s="53">
        <v>-0.22413221</v>
      </c>
      <c r="AT711" s="53">
        <v>-0.21090521000000001</v>
      </c>
      <c r="AU711" s="53">
        <v>-0.23106636999999999</v>
      </c>
      <c r="AV711" s="53">
        <v>-0.23525583</v>
      </c>
      <c r="AW711" s="53">
        <v>-0.24882556</v>
      </c>
      <c r="AX711" s="53">
        <v>-0.21392186999999999</v>
      </c>
      <c r="AY711" s="53">
        <v>-0.18470876999999999</v>
      </c>
      <c r="AZ711" s="53">
        <v>-0.18217248999999999</v>
      </c>
      <c r="BA711" s="53">
        <v>-0.15144683</v>
      </c>
      <c r="BB711" s="53">
        <v>-0.14003646</v>
      </c>
      <c r="BC711" s="53">
        <v>-7.2474129999999998E-2</v>
      </c>
      <c r="BD711" s="53">
        <v>-5.7098719999999999E-2</v>
      </c>
      <c r="BE711" s="53">
        <v>-2.27615E-2</v>
      </c>
      <c r="BF711" s="53">
        <v>2.5964199999999999E-3</v>
      </c>
      <c r="BG711" s="53">
        <v>-1.6643399999999999E-2</v>
      </c>
      <c r="BH711" s="53">
        <v>-1.624076E-2</v>
      </c>
      <c r="BI711" s="53">
        <v>-4.3922910000000003E-2</v>
      </c>
      <c r="BJ711" s="53">
        <v>-2.57387E-2</v>
      </c>
      <c r="BK711" s="53">
        <v>-3.6893910000000002E-2</v>
      </c>
      <c r="BL711" s="53">
        <v>-7.1487309999999998E-2</v>
      </c>
      <c r="BM711" s="53">
        <v>-0.10113825</v>
      </c>
      <c r="BN711" s="53">
        <v>-0.11189005</v>
      </c>
      <c r="BO711" s="53">
        <v>-0.10755847</v>
      </c>
      <c r="BP711" s="53">
        <v>-0.14943397</v>
      </c>
      <c r="BQ711" s="53">
        <v>-0.16351357999999999</v>
      </c>
      <c r="BR711" s="53">
        <v>-0.14723882999999999</v>
      </c>
      <c r="BS711" s="53">
        <v>-0.16461486</v>
      </c>
      <c r="BT711" s="53">
        <v>-0.16815010999999999</v>
      </c>
      <c r="BU711" s="53">
        <v>-0.17985441999999999</v>
      </c>
      <c r="BV711" s="53">
        <v>-0.14924633000000001</v>
      </c>
      <c r="BW711" s="53">
        <v>-0.12629760000000001</v>
      </c>
      <c r="BX711" s="53">
        <v>-0.13163606999999999</v>
      </c>
      <c r="BY711" s="53">
        <v>-0.10554226</v>
      </c>
      <c r="BZ711" s="53">
        <v>-8.8420760000000001E-2</v>
      </c>
      <c r="CA711" s="53">
        <v>-2.4893330000000002E-2</v>
      </c>
      <c r="CB711" s="53">
        <v>-2.8819399999999999E-3</v>
      </c>
      <c r="CC711" s="53">
        <v>1.5702959999999998E-2</v>
      </c>
      <c r="CD711" s="53">
        <v>3.9206230000000002E-2</v>
      </c>
      <c r="CE711" s="53">
        <v>2.017654E-2</v>
      </c>
      <c r="CF711" s="53">
        <v>1.9760920000000001E-2</v>
      </c>
      <c r="CG711" s="53">
        <v>-7.2555700000000002E-3</v>
      </c>
      <c r="CH711" s="53">
        <v>1.0241510000000001E-2</v>
      </c>
      <c r="CI711" s="53">
        <v>4.1205000000000001E-4</v>
      </c>
      <c r="CJ711" s="53">
        <v>-3.5225300000000001E-2</v>
      </c>
      <c r="CK711" s="53">
        <v>-7.280963E-2</v>
      </c>
      <c r="CL711" s="53">
        <v>-7.9266020000000006E-2</v>
      </c>
      <c r="CM711" s="53">
        <v>-7.3429530000000007E-2</v>
      </c>
      <c r="CN711" s="53">
        <v>-0.11135417</v>
      </c>
      <c r="CO711" s="53">
        <v>-0.12152936</v>
      </c>
      <c r="CP711" s="53">
        <v>-0.10314367000000001</v>
      </c>
      <c r="CQ711" s="53">
        <v>-0.11859069999999999</v>
      </c>
      <c r="CR711" s="53">
        <v>-0.12167288</v>
      </c>
      <c r="CS711" s="53">
        <v>-0.13208523</v>
      </c>
      <c r="CT711" s="53">
        <v>-0.10445222999999999</v>
      </c>
      <c r="CU711" s="53">
        <v>-8.5842189999999999E-2</v>
      </c>
      <c r="CV711" s="53">
        <v>-9.6634680000000001E-2</v>
      </c>
      <c r="CW711" s="53">
        <v>-7.3748880000000003E-2</v>
      </c>
      <c r="CX711" s="53">
        <v>-5.2671879999999997E-2</v>
      </c>
      <c r="CY711" s="53">
        <v>8.0610000000000005E-3</v>
      </c>
      <c r="CZ711" s="53">
        <v>3.466843E-2</v>
      </c>
      <c r="DA711" s="53">
        <v>5.4167439999999997E-2</v>
      </c>
      <c r="DB711" s="53">
        <v>7.5816079999999994E-2</v>
      </c>
      <c r="DC711" s="53">
        <v>5.699647E-2</v>
      </c>
      <c r="DD711" s="53">
        <v>5.5762609999999997E-2</v>
      </c>
      <c r="DE711" s="53">
        <v>2.9411759999999999E-2</v>
      </c>
      <c r="DF711" s="53">
        <v>4.6221720000000001E-2</v>
      </c>
      <c r="DG711" s="53">
        <v>3.7718010000000003E-2</v>
      </c>
      <c r="DH711" s="53">
        <v>1.0367099999999999E-3</v>
      </c>
      <c r="DI711" s="53">
        <v>-4.4481010000000001E-2</v>
      </c>
      <c r="DJ711" s="53">
        <v>-4.6642000000000003E-2</v>
      </c>
      <c r="DK711" s="53">
        <v>-3.9300590000000003E-2</v>
      </c>
      <c r="DL711" s="53">
        <v>-7.3274339999999993E-2</v>
      </c>
      <c r="DM711" s="53">
        <v>-7.9545099999999994E-2</v>
      </c>
      <c r="DN711" s="53">
        <v>-5.9048499999999997E-2</v>
      </c>
      <c r="DO711" s="53">
        <v>-7.256659E-2</v>
      </c>
      <c r="DP711" s="53">
        <v>-7.5195650000000003E-2</v>
      </c>
      <c r="DQ711" s="53">
        <v>-8.4316000000000002E-2</v>
      </c>
      <c r="DR711" s="53">
        <v>-5.9658179999999998E-2</v>
      </c>
      <c r="DS711" s="53">
        <v>-4.5386780000000002E-2</v>
      </c>
      <c r="DT711" s="53">
        <v>-6.1633340000000002E-2</v>
      </c>
      <c r="DU711" s="53">
        <v>-4.1955529999999998E-2</v>
      </c>
      <c r="DV711" s="53">
        <v>-1.6923000000000001E-2</v>
      </c>
      <c r="DW711" s="53">
        <v>4.1015339999999997E-2</v>
      </c>
      <c r="DX711" s="53">
        <v>7.2218809999999994E-2</v>
      </c>
      <c r="DY711" s="53">
        <v>0.10970398000000001</v>
      </c>
      <c r="DZ711" s="53">
        <v>0.12867484000000001</v>
      </c>
      <c r="EA711" s="53">
        <v>0.11015862</v>
      </c>
      <c r="EB711" s="53">
        <v>0.1077433</v>
      </c>
      <c r="EC711" s="53">
        <v>8.2353560000000006E-2</v>
      </c>
      <c r="ED711" s="53">
        <v>9.8171439999999999E-2</v>
      </c>
      <c r="EE711" s="53">
        <v>9.1581899999999994E-2</v>
      </c>
      <c r="EF711" s="53">
        <v>5.3393309999999999E-2</v>
      </c>
      <c r="EG711" s="53">
        <v>-3.5789699999999999E-3</v>
      </c>
      <c r="EH711" s="53">
        <v>4.6192999999999999E-4</v>
      </c>
      <c r="EI711" s="53">
        <v>9.9761799999999994E-3</v>
      </c>
      <c r="EJ711" s="53">
        <v>-1.829312E-2</v>
      </c>
      <c r="EK711" s="53">
        <v>-1.8926479999999999E-2</v>
      </c>
      <c r="EL711" s="53">
        <v>4.6178699999999996E-3</v>
      </c>
      <c r="EM711" s="53">
        <v>-6.1150500000000003E-3</v>
      </c>
      <c r="EN711" s="53">
        <v>-8.0899100000000005E-3</v>
      </c>
      <c r="EO711" s="53">
        <v>-1.534485E-2</v>
      </c>
      <c r="EP711" s="53">
        <v>5.0173800000000001E-3</v>
      </c>
      <c r="EQ711" s="53">
        <v>1.302438E-2</v>
      </c>
      <c r="ER711" s="53">
        <v>-1.10969E-2</v>
      </c>
      <c r="ES711" s="53">
        <v>3.94905E-3</v>
      </c>
      <c r="ET711" s="53">
        <v>3.4692710000000002E-2</v>
      </c>
      <c r="EU711" s="53">
        <v>8.8596159999999993E-2</v>
      </c>
      <c r="EV711" s="53">
        <v>0.12643557999999999</v>
      </c>
      <c r="EW711" s="53">
        <v>61.347149999999999</v>
      </c>
      <c r="EX711" s="53">
        <v>60.215170000000001</v>
      </c>
      <c r="EY711" s="53">
        <v>59.254939999999998</v>
      </c>
      <c r="EZ711" s="53">
        <v>58.459670000000003</v>
      </c>
      <c r="FA711" s="53">
        <v>57.994639999999997</v>
      </c>
      <c r="FB711" s="53">
        <v>57.478000000000002</v>
      </c>
      <c r="FC711" s="53">
        <v>56.994639999999997</v>
      </c>
      <c r="FD711" s="53">
        <v>58.11703</v>
      </c>
      <c r="FE711" s="53">
        <v>60.8339</v>
      </c>
      <c r="FF711" s="53">
        <v>64.532150000000001</v>
      </c>
      <c r="FG711" s="53">
        <v>69.136210000000005</v>
      </c>
      <c r="FH711" s="53">
        <v>74.281440000000003</v>
      </c>
      <c r="FI711" s="53">
        <v>79.104900000000001</v>
      </c>
      <c r="FJ711" s="53">
        <v>82.587990000000005</v>
      </c>
      <c r="FK711" s="53">
        <v>84.210099999999997</v>
      </c>
      <c r="FL711" s="53">
        <v>84.258880000000005</v>
      </c>
      <c r="FM711" s="53">
        <v>82.655389999999997</v>
      </c>
      <c r="FN711" s="53">
        <v>80.012410000000003</v>
      </c>
      <c r="FO711" s="53">
        <v>76.680210000000002</v>
      </c>
      <c r="FP711" s="53">
        <v>71.767060000000001</v>
      </c>
      <c r="FQ711" s="53">
        <v>67.320920000000001</v>
      </c>
      <c r="FR711" s="53">
        <v>64.356740000000002</v>
      </c>
      <c r="FS711" s="53">
        <v>62.290469999999999</v>
      </c>
      <c r="FT711" s="53">
        <v>60.852229999999999</v>
      </c>
      <c r="FU711" s="53">
        <v>197</v>
      </c>
      <c r="FV711" s="53">
        <v>4683.0450000000001</v>
      </c>
      <c r="FW711" s="53">
        <v>115.2346</v>
      </c>
      <c r="FX711" s="53">
        <v>1</v>
      </c>
    </row>
    <row r="712" spans="1:180" x14ac:dyDescent="0.3">
      <c r="A712" t="s">
        <v>174</v>
      </c>
      <c r="B712" t="s">
        <v>247</v>
      </c>
      <c r="C712" t="s">
        <v>0</v>
      </c>
      <c r="D712" t="s">
        <v>227</v>
      </c>
      <c r="E712" t="s">
        <v>187</v>
      </c>
      <c r="F712" t="s">
        <v>233</v>
      </c>
      <c r="G712" t="s">
        <v>243</v>
      </c>
      <c r="H712" s="53">
        <v>38</v>
      </c>
      <c r="I712" s="53">
        <v>0.56854309000000003</v>
      </c>
      <c r="J712" s="53">
        <v>0.53359372000000005</v>
      </c>
      <c r="K712" s="53">
        <v>0.51548558</v>
      </c>
      <c r="L712" s="53">
        <v>0.53517300000000001</v>
      </c>
      <c r="M712" s="53">
        <v>0.55264729999999995</v>
      </c>
      <c r="N712" s="53">
        <v>0.60759795999999999</v>
      </c>
      <c r="O712" s="53">
        <v>0.71624832000000005</v>
      </c>
      <c r="P712" s="53">
        <v>0.84178169999999997</v>
      </c>
      <c r="Q712" s="53">
        <v>0.98643364</v>
      </c>
      <c r="R712" s="53">
        <v>1.1116451999999999</v>
      </c>
      <c r="S712" s="53">
        <v>1.153273</v>
      </c>
      <c r="T712" s="53">
        <v>1.2055556999999999</v>
      </c>
      <c r="U712" s="53">
        <v>1.2418351000000001</v>
      </c>
      <c r="V712" s="53">
        <v>1.2734525999999999</v>
      </c>
      <c r="W712" s="53">
        <v>1.2966447000000001</v>
      </c>
      <c r="X712" s="53">
        <v>1.2889801000000001</v>
      </c>
      <c r="Y712" s="53">
        <v>1.1176666</v>
      </c>
      <c r="Z712" s="53">
        <v>1.0262728000000001</v>
      </c>
      <c r="AA712" s="53">
        <v>0.89177525999999996</v>
      </c>
      <c r="AB712" s="53">
        <v>0.79842446</v>
      </c>
      <c r="AC712" s="53">
        <v>0.73034973999999997</v>
      </c>
      <c r="AD712" s="53">
        <v>0.68533911999999997</v>
      </c>
      <c r="AE712" s="53">
        <v>0.64142593999999997</v>
      </c>
      <c r="AF712" s="53">
        <v>0.60014730000000005</v>
      </c>
      <c r="AG712" s="53">
        <v>-3.7815580000000001E-2</v>
      </c>
      <c r="AH712" s="53">
        <v>-6.9014119999999998E-2</v>
      </c>
      <c r="AI712" s="53">
        <v>-7.8983189999999995E-2</v>
      </c>
      <c r="AJ712" s="53">
        <v>-5.2861119999999998E-2</v>
      </c>
      <c r="AK712" s="53">
        <v>-6.7147479999999996E-2</v>
      </c>
      <c r="AL712" s="53">
        <v>-8.6554229999999996E-2</v>
      </c>
      <c r="AM712" s="53">
        <v>-9.616516E-2</v>
      </c>
      <c r="AN712" s="53">
        <v>-7.2802409999999998E-2</v>
      </c>
      <c r="AO712" s="53">
        <v>-7.7807660000000001E-2</v>
      </c>
      <c r="AP712" s="53">
        <v>-5.4370509999999997E-2</v>
      </c>
      <c r="AQ712" s="53">
        <v>-7.3330770000000003E-2</v>
      </c>
      <c r="AR712" s="53">
        <v>-9.8622080000000001E-2</v>
      </c>
      <c r="AS712" s="53">
        <v>-9.4994910000000002E-2</v>
      </c>
      <c r="AT712" s="53">
        <v>-0.12543563999999999</v>
      </c>
      <c r="AU712" s="53">
        <v>-0.11982521</v>
      </c>
      <c r="AV712" s="53">
        <v>-0.12764116</v>
      </c>
      <c r="AW712" s="53">
        <v>-0.18025346</v>
      </c>
      <c r="AX712" s="53">
        <v>-0.16185515</v>
      </c>
      <c r="AY712" s="53">
        <v>-0.16291352000000001</v>
      </c>
      <c r="AZ712" s="53">
        <v>-0.13831019999999999</v>
      </c>
      <c r="BA712" s="53">
        <v>-0.12889243</v>
      </c>
      <c r="BB712" s="53">
        <v>-0.11831311</v>
      </c>
      <c r="BC712" s="53">
        <v>-6.5424750000000004E-2</v>
      </c>
      <c r="BD712" s="53">
        <v>-5.5298279999999998E-2</v>
      </c>
      <c r="BE712" s="53">
        <v>7.2747599999999999E-3</v>
      </c>
      <c r="BF712" s="53">
        <v>-2.298731E-2</v>
      </c>
      <c r="BG712" s="53">
        <v>-3.403109E-2</v>
      </c>
      <c r="BH712" s="53">
        <v>-8.9285900000000001E-3</v>
      </c>
      <c r="BI712" s="53">
        <v>-2.3017840000000001E-2</v>
      </c>
      <c r="BJ712" s="53">
        <v>-3.8583260000000001E-2</v>
      </c>
      <c r="BK712" s="53">
        <v>-4.6628999999999997E-2</v>
      </c>
      <c r="BL712" s="53">
        <v>-2.1217320000000001E-2</v>
      </c>
      <c r="BM712" s="53">
        <v>-2.7827899999999998E-3</v>
      </c>
      <c r="BN712" s="53">
        <v>2.9614709999999999E-2</v>
      </c>
      <c r="BO712" s="53">
        <v>4.2838000000000002E-4</v>
      </c>
      <c r="BP712" s="53">
        <v>-1.4506089999999999E-2</v>
      </c>
      <c r="BQ712" s="53">
        <v>-1.743134E-2</v>
      </c>
      <c r="BR712" s="53">
        <v>-3.837194E-2</v>
      </c>
      <c r="BS712" s="53">
        <v>-2.475989E-2</v>
      </c>
      <c r="BT712" s="53">
        <v>-2.8218170000000001E-2</v>
      </c>
      <c r="BU712" s="53">
        <v>-0.12074044</v>
      </c>
      <c r="BV712" s="53">
        <v>-0.10545090999999999</v>
      </c>
      <c r="BW712" s="53">
        <v>-0.11330164</v>
      </c>
      <c r="BX712" s="53">
        <v>-9.3947169999999997E-2</v>
      </c>
      <c r="BY712" s="53">
        <v>-8.7220030000000004E-2</v>
      </c>
      <c r="BZ712" s="53">
        <v>-7.8171619999999997E-2</v>
      </c>
      <c r="CA712" s="53">
        <v>-3.024365E-2</v>
      </c>
      <c r="CB712" s="53">
        <v>-8.0926399999999999E-3</v>
      </c>
      <c r="CC712" s="53">
        <v>3.8504179999999999E-2</v>
      </c>
      <c r="CD712" s="53">
        <v>8.8907199999999995E-3</v>
      </c>
      <c r="CE712" s="53">
        <v>-2.8973900000000001E-3</v>
      </c>
      <c r="CF712" s="53">
        <v>2.1498929999999999E-2</v>
      </c>
      <c r="CG712" s="53">
        <v>7.5462200000000002E-3</v>
      </c>
      <c r="CH712" s="53">
        <v>-5.35872E-3</v>
      </c>
      <c r="CI712" s="53">
        <v>-1.232044E-2</v>
      </c>
      <c r="CJ712" s="53">
        <v>1.451035E-2</v>
      </c>
      <c r="CK712" s="53">
        <v>4.9179220000000003E-2</v>
      </c>
      <c r="CL712" s="53">
        <v>8.7782620000000006E-2</v>
      </c>
      <c r="CM712" s="53">
        <v>5.1513709999999997E-2</v>
      </c>
      <c r="CN712" s="53">
        <v>4.3752399999999997E-2</v>
      </c>
      <c r="CO712" s="53">
        <v>3.628895E-2</v>
      </c>
      <c r="CP712" s="53">
        <v>2.1928130000000001E-2</v>
      </c>
      <c r="CQ712" s="53">
        <v>4.1082069999999998E-2</v>
      </c>
      <c r="CR712" s="53">
        <v>4.0641869999999997E-2</v>
      </c>
      <c r="CS712" s="53">
        <v>-7.9521880000000003E-2</v>
      </c>
      <c r="CT712" s="53">
        <v>-6.6385509999999995E-2</v>
      </c>
      <c r="CU712" s="53">
        <v>-7.8940590000000005E-2</v>
      </c>
      <c r="CV712" s="53">
        <v>-6.3221470000000002E-2</v>
      </c>
      <c r="CW712" s="53">
        <v>-5.8357890000000003E-2</v>
      </c>
      <c r="CX712" s="53">
        <v>-5.036976E-2</v>
      </c>
      <c r="CY712" s="53">
        <v>-5.8773100000000002E-3</v>
      </c>
      <c r="CZ712" s="53">
        <v>2.4601830000000002E-2</v>
      </c>
      <c r="DA712" s="53">
        <v>6.9733649999999994E-2</v>
      </c>
      <c r="DB712" s="53">
        <v>4.0768760000000001E-2</v>
      </c>
      <c r="DC712" s="53">
        <v>2.8236310000000001E-2</v>
      </c>
      <c r="DD712" s="53">
        <v>5.1926470000000002E-2</v>
      </c>
      <c r="DE712" s="53">
        <v>3.8110280000000003E-2</v>
      </c>
      <c r="DF712" s="53">
        <v>2.7865830000000001E-2</v>
      </c>
      <c r="DG712" s="53">
        <v>2.1988130000000002E-2</v>
      </c>
      <c r="DH712" s="53">
        <v>5.023801E-2</v>
      </c>
      <c r="DI712" s="53">
        <v>0.10114122</v>
      </c>
      <c r="DJ712" s="53">
        <v>0.14595051000000001</v>
      </c>
      <c r="DK712" s="53">
        <v>0.10259905</v>
      </c>
      <c r="DL712" s="53">
        <v>0.10201085</v>
      </c>
      <c r="DM712" s="53">
        <v>9.0009229999999996E-2</v>
      </c>
      <c r="DN712" s="53">
        <v>8.2228200000000001E-2</v>
      </c>
      <c r="DO712" s="53">
        <v>0.10692401999999999</v>
      </c>
      <c r="DP712" s="53">
        <v>0.10950194000000001</v>
      </c>
      <c r="DQ712" s="53">
        <v>-3.830335E-2</v>
      </c>
      <c r="DR712" s="53">
        <v>-2.7320069999999998E-2</v>
      </c>
      <c r="DS712" s="53">
        <v>-4.4579590000000002E-2</v>
      </c>
      <c r="DT712" s="53">
        <v>-3.2495759999999999E-2</v>
      </c>
      <c r="DU712" s="53">
        <v>-2.9495730000000001E-2</v>
      </c>
      <c r="DV712" s="53">
        <v>-2.2567879999999998E-2</v>
      </c>
      <c r="DW712" s="53">
        <v>1.848903E-2</v>
      </c>
      <c r="DX712" s="53">
        <v>5.729629E-2</v>
      </c>
      <c r="DY712" s="53">
        <v>0.11482394999999999</v>
      </c>
      <c r="DZ712" s="53">
        <v>8.6795570000000002E-2</v>
      </c>
      <c r="EA712" s="53">
        <v>7.3188420000000004E-2</v>
      </c>
      <c r="EB712" s="53">
        <v>9.5858990000000005E-2</v>
      </c>
      <c r="EC712" s="53">
        <v>8.2239939999999997E-2</v>
      </c>
      <c r="ED712" s="53">
        <v>7.5836790000000001E-2</v>
      </c>
      <c r="EE712" s="53">
        <v>7.1524249999999998E-2</v>
      </c>
      <c r="EF712" s="53">
        <v>0.10182309</v>
      </c>
      <c r="EG712" s="53">
        <v>0.17616609999999999</v>
      </c>
      <c r="EH712" s="53">
        <v>0.22993575999999999</v>
      </c>
      <c r="EI712" s="53">
        <v>0.17635819</v>
      </c>
      <c r="EJ712" s="53">
        <v>0.18612685000000001</v>
      </c>
      <c r="EK712" s="53">
        <v>0.16757282000000001</v>
      </c>
      <c r="EL712" s="53">
        <v>0.1692919</v>
      </c>
      <c r="EM712" s="53">
        <v>0.20198930000000001</v>
      </c>
      <c r="EN712" s="53">
        <v>0.20892490999999999</v>
      </c>
      <c r="EO712" s="53">
        <v>2.1209680000000002E-2</v>
      </c>
      <c r="EP712" s="53">
        <v>2.9084189999999999E-2</v>
      </c>
      <c r="EQ712" s="53">
        <v>5.0323099999999999E-3</v>
      </c>
      <c r="ER712" s="53">
        <v>1.1867279999999999E-2</v>
      </c>
      <c r="ES712" s="53">
        <v>1.2176640000000001E-2</v>
      </c>
      <c r="ET712" s="53">
        <v>1.7573620000000002E-2</v>
      </c>
      <c r="EU712" s="53">
        <v>5.3670139999999998E-2</v>
      </c>
      <c r="EV712" s="53">
        <v>0.10450194</v>
      </c>
      <c r="EW712" s="53">
        <v>59.189660000000003</v>
      </c>
      <c r="EX712" s="53">
        <v>58.01661</v>
      </c>
      <c r="EY712" s="53">
        <v>57.04419</v>
      </c>
      <c r="EZ712" s="53">
        <v>56.23339</v>
      </c>
      <c r="FA712" s="53">
        <v>55.52711</v>
      </c>
      <c r="FB712" s="53">
        <v>54.919240000000002</v>
      </c>
      <c r="FC712" s="53">
        <v>55.473239999999997</v>
      </c>
      <c r="FD712" s="53">
        <v>58.494120000000002</v>
      </c>
      <c r="FE712" s="53">
        <v>61.97739</v>
      </c>
      <c r="FF712" s="53">
        <v>65.862589999999997</v>
      </c>
      <c r="FG712" s="53">
        <v>69.906899999999993</v>
      </c>
      <c r="FH712" s="53">
        <v>74.041529999999995</v>
      </c>
      <c r="FI712" s="53">
        <v>77.298339999999996</v>
      </c>
      <c r="FJ712" s="53">
        <v>79.311260000000004</v>
      </c>
      <c r="FK712" s="53">
        <v>80.088030000000003</v>
      </c>
      <c r="FL712" s="53">
        <v>80.060329999999993</v>
      </c>
      <c r="FM712" s="53">
        <v>78.825450000000004</v>
      </c>
      <c r="FN712" s="53">
        <v>77.11121</v>
      </c>
      <c r="FO712" s="53">
        <v>74.528840000000002</v>
      </c>
      <c r="FP712" s="53">
        <v>70.77319</v>
      </c>
      <c r="FQ712" s="53">
        <v>66.474850000000004</v>
      </c>
      <c r="FR712" s="53">
        <v>63.423160000000003</v>
      </c>
      <c r="FS712" s="53">
        <v>61.579140000000002</v>
      </c>
      <c r="FT712" s="53">
        <v>60.255310000000001</v>
      </c>
      <c r="FU712" s="53">
        <v>197</v>
      </c>
      <c r="FV712" s="53">
        <v>4534.3360000000002</v>
      </c>
      <c r="FW712" s="53">
        <v>111.26049999999999</v>
      </c>
      <c r="FX712" s="53">
        <v>1</v>
      </c>
    </row>
    <row r="713" spans="1:180" x14ac:dyDescent="0.3">
      <c r="A713" t="s">
        <v>174</v>
      </c>
      <c r="B713" t="s">
        <v>247</v>
      </c>
      <c r="C713" t="s">
        <v>0</v>
      </c>
      <c r="D713" t="s">
        <v>248</v>
      </c>
      <c r="E713" t="s">
        <v>190</v>
      </c>
      <c r="F713" t="s">
        <v>233</v>
      </c>
      <c r="G713" t="s">
        <v>243</v>
      </c>
      <c r="H713" s="53">
        <v>38</v>
      </c>
      <c r="I713" s="53">
        <v>0.53514527000000001</v>
      </c>
      <c r="J713" s="53">
        <v>0.50925206000000001</v>
      </c>
      <c r="K713" s="53">
        <v>0.49944539999999998</v>
      </c>
      <c r="L713" s="53">
        <v>0.4945852</v>
      </c>
      <c r="M713" s="53">
        <v>0.49326394000000001</v>
      </c>
      <c r="N713" s="53">
        <v>0.52209035999999998</v>
      </c>
      <c r="O713" s="53">
        <v>0.56880869999999994</v>
      </c>
      <c r="P713" s="53">
        <v>0.58781782000000005</v>
      </c>
      <c r="Q713" s="53">
        <v>0.65323520000000002</v>
      </c>
      <c r="R713" s="53">
        <v>0.70381168000000005</v>
      </c>
      <c r="S713" s="53">
        <v>0.75638658000000003</v>
      </c>
      <c r="T713" s="53">
        <v>0.82433931999999999</v>
      </c>
      <c r="U713" s="53">
        <v>0.87731892</v>
      </c>
      <c r="V713" s="53">
        <v>0.90964666000000005</v>
      </c>
      <c r="W713" s="53">
        <v>0.93956519999999999</v>
      </c>
      <c r="X713" s="53">
        <v>0.9732826</v>
      </c>
      <c r="Y713" s="53">
        <v>0.91414205999999998</v>
      </c>
      <c r="Z713" s="53">
        <v>0.89227990000000001</v>
      </c>
      <c r="AA713" s="53">
        <v>0.83237061999999995</v>
      </c>
      <c r="AB713" s="53">
        <v>0.76958663999999999</v>
      </c>
      <c r="AC713" s="53">
        <v>0.73016049999999999</v>
      </c>
      <c r="AD713" s="53">
        <v>0.67304308000000002</v>
      </c>
      <c r="AE713" s="53">
        <v>0.60946414000000004</v>
      </c>
      <c r="AF713" s="53">
        <v>0.58520797999999996</v>
      </c>
      <c r="AG713" s="53">
        <v>-0.10441663</v>
      </c>
      <c r="AH713" s="53">
        <v>-0.10819197</v>
      </c>
      <c r="AI713" s="53">
        <v>-0.1033174</v>
      </c>
      <c r="AJ713" s="53">
        <v>-9.318311E-2</v>
      </c>
      <c r="AK713" s="53">
        <v>-0.10163560000000001</v>
      </c>
      <c r="AL713" s="53">
        <v>-0.10579189</v>
      </c>
      <c r="AM713" s="53">
        <v>-0.11412084</v>
      </c>
      <c r="AN713" s="53">
        <v>-0.1241878</v>
      </c>
      <c r="AO713" s="53">
        <v>-0.14100804</v>
      </c>
      <c r="AP713" s="53">
        <v>-0.15640267999999999</v>
      </c>
      <c r="AQ713" s="53">
        <v>-0.17760181999999999</v>
      </c>
      <c r="AR713" s="53">
        <v>-0.1693682</v>
      </c>
      <c r="AS713" s="53">
        <v>-0.16244483000000001</v>
      </c>
      <c r="AT713" s="53">
        <v>-0.20126179</v>
      </c>
      <c r="AU713" s="53">
        <v>-0.21618333000000001</v>
      </c>
      <c r="AV713" s="53">
        <v>-0.19041747000000001</v>
      </c>
      <c r="AW713" s="53">
        <v>-0.22478417000000001</v>
      </c>
      <c r="AX713" s="53">
        <v>-0.16859821</v>
      </c>
      <c r="AY713" s="53">
        <v>-0.15046746</v>
      </c>
      <c r="AZ713" s="53">
        <v>-0.12989930999999999</v>
      </c>
      <c r="BA713" s="53">
        <v>-0.10125035</v>
      </c>
      <c r="BB713" s="53">
        <v>-0.10700021</v>
      </c>
      <c r="BC713" s="53">
        <v>-9.7971180000000005E-2</v>
      </c>
      <c r="BD713" s="53">
        <v>-7.0519600000000002E-2</v>
      </c>
      <c r="BE713" s="53">
        <v>-5.098946E-2</v>
      </c>
      <c r="BF713" s="53">
        <v>-5.5887779999999998E-2</v>
      </c>
      <c r="BG713" s="53">
        <v>-5.2270669999999998E-2</v>
      </c>
      <c r="BH713" s="53">
        <v>-4.3408200000000001E-2</v>
      </c>
      <c r="BI713" s="53">
        <v>-5.2084129999999999E-2</v>
      </c>
      <c r="BJ713" s="53">
        <v>-5.6070559999999998E-2</v>
      </c>
      <c r="BK713" s="53">
        <v>-6.6339339999999997E-2</v>
      </c>
      <c r="BL713" s="53">
        <v>-7.6818940000000002E-2</v>
      </c>
      <c r="BM713" s="53">
        <v>-9.6917630000000005E-2</v>
      </c>
      <c r="BN713" s="53">
        <v>-0.10967043</v>
      </c>
      <c r="BO713" s="53">
        <v>-0.12497166</v>
      </c>
      <c r="BP713" s="53">
        <v>-0.11340248999999999</v>
      </c>
      <c r="BQ713" s="53">
        <v>-0.10291297000000001</v>
      </c>
      <c r="BR713" s="53">
        <v>-0.13208043999999999</v>
      </c>
      <c r="BS713" s="53">
        <v>-0.14699224999999999</v>
      </c>
      <c r="BT713" s="53">
        <v>-0.12300243</v>
      </c>
      <c r="BU713" s="53">
        <v>-0.15778858000000001</v>
      </c>
      <c r="BV713" s="53">
        <v>-0.11317342</v>
      </c>
      <c r="BW713" s="53">
        <v>-0.10000494</v>
      </c>
      <c r="BX713" s="53">
        <v>-8.6278320000000006E-2</v>
      </c>
      <c r="BY713" s="53">
        <v>-6.1008130000000001E-2</v>
      </c>
      <c r="BZ713" s="53">
        <v>-6.0782139999999998E-2</v>
      </c>
      <c r="CA713" s="53">
        <v>-5.5221939999999997E-2</v>
      </c>
      <c r="CB713" s="53">
        <v>-2.3875460000000001E-2</v>
      </c>
      <c r="CC713" s="53">
        <v>-1.3986E-2</v>
      </c>
      <c r="CD713" s="53">
        <v>-1.966207E-2</v>
      </c>
      <c r="CE713" s="53">
        <v>-1.6915880000000001E-2</v>
      </c>
      <c r="CF713" s="53">
        <v>-8.9342099999999997E-3</v>
      </c>
      <c r="CG713" s="53">
        <v>-1.776492E-2</v>
      </c>
      <c r="CH713" s="53">
        <v>-2.163371E-2</v>
      </c>
      <c r="CI713" s="53">
        <v>-3.3245999999999998E-2</v>
      </c>
      <c r="CJ713" s="53">
        <v>-4.4011410000000001E-2</v>
      </c>
      <c r="CK713" s="53">
        <v>-6.6380759999999997E-2</v>
      </c>
      <c r="CL713" s="53">
        <v>-7.7303860000000002E-2</v>
      </c>
      <c r="CM713" s="53">
        <v>-8.8520160000000001E-2</v>
      </c>
      <c r="CN713" s="53">
        <v>-7.4640780000000004E-2</v>
      </c>
      <c r="CO713" s="53">
        <v>-6.1681409999999999E-2</v>
      </c>
      <c r="CP713" s="53">
        <v>-8.4165630000000005E-2</v>
      </c>
      <c r="CQ713" s="53">
        <v>-9.907067E-2</v>
      </c>
      <c r="CR713" s="53">
        <v>-7.6310989999999995E-2</v>
      </c>
      <c r="CS713" s="53">
        <v>-0.11138765</v>
      </c>
      <c r="CT713" s="53">
        <v>-7.4786389999999994E-2</v>
      </c>
      <c r="CU713" s="53">
        <v>-6.5054780000000006E-2</v>
      </c>
      <c r="CV713" s="53">
        <v>-5.6066530000000003E-2</v>
      </c>
      <c r="CW713" s="53">
        <v>-3.3136489999999998E-2</v>
      </c>
      <c r="CX713" s="53">
        <v>-2.8771649999999999E-2</v>
      </c>
      <c r="CY713" s="53">
        <v>-2.5613919999999998E-2</v>
      </c>
      <c r="CZ713" s="53">
        <v>8.4301299999999992E-3</v>
      </c>
      <c r="DA713" s="53">
        <v>2.3017490000000002E-2</v>
      </c>
      <c r="DB713" s="53">
        <v>1.6563629999999999E-2</v>
      </c>
      <c r="DC713" s="53">
        <v>1.8438929999999999E-2</v>
      </c>
      <c r="DD713" s="53">
        <v>2.5539760000000002E-2</v>
      </c>
      <c r="DE713" s="53">
        <v>1.6554269999999999E-2</v>
      </c>
      <c r="DF713" s="53">
        <v>1.2803139999999999E-2</v>
      </c>
      <c r="DG713" s="53">
        <v>-1.5265999999999999E-4</v>
      </c>
      <c r="DH713" s="53">
        <v>-1.1203889999999999E-2</v>
      </c>
      <c r="DI713" s="53">
        <v>-3.584387E-2</v>
      </c>
      <c r="DJ713" s="53">
        <v>-4.4937240000000003E-2</v>
      </c>
      <c r="DK713" s="53">
        <v>-5.2068660000000003E-2</v>
      </c>
      <c r="DL713" s="53">
        <v>-3.5879090000000002E-2</v>
      </c>
      <c r="DM713" s="53">
        <v>-2.0449809999999999E-2</v>
      </c>
      <c r="DN713" s="53">
        <v>-3.6250810000000001E-2</v>
      </c>
      <c r="DO713" s="53">
        <v>-5.1149140000000003E-2</v>
      </c>
      <c r="DP713" s="53">
        <v>-2.9619530000000002E-2</v>
      </c>
      <c r="DQ713" s="53">
        <v>-6.4986730000000006E-2</v>
      </c>
      <c r="DR713" s="53">
        <v>-3.6399340000000002E-2</v>
      </c>
      <c r="DS713" s="53">
        <v>-3.0104590000000001E-2</v>
      </c>
      <c r="DT713" s="53">
        <v>-2.5854780000000001E-2</v>
      </c>
      <c r="DU713" s="53">
        <v>-5.2648499999999997E-3</v>
      </c>
      <c r="DV713" s="53">
        <v>3.2388400000000002E-3</v>
      </c>
      <c r="DW713" s="53">
        <v>3.9941000000000004E-3</v>
      </c>
      <c r="DX713" s="53">
        <v>4.0735729999999998E-2</v>
      </c>
      <c r="DY713" s="53">
        <v>7.6444639999999994E-2</v>
      </c>
      <c r="DZ713" s="53">
        <v>6.8867819999999996E-2</v>
      </c>
      <c r="EA713" s="53">
        <v>6.9485660000000005E-2</v>
      </c>
      <c r="EB713" s="53">
        <v>7.5314710000000007E-2</v>
      </c>
      <c r="EC713" s="53">
        <v>6.6105750000000005E-2</v>
      </c>
      <c r="ED713" s="53">
        <v>6.2524479999999993E-2</v>
      </c>
      <c r="EE713" s="53">
        <v>4.7628860000000002E-2</v>
      </c>
      <c r="EF713" s="53">
        <v>3.6164969999999998E-2</v>
      </c>
      <c r="EG713" s="53">
        <v>8.2465500000000001E-3</v>
      </c>
      <c r="EH713" s="53">
        <v>1.79496E-3</v>
      </c>
      <c r="EI713" s="53">
        <v>5.6147E-4</v>
      </c>
      <c r="EJ713" s="53">
        <v>2.0086639999999999E-2</v>
      </c>
      <c r="EK713" s="53">
        <v>3.908205E-2</v>
      </c>
      <c r="EL713" s="53">
        <v>3.2930550000000003E-2</v>
      </c>
      <c r="EM713" s="53">
        <v>1.8041990000000001E-2</v>
      </c>
      <c r="EN713" s="53">
        <v>3.7795519999999999E-2</v>
      </c>
      <c r="EO713" s="53">
        <v>2.00885E-3</v>
      </c>
      <c r="EP713" s="53">
        <v>1.9025449999999999E-2</v>
      </c>
      <c r="EQ713" s="53">
        <v>2.035793E-2</v>
      </c>
      <c r="ER713" s="53">
        <v>1.7766210000000001E-2</v>
      </c>
      <c r="ES713" s="53">
        <v>3.4977370000000001E-2</v>
      </c>
      <c r="ET713" s="53">
        <v>4.9456920000000001E-2</v>
      </c>
      <c r="EU713" s="53">
        <v>4.6743380000000001E-2</v>
      </c>
      <c r="EV713" s="53">
        <v>8.7379860000000004E-2</v>
      </c>
      <c r="EW713" s="53">
        <v>57.66639</v>
      </c>
      <c r="EX713" s="53">
        <v>56.805419999999998</v>
      </c>
      <c r="EY713" s="53">
        <v>56.045679999999997</v>
      </c>
      <c r="EZ713" s="53">
        <v>55.425550000000001</v>
      </c>
      <c r="FA713" s="53">
        <v>55.017479999999999</v>
      </c>
      <c r="FB713" s="53">
        <v>54.56373</v>
      </c>
      <c r="FC713" s="53">
        <v>54.3934</v>
      </c>
      <c r="FD713" s="53">
        <v>54.713760000000001</v>
      </c>
      <c r="FE713" s="53">
        <v>57.234909999999999</v>
      </c>
      <c r="FF713" s="53">
        <v>61.121830000000003</v>
      </c>
      <c r="FG713" s="53">
        <v>66.255499999999998</v>
      </c>
      <c r="FH713" s="53">
        <v>71.587429999999998</v>
      </c>
      <c r="FI713" s="53">
        <v>76.576419999999999</v>
      </c>
      <c r="FJ713" s="53">
        <v>80.781440000000003</v>
      </c>
      <c r="FK713" s="53">
        <v>83.435419999999993</v>
      </c>
      <c r="FL713" s="53">
        <v>83.543139999999994</v>
      </c>
      <c r="FM713" s="53">
        <v>82.313869999999994</v>
      </c>
      <c r="FN713" s="53">
        <v>79.659329999999997</v>
      </c>
      <c r="FO713" s="53">
        <v>75.342349999999996</v>
      </c>
      <c r="FP713" s="53">
        <v>70.505920000000003</v>
      </c>
      <c r="FQ713" s="53">
        <v>66.581779999999995</v>
      </c>
      <c r="FR713" s="53">
        <v>63.653129999999997</v>
      </c>
      <c r="FS713" s="53">
        <v>61.912010000000002</v>
      </c>
      <c r="FT713" s="53">
        <v>60.350819999999999</v>
      </c>
      <c r="FU713" s="53">
        <v>197.0333</v>
      </c>
      <c r="FV713" s="53">
        <v>4585.3190000000004</v>
      </c>
      <c r="FW713" s="53">
        <v>108.384</v>
      </c>
      <c r="FX713" s="53">
        <v>1</v>
      </c>
    </row>
    <row r="714" spans="1:180" x14ac:dyDescent="0.3">
      <c r="A714" t="s">
        <v>174</v>
      </c>
      <c r="B714" t="s">
        <v>247</v>
      </c>
      <c r="C714" t="s">
        <v>0</v>
      </c>
      <c r="D714" t="s">
        <v>248</v>
      </c>
      <c r="E714" t="s">
        <v>189</v>
      </c>
      <c r="F714" t="s">
        <v>234</v>
      </c>
      <c r="G714" t="s">
        <v>243</v>
      </c>
      <c r="H714" s="53">
        <v>83</v>
      </c>
      <c r="I714" s="53">
        <v>1.1599192</v>
      </c>
      <c r="J714" s="53">
        <v>1.1119376999999999</v>
      </c>
      <c r="K714" s="53">
        <v>1.0830728000000001</v>
      </c>
      <c r="L714" s="53">
        <v>1.0615334999999999</v>
      </c>
      <c r="M714" s="53">
        <v>1.0938238</v>
      </c>
      <c r="N714" s="53">
        <v>1.1294142</v>
      </c>
      <c r="O714" s="53">
        <v>1.1767068000000001</v>
      </c>
      <c r="P714" s="53">
        <v>1.2312627</v>
      </c>
      <c r="Q714" s="53">
        <v>1.3947038</v>
      </c>
      <c r="R714" s="53">
        <v>1.4802867</v>
      </c>
      <c r="S714" s="53">
        <v>1.6059197000000001</v>
      </c>
      <c r="T714" s="53">
        <v>1.7222583</v>
      </c>
      <c r="U714" s="53">
        <v>1.7887960999999999</v>
      </c>
      <c r="V714" s="53">
        <v>1.8543403000000001</v>
      </c>
      <c r="W714" s="53">
        <v>1.8977485000000001</v>
      </c>
      <c r="X714" s="53">
        <v>1.8948136</v>
      </c>
      <c r="Y714" s="53">
        <v>1.9061771999999999</v>
      </c>
      <c r="Z714" s="53">
        <v>1.87269</v>
      </c>
      <c r="AA714" s="53">
        <v>1.7427659</v>
      </c>
      <c r="AB714" s="53">
        <v>1.6434340000000001</v>
      </c>
      <c r="AC714" s="53">
        <v>1.5351174000000001</v>
      </c>
      <c r="AD714" s="53">
        <v>1.4418120999999999</v>
      </c>
      <c r="AE714" s="53">
        <v>1.3453170999999999</v>
      </c>
      <c r="AF714" s="53">
        <v>1.2755198999999999</v>
      </c>
      <c r="AG714" s="53">
        <v>-0.32029318000000001</v>
      </c>
      <c r="AH714" s="53">
        <v>-0.30094140000000003</v>
      </c>
      <c r="AI714" s="53">
        <v>-0.27522841999999997</v>
      </c>
      <c r="AJ714" s="53">
        <v>-0.27373598999999998</v>
      </c>
      <c r="AK714" s="53">
        <v>-0.25061269000000003</v>
      </c>
      <c r="AL714" s="53">
        <v>-0.28135065999999997</v>
      </c>
      <c r="AM714" s="53">
        <v>-0.31143393000000003</v>
      </c>
      <c r="AN714" s="53">
        <v>-0.33877860999999998</v>
      </c>
      <c r="AO714" s="53">
        <v>-0.33833190000000002</v>
      </c>
      <c r="AP714" s="53">
        <v>-0.42945188000000001</v>
      </c>
      <c r="AQ714" s="53">
        <v>-0.48934035999999997</v>
      </c>
      <c r="AR714" s="53">
        <v>-0.52977920999999994</v>
      </c>
      <c r="AS714" s="53">
        <v>-0.58337538</v>
      </c>
      <c r="AT714" s="53">
        <v>-0.61853716000000003</v>
      </c>
      <c r="AU714" s="53">
        <v>-0.65101639</v>
      </c>
      <c r="AV714" s="53">
        <v>-0.68752385999999999</v>
      </c>
      <c r="AW714" s="53">
        <v>-0.65349800999999996</v>
      </c>
      <c r="AX714" s="53">
        <v>-0.60358047999999997</v>
      </c>
      <c r="AY714" s="53">
        <v>-0.58617039999999998</v>
      </c>
      <c r="AZ714" s="53">
        <v>-0.53047374999999997</v>
      </c>
      <c r="BA714" s="53">
        <v>-0.48769065</v>
      </c>
      <c r="BB714" s="53">
        <v>-0.40497501000000002</v>
      </c>
      <c r="BC714" s="53">
        <v>-0.30897622000000002</v>
      </c>
      <c r="BD714" s="53">
        <v>-0.23198748999999999</v>
      </c>
      <c r="BE714" s="53">
        <v>-0.20950246</v>
      </c>
      <c r="BF714" s="53">
        <v>-0.19670493999999999</v>
      </c>
      <c r="BG714" s="53">
        <v>-0.17517199999999999</v>
      </c>
      <c r="BH714" s="53">
        <v>-0.17768581999999999</v>
      </c>
      <c r="BI714" s="53">
        <v>-0.15430205999999999</v>
      </c>
      <c r="BJ714" s="53">
        <v>-0.18571325</v>
      </c>
      <c r="BK714" s="53">
        <v>-0.19992418000000001</v>
      </c>
      <c r="BL714" s="53">
        <v>-0.20649031000000001</v>
      </c>
      <c r="BM714" s="53">
        <v>-0.18865667999999999</v>
      </c>
      <c r="BN714" s="53">
        <v>-0.27301355999999999</v>
      </c>
      <c r="BO714" s="53">
        <v>-0.32641734</v>
      </c>
      <c r="BP714" s="53">
        <v>-0.36434791999999999</v>
      </c>
      <c r="BQ714" s="53">
        <v>-0.41302899999999998</v>
      </c>
      <c r="BR714" s="53">
        <v>-0.43798079000000001</v>
      </c>
      <c r="BS714" s="53">
        <v>-0.46212383000000001</v>
      </c>
      <c r="BT714" s="53">
        <v>-0.49596019000000002</v>
      </c>
      <c r="BU714" s="53">
        <v>-0.46900029999999998</v>
      </c>
      <c r="BV714" s="53">
        <v>-0.42797331999999999</v>
      </c>
      <c r="BW714" s="53">
        <v>-0.42475789000000003</v>
      </c>
      <c r="BX714" s="53">
        <v>-0.38735096000000002</v>
      </c>
      <c r="BY714" s="53">
        <v>-0.36638076000000003</v>
      </c>
      <c r="BZ714" s="53">
        <v>-0.29014908</v>
      </c>
      <c r="CA714" s="53">
        <v>-0.20299916000000001</v>
      </c>
      <c r="CB714" s="53">
        <v>-0.13160189</v>
      </c>
      <c r="CC714" s="53">
        <v>-0.13276911999999999</v>
      </c>
      <c r="CD714" s="53">
        <v>-0.12451112</v>
      </c>
      <c r="CE714" s="53">
        <v>-0.10587322</v>
      </c>
      <c r="CF714" s="53">
        <v>-0.11116165</v>
      </c>
      <c r="CG714" s="53">
        <v>-8.7597620000000001E-2</v>
      </c>
      <c r="CH714" s="53">
        <v>-0.11947501000000001</v>
      </c>
      <c r="CI714" s="53">
        <v>-0.12269276</v>
      </c>
      <c r="CJ714" s="53">
        <v>-0.11486784999999999</v>
      </c>
      <c r="CK714" s="53">
        <v>-8.4992079999999998E-2</v>
      </c>
      <c r="CL714" s="53">
        <v>-0.16466486</v>
      </c>
      <c r="CM714" s="53">
        <v>-0.21357725999999999</v>
      </c>
      <c r="CN714" s="53">
        <v>-0.24977066000000001</v>
      </c>
      <c r="CO714" s="53">
        <v>-0.29504756999999998</v>
      </c>
      <c r="CP714" s="53">
        <v>-0.31292800999999998</v>
      </c>
      <c r="CQ714" s="53">
        <v>-0.33129732000000001</v>
      </c>
      <c r="CR714" s="53">
        <v>-0.36328386000000001</v>
      </c>
      <c r="CS714" s="53">
        <v>-0.34121773</v>
      </c>
      <c r="CT714" s="53">
        <v>-0.30634826999999998</v>
      </c>
      <c r="CU714" s="53">
        <v>-0.31296412000000001</v>
      </c>
      <c r="CV714" s="53">
        <v>-0.28822455000000002</v>
      </c>
      <c r="CW714" s="53">
        <v>-0.28236192999999998</v>
      </c>
      <c r="CX714" s="53">
        <v>-0.21062096999999999</v>
      </c>
      <c r="CY714" s="53">
        <v>-0.12959977</v>
      </c>
      <c r="CZ714" s="53">
        <v>-6.2075070000000003E-2</v>
      </c>
      <c r="DA714" s="53">
        <v>-5.603578E-2</v>
      </c>
      <c r="DB714" s="53">
        <v>-5.2317259999999997E-2</v>
      </c>
      <c r="DC714" s="53">
        <v>-3.6574500000000003E-2</v>
      </c>
      <c r="DD714" s="53">
        <v>-4.4637589999999998E-2</v>
      </c>
      <c r="DE714" s="53">
        <v>-2.0893169999999999E-2</v>
      </c>
      <c r="DF714" s="53">
        <v>-5.3236859999999997E-2</v>
      </c>
      <c r="DG714" s="53">
        <v>-4.5461420000000002E-2</v>
      </c>
      <c r="DH714" s="53">
        <v>-2.3245439999999999E-2</v>
      </c>
      <c r="DI714" s="53">
        <v>1.867247E-2</v>
      </c>
      <c r="DJ714" s="53">
        <v>-5.6316159999999997E-2</v>
      </c>
      <c r="DK714" s="53">
        <v>-0.10073735</v>
      </c>
      <c r="DL714" s="53">
        <v>-0.13519347000000001</v>
      </c>
      <c r="DM714" s="53">
        <v>-0.17706614000000001</v>
      </c>
      <c r="DN714" s="53">
        <v>-0.18787514999999999</v>
      </c>
      <c r="DO714" s="53">
        <v>-0.20047097999999999</v>
      </c>
      <c r="DP714" s="53">
        <v>-0.23060744999999999</v>
      </c>
      <c r="DQ714" s="53">
        <v>-0.21343516000000001</v>
      </c>
      <c r="DR714" s="53">
        <v>-0.18472331</v>
      </c>
      <c r="DS714" s="53">
        <v>-0.20117024999999999</v>
      </c>
      <c r="DT714" s="53">
        <v>-0.18909814999999999</v>
      </c>
      <c r="DU714" s="53">
        <v>-0.19834303</v>
      </c>
      <c r="DV714" s="53">
        <v>-0.13109286000000001</v>
      </c>
      <c r="DW714" s="53">
        <v>-5.6200390000000003E-2</v>
      </c>
      <c r="DX714" s="53">
        <v>7.4517200000000002E-3</v>
      </c>
      <c r="DY714" s="53">
        <v>5.475497E-2</v>
      </c>
      <c r="DZ714" s="53">
        <v>5.1919189999999997E-2</v>
      </c>
      <c r="EA714" s="53">
        <v>6.3481899999999994E-2</v>
      </c>
      <c r="EB714" s="53">
        <v>5.1412649999999997E-2</v>
      </c>
      <c r="EC714" s="53">
        <v>7.5417460000000006E-2</v>
      </c>
      <c r="ED714" s="53">
        <v>4.2400550000000002E-2</v>
      </c>
      <c r="EE714" s="53">
        <v>6.6048410000000002E-2</v>
      </c>
      <c r="EF714" s="53">
        <v>0.10904282999999999</v>
      </c>
      <c r="EG714" s="53">
        <v>0.16834766000000001</v>
      </c>
      <c r="EH714" s="53">
        <v>0.10012214999999999</v>
      </c>
      <c r="EI714" s="53">
        <v>6.2185709999999998E-2</v>
      </c>
      <c r="EJ714" s="53">
        <v>3.023785E-2</v>
      </c>
      <c r="EK714" s="53">
        <v>-6.71975E-3</v>
      </c>
      <c r="EL714" s="53">
        <v>-7.3188000000000003E-3</v>
      </c>
      <c r="EM714" s="53">
        <v>-1.1578339999999999E-2</v>
      </c>
      <c r="EN714" s="53">
        <v>-3.9043849999999998E-2</v>
      </c>
      <c r="EO714" s="53">
        <v>-2.893749E-2</v>
      </c>
      <c r="EP714" s="53">
        <v>-9.1161599999999999E-3</v>
      </c>
      <c r="EQ714" s="53">
        <v>-3.9757790000000001E-2</v>
      </c>
      <c r="ER714" s="53">
        <v>-4.5975389999999998E-2</v>
      </c>
      <c r="ES714" s="53">
        <v>-7.7033180000000007E-2</v>
      </c>
      <c r="ET714" s="53">
        <v>-1.6266949999999999E-2</v>
      </c>
      <c r="EU714" s="53">
        <v>4.9776670000000002E-2</v>
      </c>
      <c r="EV714" s="53">
        <v>0.10783742</v>
      </c>
      <c r="EW714" s="53">
        <v>70.037610000000001</v>
      </c>
      <c r="EX714" s="53">
        <v>68.62679</v>
      </c>
      <c r="EY714" s="53">
        <v>67.443370000000002</v>
      </c>
      <c r="EZ714" s="53">
        <v>66.390619999999998</v>
      </c>
      <c r="FA714" s="53">
        <v>65.453199999999995</v>
      </c>
      <c r="FB714" s="53">
        <v>64.554580000000001</v>
      </c>
      <c r="FC714" s="53">
        <v>63.847709999999999</v>
      </c>
      <c r="FD714" s="53">
        <v>65.053719999999998</v>
      </c>
      <c r="FE714" s="53">
        <v>68.201679999999996</v>
      </c>
      <c r="FF714" s="53">
        <v>72.123320000000007</v>
      </c>
      <c r="FG714" s="53">
        <v>76.752809999999997</v>
      </c>
      <c r="FH714" s="53">
        <v>81.118899999999996</v>
      </c>
      <c r="FI714" s="53">
        <v>84.261889999999994</v>
      </c>
      <c r="FJ714" s="53">
        <v>86.417429999999996</v>
      </c>
      <c r="FK714" s="53">
        <v>87.978160000000003</v>
      </c>
      <c r="FL714" s="53">
        <v>88.928120000000007</v>
      </c>
      <c r="FM714" s="53">
        <v>89.030910000000006</v>
      </c>
      <c r="FN714" s="53">
        <v>87.763400000000004</v>
      </c>
      <c r="FO714" s="53">
        <v>85.245350000000002</v>
      </c>
      <c r="FP714" s="53">
        <v>81.422619999999995</v>
      </c>
      <c r="FQ714" s="53">
        <v>77.612949999999998</v>
      </c>
      <c r="FR714" s="53">
        <v>74.893100000000004</v>
      </c>
      <c r="FS714" s="53">
        <v>72.959469999999996</v>
      </c>
      <c r="FT714" s="53">
        <v>71.24006</v>
      </c>
      <c r="FU714" s="53">
        <v>514</v>
      </c>
      <c r="FV714" s="53">
        <v>12718.87</v>
      </c>
      <c r="FW714" s="53">
        <v>140.74100000000001</v>
      </c>
      <c r="FX714" s="53">
        <v>1</v>
      </c>
    </row>
    <row r="715" spans="1:180" x14ac:dyDescent="0.3">
      <c r="A715" t="s">
        <v>174</v>
      </c>
      <c r="B715" t="s">
        <v>247</v>
      </c>
      <c r="C715" t="s">
        <v>0</v>
      </c>
      <c r="D715" t="s">
        <v>248</v>
      </c>
      <c r="E715" t="s">
        <v>190</v>
      </c>
      <c r="F715" t="s">
        <v>234</v>
      </c>
      <c r="G715" t="s">
        <v>243</v>
      </c>
      <c r="H715" s="53">
        <v>83</v>
      </c>
      <c r="I715" s="53">
        <v>1.1579429999999999</v>
      </c>
      <c r="J715" s="53">
        <v>1.0991873000000001</v>
      </c>
      <c r="K715" s="53">
        <v>1.0840879000000001</v>
      </c>
      <c r="L715" s="53">
        <v>1.0535406</v>
      </c>
      <c r="M715" s="53">
        <v>1.0877772999999999</v>
      </c>
      <c r="N715" s="53">
        <v>1.1901626999999999</v>
      </c>
      <c r="O715" s="53">
        <v>1.3424062999999999</v>
      </c>
      <c r="P715" s="53">
        <v>1.3911638</v>
      </c>
      <c r="Q715" s="53">
        <v>1.5374895</v>
      </c>
      <c r="R715" s="53">
        <v>1.6164615</v>
      </c>
      <c r="S715" s="53">
        <v>1.7409574000000001</v>
      </c>
      <c r="T715" s="53">
        <v>1.7727754</v>
      </c>
      <c r="U715" s="53">
        <v>1.9068296</v>
      </c>
      <c r="V715" s="53">
        <v>1.9748463999999999</v>
      </c>
      <c r="W715" s="53">
        <v>2.0171424</v>
      </c>
      <c r="X715" s="53">
        <v>2.0143569000000001</v>
      </c>
      <c r="Y715" s="53">
        <v>1.9803542999999999</v>
      </c>
      <c r="Z715" s="53">
        <v>1.9255302999999999</v>
      </c>
      <c r="AA715" s="53">
        <v>1.7628652</v>
      </c>
      <c r="AB715" s="53">
        <v>1.6844193999999999</v>
      </c>
      <c r="AC715" s="53">
        <v>1.5358361</v>
      </c>
      <c r="AD715" s="53">
        <v>1.4200121000000001</v>
      </c>
      <c r="AE715" s="53">
        <v>1.2655234</v>
      </c>
      <c r="AF715" s="53">
        <v>1.1972775</v>
      </c>
      <c r="AG715" s="53">
        <v>-0.16472745</v>
      </c>
      <c r="AH715" s="53">
        <v>-0.17599261999999999</v>
      </c>
      <c r="AI715" s="53">
        <v>-0.15688262</v>
      </c>
      <c r="AJ715" s="53">
        <v>-0.17733639000000001</v>
      </c>
      <c r="AK715" s="53">
        <v>-0.15900608999999999</v>
      </c>
      <c r="AL715" s="53">
        <v>-0.11765109</v>
      </c>
      <c r="AM715" s="53">
        <v>-9.4934489999999996E-2</v>
      </c>
      <c r="AN715" s="53">
        <v>-7.3672070000000006E-2</v>
      </c>
      <c r="AO715" s="53">
        <v>-4.9371560000000002E-2</v>
      </c>
      <c r="AP715" s="53">
        <v>-0.12667452000000001</v>
      </c>
      <c r="AQ715" s="53">
        <v>-0.17501762000000001</v>
      </c>
      <c r="AR715" s="53">
        <v>-0.29285156000000001</v>
      </c>
      <c r="AS715" s="53">
        <v>-0.27912882999999999</v>
      </c>
      <c r="AT715" s="53">
        <v>-0.32746072999999998</v>
      </c>
      <c r="AU715" s="53">
        <v>-0.34800887000000003</v>
      </c>
      <c r="AV715" s="53">
        <v>-0.37314716999999997</v>
      </c>
      <c r="AW715" s="53">
        <v>-0.41297180999999999</v>
      </c>
      <c r="AX715" s="53">
        <v>-0.36766161000000003</v>
      </c>
      <c r="AY715" s="53">
        <v>-0.36350481000000001</v>
      </c>
      <c r="AZ715" s="53">
        <v>-0.31908213000000002</v>
      </c>
      <c r="BA715" s="53">
        <v>-0.31635516000000002</v>
      </c>
      <c r="BB715" s="53">
        <v>-0.25188608000000001</v>
      </c>
      <c r="BC715" s="53">
        <v>-0.22028300000000001</v>
      </c>
      <c r="BD715" s="53">
        <v>-0.15282166999999999</v>
      </c>
      <c r="BE715" s="53">
        <v>-9.3972180000000002E-2</v>
      </c>
      <c r="BF715" s="53">
        <v>-0.10787792</v>
      </c>
      <c r="BG715" s="53">
        <v>-8.8311420000000002E-2</v>
      </c>
      <c r="BH715" s="53">
        <v>-0.11015777</v>
      </c>
      <c r="BI715" s="53">
        <v>-9.3085409999999993E-2</v>
      </c>
      <c r="BJ715" s="53">
        <v>-5.0829399999999997E-2</v>
      </c>
      <c r="BK715" s="53">
        <v>8.7979800000000004E-3</v>
      </c>
      <c r="BL715" s="53">
        <v>2.5166069999999999E-2</v>
      </c>
      <c r="BM715" s="53">
        <v>5.6733039999999998E-2</v>
      </c>
      <c r="BN715" s="53">
        <v>-1.801007E-2</v>
      </c>
      <c r="BO715" s="53">
        <v>-5.2009340000000001E-2</v>
      </c>
      <c r="BP715" s="53">
        <v>-0.15967191</v>
      </c>
      <c r="BQ715" s="53">
        <v>-0.13627621000000001</v>
      </c>
      <c r="BR715" s="53">
        <v>-0.17294245</v>
      </c>
      <c r="BS715" s="53">
        <v>-0.18629931</v>
      </c>
      <c r="BT715" s="53">
        <v>-0.21293408999999999</v>
      </c>
      <c r="BU715" s="53">
        <v>-0.23585661999999999</v>
      </c>
      <c r="BV715" s="53">
        <v>-0.20494385000000001</v>
      </c>
      <c r="BW715" s="53">
        <v>-0.22842736999999999</v>
      </c>
      <c r="BX715" s="53">
        <v>-0.20433288999999999</v>
      </c>
      <c r="BY715" s="53">
        <v>-0.21786612</v>
      </c>
      <c r="BZ715" s="53">
        <v>-0.16768515000000001</v>
      </c>
      <c r="CA715" s="53">
        <v>-0.14727661</v>
      </c>
      <c r="CB715" s="53">
        <v>-9.0167629999999999E-2</v>
      </c>
      <c r="CC715" s="53">
        <v>-4.4967210000000001E-2</v>
      </c>
      <c r="CD715" s="53">
        <v>-6.0701890000000001E-2</v>
      </c>
      <c r="CE715" s="53">
        <v>-4.08192E-2</v>
      </c>
      <c r="CF715" s="53">
        <v>-6.3630080000000006E-2</v>
      </c>
      <c r="CG715" s="53">
        <v>-4.7428999999999999E-2</v>
      </c>
      <c r="CH715" s="53">
        <v>-4.5489199999999997E-3</v>
      </c>
      <c r="CI715" s="53">
        <v>8.0642779999999997E-2</v>
      </c>
      <c r="CJ715" s="53">
        <v>9.3621099999999999E-2</v>
      </c>
      <c r="CK715" s="53">
        <v>0.13022078000000001</v>
      </c>
      <c r="CL715" s="53">
        <v>5.7250570000000001E-2</v>
      </c>
      <c r="CM715" s="53">
        <v>3.3185779999999998E-2</v>
      </c>
      <c r="CN715" s="53">
        <v>-6.7432149999999996E-2</v>
      </c>
      <c r="CO715" s="53">
        <v>-3.7336910000000001E-2</v>
      </c>
      <c r="CP715" s="53">
        <v>-6.5923510000000005E-2</v>
      </c>
      <c r="CQ715" s="53">
        <v>-7.4299840000000006E-2</v>
      </c>
      <c r="CR715" s="53">
        <v>-0.10197098</v>
      </c>
      <c r="CS715" s="53">
        <v>-0.11318718</v>
      </c>
      <c r="CT715" s="53">
        <v>-9.2246030000000007E-2</v>
      </c>
      <c r="CU715" s="53">
        <v>-0.13487316999999999</v>
      </c>
      <c r="CV715" s="53">
        <v>-0.12485797999999999</v>
      </c>
      <c r="CW715" s="53">
        <v>-0.14965290000000001</v>
      </c>
      <c r="CX715" s="53">
        <v>-0.10936777</v>
      </c>
      <c r="CY715" s="53">
        <v>-9.6712599999999996E-2</v>
      </c>
      <c r="CZ715" s="53">
        <v>-4.6773559999999999E-2</v>
      </c>
      <c r="DA715" s="53">
        <v>4.0377199999999999E-3</v>
      </c>
      <c r="DB715" s="53">
        <v>-1.3525880000000001E-2</v>
      </c>
      <c r="DC715" s="53">
        <v>6.6730100000000001E-3</v>
      </c>
      <c r="DD715" s="53">
        <v>-1.7102369999999999E-2</v>
      </c>
      <c r="DE715" s="53">
        <v>-1.7725600000000001E-3</v>
      </c>
      <c r="DF715" s="53">
        <v>4.1731560000000001E-2</v>
      </c>
      <c r="DG715" s="53">
        <v>0.1524876</v>
      </c>
      <c r="DH715" s="53">
        <v>0.16207609000000001</v>
      </c>
      <c r="DI715" s="53">
        <v>0.20370848</v>
      </c>
      <c r="DJ715" s="53">
        <v>0.13251124</v>
      </c>
      <c r="DK715" s="53">
        <v>0.11838091000000001</v>
      </c>
      <c r="DL715" s="53">
        <v>2.4807639999999999E-2</v>
      </c>
      <c r="DM715" s="53">
        <v>6.1602400000000002E-2</v>
      </c>
      <c r="DN715" s="53">
        <v>4.1095399999999997E-2</v>
      </c>
      <c r="DO715" s="53">
        <v>3.7699660000000003E-2</v>
      </c>
      <c r="DP715" s="53">
        <v>8.9920799999999995E-3</v>
      </c>
      <c r="DQ715" s="53">
        <v>9.4822900000000009E-3</v>
      </c>
      <c r="DR715" s="53">
        <v>2.045174E-2</v>
      </c>
      <c r="DS715" s="53">
        <v>-4.131899E-2</v>
      </c>
      <c r="DT715" s="53">
        <v>-4.5383010000000001E-2</v>
      </c>
      <c r="DU715" s="53">
        <v>-8.1439719999999993E-2</v>
      </c>
      <c r="DV715" s="53">
        <v>-5.1050470000000001E-2</v>
      </c>
      <c r="DW715" s="53">
        <v>-4.6148580000000002E-2</v>
      </c>
      <c r="DX715" s="53">
        <v>-3.3795399999999999E-3</v>
      </c>
      <c r="DY715" s="53">
        <v>7.4793059999999995E-2</v>
      </c>
      <c r="DZ715" s="53">
        <v>5.4588789999999998E-2</v>
      </c>
      <c r="EA715" s="53">
        <v>7.5244210000000006E-2</v>
      </c>
      <c r="EB715" s="53">
        <v>5.0076240000000001E-2</v>
      </c>
      <c r="EC715" s="53">
        <v>6.4148090000000005E-2</v>
      </c>
      <c r="ED715" s="53">
        <v>0.10855321</v>
      </c>
      <c r="EE715" s="53">
        <v>0.25622</v>
      </c>
      <c r="EF715" s="53">
        <v>0.26091415000000001</v>
      </c>
      <c r="EG715" s="53">
        <v>0.30981310000000001</v>
      </c>
      <c r="EH715" s="53">
        <v>0.24117559</v>
      </c>
      <c r="EI715" s="53">
        <v>0.24138915</v>
      </c>
      <c r="EJ715" s="53">
        <v>0.15798725999999999</v>
      </c>
      <c r="EK715" s="53">
        <v>0.20445505999999999</v>
      </c>
      <c r="EL715" s="53">
        <v>0.19561374000000001</v>
      </c>
      <c r="EM715" s="53">
        <v>0.19940916</v>
      </c>
      <c r="EN715" s="53">
        <v>0.16920513000000001</v>
      </c>
      <c r="EO715" s="53">
        <v>0.18659753000000001</v>
      </c>
      <c r="EP715" s="53">
        <v>0.18316946000000001</v>
      </c>
      <c r="EQ715" s="53">
        <v>9.3758380000000002E-2</v>
      </c>
      <c r="ER715" s="53">
        <v>6.9366200000000003E-2</v>
      </c>
      <c r="ES715" s="53">
        <v>1.704932E-2</v>
      </c>
      <c r="ET715" s="53">
        <v>3.3150499999999999E-2</v>
      </c>
      <c r="EU715" s="53">
        <v>2.6857800000000001E-2</v>
      </c>
      <c r="EV715" s="53">
        <v>5.9274559999999997E-2</v>
      </c>
      <c r="EW715" s="53">
        <v>65.912229999999994</v>
      </c>
      <c r="EX715" s="53">
        <v>64.770099999999999</v>
      </c>
      <c r="EY715" s="53">
        <v>63.776049999999998</v>
      </c>
      <c r="EZ715" s="53">
        <v>62.958930000000002</v>
      </c>
      <c r="FA715" s="53">
        <v>62.132300000000001</v>
      </c>
      <c r="FB715" s="53">
        <v>61.275620000000004</v>
      </c>
      <c r="FC715" s="53">
        <v>60.479030000000002</v>
      </c>
      <c r="FD715" s="53">
        <v>61.206870000000002</v>
      </c>
      <c r="FE715" s="53">
        <v>64.264700000000005</v>
      </c>
      <c r="FF715" s="53">
        <v>67.951149999999998</v>
      </c>
      <c r="FG715" s="53">
        <v>72.499889999999994</v>
      </c>
      <c r="FH715" s="53">
        <v>76.75703</v>
      </c>
      <c r="FI715" s="53">
        <v>80.558359999999993</v>
      </c>
      <c r="FJ715" s="53">
        <v>83.149050000000003</v>
      </c>
      <c r="FK715" s="53">
        <v>84.564409999999995</v>
      </c>
      <c r="FL715" s="53">
        <v>85.133160000000004</v>
      </c>
      <c r="FM715" s="53">
        <v>84.802530000000004</v>
      </c>
      <c r="FN715" s="53">
        <v>83.397639999999996</v>
      </c>
      <c r="FO715" s="53">
        <v>80.523240000000001</v>
      </c>
      <c r="FP715" s="53">
        <v>76.699960000000004</v>
      </c>
      <c r="FQ715" s="53">
        <v>73.725790000000003</v>
      </c>
      <c r="FR715" s="53">
        <v>71.375380000000007</v>
      </c>
      <c r="FS715" s="53">
        <v>69.574579999999997</v>
      </c>
      <c r="FT715" s="53">
        <v>67.864779999999996</v>
      </c>
      <c r="FU715" s="53">
        <v>513.96669999999995</v>
      </c>
      <c r="FV715" s="53">
        <v>11917.79</v>
      </c>
      <c r="FW715" s="53">
        <v>149.0795</v>
      </c>
      <c r="FX715" s="53">
        <v>1</v>
      </c>
    </row>
    <row r="716" spans="1:180" x14ac:dyDescent="0.3">
      <c r="A716" t="s">
        <v>174</v>
      </c>
      <c r="B716" t="s">
        <v>247</v>
      </c>
      <c r="C716" t="s">
        <v>0</v>
      </c>
      <c r="D716" t="s">
        <v>248</v>
      </c>
      <c r="E716" t="s">
        <v>188</v>
      </c>
      <c r="F716" t="s">
        <v>234</v>
      </c>
      <c r="G716" t="s">
        <v>243</v>
      </c>
      <c r="H716" s="53">
        <v>83</v>
      </c>
      <c r="I716" s="53">
        <v>1.1368535</v>
      </c>
      <c r="J716" s="53">
        <v>1.0806434</v>
      </c>
      <c r="K716" s="53">
        <v>1.0439117</v>
      </c>
      <c r="L716" s="53">
        <v>1.0283443000000001</v>
      </c>
      <c r="M716" s="53">
        <v>1.0418567000000001</v>
      </c>
      <c r="N716" s="53">
        <v>1.1200028</v>
      </c>
      <c r="O716" s="53">
        <v>1.1855297</v>
      </c>
      <c r="P716" s="53">
        <v>1.2067785</v>
      </c>
      <c r="Q716" s="53">
        <v>1.3181312999999999</v>
      </c>
      <c r="R716" s="53">
        <v>1.4229711</v>
      </c>
      <c r="S716" s="53">
        <v>1.5111694</v>
      </c>
      <c r="T716" s="53">
        <v>1.6226965</v>
      </c>
      <c r="U716" s="53">
        <v>1.6704471999999999</v>
      </c>
      <c r="V716" s="53">
        <v>1.7565322999999999</v>
      </c>
      <c r="W716" s="53">
        <v>1.8489602999999999</v>
      </c>
      <c r="X716" s="53">
        <v>1.9018678</v>
      </c>
      <c r="Y716" s="53">
        <v>1.9060518</v>
      </c>
      <c r="Z716" s="53">
        <v>1.8522628999999999</v>
      </c>
      <c r="AA716" s="53">
        <v>1.6716856</v>
      </c>
      <c r="AB716" s="53">
        <v>1.5614673999999999</v>
      </c>
      <c r="AC716" s="53">
        <v>1.4324330999999999</v>
      </c>
      <c r="AD716" s="53">
        <v>1.3563877</v>
      </c>
      <c r="AE716" s="53">
        <v>1.2665294</v>
      </c>
      <c r="AF716" s="53">
        <v>1.2180116999999999</v>
      </c>
      <c r="AG716" s="53">
        <v>-0.42682831999999998</v>
      </c>
      <c r="AH716" s="53">
        <v>-0.40074980999999998</v>
      </c>
      <c r="AI716" s="53">
        <v>-0.38640982000000001</v>
      </c>
      <c r="AJ716" s="53">
        <v>-0.38589414</v>
      </c>
      <c r="AK716" s="53">
        <v>-0.37188109000000003</v>
      </c>
      <c r="AL716" s="53">
        <v>-0.34873611999999998</v>
      </c>
      <c r="AM716" s="53">
        <v>-0.38630914</v>
      </c>
      <c r="AN716" s="53">
        <v>-0.49800738999999999</v>
      </c>
      <c r="AO716" s="53">
        <v>-0.60696090999999996</v>
      </c>
      <c r="AP716" s="53">
        <v>-0.70557910000000001</v>
      </c>
      <c r="AQ716" s="53">
        <v>-0.82771625999999998</v>
      </c>
      <c r="AR716" s="53">
        <v>-0.88827595999999998</v>
      </c>
      <c r="AS716" s="53">
        <v>-0.99678518000000005</v>
      </c>
      <c r="AT716" s="53">
        <v>-0.99445287999999998</v>
      </c>
      <c r="AU716" s="53">
        <v>-0.90231707000000005</v>
      </c>
      <c r="AV716" s="53">
        <v>-0.84124982000000004</v>
      </c>
      <c r="AW716" s="53">
        <v>-0.78309081000000003</v>
      </c>
      <c r="AX716" s="53">
        <v>-0.75544575000000003</v>
      </c>
      <c r="AY716" s="53">
        <v>-0.78737385999999998</v>
      </c>
      <c r="AZ716" s="53">
        <v>-0.75847284000000004</v>
      </c>
      <c r="BA716" s="53">
        <v>-0.75228810000000002</v>
      </c>
      <c r="BB716" s="53">
        <v>-0.62780661000000004</v>
      </c>
      <c r="BC716" s="53">
        <v>-0.49506114000000001</v>
      </c>
      <c r="BD716" s="53">
        <v>-0.36099197999999999</v>
      </c>
      <c r="BE716" s="53">
        <v>-0.28849174</v>
      </c>
      <c r="BF716" s="53">
        <v>-0.27343594999999998</v>
      </c>
      <c r="BG716" s="53">
        <v>-0.26238483000000001</v>
      </c>
      <c r="BH716" s="53">
        <v>-0.26447833999999998</v>
      </c>
      <c r="BI716" s="53">
        <v>-0.25505824999999999</v>
      </c>
      <c r="BJ716" s="53">
        <v>-0.23440544999999999</v>
      </c>
      <c r="BK716" s="53">
        <v>-0.23297154</v>
      </c>
      <c r="BL716" s="53">
        <v>-0.32489180000000001</v>
      </c>
      <c r="BM716" s="53">
        <v>-0.39719525999999999</v>
      </c>
      <c r="BN716" s="53">
        <v>-0.47058261000000001</v>
      </c>
      <c r="BO716" s="53">
        <v>-0.56070492000000005</v>
      </c>
      <c r="BP716" s="53">
        <v>-0.60744147999999998</v>
      </c>
      <c r="BQ716" s="53">
        <v>-0.69109560000000003</v>
      </c>
      <c r="BR716" s="53">
        <v>-0.68793936</v>
      </c>
      <c r="BS716" s="53">
        <v>-0.63323388999999997</v>
      </c>
      <c r="BT716" s="53">
        <v>-0.59648148999999995</v>
      </c>
      <c r="BU716" s="53">
        <v>-0.56215824999999997</v>
      </c>
      <c r="BV716" s="53">
        <v>-0.54195190000000004</v>
      </c>
      <c r="BW716" s="53">
        <v>-0.59412876999999997</v>
      </c>
      <c r="BX716" s="53">
        <v>-0.57548522999999996</v>
      </c>
      <c r="BY716" s="53">
        <v>-0.58151052999999997</v>
      </c>
      <c r="BZ716" s="53">
        <v>-0.47830476</v>
      </c>
      <c r="CA716" s="53">
        <v>-0.36573684000000001</v>
      </c>
      <c r="CB716" s="53">
        <v>-0.25384346000000002</v>
      </c>
      <c r="CC716" s="53">
        <v>-0.19268026999999999</v>
      </c>
      <c r="CD716" s="53">
        <v>-0.18525881999999999</v>
      </c>
      <c r="CE716" s="53">
        <v>-0.17648556000000001</v>
      </c>
      <c r="CF716" s="53">
        <v>-0.18038614</v>
      </c>
      <c r="CG716" s="53">
        <v>-0.17414710999999999</v>
      </c>
      <c r="CH716" s="53">
        <v>-0.15522029000000001</v>
      </c>
      <c r="CI716" s="53">
        <v>-0.12677046</v>
      </c>
      <c r="CJ716" s="53">
        <v>-0.20499239999999999</v>
      </c>
      <c r="CK716" s="53">
        <v>-0.25191222000000002</v>
      </c>
      <c r="CL716" s="53">
        <v>-0.30782475999999998</v>
      </c>
      <c r="CM716" s="53">
        <v>-0.37577361999999997</v>
      </c>
      <c r="CN716" s="53">
        <v>-0.41293612000000002</v>
      </c>
      <c r="CO716" s="53">
        <v>-0.47937613000000001</v>
      </c>
      <c r="CP716" s="53">
        <v>-0.47564893000000003</v>
      </c>
      <c r="CQ716" s="53">
        <v>-0.44686793000000002</v>
      </c>
      <c r="CR716" s="53">
        <v>-0.42695581999999999</v>
      </c>
      <c r="CS716" s="53">
        <v>-0.40914103000000002</v>
      </c>
      <c r="CT716" s="53">
        <v>-0.39408673999999999</v>
      </c>
      <c r="CU716" s="53">
        <v>-0.46028786999999999</v>
      </c>
      <c r="CV716" s="53">
        <v>-0.44874862999999998</v>
      </c>
      <c r="CW716" s="53">
        <v>-0.46323055000000002</v>
      </c>
      <c r="CX716" s="53">
        <v>-0.37476018999999999</v>
      </c>
      <c r="CY716" s="53">
        <v>-0.27616722999999999</v>
      </c>
      <c r="CZ716" s="53">
        <v>-0.17963275000000001</v>
      </c>
      <c r="DA716" s="53">
        <v>-9.6868800000000005E-2</v>
      </c>
      <c r="DB716" s="53">
        <v>-9.7081609999999999E-2</v>
      </c>
      <c r="DC716" s="53">
        <v>-9.0586200000000006E-2</v>
      </c>
      <c r="DD716" s="53">
        <v>-9.6293939999999995E-2</v>
      </c>
      <c r="DE716" s="53">
        <v>-9.3235970000000001E-2</v>
      </c>
      <c r="DF716" s="53">
        <v>-7.6035240000000004E-2</v>
      </c>
      <c r="DG716" s="53">
        <v>-2.0569319999999999E-2</v>
      </c>
      <c r="DH716" s="53">
        <v>-8.5093089999999996E-2</v>
      </c>
      <c r="DI716" s="53">
        <v>-0.1066291</v>
      </c>
      <c r="DJ716" s="53">
        <v>-0.1450669</v>
      </c>
      <c r="DK716" s="53">
        <v>-0.1908424</v>
      </c>
      <c r="DL716" s="53">
        <v>-0.21843085000000001</v>
      </c>
      <c r="DM716" s="53">
        <v>-0.26765665999999999</v>
      </c>
      <c r="DN716" s="53">
        <v>-0.26335841999999998</v>
      </c>
      <c r="DO716" s="53">
        <v>-0.26050197000000003</v>
      </c>
      <c r="DP716" s="53">
        <v>-0.25743013999999997</v>
      </c>
      <c r="DQ716" s="53">
        <v>-0.25612381000000001</v>
      </c>
      <c r="DR716" s="53">
        <v>-0.24622148999999999</v>
      </c>
      <c r="DS716" s="53">
        <v>-0.32644688999999999</v>
      </c>
      <c r="DT716" s="53">
        <v>-0.32201194999999999</v>
      </c>
      <c r="DU716" s="53">
        <v>-0.34495057000000001</v>
      </c>
      <c r="DV716" s="53">
        <v>-0.2712157</v>
      </c>
      <c r="DW716" s="53">
        <v>-0.18659761</v>
      </c>
      <c r="DX716" s="53">
        <v>-0.10542195</v>
      </c>
      <c r="DY716" s="53">
        <v>4.1467810000000001E-2</v>
      </c>
      <c r="DZ716" s="53">
        <v>3.0232200000000001E-2</v>
      </c>
      <c r="EA716" s="53">
        <v>3.3438719999999998E-2</v>
      </c>
      <c r="EB716" s="53">
        <v>2.5121890000000001E-2</v>
      </c>
      <c r="EC716" s="53">
        <v>2.3586849999999999E-2</v>
      </c>
      <c r="ED716" s="53">
        <v>3.8295469999999998E-2</v>
      </c>
      <c r="EE716" s="53">
        <v>0.13276821</v>
      </c>
      <c r="EF716" s="53">
        <v>8.8022580000000003E-2</v>
      </c>
      <c r="EG716" s="53">
        <v>0.10313654999999999</v>
      </c>
      <c r="EH716" s="53">
        <v>8.9929590000000004E-2</v>
      </c>
      <c r="EI716" s="53">
        <v>7.6168940000000004E-2</v>
      </c>
      <c r="EJ716" s="53">
        <v>6.240395E-2</v>
      </c>
      <c r="EK716" s="53">
        <v>3.8032629999999998E-2</v>
      </c>
      <c r="EL716" s="53">
        <v>4.3155310000000002E-2</v>
      </c>
      <c r="EM716" s="53">
        <v>8.5809100000000006E-3</v>
      </c>
      <c r="EN716" s="53">
        <v>-1.2662049999999999E-2</v>
      </c>
      <c r="EO716" s="53">
        <v>-3.5191300000000002E-2</v>
      </c>
      <c r="EP716" s="53">
        <v>-3.2727659999999999E-2</v>
      </c>
      <c r="EQ716" s="53">
        <v>-0.13320180000000001</v>
      </c>
      <c r="ER716" s="53">
        <v>-0.13902442000000001</v>
      </c>
      <c r="ES716" s="53">
        <v>-0.17417293</v>
      </c>
      <c r="ET716" s="53">
        <v>-0.12171385999999999</v>
      </c>
      <c r="EU716" s="53">
        <v>-5.7273289999999998E-2</v>
      </c>
      <c r="EV716" s="53">
        <v>1.72653E-3</v>
      </c>
      <c r="EW716" s="53">
        <v>72.225489999999994</v>
      </c>
      <c r="EX716" s="53">
        <v>70.542509999999993</v>
      </c>
      <c r="EY716" s="53">
        <v>69.025580000000005</v>
      </c>
      <c r="EZ716" s="53">
        <v>67.697370000000006</v>
      </c>
      <c r="FA716" s="53">
        <v>66.596400000000003</v>
      </c>
      <c r="FB716" s="53">
        <v>65.527820000000006</v>
      </c>
      <c r="FC716" s="53">
        <v>65.334429999999998</v>
      </c>
      <c r="FD716" s="53">
        <v>67.169169999999994</v>
      </c>
      <c r="FE716" s="53">
        <v>70.388720000000006</v>
      </c>
      <c r="FF716" s="53">
        <v>74.142709999999994</v>
      </c>
      <c r="FG716" s="53">
        <v>78.376170000000002</v>
      </c>
      <c r="FH716" s="53">
        <v>82.614779999999996</v>
      </c>
      <c r="FI716" s="53">
        <v>86.100390000000004</v>
      </c>
      <c r="FJ716" s="53">
        <v>88.420720000000003</v>
      </c>
      <c r="FK716" s="53">
        <v>90.181520000000006</v>
      </c>
      <c r="FL716" s="53">
        <v>91.179569999999998</v>
      </c>
      <c r="FM716" s="53">
        <v>91.110119999999995</v>
      </c>
      <c r="FN716" s="53">
        <v>90.129769999999994</v>
      </c>
      <c r="FO716" s="53">
        <v>87.922079999999994</v>
      </c>
      <c r="FP716" s="53">
        <v>84.456029999999998</v>
      </c>
      <c r="FQ716" s="53">
        <v>80.464879999999994</v>
      </c>
      <c r="FR716" s="53">
        <v>77.449420000000003</v>
      </c>
      <c r="FS716" s="53">
        <v>75.195239999999998</v>
      </c>
      <c r="FT716" s="53">
        <v>73.357389999999995</v>
      </c>
      <c r="FU716" s="53">
        <v>514</v>
      </c>
      <c r="FV716" s="53">
        <v>13123.4</v>
      </c>
      <c r="FW716" s="53">
        <v>138.4563</v>
      </c>
      <c r="FX716" s="53">
        <v>1</v>
      </c>
    </row>
    <row r="717" spans="1:180" x14ac:dyDescent="0.3">
      <c r="A717" t="s">
        <v>174</v>
      </c>
      <c r="B717" t="s">
        <v>247</v>
      </c>
      <c r="C717" t="s">
        <v>0</v>
      </c>
      <c r="D717" t="s">
        <v>227</v>
      </c>
      <c r="E717" t="s">
        <v>188</v>
      </c>
      <c r="F717" t="s">
        <v>234</v>
      </c>
      <c r="G717" t="s">
        <v>243</v>
      </c>
      <c r="H717" s="53">
        <v>83</v>
      </c>
      <c r="I717" s="53">
        <v>1.2815939000000001</v>
      </c>
      <c r="J717" s="53">
        <v>1.2188102000000001</v>
      </c>
      <c r="K717" s="53">
        <v>1.2173502</v>
      </c>
      <c r="L717" s="53">
        <v>1.2072963999999999</v>
      </c>
      <c r="M717" s="53">
        <v>1.2718098</v>
      </c>
      <c r="N717" s="53">
        <v>1.4375317999999999</v>
      </c>
      <c r="O717" s="53">
        <v>1.6499079999999999</v>
      </c>
      <c r="P717" s="53">
        <v>1.8824574000000001</v>
      </c>
      <c r="Q717" s="53">
        <v>2.2234272000000002</v>
      </c>
      <c r="R717" s="53">
        <v>2.4201571999999998</v>
      </c>
      <c r="S717" s="53">
        <v>2.4811846000000002</v>
      </c>
      <c r="T717" s="53">
        <v>2.6516823</v>
      </c>
      <c r="U717" s="53">
        <v>2.7003270000000001</v>
      </c>
      <c r="V717" s="53">
        <v>2.7972054000000002</v>
      </c>
      <c r="W717" s="53">
        <v>2.8640444999999999</v>
      </c>
      <c r="X717" s="53">
        <v>2.8274547999999999</v>
      </c>
      <c r="Y717" s="53">
        <v>2.5704444</v>
      </c>
      <c r="Z717" s="53">
        <v>2.3467419999999999</v>
      </c>
      <c r="AA717" s="53">
        <v>2.1290811000000001</v>
      </c>
      <c r="AB717" s="53">
        <v>1.979975</v>
      </c>
      <c r="AC717" s="53">
        <v>1.7736411000000001</v>
      </c>
      <c r="AD717" s="53">
        <v>1.6153468</v>
      </c>
      <c r="AE717" s="53">
        <v>1.4906185999999999</v>
      </c>
      <c r="AF717" s="53">
        <v>1.3877467000000001</v>
      </c>
      <c r="AG717" s="53">
        <v>-0.11144053</v>
      </c>
      <c r="AH717" s="53">
        <v>-0.12448447999999999</v>
      </c>
      <c r="AI717" s="53">
        <v>-8.4117010000000006E-2</v>
      </c>
      <c r="AJ717" s="53">
        <v>-9.0932139999999995E-2</v>
      </c>
      <c r="AK717" s="53">
        <v>-8.9922119999999994E-2</v>
      </c>
      <c r="AL717" s="53">
        <v>-0.10783468</v>
      </c>
      <c r="AM717" s="53">
        <v>-7.3252269999999994E-2</v>
      </c>
      <c r="AN717" s="53">
        <v>-8.828511E-2</v>
      </c>
      <c r="AO717" s="53">
        <v>-1.2907160000000001E-2</v>
      </c>
      <c r="AP717" s="53">
        <v>-3.0049650000000001E-2</v>
      </c>
      <c r="AQ717" s="53">
        <v>-0.14653790999999999</v>
      </c>
      <c r="AR717" s="53">
        <v>-0.12572209000000001</v>
      </c>
      <c r="AS717" s="53">
        <v>-0.21224519</v>
      </c>
      <c r="AT717" s="53">
        <v>-0.26668190000000003</v>
      </c>
      <c r="AU717" s="53">
        <v>-0.28092545000000002</v>
      </c>
      <c r="AV717" s="53">
        <v>-0.28708603999999999</v>
      </c>
      <c r="AW717" s="53">
        <v>-0.41373939999999998</v>
      </c>
      <c r="AX717" s="53">
        <v>-0.40101947999999998</v>
      </c>
      <c r="AY717" s="53">
        <v>-0.38564024000000002</v>
      </c>
      <c r="AZ717" s="53">
        <v>-0.36376402000000002</v>
      </c>
      <c r="BA717" s="53">
        <v>-0.38214369999999998</v>
      </c>
      <c r="BB717" s="53">
        <v>-0.32028505000000002</v>
      </c>
      <c r="BC717" s="53">
        <v>-0.20398835000000001</v>
      </c>
      <c r="BD717" s="53">
        <v>-0.14337353999999999</v>
      </c>
      <c r="BE717" s="53">
        <v>-6.4106140000000006E-2</v>
      </c>
      <c r="BF717" s="53">
        <v>-7.8556890000000004E-2</v>
      </c>
      <c r="BG717" s="53">
        <v>-3.9579509999999998E-2</v>
      </c>
      <c r="BH717" s="53">
        <v>-5.1044520000000003E-2</v>
      </c>
      <c r="BI717" s="53">
        <v>-5.0031920000000001E-2</v>
      </c>
      <c r="BJ717" s="53">
        <v>-4.0071349999999999E-2</v>
      </c>
      <c r="BK717" s="53">
        <v>5.7637299999999999E-3</v>
      </c>
      <c r="BL717" s="53">
        <v>1.9820800000000002E-3</v>
      </c>
      <c r="BM717" s="53">
        <v>8.9338790000000001E-2</v>
      </c>
      <c r="BN717" s="53">
        <v>7.6234919999999998E-2</v>
      </c>
      <c r="BO717" s="53">
        <v>-3.9159939999999997E-2</v>
      </c>
      <c r="BP717" s="53">
        <v>-1.533822E-2</v>
      </c>
      <c r="BQ717" s="53">
        <v>-9.2298909999999998E-2</v>
      </c>
      <c r="BR717" s="53">
        <v>-0.12927838999999999</v>
      </c>
      <c r="BS717" s="53">
        <v>-0.13739139</v>
      </c>
      <c r="BT717" s="53">
        <v>-0.14108256999999999</v>
      </c>
      <c r="BU717" s="53">
        <v>-0.28486570999999999</v>
      </c>
      <c r="BV717" s="53">
        <v>-0.27434330000000001</v>
      </c>
      <c r="BW717" s="53">
        <v>-0.27438521999999999</v>
      </c>
      <c r="BX717" s="53">
        <v>-0.263297</v>
      </c>
      <c r="BY717" s="53">
        <v>-0.30334143000000002</v>
      </c>
      <c r="BZ717" s="53">
        <v>-0.24976418</v>
      </c>
      <c r="CA717" s="53">
        <v>-0.14180018999999999</v>
      </c>
      <c r="CB717" s="53">
        <v>-8.2988030000000004E-2</v>
      </c>
      <c r="CC717" s="53">
        <v>-3.1322509999999998E-2</v>
      </c>
      <c r="CD717" s="53">
        <v>-4.67476E-2</v>
      </c>
      <c r="CE717" s="53">
        <v>-8.7329899999999995E-3</v>
      </c>
      <c r="CF717" s="53">
        <v>-2.3418479999999998E-2</v>
      </c>
      <c r="CG717" s="53">
        <v>-2.24041E-2</v>
      </c>
      <c r="CH717" s="53">
        <v>6.8613299999999997E-3</v>
      </c>
      <c r="CI717" s="53">
        <v>6.0489969999999997E-2</v>
      </c>
      <c r="CJ717" s="53">
        <v>6.4500890000000005E-2</v>
      </c>
      <c r="CK717" s="53">
        <v>0.16015405999999999</v>
      </c>
      <c r="CL717" s="53">
        <v>0.14984728999999999</v>
      </c>
      <c r="CM717" s="53">
        <v>3.5209699999999997E-2</v>
      </c>
      <c r="CN717" s="53">
        <v>6.1113309999999997E-2</v>
      </c>
      <c r="CO717" s="53">
        <v>-9.2244500000000004E-3</v>
      </c>
      <c r="CP717" s="53">
        <v>-3.4113079999999997E-2</v>
      </c>
      <c r="CQ717" s="53">
        <v>-3.7980100000000003E-2</v>
      </c>
      <c r="CR717" s="53">
        <v>-3.9960969999999998E-2</v>
      </c>
      <c r="CS717" s="53">
        <v>-0.19560826000000001</v>
      </c>
      <c r="CT717" s="53">
        <v>-0.18660773999999999</v>
      </c>
      <c r="CU717" s="53">
        <v>-0.19733033999999999</v>
      </c>
      <c r="CV717" s="53">
        <v>-0.19371395</v>
      </c>
      <c r="CW717" s="53">
        <v>-0.24876319999999999</v>
      </c>
      <c r="CX717" s="53">
        <v>-0.20092159000000001</v>
      </c>
      <c r="CY717" s="53">
        <v>-9.8728830000000004E-2</v>
      </c>
      <c r="CZ717" s="53">
        <v>-4.1165210000000001E-2</v>
      </c>
      <c r="DA717" s="53">
        <v>1.46112E-3</v>
      </c>
      <c r="DB717" s="53">
        <v>-1.49383E-2</v>
      </c>
      <c r="DC717" s="53">
        <v>2.2113529999999999E-2</v>
      </c>
      <c r="DD717" s="53">
        <v>4.20755E-3</v>
      </c>
      <c r="DE717" s="53">
        <v>5.2237200000000003E-3</v>
      </c>
      <c r="DF717" s="53">
        <v>5.3794000000000002E-2</v>
      </c>
      <c r="DG717" s="53">
        <v>0.1152162</v>
      </c>
      <c r="DH717" s="53">
        <v>0.12701971000000001</v>
      </c>
      <c r="DI717" s="53">
        <v>0.23096924999999999</v>
      </c>
      <c r="DJ717" s="53">
        <v>0.22345966</v>
      </c>
      <c r="DK717" s="53">
        <v>0.10957934</v>
      </c>
      <c r="DL717" s="53">
        <v>0.13756486000000001</v>
      </c>
      <c r="DM717" s="53">
        <v>7.3850009999999994E-2</v>
      </c>
      <c r="DN717" s="53">
        <v>6.1052189999999999E-2</v>
      </c>
      <c r="DO717" s="53">
        <v>6.1431180000000002E-2</v>
      </c>
      <c r="DP717" s="53">
        <v>6.1160590000000001E-2</v>
      </c>
      <c r="DQ717" s="53">
        <v>-0.10635072</v>
      </c>
      <c r="DR717" s="53">
        <v>-9.8872260000000003E-2</v>
      </c>
      <c r="DS717" s="53">
        <v>-0.12027547</v>
      </c>
      <c r="DT717" s="53">
        <v>-0.12413082</v>
      </c>
      <c r="DU717" s="53">
        <v>-0.19418497000000001</v>
      </c>
      <c r="DV717" s="53">
        <v>-0.15207907000000001</v>
      </c>
      <c r="DW717" s="53">
        <v>-5.5657520000000002E-2</v>
      </c>
      <c r="DX717" s="53">
        <v>6.5760999999999999E-4</v>
      </c>
      <c r="DY717" s="53">
        <v>4.8795470000000001E-2</v>
      </c>
      <c r="DZ717" s="53">
        <v>3.0989269999999999E-2</v>
      </c>
      <c r="EA717" s="53">
        <v>6.6651020000000005E-2</v>
      </c>
      <c r="EB717" s="53">
        <v>4.409515E-2</v>
      </c>
      <c r="EC717" s="53">
        <v>4.511391E-2</v>
      </c>
      <c r="ED717" s="53">
        <v>0.12155732</v>
      </c>
      <c r="EE717" s="53">
        <v>0.19423219999999999</v>
      </c>
      <c r="EF717" s="53">
        <v>0.21728695000000001</v>
      </c>
      <c r="EG717" s="53">
        <v>0.33321519999999999</v>
      </c>
      <c r="EH717" s="53">
        <v>0.32974423000000003</v>
      </c>
      <c r="EI717" s="53">
        <v>0.21695727000000001</v>
      </c>
      <c r="EJ717" s="53">
        <v>0.24794872000000001</v>
      </c>
      <c r="EK717" s="53">
        <v>0.19379629000000001</v>
      </c>
      <c r="EL717" s="53">
        <v>0.19845573999999999</v>
      </c>
      <c r="EM717" s="53">
        <v>0.20496526000000001</v>
      </c>
      <c r="EN717" s="53">
        <v>0.20716409999999999</v>
      </c>
      <c r="EO717" s="53">
        <v>2.252293E-2</v>
      </c>
      <c r="EP717" s="53">
        <v>2.7803959999999999E-2</v>
      </c>
      <c r="EQ717" s="53">
        <v>-9.0204099999999995E-3</v>
      </c>
      <c r="ER717" s="53">
        <v>-2.366389E-2</v>
      </c>
      <c r="ES717" s="53">
        <v>-0.1153827</v>
      </c>
      <c r="ET717" s="53">
        <v>-8.1558160000000005E-2</v>
      </c>
      <c r="EU717" s="53">
        <v>6.5306599999999998E-3</v>
      </c>
      <c r="EV717" s="53">
        <v>6.1043109999999998E-2</v>
      </c>
      <c r="EW717" s="53">
        <v>70.38767</v>
      </c>
      <c r="EX717" s="53">
        <v>68.905779999999993</v>
      </c>
      <c r="EY717" s="53">
        <v>67.592690000000005</v>
      </c>
      <c r="EZ717" s="53">
        <v>66.428759999999997</v>
      </c>
      <c r="FA717" s="53">
        <v>65.511489999999995</v>
      </c>
      <c r="FB717" s="53">
        <v>64.632850000000005</v>
      </c>
      <c r="FC717" s="53">
        <v>64.555310000000006</v>
      </c>
      <c r="FD717" s="53">
        <v>66.363029999999995</v>
      </c>
      <c r="FE717" s="53">
        <v>69.412679999999995</v>
      </c>
      <c r="FF717" s="53">
        <v>73.036779999999993</v>
      </c>
      <c r="FG717" s="53">
        <v>77.276309999999995</v>
      </c>
      <c r="FH717" s="53">
        <v>81.403189999999995</v>
      </c>
      <c r="FI717" s="53">
        <v>84.656239999999997</v>
      </c>
      <c r="FJ717" s="53">
        <v>87.095889999999997</v>
      </c>
      <c r="FK717" s="53">
        <v>88.744439999999997</v>
      </c>
      <c r="FL717" s="53">
        <v>89.637860000000003</v>
      </c>
      <c r="FM717" s="53">
        <v>89.726190000000003</v>
      </c>
      <c r="FN717" s="53">
        <v>88.906480000000002</v>
      </c>
      <c r="FO717" s="53">
        <v>86.849869999999996</v>
      </c>
      <c r="FP717" s="53">
        <v>83.494349999999997</v>
      </c>
      <c r="FQ717" s="53">
        <v>79.444320000000005</v>
      </c>
      <c r="FR717" s="53">
        <v>76.430980000000005</v>
      </c>
      <c r="FS717" s="53">
        <v>74.12585</v>
      </c>
      <c r="FT717" s="53">
        <v>72.238190000000003</v>
      </c>
      <c r="FU717" s="53">
        <v>514</v>
      </c>
      <c r="FV717" s="53">
        <v>13123.4</v>
      </c>
      <c r="FW717" s="53">
        <v>138.4563</v>
      </c>
      <c r="FX717" s="53">
        <v>1</v>
      </c>
    </row>
    <row r="718" spans="1:180" x14ac:dyDescent="0.3">
      <c r="A718" t="s">
        <v>174</v>
      </c>
      <c r="B718" t="s">
        <v>247</v>
      </c>
      <c r="C718" t="s">
        <v>0</v>
      </c>
      <c r="D718" t="s">
        <v>227</v>
      </c>
      <c r="E718" t="s">
        <v>190</v>
      </c>
      <c r="F718" t="s">
        <v>234</v>
      </c>
      <c r="G718" t="s">
        <v>243</v>
      </c>
      <c r="H718" s="53">
        <v>83</v>
      </c>
      <c r="I718" s="53">
        <v>1.1916277</v>
      </c>
      <c r="J718" s="53">
        <v>1.1390712000000001</v>
      </c>
      <c r="K718" s="53">
        <v>1.0931573000000001</v>
      </c>
      <c r="L718" s="53">
        <v>1.1108537000000001</v>
      </c>
      <c r="M718" s="53">
        <v>1.1725991</v>
      </c>
      <c r="N718" s="53">
        <v>1.4303456000000001</v>
      </c>
      <c r="O718" s="53">
        <v>1.4555096000000001</v>
      </c>
      <c r="P718" s="53">
        <v>1.7877669</v>
      </c>
      <c r="Q718" s="53">
        <v>2.1247750999999999</v>
      </c>
      <c r="R718" s="53">
        <v>2.3413503000000002</v>
      </c>
      <c r="S718" s="53">
        <v>2.5676730999999999</v>
      </c>
      <c r="T718" s="53">
        <v>2.7182210000000002</v>
      </c>
      <c r="U718" s="53">
        <v>2.8089423999999998</v>
      </c>
      <c r="V718" s="53">
        <v>2.9145807000000001</v>
      </c>
      <c r="W718" s="53">
        <v>3.0278299999999998</v>
      </c>
      <c r="X718" s="53">
        <v>2.7614266000000001</v>
      </c>
      <c r="Y718" s="53">
        <v>2.5830072999999998</v>
      </c>
      <c r="Z718" s="53">
        <v>2.3541878999999999</v>
      </c>
      <c r="AA718" s="53">
        <v>2.1107106999999998</v>
      </c>
      <c r="AB718" s="53">
        <v>1.9101778</v>
      </c>
      <c r="AC718" s="53">
        <v>1.6706979</v>
      </c>
      <c r="AD718" s="53">
        <v>1.5971283000000001</v>
      </c>
      <c r="AE718" s="53">
        <v>1.4719145</v>
      </c>
      <c r="AF718" s="53">
        <v>1.3220273</v>
      </c>
      <c r="AG718" s="53">
        <v>-0.12660745000000001</v>
      </c>
      <c r="AH718" s="53">
        <v>-0.13687479999999999</v>
      </c>
      <c r="AI718" s="53">
        <v>-0.14950441</v>
      </c>
      <c r="AJ718" s="53">
        <v>-0.13787993000000001</v>
      </c>
      <c r="AK718" s="53">
        <v>-0.13904375999999999</v>
      </c>
      <c r="AL718" s="53">
        <v>-9.2723040000000007E-2</v>
      </c>
      <c r="AM718" s="53">
        <v>-0.26481581999999998</v>
      </c>
      <c r="AN718" s="53">
        <v>-0.11981182999999999</v>
      </c>
      <c r="AO718" s="53">
        <v>-0.103937</v>
      </c>
      <c r="AP718" s="53">
        <v>-0.1013684</v>
      </c>
      <c r="AQ718" s="53">
        <v>-8.0274269999999995E-2</v>
      </c>
      <c r="AR718" s="53">
        <v>-0.11367481</v>
      </c>
      <c r="AS718" s="53">
        <v>-0.12855521</v>
      </c>
      <c r="AT718" s="53">
        <v>-0.16190784999999999</v>
      </c>
      <c r="AU718" s="53">
        <v>-0.10654179</v>
      </c>
      <c r="AV718" s="53">
        <v>-0.28679355000000001</v>
      </c>
      <c r="AW718" s="53">
        <v>-0.27921838999999998</v>
      </c>
      <c r="AX718" s="53">
        <v>-0.22246473</v>
      </c>
      <c r="AY718" s="53">
        <v>-0.20274002999999999</v>
      </c>
      <c r="AZ718" s="53">
        <v>-0.25340622000000002</v>
      </c>
      <c r="BA718" s="53">
        <v>-0.35111696999999997</v>
      </c>
      <c r="BB718" s="53">
        <v>-0.17242494999999999</v>
      </c>
      <c r="BC718" s="53">
        <v>-9.8697129999999994E-2</v>
      </c>
      <c r="BD718" s="53">
        <v>-9.490759E-2</v>
      </c>
      <c r="BE718" s="53">
        <v>-6.928877E-2</v>
      </c>
      <c r="BF718" s="53">
        <v>-7.9872769999999996E-2</v>
      </c>
      <c r="BG718" s="53">
        <v>-9.2982739999999994E-2</v>
      </c>
      <c r="BH718" s="53">
        <v>-8.2043859999999996E-2</v>
      </c>
      <c r="BI718" s="53">
        <v>-8.2605970000000001E-2</v>
      </c>
      <c r="BJ718" s="53">
        <v>-3.8443499999999999E-3</v>
      </c>
      <c r="BK718" s="53">
        <v>-0.17132005</v>
      </c>
      <c r="BL718" s="53">
        <v>-3.2903620000000001E-2</v>
      </c>
      <c r="BM718" s="53">
        <v>1.247964E-2</v>
      </c>
      <c r="BN718" s="53">
        <v>3.2301330000000003E-2</v>
      </c>
      <c r="BO718" s="53">
        <v>7.0545200000000002E-2</v>
      </c>
      <c r="BP718" s="53">
        <v>4.5874610000000003E-2</v>
      </c>
      <c r="BQ718" s="53">
        <v>2.556891E-2</v>
      </c>
      <c r="BR718" s="53">
        <v>-8.0905100000000004E-3</v>
      </c>
      <c r="BS718" s="53">
        <v>4.6521970000000003E-2</v>
      </c>
      <c r="BT718" s="53">
        <v>-0.13451817999999999</v>
      </c>
      <c r="BU718" s="53">
        <v>-0.13383700000000001</v>
      </c>
      <c r="BV718" s="53">
        <v>-8.7368039999999994E-2</v>
      </c>
      <c r="BW718" s="53">
        <v>-8.7843879999999999E-2</v>
      </c>
      <c r="BX718" s="53">
        <v>-0.15242452000000001</v>
      </c>
      <c r="BY718" s="53">
        <v>-0.24113492</v>
      </c>
      <c r="BZ718" s="53">
        <v>-8.4393819999999994E-2</v>
      </c>
      <c r="CA718" s="53">
        <v>-1.0245809999999999E-2</v>
      </c>
      <c r="CB718" s="53">
        <v>-1.8909100000000002E-2</v>
      </c>
      <c r="CC718" s="53">
        <v>-2.9590040000000001E-2</v>
      </c>
      <c r="CD718" s="53">
        <v>-4.039334E-2</v>
      </c>
      <c r="CE718" s="53">
        <v>-5.3835939999999999E-2</v>
      </c>
      <c r="CF718" s="53">
        <v>-4.3371949999999999E-2</v>
      </c>
      <c r="CG718" s="53">
        <v>-4.3517359999999998E-2</v>
      </c>
      <c r="CH718" s="53">
        <v>5.7712729999999997E-2</v>
      </c>
      <c r="CI718" s="53">
        <v>-0.10656519</v>
      </c>
      <c r="CJ718" s="53">
        <v>2.7288759999999999E-2</v>
      </c>
      <c r="CK718" s="53">
        <v>9.3109399999999995E-2</v>
      </c>
      <c r="CL718" s="53">
        <v>0.12488056</v>
      </c>
      <c r="CM718" s="53">
        <v>0.17500235</v>
      </c>
      <c r="CN718" s="53">
        <v>0.15637806000000001</v>
      </c>
      <c r="CO718" s="53">
        <v>0.13231477999999999</v>
      </c>
      <c r="CP718" s="53">
        <v>9.84429E-2</v>
      </c>
      <c r="CQ718" s="53">
        <v>0.15253342</v>
      </c>
      <c r="CR718" s="53">
        <v>-2.905278E-2</v>
      </c>
      <c r="CS718" s="53">
        <v>-3.3146259999999997E-2</v>
      </c>
      <c r="CT718" s="53">
        <v>6.1994900000000002E-3</v>
      </c>
      <c r="CU718" s="53">
        <v>-8.2671700000000008E-3</v>
      </c>
      <c r="CV718" s="53">
        <v>-8.2484840000000004E-2</v>
      </c>
      <c r="CW718" s="53">
        <v>-0.16496167</v>
      </c>
      <c r="CX718" s="53">
        <v>-2.342369E-2</v>
      </c>
      <c r="CY718" s="53">
        <v>5.1015289999999998E-2</v>
      </c>
      <c r="CZ718" s="53">
        <v>3.3727229999999997E-2</v>
      </c>
      <c r="DA718" s="53">
        <v>1.010869E-2</v>
      </c>
      <c r="DB718" s="53">
        <v>-9.1390999999999998E-4</v>
      </c>
      <c r="DC718" s="53">
        <v>-1.468917E-2</v>
      </c>
      <c r="DD718" s="53">
        <v>-4.7000399999999999E-3</v>
      </c>
      <c r="DE718" s="53">
        <v>-4.4287500000000004E-3</v>
      </c>
      <c r="DF718" s="53">
        <v>0.11926984</v>
      </c>
      <c r="DG718" s="53">
        <v>-4.1810359999999998E-2</v>
      </c>
      <c r="DH718" s="53">
        <v>8.7481089999999997E-2</v>
      </c>
      <c r="DI718" s="53">
        <v>0.17373925000000001</v>
      </c>
      <c r="DJ718" s="53">
        <v>0.21745982999999999</v>
      </c>
      <c r="DK718" s="53">
        <v>0.27945942000000001</v>
      </c>
      <c r="DL718" s="53">
        <v>0.2668816</v>
      </c>
      <c r="DM718" s="53">
        <v>0.23906067</v>
      </c>
      <c r="DN718" s="53">
        <v>0.20497639000000001</v>
      </c>
      <c r="DO718" s="53">
        <v>0.25854492000000001</v>
      </c>
      <c r="DP718" s="53">
        <v>7.6412659999999993E-2</v>
      </c>
      <c r="DQ718" s="53">
        <v>6.7544450000000006E-2</v>
      </c>
      <c r="DR718" s="53">
        <v>9.9766999999999995E-2</v>
      </c>
      <c r="DS718" s="53">
        <v>7.1309540000000005E-2</v>
      </c>
      <c r="DT718" s="53">
        <v>-1.2545199999999999E-2</v>
      </c>
      <c r="DU718" s="53">
        <v>-8.8788420000000007E-2</v>
      </c>
      <c r="DV718" s="53">
        <v>3.7546410000000002E-2</v>
      </c>
      <c r="DW718" s="53">
        <v>0.11227642</v>
      </c>
      <c r="DX718" s="53">
        <v>8.6363570000000001E-2</v>
      </c>
      <c r="DY718" s="53">
        <v>6.742737E-2</v>
      </c>
      <c r="DZ718" s="53">
        <v>5.6088100000000002E-2</v>
      </c>
      <c r="EA718" s="53">
        <v>4.1832550000000003E-2</v>
      </c>
      <c r="EB718" s="53">
        <v>5.1136050000000002E-2</v>
      </c>
      <c r="EC718" s="53">
        <v>5.2009E-2</v>
      </c>
      <c r="ED718" s="53">
        <v>0.20814848</v>
      </c>
      <c r="EE718" s="53">
        <v>5.168536E-2</v>
      </c>
      <c r="EF718" s="53">
        <v>0.17438930999999999</v>
      </c>
      <c r="EG718" s="53">
        <v>0.29015587999999998</v>
      </c>
      <c r="EH718" s="53">
        <v>0.35112958999999999</v>
      </c>
      <c r="EI718" s="53">
        <v>0.43027889000000002</v>
      </c>
      <c r="EJ718" s="53">
        <v>0.42643101</v>
      </c>
      <c r="EK718" s="53">
        <v>0.39318478000000001</v>
      </c>
      <c r="EL718" s="53">
        <v>0.35879372999999998</v>
      </c>
      <c r="EM718" s="53">
        <v>0.41160869999999999</v>
      </c>
      <c r="EN718" s="53">
        <v>0.22868799000000001</v>
      </c>
      <c r="EO718" s="53">
        <v>0.21292588000000001</v>
      </c>
      <c r="EP718" s="53">
        <v>0.23486369000000001</v>
      </c>
      <c r="EQ718" s="53">
        <v>0.18620569000000001</v>
      </c>
      <c r="ER718" s="53">
        <v>8.8436500000000001E-2</v>
      </c>
      <c r="ES718" s="53">
        <v>2.1193630000000001E-2</v>
      </c>
      <c r="ET718" s="53">
        <v>0.12557751</v>
      </c>
      <c r="EU718" s="53">
        <v>0.20072770000000001</v>
      </c>
      <c r="EV718" s="53">
        <v>0.16236202999999999</v>
      </c>
      <c r="EW718" s="53">
        <v>66.507869999999997</v>
      </c>
      <c r="EX718" s="53">
        <v>65.278700000000001</v>
      </c>
      <c r="EY718" s="53">
        <v>64.178030000000007</v>
      </c>
      <c r="EZ718" s="53">
        <v>63.220050000000001</v>
      </c>
      <c r="FA718" s="53">
        <v>62.308860000000003</v>
      </c>
      <c r="FB718" s="53">
        <v>61.469329999999999</v>
      </c>
      <c r="FC718" s="53">
        <v>60.874969999999998</v>
      </c>
      <c r="FD718" s="53">
        <v>61.71069</v>
      </c>
      <c r="FE718" s="53">
        <v>64.951400000000007</v>
      </c>
      <c r="FF718" s="53">
        <v>69.188180000000003</v>
      </c>
      <c r="FG718" s="53">
        <v>73.618449999999996</v>
      </c>
      <c r="FH718" s="53">
        <v>77.709909999999994</v>
      </c>
      <c r="FI718" s="53">
        <v>80.976969999999994</v>
      </c>
      <c r="FJ718" s="53">
        <v>83.569069999999996</v>
      </c>
      <c r="FK718" s="53">
        <v>85.168909999999997</v>
      </c>
      <c r="FL718" s="53">
        <v>85.715230000000005</v>
      </c>
      <c r="FM718" s="53">
        <v>85.350880000000004</v>
      </c>
      <c r="FN718" s="53">
        <v>83.77216</v>
      </c>
      <c r="FO718" s="53">
        <v>80.738720000000001</v>
      </c>
      <c r="FP718" s="53">
        <v>76.768600000000006</v>
      </c>
      <c r="FQ718" s="53">
        <v>73.554990000000004</v>
      </c>
      <c r="FR718" s="53">
        <v>71.022840000000002</v>
      </c>
      <c r="FS718" s="53">
        <v>69.001069999999999</v>
      </c>
      <c r="FT718" s="53">
        <v>67.364310000000003</v>
      </c>
      <c r="FU718" s="53">
        <v>513.96669999999995</v>
      </c>
      <c r="FV718" s="53">
        <v>11917.79</v>
      </c>
      <c r="FW718" s="53">
        <v>149.0795</v>
      </c>
      <c r="FX718" s="53">
        <v>1</v>
      </c>
    </row>
    <row r="719" spans="1:180" x14ac:dyDescent="0.3">
      <c r="A719" t="s">
        <v>174</v>
      </c>
      <c r="B719" t="s">
        <v>247</v>
      </c>
      <c r="C719" t="s">
        <v>0</v>
      </c>
      <c r="D719" t="s">
        <v>248</v>
      </c>
      <c r="E719" t="s">
        <v>187</v>
      </c>
      <c r="F719" t="s">
        <v>234</v>
      </c>
      <c r="G719" t="s">
        <v>243</v>
      </c>
      <c r="H719" s="53">
        <v>83</v>
      </c>
      <c r="I719" s="53">
        <v>1.2394879999999999</v>
      </c>
      <c r="J719" s="53">
        <v>1.1789984</v>
      </c>
      <c r="K719" s="53">
        <v>1.1476659</v>
      </c>
      <c r="L719" s="53">
        <v>1.1072142</v>
      </c>
      <c r="M719" s="53">
        <v>1.1208644000000001</v>
      </c>
      <c r="N719" s="53">
        <v>1.1498363</v>
      </c>
      <c r="O719" s="53">
        <v>1.2658081000000001</v>
      </c>
      <c r="P719" s="53">
        <v>1.3136293999999999</v>
      </c>
      <c r="Q719" s="53">
        <v>1.4848393</v>
      </c>
      <c r="R719" s="53">
        <v>1.5800801</v>
      </c>
      <c r="S719" s="53">
        <v>1.735398</v>
      </c>
      <c r="T719" s="53">
        <v>1.8598424</v>
      </c>
      <c r="U719" s="53">
        <v>1.9682213</v>
      </c>
      <c r="V719" s="53">
        <v>2.0534408000000002</v>
      </c>
      <c r="W719" s="53">
        <v>2.1360291</v>
      </c>
      <c r="X719" s="53">
        <v>2.1858805000000001</v>
      </c>
      <c r="Y719" s="53">
        <v>2.1591212999999998</v>
      </c>
      <c r="Z719" s="53">
        <v>2.1167299000000002</v>
      </c>
      <c r="AA719" s="53">
        <v>1.9596292</v>
      </c>
      <c r="AB719" s="53">
        <v>1.8186138000000001</v>
      </c>
      <c r="AC719" s="53">
        <v>1.6528778</v>
      </c>
      <c r="AD719" s="53">
        <v>1.6003429</v>
      </c>
      <c r="AE719" s="53">
        <v>1.4315450000000001</v>
      </c>
      <c r="AF719" s="53">
        <v>1.3313124999999999</v>
      </c>
      <c r="AG719" s="53">
        <v>-8.6490150000000002E-2</v>
      </c>
      <c r="AH719" s="53">
        <v>-9.995126E-2</v>
      </c>
      <c r="AI719" s="53">
        <v>-9.7871609999999998E-2</v>
      </c>
      <c r="AJ719" s="53">
        <v>-0.10913030999999999</v>
      </c>
      <c r="AK719" s="53">
        <v>-0.10628324</v>
      </c>
      <c r="AL719" s="53">
        <v>-0.13709774</v>
      </c>
      <c r="AM719" s="53">
        <v>-0.14956159999999999</v>
      </c>
      <c r="AN719" s="53">
        <v>-0.17210407</v>
      </c>
      <c r="AO719" s="53">
        <v>-0.15011073</v>
      </c>
      <c r="AP719" s="53">
        <v>-0.21904646</v>
      </c>
      <c r="AQ719" s="53">
        <v>-0.21288994</v>
      </c>
      <c r="AR719" s="53">
        <v>-0.21795543000000001</v>
      </c>
      <c r="AS719" s="53">
        <v>-0.20757785000000001</v>
      </c>
      <c r="AT719" s="53">
        <v>-0.19400651999999999</v>
      </c>
      <c r="AU719" s="53">
        <v>-0.16046083</v>
      </c>
      <c r="AV719" s="53">
        <v>-0.14650181000000001</v>
      </c>
      <c r="AW719" s="53">
        <v>-0.17186377999999999</v>
      </c>
      <c r="AX719" s="53">
        <v>-0.15300675999999999</v>
      </c>
      <c r="AY719" s="53">
        <v>-0.15254421000000001</v>
      </c>
      <c r="AZ719" s="53">
        <v>-0.15806967999999999</v>
      </c>
      <c r="BA719" s="53">
        <v>-0.20080820999999999</v>
      </c>
      <c r="BB719" s="53">
        <v>-0.11070373999999999</v>
      </c>
      <c r="BC719" s="53">
        <v>-9.8351510000000003E-2</v>
      </c>
      <c r="BD719" s="53">
        <v>-6.0834590000000001E-2</v>
      </c>
      <c r="BE719" s="53">
        <v>-4.5985369999999998E-2</v>
      </c>
      <c r="BF719" s="53">
        <v>-5.8193910000000001E-2</v>
      </c>
      <c r="BG719" s="53">
        <v>-5.094336E-2</v>
      </c>
      <c r="BH719" s="53">
        <v>-6.9691119999999995E-2</v>
      </c>
      <c r="BI719" s="53">
        <v>-6.3631389999999996E-2</v>
      </c>
      <c r="BJ719" s="53">
        <v>-8.9805670000000004E-2</v>
      </c>
      <c r="BK719" s="53">
        <v>-5.0923700000000002E-2</v>
      </c>
      <c r="BL719" s="53">
        <v>-8.7822300000000006E-2</v>
      </c>
      <c r="BM719" s="53">
        <v>-6.9546280000000002E-2</v>
      </c>
      <c r="BN719" s="53">
        <v>-0.14358386000000001</v>
      </c>
      <c r="BO719" s="53">
        <v>-0.14095234000000001</v>
      </c>
      <c r="BP719" s="53">
        <v>-0.14350468</v>
      </c>
      <c r="BQ719" s="53">
        <v>-0.12898656</v>
      </c>
      <c r="BR719" s="53">
        <v>-0.11391957</v>
      </c>
      <c r="BS719" s="53">
        <v>-7.7053330000000003E-2</v>
      </c>
      <c r="BT719" s="53">
        <v>-5.928253E-2</v>
      </c>
      <c r="BU719" s="53">
        <v>-8.1001180000000006E-2</v>
      </c>
      <c r="BV719" s="53">
        <v>-6.7140430000000001E-2</v>
      </c>
      <c r="BW719" s="53">
        <v>-0.10191902</v>
      </c>
      <c r="BX719" s="53">
        <v>-0.11168588</v>
      </c>
      <c r="BY719" s="53">
        <v>-0.1590539</v>
      </c>
      <c r="BZ719" s="53">
        <v>-6.5880720000000004E-2</v>
      </c>
      <c r="CA719" s="53">
        <v>-5.8634510000000001E-2</v>
      </c>
      <c r="CB719" s="53">
        <v>-2.3617849999999999E-2</v>
      </c>
      <c r="CC719" s="53">
        <v>-1.7931880000000001E-2</v>
      </c>
      <c r="CD719" s="53">
        <v>-2.9272909999999999E-2</v>
      </c>
      <c r="CE719" s="53">
        <v>-1.8440970000000001E-2</v>
      </c>
      <c r="CF719" s="53">
        <v>-4.2375639999999999E-2</v>
      </c>
      <c r="CG719" s="53">
        <v>-3.4090839999999997E-2</v>
      </c>
      <c r="CH719" s="53">
        <v>-5.7051280000000003E-2</v>
      </c>
      <c r="CI719" s="53">
        <v>1.7392600000000001E-2</v>
      </c>
      <c r="CJ719" s="53">
        <v>-2.9449050000000001E-2</v>
      </c>
      <c r="CK719" s="53">
        <v>-1.3747570000000001E-2</v>
      </c>
      <c r="CL719" s="53">
        <v>-9.1318590000000005E-2</v>
      </c>
      <c r="CM719" s="53">
        <v>-9.1128609999999999E-2</v>
      </c>
      <c r="CN719" s="53">
        <v>-9.1940350000000004E-2</v>
      </c>
      <c r="CO719" s="53">
        <v>-7.4554499999999996E-2</v>
      </c>
      <c r="CP719" s="53">
        <v>-5.8451599999999999E-2</v>
      </c>
      <c r="CQ719" s="53">
        <v>-1.928556E-2</v>
      </c>
      <c r="CR719" s="53">
        <v>1.1252600000000001E-3</v>
      </c>
      <c r="CS719" s="53">
        <v>-1.8070030000000001E-2</v>
      </c>
      <c r="CT719" s="53">
        <v>-7.66967E-3</v>
      </c>
      <c r="CU719" s="53">
        <v>-6.6856260000000001E-2</v>
      </c>
      <c r="CV719" s="53">
        <v>-7.956059E-2</v>
      </c>
      <c r="CW719" s="53">
        <v>-0.13013495</v>
      </c>
      <c r="CX719" s="53">
        <v>-3.4836440000000003E-2</v>
      </c>
      <c r="CY719" s="53">
        <v>-3.1126669999999999E-2</v>
      </c>
      <c r="CZ719" s="53">
        <v>2.1583599999999998E-3</v>
      </c>
      <c r="DA719" s="53">
        <v>1.012162E-2</v>
      </c>
      <c r="DB719" s="53">
        <v>-3.5190999999999998E-4</v>
      </c>
      <c r="DC719" s="53">
        <v>1.406142E-2</v>
      </c>
      <c r="DD719" s="53">
        <v>-1.506016E-2</v>
      </c>
      <c r="DE719" s="53">
        <v>-4.5502800000000003E-3</v>
      </c>
      <c r="DF719" s="53">
        <v>-2.429692E-2</v>
      </c>
      <c r="DG719" s="53">
        <v>8.5708870000000006E-2</v>
      </c>
      <c r="DH719" s="53">
        <v>2.892424E-2</v>
      </c>
      <c r="DI719" s="53">
        <v>4.2051140000000001E-2</v>
      </c>
      <c r="DJ719" s="53">
        <v>-3.905343E-2</v>
      </c>
      <c r="DK719" s="53">
        <v>-4.1304800000000003E-2</v>
      </c>
      <c r="DL719" s="53">
        <v>-4.0375960000000002E-2</v>
      </c>
      <c r="DM719" s="53">
        <v>-2.012243E-2</v>
      </c>
      <c r="DN719" s="53">
        <v>-2.9836300000000001E-3</v>
      </c>
      <c r="DO719" s="53">
        <v>3.8482210000000003E-2</v>
      </c>
      <c r="DP719" s="53">
        <v>6.1533049999999999E-2</v>
      </c>
      <c r="DQ719" s="53">
        <v>4.4861129999999999E-2</v>
      </c>
      <c r="DR719" s="53">
        <v>5.1801079999999999E-2</v>
      </c>
      <c r="DS719" s="53">
        <v>-3.1793460000000003E-2</v>
      </c>
      <c r="DT719" s="53">
        <v>-4.7435310000000001E-2</v>
      </c>
      <c r="DU719" s="53">
        <v>-0.10121601</v>
      </c>
      <c r="DV719" s="53">
        <v>-3.7921500000000002E-3</v>
      </c>
      <c r="DW719" s="53">
        <v>-3.61882E-3</v>
      </c>
      <c r="DX719" s="53">
        <v>2.7934549999999999E-2</v>
      </c>
      <c r="DY719" s="53">
        <v>5.0626400000000002E-2</v>
      </c>
      <c r="DZ719" s="53">
        <v>4.1405419999999998E-2</v>
      </c>
      <c r="EA719" s="53">
        <v>6.0989700000000001E-2</v>
      </c>
      <c r="EB719" s="53">
        <v>2.4379049999999999E-2</v>
      </c>
      <c r="EC719" s="53">
        <v>3.8101580000000003E-2</v>
      </c>
      <c r="ED719" s="53">
        <v>2.2995169999999999E-2</v>
      </c>
      <c r="EE719" s="53">
        <v>0.18434681999999999</v>
      </c>
      <c r="EF719" s="53">
        <v>0.11320602</v>
      </c>
      <c r="EG719" s="53">
        <v>0.12261565000000001</v>
      </c>
      <c r="EH719" s="53">
        <v>3.6409219999999999E-2</v>
      </c>
      <c r="EI719" s="53">
        <v>3.0632800000000002E-2</v>
      </c>
      <c r="EJ719" s="53">
        <v>3.4074800000000002E-2</v>
      </c>
      <c r="EK719" s="53">
        <v>5.8468840000000001E-2</v>
      </c>
      <c r="EL719" s="53">
        <v>7.71033E-2</v>
      </c>
      <c r="EM719" s="53">
        <v>0.12188973</v>
      </c>
      <c r="EN719" s="53">
        <v>0.14875226999999999</v>
      </c>
      <c r="EO719" s="53">
        <v>0.13572366999999999</v>
      </c>
      <c r="EP719" s="53">
        <v>0.13766745</v>
      </c>
      <c r="EQ719" s="53">
        <v>1.883166E-2</v>
      </c>
      <c r="ER719" s="53">
        <v>-1.05152E-3</v>
      </c>
      <c r="ES719" s="53">
        <v>-5.946166E-2</v>
      </c>
      <c r="ET719" s="53">
        <v>4.1030879999999999E-2</v>
      </c>
      <c r="EU719" s="53">
        <v>3.6098140000000001E-2</v>
      </c>
      <c r="EV719" s="53">
        <v>6.5151299999999995E-2</v>
      </c>
      <c r="EW719" s="53">
        <v>69.291830000000004</v>
      </c>
      <c r="EX719" s="53">
        <v>67.878649999999993</v>
      </c>
      <c r="EY719" s="53">
        <v>66.600440000000006</v>
      </c>
      <c r="EZ719" s="53">
        <v>65.461820000000003</v>
      </c>
      <c r="FA719" s="53">
        <v>64.246350000000007</v>
      </c>
      <c r="FB719" s="53">
        <v>63.260330000000003</v>
      </c>
      <c r="FC719" s="53">
        <v>63.508510000000001</v>
      </c>
      <c r="FD719" s="53">
        <v>65.990520000000004</v>
      </c>
      <c r="FE719" s="53">
        <v>69.400289999999998</v>
      </c>
      <c r="FF719" s="53">
        <v>73.427890000000005</v>
      </c>
      <c r="FG719" s="53">
        <v>77.061769999999996</v>
      </c>
      <c r="FH719" s="53">
        <v>80.597269999999995</v>
      </c>
      <c r="FI719" s="53">
        <v>83.462299999999999</v>
      </c>
      <c r="FJ719" s="53">
        <v>85.556910000000002</v>
      </c>
      <c r="FK719" s="53">
        <v>87.290610000000001</v>
      </c>
      <c r="FL719" s="53">
        <v>88.170230000000004</v>
      </c>
      <c r="FM719" s="53">
        <v>88.164029999999997</v>
      </c>
      <c r="FN719" s="53">
        <v>87.158680000000004</v>
      </c>
      <c r="FO719" s="53">
        <v>85.026150000000001</v>
      </c>
      <c r="FP719" s="53">
        <v>81.871960000000001</v>
      </c>
      <c r="FQ719" s="53">
        <v>77.779430000000005</v>
      </c>
      <c r="FR719" s="53">
        <v>74.595699999999994</v>
      </c>
      <c r="FS719" s="53">
        <v>72.273830000000004</v>
      </c>
      <c r="FT719" s="53">
        <v>70.376090000000005</v>
      </c>
      <c r="FU719" s="53">
        <v>514</v>
      </c>
      <c r="FV719" s="53">
        <v>12183.81</v>
      </c>
      <c r="FW719" s="53">
        <v>128.93610000000001</v>
      </c>
      <c r="FX719" s="53">
        <v>1</v>
      </c>
    </row>
    <row r="720" spans="1:180" x14ac:dyDescent="0.3">
      <c r="A720" t="s">
        <v>174</v>
      </c>
      <c r="B720" t="s">
        <v>247</v>
      </c>
      <c r="C720" t="s">
        <v>0</v>
      </c>
      <c r="D720" t="s">
        <v>227</v>
      </c>
      <c r="E720" t="s">
        <v>187</v>
      </c>
      <c r="F720" t="s">
        <v>234</v>
      </c>
      <c r="G720" t="s">
        <v>243</v>
      </c>
      <c r="H720" s="53">
        <v>83</v>
      </c>
      <c r="I720" s="53">
        <v>1.1767590999999999</v>
      </c>
      <c r="J720" s="53">
        <v>1.1442629</v>
      </c>
      <c r="K720" s="53">
        <v>1.1096751</v>
      </c>
      <c r="L720" s="53">
        <v>1.109456</v>
      </c>
      <c r="M720" s="53">
        <v>1.1998089999999999</v>
      </c>
      <c r="N720" s="53">
        <v>1.3893536</v>
      </c>
      <c r="O720" s="53">
        <v>1.5640852000000001</v>
      </c>
      <c r="P720" s="53">
        <v>1.8870108000000001</v>
      </c>
      <c r="Q720" s="53">
        <v>2.1533337000000001</v>
      </c>
      <c r="R720" s="53">
        <v>2.3167100999999999</v>
      </c>
      <c r="S720" s="53">
        <v>2.4764759999999999</v>
      </c>
      <c r="T720" s="53">
        <v>2.5722388999999999</v>
      </c>
      <c r="U720" s="53">
        <v>2.6022492000000002</v>
      </c>
      <c r="V720" s="53">
        <v>2.663265</v>
      </c>
      <c r="W720" s="53">
        <v>2.7447892999999999</v>
      </c>
      <c r="X720" s="53">
        <v>2.6837818000000002</v>
      </c>
      <c r="Y720" s="53">
        <v>2.4090533999999999</v>
      </c>
      <c r="Z720" s="53">
        <v>2.1663955000000001</v>
      </c>
      <c r="AA720" s="53">
        <v>1.9674262</v>
      </c>
      <c r="AB720" s="53">
        <v>1.8543204</v>
      </c>
      <c r="AC720" s="53">
        <v>1.6240460999999999</v>
      </c>
      <c r="AD720" s="53">
        <v>1.4616914000000001</v>
      </c>
      <c r="AE720" s="53">
        <v>1.3249074000000001</v>
      </c>
      <c r="AF720" s="53">
        <v>1.2113202999999999</v>
      </c>
      <c r="AG720" s="53">
        <v>-0.11002737</v>
      </c>
      <c r="AH720" s="53">
        <v>-9.6577720000000006E-2</v>
      </c>
      <c r="AI720" s="53">
        <v>-9.433996E-2</v>
      </c>
      <c r="AJ720" s="53">
        <v>-0.10046136999999999</v>
      </c>
      <c r="AK720" s="53">
        <v>-7.8749299999999994E-2</v>
      </c>
      <c r="AL720" s="53">
        <v>-8.9865429999999996E-2</v>
      </c>
      <c r="AM720" s="53">
        <v>-8.8005319999999998E-2</v>
      </c>
      <c r="AN720" s="53">
        <v>-3.7970770000000001E-2</v>
      </c>
      <c r="AO720" s="53">
        <v>-5.3259109999999998E-2</v>
      </c>
      <c r="AP720" s="53">
        <v>-9.1068510000000005E-2</v>
      </c>
      <c r="AQ720" s="53">
        <v>-9.7637219999999997E-2</v>
      </c>
      <c r="AR720" s="53">
        <v>-0.1178092</v>
      </c>
      <c r="AS720" s="53">
        <v>-0.17647335</v>
      </c>
      <c r="AT720" s="53">
        <v>-0.19599678000000001</v>
      </c>
      <c r="AU720" s="53">
        <v>-0.16955181999999999</v>
      </c>
      <c r="AV720" s="53">
        <v>-0.16850195000000001</v>
      </c>
      <c r="AW720" s="53">
        <v>-0.31527376000000001</v>
      </c>
      <c r="AX720" s="53">
        <v>-0.33615846999999999</v>
      </c>
      <c r="AY720" s="53">
        <v>-0.30078976000000002</v>
      </c>
      <c r="AZ720" s="53">
        <v>-0.27164032999999999</v>
      </c>
      <c r="BA720" s="53">
        <v>-0.31724251999999997</v>
      </c>
      <c r="BB720" s="53">
        <v>-0.28465074000000001</v>
      </c>
      <c r="BC720" s="53">
        <v>-0.23464731</v>
      </c>
      <c r="BD720" s="53">
        <v>-0.18752920000000001</v>
      </c>
      <c r="BE720" s="53">
        <v>-7.5631459999999998E-2</v>
      </c>
      <c r="BF720" s="53">
        <v>-6.0611999999999999E-2</v>
      </c>
      <c r="BG720" s="53">
        <v>-6.1370269999999998E-2</v>
      </c>
      <c r="BH720" s="53">
        <v>-6.7015279999999997E-2</v>
      </c>
      <c r="BI720" s="53">
        <v>-4.0130560000000003E-2</v>
      </c>
      <c r="BJ720" s="53">
        <v>-9.8804700000000006E-3</v>
      </c>
      <c r="BK720" s="53">
        <v>-2.9140300000000002E-3</v>
      </c>
      <c r="BL720" s="53">
        <v>7.4166469999999998E-2</v>
      </c>
      <c r="BM720" s="53">
        <v>6.7439440000000003E-2</v>
      </c>
      <c r="BN720" s="53">
        <v>3.8282990000000003E-2</v>
      </c>
      <c r="BO720" s="53">
        <v>3.9341439999999998E-2</v>
      </c>
      <c r="BP720" s="53">
        <v>1.160516E-2</v>
      </c>
      <c r="BQ720" s="53">
        <v>-4.678537E-2</v>
      </c>
      <c r="BR720" s="53">
        <v>-7.1482019999999993E-2</v>
      </c>
      <c r="BS720" s="53">
        <v>-4.0276340000000001E-2</v>
      </c>
      <c r="BT720" s="53">
        <v>-4.6066259999999998E-2</v>
      </c>
      <c r="BU720" s="53">
        <v>-0.20316981000000001</v>
      </c>
      <c r="BV720" s="53">
        <v>-0.22884735</v>
      </c>
      <c r="BW720" s="53">
        <v>-0.22044949</v>
      </c>
      <c r="BX720" s="53">
        <v>-0.18940691000000001</v>
      </c>
      <c r="BY720" s="53">
        <v>-0.26733752</v>
      </c>
      <c r="BZ720" s="53">
        <v>-0.24243054999999999</v>
      </c>
      <c r="CA720" s="53">
        <v>-0.18427013</v>
      </c>
      <c r="CB720" s="53">
        <v>-0.14632750999999999</v>
      </c>
      <c r="CC720" s="53">
        <v>-5.1808960000000001E-2</v>
      </c>
      <c r="CD720" s="53">
        <v>-3.5702249999999998E-2</v>
      </c>
      <c r="CE720" s="53">
        <v>-3.8535590000000002E-2</v>
      </c>
      <c r="CF720" s="53">
        <v>-4.3850640000000003E-2</v>
      </c>
      <c r="CG720" s="53">
        <v>-1.338335E-2</v>
      </c>
      <c r="CH720" s="53">
        <v>4.5516870000000001E-2</v>
      </c>
      <c r="CI720" s="53">
        <v>5.6019909999999999E-2</v>
      </c>
      <c r="CJ720" s="53">
        <v>0.15183240000000001</v>
      </c>
      <c r="CK720" s="53">
        <v>0.15103485</v>
      </c>
      <c r="CL720" s="53">
        <v>0.12787145999999999</v>
      </c>
      <c r="CM720" s="53">
        <v>0.13421241</v>
      </c>
      <c r="CN720" s="53">
        <v>0.10123717</v>
      </c>
      <c r="CO720" s="53">
        <v>4.3036150000000002E-2</v>
      </c>
      <c r="CP720" s="53">
        <v>1.475655E-2</v>
      </c>
      <c r="CQ720" s="53">
        <v>4.9259480000000001E-2</v>
      </c>
      <c r="CR720" s="53">
        <v>3.8732349999999999E-2</v>
      </c>
      <c r="CS720" s="53">
        <v>-0.12552695999999999</v>
      </c>
      <c r="CT720" s="53">
        <v>-0.15452399999999999</v>
      </c>
      <c r="CU720" s="53">
        <v>-0.16480605000000001</v>
      </c>
      <c r="CV720" s="53">
        <v>-0.13245223</v>
      </c>
      <c r="CW720" s="53">
        <v>-0.23277349999999999</v>
      </c>
      <c r="CX720" s="53">
        <v>-0.21318889999999999</v>
      </c>
      <c r="CY720" s="53">
        <v>-0.14937908</v>
      </c>
      <c r="CZ720" s="53">
        <v>-0.11779136</v>
      </c>
      <c r="DA720" s="53">
        <v>-2.798645E-2</v>
      </c>
      <c r="DB720" s="53">
        <v>-1.07925E-2</v>
      </c>
      <c r="DC720" s="53">
        <v>-1.5700889999999999E-2</v>
      </c>
      <c r="DD720" s="53">
        <v>-2.0686010000000001E-2</v>
      </c>
      <c r="DE720" s="53">
        <v>1.336387E-2</v>
      </c>
      <c r="DF720" s="53">
        <v>0.10091422</v>
      </c>
      <c r="DG720" s="53">
        <v>0.11495384</v>
      </c>
      <c r="DH720" s="53">
        <v>0.22949832000000001</v>
      </c>
      <c r="DI720" s="53">
        <v>0.23463028999999999</v>
      </c>
      <c r="DJ720" s="53">
        <v>0.21745982999999999</v>
      </c>
      <c r="DK720" s="53">
        <v>0.22908349</v>
      </c>
      <c r="DL720" s="53">
        <v>0.19086912</v>
      </c>
      <c r="DM720" s="53">
        <v>0.13285769</v>
      </c>
      <c r="DN720" s="53">
        <v>0.10099515000000001</v>
      </c>
      <c r="DO720" s="53">
        <v>0.13879533999999999</v>
      </c>
      <c r="DP720" s="53">
        <v>0.12353098</v>
      </c>
      <c r="DQ720" s="53">
        <v>-4.7884139999999999E-2</v>
      </c>
      <c r="DR720" s="53">
        <v>-8.0200629999999995E-2</v>
      </c>
      <c r="DS720" s="53">
        <v>-0.1091626</v>
      </c>
      <c r="DT720" s="53">
        <v>-7.5497629999999996E-2</v>
      </c>
      <c r="DU720" s="53">
        <v>-0.19820947999999999</v>
      </c>
      <c r="DV720" s="53">
        <v>-0.18394733999999999</v>
      </c>
      <c r="DW720" s="53">
        <v>-0.11448804</v>
      </c>
      <c r="DX720" s="53">
        <v>-8.9255210000000001E-2</v>
      </c>
      <c r="DY720" s="53">
        <v>6.4094499999999997E-3</v>
      </c>
      <c r="DZ720" s="53">
        <v>2.5173230000000001E-2</v>
      </c>
      <c r="EA720" s="53">
        <v>1.7268760000000001E-2</v>
      </c>
      <c r="EB720" s="53">
        <v>1.276005E-2</v>
      </c>
      <c r="EC720" s="53">
        <v>5.1982599999999997E-2</v>
      </c>
      <c r="ED720" s="53">
        <v>0.18089916</v>
      </c>
      <c r="EE720" s="53">
        <v>0.20004511</v>
      </c>
      <c r="EF720" s="53">
        <v>0.34163555000000001</v>
      </c>
      <c r="EG720" s="53">
        <v>0.35532889000000001</v>
      </c>
      <c r="EH720" s="53">
        <v>0.34681135000000002</v>
      </c>
      <c r="EI720" s="53">
        <v>0.36606211999999999</v>
      </c>
      <c r="EJ720" s="53">
        <v>0.32028347000000001</v>
      </c>
      <c r="EK720" s="53">
        <v>0.26254568</v>
      </c>
      <c r="EL720" s="53">
        <v>0.22550992</v>
      </c>
      <c r="EM720" s="53">
        <v>0.26807082999999998</v>
      </c>
      <c r="EN720" s="53">
        <v>0.24596667999999999</v>
      </c>
      <c r="EO720" s="53">
        <v>6.4219789999999999E-2</v>
      </c>
      <c r="EP720" s="53">
        <v>2.7110499999999999E-2</v>
      </c>
      <c r="EQ720" s="53">
        <v>-2.882231E-2</v>
      </c>
      <c r="ER720" s="53">
        <v>6.7358000000000001E-3</v>
      </c>
      <c r="ES720" s="53">
        <v>-0.14830457</v>
      </c>
      <c r="ET720" s="53">
        <v>-0.14172707000000001</v>
      </c>
      <c r="EU720" s="53">
        <v>-6.4110929999999997E-2</v>
      </c>
      <c r="EV720" s="53">
        <v>-4.8053560000000002E-2</v>
      </c>
      <c r="EW720" s="53">
        <v>66.804249999999996</v>
      </c>
      <c r="EX720" s="53">
        <v>65.456000000000003</v>
      </c>
      <c r="EY720" s="53">
        <v>64.225939999999994</v>
      </c>
      <c r="EZ720" s="53">
        <v>63.11439</v>
      </c>
      <c r="FA720" s="53">
        <v>62.184690000000003</v>
      </c>
      <c r="FB720" s="53">
        <v>61.348120000000002</v>
      </c>
      <c r="FC720" s="53">
        <v>61.70702</v>
      </c>
      <c r="FD720" s="53">
        <v>64.111469999999997</v>
      </c>
      <c r="FE720" s="53">
        <v>67.438230000000004</v>
      </c>
      <c r="FF720" s="53">
        <v>71.087459999999993</v>
      </c>
      <c r="FG720" s="53">
        <v>74.726830000000007</v>
      </c>
      <c r="FH720" s="53">
        <v>78.038640000000001</v>
      </c>
      <c r="FI720" s="53">
        <v>80.806290000000004</v>
      </c>
      <c r="FJ720" s="53">
        <v>82.916210000000007</v>
      </c>
      <c r="FK720" s="53">
        <v>84.316720000000004</v>
      </c>
      <c r="FL720" s="53">
        <v>85.038820000000001</v>
      </c>
      <c r="FM720" s="53">
        <v>84.921419999999998</v>
      </c>
      <c r="FN720" s="53">
        <v>83.984390000000005</v>
      </c>
      <c r="FO720" s="53">
        <v>81.984790000000004</v>
      </c>
      <c r="FP720" s="53">
        <v>78.84639</v>
      </c>
      <c r="FQ720" s="53">
        <v>74.947469999999996</v>
      </c>
      <c r="FR720" s="53">
        <v>72.022949999999994</v>
      </c>
      <c r="FS720" s="53">
        <v>69.9285</v>
      </c>
      <c r="FT720" s="53">
        <v>68.298590000000004</v>
      </c>
      <c r="FU720" s="53">
        <v>514</v>
      </c>
      <c r="FV720" s="53">
        <v>12183.81</v>
      </c>
      <c r="FW720" s="53">
        <v>128.93610000000001</v>
      </c>
      <c r="FX720" s="53">
        <v>1</v>
      </c>
    </row>
    <row r="721" spans="1:180" x14ac:dyDescent="0.3">
      <c r="A721" t="s">
        <v>174</v>
      </c>
      <c r="B721" t="s">
        <v>247</v>
      </c>
      <c r="C721" t="s">
        <v>0</v>
      </c>
      <c r="D721" t="s">
        <v>227</v>
      </c>
      <c r="E721" t="s">
        <v>189</v>
      </c>
      <c r="F721" t="s">
        <v>234</v>
      </c>
      <c r="G721" t="s">
        <v>243</v>
      </c>
      <c r="H721" s="53">
        <v>83</v>
      </c>
      <c r="I721" s="53">
        <v>1.2102280000000001</v>
      </c>
      <c r="J721" s="53">
        <v>1.1714089000000001</v>
      </c>
      <c r="K721" s="53">
        <v>1.1645132</v>
      </c>
      <c r="L721" s="53">
        <v>1.1555252</v>
      </c>
      <c r="M721" s="53">
        <v>1.2449568</v>
      </c>
      <c r="N721" s="53">
        <v>1.3890415</v>
      </c>
      <c r="O721" s="53">
        <v>1.5170889000000001</v>
      </c>
      <c r="P721" s="53">
        <v>1.8973327</v>
      </c>
      <c r="Q721" s="53">
        <v>2.2537023</v>
      </c>
      <c r="R721" s="53">
        <v>2.4477530000000001</v>
      </c>
      <c r="S721" s="53">
        <v>2.6162852999999999</v>
      </c>
      <c r="T721" s="53">
        <v>2.8018136</v>
      </c>
      <c r="U721" s="53">
        <v>2.8999278999999998</v>
      </c>
      <c r="V721" s="53">
        <v>3.0122260000000001</v>
      </c>
      <c r="W721" s="53">
        <v>3.0800462</v>
      </c>
      <c r="X721" s="53">
        <v>2.8865482999999998</v>
      </c>
      <c r="Y721" s="53">
        <v>2.5940596</v>
      </c>
      <c r="Z721" s="53">
        <v>2.2579494000000002</v>
      </c>
      <c r="AA721" s="53">
        <v>2.0096715000000001</v>
      </c>
      <c r="AB721" s="53">
        <v>1.8465483</v>
      </c>
      <c r="AC721" s="53">
        <v>1.6171089000000001</v>
      </c>
      <c r="AD721" s="53">
        <v>1.5238626</v>
      </c>
      <c r="AE721" s="53">
        <v>1.4123587</v>
      </c>
      <c r="AF721" s="53">
        <v>1.2746576000000001</v>
      </c>
      <c r="AG721" s="53">
        <v>-0.21129624999999999</v>
      </c>
      <c r="AH721" s="53">
        <v>-0.18691799000000001</v>
      </c>
      <c r="AI721" s="53">
        <v>-0.14877850000000001</v>
      </c>
      <c r="AJ721" s="53">
        <v>-0.1564296</v>
      </c>
      <c r="AK721" s="53">
        <v>-0.12194518</v>
      </c>
      <c r="AL721" s="53">
        <v>-0.13406699</v>
      </c>
      <c r="AM721" s="53">
        <v>-0.1553013</v>
      </c>
      <c r="AN721" s="53">
        <v>-3.5242460000000003E-2</v>
      </c>
      <c r="AO721" s="53">
        <v>-1.448545E-2</v>
      </c>
      <c r="AP721" s="53">
        <v>-3.9541899999999998E-2</v>
      </c>
      <c r="AQ721" s="53">
        <v>-7.9096879999999994E-2</v>
      </c>
      <c r="AR721" s="53">
        <v>-7.5255950000000002E-2</v>
      </c>
      <c r="AS721" s="53">
        <v>-0.10697455</v>
      </c>
      <c r="AT721" s="53">
        <v>-0.14877551</v>
      </c>
      <c r="AU721" s="53">
        <v>-0.16865168</v>
      </c>
      <c r="AV721" s="53">
        <v>-0.26677329</v>
      </c>
      <c r="AW721" s="53">
        <v>-0.39570125</v>
      </c>
      <c r="AX721" s="53">
        <v>-0.49260882</v>
      </c>
      <c r="AY721" s="53">
        <v>-0.49343989999999999</v>
      </c>
      <c r="AZ721" s="53">
        <v>-0.46038837999999999</v>
      </c>
      <c r="BA721" s="53">
        <v>-0.53568864000000005</v>
      </c>
      <c r="BB721" s="53">
        <v>-0.38862625000000001</v>
      </c>
      <c r="BC721" s="53">
        <v>-0.27452631999999999</v>
      </c>
      <c r="BD721" s="53">
        <v>-0.24129046000000001</v>
      </c>
      <c r="BE721" s="53">
        <v>-0.12707101000000001</v>
      </c>
      <c r="BF721" s="53">
        <v>-0.10922543</v>
      </c>
      <c r="BG721" s="53">
        <v>-7.5227329999999995E-2</v>
      </c>
      <c r="BH721" s="53">
        <v>-8.7142029999999995E-2</v>
      </c>
      <c r="BI721" s="53">
        <v>-5.4300950000000001E-2</v>
      </c>
      <c r="BJ721" s="53">
        <v>-6.4011899999999997E-2</v>
      </c>
      <c r="BK721" s="53">
        <v>-0.10226646</v>
      </c>
      <c r="BL721" s="53">
        <v>4.7739980000000001E-2</v>
      </c>
      <c r="BM721" s="53">
        <v>0.10793752</v>
      </c>
      <c r="BN721" s="53">
        <v>9.3891180000000005E-2</v>
      </c>
      <c r="BO721" s="53">
        <v>6.4128119999999997E-2</v>
      </c>
      <c r="BP721" s="53">
        <v>7.8939410000000002E-2</v>
      </c>
      <c r="BQ721" s="53">
        <v>4.8756870000000001E-2</v>
      </c>
      <c r="BR721" s="53">
        <v>1.3022270000000001E-2</v>
      </c>
      <c r="BS721" s="53">
        <v>5.5232000000000002E-4</v>
      </c>
      <c r="BT721" s="53">
        <v>-0.11586219</v>
      </c>
      <c r="BU721" s="53">
        <v>-0.24988311999999999</v>
      </c>
      <c r="BV721" s="53">
        <v>-0.33768798999999999</v>
      </c>
      <c r="BW721" s="53">
        <v>-0.34761985000000001</v>
      </c>
      <c r="BX721" s="53">
        <v>-0.33301018999999998</v>
      </c>
      <c r="BY721" s="53">
        <v>-0.41836789000000002</v>
      </c>
      <c r="BZ721" s="53">
        <v>-0.28541608000000002</v>
      </c>
      <c r="CA721" s="53">
        <v>-0.17327245999999999</v>
      </c>
      <c r="CB721" s="53">
        <v>-0.15206679000000001</v>
      </c>
      <c r="CC721" s="53">
        <v>-6.8736889999999995E-2</v>
      </c>
      <c r="CD721" s="53">
        <v>-5.5415810000000003E-2</v>
      </c>
      <c r="CE721" s="53">
        <v>-2.4286019999999998E-2</v>
      </c>
      <c r="CF721" s="53">
        <v>-3.91537E-2</v>
      </c>
      <c r="CG721" s="53">
        <v>-7.4507899999999997E-3</v>
      </c>
      <c r="CH721" s="53">
        <v>-1.5491950000000001E-2</v>
      </c>
      <c r="CI721" s="53">
        <v>-6.5534750000000003E-2</v>
      </c>
      <c r="CJ721" s="53">
        <v>0.10521337</v>
      </c>
      <c r="CK721" s="53">
        <v>0.19272723999999999</v>
      </c>
      <c r="CL721" s="53">
        <v>0.18630645000000001</v>
      </c>
      <c r="CM721" s="53">
        <v>0.16332532</v>
      </c>
      <c r="CN721" s="53">
        <v>0.18573466</v>
      </c>
      <c r="CO721" s="53">
        <v>0.15661601999999999</v>
      </c>
      <c r="CP721" s="53">
        <v>0.12508290999999999</v>
      </c>
      <c r="CQ721" s="53">
        <v>0.11774247</v>
      </c>
      <c r="CR721" s="53">
        <v>-1.134165E-2</v>
      </c>
      <c r="CS721" s="53">
        <v>-0.14888988</v>
      </c>
      <c r="CT721" s="53">
        <v>-0.23039032000000001</v>
      </c>
      <c r="CU721" s="53">
        <v>-0.24662537000000001</v>
      </c>
      <c r="CV721" s="53">
        <v>-0.24478849999999999</v>
      </c>
      <c r="CW721" s="53">
        <v>-0.33711196999999998</v>
      </c>
      <c r="CX721" s="53">
        <v>-0.21393300000000001</v>
      </c>
      <c r="CY721" s="53">
        <v>-0.10314427</v>
      </c>
      <c r="CZ721" s="53">
        <v>-9.0270799999999998E-2</v>
      </c>
      <c r="DA721" s="53">
        <v>-1.0402750000000001E-2</v>
      </c>
      <c r="DB721" s="53">
        <v>-1.60619E-3</v>
      </c>
      <c r="DC721" s="53">
        <v>2.66553E-2</v>
      </c>
      <c r="DD721" s="53">
        <v>8.8346399999999995E-3</v>
      </c>
      <c r="DE721" s="53">
        <v>3.9399379999999998E-2</v>
      </c>
      <c r="DF721" s="53">
        <v>3.3028000000000002E-2</v>
      </c>
      <c r="DG721" s="53">
        <v>-2.8803019999999999E-2</v>
      </c>
      <c r="DH721" s="53">
        <v>0.16268680999999999</v>
      </c>
      <c r="DI721" s="53">
        <v>0.27751696999999997</v>
      </c>
      <c r="DJ721" s="53">
        <v>0.27872180000000002</v>
      </c>
      <c r="DK721" s="53">
        <v>0.26252252999999998</v>
      </c>
      <c r="DL721" s="53">
        <v>0.29252984999999998</v>
      </c>
      <c r="DM721" s="53">
        <v>0.26447510000000002</v>
      </c>
      <c r="DN721" s="53">
        <v>0.23714362</v>
      </c>
      <c r="DO721" s="53">
        <v>0.23493265999999999</v>
      </c>
      <c r="DP721" s="53">
        <v>9.3178869999999997E-2</v>
      </c>
      <c r="DQ721" s="53">
        <v>-4.7896689999999999E-2</v>
      </c>
      <c r="DR721" s="53">
        <v>-0.12309265</v>
      </c>
      <c r="DS721" s="53">
        <v>-0.14563089000000001</v>
      </c>
      <c r="DT721" s="53">
        <v>-0.15656671999999999</v>
      </c>
      <c r="DU721" s="53">
        <v>-0.25585596999999999</v>
      </c>
      <c r="DV721" s="53">
        <v>-0.14244991000000001</v>
      </c>
      <c r="DW721" s="53">
        <v>-3.3016150000000001E-2</v>
      </c>
      <c r="DX721" s="53">
        <v>-2.8474739999999998E-2</v>
      </c>
      <c r="DY721" s="53">
        <v>7.3822490000000004E-2</v>
      </c>
      <c r="DZ721" s="53">
        <v>7.608637E-2</v>
      </c>
      <c r="EA721" s="53">
        <v>0.10020648</v>
      </c>
      <c r="EB721" s="53">
        <v>7.8122189999999994E-2</v>
      </c>
      <c r="EC721" s="53">
        <v>0.10704361</v>
      </c>
      <c r="ED721" s="53">
        <v>0.10308309</v>
      </c>
      <c r="EE721" s="53">
        <v>2.423177E-2</v>
      </c>
      <c r="EF721" s="53">
        <v>0.24566921</v>
      </c>
      <c r="EG721" s="53">
        <v>0.39993990000000001</v>
      </c>
      <c r="EH721" s="53">
        <v>0.41215484000000002</v>
      </c>
      <c r="EI721" s="53">
        <v>0.40574748999999999</v>
      </c>
      <c r="EJ721" s="53">
        <v>0.44672526000000001</v>
      </c>
      <c r="EK721" s="53">
        <v>0.42020650999999998</v>
      </c>
      <c r="EL721" s="53">
        <v>0.39894141</v>
      </c>
      <c r="EM721" s="53">
        <v>0.40413671000000001</v>
      </c>
      <c r="EN721" s="53">
        <v>0.24408996999999999</v>
      </c>
      <c r="EO721" s="53">
        <v>9.792149E-2</v>
      </c>
      <c r="EP721" s="53">
        <v>3.1828179999999998E-2</v>
      </c>
      <c r="EQ721" s="53">
        <v>1.8917000000000001E-4</v>
      </c>
      <c r="ER721" s="53">
        <v>-2.9188559999999999E-2</v>
      </c>
      <c r="ES721" s="53">
        <v>-0.1385353</v>
      </c>
      <c r="ET721" s="53">
        <v>-3.9239719999999999E-2</v>
      </c>
      <c r="EU721" s="53">
        <v>6.8237740000000005E-2</v>
      </c>
      <c r="EV721" s="53">
        <v>6.0748910000000003E-2</v>
      </c>
      <c r="EW721" s="53">
        <v>69.189419999999998</v>
      </c>
      <c r="EX721" s="53">
        <v>67.826710000000006</v>
      </c>
      <c r="EY721" s="53">
        <v>66.727450000000005</v>
      </c>
      <c r="EZ721" s="53">
        <v>65.670320000000004</v>
      </c>
      <c r="FA721" s="53">
        <v>64.635919999999999</v>
      </c>
      <c r="FB721" s="53">
        <v>63.793640000000003</v>
      </c>
      <c r="FC721" s="53">
        <v>63.262909999999998</v>
      </c>
      <c r="FD721" s="53">
        <v>64.563580000000002</v>
      </c>
      <c r="FE721" s="53">
        <v>67.493899999999996</v>
      </c>
      <c r="FF721" s="53">
        <v>71.234480000000005</v>
      </c>
      <c r="FG721" s="53">
        <v>75.632779999999997</v>
      </c>
      <c r="FH721" s="53">
        <v>79.698040000000006</v>
      </c>
      <c r="FI721" s="53">
        <v>82.93974</v>
      </c>
      <c r="FJ721" s="53">
        <v>85.421300000000002</v>
      </c>
      <c r="FK721" s="53">
        <v>87.169650000000004</v>
      </c>
      <c r="FL721" s="53">
        <v>88.12894</v>
      </c>
      <c r="FM721" s="53">
        <v>88.255570000000006</v>
      </c>
      <c r="FN721" s="53">
        <v>87.155159999999995</v>
      </c>
      <c r="FO721" s="53">
        <v>84.688360000000003</v>
      </c>
      <c r="FP721" s="53">
        <v>80.916560000000004</v>
      </c>
      <c r="FQ721" s="53">
        <v>77.158339999999995</v>
      </c>
      <c r="FR721" s="53">
        <v>74.532589999999999</v>
      </c>
      <c r="FS721" s="53">
        <v>72.529179999999997</v>
      </c>
      <c r="FT721" s="53">
        <v>70.745670000000004</v>
      </c>
      <c r="FU721" s="53">
        <v>514</v>
      </c>
      <c r="FV721" s="53">
        <v>12718.87</v>
      </c>
      <c r="FW721" s="53">
        <v>140.74100000000001</v>
      </c>
      <c r="FX721" s="53">
        <v>1</v>
      </c>
    </row>
    <row r="722" spans="1:180" x14ac:dyDescent="0.3">
      <c r="A722" t="s">
        <v>174</v>
      </c>
      <c r="B722" t="s">
        <v>247</v>
      </c>
      <c r="C722" t="s">
        <v>0</v>
      </c>
      <c r="D722" t="s">
        <v>248</v>
      </c>
      <c r="E722" t="s">
        <v>188</v>
      </c>
      <c r="F722" t="s">
        <v>235</v>
      </c>
      <c r="G722" t="s">
        <v>243</v>
      </c>
      <c r="H722" s="53">
        <v>42</v>
      </c>
      <c r="I722" s="53">
        <v>0.72103753999999998</v>
      </c>
      <c r="J722" s="53">
        <v>0.69113100000000005</v>
      </c>
      <c r="K722" s="53">
        <v>0.66392507999999995</v>
      </c>
      <c r="L722" s="53">
        <v>0.63924756000000005</v>
      </c>
      <c r="M722" s="53">
        <v>0.62157647999999999</v>
      </c>
      <c r="N722" s="53">
        <v>0.66424386000000002</v>
      </c>
      <c r="O722" s="53">
        <v>0.70738122000000003</v>
      </c>
      <c r="P722" s="53">
        <v>0.75273029999999996</v>
      </c>
      <c r="Q722" s="53">
        <v>0.78386069999999997</v>
      </c>
      <c r="R722" s="53">
        <v>0.91310268000000006</v>
      </c>
      <c r="S722" s="53">
        <v>0.99228066000000004</v>
      </c>
      <c r="T722" s="53">
        <v>1.0827734</v>
      </c>
      <c r="U722" s="53">
        <v>1.1339026000000001</v>
      </c>
      <c r="V722" s="53">
        <v>1.1711335</v>
      </c>
      <c r="W722" s="53">
        <v>1.2111771</v>
      </c>
      <c r="X722" s="53">
        <v>1.2563578</v>
      </c>
      <c r="Y722" s="53">
        <v>1.2723899999999999</v>
      </c>
      <c r="Z722" s="53">
        <v>1.2680821</v>
      </c>
      <c r="AA722" s="53">
        <v>1.2034109</v>
      </c>
      <c r="AB722" s="53">
        <v>1.1519747</v>
      </c>
      <c r="AC722" s="53">
        <v>1.0653064999999999</v>
      </c>
      <c r="AD722" s="53">
        <v>0.96334518000000002</v>
      </c>
      <c r="AE722" s="53">
        <v>0.84713243999999999</v>
      </c>
      <c r="AF722" s="53">
        <v>0.77848932000000004</v>
      </c>
      <c r="AG722" s="53">
        <v>-1.77679E-2</v>
      </c>
      <c r="AH722" s="53">
        <v>-1.2325400000000001E-3</v>
      </c>
      <c r="AI722" s="53">
        <v>-2.5830900000000001E-3</v>
      </c>
      <c r="AJ722" s="53">
        <v>-6.5349099999999997E-3</v>
      </c>
      <c r="AK722" s="53">
        <v>-2.2175179999999999E-2</v>
      </c>
      <c r="AL722" s="53">
        <v>-3.3228699999999999E-3</v>
      </c>
      <c r="AM722" s="53">
        <v>1.133223E-2</v>
      </c>
      <c r="AN722" s="53">
        <v>3.02301E-3</v>
      </c>
      <c r="AO722" s="53">
        <v>-5.9252720000000002E-2</v>
      </c>
      <c r="AP722" s="53">
        <v>-4.5689109999999998E-2</v>
      </c>
      <c r="AQ722" s="53">
        <v>-6.4669749999999998E-2</v>
      </c>
      <c r="AR722" s="53">
        <v>-6.3285220000000003E-2</v>
      </c>
      <c r="AS722" s="53">
        <v>-8.8108729999999996E-2</v>
      </c>
      <c r="AT722" s="53">
        <v>-0.11434357000000001</v>
      </c>
      <c r="AU722" s="53">
        <v>-0.13095197</v>
      </c>
      <c r="AV722" s="53">
        <v>-0.12147529999999999</v>
      </c>
      <c r="AW722" s="53">
        <v>-0.12048956</v>
      </c>
      <c r="AX722" s="53">
        <v>-0.10682952</v>
      </c>
      <c r="AY722" s="53">
        <v>-0.10771291</v>
      </c>
      <c r="AZ722" s="53">
        <v>-5.3505860000000002E-2</v>
      </c>
      <c r="BA722" s="53">
        <v>-3.9026320000000003E-2</v>
      </c>
      <c r="BB722" s="53">
        <v>-1.381893E-2</v>
      </c>
      <c r="BC722" s="53">
        <v>-1.037894E-2</v>
      </c>
      <c r="BD722" s="53">
        <v>2.3114699999999999E-3</v>
      </c>
      <c r="BE722" s="53">
        <v>2.0279829999999999E-2</v>
      </c>
      <c r="BF722" s="53">
        <v>3.914459E-2</v>
      </c>
      <c r="BG722" s="53">
        <v>4.0079749999999997E-2</v>
      </c>
      <c r="BH722" s="53">
        <v>3.7008149999999997E-2</v>
      </c>
      <c r="BI722" s="53">
        <v>1.9256659999999998E-2</v>
      </c>
      <c r="BJ722" s="53">
        <v>3.537419E-2</v>
      </c>
      <c r="BK722" s="53">
        <v>5.1964749999999997E-2</v>
      </c>
      <c r="BL722" s="53">
        <v>4.6910640000000003E-2</v>
      </c>
      <c r="BM722" s="53">
        <v>-1.727619E-2</v>
      </c>
      <c r="BN722" s="53">
        <v>-1.2780300000000001E-3</v>
      </c>
      <c r="BO722" s="53">
        <v>-2.0107050000000001E-2</v>
      </c>
      <c r="BP722" s="53">
        <v>-1.9007389999999999E-2</v>
      </c>
      <c r="BQ722" s="53">
        <v>-4.38664E-2</v>
      </c>
      <c r="BR722" s="53">
        <v>-6.8468650000000006E-2</v>
      </c>
      <c r="BS722" s="53">
        <v>-8.0910019999999999E-2</v>
      </c>
      <c r="BT722" s="53">
        <v>-7.1378330000000004E-2</v>
      </c>
      <c r="BU722" s="53">
        <v>-6.8519430000000006E-2</v>
      </c>
      <c r="BV722" s="53">
        <v>-5.211528E-2</v>
      </c>
      <c r="BW722" s="53">
        <v>-5.2309870000000001E-2</v>
      </c>
      <c r="BX722" s="53">
        <v>-6.6510299999999996E-3</v>
      </c>
      <c r="BY722" s="53">
        <v>9.7725099999999999E-3</v>
      </c>
      <c r="BZ722" s="53">
        <v>2.4862260000000001E-2</v>
      </c>
      <c r="CA722" s="53">
        <v>2.6872179999999999E-2</v>
      </c>
      <c r="CB722" s="53">
        <v>4.0247209999999999E-2</v>
      </c>
      <c r="CC722" s="53">
        <v>4.6631590000000001E-2</v>
      </c>
      <c r="CD722" s="53">
        <v>6.7109660000000002E-2</v>
      </c>
      <c r="CE722" s="53">
        <v>6.9627889999999998E-2</v>
      </c>
      <c r="CF722" s="53">
        <v>6.7165939999999993E-2</v>
      </c>
      <c r="CG722" s="53">
        <v>4.795224E-2</v>
      </c>
      <c r="CH722" s="53">
        <v>6.2175620000000001E-2</v>
      </c>
      <c r="CI722" s="53">
        <v>8.0106730000000001E-2</v>
      </c>
      <c r="CJ722" s="53">
        <v>7.7307089999999995E-2</v>
      </c>
      <c r="CK722" s="53">
        <v>1.1796620000000001E-2</v>
      </c>
      <c r="CL722" s="53">
        <v>2.9480940000000001E-2</v>
      </c>
      <c r="CM722" s="53">
        <v>1.0756949999999999E-2</v>
      </c>
      <c r="CN722" s="53">
        <v>1.1659320000000001E-2</v>
      </c>
      <c r="CO722" s="53">
        <v>-1.32243E-2</v>
      </c>
      <c r="CP722" s="53">
        <v>-3.669584E-2</v>
      </c>
      <c r="CQ722" s="53">
        <v>-4.6251159999999999E-2</v>
      </c>
      <c r="CR722" s="53">
        <v>-3.668134E-2</v>
      </c>
      <c r="CS722" s="53">
        <v>-3.2525110000000003E-2</v>
      </c>
      <c r="CT722" s="53">
        <v>-1.422037E-2</v>
      </c>
      <c r="CU722" s="53">
        <v>-1.393789E-2</v>
      </c>
      <c r="CV722" s="53">
        <v>2.5800469999999999E-2</v>
      </c>
      <c r="CW722" s="53">
        <v>4.3570419999999999E-2</v>
      </c>
      <c r="CX722" s="53">
        <v>5.1652730000000001E-2</v>
      </c>
      <c r="CY722" s="53">
        <v>5.2672200000000002E-2</v>
      </c>
      <c r="CZ722" s="53">
        <v>6.6521360000000002E-2</v>
      </c>
      <c r="DA722" s="53">
        <v>7.2983309999999996E-2</v>
      </c>
      <c r="DB722" s="53">
        <v>9.5074770000000003E-2</v>
      </c>
      <c r="DC722" s="53">
        <v>9.9176070000000005E-2</v>
      </c>
      <c r="DD722" s="53">
        <v>9.7323699999999999E-2</v>
      </c>
      <c r="DE722" s="53">
        <v>7.6647770000000004E-2</v>
      </c>
      <c r="DF722" s="53">
        <v>8.897708E-2</v>
      </c>
      <c r="DG722" s="53">
        <v>0.1082487</v>
      </c>
      <c r="DH722" s="53">
        <v>0.10770354</v>
      </c>
      <c r="DI722" s="53">
        <v>4.086944E-2</v>
      </c>
      <c r="DJ722" s="53">
        <v>6.0239929999999997E-2</v>
      </c>
      <c r="DK722" s="53">
        <v>4.1620940000000002E-2</v>
      </c>
      <c r="DL722" s="53">
        <v>4.2326049999999997E-2</v>
      </c>
      <c r="DM722" s="53">
        <v>1.7417800000000001E-2</v>
      </c>
      <c r="DN722" s="53">
        <v>-4.9230100000000002E-3</v>
      </c>
      <c r="DO722" s="53">
        <v>-1.159224E-2</v>
      </c>
      <c r="DP722" s="53">
        <v>-1.9843399999999998E-3</v>
      </c>
      <c r="DQ722" s="53">
        <v>3.4692299999999998E-3</v>
      </c>
      <c r="DR722" s="53">
        <v>2.3674540000000001E-2</v>
      </c>
      <c r="DS722" s="53">
        <v>2.443408E-2</v>
      </c>
      <c r="DT722" s="53">
        <v>5.8251980000000002E-2</v>
      </c>
      <c r="DU722" s="53">
        <v>7.7368370000000006E-2</v>
      </c>
      <c r="DV722" s="53">
        <v>7.8443189999999996E-2</v>
      </c>
      <c r="DW722" s="53">
        <v>7.8472210000000001E-2</v>
      </c>
      <c r="DX722" s="53">
        <v>9.2795559999999999E-2</v>
      </c>
      <c r="DY722" s="53">
        <v>0.11103103</v>
      </c>
      <c r="DZ722" s="53">
        <v>0.13545188999999999</v>
      </c>
      <c r="EA722" s="53">
        <v>0.14183891000000001</v>
      </c>
      <c r="EB722" s="53">
        <v>0.14086678</v>
      </c>
      <c r="EC722" s="53">
        <v>0.11807960000000001</v>
      </c>
      <c r="ED722" s="53">
        <v>0.12767416000000001</v>
      </c>
      <c r="EE722" s="53">
        <v>0.14888122000000001</v>
      </c>
      <c r="EF722" s="53">
        <v>0.15159118999999999</v>
      </c>
      <c r="EG722" s="53">
        <v>8.2845970000000005E-2</v>
      </c>
      <c r="EH722" s="53">
        <v>0.10465098</v>
      </c>
      <c r="EI722" s="53">
        <v>8.6183620000000002E-2</v>
      </c>
      <c r="EJ722" s="53">
        <v>8.6603869999999999E-2</v>
      </c>
      <c r="EK722" s="53">
        <v>6.1660119999999999E-2</v>
      </c>
      <c r="EL722" s="53">
        <v>4.0951910000000001E-2</v>
      </c>
      <c r="EM722" s="53">
        <v>3.8449709999999998E-2</v>
      </c>
      <c r="EN722" s="53">
        <v>4.8112599999999998E-2</v>
      </c>
      <c r="EO722" s="53">
        <v>5.5439330000000002E-2</v>
      </c>
      <c r="EP722" s="53">
        <v>7.8388760000000002E-2</v>
      </c>
      <c r="EQ722" s="53">
        <v>7.9837130000000006E-2</v>
      </c>
      <c r="ER722" s="53">
        <v>0.10510680999999999</v>
      </c>
      <c r="ES722" s="53">
        <v>0.12616720000000001</v>
      </c>
      <c r="ET722" s="53">
        <v>0.11712438999999999</v>
      </c>
      <c r="EU722" s="53">
        <v>0.11572336</v>
      </c>
      <c r="EV722" s="53">
        <v>0.13073129999999999</v>
      </c>
      <c r="EW722" s="53">
        <v>73.692130000000006</v>
      </c>
      <c r="EX722" s="53">
        <v>72.140559999999994</v>
      </c>
      <c r="EY722" s="53">
        <v>70.978669999999994</v>
      </c>
      <c r="EZ722" s="53">
        <v>69.75385</v>
      </c>
      <c r="FA722" s="53">
        <v>68.476399999999998</v>
      </c>
      <c r="FB722" s="53">
        <v>67.049480000000003</v>
      </c>
      <c r="FC722" s="53">
        <v>66.96696</v>
      </c>
      <c r="FD722" s="53">
        <v>70.01661</v>
      </c>
      <c r="FE722" s="53">
        <v>75.043530000000004</v>
      </c>
      <c r="FF722" s="53">
        <v>79.902450000000002</v>
      </c>
      <c r="FG722" s="53">
        <v>83.717479999999995</v>
      </c>
      <c r="FH722" s="53">
        <v>86.925179999999997</v>
      </c>
      <c r="FI722" s="53">
        <v>89.77937</v>
      </c>
      <c r="FJ722" s="53">
        <v>92.550179999999997</v>
      </c>
      <c r="FK722" s="53">
        <v>95</v>
      </c>
      <c r="FL722" s="53">
        <v>96.920630000000003</v>
      </c>
      <c r="FM722" s="53">
        <v>97.809089999999998</v>
      </c>
      <c r="FN722" s="53">
        <v>97.419060000000002</v>
      </c>
      <c r="FO722" s="53">
        <v>95.540210000000002</v>
      </c>
      <c r="FP722" s="53">
        <v>91.550870000000003</v>
      </c>
      <c r="FQ722" s="53">
        <v>85.599469999999997</v>
      </c>
      <c r="FR722" s="53">
        <v>80.592309999999998</v>
      </c>
      <c r="FS722" s="53">
        <v>77.522729999999996</v>
      </c>
      <c r="FT722" s="53">
        <v>75.095110000000005</v>
      </c>
      <c r="FU722" s="53">
        <v>286</v>
      </c>
      <c r="FV722" s="53">
        <v>7819.7619999999997</v>
      </c>
      <c r="FW722" s="53">
        <v>122.1486</v>
      </c>
      <c r="FX722" s="53">
        <v>1</v>
      </c>
    </row>
    <row r="723" spans="1:180" x14ac:dyDescent="0.3">
      <c r="A723" t="s">
        <v>174</v>
      </c>
      <c r="B723" t="s">
        <v>247</v>
      </c>
      <c r="C723" t="s">
        <v>0</v>
      </c>
      <c r="D723" t="s">
        <v>248</v>
      </c>
      <c r="E723" t="s">
        <v>190</v>
      </c>
      <c r="F723" t="s">
        <v>235</v>
      </c>
      <c r="G723" t="s">
        <v>243</v>
      </c>
      <c r="H723" s="53">
        <v>42</v>
      </c>
      <c r="I723" s="53">
        <v>0.66110265999999995</v>
      </c>
      <c r="J723" s="53">
        <v>0.64300698000000001</v>
      </c>
      <c r="K723" s="53">
        <v>0.61288626000000002</v>
      </c>
      <c r="L723" s="53">
        <v>0.58565009999999995</v>
      </c>
      <c r="M723" s="53">
        <v>0.60090155999999995</v>
      </c>
      <c r="N723" s="53">
        <v>0.59438274000000002</v>
      </c>
      <c r="O723" s="53">
        <v>0.65085888000000003</v>
      </c>
      <c r="P723" s="53">
        <v>0.61816104000000005</v>
      </c>
      <c r="Q723" s="53">
        <v>0.66183431999999998</v>
      </c>
      <c r="R723" s="53">
        <v>0.76012104000000003</v>
      </c>
      <c r="S723" s="53">
        <v>0.86617608000000001</v>
      </c>
      <c r="T723" s="53">
        <v>0.91258481999999996</v>
      </c>
      <c r="U723" s="53">
        <v>0.98911218000000001</v>
      </c>
      <c r="V723" s="53">
        <v>1.0524692</v>
      </c>
      <c r="W723" s="53">
        <v>1.0707358</v>
      </c>
      <c r="X723" s="53">
        <v>1.0723952000000001</v>
      </c>
      <c r="Y723" s="53">
        <v>1.0774651</v>
      </c>
      <c r="Z723" s="53">
        <v>1.0560795000000001</v>
      </c>
      <c r="AA723" s="53">
        <v>1.0114578999999999</v>
      </c>
      <c r="AB723" s="53">
        <v>0.96851706000000004</v>
      </c>
      <c r="AC723" s="53">
        <v>0.90565649999999998</v>
      </c>
      <c r="AD723" s="53">
        <v>0.82096811999999997</v>
      </c>
      <c r="AE723" s="53">
        <v>0.74011811999999999</v>
      </c>
      <c r="AF723" s="53">
        <v>0.67584677999999998</v>
      </c>
      <c r="AG723" s="53">
        <v>2.0295759999999999E-2</v>
      </c>
      <c r="AH723" s="53">
        <v>3.516785E-2</v>
      </c>
      <c r="AI723" s="53">
        <v>2.9277600000000001E-2</v>
      </c>
      <c r="AJ723" s="53">
        <v>1.173373E-2</v>
      </c>
      <c r="AK723" s="53">
        <v>2.0297019999999999E-2</v>
      </c>
      <c r="AL723" s="53">
        <v>-3.1432040000000001E-2</v>
      </c>
      <c r="AM723" s="53">
        <v>-2.7652139999999999E-2</v>
      </c>
      <c r="AN723" s="53">
        <v>-7.2271119999999994E-2</v>
      </c>
      <c r="AO723" s="53">
        <v>-9.6969100000000003E-2</v>
      </c>
      <c r="AP723" s="53">
        <v>-8.7299310000000005E-2</v>
      </c>
      <c r="AQ723" s="53">
        <v>-6.8975469999999997E-2</v>
      </c>
      <c r="AR723" s="53">
        <v>-0.10174482999999999</v>
      </c>
      <c r="AS723" s="53">
        <v>-8.8733649999999997E-2</v>
      </c>
      <c r="AT723" s="53">
        <v>-6.9813790000000001E-2</v>
      </c>
      <c r="AU723" s="53">
        <v>-8.5388389999999995E-2</v>
      </c>
      <c r="AV723" s="53">
        <v>-0.10892780000000001</v>
      </c>
      <c r="AW723" s="53">
        <v>-0.11247351999999999</v>
      </c>
      <c r="AX723" s="53">
        <v>-9.4724030000000001E-2</v>
      </c>
      <c r="AY723" s="53">
        <v>-6.4275959999999993E-2</v>
      </c>
      <c r="AZ723" s="53">
        <v>-1.9643910000000001E-2</v>
      </c>
      <c r="BA723" s="53">
        <v>-7.1628000000000002E-4</v>
      </c>
      <c r="BB723" s="53">
        <v>4.24012E-3</v>
      </c>
      <c r="BC723" s="53">
        <v>1.5943499999999999E-2</v>
      </c>
      <c r="BD723" s="53">
        <v>1.2958809999999999E-2</v>
      </c>
      <c r="BE723" s="53">
        <v>6.0762160000000003E-2</v>
      </c>
      <c r="BF723" s="53">
        <v>7.565674E-2</v>
      </c>
      <c r="BG723" s="53">
        <v>6.7780270000000004E-2</v>
      </c>
      <c r="BH723" s="53">
        <v>5.1147310000000001E-2</v>
      </c>
      <c r="BI723" s="53">
        <v>6.0241650000000001E-2</v>
      </c>
      <c r="BJ723" s="53">
        <v>1.4979910000000001E-2</v>
      </c>
      <c r="BK723" s="53">
        <v>2.197342E-2</v>
      </c>
      <c r="BL723" s="53">
        <v>-2.2311830000000001E-2</v>
      </c>
      <c r="BM723" s="53">
        <v>-4.454205E-2</v>
      </c>
      <c r="BN723" s="53">
        <v>-3.5260359999999998E-2</v>
      </c>
      <c r="BO723" s="53">
        <v>-1.55858E-2</v>
      </c>
      <c r="BP723" s="53">
        <v>-4.70946E-2</v>
      </c>
      <c r="BQ723" s="53">
        <v>-3.198753E-2</v>
      </c>
      <c r="BR723" s="53">
        <v>-1.6241769999999999E-2</v>
      </c>
      <c r="BS723" s="53">
        <v>-3.3274329999999998E-2</v>
      </c>
      <c r="BT723" s="53">
        <v>-5.6380630000000001E-2</v>
      </c>
      <c r="BU723" s="53">
        <v>-5.9138099999999999E-2</v>
      </c>
      <c r="BV723" s="53">
        <v>-4.3500450000000003E-2</v>
      </c>
      <c r="BW723" s="53">
        <v>-1.482961E-2</v>
      </c>
      <c r="BX723" s="53">
        <v>2.718162E-2</v>
      </c>
      <c r="BY723" s="53">
        <v>4.5592720000000003E-2</v>
      </c>
      <c r="BZ723" s="53">
        <v>4.9457939999999999E-2</v>
      </c>
      <c r="CA723" s="53">
        <v>5.4268539999999997E-2</v>
      </c>
      <c r="CB723" s="53">
        <v>5.2203270000000003E-2</v>
      </c>
      <c r="CC723" s="53">
        <v>8.8789049999999994E-2</v>
      </c>
      <c r="CD723" s="53">
        <v>0.10369921999999999</v>
      </c>
      <c r="CE723" s="53">
        <v>9.4447119999999996E-2</v>
      </c>
      <c r="CF723" s="53">
        <v>7.8445039999999994E-2</v>
      </c>
      <c r="CG723" s="53">
        <v>8.7907180000000001E-2</v>
      </c>
      <c r="CH723" s="53">
        <v>4.712467E-2</v>
      </c>
      <c r="CI723" s="53">
        <v>5.6343919999999999E-2</v>
      </c>
      <c r="CJ723" s="53">
        <v>1.228981E-2</v>
      </c>
      <c r="CK723" s="53">
        <v>-8.2312600000000007E-3</v>
      </c>
      <c r="CL723" s="53">
        <v>7.8167000000000004E-4</v>
      </c>
      <c r="CM723" s="53">
        <v>2.1391719999999999E-2</v>
      </c>
      <c r="CN723" s="53">
        <v>-9.2440400000000002E-3</v>
      </c>
      <c r="CO723" s="53">
        <v>7.3146699999999997E-3</v>
      </c>
      <c r="CP723" s="53">
        <v>2.086205E-2</v>
      </c>
      <c r="CQ723" s="53">
        <v>2.81972E-3</v>
      </c>
      <c r="CR723" s="53">
        <v>-1.9986650000000002E-2</v>
      </c>
      <c r="CS723" s="53">
        <v>-2.2198160000000002E-2</v>
      </c>
      <c r="CT723" s="53">
        <v>-8.0231299999999998E-3</v>
      </c>
      <c r="CU723" s="53">
        <v>1.9416780000000002E-2</v>
      </c>
      <c r="CV723" s="53">
        <v>5.9612829999999999E-2</v>
      </c>
      <c r="CW723" s="53">
        <v>7.7666230000000003E-2</v>
      </c>
      <c r="CX723" s="53">
        <v>8.0775620000000006E-2</v>
      </c>
      <c r="CY723" s="53">
        <v>8.0812330000000002E-2</v>
      </c>
      <c r="CZ723" s="53">
        <v>7.9383819999999994E-2</v>
      </c>
      <c r="DA723" s="53">
        <v>0.11681593999999999</v>
      </c>
      <c r="DB723" s="53">
        <v>0.13174168999999999</v>
      </c>
      <c r="DC723" s="53">
        <v>0.12111397</v>
      </c>
      <c r="DD723" s="53">
        <v>0.10574277</v>
      </c>
      <c r="DE723" s="53">
        <v>0.1155727</v>
      </c>
      <c r="DF723" s="53">
        <v>7.926946E-2</v>
      </c>
      <c r="DG723" s="53">
        <v>9.0714459999999997E-2</v>
      </c>
      <c r="DH723" s="53">
        <v>4.6891450000000001E-2</v>
      </c>
      <c r="DI723" s="53">
        <v>2.807954E-2</v>
      </c>
      <c r="DJ723" s="53">
        <v>3.6823689999999999E-2</v>
      </c>
      <c r="DK723" s="53">
        <v>5.8369249999999998E-2</v>
      </c>
      <c r="DL723" s="53">
        <v>2.860652E-2</v>
      </c>
      <c r="DM723" s="53">
        <v>4.6616850000000001E-2</v>
      </c>
      <c r="DN723" s="53">
        <v>5.7965879999999997E-2</v>
      </c>
      <c r="DO723" s="53">
        <v>3.8913780000000002E-2</v>
      </c>
      <c r="DP723" s="53">
        <v>1.6407350000000001E-2</v>
      </c>
      <c r="DQ723" s="53">
        <v>1.4741789999999999E-2</v>
      </c>
      <c r="DR723" s="53">
        <v>2.7454180000000002E-2</v>
      </c>
      <c r="DS723" s="53">
        <v>5.366319E-2</v>
      </c>
      <c r="DT723" s="53">
        <v>9.2044050000000002E-2</v>
      </c>
      <c r="DU723" s="53">
        <v>0.1097397</v>
      </c>
      <c r="DV723" s="53">
        <v>0.11209334</v>
      </c>
      <c r="DW723" s="53">
        <v>0.10735612</v>
      </c>
      <c r="DX723" s="53">
        <v>0.10656442000000001</v>
      </c>
      <c r="DY723" s="53">
        <v>0.15728234999999999</v>
      </c>
      <c r="DZ723" s="53">
        <v>0.17223057999999999</v>
      </c>
      <c r="EA723" s="53">
        <v>0.15961666999999999</v>
      </c>
      <c r="EB723" s="53">
        <v>0.14515637000000001</v>
      </c>
      <c r="EC723" s="53">
        <v>0.15551730999999999</v>
      </c>
      <c r="ED723" s="53">
        <v>0.12568143000000001</v>
      </c>
      <c r="EE723" s="53">
        <v>0.14034002000000001</v>
      </c>
      <c r="EF723" s="53">
        <v>9.6850740000000005E-2</v>
      </c>
      <c r="EG723" s="53">
        <v>8.050657E-2</v>
      </c>
      <c r="EH723" s="53">
        <v>8.8862629999999998E-2</v>
      </c>
      <c r="EI723" s="53">
        <v>0.11175889</v>
      </c>
      <c r="EJ723" s="53">
        <v>8.3256730000000001E-2</v>
      </c>
      <c r="EK723" s="53">
        <v>0.10336301000000001</v>
      </c>
      <c r="EL723" s="53">
        <v>0.11153789</v>
      </c>
      <c r="EM723" s="53">
        <v>9.1027860000000002E-2</v>
      </c>
      <c r="EN723" s="53">
        <v>6.8954509999999997E-2</v>
      </c>
      <c r="EO723" s="53">
        <v>6.8077209999999999E-2</v>
      </c>
      <c r="EP723" s="53">
        <v>7.8677800000000006E-2</v>
      </c>
      <c r="EQ723" s="53">
        <v>0.10310954</v>
      </c>
      <c r="ER723" s="53">
        <v>0.13886960000000001</v>
      </c>
      <c r="ES723" s="53">
        <v>0.15604873</v>
      </c>
      <c r="ET723" s="53">
        <v>0.15731117</v>
      </c>
      <c r="EU723" s="53">
        <v>0.14568116</v>
      </c>
      <c r="EV723" s="53">
        <v>0.14580888</v>
      </c>
      <c r="EW723" s="53">
        <v>65.452190000000002</v>
      </c>
      <c r="EX723" s="53">
        <v>64.300820000000002</v>
      </c>
      <c r="EY723" s="53">
        <v>63.25826</v>
      </c>
      <c r="EZ723" s="53">
        <v>62.411000000000001</v>
      </c>
      <c r="FA723" s="53">
        <v>61.705399999999997</v>
      </c>
      <c r="FB723" s="53">
        <v>60.686750000000004</v>
      </c>
      <c r="FC723" s="53">
        <v>59.79421</v>
      </c>
      <c r="FD723" s="53">
        <v>61.143999999999998</v>
      </c>
      <c r="FE723" s="53">
        <v>66.364559999999997</v>
      </c>
      <c r="FF723" s="53">
        <v>71.866500000000002</v>
      </c>
      <c r="FG723" s="53">
        <v>76.795569999999998</v>
      </c>
      <c r="FH723" s="53">
        <v>79.990279999999998</v>
      </c>
      <c r="FI723" s="53">
        <v>83.000389999999996</v>
      </c>
      <c r="FJ723" s="53">
        <v>85.62379</v>
      </c>
      <c r="FK723" s="53">
        <v>87.547030000000007</v>
      </c>
      <c r="FL723" s="53">
        <v>88.652349999999998</v>
      </c>
      <c r="FM723" s="53">
        <v>89.036529999999999</v>
      </c>
      <c r="FN723" s="53">
        <v>87.957629999999995</v>
      </c>
      <c r="FO723" s="53">
        <v>84.744659999999996</v>
      </c>
      <c r="FP723" s="53">
        <v>79.055189999999996</v>
      </c>
      <c r="FQ723" s="53">
        <v>74.351140000000001</v>
      </c>
      <c r="FR723" s="53">
        <v>71.414299999999997</v>
      </c>
      <c r="FS723" s="53">
        <v>69.421880000000002</v>
      </c>
      <c r="FT723" s="53">
        <v>67.501750000000001</v>
      </c>
      <c r="FU723" s="53">
        <v>285.9667</v>
      </c>
      <c r="FV723" s="53">
        <v>6642.5789999999997</v>
      </c>
      <c r="FW723" s="53">
        <v>174.40110000000001</v>
      </c>
      <c r="FX723" s="53">
        <v>1</v>
      </c>
    </row>
    <row r="724" spans="1:180" x14ac:dyDescent="0.3">
      <c r="A724" t="s">
        <v>174</v>
      </c>
      <c r="B724" t="s">
        <v>247</v>
      </c>
      <c r="C724" t="s">
        <v>0</v>
      </c>
      <c r="D724" t="s">
        <v>227</v>
      </c>
      <c r="E724" t="s">
        <v>187</v>
      </c>
      <c r="F724" t="s">
        <v>235</v>
      </c>
      <c r="G724" t="s">
        <v>243</v>
      </c>
      <c r="H724" s="53">
        <v>42</v>
      </c>
      <c r="I724" s="53">
        <v>0.68605322000000002</v>
      </c>
      <c r="J724" s="53">
        <v>0.64395281999999998</v>
      </c>
      <c r="K724" s="53">
        <v>0.63438689999999998</v>
      </c>
      <c r="L724" s="53">
        <v>0.63617526000000002</v>
      </c>
      <c r="M724" s="53">
        <v>0.70157261999999998</v>
      </c>
      <c r="N724" s="53">
        <v>0.82430795999999995</v>
      </c>
      <c r="O724" s="53">
        <v>0.85263528</v>
      </c>
      <c r="P724" s="53">
        <v>0.95797715999999999</v>
      </c>
      <c r="Q724" s="53">
        <v>1.0478076000000001</v>
      </c>
      <c r="R724" s="53">
        <v>1.1445832</v>
      </c>
      <c r="S724" s="53">
        <v>1.2684533</v>
      </c>
      <c r="T724" s="53">
        <v>1.3206576999999999</v>
      </c>
      <c r="U724" s="53">
        <v>1.3488051999999999</v>
      </c>
      <c r="V724" s="53">
        <v>1.4285561</v>
      </c>
      <c r="W724" s="53">
        <v>1.4715771</v>
      </c>
      <c r="X724" s="53">
        <v>1.4953432</v>
      </c>
      <c r="Y724" s="53">
        <v>1.4590959999999999</v>
      </c>
      <c r="Z724" s="53">
        <v>1.3964437000000001</v>
      </c>
      <c r="AA724" s="53">
        <v>1.2541792</v>
      </c>
      <c r="AB724" s="53">
        <v>1.1847951999999999</v>
      </c>
      <c r="AC724" s="53">
        <v>1.0773689</v>
      </c>
      <c r="AD724" s="53">
        <v>0.97379813999999998</v>
      </c>
      <c r="AE724" s="53">
        <v>0.80352341999999999</v>
      </c>
      <c r="AF724" s="53">
        <v>0.74536055999999995</v>
      </c>
      <c r="AG724" s="53">
        <v>3.8334640000000003E-2</v>
      </c>
      <c r="AH724" s="53">
        <v>2.7658200000000001E-2</v>
      </c>
      <c r="AI724" s="53">
        <v>2.6529270000000001E-2</v>
      </c>
      <c r="AJ724" s="53">
        <v>3.100108E-2</v>
      </c>
      <c r="AK724" s="53">
        <v>4.5712839999999998E-2</v>
      </c>
      <c r="AL724" s="53">
        <v>8.5812219999999995E-2</v>
      </c>
      <c r="AM724" s="53">
        <v>4.1253629999999999E-2</v>
      </c>
      <c r="AN724" s="53">
        <v>5.7768300000000002E-3</v>
      </c>
      <c r="AO724" s="53">
        <v>-4.5915619999999997E-2</v>
      </c>
      <c r="AP724" s="53">
        <v>-7.9796350000000002E-2</v>
      </c>
      <c r="AQ724" s="53">
        <v>-4.5688439999999997E-2</v>
      </c>
      <c r="AR724" s="53">
        <v>-8.8891189999999995E-2</v>
      </c>
      <c r="AS724" s="53">
        <v>-0.13783052000000001</v>
      </c>
      <c r="AT724" s="53">
        <v>-0.10189259000000001</v>
      </c>
      <c r="AU724" s="53">
        <v>-9.3926949999999995E-2</v>
      </c>
      <c r="AV724" s="53">
        <v>-0.10491915</v>
      </c>
      <c r="AW724" s="53">
        <v>-6.0929400000000002E-2</v>
      </c>
      <c r="AX724" s="53">
        <v>-1.6988550000000002E-2</v>
      </c>
      <c r="AY724" s="53">
        <v>-2.3172140000000001E-2</v>
      </c>
      <c r="AZ724" s="53">
        <v>1.798106E-2</v>
      </c>
      <c r="BA724" s="53">
        <v>2.0913959999999999E-2</v>
      </c>
      <c r="BB724" s="53">
        <v>3.5932939999999997E-2</v>
      </c>
      <c r="BC724" s="53">
        <v>1.619988E-2</v>
      </c>
      <c r="BD724" s="53">
        <v>3.418819E-2</v>
      </c>
      <c r="BE724" s="53">
        <v>7.5025480000000005E-2</v>
      </c>
      <c r="BF724" s="53">
        <v>6.4880679999999996E-2</v>
      </c>
      <c r="BG724" s="53">
        <v>7.0430640000000003E-2</v>
      </c>
      <c r="BH724" s="53">
        <v>7.5079580000000007E-2</v>
      </c>
      <c r="BI724" s="53">
        <v>0.10268004999999999</v>
      </c>
      <c r="BJ724" s="53">
        <v>0.14672360000000001</v>
      </c>
      <c r="BK724" s="53">
        <v>8.1916169999999996E-2</v>
      </c>
      <c r="BL724" s="53">
        <v>4.9769790000000001E-2</v>
      </c>
      <c r="BM724" s="53">
        <v>-5.0042799999999998E-3</v>
      </c>
      <c r="BN724" s="53">
        <v>-3.2376490000000001E-2</v>
      </c>
      <c r="BO724" s="53">
        <v>-3.9412500000000003E-3</v>
      </c>
      <c r="BP724" s="53">
        <v>-4.2056950000000003E-2</v>
      </c>
      <c r="BQ724" s="53">
        <v>-8.5280499999999995E-2</v>
      </c>
      <c r="BR724" s="53">
        <v>-5.312509E-2</v>
      </c>
      <c r="BS724" s="53">
        <v>-3.733993E-2</v>
      </c>
      <c r="BT724" s="53">
        <v>-2.0398670000000001E-2</v>
      </c>
      <c r="BU724" s="53">
        <v>1.8481580000000001E-2</v>
      </c>
      <c r="BV724" s="53">
        <v>6.3362840000000004E-2</v>
      </c>
      <c r="BW724" s="53">
        <v>5.4036649999999999E-2</v>
      </c>
      <c r="BX724" s="53">
        <v>9.1364200000000007E-2</v>
      </c>
      <c r="BY724" s="53">
        <v>8.7503559999999994E-2</v>
      </c>
      <c r="BZ724" s="53">
        <v>9.4114149999999994E-2</v>
      </c>
      <c r="CA724" s="53">
        <v>5.195379E-2</v>
      </c>
      <c r="CB724" s="53">
        <v>7.0926619999999996E-2</v>
      </c>
      <c r="CC724" s="53">
        <v>0.10043745</v>
      </c>
      <c r="CD724" s="53">
        <v>9.0660820000000003E-2</v>
      </c>
      <c r="CE724" s="53">
        <v>0.10083662</v>
      </c>
      <c r="CF724" s="53">
        <v>0.10560824000000001</v>
      </c>
      <c r="CG724" s="53">
        <v>0.14213539</v>
      </c>
      <c r="CH724" s="53">
        <v>0.18891067</v>
      </c>
      <c r="CI724" s="53">
        <v>0.11007893000000001</v>
      </c>
      <c r="CJ724" s="53">
        <v>8.0239190000000002E-2</v>
      </c>
      <c r="CK724" s="53">
        <v>2.3330790000000001E-2</v>
      </c>
      <c r="CL724" s="53">
        <v>4.6638000000000002E-4</v>
      </c>
      <c r="CM724" s="53">
        <v>2.4972729999999999E-2</v>
      </c>
      <c r="CN724" s="53">
        <v>-9.6197100000000001E-3</v>
      </c>
      <c r="CO724" s="53">
        <v>-4.8884509999999999E-2</v>
      </c>
      <c r="CP724" s="53">
        <v>-1.9348890000000001E-2</v>
      </c>
      <c r="CQ724" s="53">
        <v>1.8520800000000001E-3</v>
      </c>
      <c r="CR724" s="53">
        <v>3.8139960000000001E-2</v>
      </c>
      <c r="CS724" s="53">
        <v>7.3481389999999994E-2</v>
      </c>
      <c r="CT724" s="53">
        <v>0.11901397</v>
      </c>
      <c r="CU724" s="53">
        <v>0.10751122</v>
      </c>
      <c r="CV724" s="53">
        <v>0.14218911000000001</v>
      </c>
      <c r="CW724" s="53">
        <v>0.13362329000000001</v>
      </c>
      <c r="CX724" s="53">
        <v>0.13441028999999999</v>
      </c>
      <c r="CY724" s="53">
        <v>7.6716859999999998E-2</v>
      </c>
      <c r="CZ724" s="53">
        <v>9.6371520000000002E-2</v>
      </c>
      <c r="DA724" s="53">
        <v>0.12584943000000001</v>
      </c>
      <c r="DB724" s="53">
        <v>0.11644101</v>
      </c>
      <c r="DC724" s="53">
        <v>0.13124257</v>
      </c>
      <c r="DD724" s="53">
        <v>0.13613686999999999</v>
      </c>
      <c r="DE724" s="53">
        <v>0.18159069999999999</v>
      </c>
      <c r="DF724" s="53">
        <v>0.23109773</v>
      </c>
      <c r="DG724" s="53">
        <v>0.1382417</v>
      </c>
      <c r="DH724" s="53">
        <v>0.11070856</v>
      </c>
      <c r="DI724" s="53">
        <v>5.1665879999999997E-2</v>
      </c>
      <c r="DJ724" s="53">
        <v>3.3309239999999997E-2</v>
      </c>
      <c r="DK724" s="53">
        <v>5.3886709999999997E-2</v>
      </c>
      <c r="DL724" s="53">
        <v>2.2817549999999999E-2</v>
      </c>
      <c r="DM724" s="53">
        <v>-1.2488519999999999E-2</v>
      </c>
      <c r="DN724" s="53">
        <v>1.442733E-2</v>
      </c>
      <c r="DO724" s="53">
        <v>4.1044089999999998E-2</v>
      </c>
      <c r="DP724" s="53">
        <v>9.667858E-2</v>
      </c>
      <c r="DQ724" s="53">
        <v>0.12848119</v>
      </c>
      <c r="DR724" s="53">
        <v>0.17466511000000001</v>
      </c>
      <c r="DS724" s="53">
        <v>0.16098578999999999</v>
      </c>
      <c r="DT724" s="53">
        <v>0.19301402000000001</v>
      </c>
      <c r="DU724" s="53">
        <v>0.17974303</v>
      </c>
      <c r="DV724" s="53">
        <v>0.17470643</v>
      </c>
      <c r="DW724" s="53">
        <v>0.1014799</v>
      </c>
      <c r="DX724" s="53">
        <v>0.12181646</v>
      </c>
      <c r="DY724" s="53">
        <v>0.1625403</v>
      </c>
      <c r="DZ724" s="53">
        <v>0.15366347</v>
      </c>
      <c r="EA724" s="53">
        <v>0.17514394999999999</v>
      </c>
      <c r="EB724" s="53">
        <v>0.18021535999999999</v>
      </c>
      <c r="EC724" s="53">
        <v>0.23855789999999999</v>
      </c>
      <c r="ED724" s="53">
        <v>0.29200915999999999</v>
      </c>
      <c r="EE724" s="53">
        <v>0.17890424999999999</v>
      </c>
      <c r="EF724" s="53">
        <v>0.15470154</v>
      </c>
      <c r="EG724" s="53">
        <v>9.2577199999999998E-2</v>
      </c>
      <c r="EH724" s="53">
        <v>8.0729120000000001E-2</v>
      </c>
      <c r="EI724" s="53">
        <v>9.5633919999999997E-2</v>
      </c>
      <c r="EJ724" s="53">
        <v>6.9651790000000005E-2</v>
      </c>
      <c r="EK724" s="53">
        <v>4.00615E-2</v>
      </c>
      <c r="EL724" s="53">
        <v>6.3194799999999995E-2</v>
      </c>
      <c r="EM724" s="53">
        <v>9.7631140000000005E-2</v>
      </c>
      <c r="EN724" s="53">
        <v>0.18119905</v>
      </c>
      <c r="EO724" s="53">
        <v>0.20789219</v>
      </c>
      <c r="EP724" s="53">
        <v>0.25501652000000002</v>
      </c>
      <c r="EQ724" s="53">
        <v>0.23819456</v>
      </c>
      <c r="ER724" s="53">
        <v>0.26639713999999998</v>
      </c>
      <c r="ES724" s="53">
        <v>0.24633260000000001</v>
      </c>
      <c r="ET724" s="53">
        <v>0.23288765</v>
      </c>
      <c r="EU724" s="53">
        <v>0.13723382000000001</v>
      </c>
      <c r="EV724" s="53">
        <v>0.15855486999999999</v>
      </c>
      <c r="EW724" s="53">
        <v>66.638350000000003</v>
      </c>
      <c r="EX724" s="53">
        <v>65.173389999999998</v>
      </c>
      <c r="EY724" s="53">
        <v>63.959789999999998</v>
      </c>
      <c r="EZ724" s="53">
        <v>62.772010000000002</v>
      </c>
      <c r="FA724" s="53">
        <v>61.66704</v>
      </c>
      <c r="FB724" s="53">
        <v>60.660200000000003</v>
      </c>
      <c r="FC724" s="53">
        <v>61.377139999999997</v>
      </c>
      <c r="FD724" s="53">
        <v>64.946439999999996</v>
      </c>
      <c r="FE724" s="53">
        <v>69.522490000000005</v>
      </c>
      <c r="FF724" s="53">
        <v>73.559839999999994</v>
      </c>
      <c r="FG724" s="53">
        <v>76.963759999999994</v>
      </c>
      <c r="FH724" s="53">
        <v>79.904560000000004</v>
      </c>
      <c r="FI724" s="53">
        <v>82.681979999999996</v>
      </c>
      <c r="FJ724" s="53">
        <v>85.109740000000002</v>
      </c>
      <c r="FK724" s="53">
        <v>87.064679999999996</v>
      </c>
      <c r="FL724" s="53">
        <v>88.633979999999994</v>
      </c>
      <c r="FM724" s="53">
        <v>89.264700000000005</v>
      </c>
      <c r="FN724" s="53">
        <v>88.985460000000003</v>
      </c>
      <c r="FO724" s="53">
        <v>87.276859999999999</v>
      </c>
      <c r="FP724" s="53">
        <v>83.725920000000002</v>
      </c>
      <c r="FQ724" s="53">
        <v>78.098299999999995</v>
      </c>
      <c r="FR724" s="53">
        <v>73.447310000000002</v>
      </c>
      <c r="FS724" s="53">
        <v>70.18826</v>
      </c>
      <c r="FT724" s="53">
        <v>68.131200000000007</v>
      </c>
      <c r="FU724" s="53">
        <v>286</v>
      </c>
      <c r="FV724" s="53">
        <v>7139.2139999999999</v>
      </c>
      <c r="FW724" s="53">
        <v>113.5273</v>
      </c>
      <c r="FX724" s="53">
        <v>1</v>
      </c>
    </row>
    <row r="725" spans="1:180" x14ac:dyDescent="0.3">
      <c r="A725" t="s">
        <v>174</v>
      </c>
      <c r="B725" t="s">
        <v>247</v>
      </c>
      <c r="C725" t="s">
        <v>0</v>
      </c>
      <c r="D725" t="s">
        <v>227</v>
      </c>
      <c r="E725" t="s">
        <v>188</v>
      </c>
      <c r="F725" t="s">
        <v>235</v>
      </c>
      <c r="G725" t="s">
        <v>243</v>
      </c>
      <c r="H725" s="53">
        <v>42</v>
      </c>
      <c r="I725" s="53">
        <v>0.69484042000000001</v>
      </c>
      <c r="J725" s="53">
        <v>0.66891887999999999</v>
      </c>
      <c r="K725" s="53">
        <v>0.65786321999999997</v>
      </c>
      <c r="L725" s="53">
        <v>0.64482810000000002</v>
      </c>
      <c r="M725" s="53">
        <v>0.66791928</v>
      </c>
      <c r="N725" s="53">
        <v>0.80555874000000005</v>
      </c>
      <c r="O725" s="53">
        <v>0.84100127999999996</v>
      </c>
      <c r="P725" s="53">
        <v>0.95001186000000004</v>
      </c>
      <c r="Q725" s="53">
        <v>1.0457685000000001</v>
      </c>
      <c r="R725" s="53">
        <v>1.1864093</v>
      </c>
      <c r="S725" s="53">
        <v>1.3116155</v>
      </c>
      <c r="T725" s="53">
        <v>1.3918813000000001</v>
      </c>
      <c r="U725" s="53">
        <v>1.4379078000000001</v>
      </c>
      <c r="V725" s="53">
        <v>1.5092876</v>
      </c>
      <c r="W725" s="53">
        <v>1.5378493</v>
      </c>
      <c r="X725" s="53">
        <v>1.5934896999999999</v>
      </c>
      <c r="Y725" s="53">
        <v>1.5682653</v>
      </c>
      <c r="Z725" s="53">
        <v>1.4876529999999999</v>
      </c>
      <c r="AA725" s="53">
        <v>1.3429601</v>
      </c>
      <c r="AB725" s="53">
        <v>1.2634516</v>
      </c>
      <c r="AC725" s="53">
        <v>1.1631707</v>
      </c>
      <c r="AD725" s="53">
        <v>1.0289467000000001</v>
      </c>
      <c r="AE725" s="53">
        <v>0.85443329999999995</v>
      </c>
      <c r="AF725" s="53">
        <v>0.77512596</v>
      </c>
      <c r="AG725" s="53">
        <v>3.3381499999999998E-3</v>
      </c>
      <c r="AH725" s="53">
        <v>1.4516090000000001E-2</v>
      </c>
      <c r="AI725" s="53">
        <v>1.9309030000000001E-2</v>
      </c>
      <c r="AJ725" s="53">
        <v>2.096955E-2</v>
      </c>
      <c r="AK725" s="53">
        <v>5.9732999999999997E-4</v>
      </c>
      <c r="AL725" s="53">
        <v>4.034418E-2</v>
      </c>
      <c r="AM725" s="53">
        <v>-1.040461E-2</v>
      </c>
      <c r="AN725" s="53">
        <v>-4.7195399999999998E-2</v>
      </c>
      <c r="AO725" s="53">
        <v>-8.5561899999999996E-2</v>
      </c>
      <c r="AP725" s="53">
        <v>-7.9278280000000007E-2</v>
      </c>
      <c r="AQ725" s="53">
        <v>-5.9903129999999999E-2</v>
      </c>
      <c r="AR725" s="53">
        <v>-8.7796970000000002E-2</v>
      </c>
      <c r="AS725" s="53">
        <v>-0.12520766999999999</v>
      </c>
      <c r="AT725" s="53">
        <v>-0.12785699</v>
      </c>
      <c r="AU725" s="53">
        <v>-0.15134230000000001</v>
      </c>
      <c r="AV725" s="53">
        <v>-0.13397131000000001</v>
      </c>
      <c r="AW725" s="53">
        <v>-8.5426820000000001E-2</v>
      </c>
      <c r="AX725" s="53">
        <v>-8.0754870000000006E-2</v>
      </c>
      <c r="AY725" s="53">
        <v>-7.5687279999999996E-2</v>
      </c>
      <c r="AZ725" s="53">
        <v>-2.9332359999999998E-2</v>
      </c>
      <c r="BA725" s="53">
        <v>5.0386299999999997E-3</v>
      </c>
      <c r="BB725" s="53">
        <v>1.4174839999999999E-2</v>
      </c>
      <c r="BC725" s="53">
        <v>-6.6434800000000002E-3</v>
      </c>
      <c r="BD725" s="53">
        <v>9.4600399999999994E-3</v>
      </c>
      <c r="BE725" s="53">
        <v>3.6567769999999999E-2</v>
      </c>
      <c r="BF725" s="53">
        <v>4.9148020000000001E-2</v>
      </c>
      <c r="BG725" s="53">
        <v>5.8775139999999997E-2</v>
      </c>
      <c r="BH725" s="53">
        <v>5.6351190000000002E-2</v>
      </c>
      <c r="BI725" s="53">
        <v>4.3419310000000003E-2</v>
      </c>
      <c r="BJ725" s="53">
        <v>9.2649400000000007E-2</v>
      </c>
      <c r="BK725" s="53">
        <v>3.118698E-2</v>
      </c>
      <c r="BL725" s="53">
        <v>2.1680599999999999E-3</v>
      </c>
      <c r="BM725" s="53">
        <v>-4.3509979999999997E-2</v>
      </c>
      <c r="BN725" s="53">
        <v>-3.1227609999999999E-2</v>
      </c>
      <c r="BO725" s="53">
        <v>-1.447362E-2</v>
      </c>
      <c r="BP725" s="53">
        <v>-4.0430849999999997E-2</v>
      </c>
      <c r="BQ725" s="53">
        <v>-7.4017990000000006E-2</v>
      </c>
      <c r="BR725" s="53">
        <v>-7.3046319999999998E-2</v>
      </c>
      <c r="BS725" s="53">
        <v>-8.2808380000000001E-2</v>
      </c>
      <c r="BT725" s="53">
        <v>-4.4293619999999999E-2</v>
      </c>
      <c r="BU725" s="53">
        <v>-3.8069699999999998E-3</v>
      </c>
      <c r="BV725" s="53">
        <v>7.3306400000000002E-3</v>
      </c>
      <c r="BW725" s="53">
        <v>7.4779499999999997E-3</v>
      </c>
      <c r="BX725" s="53">
        <v>4.6837520000000001E-2</v>
      </c>
      <c r="BY725" s="53">
        <v>7.2604559999999999E-2</v>
      </c>
      <c r="BZ725" s="53">
        <v>6.7876580000000006E-2</v>
      </c>
      <c r="CA725" s="53">
        <v>2.89489E-2</v>
      </c>
      <c r="CB725" s="53">
        <v>4.3601840000000003E-2</v>
      </c>
      <c r="CC725" s="53">
        <v>5.9582499999999997E-2</v>
      </c>
      <c r="CD725" s="53">
        <v>7.3134009999999999E-2</v>
      </c>
      <c r="CE725" s="53">
        <v>8.6109240000000004E-2</v>
      </c>
      <c r="CF725" s="53">
        <v>8.0856380000000005E-2</v>
      </c>
      <c r="CG725" s="53">
        <v>7.3077690000000001E-2</v>
      </c>
      <c r="CH725" s="53">
        <v>0.12887582</v>
      </c>
      <c r="CI725" s="53">
        <v>5.999318E-2</v>
      </c>
      <c r="CJ725" s="53">
        <v>3.635704E-2</v>
      </c>
      <c r="CK725" s="53">
        <v>-1.438497E-2</v>
      </c>
      <c r="CL725" s="53">
        <v>2.0521200000000002E-3</v>
      </c>
      <c r="CM725" s="53">
        <v>1.6990720000000001E-2</v>
      </c>
      <c r="CN725" s="53">
        <v>-7.6252400000000001E-3</v>
      </c>
      <c r="CO725" s="53">
        <v>-3.8564149999999998E-2</v>
      </c>
      <c r="CP725" s="53">
        <v>-3.5084610000000002E-2</v>
      </c>
      <c r="CQ725" s="53">
        <v>-3.5342020000000002E-2</v>
      </c>
      <c r="CR725" s="53">
        <v>1.781686E-2</v>
      </c>
      <c r="CS725" s="53">
        <v>5.2722680000000001E-2</v>
      </c>
      <c r="CT725" s="53">
        <v>6.8338410000000002E-2</v>
      </c>
      <c r="CU725" s="53">
        <v>6.5077949999999996E-2</v>
      </c>
      <c r="CV725" s="53">
        <v>9.9592539999999993E-2</v>
      </c>
      <c r="CW725" s="53">
        <v>0.11940050000000001</v>
      </c>
      <c r="CX725" s="53">
        <v>0.10507022000000001</v>
      </c>
      <c r="CY725" s="53">
        <v>5.3600059999999998E-2</v>
      </c>
      <c r="CZ725" s="53">
        <v>6.7248340000000004E-2</v>
      </c>
      <c r="DA725" s="53">
        <v>8.2597240000000002E-2</v>
      </c>
      <c r="DB725" s="53">
        <v>9.7119999999999998E-2</v>
      </c>
      <c r="DC725" s="53">
        <v>0.11344334</v>
      </c>
      <c r="DD725" s="53">
        <v>0.10536158</v>
      </c>
      <c r="DE725" s="53">
        <v>0.10273607</v>
      </c>
      <c r="DF725" s="53">
        <v>0.16510225000000001</v>
      </c>
      <c r="DG725" s="53">
        <v>8.8799379999999997E-2</v>
      </c>
      <c r="DH725" s="53">
        <v>7.0546010000000006E-2</v>
      </c>
      <c r="DI725" s="53">
        <v>1.4740049999999999E-2</v>
      </c>
      <c r="DJ725" s="53">
        <v>3.533186E-2</v>
      </c>
      <c r="DK725" s="53">
        <v>4.8455060000000001E-2</v>
      </c>
      <c r="DL725" s="53">
        <v>2.5180370000000001E-2</v>
      </c>
      <c r="DM725" s="53">
        <v>-3.1103400000000001E-3</v>
      </c>
      <c r="DN725" s="53">
        <v>2.8770900000000001E-3</v>
      </c>
      <c r="DO725" s="53">
        <v>1.2124360000000001E-2</v>
      </c>
      <c r="DP725" s="53">
        <v>7.9927339999999999E-2</v>
      </c>
      <c r="DQ725" s="53">
        <v>0.10925232999999999</v>
      </c>
      <c r="DR725" s="53">
        <v>0.12934614</v>
      </c>
      <c r="DS725" s="53">
        <v>0.12267793</v>
      </c>
      <c r="DT725" s="53">
        <v>0.15234756999999999</v>
      </c>
      <c r="DU725" s="53">
        <v>0.16619644</v>
      </c>
      <c r="DV725" s="53">
        <v>0.14226386999999999</v>
      </c>
      <c r="DW725" s="53">
        <v>7.8251249999999994E-2</v>
      </c>
      <c r="DX725" s="53">
        <v>9.0894799999999998E-2</v>
      </c>
      <c r="DY725" s="53">
        <v>0.11582684</v>
      </c>
      <c r="DZ725" s="53">
        <v>0.13175194000000001</v>
      </c>
      <c r="EA725" s="53">
        <v>0.15290944000000001</v>
      </c>
      <c r="EB725" s="53">
        <v>0.14074318</v>
      </c>
      <c r="EC725" s="53">
        <v>0.14555805999999999</v>
      </c>
      <c r="ED725" s="53">
        <v>0.21740746</v>
      </c>
      <c r="EE725" s="53">
        <v>0.13039096999999999</v>
      </c>
      <c r="EF725" s="53">
        <v>0.1199095</v>
      </c>
      <c r="EG725" s="53">
        <v>5.6791939999999999E-2</v>
      </c>
      <c r="EH725" s="53">
        <v>8.3382520000000002E-2</v>
      </c>
      <c r="EI725" s="53">
        <v>9.3884570000000001E-2</v>
      </c>
      <c r="EJ725" s="53">
        <v>7.2546470000000002E-2</v>
      </c>
      <c r="EK725" s="53">
        <v>4.8079330000000003E-2</v>
      </c>
      <c r="EL725" s="53">
        <v>5.7687759999999998E-2</v>
      </c>
      <c r="EM725" s="53">
        <v>8.0658270000000004E-2</v>
      </c>
      <c r="EN725" s="53">
        <v>0.16960502999999999</v>
      </c>
      <c r="EO725" s="53">
        <v>0.19087214999999999</v>
      </c>
      <c r="EP725" s="53">
        <v>0.21743165</v>
      </c>
      <c r="EQ725" s="53">
        <v>0.20584317999999999</v>
      </c>
      <c r="ER725" s="53">
        <v>0.22851746000000001</v>
      </c>
      <c r="ES725" s="53">
        <v>0.23376234000000001</v>
      </c>
      <c r="ET725" s="53">
        <v>0.19596562000000001</v>
      </c>
      <c r="EU725" s="53">
        <v>0.1138436</v>
      </c>
      <c r="EV725" s="53">
        <v>0.1250366</v>
      </c>
      <c r="EW725" s="53">
        <v>70.729519999999994</v>
      </c>
      <c r="EX725" s="53">
        <v>69.056110000000004</v>
      </c>
      <c r="EY725" s="53">
        <v>67.852980000000002</v>
      </c>
      <c r="EZ725" s="53">
        <v>66.658510000000007</v>
      </c>
      <c r="FA725" s="53">
        <v>65.495339999999999</v>
      </c>
      <c r="FB725" s="53">
        <v>64.560940000000002</v>
      </c>
      <c r="FC725" s="53">
        <v>64.622799999999998</v>
      </c>
      <c r="FD725" s="53">
        <v>67.997</v>
      </c>
      <c r="FE725" s="53">
        <v>73.245670000000004</v>
      </c>
      <c r="FF725" s="53">
        <v>77.568100000000001</v>
      </c>
      <c r="FG725" s="53">
        <v>81.051450000000003</v>
      </c>
      <c r="FH725" s="53">
        <v>84.442729999999997</v>
      </c>
      <c r="FI725" s="53">
        <v>87.426490000000001</v>
      </c>
      <c r="FJ725" s="53">
        <v>90.301950000000005</v>
      </c>
      <c r="FK725" s="53">
        <v>92.637029999999996</v>
      </c>
      <c r="FL725" s="53">
        <v>94.498500000000007</v>
      </c>
      <c r="FM725" s="53">
        <v>95.41592</v>
      </c>
      <c r="FN725" s="53">
        <v>95.348150000000004</v>
      </c>
      <c r="FO725" s="53">
        <v>93.678569999999993</v>
      </c>
      <c r="FP725" s="53">
        <v>89.778049999999993</v>
      </c>
      <c r="FQ725" s="53">
        <v>83.660759999999996</v>
      </c>
      <c r="FR725" s="53">
        <v>78.474860000000007</v>
      </c>
      <c r="FS725" s="53">
        <v>75.202380000000005</v>
      </c>
      <c r="FT725" s="53">
        <v>72.991759999999999</v>
      </c>
      <c r="FU725" s="53">
        <v>286</v>
      </c>
      <c r="FV725" s="53">
        <v>7819.7619999999997</v>
      </c>
      <c r="FW725" s="53">
        <v>122.1486</v>
      </c>
      <c r="FX725" s="53">
        <v>1</v>
      </c>
    </row>
    <row r="726" spans="1:180" x14ac:dyDescent="0.3">
      <c r="A726" t="s">
        <v>174</v>
      </c>
      <c r="B726" t="s">
        <v>247</v>
      </c>
      <c r="C726" t="s">
        <v>0</v>
      </c>
      <c r="D726" t="s">
        <v>248</v>
      </c>
      <c r="E726" t="s">
        <v>189</v>
      </c>
      <c r="F726" t="s">
        <v>235</v>
      </c>
      <c r="G726" t="s">
        <v>243</v>
      </c>
      <c r="H726" s="53">
        <v>42</v>
      </c>
      <c r="I726" s="53">
        <v>0.73671825000000002</v>
      </c>
      <c r="J726" s="53">
        <v>0.71301426000000001</v>
      </c>
      <c r="K726" s="53">
        <v>0.68677770000000005</v>
      </c>
      <c r="L726" s="53">
        <v>0.67110413999999996</v>
      </c>
      <c r="M726" s="53">
        <v>0.66377892000000005</v>
      </c>
      <c r="N726" s="53">
        <v>0.68411027999999996</v>
      </c>
      <c r="O726" s="53">
        <v>0.72689946000000005</v>
      </c>
      <c r="P726" s="53">
        <v>0.71250102000000004</v>
      </c>
      <c r="Q726" s="53">
        <v>0.77355852000000003</v>
      </c>
      <c r="R726" s="53">
        <v>0.88321632000000005</v>
      </c>
      <c r="S726" s="53">
        <v>0.99944460000000002</v>
      </c>
      <c r="T726" s="53">
        <v>1.0423106</v>
      </c>
      <c r="U726" s="53">
        <v>1.1195368999999999</v>
      </c>
      <c r="V726" s="53">
        <v>1.1632480000000001</v>
      </c>
      <c r="W726" s="53">
        <v>1.1958101000000001</v>
      </c>
      <c r="X726" s="53">
        <v>1.2299251</v>
      </c>
      <c r="Y726" s="53">
        <v>1.2566021999999999</v>
      </c>
      <c r="Z726" s="53">
        <v>1.2145547000000001</v>
      </c>
      <c r="AA726" s="53">
        <v>1.1617531999999999</v>
      </c>
      <c r="AB726" s="53">
        <v>1.1053660999999999</v>
      </c>
      <c r="AC726" s="53">
        <v>1.0784273</v>
      </c>
      <c r="AD726" s="53">
        <v>0.99214625999999995</v>
      </c>
      <c r="AE726" s="53">
        <v>0.87666348000000005</v>
      </c>
      <c r="AF726" s="53">
        <v>0.79619861999999997</v>
      </c>
      <c r="AG726" s="53">
        <v>1.448869E-2</v>
      </c>
      <c r="AH726" s="53">
        <v>2.9494050000000001E-2</v>
      </c>
      <c r="AI726" s="53">
        <v>2.0716080000000001E-2</v>
      </c>
      <c r="AJ726" s="53">
        <v>1.836581E-2</v>
      </c>
      <c r="AK726" s="53">
        <v>4.9750999999999997E-3</v>
      </c>
      <c r="AL726" s="53">
        <v>-7.5100399999999999E-3</v>
      </c>
      <c r="AM726" s="53">
        <v>-7.9392600000000001E-3</v>
      </c>
      <c r="AN726" s="53">
        <v>-3.8499749999999999E-2</v>
      </c>
      <c r="AO726" s="53">
        <v>-4.7535010000000003E-2</v>
      </c>
      <c r="AP726" s="53">
        <v>-3.9619700000000001E-2</v>
      </c>
      <c r="AQ726" s="53">
        <v>-2.2787580000000002E-2</v>
      </c>
      <c r="AR726" s="53">
        <v>-5.003813E-2</v>
      </c>
      <c r="AS726" s="53">
        <v>-4.0969209999999999E-2</v>
      </c>
      <c r="AT726" s="53">
        <v>-6.5116549999999995E-2</v>
      </c>
      <c r="AU726" s="53">
        <v>-8.966681E-2</v>
      </c>
      <c r="AV726" s="53">
        <v>-8.1915879999999996E-2</v>
      </c>
      <c r="AW726" s="53">
        <v>-7.7210150000000005E-2</v>
      </c>
      <c r="AX726" s="53">
        <v>-0.11236386</v>
      </c>
      <c r="AY726" s="53">
        <v>-9.0906020000000004E-2</v>
      </c>
      <c r="AZ726" s="53">
        <v>-4.006436E-2</v>
      </c>
      <c r="BA726" s="53">
        <v>2.6065540000000002E-2</v>
      </c>
      <c r="BB726" s="53">
        <v>4.0074169999999999E-2</v>
      </c>
      <c r="BC726" s="53">
        <v>3.6527450000000003E-2</v>
      </c>
      <c r="BD726" s="53">
        <v>3.4712769999999997E-2</v>
      </c>
      <c r="BE726" s="53">
        <v>5.6539390000000002E-2</v>
      </c>
      <c r="BF726" s="53">
        <v>7.0817920000000006E-2</v>
      </c>
      <c r="BG726" s="53">
        <v>6.2746869999999996E-2</v>
      </c>
      <c r="BH726" s="53">
        <v>6.1461920000000003E-2</v>
      </c>
      <c r="BI726" s="53">
        <v>5.0517180000000002E-2</v>
      </c>
      <c r="BJ726" s="53">
        <v>4.0722899999999999E-2</v>
      </c>
      <c r="BK726" s="53">
        <v>4.592276E-2</v>
      </c>
      <c r="BL726" s="53">
        <v>1.186389E-2</v>
      </c>
      <c r="BM726" s="53">
        <v>4.8547900000000003E-3</v>
      </c>
      <c r="BN726" s="53">
        <v>1.491341E-2</v>
      </c>
      <c r="BO726" s="53">
        <v>3.4488850000000001E-2</v>
      </c>
      <c r="BP726" s="53">
        <v>2.2317499999999998E-3</v>
      </c>
      <c r="BQ726" s="53">
        <v>1.111241E-2</v>
      </c>
      <c r="BR726" s="53">
        <v>-9.1785800000000004E-3</v>
      </c>
      <c r="BS726" s="53">
        <v>-3.0264119999999999E-2</v>
      </c>
      <c r="BT726" s="53">
        <v>-2.5343009999999999E-2</v>
      </c>
      <c r="BU726" s="53">
        <v>-1.6741909999999999E-2</v>
      </c>
      <c r="BV726" s="53">
        <v>-4.2729330000000003E-2</v>
      </c>
      <c r="BW726" s="53">
        <v>-2.6883279999999999E-2</v>
      </c>
      <c r="BX726" s="53">
        <v>1.4358370000000001E-2</v>
      </c>
      <c r="BY726" s="53">
        <v>7.8216179999999996E-2</v>
      </c>
      <c r="BZ726" s="53">
        <v>8.8902449999999994E-2</v>
      </c>
      <c r="CA726" s="53">
        <v>7.9880300000000001E-2</v>
      </c>
      <c r="CB726" s="53">
        <v>7.6519169999999997E-2</v>
      </c>
      <c r="CC726" s="53">
        <v>8.5663580000000003E-2</v>
      </c>
      <c r="CD726" s="53">
        <v>9.9438739999999998E-2</v>
      </c>
      <c r="CE726" s="53">
        <v>9.1857229999999998E-2</v>
      </c>
      <c r="CF726" s="53">
        <v>9.1310100000000005E-2</v>
      </c>
      <c r="CG726" s="53">
        <v>8.2059469999999995E-2</v>
      </c>
      <c r="CH726" s="53">
        <v>7.4128910000000006E-2</v>
      </c>
      <c r="CI726" s="53">
        <v>8.3227410000000002E-2</v>
      </c>
      <c r="CJ726" s="53">
        <v>4.6745580000000002E-2</v>
      </c>
      <c r="CK726" s="53">
        <v>4.1139809999999999E-2</v>
      </c>
      <c r="CL726" s="53">
        <v>5.268287E-2</v>
      </c>
      <c r="CM726" s="53">
        <v>7.4158310000000005E-2</v>
      </c>
      <c r="CN726" s="53">
        <v>3.843369E-2</v>
      </c>
      <c r="CO726" s="53">
        <v>4.718398E-2</v>
      </c>
      <c r="CP726" s="53">
        <v>2.9563889999999999E-2</v>
      </c>
      <c r="CQ726" s="53">
        <v>1.0878000000000001E-2</v>
      </c>
      <c r="CR726" s="53">
        <v>1.383917E-2</v>
      </c>
      <c r="CS726" s="53">
        <v>2.5138210000000001E-2</v>
      </c>
      <c r="CT726" s="53">
        <v>5.4993200000000002E-3</v>
      </c>
      <c r="CU726" s="53">
        <v>1.7458669999999999E-2</v>
      </c>
      <c r="CV726" s="53">
        <v>5.2051399999999998E-2</v>
      </c>
      <c r="CW726" s="53">
        <v>0.11433554999999999</v>
      </c>
      <c r="CX726" s="53">
        <v>0.12272077000000001</v>
      </c>
      <c r="CY726" s="53">
        <v>0.10990635999999999</v>
      </c>
      <c r="CZ726" s="53">
        <v>0.10547413999999999</v>
      </c>
      <c r="DA726" s="53">
        <v>0.1147878</v>
      </c>
      <c r="DB726" s="53">
        <v>0.12805954999999999</v>
      </c>
      <c r="DC726" s="53">
        <v>0.12096759999999999</v>
      </c>
      <c r="DD726" s="53">
        <v>0.12115832</v>
      </c>
      <c r="DE726" s="53">
        <v>0.11360177</v>
      </c>
      <c r="DF726" s="53">
        <v>0.10753487</v>
      </c>
      <c r="DG726" s="53">
        <v>0.1205321</v>
      </c>
      <c r="DH726" s="53">
        <v>8.1627290000000005E-2</v>
      </c>
      <c r="DI726" s="53">
        <v>7.7424820000000005E-2</v>
      </c>
      <c r="DJ726" s="53">
        <v>9.0452329999999997E-2</v>
      </c>
      <c r="DK726" s="53">
        <v>0.11382781</v>
      </c>
      <c r="DL726" s="53">
        <v>7.4635640000000003E-2</v>
      </c>
      <c r="DM726" s="53">
        <v>8.3255549999999998E-2</v>
      </c>
      <c r="DN726" s="53">
        <v>6.8306359999999997E-2</v>
      </c>
      <c r="DO726" s="53">
        <v>5.2020110000000001E-2</v>
      </c>
      <c r="DP726" s="53">
        <v>5.3021350000000002E-2</v>
      </c>
      <c r="DQ726" s="53">
        <v>6.7018350000000004E-2</v>
      </c>
      <c r="DR726" s="53">
        <v>5.3727999999999998E-2</v>
      </c>
      <c r="DS726" s="53">
        <v>6.1800649999999999E-2</v>
      </c>
      <c r="DT726" s="53">
        <v>8.9744420000000005E-2</v>
      </c>
      <c r="DU726" s="53">
        <v>0.15045496</v>
      </c>
      <c r="DV726" s="53">
        <v>0.15653908</v>
      </c>
      <c r="DW726" s="53">
        <v>0.13993241000000001</v>
      </c>
      <c r="DX726" s="53">
        <v>0.13442910999999999</v>
      </c>
      <c r="DY726" s="53">
        <v>0.15683849999999999</v>
      </c>
      <c r="DZ726" s="53">
        <v>0.16938344</v>
      </c>
      <c r="EA726" s="53">
        <v>0.16299838999999999</v>
      </c>
      <c r="EB726" s="53">
        <v>0.16425439999999999</v>
      </c>
      <c r="EC726" s="53">
        <v>0.15914384000000001</v>
      </c>
      <c r="ED726" s="53">
        <v>0.15576778999999999</v>
      </c>
      <c r="EE726" s="53">
        <v>0.17439408000000001</v>
      </c>
      <c r="EF726" s="53">
        <v>0.13199095999999999</v>
      </c>
      <c r="EG726" s="53">
        <v>0.12981465</v>
      </c>
      <c r="EH726" s="53">
        <v>0.14498547000000001</v>
      </c>
      <c r="EI726" s="53">
        <v>0.17110422</v>
      </c>
      <c r="EJ726" s="53">
        <v>0.12690547999999999</v>
      </c>
      <c r="EK726" s="53">
        <v>0.13533714999999999</v>
      </c>
      <c r="EL726" s="53">
        <v>0.12424436</v>
      </c>
      <c r="EM726" s="53">
        <v>0.11142281</v>
      </c>
      <c r="EN726" s="53">
        <v>0.10959421</v>
      </c>
      <c r="EO726" s="53">
        <v>0.12748659000000001</v>
      </c>
      <c r="EP726" s="53">
        <v>0.12336248</v>
      </c>
      <c r="EQ726" s="53">
        <v>0.12582339000000001</v>
      </c>
      <c r="ER726" s="53">
        <v>0.14416714</v>
      </c>
      <c r="ES726" s="53">
        <v>0.20260560999999999</v>
      </c>
      <c r="ET726" s="53">
        <v>0.20536736</v>
      </c>
      <c r="EU726" s="53">
        <v>0.18328527</v>
      </c>
      <c r="EV726" s="53">
        <v>0.17623553</v>
      </c>
      <c r="EW726" s="53">
        <v>70.498249999999999</v>
      </c>
      <c r="EX726" s="53">
        <v>69.116550000000004</v>
      </c>
      <c r="EY726" s="53">
        <v>68.053219999999996</v>
      </c>
      <c r="EZ726" s="53">
        <v>67.066829999999996</v>
      </c>
      <c r="FA726" s="53">
        <v>66.462119999999999</v>
      </c>
      <c r="FB726" s="53">
        <v>65.330420000000004</v>
      </c>
      <c r="FC726" s="53">
        <v>64.372569999999996</v>
      </c>
      <c r="FD726" s="53">
        <v>65.774090000000001</v>
      </c>
      <c r="FE726" s="53">
        <v>70.116739999999993</v>
      </c>
      <c r="FF726" s="53">
        <v>74.987759999999994</v>
      </c>
      <c r="FG726" s="53">
        <v>79.538460000000001</v>
      </c>
      <c r="FH726" s="53">
        <v>83.065070000000006</v>
      </c>
      <c r="FI726" s="53">
        <v>86.100620000000006</v>
      </c>
      <c r="FJ726" s="53">
        <v>88.711150000000004</v>
      </c>
      <c r="FK726" s="53">
        <v>91.12782</v>
      </c>
      <c r="FL726" s="53">
        <v>92.645300000000006</v>
      </c>
      <c r="FM726" s="53">
        <v>93.451830000000001</v>
      </c>
      <c r="FN726" s="53">
        <v>92.839160000000007</v>
      </c>
      <c r="FO726" s="53">
        <v>90.490099999999998</v>
      </c>
      <c r="FP726" s="53">
        <v>85.329830000000001</v>
      </c>
      <c r="FQ726" s="53">
        <v>79.508160000000004</v>
      </c>
      <c r="FR726" s="53">
        <v>75.429289999999995</v>
      </c>
      <c r="FS726" s="53">
        <v>72.997860000000003</v>
      </c>
      <c r="FT726" s="53">
        <v>71.008349999999993</v>
      </c>
      <c r="FU726" s="53">
        <v>286</v>
      </c>
      <c r="FV726" s="53">
        <v>7474.5230000000001</v>
      </c>
      <c r="FW726" s="53">
        <v>349.01499999999999</v>
      </c>
      <c r="FX726" s="53">
        <v>1</v>
      </c>
    </row>
    <row r="727" spans="1:180" x14ac:dyDescent="0.3">
      <c r="A727" t="s">
        <v>174</v>
      </c>
      <c r="B727" t="s">
        <v>247</v>
      </c>
      <c r="C727" t="s">
        <v>0</v>
      </c>
      <c r="D727" t="s">
        <v>227</v>
      </c>
      <c r="E727" t="s">
        <v>189</v>
      </c>
      <c r="F727" t="s">
        <v>235</v>
      </c>
      <c r="G727" t="s">
        <v>243</v>
      </c>
      <c r="H727" s="53">
        <v>42</v>
      </c>
      <c r="I727" s="53">
        <v>0.73274413999999999</v>
      </c>
      <c r="J727" s="53">
        <v>0.71452037999999995</v>
      </c>
      <c r="K727" s="53">
        <v>0.68503890000000001</v>
      </c>
      <c r="L727" s="53">
        <v>0.67190802000000005</v>
      </c>
      <c r="M727" s="53">
        <v>0.72540384000000002</v>
      </c>
      <c r="N727" s="53">
        <v>0.83507591999999997</v>
      </c>
      <c r="O727" s="53">
        <v>0.84551628000000001</v>
      </c>
      <c r="P727" s="53">
        <v>0.92518272000000001</v>
      </c>
      <c r="Q727" s="53">
        <v>1.094352</v>
      </c>
      <c r="R727" s="53">
        <v>1.2285490999999999</v>
      </c>
      <c r="S727" s="53">
        <v>1.3733181000000001</v>
      </c>
      <c r="T727" s="53">
        <v>1.4231784000000001</v>
      </c>
      <c r="U727" s="53">
        <v>1.4893917999999999</v>
      </c>
      <c r="V727" s="53">
        <v>1.564395</v>
      </c>
      <c r="W727" s="53">
        <v>1.5891065</v>
      </c>
      <c r="X727" s="53">
        <v>1.6103076999999999</v>
      </c>
      <c r="Y727" s="53">
        <v>1.5684123000000001</v>
      </c>
      <c r="Z727" s="53">
        <v>1.4465958999999999</v>
      </c>
      <c r="AA727" s="53">
        <v>1.3031546000000001</v>
      </c>
      <c r="AB727" s="53">
        <v>1.2382633000000001</v>
      </c>
      <c r="AC727" s="53">
        <v>1.1786232999999999</v>
      </c>
      <c r="AD727" s="53">
        <v>1.0514209000000001</v>
      </c>
      <c r="AE727" s="53">
        <v>0.87185573999999999</v>
      </c>
      <c r="AF727" s="53">
        <v>0.78143225999999999</v>
      </c>
      <c r="AG727" s="53">
        <v>3.3345189999999997E-2</v>
      </c>
      <c r="AH727" s="53">
        <v>4.5804989999999997E-2</v>
      </c>
      <c r="AI727" s="53">
        <v>3.6350399999999998E-2</v>
      </c>
      <c r="AJ727" s="53">
        <v>2.7669450000000002E-2</v>
      </c>
      <c r="AK727" s="53">
        <v>3.9669889999999999E-2</v>
      </c>
      <c r="AL727" s="53">
        <v>5.9515510000000001E-2</v>
      </c>
      <c r="AM727" s="53">
        <v>-5.937481E-2</v>
      </c>
      <c r="AN727" s="53">
        <v>-0.10628020000000001</v>
      </c>
      <c r="AO727" s="53">
        <v>-8.3215609999999995E-2</v>
      </c>
      <c r="AP727" s="53">
        <v>-9.513046E-2</v>
      </c>
      <c r="AQ727" s="53">
        <v>-7.0030759999999997E-2</v>
      </c>
      <c r="AR727" s="53">
        <v>-0.12909074000000001</v>
      </c>
      <c r="AS727" s="53">
        <v>-0.15171478999999999</v>
      </c>
      <c r="AT727" s="53">
        <v>-0.15706379000000001</v>
      </c>
      <c r="AU727" s="53">
        <v>-0.19445122000000001</v>
      </c>
      <c r="AV727" s="53">
        <v>-0.15139937000000001</v>
      </c>
      <c r="AW727" s="53">
        <v>-6.7534239999999995E-2</v>
      </c>
      <c r="AX727" s="53">
        <v>-7.6719129999999996E-2</v>
      </c>
      <c r="AY727" s="53">
        <v>-4.8063580000000002E-2</v>
      </c>
      <c r="AZ727" s="53">
        <v>-4.7039999999999998E-3</v>
      </c>
      <c r="BA727" s="53">
        <v>5.664893E-2</v>
      </c>
      <c r="BB727" s="53">
        <v>6.5533229999999998E-2</v>
      </c>
      <c r="BC727" s="53">
        <v>3.1553789999999998E-2</v>
      </c>
      <c r="BD727" s="53">
        <v>2.2485749999999999E-2</v>
      </c>
      <c r="BE727" s="53">
        <v>7.094644E-2</v>
      </c>
      <c r="BF727" s="53">
        <v>8.5293220000000003E-2</v>
      </c>
      <c r="BG727" s="53">
        <v>7.5123380000000003E-2</v>
      </c>
      <c r="BH727" s="53">
        <v>6.6435140000000004E-2</v>
      </c>
      <c r="BI727" s="53">
        <v>8.6197570000000001E-2</v>
      </c>
      <c r="BJ727" s="53">
        <v>0.10803483999999999</v>
      </c>
      <c r="BK727" s="53">
        <v>-7.04851E-3</v>
      </c>
      <c r="BL727" s="53">
        <v>-5.1098879999999999E-2</v>
      </c>
      <c r="BM727" s="53">
        <v>-3.223268E-2</v>
      </c>
      <c r="BN727" s="53">
        <v>-3.3004039999999998E-2</v>
      </c>
      <c r="BO727" s="53">
        <v>-9.2822800000000004E-3</v>
      </c>
      <c r="BP727" s="53">
        <v>-6.7084920000000006E-2</v>
      </c>
      <c r="BQ727" s="53">
        <v>-8.7248030000000004E-2</v>
      </c>
      <c r="BR727" s="53">
        <v>-9.0608910000000001E-2</v>
      </c>
      <c r="BS727" s="53">
        <v>-0.11275001</v>
      </c>
      <c r="BT727" s="53">
        <v>-6.5200759999999996E-2</v>
      </c>
      <c r="BU727" s="53">
        <v>1.3136429999999999E-2</v>
      </c>
      <c r="BV727" s="53">
        <v>9.7649E-3</v>
      </c>
      <c r="BW727" s="53">
        <v>3.1124260000000001E-2</v>
      </c>
      <c r="BX727" s="53">
        <v>7.3386179999999995E-2</v>
      </c>
      <c r="BY727" s="53">
        <v>0.12722779000000001</v>
      </c>
      <c r="BZ727" s="53">
        <v>0.12669817</v>
      </c>
      <c r="CA727" s="53">
        <v>7.2783269999999997E-2</v>
      </c>
      <c r="CB727" s="53">
        <v>6.2878959999999998E-2</v>
      </c>
      <c r="CC727" s="53">
        <v>9.6988920000000006E-2</v>
      </c>
      <c r="CD727" s="53">
        <v>0.11264261</v>
      </c>
      <c r="CE727" s="53">
        <v>0.10197742999999999</v>
      </c>
      <c r="CF727" s="53">
        <v>9.3284140000000002E-2</v>
      </c>
      <c r="CG727" s="53">
        <v>0.11842249000000001</v>
      </c>
      <c r="CH727" s="53">
        <v>0.14163915999999999</v>
      </c>
      <c r="CI727" s="53">
        <v>2.9192539999999999E-2</v>
      </c>
      <c r="CJ727" s="53">
        <v>-1.288047E-2</v>
      </c>
      <c r="CK727" s="53">
        <v>3.0779599999999998E-3</v>
      </c>
      <c r="CL727" s="53">
        <v>1.002453E-2</v>
      </c>
      <c r="CM727" s="53">
        <v>3.2791929999999997E-2</v>
      </c>
      <c r="CN727" s="53">
        <v>-2.4139850000000001E-2</v>
      </c>
      <c r="CO727" s="53">
        <v>-4.2598539999999997E-2</v>
      </c>
      <c r="CP727" s="53">
        <v>-4.4582499999999997E-2</v>
      </c>
      <c r="CQ727" s="53">
        <v>-5.6163999999999999E-2</v>
      </c>
      <c r="CR727" s="53">
        <v>-5.4998199999999999E-3</v>
      </c>
      <c r="CS727" s="53">
        <v>6.9008689999999998E-2</v>
      </c>
      <c r="CT727" s="53">
        <v>6.9663470000000005E-2</v>
      </c>
      <c r="CU727" s="53">
        <v>8.5969509999999999E-2</v>
      </c>
      <c r="CV727" s="53">
        <v>0.12747117999999999</v>
      </c>
      <c r="CW727" s="53">
        <v>0.17611049000000001</v>
      </c>
      <c r="CX727" s="53">
        <v>0.16906078999999999</v>
      </c>
      <c r="CY727" s="53">
        <v>0.10133869</v>
      </c>
      <c r="CZ727" s="53">
        <v>9.0855160000000004E-2</v>
      </c>
      <c r="DA727" s="53">
        <v>0.12303144000000001</v>
      </c>
      <c r="DB727" s="53">
        <v>0.13999201</v>
      </c>
      <c r="DC727" s="53">
        <v>0.12883147</v>
      </c>
      <c r="DD727" s="53">
        <v>0.12013319</v>
      </c>
      <c r="DE727" s="53">
        <v>0.15064744999999999</v>
      </c>
      <c r="DF727" s="53">
        <v>0.17524353000000001</v>
      </c>
      <c r="DG727" s="53">
        <v>6.5433560000000002E-2</v>
      </c>
      <c r="DH727" s="53">
        <v>2.533796E-2</v>
      </c>
      <c r="DI727" s="53">
        <v>3.8388600000000002E-2</v>
      </c>
      <c r="DJ727" s="53">
        <v>5.3053099999999999E-2</v>
      </c>
      <c r="DK727" s="53">
        <v>7.4866130000000003E-2</v>
      </c>
      <c r="DL727" s="53">
        <v>1.8805209999999999E-2</v>
      </c>
      <c r="DM727" s="53">
        <v>2.0509199999999999E-3</v>
      </c>
      <c r="DN727" s="53">
        <v>1.44393E-3</v>
      </c>
      <c r="DO727" s="53">
        <v>4.2199000000000002E-4</v>
      </c>
      <c r="DP727" s="53">
        <v>5.4201079999999999E-2</v>
      </c>
      <c r="DQ727" s="53">
        <v>0.12488095</v>
      </c>
      <c r="DR727" s="53">
        <v>0.12956202</v>
      </c>
      <c r="DS727" s="53">
        <v>0.14081479</v>
      </c>
      <c r="DT727" s="53">
        <v>0.18155621</v>
      </c>
      <c r="DU727" s="53">
        <v>0.22499316</v>
      </c>
      <c r="DV727" s="53">
        <v>0.21142342</v>
      </c>
      <c r="DW727" s="53">
        <v>0.12989411000000001</v>
      </c>
      <c r="DX727" s="53">
        <v>0.11883136</v>
      </c>
      <c r="DY727" s="53">
        <v>0.16063266000000001</v>
      </c>
      <c r="DZ727" s="53">
        <v>0.17948024000000001</v>
      </c>
      <c r="EA727" s="53">
        <v>0.16760448999999999</v>
      </c>
      <c r="EB727" s="53">
        <v>0.15889888999999999</v>
      </c>
      <c r="EC727" s="53">
        <v>0.19717509</v>
      </c>
      <c r="ED727" s="53">
        <v>0.22376285000000001</v>
      </c>
      <c r="EE727" s="53">
        <v>0.11775989000000001</v>
      </c>
      <c r="EF727" s="53">
        <v>8.0519289999999993E-2</v>
      </c>
      <c r="EG727" s="53">
        <v>8.9371549999999994E-2</v>
      </c>
      <c r="EH727" s="53">
        <v>0.11517954</v>
      </c>
      <c r="EI727" s="53">
        <v>0.1356146</v>
      </c>
      <c r="EJ727" s="53">
        <v>8.0811069999999999E-2</v>
      </c>
      <c r="EK727" s="53">
        <v>6.6517670000000001E-2</v>
      </c>
      <c r="EL727" s="53">
        <v>6.7898749999999994E-2</v>
      </c>
      <c r="EM727" s="53">
        <v>8.2123189999999999E-2</v>
      </c>
      <c r="EN727" s="53">
        <v>0.14039974</v>
      </c>
      <c r="EO727" s="53">
        <v>0.20555161</v>
      </c>
      <c r="EP727" s="53">
        <v>0.21604603</v>
      </c>
      <c r="EQ727" s="53">
        <v>0.22000264</v>
      </c>
      <c r="ER727" s="53">
        <v>0.25964635000000003</v>
      </c>
      <c r="ES727" s="53">
        <v>0.29557201999999999</v>
      </c>
      <c r="ET727" s="53">
        <v>0.27258832</v>
      </c>
      <c r="EU727" s="53">
        <v>0.17112358</v>
      </c>
      <c r="EV727" s="53">
        <v>0.15922455999999999</v>
      </c>
      <c r="EW727" s="53">
        <v>68.729740000000007</v>
      </c>
      <c r="EX727" s="53">
        <v>67.552599999999998</v>
      </c>
      <c r="EY727" s="53">
        <v>66.338840000000005</v>
      </c>
      <c r="EZ727" s="53">
        <v>65.077560000000005</v>
      </c>
      <c r="FA727" s="53">
        <v>64.006680000000003</v>
      </c>
      <c r="FB727" s="53">
        <v>62.941830000000003</v>
      </c>
      <c r="FC727" s="53">
        <v>62.430149999999998</v>
      </c>
      <c r="FD727" s="53">
        <v>64.559759999999997</v>
      </c>
      <c r="FE727" s="53">
        <v>69.491579999999999</v>
      </c>
      <c r="FF727" s="53">
        <v>74.53989</v>
      </c>
      <c r="FG727" s="53">
        <v>78.71996</v>
      </c>
      <c r="FH727" s="53">
        <v>82.286000000000001</v>
      </c>
      <c r="FI727" s="53">
        <v>85.098849999999999</v>
      </c>
      <c r="FJ727" s="53">
        <v>87.753100000000003</v>
      </c>
      <c r="FK727" s="53">
        <v>89.979969999999994</v>
      </c>
      <c r="FL727" s="53">
        <v>91.477909999999994</v>
      </c>
      <c r="FM727" s="53">
        <v>92.283060000000006</v>
      </c>
      <c r="FN727" s="53">
        <v>91.909970000000001</v>
      </c>
      <c r="FO727" s="53">
        <v>89.627859999999998</v>
      </c>
      <c r="FP727" s="53">
        <v>84.768360000000001</v>
      </c>
      <c r="FQ727" s="53">
        <v>78.781940000000006</v>
      </c>
      <c r="FR727" s="53">
        <v>74.855609999999999</v>
      </c>
      <c r="FS727" s="53">
        <v>72.373729999999995</v>
      </c>
      <c r="FT727" s="53">
        <v>70.333519999999993</v>
      </c>
      <c r="FU727" s="53">
        <v>286</v>
      </c>
      <c r="FV727" s="53">
        <v>7474.5230000000001</v>
      </c>
      <c r="FW727" s="53">
        <v>349.01499999999999</v>
      </c>
      <c r="FX727" s="53">
        <v>1</v>
      </c>
    </row>
    <row r="728" spans="1:180" x14ac:dyDescent="0.3">
      <c r="A728" t="s">
        <v>174</v>
      </c>
      <c r="B728" t="s">
        <v>247</v>
      </c>
      <c r="C728" t="s">
        <v>0</v>
      </c>
      <c r="D728" t="s">
        <v>248</v>
      </c>
      <c r="E728" t="s">
        <v>187</v>
      </c>
      <c r="F728" t="s">
        <v>235</v>
      </c>
      <c r="G728" t="s">
        <v>243</v>
      </c>
      <c r="H728" s="53">
        <v>42</v>
      </c>
      <c r="I728" s="53">
        <v>0.69198238000000001</v>
      </c>
      <c r="J728" s="53">
        <v>0.64679622000000003</v>
      </c>
      <c r="K728" s="53">
        <v>0.61601441999999995</v>
      </c>
      <c r="L728" s="53">
        <v>0.61043976</v>
      </c>
      <c r="M728" s="53">
        <v>0.60105149999999996</v>
      </c>
      <c r="N728" s="53">
        <v>0.63094163999999997</v>
      </c>
      <c r="O728" s="53">
        <v>0.67248132000000005</v>
      </c>
      <c r="P728" s="53">
        <v>0.72504725999999997</v>
      </c>
      <c r="Q728" s="53">
        <v>0.79462529999999998</v>
      </c>
      <c r="R728" s="53">
        <v>0.91274988000000001</v>
      </c>
      <c r="S728" s="53">
        <v>1.0069524999999999</v>
      </c>
      <c r="T728" s="53">
        <v>1.1034097</v>
      </c>
      <c r="U728" s="53">
        <v>1.1590118</v>
      </c>
      <c r="V728" s="53">
        <v>1.1942196</v>
      </c>
      <c r="W728" s="53">
        <v>1.215506</v>
      </c>
      <c r="X728" s="53">
        <v>1.2336404000000001</v>
      </c>
      <c r="Y728" s="53">
        <v>1.2433844000000001</v>
      </c>
      <c r="Z728" s="53">
        <v>1.2250719999999999</v>
      </c>
      <c r="AA728" s="53">
        <v>1.1582021</v>
      </c>
      <c r="AB728" s="53">
        <v>1.1017532000000001</v>
      </c>
      <c r="AC728" s="53">
        <v>1.0079114</v>
      </c>
      <c r="AD728" s="53">
        <v>0.91010093999999997</v>
      </c>
      <c r="AE728" s="53">
        <v>0.79554552000000001</v>
      </c>
      <c r="AF728" s="53">
        <v>0.73504073999999997</v>
      </c>
      <c r="AG728" s="53">
        <v>-1.62955E-3</v>
      </c>
      <c r="AH728" s="53">
        <v>-6.2221899999999998E-3</v>
      </c>
      <c r="AI728" s="53">
        <v>-1.751782E-2</v>
      </c>
      <c r="AJ728" s="53">
        <v>-7.5341699999999998E-3</v>
      </c>
      <c r="AK728" s="53">
        <v>-1.8617100000000001E-2</v>
      </c>
      <c r="AL728" s="53">
        <v>-5.4144199999999996E-3</v>
      </c>
      <c r="AM728" s="53">
        <v>2.4046250000000002E-2</v>
      </c>
      <c r="AN728" s="53">
        <v>2.573075E-2</v>
      </c>
      <c r="AO728" s="53">
        <v>5.6457999999999996E-4</v>
      </c>
      <c r="AP728" s="53">
        <v>3.5962300000000002E-3</v>
      </c>
      <c r="AQ728" s="53">
        <v>2.6321399999999998E-3</v>
      </c>
      <c r="AR728" s="53">
        <v>1.609062E-2</v>
      </c>
      <c r="AS728" s="53">
        <v>-4.82388E-3</v>
      </c>
      <c r="AT728" s="53">
        <v>-2.1778470000000001E-2</v>
      </c>
      <c r="AU728" s="53">
        <v>-5.0706849999999998E-2</v>
      </c>
      <c r="AV728" s="53">
        <v>-5.9828579999999999E-2</v>
      </c>
      <c r="AW728" s="53">
        <v>-6.7874229999999994E-2</v>
      </c>
      <c r="AX728" s="53">
        <v>-7.9315780000000002E-2</v>
      </c>
      <c r="AY728" s="53">
        <v>-9.0522809999999995E-2</v>
      </c>
      <c r="AZ728" s="53">
        <v>-5.7307280000000002E-2</v>
      </c>
      <c r="BA728" s="53">
        <v>-5.221398E-2</v>
      </c>
      <c r="BB728" s="53">
        <v>-2.7940889999999999E-2</v>
      </c>
      <c r="BC728" s="53">
        <v>-3.0578810000000001E-2</v>
      </c>
      <c r="BD728" s="53">
        <v>-5.3459099999999997E-3</v>
      </c>
      <c r="BE728" s="53">
        <v>4.1724869999999997E-2</v>
      </c>
      <c r="BF728" s="53">
        <v>3.6921549999999997E-2</v>
      </c>
      <c r="BG728" s="53">
        <v>2.9537210000000001E-2</v>
      </c>
      <c r="BH728" s="53">
        <v>4.0239089999999998E-2</v>
      </c>
      <c r="BI728" s="53">
        <v>3.0397279999999999E-2</v>
      </c>
      <c r="BJ728" s="53">
        <v>4.4003319999999999E-2</v>
      </c>
      <c r="BK728" s="53">
        <v>7.0597800000000002E-2</v>
      </c>
      <c r="BL728" s="53">
        <v>7.2003079999999997E-2</v>
      </c>
      <c r="BM728" s="53">
        <v>4.6710300000000003E-2</v>
      </c>
      <c r="BN728" s="53">
        <v>5.7278629999999997E-2</v>
      </c>
      <c r="BO728" s="53">
        <v>6.0264619999999998E-2</v>
      </c>
      <c r="BP728" s="53">
        <v>7.4587000000000001E-2</v>
      </c>
      <c r="BQ728" s="53">
        <v>5.8252110000000003E-2</v>
      </c>
      <c r="BR728" s="53">
        <v>4.2850159999999998E-2</v>
      </c>
      <c r="BS728" s="53">
        <v>1.340447E-2</v>
      </c>
      <c r="BT728" s="53">
        <v>6.8789999999999997E-5</v>
      </c>
      <c r="BU728" s="53">
        <v>-5.5262599999999999E-3</v>
      </c>
      <c r="BV728" s="53">
        <v>-1.5367799999999999E-2</v>
      </c>
      <c r="BW728" s="53">
        <v>-2.9175280000000001E-2</v>
      </c>
      <c r="BX728" s="53">
        <v>3.01864E-3</v>
      </c>
      <c r="BY728" s="53">
        <v>5.3880000000000004E-3</v>
      </c>
      <c r="BZ728" s="53">
        <v>1.809053E-2</v>
      </c>
      <c r="CA728" s="53">
        <v>1.6219000000000001E-2</v>
      </c>
      <c r="CB728" s="53">
        <v>3.8530349999999998E-2</v>
      </c>
      <c r="CC728" s="53">
        <v>7.1751999999999996E-2</v>
      </c>
      <c r="CD728" s="53">
        <v>6.6802760000000003E-2</v>
      </c>
      <c r="CE728" s="53">
        <v>6.2127370000000001E-2</v>
      </c>
      <c r="CF728" s="53">
        <v>7.3326710000000003E-2</v>
      </c>
      <c r="CG728" s="53">
        <v>6.4344499999999999E-2</v>
      </c>
      <c r="CH728" s="53">
        <v>7.822991E-2</v>
      </c>
      <c r="CI728" s="53">
        <v>0.10283931</v>
      </c>
      <c r="CJ728" s="53">
        <v>0.10405114</v>
      </c>
      <c r="CK728" s="53">
        <v>7.8670660000000003E-2</v>
      </c>
      <c r="CL728" s="53">
        <v>9.4458920000000002E-2</v>
      </c>
      <c r="CM728" s="53">
        <v>0.10018067</v>
      </c>
      <c r="CN728" s="53">
        <v>0.11510142</v>
      </c>
      <c r="CO728" s="53">
        <v>0.10193837</v>
      </c>
      <c r="CP728" s="53">
        <v>8.7611789999999995E-2</v>
      </c>
      <c r="CQ728" s="53">
        <v>5.7807749999999998E-2</v>
      </c>
      <c r="CR728" s="53">
        <v>4.1553510000000002E-2</v>
      </c>
      <c r="CS728" s="53">
        <v>3.765574E-2</v>
      </c>
      <c r="CT728" s="53">
        <v>2.8922360000000001E-2</v>
      </c>
      <c r="CU728" s="53">
        <v>1.331383E-2</v>
      </c>
      <c r="CV728" s="53">
        <v>4.4800180000000002E-2</v>
      </c>
      <c r="CW728" s="53">
        <v>4.5282969999999999E-2</v>
      </c>
      <c r="CX728" s="53">
        <v>4.9971769999999999E-2</v>
      </c>
      <c r="CY728" s="53">
        <v>4.8631000000000001E-2</v>
      </c>
      <c r="CZ728" s="53">
        <v>6.8918889999999997E-2</v>
      </c>
      <c r="DA728" s="53">
        <v>0.10177914</v>
      </c>
      <c r="DB728" s="53">
        <v>9.6684000000000006E-2</v>
      </c>
      <c r="DC728" s="53">
        <v>9.4717560000000006E-2</v>
      </c>
      <c r="DD728" s="53">
        <v>0.10641431</v>
      </c>
      <c r="DE728" s="53">
        <v>9.8291719999999999E-2</v>
      </c>
      <c r="DF728" s="53">
        <v>0.11245647</v>
      </c>
      <c r="DG728" s="53">
        <v>0.13508078000000001</v>
      </c>
      <c r="DH728" s="53">
        <v>0.13609924000000001</v>
      </c>
      <c r="DI728" s="53">
        <v>0.11063102</v>
      </c>
      <c r="DJ728" s="53">
        <v>0.13163917</v>
      </c>
      <c r="DK728" s="53">
        <v>0.14009674999999999</v>
      </c>
      <c r="DL728" s="53">
        <v>0.1556158</v>
      </c>
      <c r="DM728" s="53">
        <v>0.14562458</v>
      </c>
      <c r="DN728" s="53">
        <v>0.13237336999999999</v>
      </c>
      <c r="DO728" s="53">
        <v>0.10221107</v>
      </c>
      <c r="DP728" s="53">
        <v>8.3038239999999999E-2</v>
      </c>
      <c r="DQ728" s="53">
        <v>8.0837740000000005E-2</v>
      </c>
      <c r="DR728" s="53">
        <v>7.3212509999999995E-2</v>
      </c>
      <c r="DS728" s="53">
        <v>5.5802919999999999E-2</v>
      </c>
      <c r="DT728" s="53">
        <v>8.6581740000000004E-2</v>
      </c>
      <c r="DU728" s="53">
        <v>8.5177929999999999E-2</v>
      </c>
      <c r="DV728" s="53">
        <v>8.1852999999999995E-2</v>
      </c>
      <c r="DW728" s="53">
        <v>8.1043030000000002E-2</v>
      </c>
      <c r="DX728" s="53">
        <v>9.9307489999999998E-2</v>
      </c>
      <c r="DY728" s="53">
        <v>0.14513355999999999</v>
      </c>
      <c r="DZ728" s="53">
        <v>0.13982774000000001</v>
      </c>
      <c r="EA728" s="53">
        <v>0.14177255</v>
      </c>
      <c r="EB728" s="53">
        <v>0.15418754000000001</v>
      </c>
      <c r="EC728" s="53">
        <v>0.1473061</v>
      </c>
      <c r="ED728" s="53">
        <v>0.16187422000000001</v>
      </c>
      <c r="EE728" s="53">
        <v>0.18163232000000001</v>
      </c>
      <c r="EF728" s="53">
        <v>0.18237152000000001</v>
      </c>
      <c r="EG728" s="53">
        <v>0.15677672000000001</v>
      </c>
      <c r="EH728" s="53">
        <v>0.18532156</v>
      </c>
      <c r="EI728" s="53">
        <v>0.19772924</v>
      </c>
      <c r="EJ728" s="53">
        <v>0.21411218000000001</v>
      </c>
      <c r="EK728" s="53">
        <v>0.20870056000000001</v>
      </c>
      <c r="EL728" s="53">
        <v>0.19700205000000001</v>
      </c>
      <c r="EM728" s="53">
        <v>0.16632238999999999</v>
      </c>
      <c r="EN728" s="53">
        <v>0.14293558000000001</v>
      </c>
      <c r="EO728" s="53">
        <v>0.14318569</v>
      </c>
      <c r="EP728" s="53">
        <v>0.13716049</v>
      </c>
      <c r="EQ728" s="53">
        <v>0.11715047000000001</v>
      </c>
      <c r="ER728" s="53">
        <v>0.14690768000000001</v>
      </c>
      <c r="ES728" s="53">
        <v>0.14277992</v>
      </c>
      <c r="ET728" s="53">
        <v>0.12788441</v>
      </c>
      <c r="EU728" s="53">
        <v>0.12784081999999999</v>
      </c>
      <c r="EV728" s="53">
        <v>0.14318375</v>
      </c>
      <c r="EW728" s="53">
        <v>70.074740000000006</v>
      </c>
      <c r="EX728" s="53">
        <v>68.732730000000004</v>
      </c>
      <c r="EY728" s="53">
        <v>67.859269999999995</v>
      </c>
      <c r="EZ728" s="53">
        <v>66.546769999999995</v>
      </c>
      <c r="FA728" s="53">
        <v>64.93947</v>
      </c>
      <c r="FB728" s="53">
        <v>63.854460000000003</v>
      </c>
      <c r="FC728" s="53">
        <v>64.211749999999995</v>
      </c>
      <c r="FD728" s="53">
        <v>68.207599999999999</v>
      </c>
      <c r="FE728" s="53">
        <v>73.244759999999999</v>
      </c>
      <c r="FF728" s="53">
        <v>77.194710000000001</v>
      </c>
      <c r="FG728" s="53">
        <v>80.996279999999999</v>
      </c>
      <c r="FH728" s="53">
        <v>84.088509999999999</v>
      </c>
      <c r="FI728" s="53">
        <v>87.038020000000003</v>
      </c>
      <c r="FJ728" s="53">
        <v>89.570149999999998</v>
      </c>
      <c r="FK728" s="53">
        <v>91.854460000000003</v>
      </c>
      <c r="FL728" s="53">
        <v>93.295460000000006</v>
      </c>
      <c r="FM728" s="53">
        <v>94.125429999999994</v>
      </c>
      <c r="FN728" s="53">
        <v>93.710449999999994</v>
      </c>
      <c r="FO728" s="53">
        <v>92.313810000000004</v>
      </c>
      <c r="FP728" s="53">
        <v>88.366699999999994</v>
      </c>
      <c r="FQ728" s="53">
        <v>82.080420000000004</v>
      </c>
      <c r="FR728" s="53">
        <v>77.131339999999994</v>
      </c>
      <c r="FS728" s="53">
        <v>74.137240000000006</v>
      </c>
      <c r="FT728" s="53">
        <v>71.702579999999998</v>
      </c>
      <c r="FU728" s="53">
        <v>286</v>
      </c>
      <c r="FV728" s="53">
        <v>7139.2139999999999</v>
      </c>
      <c r="FW728" s="53">
        <v>113.5273</v>
      </c>
      <c r="FX728" s="53">
        <v>1</v>
      </c>
    </row>
    <row r="729" spans="1:180" x14ac:dyDescent="0.3">
      <c r="A729" t="s">
        <v>174</v>
      </c>
      <c r="B729" t="s">
        <v>247</v>
      </c>
      <c r="C729" t="s">
        <v>0</v>
      </c>
      <c r="D729" t="s">
        <v>227</v>
      </c>
      <c r="E729" t="s">
        <v>190</v>
      </c>
      <c r="F729" t="s">
        <v>235</v>
      </c>
      <c r="G729" t="s">
        <v>243</v>
      </c>
      <c r="H729" s="53">
        <v>42</v>
      </c>
      <c r="I729" s="53">
        <v>0.65204958000000002</v>
      </c>
      <c r="J729" s="53">
        <v>0.65188619999999997</v>
      </c>
      <c r="K729" s="53">
        <v>0.62257985999999998</v>
      </c>
      <c r="L729" s="53">
        <v>0.60297719999999999</v>
      </c>
      <c r="M729" s="53">
        <v>0.63379302000000004</v>
      </c>
      <c r="N729" s="53">
        <v>0.72637529999999995</v>
      </c>
      <c r="O729" s="53">
        <v>0.81856949999999995</v>
      </c>
      <c r="P729" s="53">
        <v>0.83205233999999995</v>
      </c>
      <c r="Q729" s="53">
        <v>0.92431752</v>
      </c>
      <c r="R729" s="53">
        <v>1.0828873000000001</v>
      </c>
      <c r="S729" s="53">
        <v>1.2039426</v>
      </c>
      <c r="T729" s="53">
        <v>1.2948986</v>
      </c>
      <c r="U729" s="53">
        <v>1.3793489000000001</v>
      </c>
      <c r="V729" s="53">
        <v>1.4542147000000001</v>
      </c>
      <c r="W729" s="53">
        <v>1.4265292000000001</v>
      </c>
      <c r="X729" s="53">
        <v>1.4101735</v>
      </c>
      <c r="Y729" s="53">
        <v>1.3776567</v>
      </c>
      <c r="Z729" s="53">
        <v>1.2629219</v>
      </c>
      <c r="AA729" s="53">
        <v>1.1483034999999999</v>
      </c>
      <c r="AB729" s="53">
        <v>1.0651028</v>
      </c>
      <c r="AC729" s="53">
        <v>0.99547686000000002</v>
      </c>
      <c r="AD729" s="53">
        <v>0.88515546000000001</v>
      </c>
      <c r="AE729" s="53">
        <v>0.77957544000000001</v>
      </c>
      <c r="AF729" s="53">
        <v>0.70422954000000004</v>
      </c>
      <c r="AG729" s="53">
        <v>-3.1786399999999999E-3</v>
      </c>
      <c r="AH729" s="53">
        <v>2.0245699999999998E-2</v>
      </c>
      <c r="AI729" s="53">
        <v>1.4302230000000001E-2</v>
      </c>
      <c r="AJ729" s="53">
        <v>-5.0198200000000004E-3</v>
      </c>
      <c r="AK729" s="53">
        <v>-8.4704499999999992E-3</v>
      </c>
      <c r="AL729" s="53">
        <v>1.0563E-4</v>
      </c>
      <c r="AM729" s="53">
        <v>-3.1039509999999999E-2</v>
      </c>
      <c r="AN729" s="53">
        <v>-0.13660319000000001</v>
      </c>
      <c r="AO729" s="53">
        <v>-0.19622081</v>
      </c>
      <c r="AP729" s="53">
        <v>-0.16185821</v>
      </c>
      <c r="AQ729" s="53">
        <v>-0.16028376</v>
      </c>
      <c r="AR729" s="53">
        <v>-0.16815448</v>
      </c>
      <c r="AS729" s="53">
        <v>-0.16313080999999999</v>
      </c>
      <c r="AT729" s="53">
        <v>-0.15720666999999999</v>
      </c>
      <c r="AU729" s="53">
        <v>-0.22958569000000001</v>
      </c>
      <c r="AV729" s="53">
        <v>-0.19065441999999999</v>
      </c>
      <c r="AW729" s="53">
        <v>-8.8031120000000004E-2</v>
      </c>
      <c r="AX729" s="53">
        <v>-6.6685209999999995E-2</v>
      </c>
      <c r="AY729" s="53">
        <v>-2.8883590000000001E-2</v>
      </c>
      <c r="AZ729" s="53">
        <v>-1.645545E-2</v>
      </c>
      <c r="BA729" s="53">
        <v>3.1247980000000002E-2</v>
      </c>
      <c r="BB729" s="53">
        <v>2.7132960000000001E-2</v>
      </c>
      <c r="BC729" s="53">
        <v>1.885649E-2</v>
      </c>
      <c r="BD729" s="53">
        <v>4.6035099999999999E-3</v>
      </c>
      <c r="BE729" s="53">
        <v>3.8395840000000001E-2</v>
      </c>
      <c r="BF729" s="53">
        <v>6.4078899999999994E-2</v>
      </c>
      <c r="BG729" s="53">
        <v>5.66008E-2</v>
      </c>
      <c r="BH729" s="53">
        <v>3.6399430000000003E-2</v>
      </c>
      <c r="BI729" s="53">
        <v>3.741394E-2</v>
      </c>
      <c r="BJ729" s="53">
        <v>4.4862470000000002E-2</v>
      </c>
      <c r="BK729" s="53">
        <v>1.484281E-2</v>
      </c>
      <c r="BL729" s="53">
        <v>-9.1159569999999995E-2</v>
      </c>
      <c r="BM729" s="53">
        <v>-0.15020720000000001</v>
      </c>
      <c r="BN729" s="53">
        <v>-0.11514182000000001</v>
      </c>
      <c r="BO729" s="53">
        <v>-0.11141201000000001</v>
      </c>
      <c r="BP729" s="53">
        <v>-0.11778589</v>
      </c>
      <c r="BQ729" s="53">
        <v>-0.11511544999999999</v>
      </c>
      <c r="BR729" s="53">
        <v>-0.11033492</v>
      </c>
      <c r="BS729" s="53">
        <v>-0.17537918999999999</v>
      </c>
      <c r="BT729" s="53">
        <v>-0.14049038</v>
      </c>
      <c r="BU729" s="53">
        <v>-3.9352570000000003E-2</v>
      </c>
      <c r="BV729" s="53">
        <v>-2.012854E-2</v>
      </c>
      <c r="BW729" s="53">
        <v>1.81219E-2</v>
      </c>
      <c r="BX729" s="53">
        <v>3.2156740000000003E-2</v>
      </c>
      <c r="BY729" s="53">
        <v>7.4191400000000005E-2</v>
      </c>
      <c r="BZ729" s="53">
        <v>6.9430489999999997E-2</v>
      </c>
      <c r="CA729" s="53">
        <v>5.7909809999999999E-2</v>
      </c>
      <c r="CB729" s="53">
        <v>4.617711E-2</v>
      </c>
      <c r="CC729" s="53">
        <v>6.719021E-2</v>
      </c>
      <c r="CD729" s="53">
        <v>9.4437629999999995E-2</v>
      </c>
      <c r="CE729" s="53">
        <v>8.5896680000000003E-2</v>
      </c>
      <c r="CF729" s="53">
        <v>6.5086270000000002E-2</v>
      </c>
      <c r="CG729" s="53">
        <v>6.9193320000000003E-2</v>
      </c>
      <c r="CH729" s="53">
        <v>7.5860949999999996E-2</v>
      </c>
      <c r="CI729" s="53">
        <v>4.6620759999999997E-2</v>
      </c>
      <c r="CJ729" s="53">
        <v>-5.9685490000000001E-2</v>
      </c>
      <c r="CK729" s="53">
        <v>-0.11833832</v>
      </c>
      <c r="CL729" s="53">
        <v>-8.2786200000000004E-2</v>
      </c>
      <c r="CM729" s="53">
        <v>-7.756354E-2</v>
      </c>
      <c r="CN729" s="53">
        <v>-8.2900779999999993E-2</v>
      </c>
      <c r="CO729" s="53">
        <v>-8.1860139999999998E-2</v>
      </c>
      <c r="CP729" s="53">
        <v>-7.7871700000000002E-2</v>
      </c>
      <c r="CQ729" s="53">
        <v>-0.13783593999999999</v>
      </c>
      <c r="CR729" s="53">
        <v>-0.10574689</v>
      </c>
      <c r="CS729" s="53">
        <v>-5.6379400000000001E-3</v>
      </c>
      <c r="CT729" s="53">
        <v>1.2116470000000001E-2</v>
      </c>
      <c r="CU729" s="53">
        <v>5.0677750000000001E-2</v>
      </c>
      <c r="CV729" s="53">
        <v>6.5825380000000003E-2</v>
      </c>
      <c r="CW729" s="53">
        <v>0.10393391</v>
      </c>
      <c r="CX729" s="53">
        <v>9.8725660000000007E-2</v>
      </c>
      <c r="CY729" s="53">
        <v>8.4958019999999995E-2</v>
      </c>
      <c r="CZ729" s="53">
        <v>7.4970839999999997E-2</v>
      </c>
      <c r="DA729" s="53">
        <v>9.5984570000000005E-2</v>
      </c>
      <c r="DB729" s="53">
        <v>0.12479636</v>
      </c>
      <c r="DC729" s="53">
        <v>0.11519252000000001</v>
      </c>
      <c r="DD729" s="53">
        <v>9.377315E-2</v>
      </c>
      <c r="DE729" s="53">
        <v>0.1009727</v>
      </c>
      <c r="DF729" s="53">
        <v>0.10685938</v>
      </c>
      <c r="DG729" s="53">
        <v>7.8398709999999996E-2</v>
      </c>
      <c r="DH729" s="53">
        <v>-2.8211380000000001E-2</v>
      </c>
      <c r="DI729" s="53">
        <v>-8.646943E-2</v>
      </c>
      <c r="DJ729" s="53">
        <v>-5.0430580000000003E-2</v>
      </c>
      <c r="DK729" s="53">
        <v>-4.3715110000000001E-2</v>
      </c>
      <c r="DL729" s="53">
        <v>-4.8015660000000002E-2</v>
      </c>
      <c r="DM729" s="53">
        <v>-4.8604840000000003E-2</v>
      </c>
      <c r="DN729" s="53">
        <v>-4.5408469999999999E-2</v>
      </c>
      <c r="DO729" s="53">
        <v>-0.10029264</v>
      </c>
      <c r="DP729" s="53">
        <v>-7.1003440000000001E-2</v>
      </c>
      <c r="DQ729" s="53">
        <v>2.8076690000000001E-2</v>
      </c>
      <c r="DR729" s="53">
        <v>4.4361490000000003E-2</v>
      </c>
      <c r="DS729" s="53">
        <v>8.3233630000000003E-2</v>
      </c>
      <c r="DT729" s="53">
        <v>9.9494050000000001E-2</v>
      </c>
      <c r="DU729" s="53">
        <v>0.13367638000000001</v>
      </c>
      <c r="DV729" s="53">
        <v>0.12802079</v>
      </c>
      <c r="DW729" s="53">
        <v>0.11200623</v>
      </c>
      <c r="DX729" s="53">
        <v>0.10376457</v>
      </c>
      <c r="DY729" s="53">
        <v>0.13755908</v>
      </c>
      <c r="DZ729" s="53">
        <v>0.16862953999999999</v>
      </c>
      <c r="EA729" s="53">
        <v>0.15749109999999999</v>
      </c>
      <c r="EB729" s="53">
        <v>0.13519237000000001</v>
      </c>
      <c r="EC729" s="53">
        <v>0.14685712000000001</v>
      </c>
      <c r="ED729" s="53">
        <v>0.15161626</v>
      </c>
      <c r="EE729" s="53">
        <v>0.12428106999999999</v>
      </c>
      <c r="EF729" s="53">
        <v>1.7232230000000001E-2</v>
      </c>
      <c r="EG729" s="53">
        <v>-4.0455850000000002E-2</v>
      </c>
      <c r="EH729" s="53">
        <v>-3.7142E-3</v>
      </c>
      <c r="EI729" s="53">
        <v>5.1566499999999996E-3</v>
      </c>
      <c r="EJ729" s="53">
        <v>2.35293E-3</v>
      </c>
      <c r="EK729" s="53">
        <v>-5.8947000000000003E-4</v>
      </c>
      <c r="EL729" s="53">
        <v>1.4632499999999999E-3</v>
      </c>
      <c r="EM729" s="53">
        <v>-4.6086139999999998E-2</v>
      </c>
      <c r="EN729" s="53">
        <v>-2.0839380000000001E-2</v>
      </c>
      <c r="EO729" s="53">
        <v>7.6755249999999997E-2</v>
      </c>
      <c r="EP729" s="53">
        <v>9.0918159999999998E-2</v>
      </c>
      <c r="EQ729" s="53">
        <v>0.1302391</v>
      </c>
      <c r="ER729" s="53">
        <v>0.14810624</v>
      </c>
      <c r="ES729" s="53">
        <v>0.17661983000000001</v>
      </c>
      <c r="ET729" s="53">
        <v>0.17031836</v>
      </c>
      <c r="EU729" s="53">
        <v>0.15105954999999999</v>
      </c>
      <c r="EV729" s="53">
        <v>0.14533814</v>
      </c>
      <c r="EW729" s="53">
        <v>65.599729999999994</v>
      </c>
      <c r="EX729" s="53">
        <v>64.120540000000005</v>
      </c>
      <c r="EY729" s="53">
        <v>63.118130000000001</v>
      </c>
      <c r="EZ729" s="53">
        <v>62.069180000000003</v>
      </c>
      <c r="FA729" s="53">
        <v>60.961199999999998</v>
      </c>
      <c r="FB729" s="53">
        <v>60.268810000000002</v>
      </c>
      <c r="FC729" s="53">
        <v>59.685899999999997</v>
      </c>
      <c r="FD729" s="53">
        <v>61.091659999999997</v>
      </c>
      <c r="FE729" s="53">
        <v>66.053280000000001</v>
      </c>
      <c r="FF729" s="53">
        <v>72.239760000000004</v>
      </c>
      <c r="FG729" s="53">
        <v>76.874539999999996</v>
      </c>
      <c r="FH729" s="53">
        <v>80.316100000000006</v>
      </c>
      <c r="FI729" s="53">
        <v>83.166579999999996</v>
      </c>
      <c r="FJ729" s="53">
        <v>85.609639999999999</v>
      </c>
      <c r="FK729" s="53">
        <v>87.658760000000001</v>
      </c>
      <c r="FL729" s="53">
        <v>89.048869999999994</v>
      </c>
      <c r="FM729" s="53">
        <v>89.444220000000001</v>
      </c>
      <c r="FN729" s="53">
        <v>88.211200000000005</v>
      </c>
      <c r="FO729" s="53">
        <v>84.480850000000004</v>
      </c>
      <c r="FP729" s="53">
        <v>78.514899999999997</v>
      </c>
      <c r="FQ729" s="53">
        <v>73.688310000000001</v>
      </c>
      <c r="FR729" s="53">
        <v>70.391189999999995</v>
      </c>
      <c r="FS729" s="53">
        <v>67.925910000000002</v>
      </c>
      <c r="FT729" s="53">
        <v>66.261570000000006</v>
      </c>
      <c r="FU729" s="53">
        <v>285.9667</v>
      </c>
      <c r="FV729" s="53">
        <v>6642.5789999999997</v>
      </c>
      <c r="FW729" s="53">
        <v>174.40110000000001</v>
      </c>
      <c r="FX729" s="53">
        <v>1</v>
      </c>
    </row>
    <row r="730" spans="1:180" x14ac:dyDescent="0.3">
      <c r="A730" t="s">
        <v>174</v>
      </c>
      <c r="B730" t="s">
        <v>247</v>
      </c>
      <c r="C730" t="s">
        <v>0</v>
      </c>
      <c r="D730" t="s">
        <v>248</v>
      </c>
      <c r="E730" t="s">
        <v>190</v>
      </c>
      <c r="F730" t="s">
        <v>236</v>
      </c>
      <c r="G730" t="s">
        <v>243</v>
      </c>
      <c r="H730" s="53">
        <v>21</v>
      </c>
      <c r="I730" s="53">
        <v>0.23326884000000001</v>
      </c>
      <c r="J730" s="53">
        <v>0.22401246</v>
      </c>
      <c r="K730" s="53">
        <v>0.21986243999999999</v>
      </c>
      <c r="L730" s="53">
        <v>0.21511538999999999</v>
      </c>
      <c r="M730" s="53">
        <v>0.22271361000000001</v>
      </c>
      <c r="N730" s="53">
        <v>0.25145946000000002</v>
      </c>
      <c r="O730" s="53">
        <v>0.26992244999999998</v>
      </c>
      <c r="P730" s="53">
        <v>0.28576884000000002</v>
      </c>
      <c r="Q730" s="53">
        <v>0.32598384000000002</v>
      </c>
      <c r="R730" s="53">
        <v>0.36634164000000002</v>
      </c>
      <c r="S730" s="53">
        <v>0.38576937</v>
      </c>
      <c r="T730" s="53">
        <v>0.39939627</v>
      </c>
      <c r="U730" s="53">
        <v>0.41532225</v>
      </c>
      <c r="V730" s="53">
        <v>0.43840586999999998</v>
      </c>
      <c r="W730" s="53">
        <v>0.44884686000000001</v>
      </c>
      <c r="X730" s="53">
        <v>0.46026308999999999</v>
      </c>
      <c r="Y730" s="53">
        <v>0.46437972</v>
      </c>
      <c r="Z730" s="53">
        <v>0.45455361</v>
      </c>
      <c r="AA730" s="53">
        <v>0.43366092000000001</v>
      </c>
      <c r="AB730" s="53">
        <v>0.41270858999999999</v>
      </c>
      <c r="AC730" s="53">
        <v>0.36043895999999997</v>
      </c>
      <c r="AD730" s="53">
        <v>0.32409405000000002</v>
      </c>
      <c r="AE730" s="53">
        <v>0.29214423</v>
      </c>
      <c r="AF730" s="53">
        <v>0.25605719999999998</v>
      </c>
      <c r="AG730" s="53">
        <v>-7.2208309999999998E-2</v>
      </c>
      <c r="AH730" s="53">
        <v>-6.5402840000000004E-2</v>
      </c>
      <c r="AI730" s="53">
        <v>-6.1274139999999998E-2</v>
      </c>
      <c r="AJ730" s="53">
        <v>-6.2524830000000003E-2</v>
      </c>
      <c r="AK730" s="53">
        <v>-6.3450930000000003E-2</v>
      </c>
      <c r="AL730" s="53">
        <v>-5.9814949999999999E-2</v>
      </c>
      <c r="AM730" s="53">
        <v>-5.7227710000000001E-2</v>
      </c>
      <c r="AN730" s="53">
        <v>-4.7986180000000003E-2</v>
      </c>
      <c r="AO730" s="53">
        <v>-5.6889990000000001E-2</v>
      </c>
      <c r="AP730" s="53">
        <v>-4.9594779999999998E-2</v>
      </c>
      <c r="AQ730" s="53">
        <v>-6.7810449999999994E-2</v>
      </c>
      <c r="AR730" s="53">
        <v>-8.2712720000000003E-2</v>
      </c>
      <c r="AS730" s="53">
        <v>-0.10209662</v>
      </c>
      <c r="AT730" s="53">
        <v>-0.10401579</v>
      </c>
      <c r="AU730" s="53">
        <v>-9.8742990000000003E-2</v>
      </c>
      <c r="AV730" s="53">
        <v>-0.10084267</v>
      </c>
      <c r="AW730" s="53">
        <v>-9.8769910000000002E-2</v>
      </c>
      <c r="AX730" s="53">
        <v>-8.6232450000000002E-2</v>
      </c>
      <c r="AY730" s="53">
        <v>-6.8931560000000003E-2</v>
      </c>
      <c r="AZ730" s="53">
        <v>-6.4203869999999996E-2</v>
      </c>
      <c r="BA730" s="53">
        <v>-8.3680060000000001E-2</v>
      </c>
      <c r="BB730" s="53">
        <v>-7.7726329999999996E-2</v>
      </c>
      <c r="BC730" s="53">
        <v>-7.0147730000000005E-2</v>
      </c>
      <c r="BD730" s="53">
        <v>-7.2899000000000005E-2</v>
      </c>
      <c r="BE730" s="53">
        <v>-4.8320309999999998E-2</v>
      </c>
      <c r="BF730" s="53">
        <v>-4.2612110000000002E-2</v>
      </c>
      <c r="BG730" s="53">
        <v>-3.9131249999999999E-2</v>
      </c>
      <c r="BH730" s="53">
        <v>-4.1287740000000003E-2</v>
      </c>
      <c r="BI730" s="53">
        <v>-4.0678489999999998E-2</v>
      </c>
      <c r="BJ730" s="53">
        <v>-3.4452490000000002E-2</v>
      </c>
      <c r="BK730" s="53">
        <v>-2.9605880000000001E-2</v>
      </c>
      <c r="BL730" s="53">
        <v>-2.1272449999999998E-2</v>
      </c>
      <c r="BM730" s="53">
        <v>-3.033278E-2</v>
      </c>
      <c r="BN730" s="53">
        <v>-2.2692750000000001E-2</v>
      </c>
      <c r="BO730" s="53">
        <v>-4.0435100000000002E-2</v>
      </c>
      <c r="BP730" s="53">
        <v>-5.4161649999999999E-2</v>
      </c>
      <c r="BQ730" s="53">
        <v>-6.8751499999999993E-2</v>
      </c>
      <c r="BR730" s="53">
        <v>-6.8364389999999997E-2</v>
      </c>
      <c r="BS730" s="53">
        <v>-6.4969929999999995E-2</v>
      </c>
      <c r="BT730" s="53">
        <v>-6.4503469999999993E-2</v>
      </c>
      <c r="BU730" s="53">
        <v>-5.939734E-2</v>
      </c>
      <c r="BV730" s="53">
        <v>-4.9844529999999998E-2</v>
      </c>
      <c r="BW730" s="53">
        <v>-3.5681919999999999E-2</v>
      </c>
      <c r="BX730" s="53">
        <v>-2.8619490000000001E-2</v>
      </c>
      <c r="BY730" s="53">
        <v>-5.050114E-2</v>
      </c>
      <c r="BZ730" s="53">
        <v>-4.8614869999999998E-2</v>
      </c>
      <c r="CA730" s="53">
        <v>-4.2599339999999999E-2</v>
      </c>
      <c r="CB730" s="53">
        <v>-4.6945540000000001E-2</v>
      </c>
      <c r="CC730" s="53">
        <v>-3.1775539999999998E-2</v>
      </c>
      <c r="CD730" s="53">
        <v>-2.682731E-2</v>
      </c>
      <c r="CE730" s="53">
        <v>-2.3795159999999999E-2</v>
      </c>
      <c r="CF730" s="53">
        <v>-2.657899E-2</v>
      </c>
      <c r="CG730" s="53">
        <v>-2.4906359999999999E-2</v>
      </c>
      <c r="CH730" s="53">
        <v>-1.6886519999999999E-2</v>
      </c>
      <c r="CI730" s="53">
        <v>-1.0475089999999999E-2</v>
      </c>
      <c r="CJ730" s="53">
        <v>-2.7706100000000002E-3</v>
      </c>
      <c r="CK730" s="53">
        <v>-1.193932E-2</v>
      </c>
      <c r="CL730" s="53">
        <v>-4.0604899999999999E-3</v>
      </c>
      <c r="CM730" s="53">
        <v>-2.1475020000000001E-2</v>
      </c>
      <c r="CN730" s="53">
        <v>-3.4387250000000001E-2</v>
      </c>
      <c r="CO730" s="53">
        <v>-4.5656769999999999E-2</v>
      </c>
      <c r="CP730" s="53">
        <v>-4.3672309999999999E-2</v>
      </c>
      <c r="CQ730" s="53">
        <v>-4.1578820000000002E-2</v>
      </c>
      <c r="CR730" s="53">
        <v>-3.9335059999999998E-2</v>
      </c>
      <c r="CS730" s="53">
        <v>-3.2128030000000002E-2</v>
      </c>
      <c r="CT730" s="53">
        <v>-2.464237E-2</v>
      </c>
      <c r="CU730" s="53">
        <v>-1.2653330000000001E-2</v>
      </c>
      <c r="CV730" s="53">
        <v>-3.97387E-3</v>
      </c>
      <c r="CW730" s="53">
        <v>-2.7521509999999999E-2</v>
      </c>
      <c r="CX730" s="53">
        <v>-2.8452350000000001E-2</v>
      </c>
      <c r="CY730" s="53">
        <v>-2.3519430000000001E-2</v>
      </c>
      <c r="CZ730" s="53">
        <v>-2.8970260000000001E-2</v>
      </c>
      <c r="DA730" s="53">
        <v>-1.5230779999999999E-2</v>
      </c>
      <c r="DB730" s="53">
        <v>-1.104252E-2</v>
      </c>
      <c r="DC730" s="53">
        <v>-8.4590700000000008E-3</v>
      </c>
      <c r="DD730" s="53">
        <v>-1.1870240000000001E-2</v>
      </c>
      <c r="DE730" s="53">
        <v>-9.1342300000000001E-3</v>
      </c>
      <c r="DF730" s="53">
        <v>6.7944999999999995E-4</v>
      </c>
      <c r="DG730" s="53">
        <v>8.6557000000000005E-3</v>
      </c>
      <c r="DH730" s="53">
        <v>1.5731229999999999E-2</v>
      </c>
      <c r="DI730" s="53">
        <v>6.4541299999999998E-3</v>
      </c>
      <c r="DJ730" s="53">
        <v>1.457177E-2</v>
      </c>
      <c r="DK730" s="53">
        <v>-2.5149299999999999E-3</v>
      </c>
      <c r="DL730" s="53">
        <v>-1.461285E-2</v>
      </c>
      <c r="DM730" s="53">
        <v>-2.2562039999999998E-2</v>
      </c>
      <c r="DN730" s="53">
        <v>-1.8980250000000001E-2</v>
      </c>
      <c r="DO730" s="53">
        <v>-1.8187700000000001E-2</v>
      </c>
      <c r="DP730" s="53">
        <v>-1.416662E-2</v>
      </c>
      <c r="DQ730" s="53">
        <v>-4.8586999999999997E-3</v>
      </c>
      <c r="DR730" s="53">
        <v>5.5979999999999995E-4</v>
      </c>
      <c r="DS730" s="53">
        <v>1.0375270000000001E-2</v>
      </c>
      <c r="DT730" s="53">
        <v>2.0671769999999999E-2</v>
      </c>
      <c r="DU730" s="53">
        <v>-4.5418799999999999E-3</v>
      </c>
      <c r="DV730" s="53">
        <v>-8.2898499999999996E-3</v>
      </c>
      <c r="DW730" s="53">
        <v>-4.4394999999999999E-3</v>
      </c>
      <c r="DX730" s="53">
        <v>-1.099496E-2</v>
      </c>
      <c r="DY730" s="53">
        <v>8.6572200000000002E-3</v>
      </c>
      <c r="DZ730" s="53">
        <v>1.174821E-2</v>
      </c>
      <c r="EA730" s="53">
        <v>1.3683819999999999E-2</v>
      </c>
      <c r="EB730" s="53">
        <v>9.3668599999999994E-3</v>
      </c>
      <c r="EC730" s="53">
        <v>1.363821E-2</v>
      </c>
      <c r="ED730" s="53">
        <v>2.6041910000000001E-2</v>
      </c>
      <c r="EE730" s="53">
        <v>3.6277520000000001E-2</v>
      </c>
      <c r="EF730" s="53">
        <v>4.2444950000000002E-2</v>
      </c>
      <c r="EG730" s="53">
        <v>3.3011350000000002E-2</v>
      </c>
      <c r="EH730" s="53">
        <v>4.1473799999999998E-2</v>
      </c>
      <c r="EI730" s="53">
        <v>2.4860409999999999E-2</v>
      </c>
      <c r="EJ730" s="53">
        <v>1.3938229999999999E-2</v>
      </c>
      <c r="EK730" s="53">
        <v>1.078308E-2</v>
      </c>
      <c r="EL730" s="53">
        <v>1.6671160000000001E-2</v>
      </c>
      <c r="EM730" s="53">
        <v>1.558535E-2</v>
      </c>
      <c r="EN730" s="53">
        <v>2.2172600000000001E-2</v>
      </c>
      <c r="EO730" s="53">
        <v>3.4513879999999997E-2</v>
      </c>
      <c r="EP730" s="53">
        <v>3.6947710000000002E-2</v>
      </c>
      <c r="EQ730" s="53">
        <v>4.3624919999999998E-2</v>
      </c>
      <c r="ER730" s="53">
        <v>5.6256140000000003E-2</v>
      </c>
      <c r="ES730" s="53">
        <v>2.8637050000000001E-2</v>
      </c>
      <c r="ET730" s="53">
        <v>2.0821610000000001E-2</v>
      </c>
      <c r="EU730" s="53">
        <v>2.3108879999999998E-2</v>
      </c>
      <c r="EV730" s="53">
        <v>1.49585E-2</v>
      </c>
      <c r="EW730" s="53">
        <v>68.809910000000002</v>
      </c>
      <c r="EX730" s="53">
        <v>67.837540000000004</v>
      </c>
      <c r="EY730" s="53">
        <v>66.715010000000007</v>
      </c>
      <c r="EZ730" s="53">
        <v>65.833629999999999</v>
      </c>
      <c r="FA730" s="53">
        <v>64.988889999999998</v>
      </c>
      <c r="FB730" s="53">
        <v>63.966059999999999</v>
      </c>
      <c r="FC730" s="53">
        <v>63.189489999999999</v>
      </c>
      <c r="FD730" s="53">
        <v>63.85736</v>
      </c>
      <c r="FE730" s="53">
        <v>66.804209999999998</v>
      </c>
      <c r="FF730" s="53">
        <v>70.678979999999996</v>
      </c>
      <c r="FG730" s="53">
        <v>74.345339999999993</v>
      </c>
      <c r="FH730" s="53">
        <v>77.941140000000004</v>
      </c>
      <c r="FI730" s="53">
        <v>81.499399999999994</v>
      </c>
      <c r="FJ730" s="53">
        <v>84.381079999999997</v>
      </c>
      <c r="FK730" s="53">
        <v>86.429429999999996</v>
      </c>
      <c r="FL730" s="53">
        <v>87.527019999999993</v>
      </c>
      <c r="FM730" s="53">
        <v>87.755859999999998</v>
      </c>
      <c r="FN730" s="53">
        <v>86.713210000000004</v>
      </c>
      <c r="FO730" s="53">
        <v>84.337230000000005</v>
      </c>
      <c r="FP730" s="53">
        <v>80.269069999999999</v>
      </c>
      <c r="FQ730" s="53">
        <v>76.613510000000005</v>
      </c>
      <c r="FR730" s="53">
        <v>74.074169999999995</v>
      </c>
      <c r="FS730" s="53">
        <v>72.446550000000002</v>
      </c>
      <c r="FT730" s="53">
        <v>70.899699999999996</v>
      </c>
      <c r="FU730" s="53">
        <v>185</v>
      </c>
      <c r="FV730" s="53">
        <v>4016.8310000000001</v>
      </c>
      <c r="FW730" s="53">
        <v>125.03149999999999</v>
      </c>
      <c r="FX730" s="53">
        <v>1</v>
      </c>
    </row>
    <row r="731" spans="1:180" x14ac:dyDescent="0.3">
      <c r="A731" t="s">
        <v>174</v>
      </c>
      <c r="B731" t="s">
        <v>247</v>
      </c>
      <c r="C731" t="s">
        <v>0</v>
      </c>
      <c r="D731" t="s">
        <v>248</v>
      </c>
      <c r="E731" t="s">
        <v>188</v>
      </c>
      <c r="F731" t="s">
        <v>236</v>
      </c>
      <c r="G731" t="s">
        <v>243</v>
      </c>
      <c r="H731" s="53">
        <v>21</v>
      </c>
      <c r="I731" s="53">
        <v>0.25145484000000001</v>
      </c>
      <c r="J731" s="53">
        <v>0.24314702999999999</v>
      </c>
      <c r="K731" s="53">
        <v>0.22224405</v>
      </c>
      <c r="L731" s="53">
        <v>0.22133075999999999</v>
      </c>
      <c r="M731" s="53">
        <v>0.22860327</v>
      </c>
      <c r="N731" s="53">
        <v>0.26035212000000002</v>
      </c>
      <c r="O731" s="53">
        <v>0.25189940999999999</v>
      </c>
      <c r="P731" s="53">
        <v>0.28044891</v>
      </c>
      <c r="Q731" s="53">
        <v>0.33353775000000002</v>
      </c>
      <c r="R731" s="53">
        <v>0.38012162999999999</v>
      </c>
      <c r="S731" s="53">
        <v>0.41805015000000001</v>
      </c>
      <c r="T731" s="53">
        <v>0.44105565000000002</v>
      </c>
      <c r="U731" s="53">
        <v>0.45743963999999998</v>
      </c>
      <c r="V731" s="53">
        <v>0.48019671000000003</v>
      </c>
      <c r="W731" s="53">
        <v>0.48667688999999997</v>
      </c>
      <c r="X731" s="53">
        <v>0.49708764</v>
      </c>
      <c r="Y731" s="53">
        <v>0.49867440000000002</v>
      </c>
      <c r="Z731" s="53">
        <v>0.49454768999999998</v>
      </c>
      <c r="AA731" s="53">
        <v>0.47770086</v>
      </c>
      <c r="AB731" s="53">
        <v>0.43921269000000002</v>
      </c>
      <c r="AC731" s="53">
        <v>0.37439220000000001</v>
      </c>
      <c r="AD731" s="53">
        <v>0.34294995</v>
      </c>
      <c r="AE731" s="53">
        <v>0.30291995999999999</v>
      </c>
      <c r="AF731" s="53">
        <v>0.26845728000000002</v>
      </c>
      <c r="AG731" s="53">
        <v>-0.10197535000000001</v>
      </c>
      <c r="AH731" s="53">
        <v>-9.4835160000000002E-2</v>
      </c>
      <c r="AI731" s="53">
        <v>-0.10301763999999999</v>
      </c>
      <c r="AJ731" s="53">
        <v>-9.5504930000000002E-2</v>
      </c>
      <c r="AK731" s="53">
        <v>-9.8188860000000003E-2</v>
      </c>
      <c r="AL731" s="53">
        <v>-9.8274500000000001E-2</v>
      </c>
      <c r="AM731" s="53">
        <v>-0.11217786</v>
      </c>
      <c r="AN731" s="53">
        <v>-0.11243236</v>
      </c>
      <c r="AO731" s="53">
        <v>-0.1136385</v>
      </c>
      <c r="AP731" s="53">
        <v>-0.10722006000000001</v>
      </c>
      <c r="AQ731" s="53">
        <v>-0.10566238</v>
      </c>
      <c r="AR731" s="53">
        <v>-0.11697115</v>
      </c>
      <c r="AS731" s="53">
        <v>-0.13140139000000001</v>
      </c>
      <c r="AT731" s="53">
        <v>-0.13553081</v>
      </c>
      <c r="AU731" s="53">
        <v>-0.13552438</v>
      </c>
      <c r="AV731" s="53">
        <v>-0.13864314999999999</v>
      </c>
      <c r="AW731" s="53">
        <v>-0.13709312000000001</v>
      </c>
      <c r="AX731" s="53">
        <v>-0.12409536</v>
      </c>
      <c r="AY731" s="53">
        <v>-0.11878999</v>
      </c>
      <c r="AZ731" s="53">
        <v>-0.11283455000000001</v>
      </c>
      <c r="BA731" s="53">
        <v>-0.13566781</v>
      </c>
      <c r="BB731" s="53">
        <v>-0.12437397</v>
      </c>
      <c r="BC731" s="53">
        <v>-0.11464272</v>
      </c>
      <c r="BD731" s="53">
        <v>-0.10735255</v>
      </c>
      <c r="BE731" s="53">
        <v>-7.5695299999999993E-2</v>
      </c>
      <c r="BF731" s="53">
        <v>-6.7085049999999993E-2</v>
      </c>
      <c r="BG731" s="53">
        <v>-7.6802880000000004E-2</v>
      </c>
      <c r="BH731" s="53">
        <v>-6.9821279999999999E-2</v>
      </c>
      <c r="BI731" s="53">
        <v>-7.0072910000000002E-2</v>
      </c>
      <c r="BJ731" s="53">
        <v>-6.2857389999999999E-2</v>
      </c>
      <c r="BK731" s="53">
        <v>-7.4686859999999994E-2</v>
      </c>
      <c r="BL731" s="53">
        <v>-7.4423959999999997E-2</v>
      </c>
      <c r="BM731" s="53">
        <v>-8.1166180000000004E-2</v>
      </c>
      <c r="BN731" s="53">
        <v>-7.5141470000000002E-2</v>
      </c>
      <c r="BO731" s="53">
        <v>-7.5842240000000005E-2</v>
      </c>
      <c r="BP731" s="53">
        <v>-8.6605909999999994E-2</v>
      </c>
      <c r="BQ731" s="53">
        <v>-9.9720790000000004E-2</v>
      </c>
      <c r="BR731" s="53">
        <v>-0.10214062</v>
      </c>
      <c r="BS731" s="53">
        <v>-0.10295464</v>
      </c>
      <c r="BT731" s="53">
        <v>-0.10410632</v>
      </c>
      <c r="BU731" s="53">
        <v>-0.10368294</v>
      </c>
      <c r="BV731" s="53">
        <v>-8.9004550000000002E-2</v>
      </c>
      <c r="BW731" s="53">
        <v>-8.1791320000000001E-2</v>
      </c>
      <c r="BX731" s="53">
        <v>-7.6502410000000007E-2</v>
      </c>
      <c r="BY731" s="53">
        <v>-0.10316055</v>
      </c>
      <c r="BZ731" s="53">
        <v>-9.2990580000000003E-2</v>
      </c>
      <c r="CA731" s="53">
        <v>-8.4797239999999996E-2</v>
      </c>
      <c r="CB731" s="53">
        <v>-7.8283930000000002E-2</v>
      </c>
      <c r="CC731" s="53">
        <v>-5.7493820000000001E-2</v>
      </c>
      <c r="CD731" s="53">
        <v>-4.7865400000000002E-2</v>
      </c>
      <c r="CE731" s="53">
        <v>-5.864664E-2</v>
      </c>
      <c r="CF731" s="53">
        <v>-5.2032830000000002E-2</v>
      </c>
      <c r="CG731" s="53">
        <v>-5.059988E-2</v>
      </c>
      <c r="CH731" s="53">
        <v>-3.8327600000000003E-2</v>
      </c>
      <c r="CI731" s="53">
        <v>-4.872071E-2</v>
      </c>
      <c r="CJ731" s="53">
        <v>-4.8099469999999998E-2</v>
      </c>
      <c r="CK731" s="53">
        <v>-5.8675949999999998E-2</v>
      </c>
      <c r="CL731" s="53">
        <v>-5.2923930000000001E-2</v>
      </c>
      <c r="CM731" s="53">
        <v>-5.5188880000000003E-2</v>
      </c>
      <c r="CN731" s="53">
        <v>-6.5575040000000001E-2</v>
      </c>
      <c r="CO731" s="53">
        <v>-7.7778899999999998E-2</v>
      </c>
      <c r="CP731" s="53">
        <v>-7.901466E-2</v>
      </c>
      <c r="CQ731" s="53">
        <v>-8.0396949999999995E-2</v>
      </c>
      <c r="CR731" s="53">
        <v>-8.0186229999999997E-2</v>
      </c>
      <c r="CS731" s="53">
        <v>-8.0543130000000004E-2</v>
      </c>
      <c r="CT731" s="53">
        <v>-6.4700770000000005E-2</v>
      </c>
      <c r="CU731" s="53">
        <v>-5.6166180000000003E-2</v>
      </c>
      <c r="CV731" s="53">
        <v>-5.1338889999999998E-2</v>
      </c>
      <c r="CW731" s="53">
        <v>-8.0646129999999996E-2</v>
      </c>
      <c r="CX731" s="53">
        <v>-7.1254579999999998E-2</v>
      </c>
      <c r="CY731" s="53">
        <v>-6.4126359999999993E-2</v>
      </c>
      <c r="CZ731" s="53">
        <v>-5.8151080000000001E-2</v>
      </c>
      <c r="DA731" s="53">
        <v>-3.9292319999999999E-2</v>
      </c>
      <c r="DB731" s="53">
        <v>-2.8645759999999999E-2</v>
      </c>
      <c r="DC731" s="53">
        <v>-4.0490369999999998E-2</v>
      </c>
      <c r="DD731" s="53">
        <v>-3.4244410000000003E-2</v>
      </c>
      <c r="DE731" s="53">
        <v>-3.1126870000000001E-2</v>
      </c>
      <c r="DF731" s="53">
        <v>-1.3797810000000001E-2</v>
      </c>
      <c r="DG731" s="53">
        <v>-2.2754549999999998E-2</v>
      </c>
      <c r="DH731" s="53">
        <v>-2.1774979999999999E-2</v>
      </c>
      <c r="DI731" s="53">
        <v>-3.6185710000000003E-2</v>
      </c>
      <c r="DJ731" s="53">
        <v>-3.070639E-2</v>
      </c>
      <c r="DK731" s="53">
        <v>-3.4535549999999998E-2</v>
      </c>
      <c r="DL731" s="53">
        <v>-4.4544149999999998E-2</v>
      </c>
      <c r="DM731" s="53">
        <v>-5.5837009999999999E-2</v>
      </c>
      <c r="DN731" s="53">
        <v>-5.5888710000000001E-2</v>
      </c>
      <c r="DO731" s="53">
        <v>-5.7839250000000002E-2</v>
      </c>
      <c r="DP731" s="53">
        <v>-5.6266120000000003E-2</v>
      </c>
      <c r="DQ731" s="53">
        <v>-5.7403330000000002E-2</v>
      </c>
      <c r="DR731" s="53">
        <v>-4.0396990000000001E-2</v>
      </c>
      <c r="DS731" s="53">
        <v>-3.054101E-2</v>
      </c>
      <c r="DT731" s="53">
        <v>-2.617537E-2</v>
      </c>
      <c r="DU731" s="53">
        <v>-5.8131700000000001E-2</v>
      </c>
      <c r="DV731" s="53">
        <v>-4.9518550000000001E-2</v>
      </c>
      <c r="DW731" s="53">
        <v>-4.3455470000000003E-2</v>
      </c>
      <c r="DX731" s="53">
        <v>-3.8018250000000003E-2</v>
      </c>
      <c r="DY731" s="53">
        <v>-1.3012279999999999E-2</v>
      </c>
      <c r="DZ731" s="53">
        <v>-8.9565000000000001E-4</v>
      </c>
      <c r="EA731" s="53">
        <v>-1.4275619999999999E-2</v>
      </c>
      <c r="EB731" s="53">
        <v>-8.5607400000000007E-3</v>
      </c>
      <c r="EC731" s="53">
        <v>-3.0109300000000002E-3</v>
      </c>
      <c r="ED731" s="53">
        <v>2.1619289999999999E-2</v>
      </c>
      <c r="EE731" s="53">
        <v>1.473644E-2</v>
      </c>
      <c r="EF731" s="53">
        <v>1.6233419999999998E-2</v>
      </c>
      <c r="EG731" s="53">
        <v>-3.71339E-3</v>
      </c>
      <c r="EH731" s="53">
        <v>1.3722000000000001E-3</v>
      </c>
      <c r="EI731" s="53">
        <v>-4.7153999999999998E-3</v>
      </c>
      <c r="EJ731" s="53">
        <v>-1.4178919999999999E-2</v>
      </c>
      <c r="EK731" s="53">
        <v>-2.4156400000000001E-2</v>
      </c>
      <c r="EL731" s="53">
        <v>-2.2498520000000001E-2</v>
      </c>
      <c r="EM731" s="53">
        <v>-2.5269509999999999E-2</v>
      </c>
      <c r="EN731" s="53">
        <v>-2.1729289999999998E-2</v>
      </c>
      <c r="EO731" s="53">
        <v>-2.3993150000000001E-2</v>
      </c>
      <c r="EP731" s="53">
        <v>-5.3061899999999997E-3</v>
      </c>
      <c r="EQ731" s="53">
        <v>6.4576299999999998E-3</v>
      </c>
      <c r="ER731" s="53">
        <v>1.0156750000000001E-2</v>
      </c>
      <c r="ES731" s="53">
        <v>-2.562443E-2</v>
      </c>
      <c r="ET731" s="53">
        <v>-1.8135189999999999E-2</v>
      </c>
      <c r="EU731" s="53">
        <v>-1.3609990000000001E-2</v>
      </c>
      <c r="EV731" s="53">
        <v>-8.9496300000000001E-3</v>
      </c>
      <c r="EW731" s="53">
        <v>74.812430000000006</v>
      </c>
      <c r="EX731" s="53">
        <v>72.754329999999996</v>
      </c>
      <c r="EY731" s="53">
        <v>70.62</v>
      </c>
      <c r="EZ731" s="53">
        <v>68.723240000000004</v>
      </c>
      <c r="FA731" s="53">
        <v>67.60378</v>
      </c>
      <c r="FB731" s="53">
        <v>66.411619999999999</v>
      </c>
      <c r="FC731" s="53">
        <v>65.769459999999995</v>
      </c>
      <c r="FD731" s="53">
        <v>67.271619999999999</v>
      </c>
      <c r="FE731" s="53">
        <v>70.718109999999996</v>
      </c>
      <c r="FF731" s="53">
        <v>74.578109999999995</v>
      </c>
      <c r="FG731" s="53">
        <v>78.872159999999994</v>
      </c>
      <c r="FH731" s="53">
        <v>82.847030000000004</v>
      </c>
      <c r="FI731" s="53">
        <v>86.542699999999996</v>
      </c>
      <c r="FJ731" s="53">
        <v>89.53622</v>
      </c>
      <c r="FK731" s="53">
        <v>91.994600000000005</v>
      </c>
      <c r="FL731" s="53">
        <v>93.226749999999996</v>
      </c>
      <c r="FM731" s="53">
        <v>93.36</v>
      </c>
      <c r="FN731" s="53">
        <v>92.637569999999997</v>
      </c>
      <c r="FO731" s="53">
        <v>90.404859999999999</v>
      </c>
      <c r="FP731" s="53">
        <v>86.810810000000004</v>
      </c>
      <c r="FQ731" s="53">
        <v>82.394869999999997</v>
      </c>
      <c r="FR731" s="53">
        <v>78.827569999999994</v>
      </c>
      <c r="FS731" s="53">
        <v>76.459190000000007</v>
      </c>
      <c r="FT731" s="53">
        <v>74.75676</v>
      </c>
      <c r="FU731" s="53">
        <v>185</v>
      </c>
      <c r="FV731" s="53">
        <v>4597.6019999999999</v>
      </c>
      <c r="FW731" s="53">
        <v>145.44210000000001</v>
      </c>
      <c r="FX731" s="53">
        <v>1</v>
      </c>
    </row>
    <row r="732" spans="1:180" x14ac:dyDescent="0.3">
      <c r="A732" t="s">
        <v>174</v>
      </c>
      <c r="B732" t="s">
        <v>247</v>
      </c>
      <c r="C732" t="s">
        <v>0</v>
      </c>
      <c r="D732" t="s">
        <v>227</v>
      </c>
      <c r="E732" t="s">
        <v>190</v>
      </c>
      <c r="F732" t="s">
        <v>236</v>
      </c>
      <c r="G732" t="s">
        <v>243</v>
      </c>
      <c r="H732" s="53">
        <v>21</v>
      </c>
      <c r="I732" s="53">
        <v>0.26098590999999999</v>
      </c>
      <c r="J732" s="53">
        <v>0.25398975000000001</v>
      </c>
      <c r="K732" s="53">
        <v>0.24893925</v>
      </c>
      <c r="L732" s="53">
        <v>0.24470312999999999</v>
      </c>
      <c r="M732" s="53">
        <v>0.25990292999999998</v>
      </c>
      <c r="N732" s="53">
        <v>0.31917206999999997</v>
      </c>
      <c r="O732" s="53">
        <v>0.38080098000000001</v>
      </c>
      <c r="P732" s="53">
        <v>0.45280367999999999</v>
      </c>
      <c r="Q732" s="53">
        <v>0.55013363999999998</v>
      </c>
      <c r="R732" s="53">
        <v>0.59736725999999996</v>
      </c>
      <c r="S732" s="53">
        <v>0.62989563000000004</v>
      </c>
      <c r="T732" s="53">
        <v>0.64360799999999996</v>
      </c>
      <c r="U732" s="53">
        <v>0.66974312999999996</v>
      </c>
      <c r="V732" s="53">
        <v>0.70470014999999997</v>
      </c>
      <c r="W732" s="53">
        <v>0.70824956999999999</v>
      </c>
      <c r="X732" s="53">
        <v>0.69297458999999995</v>
      </c>
      <c r="Y732" s="53">
        <v>0.63608622000000004</v>
      </c>
      <c r="Z732" s="53">
        <v>0.54847800000000002</v>
      </c>
      <c r="AA732" s="53">
        <v>0.47282298</v>
      </c>
      <c r="AB732" s="53">
        <v>0.46842411</v>
      </c>
      <c r="AC732" s="53">
        <v>0.41395746</v>
      </c>
      <c r="AD732" s="53">
        <v>0.36585801000000001</v>
      </c>
      <c r="AE732" s="53">
        <v>0.32463059999999999</v>
      </c>
      <c r="AF732" s="53">
        <v>0.28684068000000001</v>
      </c>
      <c r="AG732" s="53">
        <v>-5.9141590000000001E-2</v>
      </c>
      <c r="AH732" s="53">
        <v>-5.3389640000000002E-2</v>
      </c>
      <c r="AI732" s="53">
        <v>-5.1370659999999999E-2</v>
      </c>
      <c r="AJ732" s="53">
        <v>-4.6937670000000001E-2</v>
      </c>
      <c r="AK732" s="53">
        <v>-4.554656E-2</v>
      </c>
      <c r="AL732" s="53">
        <v>-3.583625E-2</v>
      </c>
      <c r="AM732" s="53">
        <v>-2.6314339999999999E-2</v>
      </c>
      <c r="AN732" s="53">
        <v>-4.4628630000000002E-2</v>
      </c>
      <c r="AO732" s="53">
        <v>-4.9993879999999997E-2</v>
      </c>
      <c r="AP732" s="53">
        <v>-4.6400490000000003E-2</v>
      </c>
      <c r="AQ732" s="53">
        <v>-5.6423599999999997E-2</v>
      </c>
      <c r="AR732" s="53">
        <v>-8.2039399999999998E-2</v>
      </c>
      <c r="AS732" s="53">
        <v>-8.8308339999999999E-2</v>
      </c>
      <c r="AT732" s="53">
        <v>-8.9086180000000001E-2</v>
      </c>
      <c r="AU732" s="53">
        <v>-9.9874009999999999E-2</v>
      </c>
      <c r="AV732" s="53">
        <v>-8.0855250000000004E-2</v>
      </c>
      <c r="AW732" s="53">
        <v>-8.2265779999999997E-2</v>
      </c>
      <c r="AX732" s="53">
        <v>-0.10922684000000001</v>
      </c>
      <c r="AY732" s="53">
        <v>-0.10625284</v>
      </c>
      <c r="AZ732" s="53">
        <v>-6.1349269999999997E-2</v>
      </c>
      <c r="BA732" s="53">
        <v>-6.5385769999999996E-2</v>
      </c>
      <c r="BB732" s="53">
        <v>-5.3404600000000003E-2</v>
      </c>
      <c r="BC732" s="53">
        <v>-5.1768420000000002E-2</v>
      </c>
      <c r="BD732" s="53">
        <v>-5.2365259999999997E-2</v>
      </c>
      <c r="BE732" s="53">
        <v>-3.4330279999999998E-2</v>
      </c>
      <c r="BF732" s="53">
        <v>-2.9314400000000001E-2</v>
      </c>
      <c r="BG732" s="53">
        <v>-2.725708E-2</v>
      </c>
      <c r="BH732" s="53">
        <v>-2.483078E-2</v>
      </c>
      <c r="BI732" s="53">
        <v>-2.1195200000000001E-2</v>
      </c>
      <c r="BJ732" s="53">
        <v>-8.4473299999999994E-3</v>
      </c>
      <c r="BK732" s="53">
        <v>2.2854E-4</v>
      </c>
      <c r="BL732" s="53">
        <v>-1.431936E-2</v>
      </c>
      <c r="BM732" s="53">
        <v>-1.3422989999999999E-2</v>
      </c>
      <c r="BN732" s="53">
        <v>-1.8366270000000001E-2</v>
      </c>
      <c r="BO732" s="53">
        <v>-2.9808580000000001E-2</v>
      </c>
      <c r="BP732" s="53">
        <v>-5.5887010000000001E-2</v>
      </c>
      <c r="BQ732" s="53">
        <v>-6.0021909999999998E-2</v>
      </c>
      <c r="BR732" s="53">
        <v>-5.9836199999999999E-2</v>
      </c>
      <c r="BS732" s="53">
        <v>-7.0251800000000003E-2</v>
      </c>
      <c r="BT732" s="53">
        <v>-4.9820299999999998E-2</v>
      </c>
      <c r="BU732" s="53">
        <v>-4.680877E-2</v>
      </c>
      <c r="BV732" s="53">
        <v>-6.7476889999999998E-2</v>
      </c>
      <c r="BW732" s="53">
        <v>-6.2235600000000002E-2</v>
      </c>
      <c r="BX732" s="53">
        <v>-2.5327849999999999E-2</v>
      </c>
      <c r="BY732" s="53">
        <v>-3.5571140000000001E-2</v>
      </c>
      <c r="BZ732" s="53">
        <v>-2.726023E-2</v>
      </c>
      <c r="CA732" s="53">
        <v>-2.7100539999999999E-2</v>
      </c>
      <c r="CB732" s="53">
        <v>-2.7900069999999999E-2</v>
      </c>
      <c r="CC732" s="53">
        <v>-1.714603E-2</v>
      </c>
      <c r="CD732" s="53">
        <v>-1.263997E-2</v>
      </c>
      <c r="CE732" s="53">
        <v>-1.0556070000000001E-2</v>
      </c>
      <c r="CF732" s="53">
        <v>-9.5195999999999996E-3</v>
      </c>
      <c r="CG732" s="53">
        <v>-4.3295299999999998E-3</v>
      </c>
      <c r="CH732" s="53">
        <v>1.0522139999999999E-2</v>
      </c>
      <c r="CI732" s="53">
        <v>1.861206E-2</v>
      </c>
      <c r="CJ732" s="53">
        <v>6.6727599999999998E-3</v>
      </c>
      <c r="CK732" s="53">
        <v>1.1905890000000001E-2</v>
      </c>
      <c r="CL732" s="53">
        <v>1.05013E-3</v>
      </c>
      <c r="CM732" s="53">
        <v>-1.1375100000000001E-2</v>
      </c>
      <c r="CN732" s="53">
        <v>-3.7773939999999999E-2</v>
      </c>
      <c r="CO732" s="53">
        <v>-4.0430819999999999E-2</v>
      </c>
      <c r="CP732" s="53">
        <v>-3.957778E-2</v>
      </c>
      <c r="CQ732" s="53">
        <v>-4.9735540000000002E-2</v>
      </c>
      <c r="CR732" s="53">
        <v>-2.832558E-2</v>
      </c>
      <c r="CS732" s="53">
        <v>-2.2251369999999999E-2</v>
      </c>
      <c r="CT732" s="53">
        <v>-3.8560980000000002E-2</v>
      </c>
      <c r="CU732" s="53">
        <v>-3.174942E-2</v>
      </c>
      <c r="CV732" s="53">
        <v>-3.7953999999999999E-4</v>
      </c>
      <c r="CW732" s="53">
        <v>-1.492161E-2</v>
      </c>
      <c r="CX732" s="53">
        <v>-9.1527199999999996E-3</v>
      </c>
      <c r="CY732" s="53">
        <v>-1.0015649999999999E-2</v>
      </c>
      <c r="CZ732" s="53">
        <v>-1.095554E-2</v>
      </c>
      <c r="DA732" s="53">
        <v>3.8220000000000003E-5</v>
      </c>
      <c r="DB732" s="53">
        <v>4.0344600000000001E-3</v>
      </c>
      <c r="DC732" s="53">
        <v>6.1449299999999998E-3</v>
      </c>
      <c r="DD732" s="53">
        <v>5.7915800000000002E-3</v>
      </c>
      <c r="DE732" s="53">
        <v>1.2536149999999999E-2</v>
      </c>
      <c r="DF732" s="53">
        <v>2.949162E-2</v>
      </c>
      <c r="DG732" s="53">
        <v>3.6995569999999998E-2</v>
      </c>
      <c r="DH732" s="53">
        <v>2.7664870000000001E-2</v>
      </c>
      <c r="DI732" s="53">
        <v>3.7234780000000002E-2</v>
      </c>
      <c r="DJ732" s="53">
        <v>2.0466539999999998E-2</v>
      </c>
      <c r="DK732" s="53">
        <v>7.0583800000000004E-3</v>
      </c>
      <c r="DL732" s="53">
        <v>-1.966087E-2</v>
      </c>
      <c r="DM732" s="53">
        <v>-2.0839710000000001E-2</v>
      </c>
      <c r="DN732" s="53">
        <v>-1.9319329999999999E-2</v>
      </c>
      <c r="DO732" s="53">
        <v>-2.9219289999999998E-2</v>
      </c>
      <c r="DP732" s="53">
        <v>-6.8308500000000003E-3</v>
      </c>
      <c r="DQ732" s="53">
        <v>2.3060400000000001E-3</v>
      </c>
      <c r="DR732" s="53">
        <v>-9.6450800000000003E-3</v>
      </c>
      <c r="DS732" s="53">
        <v>-1.2632100000000001E-3</v>
      </c>
      <c r="DT732" s="53">
        <v>2.4568779999999998E-2</v>
      </c>
      <c r="DU732" s="53">
        <v>5.7279100000000001E-3</v>
      </c>
      <c r="DV732" s="53">
        <v>8.9547900000000007E-3</v>
      </c>
      <c r="DW732" s="53">
        <v>7.06925E-3</v>
      </c>
      <c r="DX732" s="53">
        <v>5.9889799999999997E-3</v>
      </c>
      <c r="DY732" s="53">
        <v>2.4849530000000002E-2</v>
      </c>
      <c r="DZ732" s="53">
        <v>2.8109700000000001E-2</v>
      </c>
      <c r="EA732" s="53">
        <v>3.0258520000000001E-2</v>
      </c>
      <c r="EB732" s="53">
        <v>2.789848E-2</v>
      </c>
      <c r="EC732" s="53">
        <v>3.6887509999999998E-2</v>
      </c>
      <c r="ED732" s="53">
        <v>5.6880519999999997E-2</v>
      </c>
      <c r="EE732" s="53">
        <v>6.3538460000000005E-2</v>
      </c>
      <c r="EF732" s="53">
        <v>5.7974150000000002E-2</v>
      </c>
      <c r="EG732" s="53">
        <v>7.3805659999999995E-2</v>
      </c>
      <c r="EH732" s="53">
        <v>4.8500740000000001E-2</v>
      </c>
      <c r="EI732" s="53">
        <v>3.3673399999999999E-2</v>
      </c>
      <c r="EJ732" s="53">
        <v>6.4915199999999998E-3</v>
      </c>
      <c r="EK732" s="53">
        <v>7.4467300000000004E-3</v>
      </c>
      <c r="EL732" s="53">
        <v>9.9306399999999993E-3</v>
      </c>
      <c r="EM732" s="53">
        <v>4.0290999999999998E-4</v>
      </c>
      <c r="EN732" s="53">
        <v>2.4204119999999999E-2</v>
      </c>
      <c r="EO732" s="53">
        <v>3.7763039999999998E-2</v>
      </c>
      <c r="EP732" s="53">
        <v>3.2104880000000002E-2</v>
      </c>
      <c r="EQ732" s="53">
        <v>4.2754029999999998E-2</v>
      </c>
      <c r="ER732" s="53">
        <v>6.0590190000000002E-2</v>
      </c>
      <c r="ES732" s="53">
        <v>3.5542539999999997E-2</v>
      </c>
      <c r="ET732" s="53">
        <v>3.5099150000000003E-2</v>
      </c>
      <c r="EU732" s="53">
        <v>3.1737130000000002E-2</v>
      </c>
      <c r="EV732" s="53">
        <v>3.0454180000000001E-2</v>
      </c>
      <c r="EW732" s="53">
        <v>69.426640000000006</v>
      </c>
      <c r="EX732" s="53">
        <v>68.033720000000002</v>
      </c>
      <c r="EY732" s="53">
        <v>66.890219999999999</v>
      </c>
      <c r="EZ732" s="53">
        <v>65.685590000000005</v>
      </c>
      <c r="FA732" s="53">
        <v>64.742859999999993</v>
      </c>
      <c r="FB732" s="53">
        <v>64.010679999999994</v>
      </c>
      <c r="FC732" s="53">
        <v>63.38456</v>
      </c>
      <c r="FD732" s="53">
        <v>63.725349999999999</v>
      </c>
      <c r="FE732" s="53">
        <v>66.725229999999996</v>
      </c>
      <c r="FF732" s="53">
        <v>70.789959999999994</v>
      </c>
      <c r="FG732" s="53">
        <v>74.924959999999999</v>
      </c>
      <c r="FH732" s="53">
        <v>78.650450000000006</v>
      </c>
      <c r="FI732" s="53">
        <v>81.656499999999994</v>
      </c>
      <c r="FJ732" s="53">
        <v>84.216350000000006</v>
      </c>
      <c r="FK732" s="53">
        <v>86.361779999999996</v>
      </c>
      <c r="FL732" s="53">
        <v>87.653279999999995</v>
      </c>
      <c r="FM732" s="53">
        <v>87.819180000000003</v>
      </c>
      <c r="FN732" s="53">
        <v>86.628960000000006</v>
      </c>
      <c r="FO732" s="53">
        <v>84.102189999999993</v>
      </c>
      <c r="FP732" s="53">
        <v>79.76885</v>
      </c>
      <c r="FQ732" s="53">
        <v>75.713899999999995</v>
      </c>
      <c r="FR732" s="53">
        <v>72.911709999999999</v>
      </c>
      <c r="FS732" s="53">
        <v>71.292019999999994</v>
      </c>
      <c r="FT732" s="53">
        <v>70.105279999999993</v>
      </c>
      <c r="FU732" s="53">
        <v>185</v>
      </c>
      <c r="FV732" s="53">
        <v>4016.8310000000001</v>
      </c>
      <c r="FW732" s="53">
        <v>125.03149999999999</v>
      </c>
      <c r="FX732" s="53">
        <v>1</v>
      </c>
    </row>
    <row r="733" spans="1:180" x14ac:dyDescent="0.3">
      <c r="A733" t="s">
        <v>174</v>
      </c>
      <c r="B733" t="s">
        <v>247</v>
      </c>
      <c r="C733" t="s">
        <v>0</v>
      </c>
      <c r="D733" t="s">
        <v>227</v>
      </c>
      <c r="E733" t="s">
        <v>188</v>
      </c>
      <c r="F733" t="s">
        <v>236</v>
      </c>
      <c r="G733" t="s">
        <v>243</v>
      </c>
      <c r="H733" s="53">
        <v>21</v>
      </c>
      <c r="I733" s="53">
        <v>0.26750220000000002</v>
      </c>
      <c r="J733" s="53">
        <v>0.25629260999999998</v>
      </c>
      <c r="K733" s="53">
        <v>0.23699823</v>
      </c>
      <c r="L733" s="53">
        <v>0.23903985</v>
      </c>
      <c r="M733" s="53">
        <v>0.25782686999999999</v>
      </c>
      <c r="N733" s="53">
        <v>0.32232102000000001</v>
      </c>
      <c r="O733" s="53">
        <v>0.36046080000000003</v>
      </c>
      <c r="P733" s="53">
        <v>0.45421760999999999</v>
      </c>
      <c r="Q733" s="53">
        <v>0.54164502000000003</v>
      </c>
      <c r="R733" s="53">
        <v>0.60473153999999996</v>
      </c>
      <c r="S733" s="53">
        <v>0.63611876999999994</v>
      </c>
      <c r="T733" s="53">
        <v>0.67837685999999997</v>
      </c>
      <c r="U733" s="53">
        <v>0.70084475999999996</v>
      </c>
      <c r="V733" s="53">
        <v>0.72273138000000003</v>
      </c>
      <c r="W733" s="53">
        <v>0.72941820000000002</v>
      </c>
      <c r="X733" s="53">
        <v>0.74865651</v>
      </c>
      <c r="Y733" s="53">
        <v>0.69495194999999998</v>
      </c>
      <c r="Z733" s="53">
        <v>0.59127452999999996</v>
      </c>
      <c r="AA733" s="53">
        <v>0.51195816000000005</v>
      </c>
      <c r="AB733" s="53">
        <v>0.47843859</v>
      </c>
      <c r="AC733" s="53">
        <v>0.42238874999999998</v>
      </c>
      <c r="AD733" s="53">
        <v>0.38717069999999998</v>
      </c>
      <c r="AE733" s="53">
        <v>0.35049944999999999</v>
      </c>
      <c r="AF733" s="53">
        <v>0.30896145000000003</v>
      </c>
      <c r="AG733" s="53">
        <v>-8.2234799999999997E-2</v>
      </c>
      <c r="AH733" s="53">
        <v>-8.1351859999999998E-2</v>
      </c>
      <c r="AI733" s="53">
        <v>-8.9394459999999995E-2</v>
      </c>
      <c r="AJ733" s="53">
        <v>-8.0669950000000004E-2</v>
      </c>
      <c r="AK733" s="53">
        <v>-8.0501669999999997E-2</v>
      </c>
      <c r="AL733" s="53">
        <v>-7.3406910000000006E-2</v>
      </c>
      <c r="AM733" s="53">
        <v>-8.2512530000000001E-2</v>
      </c>
      <c r="AN733" s="53">
        <v>-8.7047959999999994E-2</v>
      </c>
      <c r="AO733" s="53">
        <v>-8.4024509999999997E-2</v>
      </c>
      <c r="AP733" s="53">
        <v>-8.0538170000000006E-2</v>
      </c>
      <c r="AQ733" s="53">
        <v>-9.380616E-2</v>
      </c>
      <c r="AR733" s="53">
        <v>-9.294413E-2</v>
      </c>
      <c r="AS733" s="53">
        <v>-9.5648129999999998E-2</v>
      </c>
      <c r="AT733" s="53">
        <v>-0.10725618000000001</v>
      </c>
      <c r="AU733" s="53">
        <v>-0.12255323</v>
      </c>
      <c r="AV733" s="53">
        <v>-8.5449880000000006E-2</v>
      </c>
      <c r="AW733" s="53">
        <v>-9.7049670000000005E-2</v>
      </c>
      <c r="AX733" s="53">
        <v>-0.14584775</v>
      </c>
      <c r="AY733" s="53">
        <v>-0.14958653</v>
      </c>
      <c r="AZ733" s="53">
        <v>-0.11646007999999999</v>
      </c>
      <c r="BA733" s="53">
        <v>-0.13142425999999999</v>
      </c>
      <c r="BB733" s="53">
        <v>-0.11117289</v>
      </c>
      <c r="BC733" s="53">
        <v>-8.8909630000000003E-2</v>
      </c>
      <c r="BD733" s="53">
        <v>-7.8640039999999994E-2</v>
      </c>
      <c r="BE733" s="53">
        <v>-5.4065700000000001E-2</v>
      </c>
      <c r="BF733" s="53">
        <v>-5.3136299999999997E-2</v>
      </c>
      <c r="BG733" s="53">
        <v>-6.275327E-2</v>
      </c>
      <c r="BH733" s="53">
        <v>-5.3848279999999998E-2</v>
      </c>
      <c r="BI733" s="53">
        <v>-4.921085E-2</v>
      </c>
      <c r="BJ733" s="53">
        <v>-3.5389240000000002E-2</v>
      </c>
      <c r="BK733" s="53">
        <v>-4.6092769999999998E-2</v>
      </c>
      <c r="BL733" s="53">
        <v>-4.8696709999999997E-2</v>
      </c>
      <c r="BM733" s="53">
        <v>-4.8499609999999999E-2</v>
      </c>
      <c r="BN733" s="53">
        <v>-4.372036E-2</v>
      </c>
      <c r="BO733" s="53">
        <v>-5.7287579999999998E-2</v>
      </c>
      <c r="BP733" s="53">
        <v>-5.411908E-2</v>
      </c>
      <c r="BQ733" s="53">
        <v>-5.8244020000000001E-2</v>
      </c>
      <c r="BR733" s="53">
        <v>-6.9599330000000001E-2</v>
      </c>
      <c r="BS733" s="53">
        <v>-8.4059770000000006E-2</v>
      </c>
      <c r="BT733" s="53">
        <v>-4.5587450000000002E-2</v>
      </c>
      <c r="BU733" s="53">
        <v>-5.6353309999999997E-2</v>
      </c>
      <c r="BV733" s="53">
        <v>-9.7434430000000002E-2</v>
      </c>
      <c r="BW733" s="53">
        <v>-0.10152601</v>
      </c>
      <c r="BX733" s="53">
        <v>-7.7445669999999994E-2</v>
      </c>
      <c r="BY733" s="53">
        <v>-9.1753260000000003E-2</v>
      </c>
      <c r="BZ733" s="53">
        <v>-7.2619219999999998E-2</v>
      </c>
      <c r="CA733" s="53">
        <v>-5.3478009999999999E-2</v>
      </c>
      <c r="CB733" s="53">
        <v>-4.6238120000000001E-2</v>
      </c>
      <c r="CC733" s="53">
        <v>-3.4555860000000001E-2</v>
      </c>
      <c r="CD733" s="53">
        <v>-3.3594310000000002E-2</v>
      </c>
      <c r="CE733" s="53">
        <v>-4.4301680000000003E-2</v>
      </c>
      <c r="CF733" s="53">
        <v>-3.527168E-2</v>
      </c>
      <c r="CG733" s="53">
        <v>-2.7538940000000001E-2</v>
      </c>
      <c r="CH733" s="53">
        <v>-9.05831E-3</v>
      </c>
      <c r="CI733" s="53">
        <v>-2.0868569999999999E-2</v>
      </c>
      <c r="CJ733" s="53">
        <v>-2.213476E-2</v>
      </c>
      <c r="CK733" s="53">
        <v>-2.389519E-2</v>
      </c>
      <c r="CL733" s="53">
        <v>-1.8220449999999999E-2</v>
      </c>
      <c r="CM733" s="53">
        <v>-3.1994910000000001E-2</v>
      </c>
      <c r="CN733" s="53">
        <v>-2.722898E-2</v>
      </c>
      <c r="CO733" s="53">
        <v>-3.233805E-2</v>
      </c>
      <c r="CP733" s="53">
        <v>-4.3518319999999999E-2</v>
      </c>
      <c r="CQ733" s="53">
        <v>-5.7399319999999997E-2</v>
      </c>
      <c r="CR733" s="53">
        <v>-1.7978870000000001E-2</v>
      </c>
      <c r="CS733" s="53">
        <v>-2.8167129999999999E-2</v>
      </c>
      <c r="CT733" s="53">
        <v>-6.390353E-2</v>
      </c>
      <c r="CU733" s="53">
        <v>-6.8239439999999998E-2</v>
      </c>
      <c r="CV733" s="53">
        <v>-5.0424419999999998E-2</v>
      </c>
      <c r="CW733" s="53">
        <v>-6.4277239999999999E-2</v>
      </c>
      <c r="CX733" s="53">
        <v>-4.5917069999999997E-2</v>
      </c>
      <c r="CY733" s="53">
        <v>-2.8938169999999999E-2</v>
      </c>
      <c r="CZ733" s="53">
        <v>-2.3796649999999999E-2</v>
      </c>
      <c r="DA733" s="53">
        <v>-1.504601E-2</v>
      </c>
      <c r="DB733" s="53">
        <v>-1.40523E-2</v>
      </c>
      <c r="DC733" s="53">
        <v>-2.5850080000000001E-2</v>
      </c>
      <c r="DD733" s="53">
        <v>-1.6695080000000001E-2</v>
      </c>
      <c r="DE733" s="53">
        <v>-5.8670199999999997E-3</v>
      </c>
      <c r="DF733" s="53">
        <v>1.7272610000000001E-2</v>
      </c>
      <c r="DG733" s="53">
        <v>4.35564E-3</v>
      </c>
      <c r="DH733" s="53">
        <v>4.4271900000000001E-3</v>
      </c>
      <c r="DI733" s="53">
        <v>7.0925000000000003E-4</v>
      </c>
      <c r="DJ733" s="53">
        <v>7.2794499999999998E-3</v>
      </c>
      <c r="DK733" s="53">
        <v>-6.7022399999999999E-3</v>
      </c>
      <c r="DL733" s="53">
        <v>-3.3887000000000001E-4</v>
      </c>
      <c r="DM733" s="53">
        <v>-6.4320699999999998E-3</v>
      </c>
      <c r="DN733" s="53">
        <v>-1.7437310000000001E-2</v>
      </c>
      <c r="DO733" s="53">
        <v>-3.0738850000000002E-2</v>
      </c>
      <c r="DP733" s="53">
        <v>9.6297099999999997E-3</v>
      </c>
      <c r="DQ733" s="53">
        <v>1.9049999999999999E-5</v>
      </c>
      <c r="DR733" s="53">
        <v>-3.0372590000000001E-2</v>
      </c>
      <c r="DS733" s="53">
        <v>-3.4952860000000002E-2</v>
      </c>
      <c r="DT733" s="53">
        <v>-2.3403179999999999E-2</v>
      </c>
      <c r="DU733" s="53">
        <v>-3.6801220000000003E-2</v>
      </c>
      <c r="DV733" s="53">
        <v>-1.921492E-2</v>
      </c>
      <c r="DW733" s="53">
        <v>-4.3983299999999998E-3</v>
      </c>
      <c r="DX733" s="53">
        <v>-1.3551800000000001E-3</v>
      </c>
      <c r="DY733" s="53">
        <v>1.31231E-2</v>
      </c>
      <c r="DZ733" s="53">
        <v>1.416325E-2</v>
      </c>
      <c r="EA733" s="53">
        <v>7.9111000000000003E-4</v>
      </c>
      <c r="EB733" s="53">
        <v>1.012658E-2</v>
      </c>
      <c r="EC733" s="53">
        <v>2.54238E-2</v>
      </c>
      <c r="ED733" s="53">
        <v>5.5290289999999999E-2</v>
      </c>
      <c r="EE733" s="53">
        <v>4.077538E-2</v>
      </c>
      <c r="EF733" s="53">
        <v>4.2778429999999999E-2</v>
      </c>
      <c r="EG733" s="53">
        <v>3.6234139999999998E-2</v>
      </c>
      <c r="EH733" s="53">
        <v>4.4097270000000001E-2</v>
      </c>
      <c r="EI733" s="53">
        <v>2.9816369999999998E-2</v>
      </c>
      <c r="EJ733" s="53">
        <v>3.848617E-2</v>
      </c>
      <c r="EK733" s="53">
        <v>3.0972039999999999E-2</v>
      </c>
      <c r="EL733" s="53">
        <v>2.0219529999999999E-2</v>
      </c>
      <c r="EM733" s="53">
        <v>7.7545899999999996E-3</v>
      </c>
      <c r="EN733" s="53">
        <v>4.9492130000000002E-2</v>
      </c>
      <c r="EO733" s="53">
        <v>4.071541E-2</v>
      </c>
      <c r="EP733" s="53">
        <v>1.8040710000000001E-2</v>
      </c>
      <c r="EQ733" s="53">
        <v>1.310768E-2</v>
      </c>
      <c r="ER733" s="53">
        <v>1.561123E-2</v>
      </c>
      <c r="ES733" s="53">
        <v>2.8697900000000001E-3</v>
      </c>
      <c r="ET733" s="53">
        <v>1.9338749999999998E-2</v>
      </c>
      <c r="EU733" s="53">
        <v>3.10333E-2</v>
      </c>
      <c r="EV733" s="53">
        <v>3.104674E-2</v>
      </c>
      <c r="EW733" s="53">
        <v>71.185839999999999</v>
      </c>
      <c r="EX733" s="53">
        <v>69.659710000000004</v>
      </c>
      <c r="EY733" s="53">
        <v>68.381979999999999</v>
      </c>
      <c r="EZ733" s="53">
        <v>67.23527</v>
      </c>
      <c r="FA733" s="53">
        <v>66.186999999999998</v>
      </c>
      <c r="FB733" s="53">
        <v>65.247489999999999</v>
      </c>
      <c r="FC733" s="53">
        <v>64.986620000000002</v>
      </c>
      <c r="FD733" s="53">
        <v>66.636939999999996</v>
      </c>
      <c r="FE733" s="53">
        <v>69.653540000000007</v>
      </c>
      <c r="FF733" s="53">
        <v>73.355090000000004</v>
      </c>
      <c r="FG733" s="53">
        <v>77.448909999999998</v>
      </c>
      <c r="FH733" s="53">
        <v>81.369759999999999</v>
      </c>
      <c r="FI733" s="53">
        <v>84.829859999999996</v>
      </c>
      <c r="FJ733" s="53">
        <v>87.986620000000002</v>
      </c>
      <c r="FK733" s="53">
        <v>90.190989999999999</v>
      </c>
      <c r="FL733" s="53">
        <v>91.876450000000006</v>
      </c>
      <c r="FM733" s="53">
        <v>92.45908</v>
      </c>
      <c r="FN733" s="53">
        <v>91.941569999999999</v>
      </c>
      <c r="FO733" s="53">
        <v>89.964100000000002</v>
      </c>
      <c r="FP733" s="53">
        <v>86.207340000000002</v>
      </c>
      <c r="FQ733" s="53">
        <v>81.475679999999997</v>
      </c>
      <c r="FR733" s="53">
        <v>77.903469999999999</v>
      </c>
      <c r="FS733" s="53">
        <v>75.244659999999996</v>
      </c>
      <c r="FT733" s="53">
        <v>73.364090000000004</v>
      </c>
      <c r="FU733" s="53">
        <v>185</v>
      </c>
      <c r="FV733" s="53">
        <v>4597.6019999999999</v>
      </c>
      <c r="FW733" s="53">
        <v>145.44210000000001</v>
      </c>
      <c r="FX733" s="53">
        <v>1</v>
      </c>
    </row>
    <row r="734" spans="1:180" x14ac:dyDescent="0.3">
      <c r="A734" t="s">
        <v>174</v>
      </c>
      <c r="B734" t="s">
        <v>247</v>
      </c>
      <c r="C734" t="s">
        <v>0</v>
      </c>
      <c r="D734" t="s">
        <v>248</v>
      </c>
      <c r="E734" t="s">
        <v>189</v>
      </c>
      <c r="F734" t="s">
        <v>236</v>
      </c>
      <c r="G734" t="s">
        <v>243</v>
      </c>
      <c r="H734" s="53">
        <v>21</v>
      </c>
      <c r="I734" s="53">
        <v>0.27745934999999999</v>
      </c>
      <c r="J734" s="53">
        <v>0.26502945</v>
      </c>
      <c r="K734" s="53">
        <v>0.26056884000000002</v>
      </c>
      <c r="L734" s="53">
        <v>0.25161317999999999</v>
      </c>
      <c r="M734" s="53">
        <v>0.26168709000000001</v>
      </c>
      <c r="N734" s="53">
        <v>0.29199596999999999</v>
      </c>
      <c r="O734" s="53">
        <v>0.28087877999999999</v>
      </c>
      <c r="P734" s="53">
        <v>0.28679721000000002</v>
      </c>
      <c r="Q734" s="53">
        <v>0.33714009</v>
      </c>
      <c r="R734" s="53">
        <v>0.37984527000000001</v>
      </c>
      <c r="S734" s="53">
        <v>0.42322517999999998</v>
      </c>
      <c r="T734" s="53">
        <v>0.44609271</v>
      </c>
      <c r="U734" s="53">
        <v>0.47366739000000002</v>
      </c>
      <c r="V734" s="53">
        <v>0.50129729999999995</v>
      </c>
      <c r="W734" s="53">
        <v>0.50877539999999999</v>
      </c>
      <c r="X734" s="53">
        <v>0.52558464000000005</v>
      </c>
      <c r="Y734" s="53">
        <v>0.53620959000000001</v>
      </c>
      <c r="Z734" s="53">
        <v>0.54120318000000001</v>
      </c>
      <c r="AA734" s="53">
        <v>0.50698158000000004</v>
      </c>
      <c r="AB734" s="53">
        <v>0.45819879000000002</v>
      </c>
      <c r="AC734" s="53">
        <v>0.42419727000000002</v>
      </c>
      <c r="AD734" s="53">
        <v>0.37914197999999999</v>
      </c>
      <c r="AE734" s="53">
        <v>0.34151376</v>
      </c>
      <c r="AF734" s="53">
        <v>0.31078508999999999</v>
      </c>
      <c r="AG734" s="53">
        <v>-4.6153189999999997E-2</v>
      </c>
      <c r="AH734" s="53">
        <v>-4.2342989999999997E-2</v>
      </c>
      <c r="AI734" s="53">
        <v>-3.927489E-2</v>
      </c>
      <c r="AJ734" s="53">
        <v>-3.8738639999999998E-2</v>
      </c>
      <c r="AK734" s="53">
        <v>-4.1587350000000002E-2</v>
      </c>
      <c r="AL734" s="53">
        <v>-3.9276659999999998E-2</v>
      </c>
      <c r="AM734" s="53">
        <v>-5.5798510000000003E-2</v>
      </c>
      <c r="AN734" s="53">
        <v>-7.8127180000000004E-2</v>
      </c>
      <c r="AO734" s="53">
        <v>-7.4782429999999997E-2</v>
      </c>
      <c r="AP734" s="53">
        <v>-6.8014969999999994E-2</v>
      </c>
      <c r="AQ734" s="53">
        <v>-6.3596739999999999E-2</v>
      </c>
      <c r="AR734" s="53">
        <v>-6.7340869999999997E-2</v>
      </c>
      <c r="AS734" s="53">
        <v>-6.3329410000000003E-2</v>
      </c>
      <c r="AT734" s="53">
        <v>-6.3541929999999996E-2</v>
      </c>
      <c r="AU734" s="53">
        <v>-7.5968320000000006E-2</v>
      </c>
      <c r="AV734" s="53">
        <v>-7.749151E-2</v>
      </c>
      <c r="AW734" s="53">
        <v>-6.7819859999999996E-2</v>
      </c>
      <c r="AX734" s="53">
        <v>-5.5592589999999997E-2</v>
      </c>
      <c r="AY734" s="53">
        <v>-6.4555470000000004E-2</v>
      </c>
      <c r="AZ734" s="53">
        <v>-6.0148519999999997E-2</v>
      </c>
      <c r="BA734" s="53">
        <v>-6.2843510000000005E-2</v>
      </c>
      <c r="BB734" s="53">
        <v>-6.0769669999999998E-2</v>
      </c>
      <c r="BC734" s="53">
        <v>-5.217637E-2</v>
      </c>
      <c r="BD734" s="53">
        <v>-4.4621069999999999E-2</v>
      </c>
      <c r="BE734" s="53">
        <v>-2.457519E-2</v>
      </c>
      <c r="BF734" s="53">
        <v>-2.1314980000000001E-2</v>
      </c>
      <c r="BG734" s="53">
        <v>-1.833077E-2</v>
      </c>
      <c r="BH734" s="53">
        <v>-1.8522739999999999E-2</v>
      </c>
      <c r="BI734" s="53">
        <v>-1.7857620000000001E-2</v>
      </c>
      <c r="BJ734" s="53">
        <v>-1.053392E-2</v>
      </c>
      <c r="BK734" s="53">
        <v>-2.8786949999999999E-2</v>
      </c>
      <c r="BL734" s="53">
        <v>-4.5303339999999998E-2</v>
      </c>
      <c r="BM734" s="53">
        <v>-4.449927E-2</v>
      </c>
      <c r="BN734" s="53">
        <v>-4.0209160000000001E-2</v>
      </c>
      <c r="BO734" s="53">
        <v>-3.801351E-2</v>
      </c>
      <c r="BP734" s="53">
        <v>-4.2296060000000003E-2</v>
      </c>
      <c r="BQ734" s="53">
        <v>-3.9357759999999999E-2</v>
      </c>
      <c r="BR734" s="53">
        <v>-3.8535130000000001E-2</v>
      </c>
      <c r="BS734" s="53">
        <v>-4.7039810000000001E-2</v>
      </c>
      <c r="BT734" s="53">
        <v>-4.4734049999999997E-2</v>
      </c>
      <c r="BU734" s="53">
        <v>-3.5281849999999997E-2</v>
      </c>
      <c r="BV734" s="53">
        <v>-1.814851E-2</v>
      </c>
      <c r="BW734" s="53">
        <v>-2.5414180000000001E-2</v>
      </c>
      <c r="BX734" s="53">
        <v>-2.6366170000000001E-2</v>
      </c>
      <c r="BY734" s="53">
        <v>-3.1468000000000003E-2</v>
      </c>
      <c r="BZ734" s="53">
        <v>-3.2120530000000001E-2</v>
      </c>
      <c r="CA734" s="53">
        <v>-2.5041089999999998E-2</v>
      </c>
      <c r="CB734" s="53">
        <v>-1.8084630000000001E-2</v>
      </c>
      <c r="CC734" s="53">
        <v>-9.6303299999999994E-3</v>
      </c>
      <c r="CD734" s="53">
        <v>-6.7510299999999999E-3</v>
      </c>
      <c r="CE734" s="53">
        <v>-3.8249299999999998E-3</v>
      </c>
      <c r="CF734" s="53">
        <v>-4.52127E-3</v>
      </c>
      <c r="CG734" s="53">
        <v>-1.4224699999999999E-3</v>
      </c>
      <c r="CH734" s="53">
        <v>9.3731999999999999E-3</v>
      </c>
      <c r="CI734" s="53">
        <v>-1.007883E-2</v>
      </c>
      <c r="CJ734" s="53">
        <v>-2.256967E-2</v>
      </c>
      <c r="CK734" s="53">
        <v>-2.3525250000000001E-2</v>
      </c>
      <c r="CL734" s="53">
        <v>-2.0950960000000001E-2</v>
      </c>
      <c r="CM734" s="53">
        <v>-2.0294650000000001E-2</v>
      </c>
      <c r="CN734" s="53">
        <v>-2.4950099999999999E-2</v>
      </c>
      <c r="CO734" s="53">
        <v>-2.2755069999999999E-2</v>
      </c>
      <c r="CP734" s="53">
        <v>-2.1215500000000002E-2</v>
      </c>
      <c r="CQ734" s="53">
        <v>-2.7004009999999998E-2</v>
      </c>
      <c r="CR734" s="53">
        <v>-2.2046349999999999E-2</v>
      </c>
      <c r="CS734" s="53">
        <v>-1.274614E-2</v>
      </c>
      <c r="CT734" s="53">
        <v>7.7851400000000003E-3</v>
      </c>
      <c r="CU734" s="53">
        <v>1.6949700000000001E-3</v>
      </c>
      <c r="CV734" s="53">
        <v>-2.9686199999999999E-3</v>
      </c>
      <c r="CW734" s="53">
        <v>-9.7374200000000001E-3</v>
      </c>
      <c r="CX734" s="53">
        <v>-1.2278229999999999E-2</v>
      </c>
      <c r="CY734" s="53">
        <v>-6.24728E-3</v>
      </c>
      <c r="CZ734" s="53">
        <v>2.9442999999999998E-4</v>
      </c>
      <c r="DA734" s="53">
        <v>5.3145299999999996E-3</v>
      </c>
      <c r="DB734" s="53">
        <v>7.8129099999999993E-3</v>
      </c>
      <c r="DC734" s="53">
        <v>1.06809E-2</v>
      </c>
      <c r="DD734" s="53">
        <v>9.4801999999999994E-3</v>
      </c>
      <c r="DE734" s="53">
        <v>1.5012670000000001E-2</v>
      </c>
      <c r="DF734" s="53">
        <v>2.9280319999999999E-2</v>
      </c>
      <c r="DG734" s="53">
        <v>8.6292799999999996E-3</v>
      </c>
      <c r="DH734" s="53">
        <v>1.6403000000000001E-4</v>
      </c>
      <c r="DI734" s="53">
        <v>-2.5512299999999998E-3</v>
      </c>
      <c r="DJ734" s="53">
        <v>-1.69275E-3</v>
      </c>
      <c r="DK734" s="53">
        <v>-2.5757900000000001E-3</v>
      </c>
      <c r="DL734" s="53">
        <v>-7.6041499999999996E-3</v>
      </c>
      <c r="DM734" s="53">
        <v>-6.1523999999999997E-3</v>
      </c>
      <c r="DN734" s="53">
        <v>-3.8958600000000001E-3</v>
      </c>
      <c r="DO734" s="53">
        <v>-6.9682099999999999E-3</v>
      </c>
      <c r="DP734" s="53">
        <v>6.4137000000000005E-4</v>
      </c>
      <c r="DQ734" s="53">
        <v>9.7895699999999992E-3</v>
      </c>
      <c r="DR734" s="53">
        <v>3.3718779999999997E-2</v>
      </c>
      <c r="DS734" s="53">
        <v>2.8804119999999999E-2</v>
      </c>
      <c r="DT734" s="53">
        <v>2.042892E-2</v>
      </c>
      <c r="DU734" s="53">
        <v>1.1993169999999999E-2</v>
      </c>
      <c r="DV734" s="53">
        <v>7.5640799999999999E-3</v>
      </c>
      <c r="DW734" s="53">
        <v>1.254653E-2</v>
      </c>
      <c r="DX734" s="53">
        <v>1.8673490000000001E-2</v>
      </c>
      <c r="DY734" s="53">
        <v>2.689254E-2</v>
      </c>
      <c r="DZ734" s="53">
        <v>2.8840919999999999E-2</v>
      </c>
      <c r="EA734" s="53">
        <v>3.1625029999999998E-2</v>
      </c>
      <c r="EB734" s="53">
        <v>2.96961E-2</v>
      </c>
      <c r="EC734" s="53">
        <v>3.874242E-2</v>
      </c>
      <c r="ED734" s="53">
        <v>5.8023039999999998E-2</v>
      </c>
      <c r="EE734" s="53">
        <v>3.564084E-2</v>
      </c>
      <c r="EF734" s="53">
        <v>3.2987849999999999E-2</v>
      </c>
      <c r="EG734" s="53">
        <v>2.7731929999999998E-2</v>
      </c>
      <c r="EH734" s="53">
        <v>2.611306E-2</v>
      </c>
      <c r="EI734" s="53">
        <v>2.3007429999999999E-2</v>
      </c>
      <c r="EJ734" s="53">
        <v>1.744066E-2</v>
      </c>
      <c r="EK734" s="53">
        <v>1.781924E-2</v>
      </c>
      <c r="EL734" s="53">
        <v>2.1110940000000002E-2</v>
      </c>
      <c r="EM734" s="53">
        <v>2.196031E-2</v>
      </c>
      <c r="EN734" s="53">
        <v>3.3398820000000003E-2</v>
      </c>
      <c r="EO734" s="53">
        <v>4.232756E-2</v>
      </c>
      <c r="EP734" s="53">
        <v>7.116285E-2</v>
      </c>
      <c r="EQ734" s="53">
        <v>6.7945420000000006E-2</v>
      </c>
      <c r="ER734" s="53">
        <v>5.4211269999999999E-2</v>
      </c>
      <c r="ES734" s="53">
        <v>4.336868E-2</v>
      </c>
      <c r="ET734" s="53">
        <v>3.6213219999999997E-2</v>
      </c>
      <c r="EU734" s="53">
        <v>3.9681809999999998E-2</v>
      </c>
      <c r="EV734" s="53">
        <v>4.5209930000000002E-2</v>
      </c>
      <c r="EW734" s="53">
        <v>72.770870000000002</v>
      </c>
      <c r="EX734" s="53">
        <v>71.224019999999996</v>
      </c>
      <c r="EY734" s="53">
        <v>69.788290000000003</v>
      </c>
      <c r="EZ734" s="53">
        <v>68.47627</v>
      </c>
      <c r="FA734" s="53">
        <v>67.755260000000007</v>
      </c>
      <c r="FB734" s="53">
        <v>66.897900000000007</v>
      </c>
      <c r="FC734" s="53">
        <v>66.257660000000001</v>
      </c>
      <c r="FD734" s="53">
        <v>66.766369999999995</v>
      </c>
      <c r="FE734" s="53">
        <v>69.521320000000003</v>
      </c>
      <c r="FF734" s="53">
        <v>73.080479999999994</v>
      </c>
      <c r="FG734" s="53">
        <v>77.258260000000007</v>
      </c>
      <c r="FH734" s="53">
        <v>81.181079999999994</v>
      </c>
      <c r="FI734" s="53">
        <v>84.691289999999995</v>
      </c>
      <c r="FJ734" s="53">
        <v>87.407510000000002</v>
      </c>
      <c r="FK734" s="53">
        <v>89.573269999999994</v>
      </c>
      <c r="FL734" s="53">
        <v>91.367869999999996</v>
      </c>
      <c r="FM734" s="53">
        <v>91.627030000000005</v>
      </c>
      <c r="FN734" s="53">
        <v>90.239639999999994</v>
      </c>
      <c r="FO734" s="53">
        <v>88.3018</v>
      </c>
      <c r="FP734" s="53">
        <v>84.471170000000001</v>
      </c>
      <c r="FQ734" s="53">
        <v>80.319519999999997</v>
      </c>
      <c r="FR734" s="53">
        <v>77.090689999999995</v>
      </c>
      <c r="FS734" s="53">
        <v>74.878380000000007</v>
      </c>
      <c r="FT734" s="53">
        <v>73.350449999999995</v>
      </c>
      <c r="FU734" s="53">
        <v>185</v>
      </c>
      <c r="FV734" s="53">
        <v>4352.5469999999996</v>
      </c>
      <c r="FW734" s="53">
        <v>136.88310000000001</v>
      </c>
      <c r="FX734" s="53">
        <v>1</v>
      </c>
    </row>
    <row r="735" spans="1:180" x14ac:dyDescent="0.3">
      <c r="A735" t="s">
        <v>174</v>
      </c>
      <c r="B735" t="s">
        <v>247</v>
      </c>
      <c r="C735" t="s">
        <v>0</v>
      </c>
      <c r="D735" t="s">
        <v>248</v>
      </c>
      <c r="E735" t="s">
        <v>187</v>
      </c>
      <c r="F735" t="s">
        <v>236</v>
      </c>
      <c r="G735" t="s">
        <v>243</v>
      </c>
      <c r="H735" s="53">
        <v>21</v>
      </c>
      <c r="I735" s="53">
        <v>0.23485370999999999</v>
      </c>
      <c r="J735" s="53">
        <v>0.22008357000000001</v>
      </c>
      <c r="K735" s="53">
        <v>0.20560273000000001</v>
      </c>
      <c r="L735" s="53">
        <v>0.20712014000000001</v>
      </c>
      <c r="M735" s="53">
        <v>0.21602573999999999</v>
      </c>
      <c r="N735" s="53">
        <v>0.24718575000000001</v>
      </c>
      <c r="O735" s="53">
        <v>0.24214574999999999</v>
      </c>
      <c r="P735" s="53">
        <v>0.26885439</v>
      </c>
      <c r="Q735" s="53">
        <v>0.32937261000000001</v>
      </c>
      <c r="R735" s="53">
        <v>0.34809180000000001</v>
      </c>
      <c r="S735" s="53">
        <v>0.36528492000000001</v>
      </c>
      <c r="T735" s="53">
        <v>0.40601841</v>
      </c>
      <c r="U735" s="53">
        <v>0.42100358999999998</v>
      </c>
      <c r="V735" s="53">
        <v>0.43636509000000001</v>
      </c>
      <c r="W735" s="53">
        <v>0.44109702000000001</v>
      </c>
      <c r="X735" s="53">
        <v>0.46185867000000003</v>
      </c>
      <c r="Y735" s="53">
        <v>0.46895058000000001</v>
      </c>
      <c r="Z735" s="53">
        <v>0.45414642</v>
      </c>
      <c r="AA735" s="53">
        <v>0.44441207999999999</v>
      </c>
      <c r="AB735" s="53">
        <v>0.38646153</v>
      </c>
      <c r="AC735" s="53">
        <v>0.33376896</v>
      </c>
      <c r="AD735" s="53">
        <v>0.31354995000000002</v>
      </c>
      <c r="AE735" s="53">
        <v>0.27740705999999998</v>
      </c>
      <c r="AF735" s="53">
        <v>0.24922884000000001</v>
      </c>
      <c r="AG735" s="53">
        <v>-0.10101082</v>
      </c>
      <c r="AH735" s="53">
        <v>-0.10053513</v>
      </c>
      <c r="AI735" s="53">
        <v>-0.10678501999999999</v>
      </c>
      <c r="AJ735" s="53">
        <v>-0.1097477</v>
      </c>
      <c r="AK735" s="53">
        <v>-0.11352199</v>
      </c>
      <c r="AL735" s="53">
        <v>-9.8873310000000006E-2</v>
      </c>
      <c r="AM735" s="53">
        <v>-0.10164338000000001</v>
      </c>
      <c r="AN735" s="53">
        <v>-0.10503353999999999</v>
      </c>
      <c r="AO735" s="53">
        <v>-0.12063267</v>
      </c>
      <c r="AP735" s="53">
        <v>-0.11908146999999999</v>
      </c>
      <c r="AQ735" s="53">
        <v>-0.13270241999999999</v>
      </c>
      <c r="AR735" s="53">
        <v>-0.12223123</v>
      </c>
      <c r="AS735" s="53">
        <v>-0.13274646000000001</v>
      </c>
      <c r="AT735" s="53">
        <v>-0.14426710000000001</v>
      </c>
      <c r="AU735" s="53">
        <v>-0.15658077000000001</v>
      </c>
      <c r="AV735" s="53">
        <v>-0.15387977</v>
      </c>
      <c r="AW735" s="53">
        <v>-0.147816</v>
      </c>
      <c r="AX735" s="53">
        <v>-0.14696308</v>
      </c>
      <c r="AY735" s="53">
        <v>-0.13171047</v>
      </c>
      <c r="AZ735" s="53">
        <v>-0.14013264</v>
      </c>
      <c r="BA735" s="53">
        <v>-0.14430715</v>
      </c>
      <c r="BB735" s="53">
        <v>-0.12668621999999999</v>
      </c>
      <c r="BC735" s="53">
        <v>-0.11999557</v>
      </c>
      <c r="BD735" s="53">
        <v>-0.10460656</v>
      </c>
      <c r="BE735" s="53">
        <v>-7.3036299999999998E-2</v>
      </c>
      <c r="BF735" s="53">
        <v>-7.1939909999999996E-2</v>
      </c>
      <c r="BG735" s="53">
        <v>-7.9279180000000005E-2</v>
      </c>
      <c r="BH735" s="53">
        <v>-8.1015039999999997E-2</v>
      </c>
      <c r="BI735" s="53">
        <v>-8.1225500000000006E-2</v>
      </c>
      <c r="BJ735" s="53">
        <v>-6.1873850000000001E-2</v>
      </c>
      <c r="BK735" s="53">
        <v>-6.6176940000000004E-2</v>
      </c>
      <c r="BL735" s="53">
        <v>-7.0520390000000002E-2</v>
      </c>
      <c r="BM735" s="53">
        <v>-7.8066849999999993E-2</v>
      </c>
      <c r="BN735" s="53">
        <v>-8.4538420000000003E-2</v>
      </c>
      <c r="BO735" s="53">
        <v>-0.10110181</v>
      </c>
      <c r="BP735" s="53">
        <v>-8.9329420000000007E-2</v>
      </c>
      <c r="BQ735" s="53">
        <v>-9.9048940000000002E-2</v>
      </c>
      <c r="BR735" s="53">
        <v>-0.11062149</v>
      </c>
      <c r="BS735" s="53">
        <v>-0.12104511</v>
      </c>
      <c r="BT735" s="53">
        <v>-0.11525077</v>
      </c>
      <c r="BU735" s="53">
        <v>-0.10699002000000001</v>
      </c>
      <c r="BV735" s="53">
        <v>-0.10588792</v>
      </c>
      <c r="BW735" s="53">
        <v>-9.0207309999999999E-2</v>
      </c>
      <c r="BX735" s="53">
        <v>-0.10342437</v>
      </c>
      <c r="BY735" s="53">
        <v>-0.11385553</v>
      </c>
      <c r="BZ735" s="53">
        <v>-9.8181359999999995E-2</v>
      </c>
      <c r="CA735" s="53">
        <v>-8.9420879999999994E-2</v>
      </c>
      <c r="CB735" s="53">
        <v>-7.6664739999999995E-2</v>
      </c>
      <c r="CC735" s="53">
        <v>-5.3661229999999997E-2</v>
      </c>
      <c r="CD735" s="53">
        <v>-5.2134939999999998E-2</v>
      </c>
      <c r="CE735" s="53">
        <v>-6.0228709999999998E-2</v>
      </c>
      <c r="CF735" s="53">
        <v>-6.1114889999999998E-2</v>
      </c>
      <c r="CG735" s="53">
        <v>-5.8857060000000003E-2</v>
      </c>
      <c r="CH735" s="53">
        <v>-3.6248120000000002E-2</v>
      </c>
      <c r="CI735" s="53">
        <v>-4.1612990000000002E-2</v>
      </c>
      <c r="CJ735" s="53">
        <v>-4.6616680000000001E-2</v>
      </c>
      <c r="CK735" s="53">
        <v>-4.8585870000000003E-2</v>
      </c>
      <c r="CL735" s="53">
        <v>-6.0614019999999998E-2</v>
      </c>
      <c r="CM735" s="53">
        <v>-7.9215320000000006E-2</v>
      </c>
      <c r="CN735" s="53">
        <v>-6.6541729999999993E-2</v>
      </c>
      <c r="CO735" s="53">
        <v>-7.5710120000000006E-2</v>
      </c>
      <c r="CP735" s="53">
        <v>-8.7318649999999998E-2</v>
      </c>
      <c r="CQ735" s="53">
        <v>-9.6433240000000003E-2</v>
      </c>
      <c r="CR735" s="53">
        <v>-8.8496439999999996E-2</v>
      </c>
      <c r="CS735" s="53">
        <v>-7.871409E-2</v>
      </c>
      <c r="CT735" s="53">
        <v>-7.7439389999999997E-2</v>
      </c>
      <c r="CU735" s="53">
        <v>-6.1462339999999997E-2</v>
      </c>
      <c r="CV735" s="53">
        <v>-7.8000319999999998E-2</v>
      </c>
      <c r="CW735" s="53">
        <v>-9.2764849999999996E-2</v>
      </c>
      <c r="CX735" s="53">
        <v>-7.8438969999999997E-2</v>
      </c>
      <c r="CY735" s="53">
        <v>-6.8244920000000001E-2</v>
      </c>
      <c r="CZ735" s="53">
        <v>-5.7312340000000003E-2</v>
      </c>
      <c r="DA735" s="53">
        <v>-3.4286150000000001E-2</v>
      </c>
      <c r="DB735" s="53">
        <v>-3.2329959999999998E-2</v>
      </c>
      <c r="DC735" s="53">
        <v>-4.117825E-2</v>
      </c>
      <c r="DD735" s="53">
        <v>-4.1214729999999998E-2</v>
      </c>
      <c r="DE735" s="53">
        <v>-3.6488609999999998E-2</v>
      </c>
      <c r="DF735" s="53">
        <v>-1.0622410000000001E-2</v>
      </c>
      <c r="DG735" s="53">
        <v>-1.704905E-2</v>
      </c>
      <c r="DH735" s="53">
        <v>-2.2712989999999999E-2</v>
      </c>
      <c r="DI735" s="53">
        <v>-1.9104909999999999E-2</v>
      </c>
      <c r="DJ735" s="53">
        <v>-3.6689619999999999E-2</v>
      </c>
      <c r="DK735" s="53">
        <v>-5.7328820000000003E-2</v>
      </c>
      <c r="DL735" s="53">
        <v>-4.3754050000000003E-2</v>
      </c>
      <c r="DM735" s="53">
        <v>-5.2371309999999997E-2</v>
      </c>
      <c r="DN735" s="53">
        <v>-6.4015810000000006E-2</v>
      </c>
      <c r="DO735" s="53">
        <v>-7.1821369999999995E-2</v>
      </c>
      <c r="DP735" s="53">
        <v>-6.1742100000000001E-2</v>
      </c>
      <c r="DQ735" s="53">
        <v>-5.0438160000000003E-2</v>
      </c>
      <c r="DR735" s="53">
        <v>-4.8990859999999997E-2</v>
      </c>
      <c r="DS735" s="53">
        <v>-3.2717370000000003E-2</v>
      </c>
      <c r="DT735" s="53">
        <v>-5.2576270000000001E-2</v>
      </c>
      <c r="DU735" s="53">
        <v>-7.1674160000000001E-2</v>
      </c>
      <c r="DV735" s="53">
        <v>-5.8696600000000002E-2</v>
      </c>
      <c r="DW735" s="53">
        <v>-4.7068980000000003E-2</v>
      </c>
      <c r="DX735" s="53">
        <v>-3.7959909999999999E-2</v>
      </c>
      <c r="DY735" s="53">
        <v>-6.3116400000000003E-3</v>
      </c>
      <c r="DZ735" s="53">
        <v>-3.7347299999999999E-3</v>
      </c>
      <c r="EA735" s="53">
        <v>-1.3672399999999999E-2</v>
      </c>
      <c r="EB735" s="53">
        <v>-1.248207E-2</v>
      </c>
      <c r="EC735" s="53">
        <v>-4.1921199999999997E-3</v>
      </c>
      <c r="ED735" s="53">
        <v>2.6377049999999999E-2</v>
      </c>
      <c r="EE735" s="53">
        <v>1.84174E-2</v>
      </c>
      <c r="EF735" s="53">
        <v>1.1800160000000001E-2</v>
      </c>
      <c r="EG735" s="53">
        <v>2.3460930000000001E-2</v>
      </c>
      <c r="EH735" s="53">
        <v>-2.1465899999999999E-3</v>
      </c>
      <c r="EI735" s="53">
        <v>-2.5728210000000001E-2</v>
      </c>
      <c r="EJ735" s="53">
        <v>-1.0852229999999999E-2</v>
      </c>
      <c r="EK735" s="53">
        <v>-1.8673780000000001E-2</v>
      </c>
      <c r="EL735" s="53">
        <v>-3.03702E-2</v>
      </c>
      <c r="EM735" s="53">
        <v>-3.6285709999999999E-2</v>
      </c>
      <c r="EN735" s="53">
        <v>-2.3113080000000001E-2</v>
      </c>
      <c r="EO735" s="53">
        <v>-9.6121999999999996E-3</v>
      </c>
      <c r="EP735" s="53">
        <v>-7.9157099999999994E-3</v>
      </c>
      <c r="EQ735" s="53">
        <v>8.7857999999999999E-3</v>
      </c>
      <c r="ER735" s="53">
        <v>-1.5868E-2</v>
      </c>
      <c r="ES735" s="53">
        <v>-4.1222540000000002E-2</v>
      </c>
      <c r="ET735" s="53">
        <v>-3.0191740000000002E-2</v>
      </c>
      <c r="EU735" s="53">
        <v>-1.649428E-2</v>
      </c>
      <c r="EV735" s="53">
        <v>-1.001809E-2</v>
      </c>
      <c r="EW735" s="53">
        <v>70.702359999999999</v>
      </c>
      <c r="EX735" s="53">
        <v>69.571619999999996</v>
      </c>
      <c r="EY735" s="53">
        <v>68.288849999999996</v>
      </c>
      <c r="EZ735" s="53">
        <v>67.123990000000006</v>
      </c>
      <c r="FA735" s="53">
        <v>65.828379999999996</v>
      </c>
      <c r="FB735" s="53">
        <v>64.829729999999998</v>
      </c>
      <c r="FC735" s="53">
        <v>64.596620000000001</v>
      </c>
      <c r="FD735" s="53">
        <v>66.558109999999999</v>
      </c>
      <c r="FE735" s="53">
        <v>69.859120000000004</v>
      </c>
      <c r="FF735" s="53">
        <v>73.486819999999994</v>
      </c>
      <c r="FG735" s="53">
        <v>77.141559999999998</v>
      </c>
      <c r="FH735" s="53">
        <v>80.840540000000004</v>
      </c>
      <c r="FI735" s="53">
        <v>83.877700000000004</v>
      </c>
      <c r="FJ735" s="53">
        <v>86.538510000000002</v>
      </c>
      <c r="FK735" s="53">
        <v>89.010480000000001</v>
      </c>
      <c r="FL735" s="53">
        <v>90.462500000000006</v>
      </c>
      <c r="FM735" s="53">
        <v>90.422970000000007</v>
      </c>
      <c r="FN735" s="53">
        <v>89.218580000000003</v>
      </c>
      <c r="FO735" s="53">
        <v>86.889189999999999</v>
      </c>
      <c r="FP735" s="53">
        <v>83.679050000000004</v>
      </c>
      <c r="FQ735" s="53">
        <v>79.049660000000003</v>
      </c>
      <c r="FR735" s="53">
        <v>75.451350000000005</v>
      </c>
      <c r="FS735" s="53">
        <v>72.644260000000003</v>
      </c>
      <c r="FT735" s="53">
        <v>70.523309999999995</v>
      </c>
      <c r="FU735" s="53">
        <v>185</v>
      </c>
      <c r="FV735" s="53">
        <v>4230.2939999999999</v>
      </c>
      <c r="FW735" s="53">
        <v>123.0667</v>
      </c>
      <c r="FX735" s="53">
        <v>1</v>
      </c>
    </row>
    <row r="736" spans="1:180" x14ac:dyDescent="0.3">
      <c r="A736" t="s">
        <v>174</v>
      </c>
      <c r="B736" t="s">
        <v>247</v>
      </c>
      <c r="C736" t="s">
        <v>0</v>
      </c>
      <c r="D736" t="s">
        <v>227</v>
      </c>
      <c r="E736" t="s">
        <v>189</v>
      </c>
      <c r="F736" t="s">
        <v>236</v>
      </c>
      <c r="G736" t="s">
        <v>243</v>
      </c>
      <c r="H736" s="53">
        <v>21</v>
      </c>
      <c r="I736" s="53">
        <v>0.29395443999999998</v>
      </c>
      <c r="J736" s="53">
        <v>0.28565228999999998</v>
      </c>
      <c r="K736" s="53">
        <v>0.27328476000000002</v>
      </c>
      <c r="L736" s="53">
        <v>0.27023976</v>
      </c>
      <c r="M736" s="53">
        <v>0.29135169</v>
      </c>
      <c r="N736" s="53">
        <v>0.34614572999999998</v>
      </c>
      <c r="O736" s="53">
        <v>0.39318384000000001</v>
      </c>
      <c r="P736" s="53">
        <v>0.48153105000000002</v>
      </c>
      <c r="Q736" s="53">
        <v>0.59267523</v>
      </c>
      <c r="R736" s="53">
        <v>0.65023266000000002</v>
      </c>
      <c r="S736" s="53">
        <v>0.68043905999999998</v>
      </c>
      <c r="T736" s="53">
        <v>0.72004736999999996</v>
      </c>
      <c r="U736" s="53">
        <v>0.74498025000000001</v>
      </c>
      <c r="V736" s="53">
        <v>0.76153413000000003</v>
      </c>
      <c r="W736" s="53">
        <v>0.77548485</v>
      </c>
      <c r="X736" s="53">
        <v>0.75895259999999998</v>
      </c>
      <c r="Y736" s="53">
        <v>0.70941317999999998</v>
      </c>
      <c r="Z736" s="53">
        <v>0.62229846</v>
      </c>
      <c r="AA736" s="53">
        <v>0.54837027000000005</v>
      </c>
      <c r="AB736" s="53">
        <v>0.50439606000000003</v>
      </c>
      <c r="AC736" s="53">
        <v>0.45696587999999999</v>
      </c>
      <c r="AD736" s="53">
        <v>0.41032404</v>
      </c>
      <c r="AE736" s="53">
        <v>0.36337245000000001</v>
      </c>
      <c r="AF736" s="53">
        <v>0.32818799999999998</v>
      </c>
      <c r="AG736" s="53">
        <v>-3.8316009999999998E-2</v>
      </c>
      <c r="AH736" s="53">
        <v>-3.4428050000000002E-2</v>
      </c>
      <c r="AI736" s="53">
        <v>-4.0456859999999997E-2</v>
      </c>
      <c r="AJ736" s="53">
        <v>-3.7554990000000003E-2</v>
      </c>
      <c r="AK736" s="53">
        <v>-4.0612170000000003E-2</v>
      </c>
      <c r="AL736" s="53">
        <v>-4.4751270000000003E-2</v>
      </c>
      <c r="AM736" s="53">
        <v>-4.8558450000000003E-2</v>
      </c>
      <c r="AN736" s="53">
        <v>-6.6596959999999997E-2</v>
      </c>
      <c r="AO736" s="53">
        <v>-4.9234439999999997E-2</v>
      </c>
      <c r="AP736" s="53">
        <v>-3.8855420000000002E-2</v>
      </c>
      <c r="AQ736" s="53">
        <v>-4.6670339999999998E-2</v>
      </c>
      <c r="AR736" s="53">
        <v>-4.0321469999999998E-2</v>
      </c>
      <c r="AS736" s="53">
        <v>-4.5380709999999998E-2</v>
      </c>
      <c r="AT736" s="53">
        <v>-6.9028989999999998E-2</v>
      </c>
      <c r="AU736" s="53">
        <v>-6.4142229999999995E-2</v>
      </c>
      <c r="AV736" s="53">
        <v>-4.6123009999999999E-2</v>
      </c>
      <c r="AW736" s="53">
        <v>-4.1078580000000003E-2</v>
      </c>
      <c r="AX736" s="53">
        <v>-8.3108970000000004E-2</v>
      </c>
      <c r="AY736" s="53">
        <v>-8.2155249999999999E-2</v>
      </c>
      <c r="AZ736" s="53">
        <v>-5.7902629999999997E-2</v>
      </c>
      <c r="BA736" s="53">
        <v>-5.5926280000000002E-2</v>
      </c>
      <c r="BB736" s="53">
        <v>-4.3118709999999998E-2</v>
      </c>
      <c r="BC736" s="53">
        <v>-4.0838300000000001E-2</v>
      </c>
      <c r="BD736" s="53">
        <v>-3.037658E-2</v>
      </c>
      <c r="BE736" s="53">
        <v>-1.423081E-2</v>
      </c>
      <c r="BF736" s="53">
        <v>-1.1024310000000001E-2</v>
      </c>
      <c r="BG736" s="53">
        <v>-1.6927339999999999E-2</v>
      </c>
      <c r="BH736" s="53">
        <v>-1.452697E-2</v>
      </c>
      <c r="BI736" s="53">
        <v>-1.090148E-2</v>
      </c>
      <c r="BJ736" s="53">
        <v>-8.0883699999999992E-3</v>
      </c>
      <c r="BK736" s="53">
        <v>-1.190573E-2</v>
      </c>
      <c r="BL736" s="53">
        <v>-2.44599E-2</v>
      </c>
      <c r="BM736" s="53">
        <v>-1.188179E-2</v>
      </c>
      <c r="BN736" s="53">
        <v>-7.3920699999999997E-3</v>
      </c>
      <c r="BO736" s="53">
        <v>-2.0107259999999998E-2</v>
      </c>
      <c r="BP736" s="53">
        <v>-1.5349410000000001E-2</v>
      </c>
      <c r="BQ736" s="53">
        <v>-2.099962E-2</v>
      </c>
      <c r="BR736" s="53">
        <v>-4.1486189999999999E-2</v>
      </c>
      <c r="BS736" s="53">
        <v>-3.8037700000000001E-2</v>
      </c>
      <c r="BT736" s="53">
        <v>-1.9704070000000001E-2</v>
      </c>
      <c r="BU736" s="53">
        <v>-9.3232300000000001E-3</v>
      </c>
      <c r="BV736" s="53">
        <v>-3.4817830000000001E-2</v>
      </c>
      <c r="BW736" s="53">
        <v>-3.0127419999999999E-2</v>
      </c>
      <c r="BX736" s="53">
        <v>-1.6932840000000001E-2</v>
      </c>
      <c r="BY736" s="53">
        <v>-2.7029669999999999E-2</v>
      </c>
      <c r="BZ736" s="53">
        <v>-1.5485280000000001E-2</v>
      </c>
      <c r="CA736" s="53">
        <v>-1.426667E-2</v>
      </c>
      <c r="CB736" s="53">
        <v>-5.4913399999999999E-3</v>
      </c>
      <c r="CC736" s="53">
        <v>2.4505299999999998E-3</v>
      </c>
      <c r="CD736" s="53">
        <v>5.1850400000000001E-3</v>
      </c>
      <c r="CE736" s="53">
        <v>-6.3086999999999996E-4</v>
      </c>
      <c r="CF736" s="53">
        <v>1.4221699999999999E-3</v>
      </c>
      <c r="CG736" s="53">
        <v>9.6760600000000002E-3</v>
      </c>
      <c r="CH736" s="53">
        <v>1.730425E-2</v>
      </c>
      <c r="CI736" s="53">
        <v>1.347982E-2</v>
      </c>
      <c r="CJ736" s="53">
        <v>4.7241100000000001E-3</v>
      </c>
      <c r="CK736" s="53">
        <v>1.3988540000000001E-2</v>
      </c>
      <c r="CL736" s="53">
        <v>1.439935E-2</v>
      </c>
      <c r="CM736" s="53">
        <v>-1.7097499999999999E-3</v>
      </c>
      <c r="CN736" s="53">
        <v>1.9461599999999999E-3</v>
      </c>
      <c r="CO736" s="53">
        <v>-4.11335E-3</v>
      </c>
      <c r="CP736" s="53">
        <v>-2.241013E-2</v>
      </c>
      <c r="CQ736" s="53">
        <v>-1.995777E-2</v>
      </c>
      <c r="CR736" s="53">
        <v>-1.40639E-3</v>
      </c>
      <c r="CS736" s="53">
        <v>1.267044E-2</v>
      </c>
      <c r="CT736" s="53">
        <v>-1.37152E-3</v>
      </c>
      <c r="CU736" s="53">
        <v>5.9068899999999997E-3</v>
      </c>
      <c r="CV736" s="53">
        <v>1.144271E-2</v>
      </c>
      <c r="CW736" s="53">
        <v>-7.0159799999999998E-3</v>
      </c>
      <c r="CX736" s="53">
        <v>3.6535399999999998E-3</v>
      </c>
      <c r="CY736" s="53">
        <v>4.1367499999999998E-3</v>
      </c>
      <c r="CZ736" s="53">
        <v>1.17441E-2</v>
      </c>
      <c r="DA736" s="53">
        <v>1.9131869999999999E-2</v>
      </c>
      <c r="DB736" s="53">
        <v>2.1394400000000001E-2</v>
      </c>
      <c r="DC736" s="53">
        <v>1.5665599999999998E-2</v>
      </c>
      <c r="DD736" s="53">
        <v>1.7371319999999999E-2</v>
      </c>
      <c r="DE736" s="53">
        <v>3.025359E-2</v>
      </c>
      <c r="DF736" s="53">
        <v>4.2696860000000003E-2</v>
      </c>
      <c r="DG736" s="53">
        <v>3.886539E-2</v>
      </c>
      <c r="DH736" s="53">
        <v>3.3908109999999998E-2</v>
      </c>
      <c r="DI736" s="53">
        <v>3.9858860000000003E-2</v>
      </c>
      <c r="DJ736" s="53">
        <v>3.6190769999999997E-2</v>
      </c>
      <c r="DK736" s="53">
        <v>1.6687759999999999E-2</v>
      </c>
      <c r="DL736" s="53">
        <v>1.924172E-2</v>
      </c>
      <c r="DM736" s="53">
        <v>1.277292E-2</v>
      </c>
      <c r="DN736" s="53">
        <v>-3.3340700000000002E-3</v>
      </c>
      <c r="DO736" s="53">
        <v>-1.8778499999999999E-3</v>
      </c>
      <c r="DP736" s="53">
        <v>1.689129E-2</v>
      </c>
      <c r="DQ736" s="53">
        <v>3.4664109999999998E-2</v>
      </c>
      <c r="DR736" s="53">
        <v>3.2074770000000002E-2</v>
      </c>
      <c r="DS736" s="53">
        <v>4.1941220000000001E-2</v>
      </c>
      <c r="DT736" s="53">
        <v>3.9818270000000003E-2</v>
      </c>
      <c r="DU736" s="53">
        <v>1.2997720000000001E-2</v>
      </c>
      <c r="DV736" s="53">
        <v>2.2792369999999999E-2</v>
      </c>
      <c r="DW736" s="53">
        <v>2.254018E-2</v>
      </c>
      <c r="DX736" s="53">
        <v>2.8979540000000002E-2</v>
      </c>
      <c r="DY736" s="53">
        <v>4.3217079999999998E-2</v>
      </c>
      <c r="DZ736" s="53">
        <v>4.4798119999999997E-2</v>
      </c>
      <c r="EA736" s="53">
        <v>3.9195109999999998E-2</v>
      </c>
      <c r="EB736" s="53">
        <v>4.0399339999999999E-2</v>
      </c>
      <c r="EC736" s="53">
        <v>5.9964280000000002E-2</v>
      </c>
      <c r="ED736" s="53">
        <v>7.9359780000000005E-2</v>
      </c>
      <c r="EE736" s="53">
        <v>7.5518100000000005E-2</v>
      </c>
      <c r="EF736" s="53">
        <v>7.6045180000000004E-2</v>
      </c>
      <c r="EG736" s="53">
        <v>7.7211520000000006E-2</v>
      </c>
      <c r="EH736" s="53">
        <v>6.7654099999999995E-2</v>
      </c>
      <c r="EI736" s="53">
        <v>4.3250839999999999E-2</v>
      </c>
      <c r="EJ736" s="53">
        <v>4.4213780000000001E-2</v>
      </c>
      <c r="EK736" s="53">
        <v>3.7154020000000003E-2</v>
      </c>
      <c r="EL736" s="53">
        <v>2.4208739999999999E-2</v>
      </c>
      <c r="EM736" s="53">
        <v>2.4226689999999999E-2</v>
      </c>
      <c r="EN736" s="53">
        <v>4.3310229999999998E-2</v>
      </c>
      <c r="EO736" s="53">
        <v>6.6419469999999994E-2</v>
      </c>
      <c r="EP736" s="53">
        <v>8.0365930000000002E-2</v>
      </c>
      <c r="EQ736" s="53">
        <v>9.3969059999999993E-2</v>
      </c>
      <c r="ER736" s="53">
        <v>8.078805E-2</v>
      </c>
      <c r="ES736" s="53">
        <v>4.189433E-2</v>
      </c>
      <c r="ET736" s="53">
        <v>5.0425789999999998E-2</v>
      </c>
      <c r="EU736" s="53">
        <v>4.9111799999999997E-2</v>
      </c>
      <c r="EV736" s="53">
        <v>5.3864790000000003E-2</v>
      </c>
      <c r="EW736" s="53">
        <v>70.548649999999995</v>
      </c>
      <c r="EX736" s="53">
        <v>69.271619999999999</v>
      </c>
      <c r="EY736" s="53">
        <v>68.232309999999998</v>
      </c>
      <c r="EZ736" s="53">
        <v>67.125799999999998</v>
      </c>
      <c r="FA736" s="53">
        <v>66.195459999999997</v>
      </c>
      <c r="FB736" s="53">
        <v>65.209829999999997</v>
      </c>
      <c r="FC736" s="53">
        <v>64.388450000000006</v>
      </c>
      <c r="FD736" s="53">
        <v>65.276290000000003</v>
      </c>
      <c r="FE736" s="53">
        <v>67.954419999999999</v>
      </c>
      <c r="FF736" s="53">
        <v>71.523960000000002</v>
      </c>
      <c r="FG736" s="53">
        <v>75.621859999999998</v>
      </c>
      <c r="FH736" s="53">
        <v>79.31438</v>
      </c>
      <c r="FI736" s="53">
        <v>82.471990000000005</v>
      </c>
      <c r="FJ736" s="53">
        <v>85.394840000000002</v>
      </c>
      <c r="FK736" s="53">
        <v>87.899379999999994</v>
      </c>
      <c r="FL736" s="53">
        <v>89.54128</v>
      </c>
      <c r="FM736" s="53">
        <v>89.986369999999994</v>
      </c>
      <c r="FN736" s="53">
        <v>89.331699999999998</v>
      </c>
      <c r="FO736" s="53">
        <v>87.021000000000001</v>
      </c>
      <c r="FP736" s="53">
        <v>83.123949999999994</v>
      </c>
      <c r="FQ736" s="53">
        <v>79.058719999999994</v>
      </c>
      <c r="FR736" s="53">
        <v>76.179860000000005</v>
      </c>
      <c r="FS736" s="53">
        <v>74.359459999999999</v>
      </c>
      <c r="FT736" s="53">
        <v>72.512159999999994</v>
      </c>
      <c r="FU736" s="53">
        <v>185</v>
      </c>
      <c r="FV736" s="53">
        <v>4352.5469999999996</v>
      </c>
      <c r="FW736" s="53">
        <v>136.88310000000001</v>
      </c>
      <c r="FX736" s="53">
        <v>1</v>
      </c>
    </row>
    <row r="737" spans="1:180" x14ac:dyDescent="0.3">
      <c r="A737" t="s">
        <v>174</v>
      </c>
      <c r="B737" t="s">
        <v>247</v>
      </c>
      <c r="C737" t="s">
        <v>0</v>
      </c>
      <c r="D737" t="s">
        <v>227</v>
      </c>
      <c r="E737" t="s">
        <v>187</v>
      </c>
      <c r="F737" t="s">
        <v>236</v>
      </c>
      <c r="G737" t="s">
        <v>243</v>
      </c>
      <c r="H737" s="53">
        <v>21</v>
      </c>
      <c r="I737" s="53">
        <v>0.23969191000000001</v>
      </c>
      <c r="J737" s="53">
        <v>0.23128832999999999</v>
      </c>
      <c r="K737" s="53">
        <v>0.22152585</v>
      </c>
      <c r="L737" s="53">
        <v>0.22618700999999999</v>
      </c>
      <c r="M737" s="53">
        <v>0.24624012000000001</v>
      </c>
      <c r="N737" s="53">
        <v>0.30145709999999998</v>
      </c>
      <c r="O737" s="53">
        <v>0.36147867</v>
      </c>
      <c r="P737" s="53">
        <v>0.45944178000000002</v>
      </c>
      <c r="Q737" s="53">
        <v>0.53144153999999999</v>
      </c>
      <c r="R737" s="53">
        <v>0.57364545</v>
      </c>
      <c r="S737" s="53">
        <v>0.59190432000000004</v>
      </c>
      <c r="T737" s="53">
        <v>0.61268487000000005</v>
      </c>
      <c r="U737" s="53">
        <v>0.62899640999999995</v>
      </c>
      <c r="V737" s="53">
        <v>0.65971751999999995</v>
      </c>
      <c r="W737" s="53">
        <v>0.67080258000000004</v>
      </c>
      <c r="X737" s="53">
        <v>0.68701794000000005</v>
      </c>
      <c r="Y737" s="53">
        <v>0.63685797</v>
      </c>
      <c r="Z737" s="53">
        <v>0.55095137999999999</v>
      </c>
      <c r="AA737" s="53">
        <v>0.47815446</v>
      </c>
      <c r="AB737" s="53">
        <v>0.43182992999999997</v>
      </c>
      <c r="AC737" s="53">
        <v>0.36658439999999998</v>
      </c>
      <c r="AD737" s="53">
        <v>0.33728079</v>
      </c>
      <c r="AE737" s="53">
        <v>0.30397668</v>
      </c>
      <c r="AF737" s="53">
        <v>0.26628797999999998</v>
      </c>
      <c r="AG737" s="53">
        <v>-8.6094409999999996E-2</v>
      </c>
      <c r="AH737" s="53">
        <v>-8.5184079999999995E-2</v>
      </c>
      <c r="AI737" s="53">
        <v>-8.9137480000000005E-2</v>
      </c>
      <c r="AJ737" s="53">
        <v>-7.9477060000000002E-2</v>
      </c>
      <c r="AK737" s="53">
        <v>-7.9162499999999997E-2</v>
      </c>
      <c r="AL737" s="53">
        <v>-7.7016950000000001E-2</v>
      </c>
      <c r="AM737" s="53">
        <v>-6.9605819999999999E-2</v>
      </c>
      <c r="AN737" s="53">
        <v>-6.4191100000000001E-2</v>
      </c>
      <c r="AO737" s="53">
        <v>-7.3968240000000005E-2</v>
      </c>
      <c r="AP737" s="53">
        <v>-7.2722159999999994E-2</v>
      </c>
      <c r="AQ737" s="53">
        <v>-9.5669130000000005E-2</v>
      </c>
      <c r="AR737" s="53">
        <v>-0.10321555</v>
      </c>
      <c r="AS737" s="53">
        <v>-0.1079888</v>
      </c>
      <c r="AT737" s="53">
        <v>-0.10582577999999999</v>
      </c>
      <c r="AU737" s="53">
        <v>-0.10735906000000001</v>
      </c>
      <c r="AV737" s="53">
        <v>-7.8814319999999993E-2</v>
      </c>
      <c r="AW737" s="53">
        <v>-8.0309459999999999E-2</v>
      </c>
      <c r="AX737" s="53">
        <v>-9.7097890000000006E-2</v>
      </c>
      <c r="AY737" s="53">
        <v>-0.10178925</v>
      </c>
      <c r="AZ737" s="53">
        <v>-0.10254119</v>
      </c>
      <c r="BA737" s="53">
        <v>-0.12195082</v>
      </c>
      <c r="BB737" s="53">
        <v>-0.10605376</v>
      </c>
      <c r="BC737" s="53">
        <v>-9.1316480000000005E-2</v>
      </c>
      <c r="BD737" s="53">
        <v>-8.7194460000000001E-2</v>
      </c>
      <c r="BE737" s="53">
        <v>-5.9952169999999999E-2</v>
      </c>
      <c r="BF737" s="53">
        <v>-5.854231E-2</v>
      </c>
      <c r="BG737" s="53">
        <v>-6.241551E-2</v>
      </c>
      <c r="BH737" s="53">
        <v>-5.3064119999999999E-2</v>
      </c>
      <c r="BI737" s="53">
        <v>-4.7977039999999999E-2</v>
      </c>
      <c r="BJ737" s="53">
        <v>-3.9571269999999999E-2</v>
      </c>
      <c r="BK737" s="53">
        <v>-3.2250349999999997E-2</v>
      </c>
      <c r="BL737" s="53">
        <v>-2.5619659999999999E-2</v>
      </c>
      <c r="BM737" s="53">
        <v>-3.851885E-2</v>
      </c>
      <c r="BN737" s="53">
        <v>-4.0286509999999998E-2</v>
      </c>
      <c r="BO737" s="53">
        <v>-6.3729750000000002E-2</v>
      </c>
      <c r="BP737" s="53">
        <v>-7.1270739999999999E-2</v>
      </c>
      <c r="BQ737" s="53">
        <v>-7.7032619999999996E-2</v>
      </c>
      <c r="BR737" s="53">
        <v>-7.5415159999999995E-2</v>
      </c>
      <c r="BS737" s="53">
        <v>-7.5089299999999998E-2</v>
      </c>
      <c r="BT737" s="53">
        <v>-4.2095399999999998E-2</v>
      </c>
      <c r="BU737" s="53">
        <v>-4.642396E-2</v>
      </c>
      <c r="BV737" s="53">
        <v>-6.5718559999999995E-2</v>
      </c>
      <c r="BW737" s="53">
        <v>-6.7443100000000006E-2</v>
      </c>
      <c r="BX737" s="53">
        <v>-6.8269010000000005E-2</v>
      </c>
      <c r="BY737" s="53">
        <v>-9.3312560000000003E-2</v>
      </c>
      <c r="BZ737" s="53">
        <v>-7.87331E-2</v>
      </c>
      <c r="CA737" s="53">
        <v>-6.370953E-2</v>
      </c>
      <c r="CB737" s="53">
        <v>-6.014079E-2</v>
      </c>
      <c r="CC737" s="53">
        <v>-4.1846109999999999E-2</v>
      </c>
      <c r="CD737" s="53">
        <v>-4.0090300000000002E-2</v>
      </c>
      <c r="CE737" s="53">
        <v>-4.3907929999999998E-2</v>
      </c>
      <c r="CF737" s="53">
        <v>-3.4770599999999999E-2</v>
      </c>
      <c r="CG737" s="53">
        <v>-2.6378100000000002E-2</v>
      </c>
      <c r="CH737" s="53">
        <v>-1.3636479999999999E-2</v>
      </c>
      <c r="CI737" s="53">
        <v>-6.3780800000000004E-3</v>
      </c>
      <c r="CJ737" s="53">
        <v>1.0947999999999999E-3</v>
      </c>
      <c r="CK737" s="53">
        <v>-1.396672E-2</v>
      </c>
      <c r="CL737" s="53">
        <v>-1.7821679999999999E-2</v>
      </c>
      <c r="CM737" s="53">
        <v>-4.1608640000000002E-2</v>
      </c>
      <c r="CN737" s="53">
        <v>-4.9145880000000003E-2</v>
      </c>
      <c r="CO737" s="53">
        <v>-5.559244E-2</v>
      </c>
      <c r="CP737" s="53">
        <v>-5.4352850000000001E-2</v>
      </c>
      <c r="CQ737" s="53">
        <v>-5.2739380000000002E-2</v>
      </c>
      <c r="CR737" s="53">
        <v>-1.6664000000000002E-2</v>
      </c>
      <c r="CS737" s="53">
        <v>-2.2954970000000002E-2</v>
      </c>
      <c r="CT737" s="53">
        <v>-4.3985320000000001E-2</v>
      </c>
      <c r="CU737" s="53">
        <v>-4.3655050000000001E-2</v>
      </c>
      <c r="CV737" s="53">
        <v>-4.4532179999999998E-2</v>
      </c>
      <c r="CW737" s="53">
        <v>-7.3477799999999996E-2</v>
      </c>
      <c r="CX737" s="53">
        <v>-5.98109E-2</v>
      </c>
      <c r="CY737" s="53">
        <v>-4.4589049999999998E-2</v>
      </c>
      <c r="CZ737" s="53">
        <v>-4.1403469999999998E-2</v>
      </c>
      <c r="DA737" s="53">
        <v>-2.374006E-2</v>
      </c>
      <c r="DB737" s="53">
        <v>-2.1638270000000001E-2</v>
      </c>
      <c r="DC737" s="53">
        <v>-2.540038E-2</v>
      </c>
      <c r="DD737" s="53">
        <v>-1.6477100000000001E-2</v>
      </c>
      <c r="DE737" s="53">
        <v>-4.7791400000000003E-3</v>
      </c>
      <c r="DF737" s="53">
        <v>1.229829E-2</v>
      </c>
      <c r="DG737" s="53">
        <v>1.94942E-2</v>
      </c>
      <c r="DH737" s="53">
        <v>2.7809270000000001E-2</v>
      </c>
      <c r="DI737" s="53">
        <v>1.058542E-2</v>
      </c>
      <c r="DJ737" s="53">
        <v>4.6431500000000004E-3</v>
      </c>
      <c r="DK737" s="53">
        <v>-1.9487520000000001E-2</v>
      </c>
      <c r="DL737" s="53">
        <v>-2.7021010000000002E-2</v>
      </c>
      <c r="DM737" s="53">
        <v>-3.415228E-2</v>
      </c>
      <c r="DN737" s="53">
        <v>-3.3290569999999998E-2</v>
      </c>
      <c r="DO737" s="53">
        <v>-3.038946E-2</v>
      </c>
      <c r="DP737" s="53">
        <v>8.7674099999999998E-3</v>
      </c>
      <c r="DQ737" s="53">
        <v>5.1402000000000002E-4</v>
      </c>
      <c r="DR737" s="53">
        <v>-2.225208E-2</v>
      </c>
      <c r="DS737" s="53">
        <v>-1.9867019999999999E-2</v>
      </c>
      <c r="DT737" s="53">
        <v>-2.0795379999999999E-2</v>
      </c>
      <c r="DU737" s="53">
        <v>-5.3643030000000001E-2</v>
      </c>
      <c r="DV737" s="53">
        <v>-4.08887E-2</v>
      </c>
      <c r="DW737" s="53">
        <v>-2.546855E-2</v>
      </c>
      <c r="DX737" s="53">
        <v>-2.2666180000000001E-2</v>
      </c>
      <c r="DY737" s="53">
        <v>2.4022100000000001E-3</v>
      </c>
      <c r="DZ737" s="53">
        <v>5.0034900000000002E-3</v>
      </c>
      <c r="EA737" s="53">
        <v>1.3216E-3</v>
      </c>
      <c r="EB737" s="53">
        <v>9.9358299999999997E-3</v>
      </c>
      <c r="EC737" s="53">
        <v>2.6406300000000001E-2</v>
      </c>
      <c r="ED737" s="53">
        <v>4.9743999999999997E-2</v>
      </c>
      <c r="EE737" s="53">
        <v>5.6849650000000002E-2</v>
      </c>
      <c r="EF737" s="53">
        <v>6.6380709999999996E-2</v>
      </c>
      <c r="EG737" s="53">
        <v>4.6034789999999999E-2</v>
      </c>
      <c r="EH737" s="53">
        <v>3.7078800000000002E-2</v>
      </c>
      <c r="EI737" s="53">
        <v>1.245187E-2</v>
      </c>
      <c r="EJ737" s="53">
        <v>4.9237899999999999E-3</v>
      </c>
      <c r="EK737" s="53">
        <v>-3.19609E-3</v>
      </c>
      <c r="EL737" s="53">
        <v>-2.8799400000000001E-3</v>
      </c>
      <c r="EM737" s="53">
        <v>1.8802999999999999E-3</v>
      </c>
      <c r="EN737" s="53">
        <v>4.5486310000000002E-2</v>
      </c>
      <c r="EO737" s="53">
        <v>3.4399510000000001E-2</v>
      </c>
      <c r="EP737" s="53">
        <v>9.1272499999999999E-3</v>
      </c>
      <c r="EQ737" s="53">
        <v>1.447914E-2</v>
      </c>
      <c r="ER737" s="53">
        <v>1.3476800000000001E-2</v>
      </c>
      <c r="ES737" s="53">
        <v>-2.5004760000000001E-2</v>
      </c>
      <c r="ET737" s="53">
        <v>-1.356804E-2</v>
      </c>
      <c r="EU737" s="53">
        <v>2.13839E-3</v>
      </c>
      <c r="EV737" s="53">
        <v>4.38749E-3</v>
      </c>
      <c r="EW737" s="53">
        <v>67.09975</v>
      </c>
      <c r="EX737" s="53">
        <v>66.010319999999993</v>
      </c>
      <c r="EY737" s="53">
        <v>65.001469999999998</v>
      </c>
      <c r="EZ737" s="53">
        <v>64.05565</v>
      </c>
      <c r="FA737" s="53">
        <v>63.256509999999999</v>
      </c>
      <c r="FB737" s="53">
        <v>62.408839999999998</v>
      </c>
      <c r="FC737" s="53">
        <v>62.530099999999997</v>
      </c>
      <c r="FD737" s="53">
        <v>64.916340000000005</v>
      </c>
      <c r="FE737" s="53">
        <v>68.174940000000007</v>
      </c>
      <c r="FF737" s="53">
        <v>71.712900000000005</v>
      </c>
      <c r="FG737" s="53">
        <v>75.226659999999995</v>
      </c>
      <c r="FH737" s="53">
        <v>78.396069999999995</v>
      </c>
      <c r="FI737" s="53">
        <v>81.276409999999998</v>
      </c>
      <c r="FJ737" s="53">
        <v>83.785510000000002</v>
      </c>
      <c r="FK737" s="53">
        <v>85.447419999999994</v>
      </c>
      <c r="FL737" s="53">
        <v>86.308229999999995</v>
      </c>
      <c r="FM737" s="53">
        <v>86.27543</v>
      </c>
      <c r="FN737" s="53">
        <v>85.288570000000007</v>
      </c>
      <c r="FO737" s="53">
        <v>83.336359999999999</v>
      </c>
      <c r="FP737" s="53">
        <v>79.982680000000002</v>
      </c>
      <c r="FQ737" s="53">
        <v>75.506879999999995</v>
      </c>
      <c r="FR737" s="53">
        <v>72.409580000000005</v>
      </c>
      <c r="FS737" s="53">
        <v>70.331940000000003</v>
      </c>
      <c r="FT737" s="53">
        <v>68.710930000000005</v>
      </c>
      <c r="FU737" s="53">
        <v>185</v>
      </c>
      <c r="FV737" s="53">
        <v>4230.2939999999999</v>
      </c>
      <c r="FW737" s="53">
        <v>123.0667</v>
      </c>
      <c r="FX737" s="53">
        <v>1</v>
      </c>
    </row>
    <row r="738" spans="1:180" x14ac:dyDescent="0.3">
      <c r="A738" t="s">
        <v>174</v>
      </c>
      <c r="B738" t="s">
        <v>249</v>
      </c>
      <c r="C738" t="s">
        <v>0</v>
      </c>
      <c r="D738" t="s">
        <v>248</v>
      </c>
      <c r="E738" t="s">
        <v>187</v>
      </c>
      <c r="F738" t="s">
        <v>241</v>
      </c>
      <c r="G738" t="s">
        <v>242</v>
      </c>
      <c r="H738" s="53">
        <v>4947</v>
      </c>
      <c r="I738" s="53">
        <v>4.9209576000000004</v>
      </c>
      <c r="J738" s="53">
        <v>4.7599138999999999</v>
      </c>
      <c r="K738" s="53">
        <v>4.6163910000000001</v>
      </c>
      <c r="L738" s="53">
        <v>4.5400404999999999</v>
      </c>
      <c r="M738" s="53">
        <v>4.5261047999999997</v>
      </c>
      <c r="N738" s="53">
        <v>4.4655316999999997</v>
      </c>
      <c r="O738" s="53">
        <v>4.2671381999999998</v>
      </c>
      <c r="P738" s="53">
        <v>4.4235385999999997</v>
      </c>
      <c r="Q738" s="53">
        <v>4.8701290999999998</v>
      </c>
      <c r="R738" s="53">
        <v>5.5462449999999999</v>
      </c>
      <c r="S738" s="53">
        <v>6.2778765999999999</v>
      </c>
      <c r="T738" s="53">
        <v>6.9005603999999998</v>
      </c>
      <c r="U738" s="53">
        <v>7.1663281000000003</v>
      </c>
      <c r="V738" s="53">
        <v>7.2995457999999998</v>
      </c>
      <c r="W738" s="53">
        <v>7.3575989000000002</v>
      </c>
      <c r="X738" s="53">
        <v>7.3967691999999996</v>
      </c>
      <c r="Y738" s="53">
        <v>7.2060029999999999</v>
      </c>
      <c r="Z738" s="53">
        <v>7.0082665000000004</v>
      </c>
      <c r="AA738" s="53">
        <v>6.6817149999999996</v>
      </c>
      <c r="AB738" s="53">
        <v>6.2499605999999996</v>
      </c>
      <c r="AC738" s="53">
        <v>5.9885612000000004</v>
      </c>
      <c r="AD738" s="53">
        <v>5.8198388000000003</v>
      </c>
      <c r="AE738" s="53">
        <v>5.3897811999999998</v>
      </c>
      <c r="AF738" s="53">
        <v>5.0650551999999998</v>
      </c>
      <c r="AG738" s="53">
        <v>-6.9322300000000002E-3</v>
      </c>
      <c r="AH738" s="53">
        <v>6.9866499999999996E-3</v>
      </c>
      <c r="AI738" s="53">
        <v>-3.5366099999999999E-3</v>
      </c>
      <c r="AJ738" s="53">
        <v>-2.2152700000000001E-3</v>
      </c>
      <c r="AK738" s="53">
        <v>8.1348500000000008E-3</v>
      </c>
      <c r="AL738" s="53">
        <v>3.2927199999999998E-3</v>
      </c>
      <c r="AM738" s="53">
        <v>1.2770190000000001E-2</v>
      </c>
      <c r="AN738" s="53">
        <v>-8.2511509999999996E-2</v>
      </c>
      <c r="AO738" s="53">
        <v>-0.18652663</v>
      </c>
      <c r="AP738" s="53">
        <v>-0.27236202999999998</v>
      </c>
      <c r="AQ738" s="53">
        <v>-0.33475953000000003</v>
      </c>
      <c r="AR738" s="53">
        <v>-0.21527217000000001</v>
      </c>
      <c r="AS738" s="53">
        <v>-0.20531484999999999</v>
      </c>
      <c r="AT738" s="53">
        <v>-0.24324201000000001</v>
      </c>
      <c r="AU738" s="53">
        <v>-0.28237229000000003</v>
      </c>
      <c r="AV738" s="53">
        <v>-0.24527671000000001</v>
      </c>
      <c r="AW738" s="53">
        <v>-0.32453755000000001</v>
      </c>
      <c r="AX738" s="53">
        <v>-0.22237309</v>
      </c>
      <c r="AY738" s="53">
        <v>-0.1172528</v>
      </c>
      <c r="AZ738" s="53">
        <v>-8.5890309999999997E-2</v>
      </c>
      <c r="BA738" s="53">
        <v>-7.3224999999999998E-2</v>
      </c>
      <c r="BB738" s="53">
        <v>-2.820483E-2</v>
      </c>
      <c r="BC738" s="53">
        <v>1.494E-4</v>
      </c>
      <c r="BD738" s="53">
        <v>-1.300715E-2</v>
      </c>
      <c r="BE738" s="53">
        <v>0.13770963999999999</v>
      </c>
      <c r="BF738" s="53">
        <v>0.14111514999999999</v>
      </c>
      <c r="BG738" s="53">
        <v>0.12413507</v>
      </c>
      <c r="BH738" s="53">
        <v>0.12114510000000001</v>
      </c>
      <c r="BI738" s="53">
        <v>0.13277302999999999</v>
      </c>
      <c r="BJ738" s="53">
        <v>0.13236144</v>
      </c>
      <c r="BK738" s="53">
        <v>0.15259516000000001</v>
      </c>
      <c r="BL738" s="53">
        <v>6.5657080000000007E-2</v>
      </c>
      <c r="BM738" s="53">
        <v>-2.3598669999999999E-2</v>
      </c>
      <c r="BN738" s="53">
        <v>-8.2872139999999997E-2</v>
      </c>
      <c r="BO738" s="53">
        <v>-0.11531605</v>
      </c>
      <c r="BP738" s="53">
        <v>1.521747E-2</v>
      </c>
      <c r="BQ738" s="53">
        <v>3.3553029999999998E-2</v>
      </c>
      <c r="BR738" s="53">
        <v>2.63774E-3</v>
      </c>
      <c r="BS738" s="53">
        <v>-4.1202080000000002E-2</v>
      </c>
      <c r="BT738" s="53">
        <v>4.9322000000000005E-4</v>
      </c>
      <c r="BU738" s="53">
        <v>-8.2139489999999996E-2</v>
      </c>
      <c r="BV738" s="53">
        <v>1.372694E-2</v>
      </c>
      <c r="BW738" s="53">
        <v>0.10911054000000001</v>
      </c>
      <c r="BX738" s="53">
        <v>0.11839060999999999</v>
      </c>
      <c r="BY738" s="53">
        <v>0.11323386000000001</v>
      </c>
      <c r="BZ738" s="53">
        <v>0.14500350000000001</v>
      </c>
      <c r="CA738" s="53">
        <v>0.15939679000000001</v>
      </c>
      <c r="CB738" s="53">
        <v>0.14045423000000001</v>
      </c>
      <c r="CC738" s="53">
        <v>0.23788787</v>
      </c>
      <c r="CD738" s="53">
        <v>0.23401238999999999</v>
      </c>
      <c r="CE738" s="53">
        <v>0.21255973</v>
      </c>
      <c r="CF738" s="53">
        <v>0.20658425</v>
      </c>
      <c r="CG738" s="53">
        <v>0.21909669000000001</v>
      </c>
      <c r="CH738" s="53">
        <v>0.22175422</v>
      </c>
      <c r="CI738" s="53">
        <v>0.24943714</v>
      </c>
      <c r="CJ738" s="53">
        <v>0.16827765</v>
      </c>
      <c r="CK738" s="53">
        <v>8.9244870000000004E-2</v>
      </c>
      <c r="CL738" s="53">
        <v>4.8367809999999997E-2</v>
      </c>
      <c r="CM738" s="53">
        <v>3.6669640000000003E-2</v>
      </c>
      <c r="CN738" s="53">
        <v>0.17485369000000001</v>
      </c>
      <c r="CO738" s="53">
        <v>0.19899209000000001</v>
      </c>
      <c r="CP738" s="53">
        <v>0.17293327</v>
      </c>
      <c r="CQ738" s="53">
        <v>0.12583189</v>
      </c>
      <c r="CR738" s="53">
        <v>0.17071305000000001</v>
      </c>
      <c r="CS738" s="53">
        <v>8.5744870000000001E-2</v>
      </c>
      <c r="CT738" s="53">
        <v>0.17724952999999999</v>
      </c>
      <c r="CU738" s="53">
        <v>0.26588887999999999</v>
      </c>
      <c r="CV738" s="53">
        <v>0.25987481000000001</v>
      </c>
      <c r="CW738" s="53">
        <v>0.24237431000000001</v>
      </c>
      <c r="CX738" s="53">
        <v>0.26496725999999998</v>
      </c>
      <c r="CY738" s="53">
        <v>0.26969114999999999</v>
      </c>
      <c r="CZ738" s="53">
        <v>0.24674151999999999</v>
      </c>
      <c r="DA738" s="53">
        <v>0.33806608999999999</v>
      </c>
      <c r="DB738" s="53">
        <v>0.32690963000000001</v>
      </c>
      <c r="DC738" s="53">
        <v>0.30098438</v>
      </c>
      <c r="DD738" s="53">
        <v>0.29202288999999998</v>
      </c>
      <c r="DE738" s="53">
        <v>0.30542036</v>
      </c>
      <c r="DF738" s="53">
        <v>0.31114701</v>
      </c>
      <c r="DG738" s="53">
        <v>0.34627961000000002</v>
      </c>
      <c r="DH738" s="53">
        <v>0.27089870999999999</v>
      </c>
      <c r="DI738" s="53">
        <v>0.20208792</v>
      </c>
      <c r="DJ738" s="53">
        <v>0.17960776000000001</v>
      </c>
      <c r="DK738" s="53">
        <v>0.18865582</v>
      </c>
      <c r="DL738" s="53">
        <v>0.33448992</v>
      </c>
      <c r="DM738" s="53">
        <v>0.36443113999999999</v>
      </c>
      <c r="DN738" s="53">
        <v>0.3432288</v>
      </c>
      <c r="DO738" s="53">
        <v>0.29286537000000001</v>
      </c>
      <c r="DP738" s="53">
        <v>0.34093288999999999</v>
      </c>
      <c r="DQ738" s="53">
        <v>0.25362922999999998</v>
      </c>
      <c r="DR738" s="53">
        <v>0.34077162</v>
      </c>
      <c r="DS738" s="53">
        <v>0.42266772000000002</v>
      </c>
      <c r="DT738" s="53">
        <v>0.40135901000000002</v>
      </c>
      <c r="DU738" s="53">
        <v>0.37151525000000002</v>
      </c>
      <c r="DV738" s="53">
        <v>0.38493052</v>
      </c>
      <c r="DW738" s="53">
        <v>0.37998549999999998</v>
      </c>
      <c r="DX738" s="53">
        <v>0.35302831000000001</v>
      </c>
      <c r="DY738" s="53">
        <v>0.48270798999999998</v>
      </c>
      <c r="DZ738" s="53">
        <v>0.46103813999999999</v>
      </c>
      <c r="EA738" s="53">
        <v>0.42865607</v>
      </c>
      <c r="EB738" s="53">
        <v>0.41538325999999998</v>
      </c>
      <c r="EC738" s="53">
        <v>0.43005805000000003</v>
      </c>
      <c r="ED738" s="53">
        <v>0.44021571999999998</v>
      </c>
      <c r="EE738" s="53">
        <v>0.48610408999999999</v>
      </c>
      <c r="EF738" s="53">
        <v>0.41906729999999998</v>
      </c>
      <c r="EG738" s="53">
        <v>0.36501588000000001</v>
      </c>
      <c r="EH738" s="53">
        <v>0.36909814000000002</v>
      </c>
      <c r="EI738" s="53">
        <v>0.4080993</v>
      </c>
      <c r="EJ738" s="53">
        <v>0.56497905999999998</v>
      </c>
      <c r="EK738" s="53">
        <v>0.60329902000000002</v>
      </c>
      <c r="EL738" s="53">
        <v>0.58910854999999995</v>
      </c>
      <c r="EM738" s="53">
        <v>0.53403557999999995</v>
      </c>
      <c r="EN738" s="53">
        <v>0.58670332000000003</v>
      </c>
      <c r="EO738" s="53">
        <v>0.49602728000000001</v>
      </c>
      <c r="EP738" s="53">
        <v>0.57687213999999998</v>
      </c>
      <c r="EQ738" s="53">
        <v>0.64903105999999999</v>
      </c>
      <c r="ER738" s="53">
        <v>0.60563993999999999</v>
      </c>
      <c r="ES738" s="53">
        <v>0.55797361000000001</v>
      </c>
      <c r="ET738" s="53">
        <v>0.55813884000000002</v>
      </c>
      <c r="EU738" s="53">
        <v>0.53923288999999996</v>
      </c>
      <c r="EV738" s="53">
        <v>0.50648968999999999</v>
      </c>
      <c r="EW738" s="53">
        <v>65.819069999999996</v>
      </c>
      <c r="EX738" s="53">
        <v>64.748450000000005</v>
      </c>
      <c r="EY738" s="53">
        <v>63.78642</v>
      </c>
      <c r="EZ738" s="53">
        <v>62.920290000000001</v>
      </c>
      <c r="FA738" s="53">
        <v>62.057980000000001</v>
      </c>
      <c r="FB738" s="53">
        <v>61.369799999999998</v>
      </c>
      <c r="FC738" s="53">
        <v>61.805709999999998</v>
      </c>
      <c r="FD738" s="53">
        <v>64.186430000000001</v>
      </c>
      <c r="FE738" s="53">
        <v>67.450779999999995</v>
      </c>
      <c r="FF738" s="53">
        <v>70.933970000000002</v>
      </c>
      <c r="FG738" s="53">
        <v>74.278409999999994</v>
      </c>
      <c r="FH738" s="53">
        <v>77.311340000000001</v>
      </c>
      <c r="FI738" s="53">
        <v>79.816220000000001</v>
      </c>
      <c r="FJ738" s="53">
        <v>81.770390000000006</v>
      </c>
      <c r="FK738" s="53">
        <v>83.109920000000002</v>
      </c>
      <c r="FL738" s="53">
        <v>83.558620000000005</v>
      </c>
      <c r="FM738" s="53">
        <v>83.368790000000004</v>
      </c>
      <c r="FN738" s="53">
        <v>82.207859999999997</v>
      </c>
      <c r="FO738" s="53">
        <v>79.818049999999999</v>
      </c>
      <c r="FP738" s="53">
        <v>76.766589999999994</v>
      </c>
      <c r="FQ738" s="53">
        <v>73.045289999999994</v>
      </c>
      <c r="FR738" s="53">
        <v>70.223929999999996</v>
      </c>
      <c r="FS738" s="53">
        <v>68.257630000000006</v>
      </c>
      <c r="FT738" s="53">
        <v>66.604860000000002</v>
      </c>
      <c r="FU738" s="53">
        <v>26630.13</v>
      </c>
      <c r="FV738" s="53">
        <v>34864.720000000001</v>
      </c>
      <c r="FW738" s="53">
        <v>18.084800000000001</v>
      </c>
      <c r="FX738" s="53">
        <v>1</v>
      </c>
    </row>
    <row r="739" spans="1:180" x14ac:dyDescent="0.3">
      <c r="A739" t="s">
        <v>174</v>
      </c>
      <c r="B739" t="s">
        <v>249</v>
      </c>
      <c r="C739" t="s">
        <v>0</v>
      </c>
      <c r="D739" t="s">
        <v>227</v>
      </c>
      <c r="E739" t="s">
        <v>188</v>
      </c>
      <c r="F739" t="s">
        <v>241</v>
      </c>
      <c r="G739" t="s">
        <v>242</v>
      </c>
      <c r="H739" s="53">
        <v>4947</v>
      </c>
      <c r="I739" s="53">
        <v>5.0430755999999999</v>
      </c>
      <c r="J739" s="53">
        <v>4.8882341</v>
      </c>
      <c r="K739" s="53">
        <v>4.7803766000000003</v>
      </c>
      <c r="L739" s="53">
        <v>4.6834159</v>
      </c>
      <c r="M739" s="53">
        <v>4.7223819999999996</v>
      </c>
      <c r="N739" s="53">
        <v>4.9492459000000002</v>
      </c>
      <c r="O739" s="53">
        <v>5.1202093</v>
      </c>
      <c r="P739" s="53">
        <v>5.9354006999999998</v>
      </c>
      <c r="Q739" s="53">
        <v>7.2788179</v>
      </c>
      <c r="R739" s="53">
        <v>8.3724067000000009</v>
      </c>
      <c r="S739" s="53">
        <v>9.2960610999999993</v>
      </c>
      <c r="T739" s="53">
        <v>10.036161999999999</v>
      </c>
      <c r="U739" s="53">
        <v>10.395631</v>
      </c>
      <c r="V739" s="53">
        <v>10.748113999999999</v>
      </c>
      <c r="W739" s="53">
        <v>11.090154999999999</v>
      </c>
      <c r="X739" s="53">
        <v>11.095458000000001</v>
      </c>
      <c r="Y739" s="53">
        <v>10.580119</v>
      </c>
      <c r="Z739" s="53">
        <v>9.2398235999999994</v>
      </c>
      <c r="AA739" s="53">
        <v>8.0782482000000009</v>
      </c>
      <c r="AB739" s="53">
        <v>7.1952135999999998</v>
      </c>
      <c r="AC739" s="53">
        <v>6.6770401000000001</v>
      </c>
      <c r="AD739" s="53">
        <v>6.2777577999999998</v>
      </c>
      <c r="AE739" s="53">
        <v>5.7192613000000003</v>
      </c>
      <c r="AF739" s="53">
        <v>5.3365118999999996</v>
      </c>
      <c r="AG739" s="53">
        <v>1.4467499999999999E-2</v>
      </c>
      <c r="AH739" s="53">
        <v>2.1603549999999999E-2</v>
      </c>
      <c r="AI739" s="53">
        <v>2.2594429999999999E-2</v>
      </c>
      <c r="AJ739" s="53">
        <v>-1.3661639999999999E-2</v>
      </c>
      <c r="AK739" s="53">
        <v>-1.347315E-2</v>
      </c>
      <c r="AL739" s="53">
        <v>3.2622499999999999E-2</v>
      </c>
      <c r="AM739" s="53">
        <v>4.3746319999999998E-2</v>
      </c>
      <c r="AN739" s="53">
        <v>2.061118E-2</v>
      </c>
      <c r="AO739" s="53">
        <v>-9.7257999999999997E-3</v>
      </c>
      <c r="AP739" s="53">
        <v>-0.18679080000000001</v>
      </c>
      <c r="AQ739" s="53">
        <v>-0.30257879999999998</v>
      </c>
      <c r="AR739" s="53">
        <v>-0.27937984999999999</v>
      </c>
      <c r="AS739" s="53">
        <v>-0.31042771000000002</v>
      </c>
      <c r="AT739" s="53">
        <v>-0.37815066000000003</v>
      </c>
      <c r="AU739" s="53">
        <v>-0.35262315</v>
      </c>
      <c r="AV739" s="53">
        <v>-0.31420672999999999</v>
      </c>
      <c r="AW739" s="53">
        <v>-0.26378443000000001</v>
      </c>
      <c r="AX739" s="53">
        <v>-0.15041255000000001</v>
      </c>
      <c r="AY739" s="53">
        <v>-5.3628450000000001E-2</v>
      </c>
      <c r="AZ739" s="53">
        <v>-2.8260230000000001E-2</v>
      </c>
      <c r="BA739" s="53">
        <v>4.5265000000000002E-4</v>
      </c>
      <c r="BB739" s="53">
        <v>6.5344920000000001E-2</v>
      </c>
      <c r="BC739" s="53">
        <v>5.8715450000000002E-2</v>
      </c>
      <c r="BD739" s="53">
        <v>3.2971260000000002E-2</v>
      </c>
      <c r="BE739" s="53">
        <v>0.17281452999999999</v>
      </c>
      <c r="BF739" s="53">
        <v>0.17433277</v>
      </c>
      <c r="BG739" s="53">
        <v>0.17111772</v>
      </c>
      <c r="BH739" s="53">
        <v>0.12983599000000001</v>
      </c>
      <c r="BI739" s="53">
        <v>0.13524158</v>
      </c>
      <c r="BJ739" s="53">
        <v>0.19926170000000001</v>
      </c>
      <c r="BK739" s="53">
        <v>0.2413854</v>
      </c>
      <c r="BL739" s="53">
        <v>0.237316</v>
      </c>
      <c r="BM739" s="53">
        <v>0.22143761000000001</v>
      </c>
      <c r="BN739" s="53">
        <v>7.5606489999999998E-2</v>
      </c>
      <c r="BO739" s="53">
        <v>-2.1609980000000001E-2</v>
      </c>
      <c r="BP739" s="53">
        <v>1.2830039999999999E-2</v>
      </c>
      <c r="BQ739" s="53">
        <v>-8.2708899999999995E-3</v>
      </c>
      <c r="BR739" s="53">
        <v>-6.6769159999999994E-2</v>
      </c>
      <c r="BS739" s="53">
        <v>-3.0769350000000001E-2</v>
      </c>
      <c r="BT739" s="53">
        <v>1.216418E-2</v>
      </c>
      <c r="BU739" s="53">
        <v>5.9316010000000002E-2</v>
      </c>
      <c r="BV739" s="53">
        <v>0.14039586000000001</v>
      </c>
      <c r="BW739" s="53">
        <v>0.20815541000000001</v>
      </c>
      <c r="BX739" s="53">
        <v>0.20678608000000001</v>
      </c>
      <c r="BY739" s="53">
        <v>0.21042015</v>
      </c>
      <c r="BZ739" s="53">
        <v>0.25733502000000003</v>
      </c>
      <c r="CA739" s="53">
        <v>0.23511261</v>
      </c>
      <c r="CB739" s="53">
        <v>0.19994141000000001</v>
      </c>
      <c r="CC739" s="53">
        <v>0.28248508</v>
      </c>
      <c r="CD739" s="53">
        <v>0.28011249999999999</v>
      </c>
      <c r="CE739" s="53">
        <v>0.27398414999999998</v>
      </c>
      <c r="CF739" s="53">
        <v>0.22922171999999999</v>
      </c>
      <c r="CG739" s="53">
        <v>0.23824059</v>
      </c>
      <c r="CH739" s="53">
        <v>0.3146757</v>
      </c>
      <c r="CI739" s="53">
        <v>0.37826988</v>
      </c>
      <c r="CJ739" s="53">
        <v>0.38740500999999999</v>
      </c>
      <c r="CK739" s="53">
        <v>0.38154083999999999</v>
      </c>
      <c r="CL739" s="53">
        <v>0.25734245</v>
      </c>
      <c r="CM739" s="53">
        <v>0.17298817999999999</v>
      </c>
      <c r="CN739" s="53">
        <v>0.21521378999999999</v>
      </c>
      <c r="CO739" s="53">
        <v>0.20100204999999999</v>
      </c>
      <c r="CP739" s="53">
        <v>0.14889232999999999</v>
      </c>
      <c r="CQ739" s="53">
        <v>0.19214544</v>
      </c>
      <c r="CR739" s="53">
        <v>0.23820744999999999</v>
      </c>
      <c r="CS739" s="53">
        <v>0.28309455</v>
      </c>
      <c r="CT739" s="53">
        <v>0.34180901000000002</v>
      </c>
      <c r="CU739" s="53">
        <v>0.38946642999999997</v>
      </c>
      <c r="CV739" s="53">
        <v>0.36957849999999998</v>
      </c>
      <c r="CW739" s="53">
        <v>0.35584265999999998</v>
      </c>
      <c r="CX739" s="53">
        <v>0.39030692</v>
      </c>
      <c r="CY739" s="53">
        <v>0.35728471000000001</v>
      </c>
      <c r="CZ739" s="53">
        <v>0.31558447000000001</v>
      </c>
      <c r="DA739" s="53">
        <v>0.39215612</v>
      </c>
      <c r="DB739" s="53">
        <v>0.38589222000000001</v>
      </c>
      <c r="DC739" s="53">
        <v>0.37685108</v>
      </c>
      <c r="DD739" s="53">
        <v>0.32860793999999999</v>
      </c>
      <c r="DE739" s="53">
        <v>0.34124009999999999</v>
      </c>
      <c r="DF739" s="53">
        <v>0.43008971000000001</v>
      </c>
      <c r="DG739" s="53">
        <v>0.51515436000000003</v>
      </c>
      <c r="DH739" s="53">
        <v>0.53749402000000002</v>
      </c>
      <c r="DI739" s="53">
        <v>0.54164405999999998</v>
      </c>
      <c r="DJ739" s="53">
        <v>0.43907791000000002</v>
      </c>
      <c r="DK739" s="53">
        <v>0.36758634000000001</v>
      </c>
      <c r="DL739" s="53">
        <v>0.41759753999999999</v>
      </c>
      <c r="DM739" s="53">
        <v>0.41027449999999999</v>
      </c>
      <c r="DN739" s="53">
        <v>0.36455431999999999</v>
      </c>
      <c r="DO739" s="53">
        <v>0.41506022999999997</v>
      </c>
      <c r="DP739" s="53">
        <v>0.46425072000000001</v>
      </c>
      <c r="DQ739" s="53">
        <v>0.50687307999999998</v>
      </c>
      <c r="DR739" s="53">
        <v>0.54322166000000005</v>
      </c>
      <c r="DS739" s="53">
        <v>0.57077694000000001</v>
      </c>
      <c r="DT739" s="53">
        <v>0.53237140999999999</v>
      </c>
      <c r="DU739" s="53">
        <v>0.50126565999999995</v>
      </c>
      <c r="DV739" s="53">
        <v>0.52327831999999996</v>
      </c>
      <c r="DW739" s="53">
        <v>0.47945681000000001</v>
      </c>
      <c r="DX739" s="53">
        <v>0.43122751999999998</v>
      </c>
      <c r="DY739" s="53">
        <v>0.55050315999999999</v>
      </c>
      <c r="DZ739" s="53">
        <v>0.53862094999999999</v>
      </c>
      <c r="EA739" s="53">
        <v>0.52537436999999998</v>
      </c>
      <c r="EB739" s="53">
        <v>0.47210507000000002</v>
      </c>
      <c r="EC739" s="53">
        <v>0.48995484</v>
      </c>
      <c r="ED739" s="53">
        <v>0.59672939999999997</v>
      </c>
      <c r="EE739" s="53">
        <v>0.71279344</v>
      </c>
      <c r="EF739" s="53">
        <v>0.75419884000000004</v>
      </c>
      <c r="EG739" s="53">
        <v>0.77280747999999999</v>
      </c>
      <c r="EH739" s="53">
        <v>0.70147519999999997</v>
      </c>
      <c r="EI739" s="53">
        <v>0.64855467</v>
      </c>
      <c r="EJ739" s="53">
        <v>0.70980743000000002</v>
      </c>
      <c r="EK739" s="53">
        <v>0.71243131999999998</v>
      </c>
      <c r="EL739" s="53">
        <v>0.67593532000000001</v>
      </c>
      <c r="EM739" s="53">
        <v>0.73691353000000004</v>
      </c>
      <c r="EN739" s="53">
        <v>0.79062113000000001</v>
      </c>
      <c r="EO739" s="53">
        <v>0.82997352999999996</v>
      </c>
      <c r="EP739" s="53">
        <v>0.83403006999999996</v>
      </c>
      <c r="EQ739" s="53">
        <v>0.83256081000000004</v>
      </c>
      <c r="ER739" s="53">
        <v>0.76741771999999997</v>
      </c>
      <c r="ES739" s="53">
        <v>0.71123316000000003</v>
      </c>
      <c r="ET739" s="53">
        <v>0.71526842999999996</v>
      </c>
      <c r="EU739" s="53">
        <v>0.65585397000000001</v>
      </c>
      <c r="EV739" s="53">
        <v>0.59819767000000001</v>
      </c>
      <c r="EW739" s="53">
        <v>66.270309999999995</v>
      </c>
      <c r="EX739" s="53">
        <v>65.21172</v>
      </c>
      <c r="EY739" s="53">
        <v>64.278620000000004</v>
      </c>
      <c r="EZ739" s="53">
        <v>63.546849999999999</v>
      </c>
      <c r="FA739" s="53">
        <v>62.865049999999997</v>
      </c>
      <c r="FB739" s="53">
        <v>62.23413</v>
      </c>
      <c r="FC739" s="53">
        <v>62.319989999999997</v>
      </c>
      <c r="FD739" s="53">
        <v>64.262090000000001</v>
      </c>
      <c r="FE739" s="53">
        <v>67.276660000000007</v>
      </c>
      <c r="FF739" s="53">
        <v>70.705119999999994</v>
      </c>
      <c r="FG739" s="53">
        <v>74.332890000000006</v>
      </c>
      <c r="FH739" s="53">
        <v>77.767049999999998</v>
      </c>
      <c r="FI739" s="53">
        <v>80.693250000000006</v>
      </c>
      <c r="FJ739" s="53">
        <v>82.862009999999998</v>
      </c>
      <c r="FK739" s="53">
        <v>84.342330000000004</v>
      </c>
      <c r="FL739" s="53">
        <v>85.000720000000001</v>
      </c>
      <c r="FM739" s="53">
        <v>84.787980000000005</v>
      </c>
      <c r="FN739" s="53">
        <v>83.757199999999997</v>
      </c>
      <c r="FO739" s="53">
        <v>81.39676</v>
      </c>
      <c r="FP739" s="53">
        <v>77.99118</v>
      </c>
      <c r="FQ739" s="53">
        <v>74.094489999999993</v>
      </c>
      <c r="FR739" s="53">
        <v>71.274119999999996</v>
      </c>
      <c r="FS739" s="53">
        <v>69.357879999999994</v>
      </c>
      <c r="FT739" s="53">
        <v>67.783100000000005</v>
      </c>
      <c r="FU739" s="53">
        <v>26629.9</v>
      </c>
      <c r="FV739" s="53">
        <v>37129.53</v>
      </c>
      <c r="FW739" s="53">
        <v>39.783610000000003</v>
      </c>
      <c r="FX739" s="53">
        <v>1</v>
      </c>
    </row>
    <row r="740" spans="1:180" x14ac:dyDescent="0.3">
      <c r="A740" t="s">
        <v>174</v>
      </c>
      <c r="B740" t="s">
        <v>249</v>
      </c>
      <c r="C740" t="s">
        <v>0</v>
      </c>
      <c r="D740" t="s">
        <v>248</v>
      </c>
      <c r="E740" t="s">
        <v>188</v>
      </c>
      <c r="F740" t="s">
        <v>241</v>
      </c>
      <c r="G740" t="s">
        <v>242</v>
      </c>
      <c r="H740" s="53">
        <v>4947</v>
      </c>
      <c r="I740" s="53">
        <v>5.1191158000000003</v>
      </c>
      <c r="J740" s="53">
        <v>4.9349990999999997</v>
      </c>
      <c r="K740" s="53">
        <v>4.7963005000000001</v>
      </c>
      <c r="L740" s="53">
        <v>4.6979313999999999</v>
      </c>
      <c r="M740" s="53">
        <v>4.6927295999999998</v>
      </c>
      <c r="N740" s="53">
        <v>4.7061142</v>
      </c>
      <c r="O740" s="53">
        <v>4.5389967000000002</v>
      </c>
      <c r="P740" s="53">
        <v>4.7223686000000002</v>
      </c>
      <c r="Q740" s="53">
        <v>5.1930538999999998</v>
      </c>
      <c r="R740" s="53">
        <v>5.8700013999999996</v>
      </c>
      <c r="S740" s="53">
        <v>6.6070697000000003</v>
      </c>
      <c r="T740" s="53">
        <v>7.1744560000000002</v>
      </c>
      <c r="U740" s="53">
        <v>7.4530215999999996</v>
      </c>
      <c r="V740" s="53">
        <v>7.6398647999999998</v>
      </c>
      <c r="W740" s="53">
        <v>7.7877603000000004</v>
      </c>
      <c r="X740" s="53">
        <v>7.8524719999999997</v>
      </c>
      <c r="Y740" s="53">
        <v>7.7043439999999999</v>
      </c>
      <c r="Z740" s="53">
        <v>7.4317000000000002</v>
      </c>
      <c r="AA740" s="53">
        <v>6.9899773999999999</v>
      </c>
      <c r="AB740" s="53">
        <v>6.5052653999999999</v>
      </c>
      <c r="AC740" s="53">
        <v>6.2620164999999997</v>
      </c>
      <c r="AD740" s="53">
        <v>6.0453675999999996</v>
      </c>
      <c r="AE740" s="53">
        <v>5.6014188000000003</v>
      </c>
      <c r="AF740" s="53">
        <v>5.2571225000000004</v>
      </c>
      <c r="AG740" s="53">
        <v>-2.638532E-2</v>
      </c>
      <c r="AH740" s="53">
        <v>-2.10574E-2</v>
      </c>
      <c r="AI740" s="53">
        <v>-1.186983E-2</v>
      </c>
      <c r="AJ740" s="53">
        <v>-2.4839380000000001E-2</v>
      </c>
      <c r="AK740" s="53">
        <v>2.7549800000000002E-3</v>
      </c>
      <c r="AL740" s="53">
        <v>1.1908419999999999E-2</v>
      </c>
      <c r="AM740" s="53">
        <v>5.6985479999999998E-2</v>
      </c>
      <c r="AN740" s="53">
        <v>2.0957469999999999E-2</v>
      </c>
      <c r="AO740" s="53">
        <v>-7.4145139999999998E-2</v>
      </c>
      <c r="AP740" s="53">
        <v>-0.18061843</v>
      </c>
      <c r="AQ740" s="53">
        <v>-0.25908923</v>
      </c>
      <c r="AR740" s="53">
        <v>-0.24140271999999999</v>
      </c>
      <c r="AS740" s="53">
        <v>-0.27833355999999998</v>
      </c>
      <c r="AT740" s="53">
        <v>-0.30722206000000002</v>
      </c>
      <c r="AU740" s="53">
        <v>-0.30625244000000001</v>
      </c>
      <c r="AV740" s="53">
        <v>-0.26675807000000001</v>
      </c>
      <c r="AW740" s="53">
        <v>-0.31909683999999999</v>
      </c>
      <c r="AX740" s="53">
        <v>-0.23270985</v>
      </c>
      <c r="AY740" s="53">
        <v>-0.20379264999999999</v>
      </c>
      <c r="AZ740" s="53">
        <v>-0.18150591999999999</v>
      </c>
      <c r="BA740" s="53">
        <v>-0.1299102</v>
      </c>
      <c r="BB740" s="53">
        <v>-6.0404350000000002E-2</v>
      </c>
      <c r="BC740" s="53">
        <v>-2.5932670000000001E-2</v>
      </c>
      <c r="BD740" s="53">
        <v>-3.6561789999999997E-2</v>
      </c>
      <c r="BE740" s="53">
        <v>0.13799755</v>
      </c>
      <c r="BF740" s="53">
        <v>0.13611076999999999</v>
      </c>
      <c r="BG740" s="53">
        <v>0.13757904000000001</v>
      </c>
      <c r="BH740" s="53">
        <v>0.12182136</v>
      </c>
      <c r="BI740" s="53">
        <v>0.14964675</v>
      </c>
      <c r="BJ740" s="53">
        <v>0.16306153000000001</v>
      </c>
      <c r="BK740" s="53">
        <v>0.22690999000000001</v>
      </c>
      <c r="BL740" s="53">
        <v>0.20132607999999999</v>
      </c>
      <c r="BM740" s="53">
        <v>0.11424157</v>
      </c>
      <c r="BN740" s="53">
        <v>2.8178109999999999E-2</v>
      </c>
      <c r="BO740" s="53">
        <v>-2.94396E-2</v>
      </c>
      <c r="BP740" s="53">
        <v>-1.7601400000000001E-3</v>
      </c>
      <c r="BQ740" s="53">
        <v>-2.8882069999999999E-2</v>
      </c>
      <c r="BR740" s="53">
        <v>-5.2734530000000002E-2</v>
      </c>
      <c r="BS740" s="53">
        <v>-4.6989080000000003E-2</v>
      </c>
      <c r="BT740" s="53">
        <v>3.2699999999999998E-4</v>
      </c>
      <c r="BU740" s="53">
        <v>-4.272575E-2</v>
      </c>
      <c r="BV740" s="53">
        <v>3.3044480000000001E-2</v>
      </c>
      <c r="BW740" s="53">
        <v>4.6506249999999999E-2</v>
      </c>
      <c r="BX740" s="53">
        <v>4.7763779999999999E-2</v>
      </c>
      <c r="BY740" s="53">
        <v>7.6364860000000007E-2</v>
      </c>
      <c r="BZ740" s="53">
        <v>0.13160949</v>
      </c>
      <c r="CA740" s="53">
        <v>0.15362463000000001</v>
      </c>
      <c r="CB740" s="53">
        <v>0.13205621000000001</v>
      </c>
      <c r="CC740" s="53">
        <v>0.25184830000000002</v>
      </c>
      <c r="CD740" s="53">
        <v>0.24496504999999999</v>
      </c>
      <c r="CE740" s="53">
        <v>0.2410871</v>
      </c>
      <c r="CF740" s="53">
        <v>0.22339811000000001</v>
      </c>
      <c r="CG740" s="53">
        <v>0.25138328999999998</v>
      </c>
      <c r="CH740" s="53">
        <v>0.26774945</v>
      </c>
      <c r="CI740" s="53">
        <v>0.34459911999999998</v>
      </c>
      <c r="CJ740" s="53">
        <v>0.32624821999999998</v>
      </c>
      <c r="CK740" s="53">
        <v>0.24471720999999999</v>
      </c>
      <c r="CL740" s="53">
        <v>0.17278931</v>
      </c>
      <c r="CM740" s="53">
        <v>0.12961536000000001</v>
      </c>
      <c r="CN740" s="53">
        <v>0.16421516999999999</v>
      </c>
      <c r="CO740" s="53">
        <v>0.14388696000000001</v>
      </c>
      <c r="CP740" s="53">
        <v>0.12352312999999999</v>
      </c>
      <c r="CQ740" s="53">
        <v>0.13257614000000001</v>
      </c>
      <c r="CR740" s="53">
        <v>0.18530917999999999</v>
      </c>
      <c r="CS740" s="53">
        <v>0.14868753000000001</v>
      </c>
      <c r="CT740" s="53">
        <v>0.21710503</v>
      </c>
      <c r="CU740" s="53">
        <v>0.21986298000000001</v>
      </c>
      <c r="CV740" s="53">
        <v>0.20655506000000001</v>
      </c>
      <c r="CW740" s="53">
        <v>0.21923026000000001</v>
      </c>
      <c r="CX740" s="53">
        <v>0.26459771999999998</v>
      </c>
      <c r="CY740" s="53">
        <v>0.27798529</v>
      </c>
      <c r="CZ740" s="53">
        <v>0.24884102999999999</v>
      </c>
      <c r="DA740" s="53">
        <v>0.36569954999999998</v>
      </c>
      <c r="DB740" s="53">
        <v>0.35381932999999999</v>
      </c>
      <c r="DC740" s="53">
        <v>0.34459516000000001</v>
      </c>
      <c r="DD740" s="53">
        <v>0.32497437000000001</v>
      </c>
      <c r="DE740" s="53">
        <v>0.35311983000000002</v>
      </c>
      <c r="DF740" s="53">
        <v>0.37243736999999999</v>
      </c>
      <c r="DG740" s="53">
        <v>0.46228825000000001</v>
      </c>
      <c r="DH740" s="53">
        <v>0.45117085000000001</v>
      </c>
      <c r="DI740" s="53">
        <v>0.37519285000000002</v>
      </c>
      <c r="DJ740" s="53">
        <v>0.31740099999999999</v>
      </c>
      <c r="DK740" s="53">
        <v>0.28867030999999999</v>
      </c>
      <c r="DL740" s="53">
        <v>0.33019098000000002</v>
      </c>
      <c r="DM740" s="53">
        <v>0.31665648000000002</v>
      </c>
      <c r="DN740" s="53">
        <v>0.29978028000000001</v>
      </c>
      <c r="DO740" s="53">
        <v>0.31214134999999998</v>
      </c>
      <c r="DP740" s="53">
        <v>0.37029136000000001</v>
      </c>
      <c r="DQ740" s="53">
        <v>0.3401013</v>
      </c>
      <c r="DR740" s="53">
        <v>0.40116559000000002</v>
      </c>
      <c r="DS740" s="53">
        <v>0.39321921999999998</v>
      </c>
      <c r="DT740" s="53">
        <v>0.36534633999999999</v>
      </c>
      <c r="DU740" s="53">
        <v>0.36209566999999998</v>
      </c>
      <c r="DV740" s="53">
        <v>0.39758544000000001</v>
      </c>
      <c r="DW740" s="53">
        <v>0.40234594000000001</v>
      </c>
      <c r="DX740" s="53">
        <v>0.36562535000000002</v>
      </c>
      <c r="DY740" s="53">
        <v>0.53008242000000005</v>
      </c>
      <c r="DZ740" s="53">
        <v>0.51098750000000004</v>
      </c>
      <c r="EA740" s="53">
        <v>0.49404451999999999</v>
      </c>
      <c r="EB740" s="53">
        <v>0.47163511000000002</v>
      </c>
      <c r="EC740" s="53">
        <v>0.50001110000000004</v>
      </c>
      <c r="ED740" s="53">
        <v>0.52358998999999995</v>
      </c>
      <c r="EE740" s="53">
        <v>0.63221225000000003</v>
      </c>
      <c r="EF740" s="53">
        <v>0.63153897000000003</v>
      </c>
      <c r="EG740" s="53">
        <v>0.56357906000000002</v>
      </c>
      <c r="EH740" s="53">
        <v>0.52619755000000001</v>
      </c>
      <c r="EI740" s="53">
        <v>0.51831994999999997</v>
      </c>
      <c r="EJ740" s="53">
        <v>0.56983355000000002</v>
      </c>
      <c r="EK740" s="53">
        <v>0.56610797000000002</v>
      </c>
      <c r="EL740" s="53">
        <v>0.55426830999999999</v>
      </c>
      <c r="EM740" s="53">
        <v>0.57140521</v>
      </c>
      <c r="EN740" s="53">
        <v>0.63737593000000003</v>
      </c>
      <c r="EO740" s="53">
        <v>0.61647189000000002</v>
      </c>
      <c r="EP740" s="53">
        <v>0.66691990999999995</v>
      </c>
      <c r="EQ740" s="53">
        <v>0.64351813000000002</v>
      </c>
      <c r="ER740" s="53">
        <v>0.59461604000000001</v>
      </c>
      <c r="ES740" s="53">
        <v>0.56837121999999995</v>
      </c>
      <c r="ET740" s="53">
        <v>0.58959929</v>
      </c>
      <c r="EU740" s="53">
        <v>0.58190275000000002</v>
      </c>
      <c r="EV740" s="53">
        <v>0.53424335000000001</v>
      </c>
      <c r="EW740" s="53">
        <v>67.59</v>
      </c>
      <c r="EX740" s="53">
        <v>66.352879999999999</v>
      </c>
      <c r="EY740" s="53">
        <v>65.203029999999998</v>
      </c>
      <c r="EZ740" s="53">
        <v>64.36327</v>
      </c>
      <c r="FA740" s="53">
        <v>63.530009999999997</v>
      </c>
      <c r="FB740" s="53">
        <v>62.709960000000002</v>
      </c>
      <c r="FC740" s="53">
        <v>62.827530000000003</v>
      </c>
      <c r="FD740" s="53">
        <v>64.694249999999997</v>
      </c>
      <c r="FE740" s="53">
        <v>67.754230000000007</v>
      </c>
      <c r="FF740" s="53">
        <v>71.360789999999994</v>
      </c>
      <c r="FG740" s="53">
        <v>75.00385</v>
      </c>
      <c r="FH740" s="53">
        <v>78.537899999999993</v>
      </c>
      <c r="FI740" s="53">
        <v>81.576970000000003</v>
      </c>
      <c r="FJ740" s="53">
        <v>83.745729999999995</v>
      </c>
      <c r="FK740" s="53">
        <v>85.156120000000001</v>
      </c>
      <c r="FL740" s="53">
        <v>85.929109999999994</v>
      </c>
      <c r="FM740" s="53">
        <v>85.721410000000006</v>
      </c>
      <c r="FN740" s="53">
        <v>84.455250000000007</v>
      </c>
      <c r="FO740" s="53">
        <v>82.149060000000006</v>
      </c>
      <c r="FP740" s="53">
        <v>78.857929999999996</v>
      </c>
      <c r="FQ740" s="53">
        <v>75.007940000000005</v>
      </c>
      <c r="FR740" s="53">
        <v>72.210049999999995</v>
      </c>
      <c r="FS740" s="53">
        <v>70.159049999999993</v>
      </c>
      <c r="FT740" s="53">
        <v>68.564530000000005</v>
      </c>
      <c r="FU740" s="53">
        <v>26629.9</v>
      </c>
      <c r="FV740" s="53">
        <v>37129.53</v>
      </c>
      <c r="FW740" s="53">
        <v>39.783610000000003</v>
      </c>
      <c r="FX740" s="53">
        <v>1</v>
      </c>
    </row>
    <row r="741" spans="1:180" x14ac:dyDescent="0.3">
      <c r="A741" t="s">
        <v>174</v>
      </c>
      <c r="B741" t="s">
        <v>249</v>
      </c>
      <c r="C741" t="s">
        <v>0</v>
      </c>
      <c r="D741" t="s">
        <v>248</v>
      </c>
      <c r="E741" t="s">
        <v>190</v>
      </c>
      <c r="F741" t="s">
        <v>241</v>
      </c>
      <c r="G741" t="s">
        <v>242</v>
      </c>
      <c r="H741" s="53">
        <v>4947</v>
      </c>
      <c r="I741" s="53">
        <v>4.7513163</v>
      </c>
      <c r="J741" s="53">
        <v>4.6089547</v>
      </c>
      <c r="K741" s="53">
        <v>4.5149394000000003</v>
      </c>
      <c r="L741" s="53">
        <v>4.4253136</v>
      </c>
      <c r="M741" s="53">
        <v>4.4188904000000004</v>
      </c>
      <c r="N741" s="53">
        <v>4.5400999000000004</v>
      </c>
      <c r="O741" s="53">
        <v>4.6556563000000004</v>
      </c>
      <c r="P741" s="53">
        <v>4.5042518999999999</v>
      </c>
      <c r="Q741" s="53">
        <v>4.7267655</v>
      </c>
      <c r="R741" s="53">
        <v>5.3172582000000004</v>
      </c>
      <c r="S741" s="53">
        <v>5.8944247000000001</v>
      </c>
      <c r="T741" s="53">
        <v>6.3650526000000003</v>
      </c>
      <c r="U741" s="53">
        <v>6.6898726000000002</v>
      </c>
      <c r="V741" s="53">
        <v>6.9191314000000004</v>
      </c>
      <c r="W741" s="53">
        <v>7.0684912999999998</v>
      </c>
      <c r="X741" s="53">
        <v>7.0802700999999999</v>
      </c>
      <c r="Y741" s="53">
        <v>6.9823145000000002</v>
      </c>
      <c r="Z741" s="53">
        <v>6.7634740999999998</v>
      </c>
      <c r="AA741" s="53">
        <v>6.3490045000000004</v>
      </c>
      <c r="AB741" s="53">
        <v>6.2202836000000001</v>
      </c>
      <c r="AC741" s="53">
        <v>5.9367611</v>
      </c>
      <c r="AD741" s="53">
        <v>5.5279707</v>
      </c>
      <c r="AE741" s="53">
        <v>5.1664588</v>
      </c>
      <c r="AF741" s="53">
        <v>4.8848913999999999</v>
      </c>
      <c r="AG741" s="53">
        <v>1.473118E-2</v>
      </c>
      <c r="AH741" s="53">
        <v>1.3076900000000001E-2</v>
      </c>
      <c r="AI741" s="53">
        <v>2.2444039999999998E-2</v>
      </c>
      <c r="AJ741" s="53">
        <v>-5.2260099999999997E-3</v>
      </c>
      <c r="AK741" s="53">
        <v>-2.4898300000000002E-3</v>
      </c>
      <c r="AL741" s="53">
        <v>5.3249009999999999E-2</v>
      </c>
      <c r="AM741" s="53">
        <v>0.12458772</v>
      </c>
      <c r="AN741" s="53">
        <v>8.2465999999999998E-2</v>
      </c>
      <c r="AO741" s="53">
        <v>-6.8665840000000006E-2</v>
      </c>
      <c r="AP741" s="53">
        <v>-0.13430759</v>
      </c>
      <c r="AQ741" s="53">
        <v>-0.25492632999999998</v>
      </c>
      <c r="AR741" s="53">
        <v>-0.29565101999999999</v>
      </c>
      <c r="AS741" s="53">
        <v>-0.24711452</v>
      </c>
      <c r="AT741" s="53">
        <v>-0.24109996</v>
      </c>
      <c r="AU741" s="53">
        <v>-0.24932335999999999</v>
      </c>
      <c r="AV741" s="53">
        <v>-0.27536485999999999</v>
      </c>
      <c r="AW741" s="53">
        <v>-0.24883657000000001</v>
      </c>
      <c r="AX741" s="53">
        <v>-0.12286221</v>
      </c>
      <c r="AY741" s="53">
        <v>-9.0218439999999997E-2</v>
      </c>
      <c r="AZ741" s="53">
        <v>-7.4090230000000007E-2</v>
      </c>
      <c r="BA741" s="53">
        <v>-5.5925339999999997E-2</v>
      </c>
      <c r="BB741" s="53">
        <v>8.1655200000000008E-3</v>
      </c>
      <c r="BC741" s="53">
        <v>3.5599600000000002E-2</v>
      </c>
      <c r="BD741" s="53">
        <v>2.4524259999999999E-2</v>
      </c>
      <c r="BE741" s="53">
        <v>0.16753066</v>
      </c>
      <c r="BF741" s="53">
        <v>0.15891298000000001</v>
      </c>
      <c r="BG741" s="53">
        <v>0.1651551</v>
      </c>
      <c r="BH741" s="53">
        <v>0.13380547000000001</v>
      </c>
      <c r="BI741" s="53">
        <v>0.13737868</v>
      </c>
      <c r="BJ741" s="53">
        <v>0.20251188000000001</v>
      </c>
      <c r="BK741" s="53">
        <v>0.28096486999999998</v>
      </c>
      <c r="BL741" s="53">
        <v>0.25614329000000002</v>
      </c>
      <c r="BM741" s="53">
        <v>0.11278961999999999</v>
      </c>
      <c r="BN741" s="53">
        <v>6.6003370000000006E-2</v>
      </c>
      <c r="BO741" s="53">
        <v>-3.3538680000000001E-2</v>
      </c>
      <c r="BP741" s="53">
        <v>-5.9512900000000001E-2</v>
      </c>
      <c r="BQ741" s="53">
        <v>-7.2058000000000001E-3</v>
      </c>
      <c r="BR741" s="53">
        <v>7.4363299999999997E-3</v>
      </c>
      <c r="BS741" s="53">
        <v>4.0001400000000001E-3</v>
      </c>
      <c r="BT741" s="53">
        <v>-1.973457E-2</v>
      </c>
      <c r="BU741" s="53">
        <v>-2.7727899999999998E-3</v>
      </c>
      <c r="BV741" s="53">
        <v>0.11234884000000001</v>
      </c>
      <c r="BW741" s="53">
        <v>0.13151252999999999</v>
      </c>
      <c r="BX741" s="53">
        <v>0.12723683999999999</v>
      </c>
      <c r="BY741" s="53">
        <v>0.13174454999999999</v>
      </c>
      <c r="BZ741" s="53">
        <v>0.18286388000000001</v>
      </c>
      <c r="CA741" s="53">
        <v>0.20366057000000001</v>
      </c>
      <c r="CB741" s="53">
        <v>0.18015935</v>
      </c>
      <c r="CC741" s="53">
        <v>0.27335935</v>
      </c>
      <c r="CD741" s="53">
        <v>0.25991883999999998</v>
      </c>
      <c r="CE741" s="53">
        <v>0.26399615999999998</v>
      </c>
      <c r="CF741" s="53">
        <v>0.23009832999999999</v>
      </c>
      <c r="CG741" s="53">
        <v>0.23425133000000001</v>
      </c>
      <c r="CH741" s="53">
        <v>0.30589082000000001</v>
      </c>
      <c r="CI741" s="53">
        <v>0.38927150999999999</v>
      </c>
      <c r="CJ741" s="53">
        <v>0.37643207000000001</v>
      </c>
      <c r="CK741" s="53">
        <v>0.23846469000000001</v>
      </c>
      <c r="CL741" s="53">
        <v>0.20473802999999999</v>
      </c>
      <c r="CM741" s="53">
        <v>0.11979408</v>
      </c>
      <c r="CN741" s="53">
        <v>0.10403540999999999</v>
      </c>
      <c r="CO741" s="53">
        <v>0.15895403999999999</v>
      </c>
      <c r="CP741" s="53">
        <v>0.17957213999999999</v>
      </c>
      <c r="CQ741" s="53">
        <v>0.17945143999999999</v>
      </c>
      <c r="CR741" s="53">
        <v>0.15731411000000001</v>
      </c>
      <c r="CS741" s="53">
        <v>0.16765036999999999</v>
      </c>
      <c r="CT741" s="53">
        <v>0.27525553000000003</v>
      </c>
      <c r="CU741" s="53">
        <v>0.28508275</v>
      </c>
      <c r="CV741" s="53">
        <v>0.26667496000000002</v>
      </c>
      <c r="CW741" s="53">
        <v>0.26172400000000001</v>
      </c>
      <c r="CX741" s="53">
        <v>0.30385958000000002</v>
      </c>
      <c r="CY741" s="53">
        <v>0.32005853000000001</v>
      </c>
      <c r="CZ741" s="53">
        <v>0.28795200999999998</v>
      </c>
      <c r="DA741" s="53">
        <v>0.37918755999999998</v>
      </c>
      <c r="DB741" s="53">
        <v>0.36092470999999998</v>
      </c>
      <c r="DC741" s="53">
        <v>0.36283722000000002</v>
      </c>
      <c r="DD741" s="53">
        <v>0.32639119</v>
      </c>
      <c r="DE741" s="53">
        <v>0.33112349000000002</v>
      </c>
      <c r="DF741" s="53">
        <v>0.40927026</v>
      </c>
      <c r="DG741" s="53">
        <v>0.49757767000000003</v>
      </c>
      <c r="DH741" s="53">
        <v>0.49672034999999998</v>
      </c>
      <c r="DI741" s="53">
        <v>0.36414025999999999</v>
      </c>
      <c r="DJ741" s="53">
        <v>0.34347267999999997</v>
      </c>
      <c r="DK741" s="53">
        <v>0.27312683999999998</v>
      </c>
      <c r="DL741" s="53">
        <v>0.26758372000000002</v>
      </c>
      <c r="DM741" s="53">
        <v>0.32511436999999999</v>
      </c>
      <c r="DN741" s="53">
        <v>0.35170746000000003</v>
      </c>
      <c r="DO741" s="53">
        <v>0.35490273</v>
      </c>
      <c r="DP741" s="53">
        <v>0.33436278000000003</v>
      </c>
      <c r="DQ741" s="53">
        <v>0.33807303</v>
      </c>
      <c r="DR741" s="53">
        <v>0.43816173000000003</v>
      </c>
      <c r="DS741" s="53">
        <v>0.43865295999999998</v>
      </c>
      <c r="DT741" s="53">
        <v>0.40611357999999997</v>
      </c>
      <c r="DU741" s="53">
        <v>0.39170296999999998</v>
      </c>
      <c r="DV741" s="53">
        <v>0.42485478999999998</v>
      </c>
      <c r="DW741" s="53">
        <v>0.43645698999999999</v>
      </c>
      <c r="DX741" s="53">
        <v>0.39574466000000003</v>
      </c>
      <c r="DY741" s="53">
        <v>0.53198701999999998</v>
      </c>
      <c r="DZ741" s="53">
        <v>0.50676078999999996</v>
      </c>
      <c r="EA741" s="53">
        <v>0.50554827999999996</v>
      </c>
      <c r="EB741" s="53">
        <v>0.46542217000000002</v>
      </c>
      <c r="EC741" s="53">
        <v>0.47099200000000002</v>
      </c>
      <c r="ED741" s="53">
        <v>0.55853311999999999</v>
      </c>
      <c r="EE741" s="53">
        <v>0.65395481</v>
      </c>
      <c r="EF741" s="53">
        <v>0.67039764999999996</v>
      </c>
      <c r="EG741" s="53">
        <v>0.54559572999999995</v>
      </c>
      <c r="EH741" s="53">
        <v>0.54378314000000005</v>
      </c>
      <c r="EI741" s="53">
        <v>0.49451448999999997</v>
      </c>
      <c r="EJ741" s="53">
        <v>0.50372134999999996</v>
      </c>
      <c r="EK741" s="53">
        <v>0.56502258999999999</v>
      </c>
      <c r="EL741" s="53">
        <v>0.60024374999999996</v>
      </c>
      <c r="EM741" s="53">
        <v>0.60822622999999998</v>
      </c>
      <c r="EN741" s="53">
        <v>0.58999257999999999</v>
      </c>
      <c r="EO741" s="53">
        <v>0.58413680999999995</v>
      </c>
      <c r="EP741" s="53">
        <v>0.67337278</v>
      </c>
      <c r="EQ741" s="53">
        <v>0.66038392999999995</v>
      </c>
      <c r="ER741" s="53">
        <v>0.60744065000000003</v>
      </c>
      <c r="ES741" s="53">
        <v>0.57937285000000005</v>
      </c>
      <c r="ET741" s="53">
        <v>0.59955314999999998</v>
      </c>
      <c r="EU741" s="53">
        <v>0.60451745999999995</v>
      </c>
      <c r="EV741" s="53">
        <v>0.55138025000000002</v>
      </c>
      <c r="EW741" s="53">
        <v>63.44021</v>
      </c>
      <c r="EX741" s="53">
        <v>62.519410000000001</v>
      </c>
      <c r="EY741" s="53">
        <v>61.595950000000002</v>
      </c>
      <c r="EZ741" s="53">
        <v>60.917029999999997</v>
      </c>
      <c r="FA741" s="53">
        <v>60.306159999999998</v>
      </c>
      <c r="FB741" s="53">
        <v>59.634419999999999</v>
      </c>
      <c r="FC741" s="53">
        <v>59.031730000000003</v>
      </c>
      <c r="FD741" s="53">
        <v>59.831319999999998</v>
      </c>
      <c r="FE741" s="53">
        <v>62.886139999999997</v>
      </c>
      <c r="FF741" s="53">
        <v>66.715900000000005</v>
      </c>
      <c r="FG741" s="53">
        <v>70.772260000000003</v>
      </c>
      <c r="FH741" s="53">
        <v>74.538570000000007</v>
      </c>
      <c r="FI741" s="53">
        <v>77.789789999999996</v>
      </c>
      <c r="FJ741" s="53">
        <v>80.269120000000001</v>
      </c>
      <c r="FK741" s="53">
        <v>81.822029999999998</v>
      </c>
      <c r="FL741" s="53">
        <v>82.215230000000005</v>
      </c>
      <c r="FM741" s="53">
        <v>81.690960000000004</v>
      </c>
      <c r="FN741" s="53">
        <v>79.998930000000001</v>
      </c>
      <c r="FO741" s="53">
        <v>76.888620000000003</v>
      </c>
      <c r="FP741" s="53">
        <v>72.925250000000005</v>
      </c>
      <c r="FQ741" s="53">
        <v>70.035349999999994</v>
      </c>
      <c r="FR741" s="53">
        <v>68.113320000000002</v>
      </c>
      <c r="FS741" s="53">
        <v>66.638599999999997</v>
      </c>
      <c r="FT741" s="53">
        <v>65.324629999999999</v>
      </c>
      <c r="FU741" s="53">
        <v>26624.2</v>
      </c>
      <c r="FV741" s="53">
        <v>34448.99</v>
      </c>
      <c r="FW741" s="53">
        <v>20.522680000000001</v>
      </c>
      <c r="FX741" s="53">
        <v>1</v>
      </c>
    </row>
    <row r="742" spans="1:180" x14ac:dyDescent="0.3">
      <c r="A742" t="s">
        <v>174</v>
      </c>
      <c r="B742" t="s">
        <v>249</v>
      </c>
      <c r="C742" t="s">
        <v>0</v>
      </c>
      <c r="D742" t="s">
        <v>227</v>
      </c>
      <c r="E742" t="s">
        <v>189</v>
      </c>
      <c r="F742" t="s">
        <v>241</v>
      </c>
      <c r="G742" t="s">
        <v>242</v>
      </c>
      <c r="H742" s="53">
        <v>4947</v>
      </c>
      <c r="I742" s="53">
        <v>4.8776288000000001</v>
      </c>
      <c r="J742" s="53">
        <v>4.7246822999999996</v>
      </c>
      <c r="K742" s="53">
        <v>4.6303622999999998</v>
      </c>
      <c r="L742" s="53">
        <v>4.5598577000000002</v>
      </c>
      <c r="M742" s="53">
        <v>4.6154732999999997</v>
      </c>
      <c r="N742" s="53">
        <v>4.8667170999999998</v>
      </c>
      <c r="O742" s="53">
        <v>5.1477097000000001</v>
      </c>
      <c r="P742" s="53">
        <v>5.7373129</v>
      </c>
      <c r="Q742" s="53">
        <v>6.9282933</v>
      </c>
      <c r="R742" s="53">
        <v>7.9577491</v>
      </c>
      <c r="S742" s="53">
        <v>8.8412438000000009</v>
      </c>
      <c r="T742" s="53">
        <v>9.5548781999999992</v>
      </c>
      <c r="U742" s="53">
        <v>9.9804636999999996</v>
      </c>
      <c r="V742" s="53">
        <v>10.366443</v>
      </c>
      <c r="W742" s="53">
        <v>10.680885</v>
      </c>
      <c r="X742" s="53">
        <v>10.747991000000001</v>
      </c>
      <c r="Y742" s="53">
        <v>10.269131</v>
      </c>
      <c r="Z742" s="53">
        <v>8.8782820000000005</v>
      </c>
      <c r="AA742" s="53">
        <v>7.6499912999999999</v>
      </c>
      <c r="AB742" s="53">
        <v>6.7996268000000004</v>
      </c>
      <c r="AC742" s="53">
        <v>6.5012879999999997</v>
      </c>
      <c r="AD742" s="53">
        <v>5.9122735000000004</v>
      </c>
      <c r="AE742" s="53">
        <v>5.4208829999999999</v>
      </c>
      <c r="AF742" s="53">
        <v>5.0701901999999999</v>
      </c>
      <c r="AG742" s="53">
        <v>-5.50403E-3</v>
      </c>
      <c r="AH742" s="53">
        <v>-1.8705099999999999E-2</v>
      </c>
      <c r="AI742" s="53">
        <v>-1.244616E-2</v>
      </c>
      <c r="AJ742" s="53">
        <v>-3.6617690000000001E-2</v>
      </c>
      <c r="AK742" s="53">
        <v>-1.837712E-2</v>
      </c>
      <c r="AL742" s="53">
        <v>2.6607929999999998E-2</v>
      </c>
      <c r="AM742" s="53">
        <v>5.9820610000000003E-2</v>
      </c>
      <c r="AN742" s="53">
        <v>2.129139E-2</v>
      </c>
      <c r="AO742" s="53">
        <v>-0.10500105999999999</v>
      </c>
      <c r="AP742" s="53">
        <v>-0.25896457000000001</v>
      </c>
      <c r="AQ742" s="53">
        <v>-0.37417623999999999</v>
      </c>
      <c r="AR742" s="53">
        <v>-0.37528930999999999</v>
      </c>
      <c r="AS742" s="53">
        <v>-0.36374202999999999</v>
      </c>
      <c r="AT742" s="53">
        <v>-0.42771366</v>
      </c>
      <c r="AU742" s="53">
        <v>-0.45956640999999998</v>
      </c>
      <c r="AV742" s="53">
        <v>-0.39260926000000002</v>
      </c>
      <c r="AW742" s="53">
        <v>-0.32379648999999999</v>
      </c>
      <c r="AX742" s="53">
        <v>-0.23559593000000001</v>
      </c>
      <c r="AY742" s="53">
        <v>-0.16561616000000001</v>
      </c>
      <c r="AZ742" s="53">
        <v>-0.16215029</v>
      </c>
      <c r="BA742" s="53">
        <v>-7.3850789999999999E-2</v>
      </c>
      <c r="BB742" s="53">
        <v>-3.2459250000000002E-2</v>
      </c>
      <c r="BC742" s="53">
        <v>-1.9654430000000001E-2</v>
      </c>
      <c r="BD742" s="53">
        <v>-3.6885330000000001E-2</v>
      </c>
      <c r="BE742" s="53">
        <v>0.13399295</v>
      </c>
      <c r="BF742" s="53">
        <v>0.11681648</v>
      </c>
      <c r="BG742" s="53">
        <v>0.11971641</v>
      </c>
      <c r="BH742" s="53">
        <v>9.3555189999999996E-2</v>
      </c>
      <c r="BI742" s="53">
        <v>0.11750758</v>
      </c>
      <c r="BJ742" s="53">
        <v>0.1752638</v>
      </c>
      <c r="BK742" s="53">
        <v>0.23140284999999999</v>
      </c>
      <c r="BL742" s="53">
        <v>0.21223669000000001</v>
      </c>
      <c r="BM742" s="53">
        <v>0.10205661000000001</v>
      </c>
      <c r="BN742" s="53">
        <v>-3.5188999999999998E-2</v>
      </c>
      <c r="BO742" s="53">
        <v>-0.13042073000000001</v>
      </c>
      <c r="BP742" s="53">
        <v>-0.11434051000000001</v>
      </c>
      <c r="BQ742" s="53">
        <v>-9.1190030000000005E-2</v>
      </c>
      <c r="BR742" s="53">
        <v>-0.14894576000000001</v>
      </c>
      <c r="BS742" s="53">
        <v>-0.17743998999999999</v>
      </c>
      <c r="BT742" s="53">
        <v>-0.10122204999999999</v>
      </c>
      <c r="BU742" s="53">
        <v>-3.4100169999999999E-2</v>
      </c>
      <c r="BV742" s="53">
        <v>2.5592810000000001E-2</v>
      </c>
      <c r="BW742" s="53">
        <v>7.3670230000000003E-2</v>
      </c>
      <c r="BX742" s="53">
        <v>5.0094310000000003E-2</v>
      </c>
      <c r="BY742" s="53">
        <v>0.11440531</v>
      </c>
      <c r="BZ742" s="53">
        <v>0.14081883000000001</v>
      </c>
      <c r="CA742" s="53">
        <v>0.14318201</v>
      </c>
      <c r="CB742" s="53">
        <v>0.11223209000000001</v>
      </c>
      <c r="CC742" s="53">
        <v>0.23060786999999999</v>
      </c>
      <c r="CD742" s="53">
        <v>0.21067888000000001</v>
      </c>
      <c r="CE742" s="53">
        <v>0.21125173999999999</v>
      </c>
      <c r="CF742" s="53">
        <v>0.18371229</v>
      </c>
      <c r="CG742" s="53">
        <v>0.21162079</v>
      </c>
      <c r="CH742" s="53">
        <v>0.27822225</v>
      </c>
      <c r="CI742" s="53">
        <v>0.35024018000000001</v>
      </c>
      <c r="CJ742" s="53">
        <v>0.34448434999999999</v>
      </c>
      <c r="CK742" s="53">
        <v>0.24546371</v>
      </c>
      <c r="CL742" s="53">
        <v>0.11979655</v>
      </c>
      <c r="CM742" s="53">
        <v>3.8403560000000003E-2</v>
      </c>
      <c r="CN742" s="53">
        <v>6.6391710000000007E-2</v>
      </c>
      <c r="CO742" s="53">
        <v>9.7578090000000006E-2</v>
      </c>
      <c r="CP742" s="53">
        <v>4.4127729999999997E-2</v>
      </c>
      <c r="CQ742" s="53">
        <v>1.7959590000000001E-2</v>
      </c>
      <c r="CR742" s="53">
        <v>0.1005918</v>
      </c>
      <c r="CS742" s="53">
        <v>0.16654273</v>
      </c>
      <c r="CT742" s="53">
        <v>0.20649123999999999</v>
      </c>
      <c r="CU742" s="53">
        <v>0.23939968</v>
      </c>
      <c r="CV742" s="53">
        <v>0.19709441999999999</v>
      </c>
      <c r="CW742" s="53">
        <v>0.24479092</v>
      </c>
      <c r="CX742" s="53">
        <v>0.26083107</v>
      </c>
      <c r="CY742" s="53">
        <v>0.25596223000000001</v>
      </c>
      <c r="CZ742" s="53">
        <v>0.21551060999999999</v>
      </c>
      <c r="DA742" s="53">
        <v>0.32722278999999999</v>
      </c>
      <c r="DB742" s="53">
        <v>0.30454078000000001</v>
      </c>
      <c r="DC742" s="53">
        <v>0.30278658000000003</v>
      </c>
      <c r="DD742" s="53">
        <v>0.27386938</v>
      </c>
      <c r="DE742" s="53">
        <v>0.30573400000000001</v>
      </c>
      <c r="DF742" s="53">
        <v>0.38118020000000002</v>
      </c>
      <c r="DG742" s="53">
        <v>0.46907750999999998</v>
      </c>
      <c r="DH742" s="53">
        <v>0.4767325</v>
      </c>
      <c r="DI742" s="53">
        <v>0.38887081000000001</v>
      </c>
      <c r="DJ742" s="53">
        <v>0.27478259999999999</v>
      </c>
      <c r="DK742" s="53">
        <v>0.20722784999999999</v>
      </c>
      <c r="DL742" s="53">
        <v>0.24712442000000001</v>
      </c>
      <c r="DM742" s="53">
        <v>0.28634671</v>
      </c>
      <c r="DN742" s="53">
        <v>0.23720172</v>
      </c>
      <c r="DO742" s="53">
        <v>0.21335915999999999</v>
      </c>
      <c r="DP742" s="53">
        <v>0.30240566000000002</v>
      </c>
      <c r="DQ742" s="53">
        <v>0.36718562999999999</v>
      </c>
      <c r="DR742" s="53">
        <v>0.38739016999999998</v>
      </c>
      <c r="DS742" s="53">
        <v>0.40512862999999999</v>
      </c>
      <c r="DT742" s="53">
        <v>0.34409452000000001</v>
      </c>
      <c r="DU742" s="53">
        <v>0.37517652000000001</v>
      </c>
      <c r="DV742" s="53">
        <v>0.38084282000000003</v>
      </c>
      <c r="DW742" s="53">
        <v>0.36874195999999998</v>
      </c>
      <c r="DX742" s="53">
        <v>0.31878864000000001</v>
      </c>
      <c r="DY742" s="53">
        <v>0.46671928000000001</v>
      </c>
      <c r="DZ742" s="53">
        <v>0.44006235999999999</v>
      </c>
      <c r="EA742" s="53">
        <v>0.43494914000000001</v>
      </c>
      <c r="EB742" s="53">
        <v>0.40404226999999998</v>
      </c>
      <c r="EC742" s="53">
        <v>0.44161868999999998</v>
      </c>
      <c r="ED742" s="53">
        <v>0.52983606999999999</v>
      </c>
      <c r="EE742" s="53">
        <v>0.64065974999999997</v>
      </c>
      <c r="EF742" s="53">
        <v>0.66767730000000003</v>
      </c>
      <c r="EG742" s="53">
        <v>0.59592847999999998</v>
      </c>
      <c r="EH742" s="53">
        <v>0.49855767000000001</v>
      </c>
      <c r="EI742" s="53">
        <v>0.45098336</v>
      </c>
      <c r="EJ742" s="53">
        <v>0.50807323000000004</v>
      </c>
      <c r="EK742" s="53">
        <v>0.55889869999999997</v>
      </c>
      <c r="EL742" s="53">
        <v>0.51596962999999996</v>
      </c>
      <c r="EM742" s="53">
        <v>0.49548557999999998</v>
      </c>
      <c r="EN742" s="53">
        <v>0.59379336000000005</v>
      </c>
      <c r="EO742" s="53">
        <v>0.65688195000000005</v>
      </c>
      <c r="EP742" s="53">
        <v>0.64857891000000001</v>
      </c>
      <c r="EQ742" s="53">
        <v>0.64441501999999995</v>
      </c>
      <c r="ER742" s="53">
        <v>0.55633913000000002</v>
      </c>
      <c r="ES742" s="53">
        <v>0.56343312000000001</v>
      </c>
      <c r="ET742" s="53">
        <v>0.55412088999999998</v>
      </c>
      <c r="EU742" s="53">
        <v>0.53157889999999997</v>
      </c>
      <c r="EV742" s="53">
        <v>0.46790606000000001</v>
      </c>
      <c r="EW742" s="53">
        <v>65.747559999999993</v>
      </c>
      <c r="EX742" s="53">
        <v>64.753010000000003</v>
      </c>
      <c r="EY742" s="53">
        <v>63.882680000000001</v>
      </c>
      <c r="EZ742" s="53">
        <v>63.219320000000003</v>
      </c>
      <c r="FA742" s="53">
        <v>62.455370000000002</v>
      </c>
      <c r="FB742" s="53">
        <v>61.88232</v>
      </c>
      <c r="FC742" s="53">
        <v>61.578530000000001</v>
      </c>
      <c r="FD742" s="53">
        <v>62.916609999999999</v>
      </c>
      <c r="FE742" s="53">
        <v>65.822839999999999</v>
      </c>
      <c r="FF742" s="53">
        <v>69.337540000000004</v>
      </c>
      <c r="FG742" s="53">
        <v>73.091070000000002</v>
      </c>
      <c r="FH742" s="53">
        <v>76.627799999999993</v>
      </c>
      <c r="FI742" s="53">
        <v>79.582669999999993</v>
      </c>
      <c r="FJ742" s="53">
        <v>81.946219999999997</v>
      </c>
      <c r="FK742" s="53">
        <v>83.364689999999996</v>
      </c>
      <c r="FL742" s="53">
        <v>83.914410000000004</v>
      </c>
      <c r="FM742" s="53">
        <v>83.595650000000006</v>
      </c>
      <c r="FN742" s="53">
        <v>82.246189999999999</v>
      </c>
      <c r="FO742" s="53">
        <v>79.701800000000006</v>
      </c>
      <c r="FP742" s="53">
        <v>76.108959999999996</v>
      </c>
      <c r="FQ742" s="53">
        <v>72.563670000000002</v>
      </c>
      <c r="FR742" s="53">
        <v>70.328639999999993</v>
      </c>
      <c r="FS742" s="53">
        <v>68.578000000000003</v>
      </c>
      <c r="FT742" s="53">
        <v>67.179050000000004</v>
      </c>
      <c r="FU742" s="53">
        <v>26629.68</v>
      </c>
      <c r="FV742" s="53">
        <v>36238.699999999997</v>
      </c>
      <c r="FW742" s="53">
        <v>29.481809999999999</v>
      </c>
      <c r="FX742" s="53">
        <v>1</v>
      </c>
    </row>
    <row r="743" spans="1:180" x14ac:dyDescent="0.3">
      <c r="A743" t="s">
        <v>174</v>
      </c>
      <c r="B743" t="s">
        <v>249</v>
      </c>
      <c r="C743" t="s">
        <v>0</v>
      </c>
      <c r="D743" t="s">
        <v>227</v>
      </c>
      <c r="E743" t="s">
        <v>190</v>
      </c>
      <c r="F743" t="s">
        <v>241</v>
      </c>
      <c r="G743" t="s">
        <v>242</v>
      </c>
      <c r="H743" s="53">
        <v>4947</v>
      </c>
      <c r="I743" s="53">
        <v>4.7890967</v>
      </c>
      <c r="J743" s="53">
        <v>4.6753523000000001</v>
      </c>
      <c r="K743" s="53">
        <v>4.5741021000000002</v>
      </c>
      <c r="L743" s="53">
        <v>4.5159361999999996</v>
      </c>
      <c r="M743" s="53">
        <v>4.5426767000000003</v>
      </c>
      <c r="N743" s="53">
        <v>4.8158728000000002</v>
      </c>
      <c r="O743" s="53">
        <v>5.2328771999999999</v>
      </c>
      <c r="P743" s="53">
        <v>5.6732988000000004</v>
      </c>
      <c r="Q743" s="53">
        <v>6.7824656000000001</v>
      </c>
      <c r="R743" s="53">
        <v>7.7872854</v>
      </c>
      <c r="S743" s="53">
        <v>8.6270634000000008</v>
      </c>
      <c r="T743" s="53">
        <v>9.2614172000000003</v>
      </c>
      <c r="U743" s="53">
        <v>9.6345396999999995</v>
      </c>
      <c r="V743" s="53">
        <v>9.9960368000000006</v>
      </c>
      <c r="W743" s="53">
        <v>10.304161000000001</v>
      </c>
      <c r="X743" s="53">
        <v>10.366463</v>
      </c>
      <c r="Y743" s="53">
        <v>9.8814791</v>
      </c>
      <c r="Z743" s="53">
        <v>8.5758569999999992</v>
      </c>
      <c r="AA743" s="53">
        <v>7.351153</v>
      </c>
      <c r="AB743" s="53">
        <v>6.8518917999999998</v>
      </c>
      <c r="AC743" s="53">
        <v>6.2806765999999996</v>
      </c>
      <c r="AD743" s="53">
        <v>5.7492302999999998</v>
      </c>
      <c r="AE743" s="53">
        <v>5.2992065999999998</v>
      </c>
      <c r="AF743" s="53">
        <v>4.9678367999999997</v>
      </c>
      <c r="AG743" s="53">
        <v>8.7594060000000001E-2</v>
      </c>
      <c r="AH743" s="53">
        <v>9.638389E-2</v>
      </c>
      <c r="AI743" s="53">
        <v>7.3685570000000006E-2</v>
      </c>
      <c r="AJ743" s="53">
        <v>5.4350219999999998E-2</v>
      </c>
      <c r="AK743" s="53">
        <v>4.3385680000000003E-2</v>
      </c>
      <c r="AL743" s="53">
        <v>9.3386990000000003E-2</v>
      </c>
      <c r="AM743" s="53">
        <v>0.12862992000000001</v>
      </c>
      <c r="AN743" s="53">
        <v>0.10966114</v>
      </c>
      <c r="AO743" s="53">
        <v>3.4813030000000002E-2</v>
      </c>
      <c r="AP743" s="53">
        <v>-9.2495540000000001E-2</v>
      </c>
      <c r="AQ743" s="53">
        <v>-0.19712805999999999</v>
      </c>
      <c r="AR743" s="53">
        <v>-0.22609273999999999</v>
      </c>
      <c r="AS743" s="53">
        <v>-0.23181146999999999</v>
      </c>
      <c r="AT743" s="53">
        <v>-0.28068980999999998</v>
      </c>
      <c r="AU743" s="53">
        <v>-0.29511081</v>
      </c>
      <c r="AV743" s="53">
        <v>-0.22373499999999999</v>
      </c>
      <c r="AW743" s="53">
        <v>-0.17429815000000001</v>
      </c>
      <c r="AX743" s="53">
        <v>-5.5583010000000002E-2</v>
      </c>
      <c r="AY743" s="53">
        <v>-3.1687510000000002E-2</v>
      </c>
      <c r="AZ743" s="53">
        <v>-1.0416399999999999E-2</v>
      </c>
      <c r="BA743" s="53">
        <v>-2.5289100000000001E-3</v>
      </c>
      <c r="BB743" s="53">
        <v>0.10312269</v>
      </c>
      <c r="BC743" s="53">
        <v>0.10984911999999999</v>
      </c>
      <c r="BD743" s="53">
        <v>7.8825989999999999E-2</v>
      </c>
      <c r="BE743" s="53">
        <v>0.22368453999999999</v>
      </c>
      <c r="BF743" s="53">
        <v>0.22872207</v>
      </c>
      <c r="BG743" s="53">
        <v>0.20419781000000001</v>
      </c>
      <c r="BH743" s="53">
        <v>0.18289257</v>
      </c>
      <c r="BI743" s="53">
        <v>0.17555666</v>
      </c>
      <c r="BJ743" s="53">
        <v>0.24601728</v>
      </c>
      <c r="BK743" s="53">
        <v>0.29363214999999998</v>
      </c>
      <c r="BL743" s="53">
        <v>0.29691993</v>
      </c>
      <c r="BM743" s="53">
        <v>0.23524814999999999</v>
      </c>
      <c r="BN743" s="53">
        <v>0.12049902999999999</v>
      </c>
      <c r="BO743" s="53">
        <v>3.2793170000000003E-2</v>
      </c>
      <c r="BP743" s="53">
        <v>1.9445670000000002E-2</v>
      </c>
      <c r="BQ743" s="53">
        <v>2.279281E-2</v>
      </c>
      <c r="BR743" s="53">
        <v>-2.7273309999999999E-2</v>
      </c>
      <c r="BS743" s="53">
        <v>-3.8726110000000001E-2</v>
      </c>
      <c r="BT743" s="53">
        <v>4.0911200000000002E-2</v>
      </c>
      <c r="BU743" s="53">
        <v>8.8321259999999999E-2</v>
      </c>
      <c r="BV743" s="53">
        <v>0.18644105</v>
      </c>
      <c r="BW743" s="53">
        <v>0.18502373999999999</v>
      </c>
      <c r="BX743" s="53">
        <v>0.18189872000000001</v>
      </c>
      <c r="BY743" s="53">
        <v>0.17556408000000001</v>
      </c>
      <c r="BZ743" s="53">
        <v>0.27067806999999999</v>
      </c>
      <c r="CA743" s="53">
        <v>0.26863298000000002</v>
      </c>
      <c r="CB743" s="53">
        <v>0.22357868</v>
      </c>
      <c r="CC743" s="53">
        <v>0.31794073</v>
      </c>
      <c r="CD743" s="53">
        <v>0.32037958999999999</v>
      </c>
      <c r="CE743" s="53">
        <v>0.29459038999999998</v>
      </c>
      <c r="CF743" s="53">
        <v>0.27192026000000002</v>
      </c>
      <c r="CG743" s="53">
        <v>0.26709743000000002</v>
      </c>
      <c r="CH743" s="53">
        <v>0.35172872999999999</v>
      </c>
      <c r="CI743" s="53">
        <v>0.40791180999999999</v>
      </c>
      <c r="CJ743" s="53">
        <v>0.42661443999999998</v>
      </c>
      <c r="CK743" s="53">
        <v>0.37406938000000001</v>
      </c>
      <c r="CL743" s="53">
        <v>0.26801807</v>
      </c>
      <c r="CM743" s="53">
        <v>0.19203611000000001</v>
      </c>
      <c r="CN743" s="53">
        <v>0.18950522</v>
      </c>
      <c r="CO743" s="53">
        <v>0.19913110000000001</v>
      </c>
      <c r="CP743" s="53">
        <v>0.14824180000000001</v>
      </c>
      <c r="CQ743" s="53">
        <v>0.13884498000000001</v>
      </c>
      <c r="CR743" s="53">
        <v>0.22420446999999999</v>
      </c>
      <c r="CS743" s="53">
        <v>0.27021057999999998</v>
      </c>
      <c r="CT743" s="53">
        <v>0.35406619</v>
      </c>
      <c r="CU743" s="53">
        <v>0.33511770000000002</v>
      </c>
      <c r="CV743" s="53">
        <v>0.31509569999999998</v>
      </c>
      <c r="CW743" s="53">
        <v>0.29891060000000003</v>
      </c>
      <c r="CX743" s="53">
        <v>0.38672677999999999</v>
      </c>
      <c r="CY743" s="53">
        <v>0.37860628000000002</v>
      </c>
      <c r="CZ743" s="53">
        <v>0.32383457999999998</v>
      </c>
      <c r="DA743" s="53">
        <v>0.41219642000000001</v>
      </c>
      <c r="DB743" s="53">
        <v>0.41203662000000002</v>
      </c>
      <c r="DC743" s="53">
        <v>0.38498295999999999</v>
      </c>
      <c r="DD743" s="53">
        <v>0.36094846000000003</v>
      </c>
      <c r="DE743" s="53">
        <v>0.35863869999999998</v>
      </c>
      <c r="DF743" s="53">
        <v>0.45744019000000002</v>
      </c>
      <c r="DG743" s="53">
        <v>0.52219196000000001</v>
      </c>
      <c r="DH743" s="53">
        <v>0.55630944000000004</v>
      </c>
      <c r="DI743" s="53">
        <v>0.51289012</v>
      </c>
      <c r="DJ743" s="53">
        <v>0.41553711999999998</v>
      </c>
      <c r="DK743" s="53">
        <v>0.35127904999999998</v>
      </c>
      <c r="DL743" s="53">
        <v>0.35956429000000001</v>
      </c>
      <c r="DM743" s="53">
        <v>0.37546889</v>
      </c>
      <c r="DN743" s="53">
        <v>0.32375739999999997</v>
      </c>
      <c r="DO743" s="53">
        <v>0.31641655000000002</v>
      </c>
      <c r="DP743" s="53">
        <v>0.40749774999999999</v>
      </c>
      <c r="DQ743" s="53">
        <v>0.4520999</v>
      </c>
      <c r="DR743" s="53">
        <v>0.52169083000000005</v>
      </c>
      <c r="DS743" s="53">
        <v>0.48521115999999997</v>
      </c>
      <c r="DT743" s="53">
        <v>0.44829218999999998</v>
      </c>
      <c r="DU743" s="53">
        <v>0.42225663000000002</v>
      </c>
      <c r="DV743" s="53">
        <v>0.50277499000000003</v>
      </c>
      <c r="DW743" s="53">
        <v>0.48858006999999998</v>
      </c>
      <c r="DX743" s="53">
        <v>0.42408997999999998</v>
      </c>
      <c r="DY743" s="53">
        <v>0.54828688999999997</v>
      </c>
      <c r="DZ743" s="53">
        <v>0.54437530000000001</v>
      </c>
      <c r="EA743" s="53">
        <v>0.5154957</v>
      </c>
      <c r="EB743" s="53">
        <v>0.48949081</v>
      </c>
      <c r="EC743" s="53">
        <v>0.49080968000000003</v>
      </c>
      <c r="ED743" s="53">
        <v>0.61007047000000003</v>
      </c>
      <c r="EE743" s="53">
        <v>0.68719370999999996</v>
      </c>
      <c r="EF743" s="53">
        <v>0.74356774000000003</v>
      </c>
      <c r="EG743" s="53">
        <v>0.71332574000000004</v>
      </c>
      <c r="EH743" s="53">
        <v>0.62853168999999998</v>
      </c>
      <c r="EI743" s="53">
        <v>0.58120077000000003</v>
      </c>
      <c r="EJ743" s="53">
        <v>0.60510269000000005</v>
      </c>
      <c r="EK743" s="53">
        <v>0.63007316999999996</v>
      </c>
      <c r="EL743" s="53">
        <v>0.57717342000000005</v>
      </c>
      <c r="EM743" s="53">
        <v>0.57280125999999998</v>
      </c>
      <c r="EN743" s="53">
        <v>0.67214394</v>
      </c>
      <c r="EO743" s="53">
        <v>0.71471931</v>
      </c>
      <c r="EP743" s="53">
        <v>0.76371489000000004</v>
      </c>
      <c r="EQ743" s="53">
        <v>0.70192241</v>
      </c>
      <c r="ER743" s="53">
        <v>0.64060781</v>
      </c>
      <c r="ES743" s="53">
        <v>0.60034962000000003</v>
      </c>
      <c r="ET743" s="53">
        <v>0.67033036999999995</v>
      </c>
      <c r="EU743" s="53">
        <v>0.64736393000000003</v>
      </c>
      <c r="EV743" s="53">
        <v>0.56884266999999999</v>
      </c>
      <c r="EW743" s="53">
        <v>63.863979999999998</v>
      </c>
      <c r="EX743" s="53">
        <v>62.794159999999998</v>
      </c>
      <c r="EY743" s="53">
        <v>61.811079999999997</v>
      </c>
      <c r="EZ743" s="53">
        <v>60.951439999999998</v>
      </c>
      <c r="FA743" s="53">
        <v>60.255479999999999</v>
      </c>
      <c r="FB743" s="53">
        <v>59.695059999999998</v>
      </c>
      <c r="FC743" s="53">
        <v>59.237949999999998</v>
      </c>
      <c r="FD743" s="53">
        <v>60.11795</v>
      </c>
      <c r="FE743" s="53">
        <v>63.491840000000003</v>
      </c>
      <c r="FF743" s="53">
        <v>67.592209999999994</v>
      </c>
      <c r="FG743" s="53">
        <v>71.614410000000007</v>
      </c>
      <c r="FH743" s="53">
        <v>75.247389999999996</v>
      </c>
      <c r="FI743" s="53">
        <v>78.251239999999996</v>
      </c>
      <c r="FJ743" s="53">
        <v>80.522279999999995</v>
      </c>
      <c r="FK743" s="53">
        <v>81.948419999999999</v>
      </c>
      <c r="FL743" s="53">
        <v>82.347470000000001</v>
      </c>
      <c r="FM743" s="53">
        <v>81.652469999999994</v>
      </c>
      <c r="FN743" s="53">
        <v>79.764449999999997</v>
      </c>
      <c r="FO743" s="53">
        <v>76.440070000000006</v>
      </c>
      <c r="FP743" s="53">
        <v>72.438550000000006</v>
      </c>
      <c r="FQ743" s="53">
        <v>69.58081</v>
      </c>
      <c r="FR743" s="53">
        <v>67.579009999999997</v>
      </c>
      <c r="FS743" s="53">
        <v>65.900859999999994</v>
      </c>
      <c r="FT743" s="53">
        <v>64.594200000000001</v>
      </c>
      <c r="FU743" s="53">
        <v>26624.2</v>
      </c>
      <c r="FV743" s="53">
        <v>34448.99</v>
      </c>
      <c r="FW743" s="53">
        <v>20.522680000000001</v>
      </c>
      <c r="FX743" s="53">
        <v>1</v>
      </c>
    </row>
    <row r="744" spans="1:180" x14ac:dyDescent="0.3">
      <c r="A744" t="s">
        <v>174</v>
      </c>
      <c r="B744" t="s">
        <v>249</v>
      </c>
      <c r="C744" t="s">
        <v>0</v>
      </c>
      <c r="D744" t="s">
        <v>248</v>
      </c>
      <c r="E744" t="s">
        <v>189</v>
      </c>
      <c r="F744" t="s">
        <v>241</v>
      </c>
      <c r="G744" t="s">
        <v>242</v>
      </c>
      <c r="H744" s="53">
        <v>4947</v>
      </c>
      <c r="I744" s="53">
        <v>4.915254</v>
      </c>
      <c r="J744" s="53">
        <v>4.7470789</v>
      </c>
      <c r="K744" s="53">
        <v>4.6215903000000003</v>
      </c>
      <c r="L744" s="53">
        <v>4.5450967999999996</v>
      </c>
      <c r="M744" s="53">
        <v>4.5635624999999997</v>
      </c>
      <c r="N744" s="53">
        <v>4.6249795000000002</v>
      </c>
      <c r="O744" s="53">
        <v>4.5933029000000003</v>
      </c>
      <c r="P744" s="53">
        <v>4.5287113999999997</v>
      </c>
      <c r="Q744" s="53">
        <v>4.8584753999999997</v>
      </c>
      <c r="R744" s="53">
        <v>5.4974873000000004</v>
      </c>
      <c r="S744" s="53">
        <v>6.2005005000000004</v>
      </c>
      <c r="T744" s="53">
        <v>6.7643398000000001</v>
      </c>
      <c r="U744" s="53">
        <v>7.1264799999999999</v>
      </c>
      <c r="V744" s="53">
        <v>7.3889183999999997</v>
      </c>
      <c r="W744" s="53">
        <v>7.5444519999999997</v>
      </c>
      <c r="X744" s="53">
        <v>7.5517241000000004</v>
      </c>
      <c r="Y744" s="53">
        <v>7.4795474000000004</v>
      </c>
      <c r="Z744" s="53">
        <v>7.2151202999999997</v>
      </c>
      <c r="AA744" s="53">
        <v>6.7467186000000003</v>
      </c>
      <c r="AB744" s="53">
        <v>6.3196639000000001</v>
      </c>
      <c r="AC744" s="53">
        <v>6.2491393999999998</v>
      </c>
      <c r="AD744" s="53">
        <v>5.8119927999999996</v>
      </c>
      <c r="AE744" s="53">
        <v>5.3929670999999999</v>
      </c>
      <c r="AF744" s="53">
        <v>5.0617010999999996</v>
      </c>
      <c r="AG744" s="53">
        <v>-7.7726770000000001E-2</v>
      </c>
      <c r="AH744" s="53">
        <v>-7.894967E-2</v>
      </c>
      <c r="AI744" s="53">
        <v>-7.340062E-2</v>
      </c>
      <c r="AJ744" s="53">
        <v>-7.1372840000000007E-2</v>
      </c>
      <c r="AK744" s="53">
        <v>-2.0977260000000001E-2</v>
      </c>
      <c r="AL744" s="53">
        <v>4.1505300000000004E-3</v>
      </c>
      <c r="AM744" s="53">
        <v>5.4371490000000001E-2</v>
      </c>
      <c r="AN744" s="53">
        <v>-1.6598169999999999E-2</v>
      </c>
      <c r="AO744" s="53">
        <v>-0.15755008000000001</v>
      </c>
      <c r="AP744" s="53">
        <v>-0.28184345</v>
      </c>
      <c r="AQ744" s="53">
        <v>-0.39830275999999998</v>
      </c>
      <c r="AR744" s="53">
        <v>-0.43210511000000001</v>
      </c>
      <c r="AS744" s="53">
        <v>-0.39200819999999997</v>
      </c>
      <c r="AT744" s="53">
        <v>-0.35817121000000002</v>
      </c>
      <c r="AU744" s="53">
        <v>-0.36093756999999999</v>
      </c>
      <c r="AV744" s="53">
        <v>-0.37713998999999998</v>
      </c>
      <c r="AW744" s="53">
        <v>-0.34762716999999999</v>
      </c>
      <c r="AX744" s="53">
        <v>-0.25133926000000001</v>
      </c>
      <c r="AY744" s="53">
        <v>-0.20948220000000001</v>
      </c>
      <c r="AZ744" s="53">
        <v>-0.18213518000000001</v>
      </c>
      <c r="BA744" s="53">
        <v>-0.1173463</v>
      </c>
      <c r="BB744" s="53">
        <v>-7.8266489999999994E-2</v>
      </c>
      <c r="BC744" s="53">
        <v>-5.0466820000000003E-2</v>
      </c>
      <c r="BD744" s="53">
        <v>-6.9503869999999995E-2</v>
      </c>
      <c r="BE744" s="53">
        <v>7.6678999999999997E-2</v>
      </c>
      <c r="BF744" s="53">
        <v>6.5966759999999999E-2</v>
      </c>
      <c r="BG744" s="53">
        <v>6.8664849999999999E-2</v>
      </c>
      <c r="BH744" s="53">
        <v>6.591234E-2</v>
      </c>
      <c r="BI744" s="53">
        <v>0.11383641</v>
      </c>
      <c r="BJ744" s="53">
        <v>0.14126702999999999</v>
      </c>
      <c r="BK744" s="53">
        <v>0.20665201999999999</v>
      </c>
      <c r="BL744" s="53">
        <v>0.15269509000000001</v>
      </c>
      <c r="BM744" s="53">
        <v>1.9740509999999999E-2</v>
      </c>
      <c r="BN744" s="53">
        <v>-7.9580410000000004E-2</v>
      </c>
      <c r="BO744" s="53">
        <v>-0.16531044</v>
      </c>
      <c r="BP744" s="53">
        <v>-0.18090139999999999</v>
      </c>
      <c r="BQ744" s="53">
        <v>-0.13229563999999999</v>
      </c>
      <c r="BR744" s="53">
        <v>-9.0289179999999997E-2</v>
      </c>
      <c r="BS744" s="53">
        <v>-9.2862120000000006E-2</v>
      </c>
      <c r="BT744" s="53">
        <v>-0.10751365</v>
      </c>
      <c r="BU744" s="53">
        <v>-8.161264E-2</v>
      </c>
      <c r="BV744" s="53">
        <v>3.1893300000000002E-3</v>
      </c>
      <c r="BW744" s="53">
        <v>2.1045029999999999E-2</v>
      </c>
      <c r="BX744" s="53">
        <v>2.8218679999999999E-2</v>
      </c>
      <c r="BY744" s="53">
        <v>7.2973200000000002E-2</v>
      </c>
      <c r="BZ744" s="53">
        <v>9.9643460000000003E-2</v>
      </c>
      <c r="CA744" s="53">
        <v>0.11753825</v>
      </c>
      <c r="CB744" s="53">
        <v>8.6281120000000003E-2</v>
      </c>
      <c r="CC744" s="53">
        <v>0.18361976999999999</v>
      </c>
      <c r="CD744" s="53">
        <v>0.16633496</v>
      </c>
      <c r="CE744" s="53">
        <v>0.16705871</v>
      </c>
      <c r="CF744" s="53">
        <v>0.16099616</v>
      </c>
      <c r="CG744" s="53">
        <v>0.20720806</v>
      </c>
      <c r="CH744" s="53">
        <v>0.2362331</v>
      </c>
      <c r="CI744" s="53">
        <v>0.31212107</v>
      </c>
      <c r="CJ744" s="53">
        <v>0.26994690999999998</v>
      </c>
      <c r="CK744" s="53">
        <v>0.14253099</v>
      </c>
      <c r="CL744" s="53">
        <v>6.0506259999999999E-2</v>
      </c>
      <c r="CM744" s="53">
        <v>-3.9407799999999996E-3</v>
      </c>
      <c r="CN744" s="53">
        <v>-6.9188699999999997E-3</v>
      </c>
      <c r="CO744" s="53">
        <v>4.7580249999999998E-2</v>
      </c>
      <c r="CP744" s="53">
        <v>9.5245090000000004E-2</v>
      </c>
      <c r="CQ744" s="53">
        <v>9.2805719999999994E-2</v>
      </c>
      <c r="CR744" s="53">
        <v>7.9229170000000002E-2</v>
      </c>
      <c r="CS744" s="53">
        <v>0.10262847999999999</v>
      </c>
      <c r="CT744" s="53">
        <v>0.17947518000000001</v>
      </c>
      <c r="CU744" s="53">
        <v>0.18070797</v>
      </c>
      <c r="CV744" s="53">
        <v>0.17390931000000001</v>
      </c>
      <c r="CW744" s="53">
        <v>0.20478799</v>
      </c>
      <c r="CX744" s="53">
        <v>0.22286333999999999</v>
      </c>
      <c r="CY744" s="53">
        <v>0.23389811999999999</v>
      </c>
      <c r="CZ744" s="53">
        <v>0.19417767</v>
      </c>
      <c r="DA744" s="53">
        <v>0.29056105999999998</v>
      </c>
      <c r="DB744" s="53">
        <v>0.26670315999999999</v>
      </c>
      <c r="DC744" s="53">
        <v>0.26545256</v>
      </c>
      <c r="DD744" s="53">
        <v>0.25607948000000003</v>
      </c>
      <c r="DE744" s="53">
        <v>0.30057922999999998</v>
      </c>
      <c r="DF744" s="53">
        <v>0.33119917999999998</v>
      </c>
      <c r="DG744" s="53">
        <v>0.41759012000000001</v>
      </c>
      <c r="DH744" s="53">
        <v>0.38719872</v>
      </c>
      <c r="DI744" s="53">
        <v>0.26532146000000001</v>
      </c>
      <c r="DJ744" s="53">
        <v>0.20059293</v>
      </c>
      <c r="DK744" s="53">
        <v>0.15742937000000001</v>
      </c>
      <c r="DL744" s="53">
        <v>0.16706414999999999</v>
      </c>
      <c r="DM744" s="53">
        <v>0.22745613000000001</v>
      </c>
      <c r="DN744" s="53">
        <v>0.28077985</v>
      </c>
      <c r="DO744" s="53">
        <v>0.27847404999999997</v>
      </c>
      <c r="DP744" s="53">
        <v>0.26597150000000003</v>
      </c>
      <c r="DQ744" s="53">
        <v>0.28686910999999998</v>
      </c>
      <c r="DR744" s="53">
        <v>0.35576102999999998</v>
      </c>
      <c r="DS744" s="53">
        <v>0.34037042000000001</v>
      </c>
      <c r="DT744" s="53">
        <v>0.31959945000000001</v>
      </c>
      <c r="DU744" s="53">
        <v>0.33660229000000003</v>
      </c>
      <c r="DV744" s="53">
        <v>0.34608370999999999</v>
      </c>
      <c r="DW744" s="53">
        <v>0.35025799000000002</v>
      </c>
      <c r="DX744" s="53">
        <v>0.30207371</v>
      </c>
      <c r="DY744" s="53">
        <v>0.44496680999999999</v>
      </c>
      <c r="DZ744" s="53">
        <v>0.41161958999999998</v>
      </c>
      <c r="EA744" s="53">
        <v>0.40751802999999998</v>
      </c>
      <c r="EB744" s="53">
        <v>0.39336515999999999</v>
      </c>
      <c r="EC744" s="53">
        <v>0.43539288999999998</v>
      </c>
      <c r="ED744" s="53">
        <v>0.46831567000000002</v>
      </c>
      <c r="EE744" s="53">
        <v>0.56987065000000003</v>
      </c>
      <c r="EF744" s="53">
        <v>0.55649199000000005</v>
      </c>
      <c r="EG744" s="53">
        <v>0.44261155000000002</v>
      </c>
      <c r="EH744" s="53">
        <v>0.40285598</v>
      </c>
      <c r="EI744" s="53">
        <v>0.39042168999999999</v>
      </c>
      <c r="EJ744" s="53">
        <v>0.41826737000000003</v>
      </c>
      <c r="EK744" s="53">
        <v>0.48716869000000002</v>
      </c>
      <c r="EL744" s="53">
        <v>0.54866188000000005</v>
      </c>
      <c r="EM744" s="53">
        <v>0.54654950999999996</v>
      </c>
      <c r="EN744" s="53">
        <v>0.53559783999999999</v>
      </c>
      <c r="EO744" s="53">
        <v>0.55288364999999995</v>
      </c>
      <c r="EP744" s="53">
        <v>0.61028961999999998</v>
      </c>
      <c r="EQ744" s="53">
        <v>0.57089814999999999</v>
      </c>
      <c r="ER744" s="53">
        <v>0.52995331000000001</v>
      </c>
      <c r="ES744" s="53">
        <v>0.52692178999999995</v>
      </c>
      <c r="ET744" s="53">
        <v>0.52399366000000003</v>
      </c>
      <c r="EU744" s="53">
        <v>0.51826306</v>
      </c>
      <c r="EV744" s="53">
        <v>0.45785920000000002</v>
      </c>
      <c r="EW744" s="53">
        <v>67.091269999999994</v>
      </c>
      <c r="EX744" s="53">
        <v>66.035719999999998</v>
      </c>
      <c r="EY744" s="53">
        <v>65.046040000000005</v>
      </c>
      <c r="EZ744" s="53">
        <v>64.194820000000007</v>
      </c>
      <c r="FA744" s="53">
        <v>63.465629999999997</v>
      </c>
      <c r="FB744" s="53">
        <v>62.68985</v>
      </c>
      <c r="FC744" s="53">
        <v>62.20852</v>
      </c>
      <c r="FD744" s="53">
        <v>63.382179999999998</v>
      </c>
      <c r="FE744" s="53">
        <v>66.184039999999996</v>
      </c>
      <c r="FF744" s="53">
        <v>69.775930000000002</v>
      </c>
      <c r="FG744" s="53">
        <v>73.703130000000002</v>
      </c>
      <c r="FH744" s="53">
        <v>77.246700000000004</v>
      </c>
      <c r="FI744" s="53">
        <v>80.303250000000006</v>
      </c>
      <c r="FJ744" s="53">
        <v>82.605869999999996</v>
      </c>
      <c r="FK744" s="53">
        <v>84.032619999999994</v>
      </c>
      <c r="FL744" s="53">
        <v>84.677850000000007</v>
      </c>
      <c r="FM744" s="53">
        <v>84.315489999999997</v>
      </c>
      <c r="FN744" s="53">
        <v>82.751339999999999</v>
      </c>
      <c r="FO744" s="53">
        <v>80.163219999999995</v>
      </c>
      <c r="FP744" s="53">
        <v>76.441929999999999</v>
      </c>
      <c r="FQ744" s="53">
        <v>72.944299999999998</v>
      </c>
      <c r="FR744" s="53">
        <v>70.606139999999996</v>
      </c>
      <c r="FS744" s="53">
        <v>68.949299999999994</v>
      </c>
      <c r="FT744" s="53">
        <v>67.514020000000002</v>
      </c>
      <c r="FU744" s="53">
        <v>26629.68</v>
      </c>
      <c r="FV744" s="53">
        <v>36238.699999999997</v>
      </c>
      <c r="FW744" s="53">
        <v>29.481809999999999</v>
      </c>
      <c r="FX744" s="53">
        <v>1</v>
      </c>
    </row>
    <row r="745" spans="1:180" x14ac:dyDescent="0.3">
      <c r="A745" t="s">
        <v>174</v>
      </c>
      <c r="B745" t="s">
        <v>249</v>
      </c>
      <c r="C745" t="s">
        <v>0</v>
      </c>
      <c r="D745" t="s">
        <v>227</v>
      </c>
      <c r="E745" t="s">
        <v>187</v>
      </c>
      <c r="F745" t="s">
        <v>241</v>
      </c>
      <c r="G745" t="s">
        <v>242</v>
      </c>
      <c r="H745" s="53">
        <v>4947</v>
      </c>
      <c r="I745" s="53">
        <v>4.8456996999999999</v>
      </c>
      <c r="J745" s="53">
        <v>4.7087450999999998</v>
      </c>
      <c r="K745" s="53">
        <v>4.6181980999999999</v>
      </c>
      <c r="L745" s="53">
        <v>4.5534236000000003</v>
      </c>
      <c r="M745" s="53">
        <v>4.6108969000000002</v>
      </c>
      <c r="N745" s="53">
        <v>4.6864711999999997</v>
      </c>
      <c r="O745" s="53">
        <v>4.8161968999999996</v>
      </c>
      <c r="P745" s="53">
        <v>5.6411382999999997</v>
      </c>
      <c r="Q745" s="53">
        <v>6.9041074</v>
      </c>
      <c r="R745" s="53">
        <v>7.9570021999999998</v>
      </c>
      <c r="S745" s="53">
        <v>8.7720748000000004</v>
      </c>
      <c r="T745" s="53">
        <v>9.3971084999999999</v>
      </c>
      <c r="U745" s="53">
        <v>9.6834556999999997</v>
      </c>
      <c r="V745" s="53">
        <v>9.9584296999999999</v>
      </c>
      <c r="W745" s="53">
        <v>10.201974999999999</v>
      </c>
      <c r="X745" s="53">
        <v>10.190215999999999</v>
      </c>
      <c r="Y745" s="53">
        <v>9.6584733000000007</v>
      </c>
      <c r="Z745" s="53">
        <v>8.4004463000000005</v>
      </c>
      <c r="AA745" s="53">
        <v>7.3449296000000004</v>
      </c>
      <c r="AB745" s="53">
        <v>6.5730838</v>
      </c>
      <c r="AC745" s="53">
        <v>6.1349676000000004</v>
      </c>
      <c r="AD745" s="53">
        <v>5.8747604000000004</v>
      </c>
      <c r="AE745" s="53">
        <v>5.3949854999999998</v>
      </c>
      <c r="AF745" s="53">
        <v>5.0809746999999996</v>
      </c>
      <c r="AG745" s="53">
        <v>4.9483850000000003E-2</v>
      </c>
      <c r="AH745" s="53">
        <v>5.6196929999999999E-2</v>
      </c>
      <c r="AI745" s="53">
        <v>6.4433190000000001E-2</v>
      </c>
      <c r="AJ745" s="53">
        <v>4.2741590000000003E-2</v>
      </c>
      <c r="AK745" s="53">
        <v>5.3521100000000002E-2</v>
      </c>
      <c r="AL745" s="53">
        <v>4.0587169999999999E-2</v>
      </c>
      <c r="AM745" s="53">
        <v>4.8960459999999997E-2</v>
      </c>
      <c r="AN745" s="53">
        <v>2.4362490000000001E-2</v>
      </c>
      <c r="AO745" s="53">
        <v>-4.1914449999999999E-2</v>
      </c>
      <c r="AP745" s="53">
        <v>-0.17512676999999999</v>
      </c>
      <c r="AQ745" s="53">
        <v>-0.31376347999999998</v>
      </c>
      <c r="AR745" s="53">
        <v>-0.30087308000000001</v>
      </c>
      <c r="AS745" s="53">
        <v>-0.30759011000000003</v>
      </c>
      <c r="AT745" s="53">
        <v>-0.36996931</v>
      </c>
      <c r="AU745" s="53">
        <v>-0.38278303000000002</v>
      </c>
      <c r="AV745" s="53">
        <v>-0.33313395000000001</v>
      </c>
      <c r="AW745" s="53">
        <v>-0.30184664999999999</v>
      </c>
      <c r="AX745" s="53">
        <v>-0.21241082</v>
      </c>
      <c r="AY745" s="53">
        <v>-0.10595485</v>
      </c>
      <c r="AZ745" s="53">
        <v>-6.7689799999999994E-2</v>
      </c>
      <c r="BA745" s="53">
        <v>-3.3695999999999997E-2</v>
      </c>
      <c r="BB745" s="53">
        <v>3.8321939999999999E-2</v>
      </c>
      <c r="BC745" s="53">
        <v>4.7616850000000002E-2</v>
      </c>
      <c r="BD745" s="53">
        <v>5.23729E-2</v>
      </c>
      <c r="BE745" s="53">
        <v>0.18589095</v>
      </c>
      <c r="BF745" s="53">
        <v>0.18654394999999999</v>
      </c>
      <c r="BG745" s="53">
        <v>0.18979462</v>
      </c>
      <c r="BH745" s="53">
        <v>0.16716308999999999</v>
      </c>
      <c r="BI745" s="53">
        <v>0.18256902999999999</v>
      </c>
      <c r="BJ745" s="53">
        <v>0.17605680000000001</v>
      </c>
      <c r="BK745" s="53">
        <v>0.20738367999999999</v>
      </c>
      <c r="BL745" s="53">
        <v>0.20090706999999999</v>
      </c>
      <c r="BM745" s="53">
        <v>0.16066669</v>
      </c>
      <c r="BN745" s="53">
        <v>5.7067109999999997E-2</v>
      </c>
      <c r="BO745" s="53">
        <v>-6.010803E-2</v>
      </c>
      <c r="BP745" s="53">
        <v>-3.3760310000000002E-2</v>
      </c>
      <c r="BQ745" s="53">
        <v>-3.4812530000000001E-2</v>
      </c>
      <c r="BR745" s="53">
        <v>-8.4669880000000003E-2</v>
      </c>
      <c r="BS745" s="53">
        <v>-9.1733709999999996E-2</v>
      </c>
      <c r="BT745" s="53">
        <v>-4.2448230000000003E-2</v>
      </c>
      <c r="BU745" s="53">
        <v>-2.576991E-2</v>
      </c>
      <c r="BV745" s="53">
        <v>3.2060520000000002E-2</v>
      </c>
      <c r="BW745" s="53">
        <v>0.10341704</v>
      </c>
      <c r="BX745" s="53">
        <v>0.11941316</v>
      </c>
      <c r="BY745" s="53">
        <v>0.13731140999999999</v>
      </c>
      <c r="BZ745" s="53">
        <v>0.20408699999999999</v>
      </c>
      <c r="CA745" s="53">
        <v>0.20286212000000001</v>
      </c>
      <c r="CB745" s="53">
        <v>0.19939625999999999</v>
      </c>
      <c r="CC745" s="53">
        <v>0.28036628000000002</v>
      </c>
      <c r="CD745" s="53">
        <v>0.27682224999999999</v>
      </c>
      <c r="CE745" s="53">
        <v>0.27661942</v>
      </c>
      <c r="CF745" s="53">
        <v>0.25333686</v>
      </c>
      <c r="CG745" s="53">
        <v>0.27194747000000002</v>
      </c>
      <c r="CH745" s="53">
        <v>0.26988259999999997</v>
      </c>
      <c r="CI745" s="53">
        <v>0.31710715</v>
      </c>
      <c r="CJ745" s="53">
        <v>0.32318108000000001</v>
      </c>
      <c r="CK745" s="53">
        <v>0.30097400000000002</v>
      </c>
      <c r="CL745" s="53">
        <v>0.21788418000000001</v>
      </c>
      <c r="CM745" s="53">
        <v>0.1155728</v>
      </c>
      <c r="CN745" s="53">
        <v>0.15124166</v>
      </c>
      <c r="CO745" s="53">
        <v>0.15411241000000001</v>
      </c>
      <c r="CP745" s="53">
        <v>0.11292814</v>
      </c>
      <c r="CQ745" s="53">
        <v>0.10984616</v>
      </c>
      <c r="CR745" s="53">
        <v>0.15887983</v>
      </c>
      <c r="CS745" s="53">
        <v>0.16543954999999999</v>
      </c>
      <c r="CT745" s="53">
        <v>0.20138</v>
      </c>
      <c r="CU745" s="53">
        <v>0.24842795000000001</v>
      </c>
      <c r="CV745" s="53">
        <v>0.24899982000000001</v>
      </c>
      <c r="CW745" s="53">
        <v>0.25575049999999999</v>
      </c>
      <c r="CX745" s="53">
        <v>0.31889549</v>
      </c>
      <c r="CY745" s="53">
        <v>0.31038418000000001</v>
      </c>
      <c r="CZ745" s="53">
        <v>0.30122431</v>
      </c>
      <c r="DA745" s="53">
        <v>0.37484110999999998</v>
      </c>
      <c r="DB745" s="53">
        <v>0.36710053999999998</v>
      </c>
      <c r="DC745" s="53">
        <v>0.36344421999999998</v>
      </c>
      <c r="DD745" s="53">
        <v>0.33951112999999999</v>
      </c>
      <c r="DE745" s="53">
        <v>0.36132590999999997</v>
      </c>
      <c r="DF745" s="53">
        <v>0.36370838999999999</v>
      </c>
      <c r="DG745" s="53">
        <v>0.42683061999999999</v>
      </c>
      <c r="DH745" s="53">
        <v>0.44545509</v>
      </c>
      <c r="DI745" s="53">
        <v>0.44128129999999999</v>
      </c>
      <c r="DJ745" s="53">
        <v>0.37870125999999998</v>
      </c>
      <c r="DK745" s="53">
        <v>0.29125363999999998</v>
      </c>
      <c r="DL745" s="53">
        <v>0.33624314</v>
      </c>
      <c r="DM745" s="53">
        <v>0.34303735000000002</v>
      </c>
      <c r="DN745" s="53">
        <v>0.31052565999999998</v>
      </c>
      <c r="DO745" s="53">
        <v>0.31142650999999999</v>
      </c>
      <c r="DP745" s="53">
        <v>0.36020740000000001</v>
      </c>
      <c r="DQ745" s="53">
        <v>0.35664951</v>
      </c>
      <c r="DR745" s="53">
        <v>0.37069997999999998</v>
      </c>
      <c r="DS745" s="53">
        <v>0.39343836999999998</v>
      </c>
      <c r="DT745" s="53">
        <v>0.37858649</v>
      </c>
      <c r="DU745" s="53">
        <v>0.37418960000000001</v>
      </c>
      <c r="DV745" s="53">
        <v>0.43370349000000002</v>
      </c>
      <c r="DW745" s="53">
        <v>0.41790622999999999</v>
      </c>
      <c r="DX745" s="53">
        <v>0.40305236999999999</v>
      </c>
      <c r="DY745" s="53">
        <v>0.51124822999999997</v>
      </c>
      <c r="DZ745" s="53">
        <v>0.49744756000000001</v>
      </c>
      <c r="EA745" s="53">
        <v>0.48880515000000002</v>
      </c>
      <c r="EB745" s="53">
        <v>0.46393263000000001</v>
      </c>
      <c r="EC745" s="53">
        <v>0.49037434000000002</v>
      </c>
      <c r="ED745" s="53">
        <v>0.49917802</v>
      </c>
      <c r="EE745" s="53">
        <v>0.58525384999999996</v>
      </c>
      <c r="EF745" s="53">
        <v>0.62199917000000005</v>
      </c>
      <c r="EG745" s="53">
        <v>0.64386244000000004</v>
      </c>
      <c r="EH745" s="53">
        <v>0.61089563000000002</v>
      </c>
      <c r="EI745" s="53">
        <v>0.54490859000000003</v>
      </c>
      <c r="EJ745" s="53">
        <v>0.60335591</v>
      </c>
      <c r="EK745" s="53">
        <v>0.61581443000000002</v>
      </c>
      <c r="EL745" s="53">
        <v>0.59582508999999995</v>
      </c>
      <c r="EM745" s="53">
        <v>0.60247583999999998</v>
      </c>
      <c r="EN745" s="53">
        <v>0.65089311999999999</v>
      </c>
      <c r="EO745" s="53">
        <v>0.63272574999999998</v>
      </c>
      <c r="EP745" s="53">
        <v>0.61517082999999995</v>
      </c>
      <c r="EQ745" s="53">
        <v>0.60281074999999995</v>
      </c>
      <c r="ER745" s="53">
        <v>0.56568896000000002</v>
      </c>
      <c r="ES745" s="53">
        <v>0.54519700000000004</v>
      </c>
      <c r="ET745" s="53">
        <v>0.59946856000000004</v>
      </c>
      <c r="EU745" s="53">
        <v>0.57315150000000004</v>
      </c>
      <c r="EV745" s="53">
        <v>0.55007572999999998</v>
      </c>
      <c r="EW745" s="53">
        <v>63.925750000000001</v>
      </c>
      <c r="EX745" s="53">
        <v>62.892879999999998</v>
      </c>
      <c r="EY745" s="53">
        <v>61.913200000000003</v>
      </c>
      <c r="EZ745" s="53">
        <v>61.090679999999999</v>
      </c>
      <c r="FA745" s="53">
        <v>60.375509999999998</v>
      </c>
      <c r="FB745" s="53">
        <v>59.70176</v>
      </c>
      <c r="FC745" s="53">
        <v>60.158029999999997</v>
      </c>
      <c r="FD745" s="53">
        <v>62.690249999999999</v>
      </c>
      <c r="FE745" s="53">
        <v>65.831519999999998</v>
      </c>
      <c r="FF745" s="53">
        <v>69.162170000000003</v>
      </c>
      <c r="FG745" s="53">
        <v>72.389269999999996</v>
      </c>
      <c r="FH745" s="53">
        <v>75.362570000000005</v>
      </c>
      <c r="FI745" s="53">
        <v>77.903030000000001</v>
      </c>
      <c r="FJ745" s="53">
        <v>79.763249999999999</v>
      </c>
      <c r="FK745" s="53">
        <v>80.933629999999994</v>
      </c>
      <c r="FL745" s="53">
        <v>81.366820000000004</v>
      </c>
      <c r="FM745" s="53">
        <v>80.908609999999996</v>
      </c>
      <c r="FN745" s="53">
        <v>79.852050000000006</v>
      </c>
      <c r="FO745" s="53">
        <v>77.744929999999997</v>
      </c>
      <c r="FP745" s="53">
        <v>74.812259999999995</v>
      </c>
      <c r="FQ745" s="53">
        <v>71.152289999999994</v>
      </c>
      <c r="FR745" s="53">
        <v>68.481639999999999</v>
      </c>
      <c r="FS745" s="53">
        <v>66.658919999999995</v>
      </c>
      <c r="FT745" s="53">
        <v>65.259270000000001</v>
      </c>
      <c r="FU745" s="53">
        <v>26630.13</v>
      </c>
      <c r="FV745" s="53">
        <v>34864.720000000001</v>
      </c>
      <c r="FW745" s="53">
        <v>18.084800000000001</v>
      </c>
      <c r="FX745" s="53">
        <v>1</v>
      </c>
    </row>
    <row r="746" spans="1:180" x14ac:dyDescent="0.3">
      <c r="A746" t="s">
        <v>174</v>
      </c>
      <c r="B746" t="s">
        <v>249</v>
      </c>
      <c r="C746" t="s">
        <v>0</v>
      </c>
      <c r="D746" t="s">
        <v>248</v>
      </c>
      <c r="E746" t="s">
        <v>190</v>
      </c>
      <c r="F746" t="s">
        <v>229</v>
      </c>
      <c r="G746" t="s">
        <v>242</v>
      </c>
      <c r="H746" s="53">
        <v>2247</v>
      </c>
      <c r="I746" s="53">
        <v>2.3406753</v>
      </c>
      <c r="J746" s="53">
        <v>2.2770559000000001</v>
      </c>
      <c r="K746" s="53">
        <v>2.2328258999999999</v>
      </c>
      <c r="L746" s="53">
        <v>2.2115605</v>
      </c>
      <c r="M746" s="53">
        <v>2.2062184999999999</v>
      </c>
      <c r="N746" s="53">
        <v>2.2905468999999998</v>
      </c>
      <c r="O746" s="53">
        <v>2.3441670000000001</v>
      </c>
      <c r="P746" s="53">
        <v>2.2474921000000001</v>
      </c>
      <c r="Q746" s="53">
        <v>2.3686593</v>
      </c>
      <c r="R746" s="53">
        <v>2.6905331000000001</v>
      </c>
      <c r="S746" s="53">
        <v>2.9879213</v>
      </c>
      <c r="T746" s="53">
        <v>3.1897243999999998</v>
      </c>
      <c r="U746" s="53">
        <v>3.3221109000000002</v>
      </c>
      <c r="V746" s="53">
        <v>3.4014546999999999</v>
      </c>
      <c r="W746" s="53">
        <v>3.4785268</v>
      </c>
      <c r="X746" s="53">
        <v>3.4557443999999999</v>
      </c>
      <c r="Y746" s="53">
        <v>3.4052498999999998</v>
      </c>
      <c r="Z746" s="53">
        <v>3.2974815</v>
      </c>
      <c r="AA746" s="53">
        <v>3.1070774000000001</v>
      </c>
      <c r="AB746" s="53">
        <v>3.0743409000000002</v>
      </c>
      <c r="AC746" s="53">
        <v>2.9644580999999999</v>
      </c>
      <c r="AD746" s="53">
        <v>2.7584553999999999</v>
      </c>
      <c r="AE746" s="53">
        <v>2.5483338999999998</v>
      </c>
      <c r="AF746" s="53">
        <v>2.4154239</v>
      </c>
      <c r="AG746" s="53">
        <v>3.0664139999999999E-2</v>
      </c>
      <c r="AH746" s="53">
        <v>2.966916E-2</v>
      </c>
      <c r="AI746" s="53">
        <v>3.1275089999999998E-2</v>
      </c>
      <c r="AJ746" s="53">
        <v>3.4481789999999998E-2</v>
      </c>
      <c r="AK746" s="53">
        <v>3.1837289999999997E-2</v>
      </c>
      <c r="AL746" s="53">
        <v>8.5019059999999994E-2</v>
      </c>
      <c r="AM746" s="53">
        <v>9.0988449999999998E-2</v>
      </c>
      <c r="AN746" s="53">
        <v>5.3737229999999997E-2</v>
      </c>
      <c r="AO746" s="53">
        <v>2.4256400000000002E-3</v>
      </c>
      <c r="AP746" s="53">
        <v>1.455067E-2</v>
      </c>
      <c r="AQ746" s="53">
        <v>-2.1050570000000001E-2</v>
      </c>
      <c r="AR746" s="53">
        <v>-6.541421E-2</v>
      </c>
      <c r="AS746" s="53">
        <v>-4.8829110000000002E-2</v>
      </c>
      <c r="AT746" s="53">
        <v>-4.36864E-2</v>
      </c>
      <c r="AU746" s="53">
        <v>-9.2702199999999992E-3</v>
      </c>
      <c r="AV746" s="53">
        <v>-2.1332340000000002E-2</v>
      </c>
      <c r="AW746" s="53">
        <v>-2.1914320000000001E-2</v>
      </c>
      <c r="AX746" s="53">
        <v>2.7818079999999999E-2</v>
      </c>
      <c r="AY746" s="53">
        <v>3.1697980000000001E-2</v>
      </c>
      <c r="AZ746" s="53">
        <v>4.3650220000000003E-2</v>
      </c>
      <c r="BA746" s="53">
        <v>5.4250220000000002E-2</v>
      </c>
      <c r="BB746" s="53">
        <v>7.6630119999999996E-2</v>
      </c>
      <c r="BC746" s="53">
        <v>5.7187500000000002E-2</v>
      </c>
      <c r="BD746" s="53">
        <v>5.3199969999999999E-2</v>
      </c>
      <c r="BE746" s="53">
        <v>7.5718510000000003E-2</v>
      </c>
      <c r="BF746" s="53">
        <v>7.444895E-2</v>
      </c>
      <c r="BG746" s="53">
        <v>7.4941049999999995E-2</v>
      </c>
      <c r="BH746" s="53">
        <v>7.7506000000000005E-2</v>
      </c>
      <c r="BI746" s="53">
        <v>7.4856560000000003E-2</v>
      </c>
      <c r="BJ746" s="53">
        <v>0.13273433000000001</v>
      </c>
      <c r="BK746" s="53">
        <v>0.14144461</v>
      </c>
      <c r="BL746" s="53">
        <v>0.1050277</v>
      </c>
      <c r="BM746" s="53">
        <v>5.549461E-2</v>
      </c>
      <c r="BN746" s="53">
        <v>7.2958969999999998E-2</v>
      </c>
      <c r="BO746" s="53">
        <v>4.3879639999999998E-2</v>
      </c>
      <c r="BP746" s="53">
        <v>5.5150399999999997E-3</v>
      </c>
      <c r="BQ746" s="53">
        <v>2.292367E-2</v>
      </c>
      <c r="BR746" s="53">
        <v>3.074031E-2</v>
      </c>
      <c r="BS746" s="53">
        <v>6.5558469999999994E-2</v>
      </c>
      <c r="BT746" s="53">
        <v>5.2871689999999999E-2</v>
      </c>
      <c r="BU746" s="53">
        <v>5.2653730000000003E-2</v>
      </c>
      <c r="BV746" s="53">
        <v>9.4802730000000002E-2</v>
      </c>
      <c r="BW746" s="53">
        <v>0.10107635</v>
      </c>
      <c r="BX746" s="53">
        <v>0.10739199000000001</v>
      </c>
      <c r="BY746" s="53">
        <v>0.11451543</v>
      </c>
      <c r="BZ746" s="53">
        <v>0.13117671</v>
      </c>
      <c r="CA746" s="53">
        <v>0.10805553</v>
      </c>
      <c r="CB746" s="53">
        <v>9.8855419999999999E-2</v>
      </c>
      <c r="CC746" s="53">
        <v>0.10692327</v>
      </c>
      <c r="CD746" s="53">
        <v>0.10546339</v>
      </c>
      <c r="CE746" s="53">
        <v>0.10518387</v>
      </c>
      <c r="CF746" s="53">
        <v>0.10730459000000001</v>
      </c>
      <c r="CG746" s="53">
        <v>0.10465178</v>
      </c>
      <c r="CH746" s="53">
        <v>0.16578164000000001</v>
      </c>
      <c r="CI746" s="53">
        <v>0.1763904</v>
      </c>
      <c r="CJ746" s="53">
        <v>0.14055119999999999</v>
      </c>
      <c r="CK746" s="53">
        <v>9.2249910000000004E-2</v>
      </c>
      <c r="CL746" s="53">
        <v>0.11341237999999999</v>
      </c>
      <c r="CM746" s="53">
        <v>8.8850200000000004E-2</v>
      </c>
      <c r="CN746" s="53">
        <v>5.4640300000000003E-2</v>
      </c>
      <c r="CO746" s="53">
        <v>7.2619669999999997E-2</v>
      </c>
      <c r="CP746" s="53">
        <v>8.2288059999999996E-2</v>
      </c>
      <c r="CQ746" s="53">
        <v>0.11738463</v>
      </c>
      <c r="CR746" s="53">
        <v>0.10426529</v>
      </c>
      <c r="CS746" s="53">
        <v>0.10429922</v>
      </c>
      <c r="CT746" s="53">
        <v>0.14119630999999999</v>
      </c>
      <c r="CU746" s="53">
        <v>0.14912776999999999</v>
      </c>
      <c r="CV746" s="53">
        <v>0.15153948</v>
      </c>
      <c r="CW746" s="53">
        <v>0.15625480999999999</v>
      </c>
      <c r="CX746" s="53">
        <v>0.16895552999999999</v>
      </c>
      <c r="CY746" s="53">
        <v>0.14328669999999999</v>
      </c>
      <c r="CZ746" s="53">
        <v>0.13047632000000001</v>
      </c>
      <c r="DA746" s="53">
        <v>0.13812780999999999</v>
      </c>
      <c r="DB746" s="53">
        <v>0.13647783999999999</v>
      </c>
      <c r="DC746" s="53">
        <v>0.13542668999999999</v>
      </c>
      <c r="DD746" s="53">
        <v>0.13710317999999999</v>
      </c>
      <c r="DE746" s="53">
        <v>0.13444676999999999</v>
      </c>
      <c r="DF746" s="53">
        <v>0.19882917</v>
      </c>
      <c r="DG746" s="53">
        <v>0.21133619000000001</v>
      </c>
      <c r="DH746" s="53">
        <v>0.17607492</v>
      </c>
      <c r="DI746" s="53">
        <v>0.12900544</v>
      </c>
      <c r="DJ746" s="53">
        <v>0.1538658</v>
      </c>
      <c r="DK746" s="53">
        <v>0.13382076000000001</v>
      </c>
      <c r="DL746" s="53">
        <v>0.10376556000000001</v>
      </c>
      <c r="DM746" s="53">
        <v>0.12231544</v>
      </c>
      <c r="DN746" s="53">
        <v>0.13383581</v>
      </c>
      <c r="DO746" s="53">
        <v>0.16921056000000001</v>
      </c>
      <c r="DP746" s="53">
        <v>0.15565889999999999</v>
      </c>
      <c r="DQ746" s="53">
        <v>0.15594472000000001</v>
      </c>
      <c r="DR746" s="53">
        <v>0.18758966999999999</v>
      </c>
      <c r="DS746" s="53">
        <v>0.19717897000000001</v>
      </c>
      <c r="DT746" s="53">
        <v>0.19568695999999999</v>
      </c>
      <c r="DU746" s="53">
        <v>0.19799441000000001</v>
      </c>
      <c r="DV746" s="53">
        <v>0.20673433999999999</v>
      </c>
      <c r="DW746" s="53">
        <v>0.17851763000000001</v>
      </c>
      <c r="DX746" s="53">
        <v>0.16209723000000001</v>
      </c>
      <c r="DY746" s="53">
        <v>0.1831824</v>
      </c>
      <c r="DZ746" s="53">
        <v>0.18125763</v>
      </c>
      <c r="EA746" s="53">
        <v>0.17909264</v>
      </c>
      <c r="EB746" s="53">
        <v>0.18012738</v>
      </c>
      <c r="EC746" s="53">
        <v>0.17746603999999999</v>
      </c>
      <c r="ED746" s="53">
        <v>0.24654444</v>
      </c>
      <c r="EE746" s="53">
        <v>0.26179235000000001</v>
      </c>
      <c r="EF746" s="53">
        <v>0.22736539</v>
      </c>
      <c r="EG746" s="53">
        <v>0.18207440999999999</v>
      </c>
      <c r="EH746" s="53">
        <v>0.21227387</v>
      </c>
      <c r="EI746" s="53">
        <v>0.19875097</v>
      </c>
      <c r="EJ746" s="53">
        <v>0.17469481000000001</v>
      </c>
      <c r="EK746" s="53">
        <v>0.19406845</v>
      </c>
      <c r="EL746" s="53">
        <v>0.20826252000000001</v>
      </c>
      <c r="EM746" s="53">
        <v>0.24403925000000001</v>
      </c>
      <c r="EN746" s="53">
        <v>0.22986292999999999</v>
      </c>
      <c r="EO746" s="53">
        <v>0.23051253999999999</v>
      </c>
      <c r="EP746" s="53">
        <v>0.25457431000000003</v>
      </c>
      <c r="EQ746" s="53">
        <v>0.26655733999999998</v>
      </c>
      <c r="ER746" s="53">
        <v>0.25942895999999999</v>
      </c>
      <c r="ES746" s="53">
        <v>0.25825938999999998</v>
      </c>
      <c r="ET746" s="53">
        <v>0.26128094000000002</v>
      </c>
      <c r="EU746" s="53">
        <v>0.22938567000000001</v>
      </c>
      <c r="EV746" s="53">
        <v>0.20775268</v>
      </c>
      <c r="EW746" s="53">
        <v>60.349800000000002</v>
      </c>
      <c r="EX746" s="53">
        <v>59.778210000000001</v>
      </c>
      <c r="EY746" s="53">
        <v>59.14564</v>
      </c>
      <c r="EZ746" s="53">
        <v>58.625540000000001</v>
      </c>
      <c r="FA746" s="53">
        <v>58.247619999999998</v>
      </c>
      <c r="FB746" s="53">
        <v>57.839019999999998</v>
      </c>
      <c r="FC746" s="53">
        <v>57.470579999999998</v>
      </c>
      <c r="FD746" s="53">
        <v>58.355179999999997</v>
      </c>
      <c r="FE746" s="53">
        <v>61.17474</v>
      </c>
      <c r="FF746" s="53">
        <v>64.519710000000003</v>
      </c>
      <c r="FG746" s="53">
        <v>67.980999999999995</v>
      </c>
      <c r="FH746" s="53">
        <v>71.36148</v>
      </c>
      <c r="FI746" s="53">
        <v>74.102329999999995</v>
      </c>
      <c r="FJ746" s="53">
        <v>76.321169999999995</v>
      </c>
      <c r="FK746" s="53">
        <v>77.554760000000002</v>
      </c>
      <c r="FL746" s="53">
        <v>77.717460000000003</v>
      </c>
      <c r="FM746" s="53">
        <v>76.898290000000003</v>
      </c>
      <c r="FN746" s="53">
        <v>74.926410000000004</v>
      </c>
      <c r="FO746" s="53">
        <v>71.645049999999998</v>
      </c>
      <c r="FP746" s="53">
        <v>67.843149999999994</v>
      </c>
      <c r="FQ746" s="53">
        <v>65.420850000000002</v>
      </c>
      <c r="FR746" s="53">
        <v>64.012069999999994</v>
      </c>
      <c r="FS746" s="53">
        <v>62.978929999999998</v>
      </c>
      <c r="FT746" s="53">
        <v>62.117579999999997</v>
      </c>
      <c r="FU746" s="53">
        <v>11868.9</v>
      </c>
      <c r="FV746" s="53">
        <v>16710.54</v>
      </c>
      <c r="FW746" s="53">
        <v>20.522680000000001</v>
      </c>
      <c r="FX746" s="53">
        <v>1</v>
      </c>
    </row>
    <row r="747" spans="1:180" x14ac:dyDescent="0.3">
      <c r="A747" t="s">
        <v>174</v>
      </c>
      <c r="B747" t="s">
        <v>249</v>
      </c>
      <c r="C747" t="s">
        <v>0</v>
      </c>
      <c r="D747" t="s">
        <v>227</v>
      </c>
      <c r="E747" t="s">
        <v>190</v>
      </c>
      <c r="F747" t="s">
        <v>229</v>
      </c>
      <c r="G747" t="s">
        <v>242</v>
      </c>
      <c r="H747" s="53">
        <v>2247</v>
      </c>
      <c r="I747" s="53">
        <v>2.3811504999999999</v>
      </c>
      <c r="J747" s="53">
        <v>2.3323680000000002</v>
      </c>
      <c r="K747" s="53">
        <v>2.2830644000000002</v>
      </c>
      <c r="L747" s="53">
        <v>2.2738067000000002</v>
      </c>
      <c r="M747" s="53">
        <v>2.2859158000000002</v>
      </c>
      <c r="N747" s="53">
        <v>2.4499738</v>
      </c>
      <c r="O747" s="53">
        <v>2.6513095</v>
      </c>
      <c r="P747" s="53">
        <v>2.8193266000000001</v>
      </c>
      <c r="Q747" s="53">
        <v>3.3472412999999999</v>
      </c>
      <c r="R747" s="53">
        <v>3.8454595999999999</v>
      </c>
      <c r="S747" s="53">
        <v>4.3046430999999998</v>
      </c>
      <c r="T747" s="53">
        <v>4.5761526000000003</v>
      </c>
      <c r="U747" s="53">
        <v>4.7007060000000003</v>
      </c>
      <c r="V747" s="53">
        <v>4.8451746</v>
      </c>
      <c r="W747" s="53">
        <v>4.9568865000000004</v>
      </c>
      <c r="X747" s="53">
        <v>4.9776711999999996</v>
      </c>
      <c r="Y747" s="53">
        <v>4.8115684999999999</v>
      </c>
      <c r="Z747" s="53">
        <v>4.2715987000000002</v>
      </c>
      <c r="AA747" s="53">
        <v>3.6838554000000001</v>
      </c>
      <c r="AB747" s="53">
        <v>3.4479204000000001</v>
      </c>
      <c r="AC747" s="53">
        <v>3.1634929000000001</v>
      </c>
      <c r="AD747" s="53">
        <v>2.8861523999999998</v>
      </c>
      <c r="AE747" s="53">
        <v>2.6244488000000001</v>
      </c>
      <c r="AF747" s="53">
        <v>2.4663588999999999</v>
      </c>
      <c r="AG747" s="53">
        <v>8.9382519999999993E-2</v>
      </c>
      <c r="AH747" s="53">
        <v>9.4127050000000004E-2</v>
      </c>
      <c r="AI747" s="53">
        <v>8.0612020000000006E-2</v>
      </c>
      <c r="AJ747" s="53">
        <v>8.3609299999999998E-2</v>
      </c>
      <c r="AK747" s="53">
        <v>7.3673740000000001E-2</v>
      </c>
      <c r="AL747" s="53">
        <v>0.14559706</v>
      </c>
      <c r="AM747" s="53">
        <v>0.15125411</v>
      </c>
      <c r="AN747" s="53">
        <v>0.12515475000000001</v>
      </c>
      <c r="AO747" s="53">
        <v>0.11501</v>
      </c>
      <c r="AP747" s="53">
        <v>4.528716E-2</v>
      </c>
      <c r="AQ747" s="53">
        <v>3.7358170000000003E-2</v>
      </c>
      <c r="AR747" s="53">
        <v>8.2218000000000005E-4</v>
      </c>
      <c r="AS747" s="53">
        <v>-2.4570270000000002E-2</v>
      </c>
      <c r="AT747" s="53">
        <v>-1.5899099999999999E-2</v>
      </c>
      <c r="AU747" s="53">
        <v>-2.585668E-2</v>
      </c>
      <c r="AV747" s="53">
        <v>2.3431699999999999E-3</v>
      </c>
      <c r="AW747" s="53">
        <v>4.5092350000000003E-2</v>
      </c>
      <c r="AX747" s="53">
        <v>9.0139529999999995E-2</v>
      </c>
      <c r="AY747" s="53">
        <v>9.5273250000000004E-2</v>
      </c>
      <c r="AZ747" s="53">
        <v>0.10511938</v>
      </c>
      <c r="BA747" s="53">
        <v>8.7686249999999993E-2</v>
      </c>
      <c r="BB747" s="53">
        <v>0.12588727999999999</v>
      </c>
      <c r="BC747" s="53">
        <v>9.4841599999999998E-2</v>
      </c>
      <c r="BD747" s="53">
        <v>7.7921690000000002E-2</v>
      </c>
      <c r="BE747" s="53">
        <v>0.13071024000000001</v>
      </c>
      <c r="BF747" s="53">
        <v>0.13525973999999999</v>
      </c>
      <c r="BG747" s="53">
        <v>0.12136946</v>
      </c>
      <c r="BH747" s="53">
        <v>0.12353354</v>
      </c>
      <c r="BI747" s="53">
        <v>0.11525605</v>
      </c>
      <c r="BJ747" s="53">
        <v>0.1958993</v>
      </c>
      <c r="BK747" s="53">
        <v>0.20642672000000001</v>
      </c>
      <c r="BL747" s="53">
        <v>0.17942947000000001</v>
      </c>
      <c r="BM747" s="53">
        <v>0.1755671</v>
      </c>
      <c r="BN747" s="53">
        <v>0.10953204</v>
      </c>
      <c r="BO747" s="53">
        <v>0.10690305</v>
      </c>
      <c r="BP747" s="53">
        <v>7.5184169999999995E-2</v>
      </c>
      <c r="BQ747" s="53">
        <v>4.9718470000000001E-2</v>
      </c>
      <c r="BR747" s="53">
        <v>6.0587429999999998E-2</v>
      </c>
      <c r="BS747" s="53">
        <v>5.2503849999999998E-2</v>
      </c>
      <c r="BT747" s="53">
        <v>8.380456E-2</v>
      </c>
      <c r="BU747" s="53">
        <v>0.12613108000000001</v>
      </c>
      <c r="BV747" s="53">
        <v>0.16565176000000001</v>
      </c>
      <c r="BW747" s="53">
        <v>0.16410875</v>
      </c>
      <c r="BX747" s="53">
        <v>0.16695188</v>
      </c>
      <c r="BY747" s="53">
        <v>0.14480567</v>
      </c>
      <c r="BZ747" s="53">
        <v>0.18035230999999999</v>
      </c>
      <c r="CA747" s="53">
        <v>0.14489667000000001</v>
      </c>
      <c r="CB747" s="53">
        <v>0.12236263</v>
      </c>
      <c r="CC747" s="53">
        <v>0.15933343</v>
      </c>
      <c r="CD747" s="53">
        <v>0.16374810000000001</v>
      </c>
      <c r="CE747" s="53">
        <v>0.14959784000000001</v>
      </c>
      <c r="CF747" s="53">
        <v>0.15118490000000001</v>
      </c>
      <c r="CG747" s="53">
        <v>0.14405562</v>
      </c>
      <c r="CH747" s="53">
        <v>0.23073836</v>
      </c>
      <c r="CI747" s="53">
        <v>0.24463898000000001</v>
      </c>
      <c r="CJ747" s="53">
        <v>0.2170202</v>
      </c>
      <c r="CK747" s="53">
        <v>0.2175087</v>
      </c>
      <c r="CL747" s="53">
        <v>0.15402803000000001</v>
      </c>
      <c r="CM747" s="53">
        <v>0.15506974000000001</v>
      </c>
      <c r="CN747" s="53">
        <v>0.12668720999999999</v>
      </c>
      <c r="CO747" s="53">
        <v>0.10117073</v>
      </c>
      <c r="CP747" s="53">
        <v>0.11356181</v>
      </c>
      <c r="CQ747" s="53">
        <v>0.10677631999999999</v>
      </c>
      <c r="CR747" s="53">
        <v>0.14022425999999999</v>
      </c>
      <c r="CS747" s="53">
        <v>0.18225821</v>
      </c>
      <c r="CT747" s="53">
        <v>0.21795113999999999</v>
      </c>
      <c r="CU747" s="53">
        <v>0.21178379</v>
      </c>
      <c r="CV747" s="53">
        <v>0.20977677</v>
      </c>
      <c r="CW747" s="53">
        <v>0.18436657000000001</v>
      </c>
      <c r="CX747" s="53">
        <v>0.21807472</v>
      </c>
      <c r="CY747" s="53">
        <v>0.17956474</v>
      </c>
      <c r="CZ747" s="53">
        <v>0.15314226</v>
      </c>
      <c r="DA747" s="53">
        <v>0.18795682999999999</v>
      </c>
      <c r="DB747" s="53">
        <v>0.19223646999999999</v>
      </c>
      <c r="DC747" s="53">
        <v>0.17782645999999999</v>
      </c>
      <c r="DD747" s="53">
        <v>0.17883647999999999</v>
      </c>
      <c r="DE747" s="53">
        <v>0.17285542000000001</v>
      </c>
      <c r="DF747" s="53">
        <v>0.26557765</v>
      </c>
      <c r="DG747" s="53">
        <v>0.28285124</v>
      </c>
      <c r="DH747" s="53">
        <v>0.25461072000000001</v>
      </c>
      <c r="DI747" s="53">
        <v>0.25945053000000001</v>
      </c>
      <c r="DJ747" s="53">
        <v>0.1985238</v>
      </c>
      <c r="DK747" s="53">
        <v>0.20323621</v>
      </c>
      <c r="DL747" s="53">
        <v>0.17819002</v>
      </c>
      <c r="DM747" s="53">
        <v>0.15262297999999999</v>
      </c>
      <c r="DN747" s="53">
        <v>0.16653618000000001</v>
      </c>
      <c r="DO747" s="53">
        <v>0.16104878</v>
      </c>
      <c r="DP747" s="53">
        <v>0.19664418</v>
      </c>
      <c r="DQ747" s="53">
        <v>0.23838535</v>
      </c>
      <c r="DR747" s="53">
        <v>0.27025072999999999</v>
      </c>
      <c r="DS747" s="53">
        <v>0.25945907000000001</v>
      </c>
      <c r="DT747" s="53">
        <v>0.25260167</v>
      </c>
      <c r="DU747" s="53">
        <v>0.22392725999999999</v>
      </c>
      <c r="DV747" s="53">
        <v>0.25579712999999998</v>
      </c>
      <c r="DW747" s="53">
        <v>0.21423258000000001</v>
      </c>
      <c r="DX747" s="53">
        <v>0.18392167000000001</v>
      </c>
      <c r="DY747" s="53">
        <v>0.22928433000000001</v>
      </c>
      <c r="DZ747" s="53">
        <v>0.23336915</v>
      </c>
      <c r="EA747" s="53">
        <v>0.21858389</v>
      </c>
      <c r="EB747" s="53">
        <v>0.21876072999999999</v>
      </c>
      <c r="EC747" s="53">
        <v>0.21443772999999999</v>
      </c>
      <c r="ED747" s="53">
        <v>0.31587989</v>
      </c>
      <c r="EE747" s="53">
        <v>0.33802363000000002</v>
      </c>
      <c r="EF747" s="53">
        <v>0.30888543000000002</v>
      </c>
      <c r="EG747" s="53">
        <v>0.32000762999999999</v>
      </c>
      <c r="EH747" s="53">
        <v>0.26276866999999998</v>
      </c>
      <c r="EI747" s="53">
        <v>0.27278108000000001</v>
      </c>
      <c r="EJ747" s="53">
        <v>0.25255200999999999</v>
      </c>
      <c r="EK747" s="53">
        <v>0.22691172000000001</v>
      </c>
      <c r="EL747" s="53">
        <v>0.24302271</v>
      </c>
      <c r="EM747" s="53">
        <v>0.23940954</v>
      </c>
      <c r="EN747" s="53">
        <v>0.27810534999999997</v>
      </c>
      <c r="EO747" s="53">
        <v>0.31942408</v>
      </c>
      <c r="EP747" s="53">
        <v>0.34576297</v>
      </c>
      <c r="EQ747" s="53">
        <v>0.32829456000000001</v>
      </c>
      <c r="ER747" s="53">
        <v>0.31443394000000002</v>
      </c>
      <c r="ES747" s="53">
        <v>0.28104667</v>
      </c>
      <c r="ET747" s="53">
        <v>0.31026216000000001</v>
      </c>
      <c r="EU747" s="53">
        <v>0.26428764999999999</v>
      </c>
      <c r="EV747" s="53">
        <v>0.22836260999999999</v>
      </c>
      <c r="EW747" s="53">
        <v>61.027160000000002</v>
      </c>
      <c r="EX747" s="53">
        <v>60.309150000000002</v>
      </c>
      <c r="EY747" s="53">
        <v>59.618819999999999</v>
      </c>
      <c r="EZ747" s="53">
        <v>58.998109999999997</v>
      </c>
      <c r="FA747" s="53">
        <v>58.581600000000002</v>
      </c>
      <c r="FB747" s="53">
        <v>58.222009999999997</v>
      </c>
      <c r="FC747" s="53">
        <v>57.960659999999997</v>
      </c>
      <c r="FD747" s="53">
        <v>58.814309999999999</v>
      </c>
      <c r="FE747" s="53">
        <v>61.938859999999998</v>
      </c>
      <c r="FF747" s="53">
        <v>65.443960000000004</v>
      </c>
      <c r="FG747" s="53">
        <v>68.928250000000006</v>
      </c>
      <c r="FH747" s="53">
        <v>72.049589999999995</v>
      </c>
      <c r="FI747" s="53">
        <v>74.680049999999994</v>
      </c>
      <c r="FJ747" s="53">
        <v>76.465729999999994</v>
      </c>
      <c r="FK747" s="53">
        <v>77.489019999999996</v>
      </c>
      <c r="FL747" s="53">
        <v>77.694389999999999</v>
      </c>
      <c r="FM747" s="53">
        <v>76.854770000000002</v>
      </c>
      <c r="FN747" s="53">
        <v>74.672129999999996</v>
      </c>
      <c r="FO747" s="53">
        <v>71.202929999999995</v>
      </c>
      <c r="FP747" s="53">
        <v>67.464590000000001</v>
      </c>
      <c r="FQ747" s="53">
        <v>65.085599999999999</v>
      </c>
      <c r="FR747" s="53">
        <v>63.5625</v>
      </c>
      <c r="FS747" s="53">
        <v>62.378639999999997</v>
      </c>
      <c r="FT747" s="53">
        <v>61.481920000000002</v>
      </c>
      <c r="FU747" s="53">
        <v>11868.9</v>
      </c>
      <c r="FV747" s="53">
        <v>16710.54</v>
      </c>
      <c r="FW747" s="53">
        <v>20.522680000000001</v>
      </c>
      <c r="FX747" s="53">
        <v>1</v>
      </c>
    </row>
    <row r="748" spans="1:180" x14ac:dyDescent="0.3">
      <c r="A748" t="s">
        <v>174</v>
      </c>
      <c r="B748" t="s">
        <v>249</v>
      </c>
      <c r="C748" t="s">
        <v>0</v>
      </c>
      <c r="D748" t="s">
        <v>248</v>
      </c>
      <c r="E748" t="s">
        <v>188</v>
      </c>
      <c r="F748" t="s">
        <v>229</v>
      </c>
      <c r="G748" t="s">
        <v>242</v>
      </c>
      <c r="H748" s="53">
        <v>2247</v>
      </c>
      <c r="I748" s="53">
        <v>2.3585254</v>
      </c>
      <c r="J748" s="53">
        <v>2.3069207</v>
      </c>
      <c r="K748" s="53">
        <v>2.2622414000000002</v>
      </c>
      <c r="L748" s="53">
        <v>2.2520354999999999</v>
      </c>
      <c r="M748" s="53">
        <v>2.2527792999999998</v>
      </c>
      <c r="N748" s="53">
        <v>2.266286</v>
      </c>
      <c r="O748" s="53">
        <v>2.2053476000000001</v>
      </c>
      <c r="P748" s="53">
        <v>2.2155535</v>
      </c>
      <c r="Q748" s="53">
        <v>2.3852489000000001</v>
      </c>
      <c r="R748" s="53">
        <v>2.6893736000000001</v>
      </c>
      <c r="S748" s="53">
        <v>3.0287739999999999</v>
      </c>
      <c r="T748" s="53">
        <v>3.2921627999999998</v>
      </c>
      <c r="U748" s="53">
        <v>3.4131638</v>
      </c>
      <c r="V748" s="53">
        <v>3.4857756000000002</v>
      </c>
      <c r="W748" s="53">
        <v>3.5629331</v>
      </c>
      <c r="X748" s="53">
        <v>3.6064349999999998</v>
      </c>
      <c r="Y748" s="53">
        <v>3.5456715999999999</v>
      </c>
      <c r="Z748" s="53">
        <v>3.3842515999999998</v>
      </c>
      <c r="AA748" s="53">
        <v>3.1783613000000002</v>
      </c>
      <c r="AB748" s="53">
        <v>2.9796005999999999</v>
      </c>
      <c r="AC748" s="53">
        <v>2.8955202</v>
      </c>
      <c r="AD748" s="53">
        <v>2.7893876</v>
      </c>
      <c r="AE748" s="53">
        <v>2.5738037</v>
      </c>
      <c r="AF748" s="53">
        <v>2.4309799000000001</v>
      </c>
      <c r="AG748" s="53">
        <v>5.9456000000000005E-4</v>
      </c>
      <c r="AH748" s="53">
        <v>1.398802E-2</v>
      </c>
      <c r="AI748" s="53">
        <v>1.928061E-2</v>
      </c>
      <c r="AJ748" s="53">
        <v>3.6233099999999997E-2</v>
      </c>
      <c r="AK748" s="53">
        <v>4.3296090000000002E-2</v>
      </c>
      <c r="AL748" s="53">
        <v>4.7545619999999997E-2</v>
      </c>
      <c r="AM748" s="53">
        <v>8.0939189999999994E-2</v>
      </c>
      <c r="AN748" s="53">
        <v>3.4967810000000002E-2</v>
      </c>
      <c r="AO748" s="53">
        <v>-2.864386E-2</v>
      </c>
      <c r="AP748" s="53">
        <v>-6.2087980000000001E-2</v>
      </c>
      <c r="AQ748" s="53">
        <v>-7.9855910000000002E-2</v>
      </c>
      <c r="AR748" s="53">
        <v>-6.9841479999999997E-2</v>
      </c>
      <c r="AS748" s="53">
        <v>-7.5685929999999998E-2</v>
      </c>
      <c r="AT748" s="53">
        <v>-7.813291E-2</v>
      </c>
      <c r="AU748" s="53">
        <v>-3.5897619999999998E-2</v>
      </c>
      <c r="AV748" s="53">
        <v>2.032142E-2</v>
      </c>
      <c r="AW748" s="53">
        <v>1.402106E-2</v>
      </c>
      <c r="AX748" s="53">
        <v>1.336853E-2</v>
      </c>
      <c r="AY748" s="53">
        <v>2.315915E-2</v>
      </c>
      <c r="AZ748" s="53">
        <v>4.230652E-2</v>
      </c>
      <c r="BA748" s="53">
        <v>5.2821800000000002E-2</v>
      </c>
      <c r="BB748" s="53">
        <v>4.6462789999999997E-2</v>
      </c>
      <c r="BC748" s="53">
        <v>3.6420269999999998E-2</v>
      </c>
      <c r="BD748" s="53">
        <v>2.4761720000000001E-2</v>
      </c>
      <c r="BE748" s="53">
        <v>4.7465630000000002E-2</v>
      </c>
      <c r="BF748" s="53">
        <v>6.0417110000000003E-2</v>
      </c>
      <c r="BG748" s="53">
        <v>6.4634510000000006E-2</v>
      </c>
      <c r="BH748" s="53">
        <v>8.0351599999999995E-2</v>
      </c>
      <c r="BI748" s="53">
        <v>8.7835899999999995E-2</v>
      </c>
      <c r="BJ748" s="53">
        <v>9.2323160000000001E-2</v>
      </c>
      <c r="BK748" s="53">
        <v>0.13092234999999999</v>
      </c>
      <c r="BL748" s="53">
        <v>8.5851579999999997E-2</v>
      </c>
      <c r="BM748" s="53">
        <v>2.4849349999999999E-2</v>
      </c>
      <c r="BN748" s="53">
        <v>-1.60863E-3</v>
      </c>
      <c r="BO748" s="53">
        <v>-1.198842E-2</v>
      </c>
      <c r="BP748" s="53">
        <v>3.9751700000000001E-3</v>
      </c>
      <c r="BQ748" s="53">
        <v>2.7884999999999997E-4</v>
      </c>
      <c r="BR748" s="53">
        <v>-5.8960999999999996E-4</v>
      </c>
      <c r="BS748" s="53">
        <v>4.1535120000000002E-2</v>
      </c>
      <c r="BT748" s="53">
        <v>0.10150148000000001</v>
      </c>
      <c r="BU748" s="53">
        <v>9.5028550000000003E-2</v>
      </c>
      <c r="BV748" s="53">
        <v>9.0064699999999998E-2</v>
      </c>
      <c r="BW748" s="53">
        <v>9.5715910000000001E-2</v>
      </c>
      <c r="BX748" s="53">
        <v>0.11044724</v>
      </c>
      <c r="BY748" s="53">
        <v>0.11503719</v>
      </c>
      <c r="BZ748" s="53">
        <v>0.10480435</v>
      </c>
      <c r="CA748" s="53">
        <v>9.0698130000000002E-2</v>
      </c>
      <c r="CB748" s="53">
        <v>7.4996320000000005E-2</v>
      </c>
      <c r="CC748" s="53">
        <v>7.9928260000000001E-2</v>
      </c>
      <c r="CD748" s="53">
        <v>9.2573699999999995E-2</v>
      </c>
      <c r="CE748" s="53">
        <v>9.6046439999999997E-2</v>
      </c>
      <c r="CF748" s="53">
        <v>0.11090788</v>
      </c>
      <c r="CG748" s="53">
        <v>0.11868407</v>
      </c>
      <c r="CH748" s="53">
        <v>0.12333603</v>
      </c>
      <c r="CI748" s="53">
        <v>0.16554052999999999</v>
      </c>
      <c r="CJ748" s="53">
        <v>0.1210933</v>
      </c>
      <c r="CK748" s="53">
        <v>6.1898330000000001E-2</v>
      </c>
      <c r="CL748" s="53">
        <v>4.0279269999999999E-2</v>
      </c>
      <c r="CM748" s="53">
        <v>3.5016350000000002E-2</v>
      </c>
      <c r="CN748" s="53">
        <v>5.5100259999999998E-2</v>
      </c>
      <c r="CO748" s="53">
        <v>5.2891680000000003E-2</v>
      </c>
      <c r="CP748" s="53">
        <v>5.3116829999999997E-2</v>
      </c>
      <c r="CQ748" s="53">
        <v>9.5164719999999994E-2</v>
      </c>
      <c r="CR748" s="53">
        <v>0.15772659</v>
      </c>
      <c r="CS748" s="53">
        <v>0.15113388999999999</v>
      </c>
      <c r="CT748" s="53">
        <v>0.14318423</v>
      </c>
      <c r="CU748" s="53">
        <v>0.14596872</v>
      </c>
      <c r="CV748" s="53">
        <v>0.15764143</v>
      </c>
      <c r="CW748" s="53">
        <v>0.15812746</v>
      </c>
      <c r="CX748" s="53">
        <v>0.14521148</v>
      </c>
      <c r="CY748" s="53">
        <v>0.12829088999999999</v>
      </c>
      <c r="CZ748" s="53">
        <v>0.10978864000000001</v>
      </c>
      <c r="DA748" s="53">
        <v>0.11239088999999999</v>
      </c>
      <c r="DB748" s="53">
        <v>0.12473052</v>
      </c>
      <c r="DC748" s="53">
        <v>0.12745838000000001</v>
      </c>
      <c r="DD748" s="53">
        <v>0.14146415000000001</v>
      </c>
      <c r="DE748" s="53">
        <v>0.14953222999999999</v>
      </c>
      <c r="DF748" s="53">
        <v>0.15434890000000001</v>
      </c>
      <c r="DG748" s="53">
        <v>0.20015872000000001</v>
      </c>
      <c r="DH748" s="53">
        <v>0.15633525000000001</v>
      </c>
      <c r="DI748" s="53">
        <v>9.894754E-2</v>
      </c>
      <c r="DJ748" s="53">
        <v>8.2166950000000002E-2</v>
      </c>
      <c r="DK748" s="53">
        <v>8.2021339999999998E-2</v>
      </c>
      <c r="DL748" s="53">
        <v>0.10622535</v>
      </c>
      <c r="DM748" s="53">
        <v>0.10550451</v>
      </c>
      <c r="DN748" s="53">
        <v>0.10682305</v>
      </c>
      <c r="DO748" s="53">
        <v>0.14879432000000001</v>
      </c>
      <c r="DP748" s="53">
        <v>0.21395169999999999</v>
      </c>
      <c r="DQ748" s="53">
        <v>0.20723945999999999</v>
      </c>
      <c r="DR748" s="53">
        <v>0.19630375999999999</v>
      </c>
      <c r="DS748" s="53">
        <v>0.19622129999999999</v>
      </c>
      <c r="DT748" s="53">
        <v>0.2048354</v>
      </c>
      <c r="DU748" s="53">
        <v>0.20121773000000001</v>
      </c>
      <c r="DV748" s="53">
        <v>0.18561838</v>
      </c>
      <c r="DW748" s="53">
        <v>0.16588364999999999</v>
      </c>
      <c r="DX748" s="53">
        <v>0.14458097</v>
      </c>
      <c r="DY748" s="53">
        <v>0.15926196000000001</v>
      </c>
      <c r="DZ748" s="53">
        <v>0.17115960999999999</v>
      </c>
      <c r="EA748" s="53">
        <v>0.17281228000000001</v>
      </c>
      <c r="EB748" s="53">
        <v>0.18558264999999999</v>
      </c>
      <c r="EC748" s="53">
        <v>0.19407204</v>
      </c>
      <c r="ED748" s="53">
        <v>0.19912643999999999</v>
      </c>
      <c r="EE748" s="53">
        <v>0.25014187999999998</v>
      </c>
      <c r="EF748" s="53">
        <v>0.20721901000000001</v>
      </c>
      <c r="EG748" s="53">
        <v>0.15244052</v>
      </c>
      <c r="EH748" s="53">
        <v>0.1426463</v>
      </c>
      <c r="EI748" s="53">
        <v>0.14988883</v>
      </c>
      <c r="EJ748" s="53">
        <v>0.18004200000000001</v>
      </c>
      <c r="EK748" s="53">
        <v>0.18146907000000001</v>
      </c>
      <c r="EL748" s="53">
        <v>0.18436657000000001</v>
      </c>
      <c r="EM748" s="53">
        <v>0.22622684000000001</v>
      </c>
      <c r="EN748" s="53">
        <v>0.29513199000000001</v>
      </c>
      <c r="EO748" s="53">
        <v>0.28824673000000001</v>
      </c>
      <c r="EP748" s="53">
        <v>0.27299994</v>
      </c>
      <c r="EQ748" s="53">
        <v>0.26877804999999999</v>
      </c>
      <c r="ER748" s="53">
        <v>0.27297634999999998</v>
      </c>
      <c r="ES748" s="53">
        <v>0.26343311000000003</v>
      </c>
      <c r="ET748" s="53">
        <v>0.24395993999999999</v>
      </c>
      <c r="EU748" s="53">
        <v>0.22016173</v>
      </c>
      <c r="EV748" s="53">
        <v>0.19481535</v>
      </c>
      <c r="EW748" s="53">
        <v>61.228999999999999</v>
      </c>
      <c r="EX748" s="53">
        <v>60.618789999999997</v>
      </c>
      <c r="EY748" s="53">
        <v>60.071309999999997</v>
      </c>
      <c r="EZ748" s="53">
        <v>59.628579999999999</v>
      </c>
      <c r="FA748" s="53">
        <v>59.169559999999997</v>
      </c>
      <c r="FB748" s="53">
        <v>58.940620000000003</v>
      </c>
      <c r="FC748" s="53">
        <v>58.948099999999997</v>
      </c>
      <c r="FD748" s="53">
        <v>60.378399999999999</v>
      </c>
      <c r="FE748" s="53">
        <v>62.768770000000004</v>
      </c>
      <c r="FF748" s="53">
        <v>65.844660000000005</v>
      </c>
      <c r="FG748" s="53">
        <v>68.980530000000002</v>
      </c>
      <c r="FH748" s="53">
        <v>71.847570000000005</v>
      </c>
      <c r="FI748" s="53">
        <v>74.331379999999996</v>
      </c>
      <c r="FJ748" s="53">
        <v>76.097579999999994</v>
      </c>
      <c r="FK748" s="53">
        <v>77.181889999999996</v>
      </c>
      <c r="FL748" s="53">
        <v>77.746070000000003</v>
      </c>
      <c r="FM748" s="53">
        <v>77.163740000000004</v>
      </c>
      <c r="FN748" s="53">
        <v>75.525589999999994</v>
      </c>
      <c r="FO748" s="53">
        <v>73.113659999999996</v>
      </c>
      <c r="FP748" s="53">
        <v>69.895939999999996</v>
      </c>
      <c r="FQ748" s="53">
        <v>66.503389999999996</v>
      </c>
      <c r="FR748" s="53">
        <v>64.256569999999996</v>
      </c>
      <c r="FS748" s="53">
        <v>62.820349999999998</v>
      </c>
      <c r="FT748" s="53">
        <v>61.839750000000002</v>
      </c>
      <c r="FU748" s="53">
        <v>11871.97</v>
      </c>
      <c r="FV748" s="53">
        <v>16612.73</v>
      </c>
      <c r="FW748" s="53">
        <v>16.785219999999999</v>
      </c>
      <c r="FX748" s="53">
        <v>1</v>
      </c>
    </row>
    <row r="749" spans="1:180" x14ac:dyDescent="0.3">
      <c r="A749" t="s">
        <v>174</v>
      </c>
      <c r="B749" t="s">
        <v>249</v>
      </c>
      <c r="C749" t="s">
        <v>0</v>
      </c>
      <c r="D749" t="s">
        <v>248</v>
      </c>
      <c r="E749" t="s">
        <v>189</v>
      </c>
      <c r="F749" t="s">
        <v>229</v>
      </c>
      <c r="G749" t="s">
        <v>242</v>
      </c>
      <c r="H749" s="53">
        <v>2247</v>
      </c>
      <c r="I749" s="53">
        <v>2.3986208000000002</v>
      </c>
      <c r="J749" s="53">
        <v>2.3323792999999999</v>
      </c>
      <c r="K749" s="53">
        <v>2.2874595000000002</v>
      </c>
      <c r="L749" s="53">
        <v>2.2696857000000001</v>
      </c>
      <c r="M749" s="53">
        <v>2.2835182000000001</v>
      </c>
      <c r="N749" s="53">
        <v>2.3271302999999999</v>
      </c>
      <c r="O749" s="53">
        <v>2.3022537000000001</v>
      </c>
      <c r="P749" s="53">
        <v>2.2543723999999998</v>
      </c>
      <c r="Q749" s="53">
        <v>2.3993061999999998</v>
      </c>
      <c r="R749" s="53">
        <v>2.7183375000000001</v>
      </c>
      <c r="S749" s="53">
        <v>3.0588299000000001</v>
      </c>
      <c r="T749" s="53">
        <v>3.3411227000000001</v>
      </c>
      <c r="U749" s="53">
        <v>3.5148136000000001</v>
      </c>
      <c r="V749" s="53">
        <v>3.6305139</v>
      </c>
      <c r="W749" s="53">
        <v>3.6791546999999998</v>
      </c>
      <c r="X749" s="53">
        <v>3.6776019999999998</v>
      </c>
      <c r="Y749" s="53">
        <v>3.6313295000000001</v>
      </c>
      <c r="Z749" s="53">
        <v>3.4944625</v>
      </c>
      <c r="AA749" s="53">
        <v>3.2544604000000001</v>
      </c>
      <c r="AB749" s="53">
        <v>3.0635485999999998</v>
      </c>
      <c r="AC749" s="53">
        <v>3.0329804</v>
      </c>
      <c r="AD749" s="53">
        <v>2.8023685</v>
      </c>
      <c r="AE749" s="53">
        <v>2.5965501</v>
      </c>
      <c r="AF749" s="53">
        <v>2.4494748999999998</v>
      </c>
      <c r="AG749" s="53">
        <v>2.7236110000000001E-2</v>
      </c>
      <c r="AH749" s="53">
        <v>2.5229769999999999E-2</v>
      </c>
      <c r="AI749" s="53">
        <v>3.314392E-2</v>
      </c>
      <c r="AJ749" s="53">
        <v>4.2398190000000002E-2</v>
      </c>
      <c r="AK749" s="53">
        <v>6.4188250000000002E-2</v>
      </c>
      <c r="AL749" s="53">
        <v>8.8406189999999996E-2</v>
      </c>
      <c r="AM749" s="53">
        <v>7.7914499999999998E-2</v>
      </c>
      <c r="AN749" s="53">
        <v>5.5067680000000001E-2</v>
      </c>
      <c r="AO749" s="53">
        <v>-8.9918199999999993E-3</v>
      </c>
      <c r="AP749" s="53">
        <v>-4.0370280000000001E-2</v>
      </c>
      <c r="AQ749" s="53">
        <v>-7.2347560000000005E-2</v>
      </c>
      <c r="AR749" s="53">
        <v>-6.0804940000000002E-2</v>
      </c>
      <c r="AS749" s="53">
        <v>-2.3991889999999998E-2</v>
      </c>
      <c r="AT749" s="53">
        <v>1.354087E-2</v>
      </c>
      <c r="AU749" s="53">
        <v>2.0014480000000001E-2</v>
      </c>
      <c r="AV749" s="53">
        <v>3.7555459999999999E-2</v>
      </c>
      <c r="AW749" s="53">
        <v>4.0636319999999997E-2</v>
      </c>
      <c r="AX749" s="53">
        <v>7.3795079999999999E-2</v>
      </c>
      <c r="AY749" s="53">
        <v>6.4237459999999996E-2</v>
      </c>
      <c r="AZ749" s="53">
        <v>7.1884000000000003E-2</v>
      </c>
      <c r="BA749" s="53">
        <v>7.7919890000000006E-2</v>
      </c>
      <c r="BB749" s="53">
        <v>5.9105989999999997E-2</v>
      </c>
      <c r="BC749" s="53">
        <v>5.5986029999999999E-2</v>
      </c>
      <c r="BD749" s="53">
        <v>4.2414819999999999E-2</v>
      </c>
      <c r="BE749" s="53">
        <v>7.2259470000000006E-2</v>
      </c>
      <c r="BF749" s="53">
        <v>6.9310960000000005E-2</v>
      </c>
      <c r="BG749" s="53">
        <v>7.6514840000000001E-2</v>
      </c>
      <c r="BH749" s="53">
        <v>8.4964910000000005E-2</v>
      </c>
      <c r="BI749" s="53">
        <v>0.10626333</v>
      </c>
      <c r="BJ749" s="53">
        <v>0.13261210000000001</v>
      </c>
      <c r="BK749" s="53">
        <v>0.12687752999999999</v>
      </c>
      <c r="BL749" s="53">
        <v>0.1055335</v>
      </c>
      <c r="BM749" s="53">
        <v>4.4102540000000003E-2</v>
      </c>
      <c r="BN749" s="53">
        <v>2.119797E-2</v>
      </c>
      <c r="BO749" s="53">
        <v>-1.4965E-3</v>
      </c>
      <c r="BP749" s="53">
        <v>1.4043079999999999E-2</v>
      </c>
      <c r="BQ749" s="53">
        <v>4.9763189999999999E-2</v>
      </c>
      <c r="BR749" s="53">
        <v>8.8892219999999994E-2</v>
      </c>
      <c r="BS749" s="53">
        <v>9.5836350000000001E-2</v>
      </c>
      <c r="BT749" s="53">
        <v>0.11334183</v>
      </c>
      <c r="BU749" s="53">
        <v>0.11744979</v>
      </c>
      <c r="BV749" s="53">
        <v>0.14596872</v>
      </c>
      <c r="BW749" s="53">
        <v>0.13046531</v>
      </c>
      <c r="BX749" s="53">
        <v>0.13150050999999999</v>
      </c>
      <c r="BY749" s="53">
        <v>0.13233212</v>
      </c>
      <c r="BZ749" s="53">
        <v>0.11121032</v>
      </c>
      <c r="CA749" s="53">
        <v>0.10493175</v>
      </c>
      <c r="CB749" s="53">
        <v>8.8339459999999995E-2</v>
      </c>
      <c r="CC749" s="53">
        <v>0.10344267</v>
      </c>
      <c r="CD749" s="53">
        <v>9.9841399999999997E-2</v>
      </c>
      <c r="CE749" s="53">
        <v>0.10655341</v>
      </c>
      <c r="CF749" s="53">
        <v>0.11444668</v>
      </c>
      <c r="CG749" s="53">
        <v>0.13540421999999999</v>
      </c>
      <c r="CH749" s="53">
        <v>0.16322882</v>
      </c>
      <c r="CI749" s="53">
        <v>0.16078948000000001</v>
      </c>
      <c r="CJ749" s="53">
        <v>0.14048580999999999</v>
      </c>
      <c r="CK749" s="53">
        <v>8.0875600000000006E-2</v>
      </c>
      <c r="CL749" s="53">
        <v>6.3839969999999996E-2</v>
      </c>
      <c r="CM749" s="53">
        <v>4.7574829999999999E-2</v>
      </c>
      <c r="CN749" s="53">
        <v>6.5882490000000002E-2</v>
      </c>
      <c r="CO749" s="53">
        <v>0.10084558</v>
      </c>
      <c r="CP749" s="53">
        <v>0.14108013999999999</v>
      </c>
      <c r="CQ749" s="53">
        <v>0.14835031000000001</v>
      </c>
      <c r="CR749" s="53">
        <v>0.16583129999999999</v>
      </c>
      <c r="CS749" s="53">
        <v>0.17065066000000001</v>
      </c>
      <c r="CT749" s="53">
        <v>0.19595615</v>
      </c>
      <c r="CU749" s="53">
        <v>0.17633467</v>
      </c>
      <c r="CV749" s="53">
        <v>0.17279093000000001</v>
      </c>
      <c r="CW749" s="53">
        <v>0.17001790999999999</v>
      </c>
      <c r="CX749" s="53">
        <v>0.14729782</v>
      </c>
      <c r="CY749" s="53">
        <v>0.13883156999999999</v>
      </c>
      <c r="CZ749" s="53">
        <v>0.12014664</v>
      </c>
      <c r="DA749" s="53">
        <v>0.13462586000000001</v>
      </c>
      <c r="DB749" s="53">
        <v>0.13037183999999999</v>
      </c>
      <c r="DC749" s="53">
        <v>0.13659198</v>
      </c>
      <c r="DD749" s="53">
        <v>0.14392821</v>
      </c>
      <c r="DE749" s="53">
        <v>0.16454534000000001</v>
      </c>
      <c r="DF749" s="53">
        <v>0.19384554000000001</v>
      </c>
      <c r="DG749" s="53">
        <v>0.19470119999999999</v>
      </c>
      <c r="DH749" s="53">
        <v>0.17543812</v>
      </c>
      <c r="DI749" s="53">
        <v>0.11764864999999999</v>
      </c>
      <c r="DJ749" s="53">
        <v>0.10648173</v>
      </c>
      <c r="DK749" s="53">
        <v>9.6646170000000003E-2</v>
      </c>
      <c r="DL749" s="53">
        <v>0.1177219</v>
      </c>
      <c r="DM749" s="53">
        <v>0.15192821000000001</v>
      </c>
      <c r="DN749" s="53">
        <v>0.19326829000000001</v>
      </c>
      <c r="DO749" s="53">
        <v>0.20086427000000001</v>
      </c>
      <c r="DP749" s="53">
        <v>0.21832054000000001</v>
      </c>
      <c r="DQ749" s="53">
        <v>0.22385131</v>
      </c>
      <c r="DR749" s="53">
        <v>0.24594336</v>
      </c>
      <c r="DS749" s="53">
        <v>0.22220381</v>
      </c>
      <c r="DT749" s="53">
        <v>0.21408113000000001</v>
      </c>
      <c r="DU749" s="53">
        <v>0.20770347</v>
      </c>
      <c r="DV749" s="53">
        <v>0.18338509</v>
      </c>
      <c r="DW749" s="53">
        <v>0.17273115999999999</v>
      </c>
      <c r="DX749" s="53">
        <v>0.15195381999999999</v>
      </c>
      <c r="DY749" s="53">
        <v>0.17964922</v>
      </c>
      <c r="DZ749" s="53">
        <v>0.17445304</v>
      </c>
      <c r="EA749" s="53">
        <v>0.17996290000000001</v>
      </c>
      <c r="EB749" s="53">
        <v>0.18649515999999999</v>
      </c>
      <c r="EC749" s="53">
        <v>0.20662019000000001</v>
      </c>
      <c r="ED749" s="53">
        <v>0.23805145</v>
      </c>
      <c r="EE749" s="53">
        <v>0.24366423000000001</v>
      </c>
      <c r="EF749" s="53">
        <v>0.22590372</v>
      </c>
      <c r="EG749" s="53">
        <v>0.17074301</v>
      </c>
      <c r="EH749" s="53">
        <v>0.16804997999999999</v>
      </c>
      <c r="EI749" s="53">
        <v>0.16749744999999999</v>
      </c>
      <c r="EJ749" s="53">
        <v>0.19256992000000001</v>
      </c>
      <c r="EK749" s="53">
        <v>0.22568305999999999</v>
      </c>
      <c r="EL749" s="53">
        <v>0.26861941</v>
      </c>
      <c r="EM749" s="53">
        <v>0.27668614000000002</v>
      </c>
      <c r="EN749" s="53">
        <v>0.29410691</v>
      </c>
      <c r="EO749" s="53">
        <v>0.30066478000000002</v>
      </c>
      <c r="EP749" s="53">
        <v>0.31811722999999997</v>
      </c>
      <c r="EQ749" s="53">
        <v>0.28843189000000002</v>
      </c>
      <c r="ER749" s="53">
        <v>0.27369786000000002</v>
      </c>
      <c r="ES749" s="53">
        <v>0.26211570000000001</v>
      </c>
      <c r="ET749" s="53">
        <v>0.23548942</v>
      </c>
      <c r="EU749" s="53">
        <v>0.22167688999999999</v>
      </c>
      <c r="EV749" s="53">
        <v>0.19787846000000001</v>
      </c>
      <c r="EW749" s="53">
        <v>63.070140000000002</v>
      </c>
      <c r="EX749" s="53">
        <v>62.38194</v>
      </c>
      <c r="EY749" s="53">
        <v>61.774630000000002</v>
      </c>
      <c r="EZ749" s="53">
        <v>61.241869999999999</v>
      </c>
      <c r="FA749" s="53">
        <v>60.786769999999997</v>
      </c>
      <c r="FB749" s="53">
        <v>60.363759999999999</v>
      </c>
      <c r="FC749" s="53">
        <v>60.120600000000003</v>
      </c>
      <c r="FD749" s="53">
        <v>61.123980000000003</v>
      </c>
      <c r="FE749" s="53">
        <v>63.364649999999997</v>
      </c>
      <c r="FF749" s="53">
        <v>66.305980000000005</v>
      </c>
      <c r="FG749" s="53">
        <v>69.638279999999995</v>
      </c>
      <c r="FH749" s="53">
        <v>72.535290000000003</v>
      </c>
      <c r="FI749" s="53">
        <v>75.197940000000003</v>
      </c>
      <c r="FJ749" s="53">
        <v>77.245699999999999</v>
      </c>
      <c r="FK749" s="53">
        <v>78.248779999999996</v>
      </c>
      <c r="FL749" s="53">
        <v>78.396680000000003</v>
      </c>
      <c r="FM749" s="53">
        <v>77.609629999999996</v>
      </c>
      <c r="FN749" s="53">
        <v>75.563999999999993</v>
      </c>
      <c r="FO749" s="53">
        <v>72.699330000000003</v>
      </c>
      <c r="FP749" s="53">
        <v>68.998649999999998</v>
      </c>
      <c r="FQ749" s="53">
        <v>66.052599999999998</v>
      </c>
      <c r="FR749" s="53">
        <v>64.459140000000005</v>
      </c>
      <c r="FS749" s="53">
        <v>63.386839999999999</v>
      </c>
      <c r="FT749" s="53">
        <v>62.526710000000001</v>
      </c>
      <c r="FU749" s="53">
        <v>11871.84</v>
      </c>
      <c r="FV749" s="53">
        <v>16865.490000000002</v>
      </c>
      <c r="FW749" s="53">
        <v>16.718070000000001</v>
      </c>
      <c r="FX749" s="53">
        <v>1</v>
      </c>
    </row>
    <row r="750" spans="1:180" x14ac:dyDescent="0.3">
      <c r="A750" t="s">
        <v>174</v>
      </c>
      <c r="B750" t="s">
        <v>249</v>
      </c>
      <c r="C750" t="s">
        <v>0</v>
      </c>
      <c r="D750" t="s">
        <v>248</v>
      </c>
      <c r="E750" t="s">
        <v>187</v>
      </c>
      <c r="F750" t="s">
        <v>229</v>
      </c>
      <c r="G750" t="s">
        <v>242</v>
      </c>
      <c r="H750" s="53">
        <v>2247</v>
      </c>
      <c r="I750" s="53">
        <v>2.3932549999999999</v>
      </c>
      <c r="J750" s="53">
        <v>2.3196566999999999</v>
      </c>
      <c r="K750" s="53">
        <v>2.2662320999999999</v>
      </c>
      <c r="L750" s="53">
        <v>2.2519073999999999</v>
      </c>
      <c r="M750" s="53">
        <v>2.2485864000000002</v>
      </c>
      <c r="N750" s="53">
        <v>2.2437048000000002</v>
      </c>
      <c r="O750" s="53">
        <v>2.1632113999999998</v>
      </c>
      <c r="P750" s="53">
        <v>2.1810076</v>
      </c>
      <c r="Q750" s="53">
        <v>2.3484834999999999</v>
      </c>
      <c r="R750" s="53">
        <v>2.6469233000000001</v>
      </c>
      <c r="S750" s="53">
        <v>2.9838496999999999</v>
      </c>
      <c r="T750" s="53">
        <v>3.2609363</v>
      </c>
      <c r="U750" s="53">
        <v>3.3600401999999998</v>
      </c>
      <c r="V750" s="53">
        <v>3.3987425</v>
      </c>
      <c r="W750" s="53">
        <v>3.4072811000000001</v>
      </c>
      <c r="X750" s="53">
        <v>3.4315600000000002</v>
      </c>
      <c r="Y750" s="53">
        <v>3.3522611000000002</v>
      </c>
      <c r="Z750" s="53">
        <v>3.2435063</v>
      </c>
      <c r="AA750" s="53">
        <v>3.0952942000000001</v>
      </c>
      <c r="AB750" s="53">
        <v>2.9232616</v>
      </c>
      <c r="AC750" s="53">
        <v>2.8408978</v>
      </c>
      <c r="AD750" s="53">
        <v>2.7662862000000001</v>
      </c>
      <c r="AE750" s="53">
        <v>2.5707141</v>
      </c>
      <c r="AF750" s="53">
        <v>2.4314854000000001</v>
      </c>
      <c r="AG750" s="53">
        <v>5.1187780000000002E-2</v>
      </c>
      <c r="AH750" s="53">
        <v>4.3218119999999999E-2</v>
      </c>
      <c r="AI750" s="53">
        <v>3.7573210000000003E-2</v>
      </c>
      <c r="AJ750" s="53">
        <v>4.8905730000000001E-2</v>
      </c>
      <c r="AK750" s="53">
        <v>4.8663730000000002E-2</v>
      </c>
      <c r="AL750" s="53">
        <v>5.9833339999999999E-2</v>
      </c>
      <c r="AM750" s="53">
        <v>6.4788650000000003E-2</v>
      </c>
      <c r="AN750" s="53">
        <v>6.6911200000000001E-3</v>
      </c>
      <c r="AO750" s="53">
        <v>-5.1203289999999999E-2</v>
      </c>
      <c r="AP750" s="53">
        <v>-9.8553420000000003E-2</v>
      </c>
      <c r="AQ750" s="53">
        <v>-0.11265335</v>
      </c>
      <c r="AR750" s="53">
        <v>-7.3361850000000006E-2</v>
      </c>
      <c r="AS750" s="53">
        <v>-7.6051289999999994E-2</v>
      </c>
      <c r="AT750" s="53">
        <v>-8.7009909999999996E-2</v>
      </c>
      <c r="AU750" s="53">
        <v>-9.7507440000000001E-2</v>
      </c>
      <c r="AV750" s="53">
        <v>-4.0754510000000001E-2</v>
      </c>
      <c r="AW750" s="53">
        <v>-5.8545359999999998E-2</v>
      </c>
      <c r="AX750" s="53">
        <v>-2.8873280000000001E-2</v>
      </c>
      <c r="AY750" s="53">
        <v>3.1995709999999997E-2</v>
      </c>
      <c r="AZ750" s="53">
        <v>5.9482359999999998E-2</v>
      </c>
      <c r="BA750" s="53">
        <v>7.1575710000000001E-2</v>
      </c>
      <c r="BB750" s="53">
        <v>6.8503839999999996E-2</v>
      </c>
      <c r="BC750" s="53">
        <v>7.4584220000000007E-2</v>
      </c>
      <c r="BD750" s="53">
        <v>5.8852300000000003E-2</v>
      </c>
      <c r="BE750" s="53">
        <v>9.8833850000000001E-2</v>
      </c>
      <c r="BF750" s="53">
        <v>8.8937160000000001E-2</v>
      </c>
      <c r="BG750" s="53">
        <v>8.2249409999999995E-2</v>
      </c>
      <c r="BH750" s="53">
        <v>9.2959959999999994E-2</v>
      </c>
      <c r="BI750" s="53">
        <v>9.3120850000000005E-2</v>
      </c>
      <c r="BJ750" s="53">
        <v>0.10513330999999999</v>
      </c>
      <c r="BK750" s="53">
        <v>0.11399391</v>
      </c>
      <c r="BL750" s="53">
        <v>5.610714E-2</v>
      </c>
      <c r="BM750" s="53">
        <v>5.8781999999999997E-4</v>
      </c>
      <c r="BN750" s="53">
        <v>-4.0096140000000002E-2</v>
      </c>
      <c r="BO750" s="53">
        <v>-4.595834E-2</v>
      </c>
      <c r="BP750" s="53">
        <v>-1.40145E-3</v>
      </c>
      <c r="BQ750" s="53">
        <v>-3.7293500000000002E-3</v>
      </c>
      <c r="BR750" s="53">
        <v>-1.4883230000000001E-2</v>
      </c>
      <c r="BS750" s="53">
        <v>-2.4334560000000002E-2</v>
      </c>
      <c r="BT750" s="53">
        <v>3.3975089999999999E-2</v>
      </c>
      <c r="BU750" s="53">
        <v>1.614604E-2</v>
      </c>
      <c r="BV750" s="53">
        <v>4.3028249999999997E-2</v>
      </c>
      <c r="BW750" s="53">
        <v>9.8568249999999996E-2</v>
      </c>
      <c r="BX750" s="53">
        <v>0.12310055</v>
      </c>
      <c r="BY750" s="53">
        <v>0.12959324999999999</v>
      </c>
      <c r="BZ750" s="53">
        <v>0.12310482</v>
      </c>
      <c r="CA750" s="53">
        <v>0.12521541999999999</v>
      </c>
      <c r="CB750" s="53">
        <v>0.10674239000000001</v>
      </c>
      <c r="CC750" s="53">
        <v>0.13183350999999999</v>
      </c>
      <c r="CD750" s="53">
        <v>0.12060211</v>
      </c>
      <c r="CE750" s="53">
        <v>0.11319195</v>
      </c>
      <c r="CF750" s="53">
        <v>0.12347175000000001</v>
      </c>
      <c r="CG750" s="53">
        <v>0.12391149</v>
      </c>
      <c r="CH750" s="53">
        <v>0.13650817000000001</v>
      </c>
      <c r="CI750" s="53">
        <v>0.14807348000000001</v>
      </c>
      <c r="CJ750" s="53">
        <v>9.0332549999999998E-2</v>
      </c>
      <c r="CK750" s="53">
        <v>3.6458249999999998E-2</v>
      </c>
      <c r="CL750" s="53">
        <v>3.9120000000000002E-4</v>
      </c>
      <c r="CM750" s="53">
        <v>2.3436E-4</v>
      </c>
      <c r="CN750" s="53">
        <v>4.8437899999999999E-2</v>
      </c>
      <c r="CO750" s="53">
        <v>4.6360779999999997E-2</v>
      </c>
      <c r="CP750" s="53">
        <v>3.5071400000000003E-2</v>
      </c>
      <c r="CQ750" s="53">
        <v>2.6344949999999999E-2</v>
      </c>
      <c r="CR750" s="53">
        <v>8.5732710000000004E-2</v>
      </c>
      <c r="CS750" s="53">
        <v>6.7877149999999997E-2</v>
      </c>
      <c r="CT750" s="53">
        <v>9.2826939999999997E-2</v>
      </c>
      <c r="CU750" s="53">
        <v>0.14467624000000001</v>
      </c>
      <c r="CV750" s="53">
        <v>0.16716242000000001</v>
      </c>
      <c r="CW750" s="53">
        <v>0.16977613</v>
      </c>
      <c r="CX750" s="53">
        <v>0.16092138</v>
      </c>
      <c r="CY750" s="53">
        <v>0.16028255</v>
      </c>
      <c r="CZ750" s="53">
        <v>0.13991102999999999</v>
      </c>
      <c r="DA750" s="53">
        <v>0.16483318</v>
      </c>
      <c r="DB750" s="53">
        <v>0.15226682999999999</v>
      </c>
      <c r="DC750" s="53">
        <v>0.14413449</v>
      </c>
      <c r="DD750" s="53">
        <v>0.15398354</v>
      </c>
      <c r="DE750" s="53">
        <v>0.15470234999999999</v>
      </c>
      <c r="DF750" s="53">
        <v>0.16788280999999999</v>
      </c>
      <c r="DG750" s="53">
        <v>0.18215282999999999</v>
      </c>
      <c r="DH750" s="53">
        <v>0.12455818</v>
      </c>
      <c r="DI750" s="53">
        <v>7.2328459999999997E-2</v>
      </c>
      <c r="DJ750" s="53">
        <v>4.0878770000000002E-2</v>
      </c>
      <c r="DK750" s="53">
        <v>4.6427059999999999E-2</v>
      </c>
      <c r="DL750" s="53">
        <v>9.8277489999999995E-2</v>
      </c>
      <c r="DM750" s="53">
        <v>9.6450679999999997E-2</v>
      </c>
      <c r="DN750" s="53">
        <v>8.5026030000000002E-2</v>
      </c>
      <c r="DO750" s="53">
        <v>7.7024460000000003E-2</v>
      </c>
      <c r="DP750" s="53">
        <v>0.13749011</v>
      </c>
      <c r="DQ750" s="53">
        <v>0.11960825999999999</v>
      </c>
      <c r="DR750" s="53">
        <v>0.14262585</v>
      </c>
      <c r="DS750" s="53">
        <v>0.19078423</v>
      </c>
      <c r="DT750" s="53">
        <v>0.21122407000000001</v>
      </c>
      <c r="DU750" s="53">
        <v>0.20995901</v>
      </c>
      <c r="DV750" s="53">
        <v>0.19873794</v>
      </c>
      <c r="DW750" s="53">
        <v>0.19534968999999999</v>
      </c>
      <c r="DX750" s="53">
        <v>0.17307988999999999</v>
      </c>
      <c r="DY750" s="53">
        <v>0.21247946000000001</v>
      </c>
      <c r="DZ750" s="53">
        <v>0.19798587000000001</v>
      </c>
      <c r="EA750" s="53">
        <v>0.18881069</v>
      </c>
      <c r="EB750" s="53">
        <v>0.19803777</v>
      </c>
      <c r="EC750" s="53">
        <v>0.19915925000000001</v>
      </c>
      <c r="ED750" s="53">
        <v>0.21318300000000001</v>
      </c>
      <c r="EE750" s="53">
        <v>0.23135831000000001</v>
      </c>
      <c r="EF750" s="53">
        <v>0.1739742</v>
      </c>
      <c r="EG750" s="53">
        <v>0.12411956</v>
      </c>
      <c r="EH750" s="53">
        <v>9.9336049999999995E-2</v>
      </c>
      <c r="EI750" s="53">
        <v>0.11312184</v>
      </c>
      <c r="EJ750" s="53">
        <v>0.17023789</v>
      </c>
      <c r="EK750" s="53">
        <v>0.16877284000000001</v>
      </c>
      <c r="EL750" s="53">
        <v>0.15715271</v>
      </c>
      <c r="EM750" s="53">
        <v>0.15019757</v>
      </c>
      <c r="EN750" s="53">
        <v>0.21221971000000001</v>
      </c>
      <c r="EO750" s="53">
        <v>0.19429989</v>
      </c>
      <c r="EP750" s="53">
        <v>0.21452715999999999</v>
      </c>
      <c r="EQ750" s="53">
        <v>0.257357</v>
      </c>
      <c r="ER750" s="53">
        <v>0.27484225000000001</v>
      </c>
      <c r="ES750" s="53">
        <v>0.26797631999999999</v>
      </c>
      <c r="ET750" s="53">
        <v>0.25333890999999997</v>
      </c>
      <c r="EU750" s="53">
        <v>0.24598111</v>
      </c>
      <c r="EV750" s="53">
        <v>0.22096998000000001</v>
      </c>
      <c r="EW750" s="53">
        <v>61.035179999999997</v>
      </c>
      <c r="EX750" s="53">
        <v>60.288420000000002</v>
      </c>
      <c r="EY750" s="53">
        <v>59.827579999999998</v>
      </c>
      <c r="EZ750" s="53">
        <v>59.403320000000001</v>
      </c>
      <c r="FA750" s="53">
        <v>58.99241</v>
      </c>
      <c r="FB750" s="53">
        <v>58.707250000000002</v>
      </c>
      <c r="FC750" s="53">
        <v>59.135010000000001</v>
      </c>
      <c r="FD750" s="53">
        <v>60.896909999999998</v>
      </c>
      <c r="FE750" s="53">
        <v>63.368070000000003</v>
      </c>
      <c r="FF750" s="53">
        <v>66.298450000000003</v>
      </c>
      <c r="FG750" s="53">
        <v>69.173929999999999</v>
      </c>
      <c r="FH750" s="53">
        <v>71.781639999999996</v>
      </c>
      <c r="FI750" s="53">
        <v>73.801990000000004</v>
      </c>
      <c r="FJ750" s="53">
        <v>75.299289999999999</v>
      </c>
      <c r="FK750" s="53">
        <v>76.075389999999999</v>
      </c>
      <c r="FL750" s="53">
        <v>75.999089999999995</v>
      </c>
      <c r="FM750" s="53">
        <v>75.432060000000007</v>
      </c>
      <c r="FN750" s="53">
        <v>73.864270000000005</v>
      </c>
      <c r="FO750" s="53">
        <v>71.386570000000006</v>
      </c>
      <c r="FP750" s="53">
        <v>68.466070000000002</v>
      </c>
      <c r="FQ750" s="53">
        <v>65.292739999999995</v>
      </c>
      <c r="FR750" s="53">
        <v>63.362139999999997</v>
      </c>
      <c r="FS750" s="53">
        <v>62.19623</v>
      </c>
      <c r="FT750" s="53">
        <v>61.2547</v>
      </c>
      <c r="FU750" s="53">
        <v>11872.03</v>
      </c>
      <c r="FV750" s="53">
        <v>16220.3</v>
      </c>
      <c r="FW750" s="53">
        <v>16.779879999999999</v>
      </c>
      <c r="FX750" s="53">
        <v>1</v>
      </c>
    </row>
    <row r="751" spans="1:180" x14ac:dyDescent="0.3">
      <c r="A751" t="s">
        <v>174</v>
      </c>
      <c r="B751" t="s">
        <v>249</v>
      </c>
      <c r="C751" t="s">
        <v>0</v>
      </c>
      <c r="D751" t="s">
        <v>227</v>
      </c>
      <c r="E751" t="s">
        <v>189</v>
      </c>
      <c r="F751" t="s">
        <v>229</v>
      </c>
      <c r="G751" t="s">
        <v>242</v>
      </c>
      <c r="H751" s="53">
        <v>2247</v>
      </c>
      <c r="I751" s="53">
        <v>2.3611925</v>
      </c>
      <c r="J751" s="53">
        <v>2.3060915999999998</v>
      </c>
      <c r="K751" s="53">
        <v>2.2575497000000002</v>
      </c>
      <c r="L751" s="53">
        <v>2.2438047999999999</v>
      </c>
      <c r="M751" s="53">
        <v>2.2663511999999999</v>
      </c>
      <c r="N751" s="53">
        <v>2.4079278999999998</v>
      </c>
      <c r="O751" s="53">
        <v>2.5364000999999998</v>
      </c>
      <c r="P751" s="53">
        <v>2.7609631000000001</v>
      </c>
      <c r="Q751" s="53">
        <v>3.3207670999999999</v>
      </c>
      <c r="R751" s="53">
        <v>3.8383389000000001</v>
      </c>
      <c r="S751" s="53">
        <v>4.2971200999999999</v>
      </c>
      <c r="T751" s="53">
        <v>4.6373293999999996</v>
      </c>
      <c r="U751" s="53">
        <v>4.789485</v>
      </c>
      <c r="V751" s="53">
        <v>4.9342682</v>
      </c>
      <c r="W751" s="53">
        <v>5.0665041000000004</v>
      </c>
      <c r="X751" s="53">
        <v>5.1177739000000004</v>
      </c>
      <c r="Y751" s="53">
        <v>4.9298168999999996</v>
      </c>
      <c r="Z751" s="53">
        <v>4.3169700999999998</v>
      </c>
      <c r="AA751" s="53">
        <v>3.7372036999999998</v>
      </c>
      <c r="AB751" s="53">
        <v>3.3482816999999998</v>
      </c>
      <c r="AC751" s="53">
        <v>3.1872750999999999</v>
      </c>
      <c r="AD751" s="53">
        <v>2.8703941999999998</v>
      </c>
      <c r="AE751" s="53">
        <v>2.6083154</v>
      </c>
      <c r="AF751" s="53">
        <v>2.4548071</v>
      </c>
      <c r="AG751" s="53">
        <v>5.5157110000000002E-2</v>
      </c>
      <c r="AH751" s="53">
        <v>5.4541659999999999E-2</v>
      </c>
      <c r="AI751" s="53">
        <v>4.2420890000000003E-2</v>
      </c>
      <c r="AJ751" s="53">
        <v>4.0863719999999999E-2</v>
      </c>
      <c r="AK751" s="53">
        <v>4.027298E-2</v>
      </c>
      <c r="AL751" s="53">
        <v>9.8353889999999999E-2</v>
      </c>
      <c r="AM751" s="53">
        <v>0.11298231</v>
      </c>
      <c r="AN751" s="53">
        <v>9.3278360000000005E-2</v>
      </c>
      <c r="AO751" s="53">
        <v>9.2979060000000002E-2</v>
      </c>
      <c r="AP751" s="53">
        <v>4.7508769999999999E-2</v>
      </c>
      <c r="AQ751" s="53">
        <v>3.6507680000000001E-2</v>
      </c>
      <c r="AR751" s="53">
        <v>5.2958419999999999E-2</v>
      </c>
      <c r="AS751" s="53">
        <v>5.1119030000000003E-2</v>
      </c>
      <c r="AT751" s="53">
        <v>4.17014E-2</v>
      </c>
      <c r="AU751" s="53">
        <v>3.4255069999999999E-2</v>
      </c>
      <c r="AV751" s="53">
        <v>9.2772339999999995E-2</v>
      </c>
      <c r="AW751" s="53">
        <v>0.11800682</v>
      </c>
      <c r="AX751" s="53">
        <v>8.5066929999999999E-2</v>
      </c>
      <c r="AY751" s="53">
        <v>9.2510789999999996E-2</v>
      </c>
      <c r="AZ751" s="53">
        <v>0.10150306000000001</v>
      </c>
      <c r="BA751" s="53">
        <v>0.10390621999999999</v>
      </c>
      <c r="BB751" s="53">
        <v>7.4788019999999997E-2</v>
      </c>
      <c r="BC751" s="53">
        <v>4.8567329999999999E-2</v>
      </c>
      <c r="BD751" s="53">
        <v>3.8841870000000001E-2</v>
      </c>
      <c r="BE751" s="53">
        <v>9.7412609999999997E-2</v>
      </c>
      <c r="BF751" s="53">
        <v>9.5998130000000001E-2</v>
      </c>
      <c r="BG751" s="53">
        <v>8.3059010000000003E-2</v>
      </c>
      <c r="BH751" s="53">
        <v>8.1043450000000003E-2</v>
      </c>
      <c r="BI751" s="53">
        <v>8.2270309999999999E-2</v>
      </c>
      <c r="BJ751" s="53">
        <v>0.14514721</v>
      </c>
      <c r="BK751" s="53">
        <v>0.16416178000000001</v>
      </c>
      <c r="BL751" s="53">
        <v>0.14500228000000001</v>
      </c>
      <c r="BM751" s="53">
        <v>0.14977401000000001</v>
      </c>
      <c r="BN751" s="53">
        <v>0.11227652</v>
      </c>
      <c r="BO751" s="53">
        <v>0.10712325</v>
      </c>
      <c r="BP751" s="53">
        <v>0.13122502</v>
      </c>
      <c r="BQ751" s="53">
        <v>0.12874007000000001</v>
      </c>
      <c r="BR751" s="53">
        <v>0.12076254</v>
      </c>
      <c r="BS751" s="53">
        <v>0.11570207</v>
      </c>
      <c r="BT751" s="53">
        <v>0.17591448000000001</v>
      </c>
      <c r="BU751" s="53">
        <v>0.2012939</v>
      </c>
      <c r="BV751" s="53">
        <v>0.16256371</v>
      </c>
      <c r="BW751" s="53">
        <v>0.16777359999999999</v>
      </c>
      <c r="BX751" s="53">
        <v>0.16943817999999999</v>
      </c>
      <c r="BY751" s="53">
        <v>0.16142875000000001</v>
      </c>
      <c r="BZ751" s="53">
        <v>0.12786687999999999</v>
      </c>
      <c r="CA751" s="53">
        <v>9.7569230000000007E-2</v>
      </c>
      <c r="CB751" s="53">
        <v>8.4798860000000004E-2</v>
      </c>
      <c r="CC751" s="53">
        <v>0.12667844</v>
      </c>
      <c r="CD751" s="53">
        <v>0.12471075</v>
      </c>
      <c r="CE751" s="53">
        <v>0.1112047</v>
      </c>
      <c r="CF751" s="53">
        <v>0.10887164000000001</v>
      </c>
      <c r="CG751" s="53">
        <v>0.1113575</v>
      </c>
      <c r="CH751" s="53">
        <v>0.17755614</v>
      </c>
      <c r="CI751" s="53">
        <v>0.19960843</v>
      </c>
      <c r="CJ751" s="53">
        <v>0.18082598</v>
      </c>
      <c r="CK751" s="53">
        <v>0.18910999000000001</v>
      </c>
      <c r="CL751" s="53">
        <v>0.15713473</v>
      </c>
      <c r="CM751" s="53">
        <v>0.15603146000000001</v>
      </c>
      <c r="CN751" s="53">
        <v>0.18543209999999999</v>
      </c>
      <c r="CO751" s="53">
        <v>0.18250021999999999</v>
      </c>
      <c r="CP751" s="53">
        <v>0.17552013999999999</v>
      </c>
      <c r="CQ751" s="53">
        <v>0.17211188999999999</v>
      </c>
      <c r="CR751" s="53">
        <v>0.23349834999999999</v>
      </c>
      <c r="CS751" s="53">
        <v>0.25897842999999998</v>
      </c>
      <c r="CT751" s="53">
        <v>0.21623780000000001</v>
      </c>
      <c r="CU751" s="53">
        <v>0.21990063000000001</v>
      </c>
      <c r="CV751" s="53">
        <v>0.21648991000000001</v>
      </c>
      <c r="CW751" s="53">
        <v>0.20126851000000001</v>
      </c>
      <c r="CX751" s="53">
        <v>0.16462937999999999</v>
      </c>
      <c r="CY751" s="53">
        <v>0.13150770000000001</v>
      </c>
      <c r="CZ751" s="53">
        <v>0.11662873999999999</v>
      </c>
      <c r="DA751" s="53">
        <v>0.15594448999999999</v>
      </c>
      <c r="DB751" s="53">
        <v>0.15342359</v>
      </c>
      <c r="DC751" s="53">
        <v>0.13935063</v>
      </c>
      <c r="DD751" s="53">
        <v>0.13669983999999999</v>
      </c>
      <c r="DE751" s="53">
        <v>0.14044469000000001</v>
      </c>
      <c r="DF751" s="53">
        <v>0.20996507</v>
      </c>
      <c r="DG751" s="53">
        <v>0.23505507</v>
      </c>
      <c r="DH751" s="53">
        <v>0.21664966999999999</v>
      </c>
      <c r="DI751" s="53">
        <v>0.22844619999999999</v>
      </c>
      <c r="DJ751" s="53">
        <v>0.20199271999999999</v>
      </c>
      <c r="DK751" s="53">
        <v>0.20493943000000001</v>
      </c>
      <c r="DL751" s="53">
        <v>0.2396394</v>
      </c>
      <c r="DM751" s="53">
        <v>0.23626058999999999</v>
      </c>
      <c r="DN751" s="53">
        <v>0.2302775</v>
      </c>
      <c r="DO751" s="53">
        <v>0.22852191999999999</v>
      </c>
      <c r="DP751" s="53">
        <v>0.29108222</v>
      </c>
      <c r="DQ751" s="53">
        <v>0.31666296999999999</v>
      </c>
      <c r="DR751" s="53">
        <v>0.26991188999999999</v>
      </c>
      <c r="DS751" s="53">
        <v>0.27202744000000001</v>
      </c>
      <c r="DT751" s="53">
        <v>0.26354164000000002</v>
      </c>
      <c r="DU751" s="53">
        <v>0.24110827000000001</v>
      </c>
      <c r="DV751" s="53">
        <v>0.20139164000000001</v>
      </c>
      <c r="DW751" s="53">
        <v>0.16544616000000001</v>
      </c>
      <c r="DX751" s="53">
        <v>0.14845839</v>
      </c>
      <c r="DY751" s="53">
        <v>0.19819978999999999</v>
      </c>
      <c r="DZ751" s="53">
        <v>0.19488005999999999</v>
      </c>
      <c r="EA751" s="53">
        <v>0.17998874000000001</v>
      </c>
      <c r="EB751" s="53">
        <v>0.17687957000000001</v>
      </c>
      <c r="EC751" s="53">
        <v>0.18244178999999999</v>
      </c>
      <c r="ED751" s="53">
        <v>0.25675817000000001</v>
      </c>
      <c r="EE751" s="53">
        <v>0.28623453999999998</v>
      </c>
      <c r="EF751" s="53">
        <v>0.26837359</v>
      </c>
      <c r="EG751" s="53">
        <v>0.28524115</v>
      </c>
      <c r="EH751" s="53">
        <v>0.26676047000000003</v>
      </c>
      <c r="EI751" s="53">
        <v>0.27555499999999999</v>
      </c>
      <c r="EJ751" s="53">
        <v>0.31790601000000002</v>
      </c>
      <c r="EK751" s="53">
        <v>0.31388163000000002</v>
      </c>
      <c r="EL751" s="53">
        <v>0.30933864999999999</v>
      </c>
      <c r="EM751" s="53">
        <v>0.30996892999999998</v>
      </c>
      <c r="EN751" s="53">
        <v>0.37422413999999998</v>
      </c>
      <c r="EO751" s="53">
        <v>0.39995005</v>
      </c>
      <c r="EP751" s="53">
        <v>0.34740844999999998</v>
      </c>
      <c r="EQ751" s="53">
        <v>0.34729025000000002</v>
      </c>
      <c r="ER751" s="53">
        <v>0.33147676999999998</v>
      </c>
      <c r="ES751" s="53">
        <v>0.29863078999999998</v>
      </c>
      <c r="ET751" s="53">
        <v>0.25447049999999999</v>
      </c>
      <c r="EU751" s="53">
        <v>0.21444806</v>
      </c>
      <c r="EV751" s="53">
        <v>0.19441560999999999</v>
      </c>
      <c r="EW751" s="53">
        <v>61.214289999999998</v>
      </c>
      <c r="EX751" s="53">
        <v>60.642560000000003</v>
      </c>
      <c r="EY751" s="53">
        <v>60.195770000000003</v>
      </c>
      <c r="EZ751" s="53">
        <v>59.879019999999997</v>
      </c>
      <c r="FA751" s="53">
        <v>59.540950000000002</v>
      </c>
      <c r="FB751" s="53">
        <v>59.358089999999997</v>
      </c>
      <c r="FC751" s="53">
        <v>59.275860000000002</v>
      </c>
      <c r="FD751" s="53">
        <v>60.278219999999997</v>
      </c>
      <c r="FE751" s="53">
        <v>62.596229999999998</v>
      </c>
      <c r="FF751" s="53">
        <v>65.492419999999996</v>
      </c>
      <c r="FG751" s="53">
        <v>68.627679999999998</v>
      </c>
      <c r="FH751" s="53">
        <v>71.613820000000004</v>
      </c>
      <c r="FI751" s="53">
        <v>74.157880000000006</v>
      </c>
      <c r="FJ751" s="53">
        <v>76.209620000000001</v>
      </c>
      <c r="FK751" s="53">
        <v>77.292060000000006</v>
      </c>
      <c r="FL751" s="53">
        <v>77.478880000000004</v>
      </c>
      <c r="FM751" s="53">
        <v>76.833020000000005</v>
      </c>
      <c r="FN751" s="53">
        <v>75.091669999999993</v>
      </c>
      <c r="FO751" s="53">
        <v>72.481430000000003</v>
      </c>
      <c r="FP751" s="53">
        <v>69.093230000000005</v>
      </c>
      <c r="FQ751" s="53">
        <v>66.096810000000005</v>
      </c>
      <c r="FR751" s="53">
        <v>64.370429999999999</v>
      </c>
      <c r="FS751" s="53">
        <v>63.176079999999999</v>
      </c>
      <c r="FT751" s="53">
        <v>62.351480000000002</v>
      </c>
      <c r="FU751" s="53">
        <v>11871.84</v>
      </c>
      <c r="FV751" s="53">
        <v>16865.490000000002</v>
      </c>
      <c r="FW751" s="53">
        <v>16.718070000000001</v>
      </c>
      <c r="FX751" s="53">
        <v>1</v>
      </c>
    </row>
    <row r="752" spans="1:180" x14ac:dyDescent="0.3">
      <c r="A752" t="s">
        <v>174</v>
      </c>
      <c r="B752" t="s">
        <v>249</v>
      </c>
      <c r="C752" t="s">
        <v>0</v>
      </c>
      <c r="D752" t="s">
        <v>227</v>
      </c>
      <c r="E752" t="s">
        <v>187</v>
      </c>
      <c r="F752" t="s">
        <v>229</v>
      </c>
      <c r="G752" t="s">
        <v>242</v>
      </c>
      <c r="H752" s="53">
        <v>2247</v>
      </c>
      <c r="I752" s="53">
        <v>2.3862195000000002</v>
      </c>
      <c r="J752" s="53">
        <v>2.3374777</v>
      </c>
      <c r="K752" s="53">
        <v>2.2972564000000002</v>
      </c>
      <c r="L752" s="53">
        <v>2.2847721000000001</v>
      </c>
      <c r="M752" s="53">
        <v>2.3113698</v>
      </c>
      <c r="N752" s="53">
        <v>2.3453062999999998</v>
      </c>
      <c r="O752" s="53">
        <v>2.4309911</v>
      </c>
      <c r="P752" s="53">
        <v>2.7610529000000001</v>
      </c>
      <c r="Q752" s="53">
        <v>3.3297686</v>
      </c>
      <c r="R752" s="53">
        <v>3.8250996000000002</v>
      </c>
      <c r="S752" s="53">
        <v>4.2055727999999997</v>
      </c>
      <c r="T752" s="53">
        <v>4.4807718999999997</v>
      </c>
      <c r="U752" s="53">
        <v>4.5819160999999999</v>
      </c>
      <c r="V752" s="53">
        <v>4.6698434999999998</v>
      </c>
      <c r="W752" s="53">
        <v>4.7471493000000002</v>
      </c>
      <c r="X752" s="53">
        <v>4.7492479999999997</v>
      </c>
      <c r="Y752" s="53">
        <v>4.5534353999999997</v>
      </c>
      <c r="Z752" s="53">
        <v>4.0407779000000001</v>
      </c>
      <c r="AA752" s="53">
        <v>3.5483387999999998</v>
      </c>
      <c r="AB752" s="53">
        <v>3.1908523999999998</v>
      </c>
      <c r="AC752" s="53">
        <v>2.9961677999999998</v>
      </c>
      <c r="AD752" s="53">
        <v>2.8776902</v>
      </c>
      <c r="AE752" s="53">
        <v>2.6370746999999999</v>
      </c>
      <c r="AF752" s="53">
        <v>2.4902085</v>
      </c>
      <c r="AG752" s="53">
        <v>8.1098050000000005E-2</v>
      </c>
      <c r="AH752" s="53">
        <v>8.974878E-2</v>
      </c>
      <c r="AI752" s="53">
        <v>8.3458749999999998E-2</v>
      </c>
      <c r="AJ752" s="53">
        <v>8.0245990000000003E-2</v>
      </c>
      <c r="AK752" s="53">
        <v>8.4300470000000002E-2</v>
      </c>
      <c r="AL752" s="53">
        <v>7.4712529999999999E-2</v>
      </c>
      <c r="AM752" s="53">
        <v>0.11399434999999999</v>
      </c>
      <c r="AN752" s="53">
        <v>0.10338401999999999</v>
      </c>
      <c r="AO752" s="53">
        <v>0.10465874</v>
      </c>
      <c r="AP752" s="53">
        <v>4.4935280000000001E-2</v>
      </c>
      <c r="AQ752" s="53">
        <v>-2.6848049999999998E-2</v>
      </c>
      <c r="AR752" s="53">
        <v>-3.4394599999999997E-2</v>
      </c>
      <c r="AS752" s="53">
        <v>-3.6207929999999999E-2</v>
      </c>
      <c r="AT752" s="53">
        <v>-4.9253119999999997E-2</v>
      </c>
      <c r="AU752" s="53">
        <v>-6.1110539999999998E-2</v>
      </c>
      <c r="AV752" s="53">
        <v>-1.4174300000000001E-2</v>
      </c>
      <c r="AW752" s="53">
        <v>1.07092E-2</v>
      </c>
      <c r="AX752" s="53">
        <v>7.9988699999999999E-3</v>
      </c>
      <c r="AY752" s="53">
        <v>3.4463140000000003E-2</v>
      </c>
      <c r="AZ752" s="53">
        <v>6.745719E-2</v>
      </c>
      <c r="BA752" s="53">
        <v>7.9535259999999997E-2</v>
      </c>
      <c r="BB752" s="53">
        <v>0.10471874</v>
      </c>
      <c r="BC752" s="53">
        <v>9.4334000000000001E-2</v>
      </c>
      <c r="BD752" s="53">
        <v>8.3638729999999994E-2</v>
      </c>
      <c r="BE752" s="53">
        <v>0.13009681000000001</v>
      </c>
      <c r="BF752" s="53">
        <v>0.13741213999999999</v>
      </c>
      <c r="BG752" s="53">
        <v>0.13018624000000001</v>
      </c>
      <c r="BH752" s="53">
        <v>0.12655037</v>
      </c>
      <c r="BI752" s="53">
        <v>0.13186339999999999</v>
      </c>
      <c r="BJ752" s="53">
        <v>0.12271991</v>
      </c>
      <c r="BK752" s="53">
        <v>0.16828345</v>
      </c>
      <c r="BL752" s="53">
        <v>0.15961093000000001</v>
      </c>
      <c r="BM752" s="53">
        <v>0.16479431</v>
      </c>
      <c r="BN752" s="53">
        <v>0.11078789</v>
      </c>
      <c r="BO752" s="53">
        <v>4.4653959999999999E-2</v>
      </c>
      <c r="BP752" s="53">
        <v>4.2667160000000003E-2</v>
      </c>
      <c r="BQ752" s="53">
        <v>4.1495570000000002E-2</v>
      </c>
      <c r="BR752" s="53">
        <v>3.1583609999999998E-2</v>
      </c>
      <c r="BS752" s="53">
        <v>2.2666390000000002E-2</v>
      </c>
      <c r="BT752" s="53">
        <v>6.9680370000000005E-2</v>
      </c>
      <c r="BU752" s="53">
        <v>9.3905279999999994E-2</v>
      </c>
      <c r="BV752" s="53">
        <v>8.9511939999999998E-2</v>
      </c>
      <c r="BW752" s="53">
        <v>0.10792431</v>
      </c>
      <c r="BX752" s="53">
        <v>0.13227864</v>
      </c>
      <c r="BY752" s="53">
        <v>0.13805253000000001</v>
      </c>
      <c r="BZ752" s="53">
        <v>0.16169142</v>
      </c>
      <c r="CA752" s="53">
        <v>0.14854175</v>
      </c>
      <c r="CB752" s="53">
        <v>0.13583025000000001</v>
      </c>
      <c r="CC752" s="53">
        <v>0.16403302</v>
      </c>
      <c r="CD752" s="53">
        <v>0.17042349000000001</v>
      </c>
      <c r="CE752" s="53">
        <v>0.16254978</v>
      </c>
      <c r="CF752" s="53">
        <v>0.15862066999999999</v>
      </c>
      <c r="CG752" s="53">
        <v>0.16480532000000001</v>
      </c>
      <c r="CH752" s="53">
        <v>0.15596966000000001</v>
      </c>
      <c r="CI752" s="53">
        <v>0.20588407</v>
      </c>
      <c r="CJ752" s="53">
        <v>0.19855368000000001</v>
      </c>
      <c r="CK752" s="53">
        <v>0.20644380000000001</v>
      </c>
      <c r="CL752" s="53">
        <v>0.15639727</v>
      </c>
      <c r="CM752" s="53">
        <v>9.4176040000000003E-2</v>
      </c>
      <c r="CN752" s="53">
        <v>9.6039700000000006E-2</v>
      </c>
      <c r="CO752" s="53">
        <v>9.5312800000000003E-2</v>
      </c>
      <c r="CP752" s="53">
        <v>8.7570980000000007E-2</v>
      </c>
      <c r="CQ752" s="53">
        <v>8.0689769999999994E-2</v>
      </c>
      <c r="CR752" s="53">
        <v>0.12775790000000001</v>
      </c>
      <c r="CS752" s="53">
        <v>0.15152689</v>
      </c>
      <c r="CT752" s="53">
        <v>0.14596782</v>
      </c>
      <c r="CU752" s="53">
        <v>0.15880312999999999</v>
      </c>
      <c r="CV752" s="53">
        <v>0.17717369999999999</v>
      </c>
      <c r="CW752" s="53">
        <v>0.17858122000000001</v>
      </c>
      <c r="CX752" s="53">
        <v>0.20115053999999999</v>
      </c>
      <c r="CY752" s="53">
        <v>0.18608574999999999</v>
      </c>
      <c r="CZ752" s="53">
        <v>0.17197819</v>
      </c>
      <c r="DA752" s="53">
        <v>0.19796946000000001</v>
      </c>
      <c r="DB752" s="53">
        <v>0.20343507</v>
      </c>
      <c r="DC752" s="53">
        <v>0.19491309000000001</v>
      </c>
      <c r="DD752" s="53">
        <v>0.19069121</v>
      </c>
      <c r="DE752" s="53">
        <v>0.19774723</v>
      </c>
      <c r="DF752" s="53">
        <v>0.18921942</v>
      </c>
      <c r="DG752" s="53">
        <v>0.24348447000000001</v>
      </c>
      <c r="DH752" s="53">
        <v>0.23749644</v>
      </c>
      <c r="DI752" s="53">
        <v>0.24809352000000001</v>
      </c>
      <c r="DJ752" s="53">
        <v>0.20200665000000001</v>
      </c>
      <c r="DK752" s="53">
        <v>0.14369812000000001</v>
      </c>
      <c r="DL752" s="53">
        <v>0.14941246999999999</v>
      </c>
      <c r="DM752" s="53">
        <v>0.14913002</v>
      </c>
      <c r="DN752" s="53">
        <v>0.14355813000000001</v>
      </c>
      <c r="DO752" s="53">
        <v>0.13871338</v>
      </c>
      <c r="DP752" s="53">
        <v>0.18583566000000001</v>
      </c>
      <c r="DQ752" s="53">
        <v>0.20914828999999999</v>
      </c>
      <c r="DR752" s="53">
        <v>0.20242346999999999</v>
      </c>
      <c r="DS752" s="53">
        <v>0.20968218</v>
      </c>
      <c r="DT752" s="53">
        <v>0.22206876</v>
      </c>
      <c r="DU752" s="53">
        <v>0.21911014000000001</v>
      </c>
      <c r="DV752" s="53">
        <v>0.24060988</v>
      </c>
      <c r="DW752" s="53">
        <v>0.22362998000000001</v>
      </c>
      <c r="DX752" s="53">
        <v>0.2081259</v>
      </c>
      <c r="DY752" s="53">
        <v>0.24696820999999999</v>
      </c>
      <c r="DZ752" s="53">
        <v>0.25109820999999999</v>
      </c>
      <c r="EA752" s="53">
        <v>0.24164081000000001</v>
      </c>
      <c r="EB752" s="53">
        <v>0.23699558000000001</v>
      </c>
      <c r="EC752" s="53">
        <v>0.24531016</v>
      </c>
      <c r="ED752" s="53">
        <v>0.23722679999999999</v>
      </c>
      <c r="EE752" s="53">
        <v>0.29777355999999999</v>
      </c>
      <c r="EF752" s="53">
        <v>0.29372334999999999</v>
      </c>
      <c r="EG752" s="53">
        <v>0.30822907999999999</v>
      </c>
      <c r="EH752" s="53">
        <v>0.26785924999999999</v>
      </c>
      <c r="EI752" s="53">
        <v>0.21520036000000001</v>
      </c>
      <c r="EJ752" s="53">
        <v>0.22647401</v>
      </c>
      <c r="EK752" s="53">
        <v>0.22683375</v>
      </c>
      <c r="EL752" s="53">
        <v>0.22439508</v>
      </c>
      <c r="EM752" s="53">
        <v>0.2224903</v>
      </c>
      <c r="EN752" s="53">
        <v>0.26969032999999998</v>
      </c>
      <c r="EO752" s="53">
        <v>0.29234436000000003</v>
      </c>
      <c r="EP752" s="53">
        <v>0.28393676000000001</v>
      </c>
      <c r="EQ752" s="53">
        <v>0.28314312000000003</v>
      </c>
      <c r="ER752" s="53">
        <v>0.28688998999999998</v>
      </c>
      <c r="ES752" s="53">
        <v>0.27762719000000002</v>
      </c>
      <c r="ET752" s="53">
        <v>0.29758256999999999</v>
      </c>
      <c r="EU752" s="53">
        <v>0.27783773</v>
      </c>
      <c r="EV752" s="53">
        <v>0.26031742000000002</v>
      </c>
      <c r="EW752" s="53">
        <v>60.253599999999999</v>
      </c>
      <c r="EX752" s="53">
        <v>59.654249999999998</v>
      </c>
      <c r="EY752" s="53">
        <v>59.088000000000001</v>
      </c>
      <c r="EZ752" s="53">
        <v>58.542520000000003</v>
      </c>
      <c r="FA752" s="53">
        <v>58.057690000000001</v>
      </c>
      <c r="FB752" s="53">
        <v>57.754370000000002</v>
      </c>
      <c r="FC752" s="53">
        <v>58.300870000000003</v>
      </c>
      <c r="FD752" s="53">
        <v>60.520339999999997</v>
      </c>
      <c r="FE752" s="53">
        <v>63.123060000000002</v>
      </c>
      <c r="FF752" s="53">
        <v>65.856830000000002</v>
      </c>
      <c r="FG752" s="53">
        <v>68.646410000000003</v>
      </c>
      <c r="FH752" s="53">
        <v>71.213819999999998</v>
      </c>
      <c r="FI752" s="53">
        <v>73.388400000000004</v>
      </c>
      <c r="FJ752" s="53">
        <v>74.841790000000003</v>
      </c>
      <c r="FK752" s="53">
        <v>75.654880000000006</v>
      </c>
      <c r="FL752" s="53">
        <v>75.778109999999998</v>
      </c>
      <c r="FM752" s="53">
        <v>75.034930000000003</v>
      </c>
      <c r="FN752" s="53">
        <v>73.597660000000005</v>
      </c>
      <c r="FO752" s="53">
        <v>71.451160000000002</v>
      </c>
      <c r="FP752" s="53">
        <v>68.525810000000007</v>
      </c>
      <c r="FQ752" s="53">
        <v>65.319890000000001</v>
      </c>
      <c r="FR752" s="53">
        <v>63.278680000000001</v>
      </c>
      <c r="FS752" s="53">
        <v>62.09395</v>
      </c>
      <c r="FT752" s="53">
        <v>61.223039999999997</v>
      </c>
      <c r="FU752" s="53">
        <v>11872.03</v>
      </c>
      <c r="FV752" s="53">
        <v>16220.3</v>
      </c>
      <c r="FW752" s="53">
        <v>16.779879999999999</v>
      </c>
      <c r="FX752" s="53">
        <v>1</v>
      </c>
    </row>
    <row r="753" spans="1:180" x14ac:dyDescent="0.3">
      <c r="A753" t="s">
        <v>174</v>
      </c>
      <c r="B753" t="s">
        <v>249</v>
      </c>
      <c r="C753" t="s">
        <v>0</v>
      </c>
      <c r="D753" t="s">
        <v>227</v>
      </c>
      <c r="E753" t="s">
        <v>188</v>
      </c>
      <c r="F753" t="s">
        <v>229</v>
      </c>
      <c r="G753" t="s">
        <v>242</v>
      </c>
      <c r="H753" s="53">
        <v>2247</v>
      </c>
      <c r="I753" s="53">
        <v>2.3318827</v>
      </c>
      <c r="J753" s="53">
        <v>2.2941644999999999</v>
      </c>
      <c r="K753" s="53">
        <v>2.2484223999999999</v>
      </c>
      <c r="L753" s="53">
        <v>2.2323537999999998</v>
      </c>
      <c r="M753" s="53">
        <v>2.2473168000000001</v>
      </c>
      <c r="N753" s="53">
        <v>2.3461444</v>
      </c>
      <c r="O753" s="53">
        <v>2.4402914</v>
      </c>
      <c r="P753" s="53">
        <v>2.7610079999999999</v>
      </c>
      <c r="Q753" s="53">
        <v>3.3215895999999998</v>
      </c>
      <c r="R753" s="53">
        <v>3.8280116999999998</v>
      </c>
      <c r="S753" s="53">
        <v>4.2754276000000004</v>
      </c>
      <c r="T753" s="53">
        <v>4.5776063999999996</v>
      </c>
      <c r="U753" s="53">
        <v>4.7046473000000004</v>
      </c>
      <c r="V753" s="53">
        <v>4.8233271000000002</v>
      </c>
      <c r="W753" s="53">
        <v>4.9663823000000002</v>
      </c>
      <c r="X753" s="53">
        <v>5.0004805000000001</v>
      </c>
      <c r="Y753" s="53">
        <v>4.8320409</v>
      </c>
      <c r="Z753" s="53">
        <v>4.2606760000000001</v>
      </c>
      <c r="AA753" s="53">
        <v>3.7189242999999998</v>
      </c>
      <c r="AB753" s="53">
        <v>3.3204661</v>
      </c>
      <c r="AC753" s="53">
        <v>3.1053473</v>
      </c>
      <c r="AD753" s="53">
        <v>2.9000658000000001</v>
      </c>
      <c r="AE753" s="53">
        <v>2.6324323999999999</v>
      </c>
      <c r="AF753" s="53">
        <v>2.4502500999999999</v>
      </c>
      <c r="AG753" s="53">
        <v>1.156576E-2</v>
      </c>
      <c r="AH753" s="53">
        <v>3.062751E-2</v>
      </c>
      <c r="AI753" s="53">
        <v>1.944104E-2</v>
      </c>
      <c r="AJ753" s="53">
        <v>1.7907240000000001E-2</v>
      </c>
      <c r="AK753" s="53">
        <v>1.3578399999999999E-2</v>
      </c>
      <c r="AL753" s="53">
        <v>4.1403669999999997E-2</v>
      </c>
      <c r="AM753" s="53">
        <v>8.0614720000000001E-2</v>
      </c>
      <c r="AN753" s="53">
        <v>0.10280722</v>
      </c>
      <c r="AO753" s="53">
        <v>9.9292229999999995E-2</v>
      </c>
      <c r="AP753" s="53">
        <v>4.0180630000000002E-2</v>
      </c>
      <c r="AQ753" s="53">
        <v>1.0603370000000001E-2</v>
      </c>
      <c r="AR753" s="53">
        <v>-9.45088E-3</v>
      </c>
      <c r="AS753" s="53">
        <v>-2.4517690000000002E-2</v>
      </c>
      <c r="AT753" s="53">
        <v>-4.5354800000000001E-2</v>
      </c>
      <c r="AU753" s="53">
        <v>-1.5022539999999999E-2</v>
      </c>
      <c r="AV753" s="53">
        <v>4.0208269999999997E-2</v>
      </c>
      <c r="AW753" s="53">
        <v>8.6111560000000004E-2</v>
      </c>
      <c r="AX753" s="53">
        <v>5.2233759999999997E-2</v>
      </c>
      <c r="AY753" s="53">
        <v>7.1917480000000006E-2</v>
      </c>
      <c r="AZ753" s="53">
        <v>9.5858139999999994E-2</v>
      </c>
      <c r="BA753" s="53">
        <v>0.10118083999999999</v>
      </c>
      <c r="BB753" s="53">
        <v>8.1870570000000004E-2</v>
      </c>
      <c r="BC753" s="53">
        <v>5.801866E-2</v>
      </c>
      <c r="BD753" s="53">
        <v>2.2115869999999999E-2</v>
      </c>
      <c r="BE753" s="53">
        <v>5.9413599999999997E-2</v>
      </c>
      <c r="BF753" s="53">
        <v>7.7971570000000004E-2</v>
      </c>
      <c r="BG753" s="53">
        <v>6.5842490000000004E-2</v>
      </c>
      <c r="BH753" s="53">
        <v>6.3815469999999999E-2</v>
      </c>
      <c r="BI753" s="53">
        <v>5.9855360000000003E-2</v>
      </c>
      <c r="BJ753" s="53">
        <v>9.0050320000000003E-2</v>
      </c>
      <c r="BK753" s="53">
        <v>0.13813859000000001</v>
      </c>
      <c r="BL753" s="53">
        <v>0.15805263</v>
      </c>
      <c r="BM753" s="53">
        <v>0.15830833999999999</v>
      </c>
      <c r="BN753" s="53">
        <v>0.10646915</v>
      </c>
      <c r="BO753" s="53">
        <v>8.4392830000000002E-2</v>
      </c>
      <c r="BP753" s="53">
        <v>6.892268E-2</v>
      </c>
      <c r="BQ753" s="53">
        <v>5.1330920000000002E-2</v>
      </c>
      <c r="BR753" s="53">
        <v>3.4960619999999998E-2</v>
      </c>
      <c r="BS753" s="53">
        <v>6.7705710000000002E-2</v>
      </c>
      <c r="BT753" s="53">
        <v>0.12462918000000001</v>
      </c>
      <c r="BU753" s="53">
        <v>0.17191144999999999</v>
      </c>
      <c r="BV753" s="53">
        <v>0.13464586000000001</v>
      </c>
      <c r="BW753" s="53">
        <v>0.14856174999999999</v>
      </c>
      <c r="BX753" s="53">
        <v>0.16511765</v>
      </c>
      <c r="BY753" s="53">
        <v>0.163023</v>
      </c>
      <c r="BZ753" s="53">
        <v>0.13936254000000001</v>
      </c>
      <c r="CA753" s="53">
        <v>0.11065621</v>
      </c>
      <c r="CB753" s="53">
        <v>7.1977929999999996E-2</v>
      </c>
      <c r="CC753" s="53">
        <v>9.2552800000000005E-2</v>
      </c>
      <c r="CD753" s="53">
        <v>0.11076182</v>
      </c>
      <c r="CE753" s="53">
        <v>9.7979990000000003E-2</v>
      </c>
      <c r="CF753" s="53">
        <v>9.5611650000000006E-2</v>
      </c>
      <c r="CG753" s="53">
        <v>9.1906570000000007E-2</v>
      </c>
      <c r="CH753" s="53">
        <v>0.12374296</v>
      </c>
      <c r="CI753" s="53">
        <v>0.17797948</v>
      </c>
      <c r="CJ753" s="53">
        <v>0.19631545</v>
      </c>
      <c r="CK753" s="53">
        <v>0.19918284</v>
      </c>
      <c r="CL753" s="53">
        <v>0.1523803</v>
      </c>
      <c r="CM753" s="53">
        <v>0.13549927</v>
      </c>
      <c r="CN753" s="53">
        <v>0.12320391</v>
      </c>
      <c r="CO753" s="53">
        <v>0.10386331</v>
      </c>
      <c r="CP753" s="53">
        <v>9.0586680000000003E-2</v>
      </c>
      <c r="CQ753" s="53">
        <v>0.12500285999999999</v>
      </c>
      <c r="CR753" s="53">
        <v>0.18309882</v>
      </c>
      <c r="CS753" s="53">
        <v>0.23133629</v>
      </c>
      <c r="CT753" s="53">
        <v>0.19172438</v>
      </c>
      <c r="CU753" s="53">
        <v>0.20164556</v>
      </c>
      <c r="CV753" s="53">
        <v>0.21308661000000001</v>
      </c>
      <c r="CW753" s="53">
        <v>0.20585486</v>
      </c>
      <c r="CX753" s="53">
        <v>0.17918117</v>
      </c>
      <c r="CY753" s="53">
        <v>0.14711289</v>
      </c>
      <c r="CZ753" s="53">
        <v>0.10651252</v>
      </c>
      <c r="DA753" s="53">
        <v>0.12569224000000001</v>
      </c>
      <c r="DB753" s="53">
        <v>0.14355229</v>
      </c>
      <c r="DC753" s="53">
        <v>0.13011748000000001</v>
      </c>
      <c r="DD753" s="53">
        <v>0.12740760000000001</v>
      </c>
      <c r="DE753" s="53">
        <v>0.12395778</v>
      </c>
      <c r="DF753" s="53">
        <v>0.15743561</v>
      </c>
      <c r="DG753" s="53">
        <v>0.21782058000000001</v>
      </c>
      <c r="DH753" s="53">
        <v>0.23457826000000001</v>
      </c>
      <c r="DI753" s="53">
        <v>0.24005735</v>
      </c>
      <c r="DJ753" s="53">
        <v>0.19829146</v>
      </c>
      <c r="DK753" s="53">
        <v>0.18660571000000001</v>
      </c>
      <c r="DL753" s="53">
        <v>0.17748514000000001</v>
      </c>
      <c r="DM753" s="53">
        <v>0.15639569</v>
      </c>
      <c r="DN753" s="53">
        <v>0.14621296</v>
      </c>
      <c r="DO753" s="53">
        <v>0.18230023000000001</v>
      </c>
      <c r="DP753" s="53">
        <v>0.24156844999999999</v>
      </c>
      <c r="DQ753" s="53">
        <v>0.29076089999999999</v>
      </c>
      <c r="DR753" s="53">
        <v>0.24880289</v>
      </c>
      <c r="DS753" s="53">
        <v>0.25472913000000003</v>
      </c>
      <c r="DT753" s="53">
        <v>0.26105534000000002</v>
      </c>
      <c r="DU753" s="53">
        <v>0.2486865</v>
      </c>
      <c r="DV753" s="53">
        <v>0.21900004000000001</v>
      </c>
      <c r="DW753" s="53">
        <v>0.18356955999999999</v>
      </c>
      <c r="DX753" s="53">
        <v>0.14104689000000001</v>
      </c>
      <c r="DY753" s="53">
        <v>0.17354008000000001</v>
      </c>
      <c r="DZ753" s="53">
        <v>0.19089635999999999</v>
      </c>
      <c r="EA753" s="53">
        <v>0.17651915000000001</v>
      </c>
      <c r="EB753" s="53">
        <v>0.17331605</v>
      </c>
      <c r="EC753" s="53">
        <v>0.17023474</v>
      </c>
      <c r="ED753" s="53">
        <v>0.20608248000000001</v>
      </c>
      <c r="EE753" s="53">
        <v>0.27534446000000001</v>
      </c>
      <c r="EF753" s="53">
        <v>0.28982390000000002</v>
      </c>
      <c r="EG753" s="53">
        <v>0.29907368000000001</v>
      </c>
      <c r="EH753" s="53">
        <v>0.26457976</v>
      </c>
      <c r="EI753" s="53">
        <v>0.26039517000000001</v>
      </c>
      <c r="EJ753" s="53">
        <v>0.25585847</v>
      </c>
      <c r="EK753" s="53">
        <v>0.23224429999999999</v>
      </c>
      <c r="EL753" s="53">
        <v>0.22652838</v>
      </c>
      <c r="EM753" s="53">
        <v>0.26502848000000001</v>
      </c>
      <c r="EN753" s="53">
        <v>0.32598937</v>
      </c>
      <c r="EO753" s="53">
        <v>0.37656079999999997</v>
      </c>
      <c r="EP753" s="53">
        <v>0.33121498999999999</v>
      </c>
      <c r="EQ753" s="53">
        <v>0.33137362999999997</v>
      </c>
      <c r="ER753" s="53">
        <v>0.33031506999999999</v>
      </c>
      <c r="ES753" s="53">
        <v>0.31052866000000001</v>
      </c>
      <c r="ET753" s="53">
        <v>0.27649178000000002</v>
      </c>
      <c r="EU753" s="53">
        <v>0.23620711</v>
      </c>
      <c r="EV753" s="53">
        <v>0.19090894</v>
      </c>
      <c r="EW753" s="53">
        <v>60.472099999999998</v>
      </c>
      <c r="EX753" s="53">
        <v>60.021979999999999</v>
      </c>
      <c r="EY753" s="53">
        <v>59.526130000000002</v>
      </c>
      <c r="EZ753" s="53">
        <v>59.098979999999997</v>
      </c>
      <c r="FA753" s="53">
        <v>58.792209999999997</v>
      </c>
      <c r="FB753" s="53">
        <v>58.552460000000004</v>
      </c>
      <c r="FC753" s="53">
        <v>58.731900000000003</v>
      </c>
      <c r="FD753" s="53">
        <v>60.18674</v>
      </c>
      <c r="FE753" s="53">
        <v>62.491709999999998</v>
      </c>
      <c r="FF753" s="53">
        <v>65.394909999999996</v>
      </c>
      <c r="FG753" s="53">
        <v>68.390079999999998</v>
      </c>
      <c r="FH753" s="53">
        <v>71.167659999999998</v>
      </c>
      <c r="FI753" s="53">
        <v>73.537360000000007</v>
      </c>
      <c r="FJ753" s="53">
        <v>75.270949999999999</v>
      </c>
      <c r="FK753" s="53">
        <v>76.545190000000005</v>
      </c>
      <c r="FL753" s="53">
        <v>76.948130000000006</v>
      </c>
      <c r="FM753" s="53">
        <v>76.420140000000004</v>
      </c>
      <c r="FN753" s="53">
        <v>74.979979999999998</v>
      </c>
      <c r="FO753" s="53">
        <v>72.382509999999996</v>
      </c>
      <c r="FP753" s="53">
        <v>69.114590000000007</v>
      </c>
      <c r="FQ753" s="53">
        <v>65.715329999999994</v>
      </c>
      <c r="FR753" s="53">
        <v>63.499299999999998</v>
      </c>
      <c r="FS753" s="53">
        <v>62.192410000000002</v>
      </c>
      <c r="FT753" s="53">
        <v>61.2654</v>
      </c>
      <c r="FU753" s="53">
        <v>11871.97</v>
      </c>
      <c r="FV753" s="53">
        <v>16612.73</v>
      </c>
      <c r="FW753" s="53">
        <v>16.785219999999999</v>
      </c>
      <c r="FX753" s="53">
        <v>1</v>
      </c>
    </row>
    <row r="754" spans="1:180" x14ac:dyDescent="0.3">
      <c r="A754" t="s">
        <v>174</v>
      </c>
      <c r="B754" t="s">
        <v>249</v>
      </c>
      <c r="C754" t="s">
        <v>0</v>
      </c>
      <c r="D754" t="s">
        <v>248</v>
      </c>
      <c r="E754" t="s">
        <v>187</v>
      </c>
      <c r="F754" t="s">
        <v>230</v>
      </c>
      <c r="G754" t="s">
        <v>242</v>
      </c>
      <c r="H754" s="53">
        <v>530</v>
      </c>
      <c r="I754" s="53">
        <v>0.50903710999999996</v>
      </c>
      <c r="J754" s="53">
        <v>0.48928380999999999</v>
      </c>
      <c r="K754" s="53">
        <v>0.47525846999999999</v>
      </c>
      <c r="L754" s="53">
        <v>0.46414887999999999</v>
      </c>
      <c r="M754" s="53">
        <v>0.45008134999999999</v>
      </c>
      <c r="N754" s="53">
        <v>0.43370181000000002</v>
      </c>
      <c r="O754" s="53">
        <v>0.42252856</v>
      </c>
      <c r="P754" s="53">
        <v>0.46745262999999998</v>
      </c>
      <c r="Q754" s="53">
        <v>0.5262812</v>
      </c>
      <c r="R754" s="53">
        <v>0.61279130000000004</v>
      </c>
      <c r="S754" s="53">
        <v>0.70558211000000004</v>
      </c>
      <c r="T754" s="53">
        <v>0.77725507000000005</v>
      </c>
      <c r="U754" s="53">
        <v>0.78955160000000002</v>
      </c>
      <c r="V754" s="53">
        <v>0.81083375000000002</v>
      </c>
      <c r="W754" s="53">
        <v>0.82684822999999996</v>
      </c>
      <c r="X754" s="53">
        <v>0.84274187</v>
      </c>
      <c r="Y754" s="53">
        <v>0.82801528999999996</v>
      </c>
      <c r="Z754" s="53">
        <v>0.82456180999999995</v>
      </c>
      <c r="AA754" s="53">
        <v>0.78807448999999996</v>
      </c>
      <c r="AB754" s="53">
        <v>0.71144921000000005</v>
      </c>
      <c r="AC754" s="53">
        <v>0.66979332999999996</v>
      </c>
      <c r="AD754" s="53">
        <v>0.64568734000000005</v>
      </c>
      <c r="AE754" s="53">
        <v>0.57621758999999995</v>
      </c>
      <c r="AF754" s="53">
        <v>0.53447531999999998</v>
      </c>
      <c r="AG754" s="53">
        <v>-4.2051900000000003E-2</v>
      </c>
      <c r="AH754" s="53">
        <v>-3.6990080000000002E-2</v>
      </c>
      <c r="AI754" s="53">
        <v>-2.8027670000000001E-2</v>
      </c>
      <c r="AJ754" s="53">
        <v>-2.585573E-2</v>
      </c>
      <c r="AK754" s="53">
        <v>-3.0576550000000001E-2</v>
      </c>
      <c r="AL754" s="53">
        <v>-2.8680420000000002E-2</v>
      </c>
      <c r="AM754" s="53">
        <v>-1.376717E-2</v>
      </c>
      <c r="AN754" s="53">
        <v>-1.9603269999999999E-2</v>
      </c>
      <c r="AO754" s="53">
        <v>-4.8824659999999999E-2</v>
      </c>
      <c r="AP754" s="53">
        <v>-6.1727459999999998E-2</v>
      </c>
      <c r="AQ754" s="53">
        <v>-6.5802100000000002E-2</v>
      </c>
      <c r="AR754" s="53">
        <v>-5.5902809999999997E-2</v>
      </c>
      <c r="AS754" s="53">
        <v>-6.6133929999999994E-2</v>
      </c>
      <c r="AT754" s="53">
        <v>-7.3508770000000001E-2</v>
      </c>
      <c r="AU754" s="53">
        <v>-7.9446100000000006E-2</v>
      </c>
      <c r="AV754" s="53">
        <v>-7.4365039999999993E-2</v>
      </c>
      <c r="AW754" s="53">
        <v>-7.9945939999999993E-2</v>
      </c>
      <c r="AX754" s="53">
        <v>-4.3992490000000002E-2</v>
      </c>
      <c r="AY754" s="53">
        <v>-3.5769700000000001E-2</v>
      </c>
      <c r="AZ754" s="53">
        <v>-5.7073840000000001E-2</v>
      </c>
      <c r="BA754" s="53">
        <v>-5.1306329999999997E-2</v>
      </c>
      <c r="BB754" s="53">
        <v>-4.001325E-2</v>
      </c>
      <c r="BC754" s="53">
        <v>-5.0563539999999997E-2</v>
      </c>
      <c r="BD754" s="53">
        <v>-4.5096219999999999E-2</v>
      </c>
      <c r="BE754" s="53">
        <v>-2.7245180000000001E-2</v>
      </c>
      <c r="BF754" s="53">
        <v>-2.2834150000000001E-2</v>
      </c>
      <c r="BG754" s="53">
        <v>-1.4270410000000001E-2</v>
      </c>
      <c r="BH754" s="53">
        <v>-1.269498E-2</v>
      </c>
      <c r="BI754" s="53">
        <v>-1.6836770000000001E-2</v>
      </c>
      <c r="BJ754" s="53">
        <v>-1.451744E-2</v>
      </c>
      <c r="BK754" s="53">
        <v>6.3982000000000004E-4</v>
      </c>
      <c r="BL754" s="53">
        <v>-5.0019799999999996E-3</v>
      </c>
      <c r="BM754" s="53">
        <v>-3.107851E-2</v>
      </c>
      <c r="BN754" s="53">
        <v>-4.0007849999999998E-2</v>
      </c>
      <c r="BO754" s="53">
        <v>-4.2388919999999997E-2</v>
      </c>
      <c r="BP754" s="53">
        <v>-3.07277E-2</v>
      </c>
      <c r="BQ754" s="53">
        <v>-4.0932110000000001E-2</v>
      </c>
      <c r="BR754" s="53">
        <v>-4.8348349999999998E-2</v>
      </c>
      <c r="BS754" s="53">
        <v>-5.354304E-2</v>
      </c>
      <c r="BT754" s="53">
        <v>-4.703533E-2</v>
      </c>
      <c r="BU754" s="53">
        <v>-5.3222600000000002E-2</v>
      </c>
      <c r="BV754" s="53">
        <v>-1.792767E-2</v>
      </c>
      <c r="BW754" s="53">
        <v>-9.2109199999999992E-3</v>
      </c>
      <c r="BX754" s="53">
        <v>-3.3053869999999999E-2</v>
      </c>
      <c r="BY754" s="53">
        <v>-3.1095520000000001E-2</v>
      </c>
      <c r="BZ754" s="53">
        <v>-2.037315E-2</v>
      </c>
      <c r="CA754" s="53">
        <v>-3.3522290000000003E-2</v>
      </c>
      <c r="CB754" s="53">
        <v>-2.9011990000000001E-2</v>
      </c>
      <c r="CC754" s="53">
        <v>-1.6990100000000001E-2</v>
      </c>
      <c r="CD754" s="53">
        <v>-1.3029840000000001E-2</v>
      </c>
      <c r="CE754" s="53">
        <v>-4.7421800000000004E-3</v>
      </c>
      <c r="CF754" s="53">
        <v>-3.5798900000000001E-3</v>
      </c>
      <c r="CG754" s="53">
        <v>-7.3206299999999998E-3</v>
      </c>
      <c r="CH754" s="53">
        <v>-4.7081500000000004E-3</v>
      </c>
      <c r="CI754" s="53">
        <v>1.061807E-2</v>
      </c>
      <c r="CJ754" s="53">
        <v>5.1108400000000002E-3</v>
      </c>
      <c r="CK754" s="53">
        <v>-1.8787600000000002E-2</v>
      </c>
      <c r="CL754" s="53">
        <v>-2.4964960000000001E-2</v>
      </c>
      <c r="CM754" s="53">
        <v>-2.6173040000000002E-2</v>
      </c>
      <c r="CN754" s="53">
        <v>-1.3291499999999999E-2</v>
      </c>
      <c r="CO754" s="53">
        <v>-2.3477359999999999E-2</v>
      </c>
      <c r="CP754" s="53">
        <v>-3.092232E-2</v>
      </c>
      <c r="CQ754" s="53">
        <v>-3.5602639999999998E-2</v>
      </c>
      <c r="CR754" s="53">
        <v>-2.8106849999999999E-2</v>
      </c>
      <c r="CS754" s="53">
        <v>-3.4714050000000003E-2</v>
      </c>
      <c r="CT754" s="53">
        <v>1.2475999999999999E-4</v>
      </c>
      <c r="CU754" s="53">
        <v>9.1835700000000003E-3</v>
      </c>
      <c r="CV754" s="53">
        <v>-1.64177E-2</v>
      </c>
      <c r="CW754" s="53">
        <v>-1.7097589999999999E-2</v>
      </c>
      <c r="CX754" s="53">
        <v>-6.7704799999999997E-3</v>
      </c>
      <c r="CY754" s="53">
        <v>-2.1719559999999999E-2</v>
      </c>
      <c r="CZ754" s="53">
        <v>-1.7872079999999999E-2</v>
      </c>
      <c r="DA754" s="53">
        <v>-6.7350300000000004E-3</v>
      </c>
      <c r="DB754" s="53">
        <v>-3.2254699999999998E-3</v>
      </c>
      <c r="DC754" s="53">
        <v>4.78606E-3</v>
      </c>
      <c r="DD754" s="53">
        <v>5.5352099999999996E-3</v>
      </c>
      <c r="DE754" s="53">
        <v>2.1955199999999999E-3</v>
      </c>
      <c r="DF754" s="53">
        <v>5.1011399999999997E-3</v>
      </c>
      <c r="DG754" s="53">
        <v>2.0596280000000002E-2</v>
      </c>
      <c r="DH754" s="53">
        <v>1.522367E-2</v>
      </c>
      <c r="DI754" s="53">
        <v>-6.4966900000000003E-3</v>
      </c>
      <c r="DJ754" s="53">
        <v>-9.9220200000000001E-3</v>
      </c>
      <c r="DK754" s="53">
        <v>-9.9571599999999996E-3</v>
      </c>
      <c r="DL754" s="53">
        <v>4.1447599999999999E-3</v>
      </c>
      <c r="DM754" s="53">
        <v>-6.02266E-3</v>
      </c>
      <c r="DN754" s="53">
        <v>-1.3496289999999999E-2</v>
      </c>
      <c r="DO754" s="53">
        <v>-1.7662250000000001E-2</v>
      </c>
      <c r="DP754" s="53">
        <v>-9.1783300000000002E-3</v>
      </c>
      <c r="DQ754" s="53">
        <v>-1.6205540000000001E-2</v>
      </c>
      <c r="DR754" s="53">
        <v>1.8177140000000001E-2</v>
      </c>
      <c r="DS754" s="53">
        <v>2.7578129999999999E-2</v>
      </c>
      <c r="DT754" s="53">
        <v>2.1846999999999999E-4</v>
      </c>
      <c r="DU754" s="53">
        <v>-3.0996000000000001E-3</v>
      </c>
      <c r="DV754" s="53">
        <v>6.8322299999999999E-3</v>
      </c>
      <c r="DW754" s="53">
        <v>-9.9168799999999994E-3</v>
      </c>
      <c r="DX754" s="53">
        <v>-6.7322199999999997E-3</v>
      </c>
      <c r="DY754" s="53">
        <v>8.0716299999999998E-3</v>
      </c>
      <c r="DZ754" s="53">
        <v>1.09304E-2</v>
      </c>
      <c r="EA754" s="53">
        <v>1.8543319999999999E-2</v>
      </c>
      <c r="EB754" s="53">
        <v>1.8695960000000001E-2</v>
      </c>
      <c r="EC754" s="53">
        <v>1.5935350000000001E-2</v>
      </c>
      <c r="ED754" s="53">
        <v>1.9264179999999999E-2</v>
      </c>
      <c r="EE754" s="53">
        <v>3.5003270000000003E-2</v>
      </c>
      <c r="EF754" s="53">
        <v>2.9824960000000001E-2</v>
      </c>
      <c r="EG754" s="53">
        <v>1.124941E-2</v>
      </c>
      <c r="EH754" s="53">
        <v>1.1797530000000001E-2</v>
      </c>
      <c r="EI754" s="53">
        <v>1.3456009999999999E-2</v>
      </c>
      <c r="EJ754" s="53">
        <v>2.9319870000000001E-2</v>
      </c>
      <c r="EK754" s="53">
        <v>1.917922E-2</v>
      </c>
      <c r="EL754" s="53">
        <v>1.166408E-2</v>
      </c>
      <c r="EM754" s="53">
        <v>8.2408099999999995E-3</v>
      </c>
      <c r="EN754" s="53">
        <v>1.815139E-2</v>
      </c>
      <c r="EO754" s="53">
        <v>1.051785E-2</v>
      </c>
      <c r="EP754" s="53">
        <v>4.424202E-2</v>
      </c>
      <c r="EQ754" s="53">
        <v>5.4136900000000002E-2</v>
      </c>
      <c r="ER754" s="53">
        <v>2.423844E-2</v>
      </c>
      <c r="ES754" s="53">
        <v>1.7111210000000002E-2</v>
      </c>
      <c r="ET754" s="53">
        <v>2.6472329999999999E-2</v>
      </c>
      <c r="EU754" s="53">
        <v>7.1243699999999997E-3</v>
      </c>
      <c r="EV754" s="53">
        <v>9.3520099999999991E-3</v>
      </c>
      <c r="EW754" s="53">
        <v>79.925250000000005</v>
      </c>
      <c r="EX754" s="53">
        <v>77.941400000000002</v>
      </c>
      <c r="EY754" s="53">
        <v>75.948310000000006</v>
      </c>
      <c r="EZ754" s="53">
        <v>74.127769999999998</v>
      </c>
      <c r="FA754" s="53">
        <v>72.883330000000001</v>
      </c>
      <c r="FB754" s="53">
        <v>71.756910000000005</v>
      </c>
      <c r="FC754" s="53">
        <v>71.730969999999999</v>
      </c>
      <c r="FD754" s="53">
        <v>74.208969999999994</v>
      </c>
      <c r="FE754" s="53">
        <v>77.831710000000001</v>
      </c>
      <c r="FF754" s="53">
        <v>81.619860000000003</v>
      </c>
      <c r="FG754" s="53">
        <v>85.292249999999996</v>
      </c>
      <c r="FH754" s="53">
        <v>88.461519999999993</v>
      </c>
      <c r="FI754" s="53">
        <v>91.421930000000003</v>
      </c>
      <c r="FJ754" s="53">
        <v>94.185749999999999</v>
      </c>
      <c r="FK754" s="53">
        <v>96.316509999999994</v>
      </c>
      <c r="FL754" s="53">
        <v>97.775480000000002</v>
      </c>
      <c r="FM754" s="53">
        <v>98.340459999999993</v>
      </c>
      <c r="FN754" s="53">
        <v>97.76088</v>
      </c>
      <c r="FO754" s="53">
        <v>95.536320000000003</v>
      </c>
      <c r="FP754" s="53">
        <v>93.501840000000001</v>
      </c>
      <c r="FQ754" s="53">
        <v>90.647480000000002</v>
      </c>
      <c r="FR754" s="53">
        <v>87.154160000000005</v>
      </c>
      <c r="FS754" s="53">
        <v>83.783990000000003</v>
      </c>
      <c r="FT754" s="53">
        <v>80.707750000000004</v>
      </c>
      <c r="FU754" s="53">
        <v>2821</v>
      </c>
      <c r="FV754" s="53">
        <v>4084.4160000000002</v>
      </c>
      <c r="FW754" s="53">
        <v>15.72489</v>
      </c>
      <c r="FX754" s="53">
        <v>1</v>
      </c>
    </row>
    <row r="755" spans="1:180" x14ac:dyDescent="0.3">
      <c r="A755" t="s">
        <v>174</v>
      </c>
      <c r="B755" t="s">
        <v>249</v>
      </c>
      <c r="C755" t="s">
        <v>0</v>
      </c>
      <c r="D755" t="s">
        <v>227</v>
      </c>
      <c r="E755" t="s">
        <v>190</v>
      </c>
      <c r="F755" t="s">
        <v>230</v>
      </c>
      <c r="G755" t="s">
        <v>242</v>
      </c>
      <c r="H755" s="53">
        <v>530</v>
      </c>
      <c r="I755" s="53">
        <v>0.46199193</v>
      </c>
      <c r="J755" s="53">
        <v>0.44752955999999999</v>
      </c>
      <c r="K755" s="53">
        <v>0.43512830000000002</v>
      </c>
      <c r="L755" s="53">
        <v>0.42148648</v>
      </c>
      <c r="M755" s="53">
        <v>0.418124</v>
      </c>
      <c r="N755" s="53">
        <v>0.44413596999999999</v>
      </c>
      <c r="O755" s="53">
        <v>0.49182070999999999</v>
      </c>
      <c r="P755" s="53">
        <v>0.54009225999999999</v>
      </c>
      <c r="Q755" s="53">
        <v>0.66891988999999996</v>
      </c>
      <c r="R755" s="53">
        <v>0.79806021999999999</v>
      </c>
      <c r="S755" s="53">
        <v>0.90369186999999995</v>
      </c>
      <c r="T755" s="53">
        <v>0.97843617999999999</v>
      </c>
      <c r="U755" s="53">
        <v>1.0210889999999999</v>
      </c>
      <c r="V755" s="53">
        <v>1.0692066</v>
      </c>
      <c r="W755" s="53">
        <v>1.1031171</v>
      </c>
      <c r="X755" s="53">
        <v>1.0914115</v>
      </c>
      <c r="Y755" s="53">
        <v>1.0185408</v>
      </c>
      <c r="Z755" s="53">
        <v>0.87387990000000004</v>
      </c>
      <c r="AA755" s="53">
        <v>0.74267256999999998</v>
      </c>
      <c r="AB755" s="53">
        <v>0.69204803000000004</v>
      </c>
      <c r="AC755" s="53">
        <v>0.62463521</v>
      </c>
      <c r="AD755" s="53">
        <v>0.56838206999999996</v>
      </c>
      <c r="AE755" s="53">
        <v>0.52757255000000003</v>
      </c>
      <c r="AF755" s="53">
        <v>0.48806746000000001</v>
      </c>
      <c r="AG755" s="53">
        <v>-3.8515790000000001E-2</v>
      </c>
      <c r="AH755" s="53">
        <v>-3.5066020000000003E-2</v>
      </c>
      <c r="AI755" s="53">
        <v>-3.6481649999999997E-2</v>
      </c>
      <c r="AJ755" s="53">
        <v>-4.3093350000000002E-2</v>
      </c>
      <c r="AK755" s="53">
        <v>-4.9077309999999999E-2</v>
      </c>
      <c r="AL755" s="53">
        <v>-4.8350310000000001E-2</v>
      </c>
      <c r="AM755" s="53">
        <v>-3.8879209999999997E-2</v>
      </c>
      <c r="AN755" s="53">
        <v>-4.87415E-2</v>
      </c>
      <c r="AO755" s="53">
        <v>-8.6007020000000003E-2</v>
      </c>
      <c r="AP755" s="53">
        <v>-8.7340870000000001E-2</v>
      </c>
      <c r="AQ755" s="53">
        <v>-9.5518829999999999E-2</v>
      </c>
      <c r="AR755" s="53">
        <v>-0.10107932</v>
      </c>
      <c r="AS755" s="53">
        <v>-0.10878764</v>
      </c>
      <c r="AT755" s="53">
        <v>-0.12624499</v>
      </c>
      <c r="AU755" s="53">
        <v>-0.14177055</v>
      </c>
      <c r="AV755" s="53">
        <v>-0.15606253</v>
      </c>
      <c r="AW755" s="53">
        <v>-0.16173129999999999</v>
      </c>
      <c r="AX755" s="53">
        <v>-0.10944743999999999</v>
      </c>
      <c r="AY755" s="53">
        <v>-0.10431052</v>
      </c>
      <c r="AZ755" s="53">
        <v>-8.9843800000000001E-2</v>
      </c>
      <c r="BA755" s="53">
        <v>-7.1702379999999996E-2</v>
      </c>
      <c r="BB755" s="53">
        <v>-4.779572E-2</v>
      </c>
      <c r="BC755" s="53">
        <v>-3.2865569999999997E-2</v>
      </c>
      <c r="BD755" s="53">
        <v>-3.3387300000000002E-2</v>
      </c>
      <c r="BE755" s="53">
        <v>-2.6014200000000001E-2</v>
      </c>
      <c r="BF755" s="53">
        <v>-2.3203029999999999E-2</v>
      </c>
      <c r="BG755" s="53">
        <v>-2.439214E-2</v>
      </c>
      <c r="BH755" s="53">
        <v>-3.0595890000000001E-2</v>
      </c>
      <c r="BI755" s="53">
        <v>-3.5521610000000002E-2</v>
      </c>
      <c r="BJ755" s="53">
        <v>-3.4160410000000002E-2</v>
      </c>
      <c r="BK755" s="53">
        <v>-2.250661E-2</v>
      </c>
      <c r="BL755" s="53">
        <v>-3.1146989999999999E-2</v>
      </c>
      <c r="BM755" s="53">
        <v>-6.6180569999999994E-2</v>
      </c>
      <c r="BN755" s="53">
        <v>-6.5796209999999994E-2</v>
      </c>
      <c r="BO755" s="53">
        <v>-7.3169680000000001E-2</v>
      </c>
      <c r="BP755" s="53">
        <v>-7.6542970000000002E-2</v>
      </c>
      <c r="BQ755" s="53">
        <v>-8.287361E-2</v>
      </c>
      <c r="BR755" s="53">
        <v>-9.8854750000000005E-2</v>
      </c>
      <c r="BS755" s="53">
        <v>-0.1134473</v>
      </c>
      <c r="BT755" s="53">
        <v>-0.12641735000000001</v>
      </c>
      <c r="BU755" s="53">
        <v>-0.13141370999999999</v>
      </c>
      <c r="BV755" s="53">
        <v>-8.1705070000000005E-2</v>
      </c>
      <c r="BW755" s="53">
        <v>-7.9355099999999998E-2</v>
      </c>
      <c r="BX755" s="53">
        <v>-7.0051370000000002E-2</v>
      </c>
      <c r="BY755" s="53">
        <v>-5.40343E-2</v>
      </c>
      <c r="BZ755" s="53">
        <v>-3.1876849999999998E-2</v>
      </c>
      <c r="CA755" s="53">
        <v>-1.805323E-2</v>
      </c>
      <c r="CB755" s="53">
        <v>-2.001052E-2</v>
      </c>
      <c r="CC755" s="53">
        <v>-1.735565E-2</v>
      </c>
      <c r="CD755" s="53">
        <v>-1.498676E-2</v>
      </c>
      <c r="CE755" s="53">
        <v>-1.6018979999999999E-2</v>
      </c>
      <c r="CF755" s="53">
        <v>-2.19402E-2</v>
      </c>
      <c r="CG755" s="53">
        <v>-2.613292E-2</v>
      </c>
      <c r="CH755" s="53">
        <v>-2.4332510000000002E-2</v>
      </c>
      <c r="CI755" s="53">
        <v>-1.116705E-2</v>
      </c>
      <c r="CJ755" s="53">
        <v>-1.8961120000000001E-2</v>
      </c>
      <c r="CK755" s="53">
        <v>-5.2448849999999998E-2</v>
      </c>
      <c r="CL755" s="53">
        <v>-5.087444E-2</v>
      </c>
      <c r="CM755" s="53">
        <v>-5.7690709999999999E-2</v>
      </c>
      <c r="CN755" s="53">
        <v>-5.9549159999999997E-2</v>
      </c>
      <c r="CO755" s="53">
        <v>-6.4925640000000007E-2</v>
      </c>
      <c r="CP755" s="53">
        <v>-7.9884360000000001E-2</v>
      </c>
      <c r="CQ755" s="53">
        <v>-9.3830720000000006E-2</v>
      </c>
      <c r="CR755" s="53">
        <v>-0.10588525</v>
      </c>
      <c r="CS755" s="53">
        <v>-0.11041585</v>
      </c>
      <c r="CT755" s="53">
        <v>-6.2490820000000002E-2</v>
      </c>
      <c r="CU755" s="53">
        <v>-6.2071059999999997E-2</v>
      </c>
      <c r="CV755" s="53">
        <v>-5.6343240000000003E-2</v>
      </c>
      <c r="CW755" s="53">
        <v>-4.1797439999999998E-2</v>
      </c>
      <c r="CX755" s="53">
        <v>-2.085147E-2</v>
      </c>
      <c r="CY755" s="53">
        <v>-7.7942300000000001E-3</v>
      </c>
      <c r="CZ755" s="53">
        <v>-1.07458E-2</v>
      </c>
      <c r="DA755" s="53">
        <v>-8.6970899999999993E-3</v>
      </c>
      <c r="DB755" s="53">
        <v>-6.7704799999999997E-3</v>
      </c>
      <c r="DC755" s="53">
        <v>-7.6458300000000002E-3</v>
      </c>
      <c r="DD755" s="53">
        <v>-1.3284499999999999E-2</v>
      </c>
      <c r="DE755" s="53">
        <v>-1.6744289999999998E-2</v>
      </c>
      <c r="DF755" s="53">
        <v>-1.4504670000000001E-2</v>
      </c>
      <c r="DG755" s="53">
        <v>1.7257000000000001E-4</v>
      </c>
      <c r="DH755" s="53">
        <v>-6.7752000000000003E-3</v>
      </c>
      <c r="DI755" s="53">
        <v>-3.8717080000000001E-2</v>
      </c>
      <c r="DJ755" s="53">
        <v>-3.5952659999999997E-2</v>
      </c>
      <c r="DK755" s="53">
        <v>-4.2211739999999998E-2</v>
      </c>
      <c r="DL755" s="53">
        <v>-4.2555339999999997E-2</v>
      </c>
      <c r="DM755" s="53">
        <v>-4.6977720000000001E-2</v>
      </c>
      <c r="DN755" s="53">
        <v>-6.0913960000000003E-2</v>
      </c>
      <c r="DO755" s="53">
        <v>-7.4214100000000005E-2</v>
      </c>
      <c r="DP755" s="53">
        <v>-8.5353109999999996E-2</v>
      </c>
      <c r="DQ755" s="53">
        <v>-8.9417999999999997E-2</v>
      </c>
      <c r="DR755" s="53">
        <v>-4.3276509999999997E-2</v>
      </c>
      <c r="DS755" s="53">
        <v>-4.4787069999999998E-2</v>
      </c>
      <c r="DT755" s="53">
        <v>-4.2635060000000002E-2</v>
      </c>
      <c r="DU755" s="53">
        <v>-2.9560590000000001E-2</v>
      </c>
      <c r="DV755" s="53">
        <v>-9.8260900000000009E-3</v>
      </c>
      <c r="DW755" s="53">
        <v>2.4647599999999999E-3</v>
      </c>
      <c r="DX755" s="53">
        <v>-1.4810299999999999E-3</v>
      </c>
      <c r="DY755" s="53">
        <v>3.8045000000000002E-3</v>
      </c>
      <c r="DZ755" s="53">
        <v>5.0925600000000003E-3</v>
      </c>
      <c r="EA755" s="53">
        <v>4.4436800000000002E-3</v>
      </c>
      <c r="EB755" s="53">
        <v>-7.8700000000000005E-4</v>
      </c>
      <c r="EC755" s="53">
        <v>-3.1885300000000002E-3</v>
      </c>
      <c r="ED755" s="53">
        <v>-3.1477000000000002E-4</v>
      </c>
      <c r="EE755" s="53">
        <v>1.654512E-2</v>
      </c>
      <c r="EF755" s="53">
        <v>1.081931E-2</v>
      </c>
      <c r="EG755" s="53">
        <v>-1.8890629999999999E-2</v>
      </c>
      <c r="EH755" s="53">
        <v>-1.4408000000000001E-2</v>
      </c>
      <c r="EI755" s="53">
        <v>-1.9862600000000001E-2</v>
      </c>
      <c r="EJ755" s="53">
        <v>-1.8018940000000001E-2</v>
      </c>
      <c r="EK755" s="53">
        <v>-2.1063680000000001E-2</v>
      </c>
      <c r="EL755" s="53">
        <v>-3.3523770000000001E-2</v>
      </c>
      <c r="EM755" s="53">
        <v>-4.5890840000000002E-2</v>
      </c>
      <c r="EN755" s="53">
        <v>-5.5707979999999997E-2</v>
      </c>
      <c r="EO755" s="53">
        <v>-5.910046E-2</v>
      </c>
      <c r="EP755" s="53">
        <v>-1.553414E-2</v>
      </c>
      <c r="EQ755" s="53">
        <v>-1.9831649999999999E-2</v>
      </c>
      <c r="ER755" s="53">
        <v>-2.2842680000000001E-2</v>
      </c>
      <c r="ES755" s="53">
        <v>-1.1892460000000001E-2</v>
      </c>
      <c r="ET755" s="53">
        <v>6.09277E-3</v>
      </c>
      <c r="EU755" s="53">
        <v>1.72771E-2</v>
      </c>
      <c r="EV755" s="53">
        <v>1.189574E-2</v>
      </c>
      <c r="EW755" s="53">
        <v>74.428060000000002</v>
      </c>
      <c r="EX755" s="53">
        <v>72.537520000000001</v>
      </c>
      <c r="EY755" s="53">
        <v>70.665440000000004</v>
      </c>
      <c r="EZ755" s="53">
        <v>68.915559999999999</v>
      </c>
      <c r="FA755" s="53">
        <v>67.625680000000003</v>
      </c>
      <c r="FB755" s="53">
        <v>66.585310000000007</v>
      </c>
      <c r="FC755" s="53">
        <v>65.646940000000001</v>
      </c>
      <c r="FD755" s="53">
        <v>66.187280000000001</v>
      </c>
      <c r="FE755" s="53">
        <v>69.281679999999994</v>
      </c>
      <c r="FF755" s="53">
        <v>73.793080000000003</v>
      </c>
      <c r="FG755" s="53">
        <v>78.308909999999997</v>
      </c>
      <c r="FH755" s="53">
        <v>82.254369999999994</v>
      </c>
      <c r="FI755" s="53">
        <v>85.570970000000003</v>
      </c>
      <c r="FJ755" s="53">
        <v>88.518810000000002</v>
      </c>
      <c r="FK755" s="53">
        <v>90.527789999999996</v>
      </c>
      <c r="FL755" s="53">
        <v>91.890659999999997</v>
      </c>
      <c r="FM755" s="53">
        <v>92.460300000000004</v>
      </c>
      <c r="FN755" s="53">
        <v>91.695340000000002</v>
      </c>
      <c r="FO755" s="53">
        <v>89.643559999999994</v>
      </c>
      <c r="FP755" s="53">
        <v>86.280779999999993</v>
      </c>
      <c r="FQ755" s="53">
        <v>83.488910000000004</v>
      </c>
      <c r="FR755" s="53">
        <v>81.020129999999995</v>
      </c>
      <c r="FS755" s="53">
        <v>78.493610000000004</v>
      </c>
      <c r="FT755" s="53">
        <v>76.079499999999996</v>
      </c>
      <c r="FU755" s="53">
        <v>2820.5</v>
      </c>
      <c r="FV755" s="53">
        <v>3849.3490000000002</v>
      </c>
      <c r="FW755" s="53">
        <v>17.24858</v>
      </c>
      <c r="FX755" s="53">
        <v>1</v>
      </c>
    </row>
    <row r="756" spans="1:180" x14ac:dyDescent="0.3">
      <c r="A756" t="s">
        <v>174</v>
      </c>
      <c r="B756" t="s">
        <v>249</v>
      </c>
      <c r="C756" t="s">
        <v>0</v>
      </c>
      <c r="D756" t="s">
        <v>227</v>
      </c>
      <c r="E756" t="s">
        <v>189</v>
      </c>
      <c r="F756" t="s">
        <v>230</v>
      </c>
      <c r="G756" t="s">
        <v>242</v>
      </c>
      <c r="H756" s="53">
        <v>530</v>
      </c>
      <c r="I756" s="53">
        <v>0.51499384000000004</v>
      </c>
      <c r="J756" s="53">
        <v>0.49433524000000001</v>
      </c>
      <c r="K756" s="53">
        <v>0.47975785999999998</v>
      </c>
      <c r="L756" s="53">
        <v>0.46125651000000001</v>
      </c>
      <c r="M756" s="53">
        <v>0.47275915000000002</v>
      </c>
      <c r="N756" s="53">
        <v>0.49953220999999998</v>
      </c>
      <c r="O756" s="53">
        <v>0.54228328000000003</v>
      </c>
      <c r="P756" s="53">
        <v>0.58577508</v>
      </c>
      <c r="Q756" s="53">
        <v>0.74623364000000003</v>
      </c>
      <c r="R756" s="53">
        <v>0.89027385999999997</v>
      </c>
      <c r="S756" s="53">
        <v>1.0145101000000001</v>
      </c>
      <c r="T756" s="53">
        <v>1.0844924</v>
      </c>
      <c r="U756" s="53">
        <v>1.1336875</v>
      </c>
      <c r="V756" s="53">
        <v>1.177219</v>
      </c>
      <c r="W756" s="53">
        <v>1.2093990999999999</v>
      </c>
      <c r="X756" s="53">
        <v>1.1952480999999999</v>
      </c>
      <c r="Y756" s="53">
        <v>1.1284702</v>
      </c>
      <c r="Z756" s="53">
        <v>0.95312019999999997</v>
      </c>
      <c r="AA756" s="53">
        <v>0.83600715999999997</v>
      </c>
      <c r="AB756" s="53">
        <v>0.75741875999999997</v>
      </c>
      <c r="AC756" s="53">
        <v>0.72370811000000002</v>
      </c>
      <c r="AD756" s="53">
        <v>0.64381750000000004</v>
      </c>
      <c r="AE756" s="53">
        <v>0.59023661999999999</v>
      </c>
      <c r="AF756" s="53">
        <v>0.54454479</v>
      </c>
      <c r="AG756" s="53">
        <v>-4.9140120000000002E-2</v>
      </c>
      <c r="AH756" s="53">
        <v>-4.6900810000000001E-2</v>
      </c>
      <c r="AI756" s="53">
        <v>-4.4321890000000003E-2</v>
      </c>
      <c r="AJ756" s="53">
        <v>-5.2701820000000003E-2</v>
      </c>
      <c r="AK756" s="53">
        <v>-3.8531000000000003E-2</v>
      </c>
      <c r="AL756" s="53">
        <v>-3.7506030000000003E-2</v>
      </c>
      <c r="AM756" s="53">
        <v>-2.4748989999999998E-2</v>
      </c>
      <c r="AN756" s="53">
        <v>-8.9840669999999997E-2</v>
      </c>
      <c r="AO756" s="53">
        <v>-0.13958472</v>
      </c>
      <c r="AP756" s="53">
        <v>-0.14783300999999999</v>
      </c>
      <c r="AQ756" s="53">
        <v>-0.15270763000000001</v>
      </c>
      <c r="AR756" s="53">
        <v>-0.17275106000000001</v>
      </c>
      <c r="AS756" s="53">
        <v>-0.17871334999999999</v>
      </c>
      <c r="AT756" s="53">
        <v>-0.20076484999999999</v>
      </c>
      <c r="AU756" s="53">
        <v>-0.21573539</v>
      </c>
      <c r="AV756" s="53">
        <v>-0.23365214000000001</v>
      </c>
      <c r="AW756" s="53">
        <v>-0.22102389</v>
      </c>
      <c r="AX756" s="53">
        <v>-0.16948637</v>
      </c>
      <c r="AY756" s="53">
        <v>-0.13059714</v>
      </c>
      <c r="AZ756" s="53">
        <v>-0.10089774</v>
      </c>
      <c r="BA756" s="53">
        <v>-7.1645979999999998E-2</v>
      </c>
      <c r="BB756" s="53">
        <v>-6.0560719999999998E-2</v>
      </c>
      <c r="BC756" s="53">
        <v>-4.4421950000000002E-2</v>
      </c>
      <c r="BD756" s="53">
        <v>-4.4419189999999997E-2</v>
      </c>
      <c r="BE756" s="53">
        <v>-3.2142959999999998E-2</v>
      </c>
      <c r="BF756" s="53">
        <v>-3.0424969999999999E-2</v>
      </c>
      <c r="BG756" s="53">
        <v>-2.8451190000000001E-2</v>
      </c>
      <c r="BH756" s="53">
        <v>-3.6588229999999999E-2</v>
      </c>
      <c r="BI756" s="53">
        <v>-2.2218769999999999E-2</v>
      </c>
      <c r="BJ756" s="53">
        <v>-2.0287610000000001E-2</v>
      </c>
      <c r="BK756" s="53">
        <v>-3.4759999999999999E-3</v>
      </c>
      <c r="BL756" s="53">
        <v>-6.597509E-2</v>
      </c>
      <c r="BM756" s="53">
        <v>-0.11179846</v>
      </c>
      <c r="BN756" s="53">
        <v>-0.11911453</v>
      </c>
      <c r="BO756" s="53">
        <v>-0.12314714</v>
      </c>
      <c r="BP756" s="53">
        <v>-0.14134045000000001</v>
      </c>
      <c r="BQ756" s="53">
        <v>-0.14556853</v>
      </c>
      <c r="BR756" s="53">
        <v>-0.16539619999999999</v>
      </c>
      <c r="BS756" s="53">
        <v>-0.17712319000000001</v>
      </c>
      <c r="BT756" s="53">
        <v>-0.19318621999999999</v>
      </c>
      <c r="BU756" s="53">
        <v>-0.18111737999999999</v>
      </c>
      <c r="BV756" s="53">
        <v>-0.13752742000000001</v>
      </c>
      <c r="BW756" s="53">
        <v>-0.10005006</v>
      </c>
      <c r="BX756" s="53">
        <v>-7.4993359999999995E-2</v>
      </c>
      <c r="BY756" s="53">
        <v>-4.9170859999999997E-2</v>
      </c>
      <c r="BZ756" s="53">
        <v>-3.9775650000000003E-2</v>
      </c>
      <c r="CA756" s="53">
        <v>-2.5217980000000001E-2</v>
      </c>
      <c r="CB756" s="53">
        <v>-2.6904549999999999E-2</v>
      </c>
      <c r="CC756" s="53">
        <v>-2.0370760000000002E-2</v>
      </c>
      <c r="CD756" s="53">
        <v>-1.9013800000000001E-2</v>
      </c>
      <c r="CE756" s="53">
        <v>-1.745915E-2</v>
      </c>
      <c r="CF756" s="53">
        <v>-2.5428079999999999E-2</v>
      </c>
      <c r="CG756" s="53">
        <v>-1.092097E-2</v>
      </c>
      <c r="CH756" s="53">
        <v>-8.3621800000000003E-3</v>
      </c>
      <c r="CI756" s="53">
        <v>1.1257619999999999E-2</v>
      </c>
      <c r="CJ756" s="53">
        <v>-4.9445820000000001E-2</v>
      </c>
      <c r="CK756" s="53">
        <v>-9.2553789999999997E-2</v>
      </c>
      <c r="CL756" s="53">
        <v>-9.9224220000000002E-2</v>
      </c>
      <c r="CM756" s="53">
        <v>-0.10267361</v>
      </c>
      <c r="CN756" s="53">
        <v>-0.11958554</v>
      </c>
      <c r="CO756" s="53">
        <v>-0.12261253</v>
      </c>
      <c r="CP756" s="53">
        <v>-0.14089997000000001</v>
      </c>
      <c r="CQ756" s="53">
        <v>-0.1503805</v>
      </c>
      <c r="CR756" s="53">
        <v>-0.16515970999999999</v>
      </c>
      <c r="CS756" s="53">
        <v>-0.15347825000000001</v>
      </c>
      <c r="CT756" s="53">
        <v>-0.11539277000000001</v>
      </c>
      <c r="CU756" s="53">
        <v>-7.8893260000000007E-2</v>
      </c>
      <c r="CV756" s="53">
        <v>-5.7052119999999998E-2</v>
      </c>
      <c r="CW756" s="53">
        <v>-3.360465E-2</v>
      </c>
      <c r="CX756" s="53">
        <v>-2.5379949999999998E-2</v>
      </c>
      <c r="CY756" s="53">
        <v>-1.191737E-2</v>
      </c>
      <c r="CZ756" s="53">
        <v>-1.4773959999999999E-2</v>
      </c>
      <c r="DA756" s="53">
        <v>-8.5985599999999999E-3</v>
      </c>
      <c r="DB756" s="53">
        <v>-7.6026399999999999E-3</v>
      </c>
      <c r="DC756" s="53">
        <v>-6.4671700000000004E-3</v>
      </c>
      <c r="DD756" s="53">
        <v>-1.426786E-2</v>
      </c>
      <c r="DE756" s="53">
        <v>3.7682999999999998E-4</v>
      </c>
      <c r="DF756" s="53">
        <v>3.5632400000000001E-3</v>
      </c>
      <c r="DG756" s="53">
        <v>2.5991199999999999E-2</v>
      </c>
      <c r="DH756" s="53">
        <v>-3.2916550000000003E-2</v>
      </c>
      <c r="DI756" s="53">
        <v>-7.3309120000000005E-2</v>
      </c>
      <c r="DJ756" s="53">
        <v>-7.9333899999999999E-2</v>
      </c>
      <c r="DK756" s="53">
        <v>-8.2200140000000005E-2</v>
      </c>
      <c r="DL756" s="53">
        <v>-9.7830689999999998E-2</v>
      </c>
      <c r="DM756" s="53">
        <v>-9.9656540000000002E-2</v>
      </c>
      <c r="DN756" s="53">
        <v>-0.11640374000000001</v>
      </c>
      <c r="DO756" s="53">
        <v>-0.12363776</v>
      </c>
      <c r="DP756" s="53">
        <v>-0.13713315000000001</v>
      </c>
      <c r="DQ756" s="53">
        <v>-0.12583912</v>
      </c>
      <c r="DR756" s="53">
        <v>-9.3258110000000005E-2</v>
      </c>
      <c r="DS756" s="53">
        <v>-5.7736450000000002E-2</v>
      </c>
      <c r="DT756" s="53">
        <v>-3.9110819999999998E-2</v>
      </c>
      <c r="DU756" s="53">
        <v>-1.8038439999999999E-2</v>
      </c>
      <c r="DV756" s="53">
        <v>-1.0984249999999999E-2</v>
      </c>
      <c r="DW756" s="53">
        <v>1.3832499999999999E-3</v>
      </c>
      <c r="DX756" s="53">
        <v>-2.6433699999999999E-3</v>
      </c>
      <c r="DY756" s="53">
        <v>8.3985899999999992E-3</v>
      </c>
      <c r="DZ756" s="53">
        <v>8.8732099999999994E-3</v>
      </c>
      <c r="EA756" s="53">
        <v>9.4035799999999999E-3</v>
      </c>
      <c r="EB756" s="53">
        <v>1.84567E-3</v>
      </c>
      <c r="EC756" s="53">
        <v>1.6689010000000001E-2</v>
      </c>
      <c r="ED756" s="53">
        <v>2.0781669999999999E-2</v>
      </c>
      <c r="EE756" s="53">
        <v>4.7264180000000003E-2</v>
      </c>
      <c r="EF756" s="53">
        <v>-9.0509200000000005E-3</v>
      </c>
      <c r="EG756" s="53">
        <v>-4.5522920000000001E-2</v>
      </c>
      <c r="EH756" s="53">
        <v>-5.0615420000000001E-2</v>
      </c>
      <c r="EI756" s="53">
        <v>-5.2639650000000003E-2</v>
      </c>
      <c r="EJ756" s="53">
        <v>-6.6420080000000006E-2</v>
      </c>
      <c r="EK756" s="53">
        <v>-6.6511710000000002E-2</v>
      </c>
      <c r="EL756" s="53">
        <v>-8.1035040000000003E-2</v>
      </c>
      <c r="EM756" s="53">
        <v>-8.5025569999999995E-2</v>
      </c>
      <c r="EN756" s="53">
        <v>-9.6667279999999994E-2</v>
      </c>
      <c r="EO756" s="53">
        <v>-8.5932560000000005E-2</v>
      </c>
      <c r="EP756" s="53">
        <v>-6.1299159999999998E-2</v>
      </c>
      <c r="EQ756" s="53">
        <v>-2.7189419999999999E-2</v>
      </c>
      <c r="ER756" s="53">
        <v>-1.320649E-2</v>
      </c>
      <c r="ES756" s="53">
        <v>4.4367399999999998E-3</v>
      </c>
      <c r="ET756" s="53">
        <v>9.8008100000000001E-3</v>
      </c>
      <c r="EU756" s="53">
        <v>2.0587270000000001E-2</v>
      </c>
      <c r="EV756" s="53">
        <v>1.4871270000000001E-2</v>
      </c>
      <c r="EW756" s="53">
        <v>79.267880000000005</v>
      </c>
      <c r="EX756" s="53">
        <v>77.233559999999997</v>
      </c>
      <c r="EY756" s="53">
        <v>75.645579999999995</v>
      </c>
      <c r="EZ756" s="53">
        <v>74.332380000000001</v>
      </c>
      <c r="FA756" s="53">
        <v>72.657589999999999</v>
      </c>
      <c r="FB756" s="53">
        <v>71.18741</v>
      </c>
      <c r="FC756" s="53">
        <v>70.446799999999996</v>
      </c>
      <c r="FD756" s="53">
        <v>71.913759999999996</v>
      </c>
      <c r="FE756" s="53">
        <v>75.32423</v>
      </c>
      <c r="FF756" s="53">
        <v>79.468450000000004</v>
      </c>
      <c r="FG756" s="53">
        <v>83.752300000000005</v>
      </c>
      <c r="FH756" s="53">
        <v>87.390010000000004</v>
      </c>
      <c r="FI756" s="53">
        <v>90.762659999999997</v>
      </c>
      <c r="FJ756" s="53">
        <v>93.685429999999997</v>
      </c>
      <c r="FK756" s="53">
        <v>95.670349999999999</v>
      </c>
      <c r="FL756" s="53">
        <v>97.172449999999998</v>
      </c>
      <c r="FM756" s="53">
        <v>97.871920000000003</v>
      </c>
      <c r="FN756" s="53">
        <v>97.3172</v>
      </c>
      <c r="FO756" s="53">
        <v>95.380489999999995</v>
      </c>
      <c r="FP756" s="53">
        <v>92.464740000000006</v>
      </c>
      <c r="FQ756" s="53">
        <v>89.179659999999998</v>
      </c>
      <c r="FR756" s="53">
        <v>86.459190000000007</v>
      </c>
      <c r="FS756" s="53">
        <v>83.643410000000003</v>
      </c>
      <c r="FT756" s="53">
        <v>81.163520000000005</v>
      </c>
      <c r="FU756" s="53">
        <v>2820.9349999999999</v>
      </c>
      <c r="FV756" s="53">
        <v>4363.4610000000002</v>
      </c>
      <c r="FW756" s="53">
        <v>29.481809999999999</v>
      </c>
      <c r="FX756" s="53">
        <v>1</v>
      </c>
    </row>
    <row r="757" spans="1:180" x14ac:dyDescent="0.3">
      <c r="A757" t="s">
        <v>174</v>
      </c>
      <c r="B757" t="s">
        <v>249</v>
      </c>
      <c r="C757" t="s">
        <v>0</v>
      </c>
      <c r="D757" t="s">
        <v>227</v>
      </c>
      <c r="E757" t="s">
        <v>188</v>
      </c>
      <c r="F757" t="s">
        <v>230</v>
      </c>
      <c r="G757" t="s">
        <v>242</v>
      </c>
      <c r="H757" s="53">
        <v>530</v>
      </c>
      <c r="I757" s="53">
        <v>0.57348597999999995</v>
      </c>
      <c r="J757" s="53">
        <v>0.54931160999999995</v>
      </c>
      <c r="K757" s="53">
        <v>0.52827632999999996</v>
      </c>
      <c r="L757" s="53">
        <v>0.50780407999999999</v>
      </c>
      <c r="M757" s="53">
        <v>0.51784869</v>
      </c>
      <c r="N757" s="53">
        <v>0.55432806000000001</v>
      </c>
      <c r="O757" s="53">
        <v>0.58913899000000003</v>
      </c>
      <c r="P757" s="53">
        <v>0.66240089000000002</v>
      </c>
      <c r="Q757" s="53">
        <v>0.83774185000000001</v>
      </c>
      <c r="R757" s="53">
        <v>0.98768626999999998</v>
      </c>
      <c r="S757" s="53">
        <v>1.1013018000000001</v>
      </c>
      <c r="T757" s="53">
        <v>1.2038076</v>
      </c>
      <c r="U757" s="53">
        <v>1.2248199</v>
      </c>
      <c r="V757" s="53">
        <v>1.2650182999999999</v>
      </c>
      <c r="W757" s="53">
        <v>1.3122788999999999</v>
      </c>
      <c r="X757" s="53">
        <v>1.2863629999999999</v>
      </c>
      <c r="Y757" s="53">
        <v>1.2253049</v>
      </c>
      <c r="Z757" s="53">
        <v>1.0586395</v>
      </c>
      <c r="AA757" s="53">
        <v>0.93553850999999999</v>
      </c>
      <c r="AB757" s="53">
        <v>0.84191983999999997</v>
      </c>
      <c r="AC757" s="53">
        <v>0.78387317999999995</v>
      </c>
      <c r="AD757" s="53">
        <v>0.73242183999999999</v>
      </c>
      <c r="AE757" s="53">
        <v>0.65065715000000002</v>
      </c>
      <c r="AF757" s="53">
        <v>0.60875429000000003</v>
      </c>
      <c r="AG757" s="53">
        <v>-2.6805010000000001E-2</v>
      </c>
      <c r="AH757" s="53">
        <v>-2.5258470000000002E-2</v>
      </c>
      <c r="AI757" s="53">
        <v>-2.515444E-2</v>
      </c>
      <c r="AJ757" s="53">
        <v>-3.3470979999999997E-2</v>
      </c>
      <c r="AK757" s="53">
        <v>-2.3830500000000001E-2</v>
      </c>
      <c r="AL757" s="53">
        <v>-1.250418E-2</v>
      </c>
      <c r="AM757" s="53">
        <v>-3.4231600000000002E-3</v>
      </c>
      <c r="AN757" s="53">
        <v>-7.5985620000000004E-2</v>
      </c>
      <c r="AO757" s="53">
        <v>-0.12490743</v>
      </c>
      <c r="AP757" s="53">
        <v>-0.14317277</v>
      </c>
      <c r="AQ757" s="53">
        <v>-0.16508460999999999</v>
      </c>
      <c r="AR757" s="53">
        <v>-0.15976108</v>
      </c>
      <c r="AS757" s="53">
        <v>-0.18601993</v>
      </c>
      <c r="AT757" s="53">
        <v>-0.2054713</v>
      </c>
      <c r="AU757" s="53">
        <v>-0.20319346999999999</v>
      </c>
      <c r="AV757" s="53">
        <v>-0.22836306000000001</v>
      </c>
      <c r="AW757" s="53">
        <v>-0.19884392000000001</v>
      </c>
      <c r="AX757" s="53">
        <v>-0.13671037</v>
      </c>
      <c r="AY757" s="53">
        <v>-0.10656380999999999</v>
      </c>
      <c r="AZ757" s="53">
        <v>-8.0899730000000003E-2</v>
      </c>
      <c r="BA757" s="53">
        <v>-5.6620110000000001E-2</v>
      </c>
      <c r="BB757" s="53">
        <v>-3.6585949999999999E-2</v>
      </c>
      <c r="BC757" s="53">
        <v>-4.2179939999999999E-2</v>
      </c>
      <c r="BD757" s="53">
        <v>-3.065027E-2</v>
      </c>
      <c r="BE757" s="53">
        <v>-8.8585799999999996E-3</v>
      </c>
      <c r="BF757" s="53">
        <v>-8.0330999999999996E-3</v>
      </c>
      <c r="BG757" s="53">
        <v>-8.7904200000000002E-3</v>
      </c>
      <c r="BH757" s="53">
        <v>-1.7396990000000001E-2</v>
      </c>
      <c r="BI757" s="53">
        <v>-6.3952999999999996E-3</v>
      </c>
      <c r="BJ757" s="53">
        <v>9.4363299999999997E-3</v>
      </c>
      <c r="BK757" s="53">
        <v>2.175904E-2</v>
      </c>
      <c r="BL757" s="53">
        <v>-5.3438630000000001E-2</v>
      </c>
      <c r="BM757" s="53">
        <v>-9.9395140000000007E-2</v>
      </c>
      <c r="BN757" s="53">
        <v>-0.11450713999999999</v>
      </c>
      <c r="BO757" s="53">
        <v>-0.13577523999999999</v>
      </c>
      <c r="BP757" s="53">
        <v>-0.12784618</v>
      </c>
      <c r="BQ757" s="53">
        <v>-0.15283202000000001</v>
      </c>
      <c r="BR757" s="53">
        <v>-0.17028199999999999</v>
      </c>
      <c r="BS757" s="53">
        <v>-0.16471880999999999</v>
      </c>
      <c r="BT757" s="53">
        <v>-0.18856939</v>
      </c>
      <c r="BU757" s="53">
        <v>-0.15938927999999999</v>
      </c>
      <c r="BV757" s="53">
        <v>-0.10486898</v>
      </c>
      <c r="BW757" s="53">
        <v>-7.9523269999999993E-2</v>
      </c>
      <c r="BX757" s="53">
        <v>-5.7235279999999999E-2</v>
      </c>
      <c r="BY757" s="53">
        <v>-3.3416130000000002E-2</v>
      </c>
      <c r="BZ757" s="53">
        <v>-1.4103350000000001E-2</v>
      </c>
      <c r="CA757" s="53">
        <v>-2.2639530000000001E-2</v>
      </c>
      <c r="CB757" s="53">
        <v>-1.203248E-2</v>
      </c>
      <c r="CC757" s="53">
        <v>3.5710899999999999E-3</v>
      </c>
      <c r="CD757" s="53">
        <v>3.8971399999999999E-3</v>
      </c>
      <c r="CE757" s="53">
        <v>2.5432100000000002E-3</v>
      </c>
      <c r="CF757" s="53">
        <v>-6.2641800000000003E-3</v>
      </c>
      <c r="CG757" s="53">
        <v>5.6802800000000002E-3</v>
      </c>
      <c r="CH757" s="53">
        <v>2.4632230000000001E-2</v>
      </c>
      <c r="CI757" s="53">
        <v>3.920013E-2</v>
      </c>
      <c r="CJ757" s="53">
        <v>-3.7822710000000002E-2</v>
      </c>
      <c r="CK757" s="53">
        <v>-8.1725419999999993E-2</v>
      </c>
      <c r="CL757" s="53">
        <v>-9.4653390000000004E-2</v>
      </c>
      <c r="CM757" s="53">
        <v>-0.1154756</v>
      </c>
      <c r="CN757" s="53">
        <v>-0.10574194000000001</v>
      </c>
      <c r="CO757" s="53">
        <v>-0.12984618000000001</v>
      </c>
      <c r="CP757" s="53">
        <v>-0.14591001000000001</v>
      </c>
      <c r="CQ757" s="53">
        <v>-0.13807141000000001</v>
      </c>
      <c r="CR757" s="53">
        <v>-0.16100838000000001</v>
      </c>
      <c r="CS757" s="53">
        <v>-0.13206317000000001</v>
      </c>
      <c r="CT757" s="53">
        <v>-8.2815680000000003E-2</v>
      </c>
      <c r="CU757" s="53">
        <v>-6.0795080000000001E-2</v>
      </c>
      <c r="CV757" s="53">
        <v>-4.0845350000000002E-2</v>
      </c>
      <c r="CW757" s="53">
        <v>-1.734515E-2</v>
      </c>
      <c r="CX757" s="53">
        <v>1.46799E-3</v>
      </c>
      <c r="CY757" s="53">
        <v>-9.1059299999999999E-3</v>
      </c>
      <c r="CZ757" s="53">
        <v>8.6215E-4</v>
      </c>
      <c r="DA757" s="53">
        <v>1.6000750000000001E-2</v>
      </c>
      <c r="DB757" s="53">
        <v>1.5827339999999999E-2</v>
      </c>
      <c r="DC757" s="53">
        <v>1.387683E-2</v>
      </c>
      <c r="DD757" s="53">
        <v>4.8686299999999997E-3</v>
      </c>
      <c r="DE757" s="53">
        <v>1.775585E-2</v>
      </c>
      <c r="DF757" s="53">
        <v>3.9828179999999998E-2</v>
      </c>
      <c r="DG757" s="53">
        <v>5.6641259999999999E-2</v>
      </c>
      <c r="DH757" s="53">
        <v>-2.2206730000000001E-2</v>
      </c>
      <c r="DI757" s="53">
        <v>-6.4055689999999998E-2</v>
      </c>
      <c r="DJ757" s="53">
        <v>-7.4799640000000001E-2</v>
      </c>
      <c r="DK757" s="53">
        <v>-9.517602E-2</v>
      </c>
      <c r="DL757" s="53">
        <v>-8.3637760000000005E-2</v>
      </c>
      <c r="DM757" s="53">
        <v>-0.10686035000000001</v>
      </c>
      <c r="DN757" s="53">
        <v>-0.12153801</v>
      </c>
      <c r="DO757" s="53">
        <v>-0.11142397</v>
      </c>
      <c r="DP757" s="53">
        <v>-0.13344738</v>
      </c>
      <c r="DQ757" s="53">
        <v>-0.10473701000000001</v>
      </c>
      <c r="DR757" s="53">
        <v>-6.0762429999999999E-2</v>
      </c>
      <c r="DS757" s="53">
        <v>-4.2066890000000003E-2</v>
      </c>
      <c r="DT757" s="53">
        <v>-2.4455370000000001E-2</v>
      </c>
      <c r="DU757" s="53">
        <v>-1.2741199999999999E-3</v>
      </c>
      <c r="DV757" s="53">
        <v>1.7039390000000001E-2</v>
      </c>
      <c r="DW757" s="53">
        <v>4.4276699999999999E-3</v>
      </c>
      <c r="DX757" s="53">
        <v>1.375673E-2</v>
      </c>
      <c r="DY757" s="53">
        <v>3.3947190000000002E-2</v>
      </c>
      <c r="DZ757" s="53">
        <v>3.3052709999999999E-2</v>
      </c>
      <c r="EA757" s="53">
        <v>3.024085E-2</v>
      </c>
      <c r="EB757" s="53">
        <v>2.0942680000000002E-2</v>
      </c>
      <c r="EC757" s="53">
        <v>3.5191100000000003E-2</v>
      </c>
      <c r="ED757" s="53">
        <v>6.176864E-2</v>
      </c>
      <c r="EE757" s="53">
        <v>8.1823469999999995E-2</v>
      </c>
      <c r="EF757" s="53">
        <v>3.4026E-4</v>
      </c>
      <c r="EG757" s="53">
        <v>-3.8543399999999998E-2</v>
      </c>
      <c r="EH757" s="53">
        <v>-4.6134010000000003E-2</v>
      </c>
      <c r="EI757" s="53">
        <v>-6.5866599999999997E-2</v>
      </c>
      <c r="EJ757" s="53">
        <v>-5.1722810000000001E-2</v>
      </c>
      <c r="EK757" s="53">
        <v>-7.3672440000000006E-2</v>
      </c>
      <c r="EL757" s="53">
        <v>-8.6348709999999995E-2</v>
      </c>
      <c r="EM757" s="53">
        <v>-7.2949360000000005E-2</v>
      </c>
      <c r="EN757" s="53">
        <v>-9.3653650000000005E-2</v>
      </c>
      <c r="EO757" s="53">
        <v>-6.5282430000000002E-2</v>
      </c>
      <c r="EP757" s="53">
        <v>-2.8921039999999999E-2</v>
      </c>
      <c r="EQ757" s="53">
        <v>-1.5026350000000001E-2</v>
      </c>
      <c r="ER757" s="53">
        <v>-7.9091999999999997E-4</v>
      </c>
      <c r="ES757" s="53">
        <v>2.1929810000000001E-2</v>
      </c>
      <c r="ET757" s="53">
        <v>3.9521939999999998E-2</v>
      </c>
      <c r="EU757" s="53">
        <v>2.3968079999999999E-2</v>
      </c>
      <c r="EV757" s="53">
        <v>3.2374519999999997E-2</v>
      </c>
      <c r="EW757" s="53">
        <v>81.556049999999999</v>
      </c>
      <c r="EX757" s="53">
        <v>79.541799999999995</v>
      </c>
      <c r="EY757" s="53">
        <v>77.939449999999994</v>
      </c>
      <c r="EZ757" s="53">
        <v>76.589290000000005</v>
      </c>
      <c r="FA757" s="53">
        <v>75.149249999999995</v>
      </c>
      <c r="FB757" s="53">
        <v>74.050640000000001</v>
      </c>
      <c r="FC757" s="53">
        <v>73.553759999999997</v>
      </c>
      <c r="FD757" s="53">
        <v>75.383740000000003</v>
      </c>
      <c r="FE757" s="53">
        <v>79.054090000000002</v>
      </c>
      <c r="FF757" s="53">
        <v>83.169039999999995</v>
      </c>
      <c r="FG757" s="53">
        <v>87.029300000000006</v>
      </c>
      <c r="FH757" s="53">
        <v>90.681939999999997</v>
      </c>
      <c r="FI757" s="53">
        <v>93.835790000000003</v>
      </c>
      <c r="FJ757" s="53">
        <v>96.347790000000003</v>
      </c>
      <c r="FK757" s="53">
        <v>98.402630000000002</v>
      </c>
      <c r="FL757" s="53">
        <v>99.945599999999999</v>
      </c>
      <c r="FM757" s="53">
        <v>100.77589999999999</v>
      </c>
      <c r="FN757" s="53">
        <v>100.55840000000001</v>
      </c>
      <c r="FO757" s="53">
        <v>98.954170000000005</v>
      </c>
      <c r="FP757" s="53">
        <v>96.342879999999994</v>
      </c>
      <c r="FQ757" s="53">
        <v>92.819239999999994</v>
      </c>
      <c r="FR757" s="53">
        <v>89.940100000000001</v>
      </c>
      <c r="FS757" s="53">
        <v>87.189719999999994</v>
      </c>
      <c r="FT757" s="53">
        <v>84.344610000000003</v>
      </c>
      <c r="FU757" s="53">
        <v>2821</v>
      </c>
      <c r="FV757" s="53">
        <v>4663.68</v>
      </c>
      <c r="FW757" s="53">
        <v>39.783610000000003</v>
      </c>
      <c r="FX757" s="53">
        <v>1</v>
      </c>
    </row>
    <row r="758" spans="1:180" x14ac:dyDescent="0.3">
      <c r="A758" t="s">
        <v>174</v>
      </c>
      <c r="B758" t="s">
        <v>249</v>
      </c>
      <c r="C758" t="s">
        <v>0</v>
      </c>
      <c r="D758" t="s">
        <v>248</v>
      </c>
      <c r="E758" t="s">
        <v>189</v>
      </c>
      <c r="F758" t="s">
        <v>230</v>
      </c>
      <c r="G758" t="s">
        <v>242</v>
      </c>
      <c r="H758" s="53">
        <v>530</v>
      </c>
      <c r="I758" s="53">
        <v>0.50895104999999996</v>
      </c>
      <c r="J758" s="53">
        <v>0.48569958000000002</v>
      </c>
      <c r="K758" s="53">
        <v>0.46565730999999999</v>
      </c>
      <c r="L758" s="53">
        <v>0.45307320000000001</v>
      </c>
      <c r="M758" s="53">
        <v>0.44803322000000001</v>
      </c>
      <c r="N758" s="53">
        <v>0.44787947</v>
      </c>
      <c r="O758" s="53">
        <v>0.44333323000000002</v>
      </c>
      <c r="P758" s="53">
        <v>0.44603109000000002</v>
      </c>
      <c r="Q758" s="53">
        <v>0.50439246999999998</v>
      </c>
      <c r="R758" s="53">
        <v>0.57815209000000001</v>
      </c>
      <c r="S758" s="53">
        <v>0.67087770999999996</v>
      </c>
      <c r="T758" s="53">
        <v>0.72263803999999998</v>
      </c>
      <c r="U758" s="53">
        <v>0.75515672</v>
      </c>
      <c r="V758" s="53">
        <v>0.77121147999999995</v>
      </c>
      <c r="W758" s="53">
        <v>0.80519772999999994</v>
      </c>
      <c r="X758" s="53">
        <v>0.78550823000000003</v>
      </c>
      <c r="Y758" s="53">
        <v>0.79464542999999999</v>
      </c>
      <c r="Z758" s="53">
        <v>0.77559988000000002</v>
      </c>
      <c r="AA758" s="53">
        <v>0.73340923000000002</v>
      </c>
      <c r="AB758" s="53">
        <v>0.70096634000000002</v>
      </c>
      <c r="AC758" s="53">
        <v>0.68671941000000003</v>
      </c>
      <c r="AD758" s="53">
        <v>0.62910840999999995</v>
      </c>
      <c r="AE758" s="53">
        <v>0.56993285000000005</v>
      </c>
      <c r="AF758" s="53">
        <v>0.53917588999999999</v>
      </c>
      <c r="AG758" s="53">
        <v>-5.5457979999999997E-2</v>
      </c>
      <c r="AH758" s="53">
        <v>-5.2597360000000003E-2</v>
      </c>
      <c r="AI758" s="53">
        <v>-5.1773899999999998E-2</v>
      </c>
      <c r="AJ758" s="53">
        <v>-5.332166E-2</v>
      </c>
      <c r="AK758" s="53">
        <v>-4.8646210000000002E-2</v>
      </c>
      <c r="AL758" s="53">
        <v>-4.8253320000000002E-2</v>
      </c>
      <c r="AM758" s="53">
        <v>-2.4994479999999999E-2</v>
      </c>
      <c r="AN758" s="53">
        <v>-3.9305909999999999E-2</v>
      </c>
      <c r="AO758" s="53">
        <v>-5.9123620000000002E-2</v>
      </c>
      <c r="AP758" s="53">
        <v>-8.2584489999999997E-2</v>
      </c>
      <c r="AQ758" s="53">
        <v>-9.0914720000000004E-2</v>
      </c>
      <c r="AR758" s="53">
        <v>-0.10861804</v>
      </c>
      <c r="AS758" s="53">
        <v>-0.11178288</v>
      </c>
      <c r="AT758" s="53">
        <v>-0.13063440000000001</v>
      </c>
      <c r="AU758" s="53">
        <v>-0.11900392</v>
      </c>
      <c r="AV758" s="53">
        <v>-0.15418340999999999</v>
      </c>
      <c r="AW758" s="53">
        <v>-0.13706573999999999</v>
      </c>
      <c r="AX758" s="53">
        <v>-0.11825842</v>
      </c>
      <c r="AY758" s="53">
        <v>-0.1056272</v>
      </c>
      <c r="AZ758" s="53">
        <v>-8.0191230000000002E-2</v>
      </c>
      <c r="BA758" s="53">
        <v>-7.3397900000000002E-2</v>
      </c>
      <c r="BB758" s="53">
        <v>-6.7198750000000002E-2</v>
      </c>
      <c r="BC758" s="53">
        <v>-6.6702940000000002E-2</v>
      </c>
      <c r="BD758" s="53">
        <v>-5.3095820000000002E-2</v>
      </c>
      <c r="BE758" s="53">
        <v>-3.8799130000000001E-2</v>
      </c>
      <c r="BF758" s="53">
        <v>-3.708765E-2</v>
      </c>
      <c r="BG758" s="53">
        <v>-3.6766260000000002E-2</v>
      </c>
      <c r="BH758" s="53">
        <v>-3.7663019999999998E-2</v>
      </c>
      <c r="BI758" s="53">
        <v>-3.3366100000000003E-2</v>
      </c>
      <c r="BJ758" s="53">
        <v>-3.3730679999999999E-2</v>
      </c>
      <c r="BK758" s="53">
        <v>-1.057074E-2</v>
      </c>
      <c r="BL758" s="53">
        <v>-2.3085370000000001E-2</v>
      </c>
      <c r="BM758" s="53">
        <v>-4.1346889999999997E-2</v>
      </c>
      <c r="BN758" s="53">
        <v>-6.3126130000000003E-2</v>
      </c>
      <c r="BO758" s="53">
        <v>-6.9922949999999998E-2</v>
      </c>
      <c r="BP758" s="53">
        <v>-8.6237519999999998E-2</v>
      </c>
      <c r="BQ758" s="53">
        <v>-8.8782840000000002E-2</v>
      </c>
      <c r="BR758" s="53">
        <v>-0.1069292</v>
      </c>
      <c r="BS758" s="53">
        <v>-9.5223989999999994E-2</v>
      </c>
      <c r="BT758" s="53">
        <v>-0.12971798000000001</v>
      </c>
      <c r="BU758" s="53">
        <v>-0.11324795999999999</v>
      </c>
      <c r="BV758" s="53">
        <v>-9.5455330000000005E-2</v>
      </c>
      <c r="BW758" s="53">
        <v>-8.3587679999999998E-2</v>
      </c>
      <c r="BX758" s="53">
        <v>-5.9532139999999997E-2</v>
      </c>
      <c r="BY758" s="53">
        <v>-5.3445520000000003E-2</v>
      </c>
      <c r="BZ758" s="53">
        <v>-4.760942E-2</v>
      </c>
      <c r="CA758" s="53">
        <v>-4.8260629999999999E-2</v>
      </c>
      <c r="CB758" s="53">
        <v>-3.572227E-2</v>
      </c>
      <c r="CC758" s="53">
        <v>-2.7261239999999999E-2</v>
      </c>
      <c r="CD758" s="53">
        <v>-2.634566E-2</v>
      </c>
      <c r="CE758" s="53">
        <v>-2.6371950000000002E-2</v>
      </c>
      <c r="CF758" s="53">
        <v>-2.681789E-2</v>
      </c>
      <c r="CG758" s="53">
        <v>-2.2783109999999999E-2</v>
      </c>
      <c r="CH758" s="53">
        <v>-2.367234E-2</v>
      </c>
      <c r="CI758" s="53">
        <v>-5.8087999999999998E-4</v>
      </c>
      <c r="CJ758" s="53">
        <v>-1.185112E-2</v>
      </c>
      <c r="CK758" s="53">
        <v>-2.903478E-2</v>
      </c>
      <c r="CL758" s="53">
        <v>-4.964934E-2</v>
      </c>
      <c r="CM758" s="53">
        <v>-5.5384099999999999E-2</v>
      </c>
      <c r="CN758" s="53">
        <v>-7.0736820000000006E-2</v>
      </c>
      <c r="CO758" s="53">
        <v>-7.2853109999999999E-2</v>
      </c>
      <c r="CP758" s="53">
        <v>-9.0511069999999999E-2</v>
      </c>
      <c r="CQ758" s="53">
        <v>-7.8754080000000004E-2</v>
      </c>
      <c r="CR758" s="53">
        <v>-0.11277324</v>
      </c>
      <c r="CS758" s="53">
        <v>-9.6751870000000004E-2</v>
      </c>
      <c r="CT758" s="53">
        <v>-7.9661919999999997E-2</v>
      </c>
      <c r="CU758" s="53">
        <v>-6.8323149999999999E-2</v>
      </c>
      <c r="CV758" s="53">
        <v>-4.5223729999999997E-2</v>
      </c>
      <c r="CW758" s="53">
        <v>-3.9626559999999998E-2</v>
      </c>
      <c r="CX758" s="53">
        <v>-3.4041950000000001E-2</v>
      </c>
      <c r="CY758" s="53">
        <v>-3.5487530000000003E-2</v>
      </c>
      <c r="CZ758" s="53">
        <v>-2.3689410000000001E-2</v>
      </c>
      <c r="DA758" s="53">
        <v>-1.5723350000000001E-2</v>
      </c>
      <c r="DB758" s="53">
        <v>-1.560373E-2</v>
      </c>
      <c r="DC758" s="53">
        <v>-1.5977700000000001E-2</v>
      </c>
      <c r="DD758" s="53">
        <v>-1.5972770000000001E-2</v>
      </c>
      <c r="DE758" s="53">
        <v>-1.220012E-2</v>
      </c>
      <c r="DF758" s="53">
        <v>-1.361395E-2</v>
      </c>
      <c r="DG758" s="53">
        <v>9.4089800000000008E-3</v>
      </c>
      <c r="DH758" s="53">
        <v>-6.1680999999999997E-4</v>
      </c>
      <c r="DI758" s="53">
        <v>-1.6722609999999999E-2</v>
      </c>
      <c r="DJ758" s="53">
        <v>-3.6172549999999998E-2</v>
      </c>
      <c r="DK758" s="53">
        <v>-4.084525E-2</v>
      </c>
      <c r="DL758" s="53">
        <v>-5.5236180000000003E-2</v>
      </c>
      <c r="DM758" s="53">
        <v>-5.6923380000000003E-2</v>
      </c>
      <c r="DN758" s="53">
        <v>-7.4092939999999996E-2</v>
      </c>
      <c r="DO758" s="53">
        <v>-6.228417E-2</v>
      </c>
      <c r="DP758" s="53">
        <v>-9.5828559999999993E-2</v>
      </c>
      <c r="DQ758" s="53">
        <v>-8.0255729999999997E-2</v>
      </c>
      <c r="DR758" s="53">
        <v>-6.3868549999999996E-2</v>
      </c>
      <c r="DS758" s="53">
        <v>-5.3058620000000001E-2</v>
      </c>
      <c r="DT758" s="53">
        <v>-3.091532E-2</v>
      </c>
      <c r="DU758" s="53">
        <v>-2.5807610000000002E-2</v>
      </c>
      <c r="DV758" s="53">
        <v>-2.047448E-2</v>
      </c>
      <c r="DW758" s="53">
        <v>-2.2714419999999999E-2</v>
      </c>
      <c r="DX758" s="53">
        <v>-1.165656E-2</v>
      </c>
      <c r="DY758" s="53">
        <v>9.3550000000000003E-4</v>
      </c>
      <c r="DZ758" s="53">
        <v>-9.4019999999999998E-5</v>
      </c>
      <c r="EA758" s="53">
        <v>-9.7000999999999999E-4</v>
      </c>
      <c r="EB758" s="53">
        <v>-3.1412999999999998E-4</v>
      </c>
      <c r="EC758" s="53">
        <v>3.0799899999999999E-3</v>
      </c>
      <c r="ED758" s="53">
        <v>9.0868999999999998E-4</v>
      </c>
      <c r="EE758" s="53">
        <v>2.3832780000000001E-2</v>
      </c>
      <c r="EF758" s="53">
        <v>1.560368E-2</v>
      </c>
      <c r="EG758" s="53">
        <v>1.05412E-3</v>
      </c>
      <c r="EH758" s="53">
        <v>-1.671419E-2</v>
      </c>
      <c r="EI758" s="53">
        <v>-1.985348E-2</v>
      </c>
      <c r="EJ758" s="53">
        <v>-3.2855599999999999E-2</v>
      </c>
      <c r="EK758" s="53">
        <v>-3.3923340000000003E-2</v>
      </c>
      <c r="EL758" s="53">
        <v>-5.0387790000000002E-2</v>
      </c>
      <c r="EM758" s="53">
        <v>-3.850423E-2</v>
      </c>
      <c r="EN758" s="53">
        <v>-7.1363120000000002E-2</v>
      </c>
      <c r="EO758" s="53">
        <v>-5.6437950000000001E-2</v>
      </c>
      <c r="EP758" s="53">
        <v>-4.1065459999999998E-2</v>
      </c>
      <c r="EQ758" s="53">
        <v>-3.1019040000000001E-2</v>
      </c>
      <c r="ER758" s="53">
        <v>-1.025624E-2</v>
      </c>
      <c r="ES758" s="53">
        <v>-5.85528E-3</v>
      </c>
      <c r="ET758" s="53">
        <v>-8.8520999999999999E-4</v>
      </c>
      <c r="EU758" s="53">
        <v>-4.2721199999999999E-3</v>
      </c>
      <c r="EV758" s="53">
        <v>5.7169500000000002E-3</v>
      </c>
      <c r="EW758" s="53">
        <v>78.871009999999998</v>
      </c>
      <c r="EX758" s="53">
        <v>77.556880000000007</v>
      </c>
      <c r="EY758" s="53">
        <v>75.984089999999995</v>
      </c>
      <c r="EZ758" s="53">
        <v>74.299220000000005</v>
      </c>
      <c r="FA758" s="53">
        <v>72.771320000000003</v>
      </c>
      <c r="FB758" s="53">
        <v>71.116470000000007</v>
      </c>
      <c r="FC758" s="53">
        <v>70.075940000000003</v>
      </c>
      <c r="FD758" s="53">
        <v>71.048469999999995</v>
      </c>
      <c r="FE758" s="53">
        <v>74.510090000000005</v>
      </c>
      <c r="FF758" s="53">
        <v>78.884039999999999</v>
      </c>
      <c r="FG758" s="53">
        <v>83.206050000000005</v>
      </c>
      <c r="FH758" s="53">
        <v>87.213539999999995</v>
      </c>
      <c r="FI758" s="53">
        <v>90.761309999999995</v>
      </c>
      <c r="FJ758" s="53">
        <v>93.44453</v>
      </c>
      <c r="FK758" s="53">
        <v>95.965829999999997</v>
      </c>
      <c r="FL758" s="53">
        <v>97.806510000000003</v>
      </c>
      <c r="FM758" s="53">
        <v>98.592010000000002</v>
      </c>
      <c r="FN758" s="53">
        <v>97.887659999999997</v>
      </c>
      <c r="FO758" s="53">
        <v>96.143230000000003</v>
      </c>
      <c r="FP758" s="53">
        <v>93.667829999999995</v>
      </c>
      <c r="FQ758" s="53">
        <v>90.393640000000005</v>
      </c>
      <c r="FR758" s="53">
        <v>87.387389999999996</v>
      </c>
      <c r="FS758" s="53">
        <v>84.739570000000001</v>
      </c>
      <c r="FT758" s="53">
        <v>82.143140000000002</v>
      </c>
      <c r="FU758" s="53">
        <v>2820.9349999999999</v>
      </c>
      <c r="FV758" s="53">
        <v>4363.4610000000002</v>
      </c>
      <c r="FW758" s="53">
        <v>29.481809999999999</v>
      </c>
      <c r="FX758" s="53">
        <v>1</v>
      </c>
    </row>
    <row r="759" spans="1:180" x14ac:dyDescent="0.3">
      <c r="A759" t="s">
        <v>174</v>
      </c>
      <c r="B759" t="s">
        <v>249</v>
      </c>
      <c r="C759" t="s">
        <v>0</v>
      </c>
      <c r="D759" t="s">
        <v>227</v>
      </c>
      <c r="E759" t="s">
        <v>187</v>
      </c>
      <c r="F759" t="s">
        <v>230</v>
      </c>
      <c r="G759" t="s">
        <v>242</v>
      </c>
      <c r="H759" s="53">
        <v>530</v>
      </c>
      <c r="I759" s="53">
        <v>0.50514696000000003</v>
      </c>
      <c r="J759" s="53">
        <v>0.48820478</v>
      </c>
      <c r="K759" s="53">
        <v>0.47907393999999998</v>
      </c>
      <c r="L759" s="53">
        <v>0.46177532999999998</v>
      </c>
      <c r="M759" s="53">
        <v>0.46574602999999998</v>
      </c>
      <c r="N759" s="53">
        <v>0.47468093</v>
      </c>
      <c r="O759" s="53">
        <v>0.50107259999999998</v>
      </c>
      <c r="P759" s="53">
        <v>0.59971779000000003</v>
      </c>
      <c r="Q759" s="53">
        <v>0.74682512000000001</v>
      </c>
      <c r="R759" s="53">
        <v>0.87674825999999995</v>
      </c>
      <c r="S759" s="53">
        <v>0.97946597000000002</v>
      </c>
      <c r="T759" s="53">
        <v>1.0534911</v>
      </c>
      <c r="U759" s="53">
        <v>1.0939052</v>
      </c>
      <c r="V759" s="53">
        <v>1.1282692999999999</v>
      </c>
      <c r="W759" s="53">
        <v>1.1773648000000001</v>
      </c>
      <c r="X759" s="53">
        <v>1.1846645</v>
      </c>
      <c r="Y759" s="53">
        <v>1.1128384</v>
      </c>
      <c r="Z759" s="53">
        <v>0.96221977000000003</v>
      </c>
      <c r="AA759" s="53">
        <v>0.84940821</v>
      </c>
      <c r="AB759" s="53">
        <v>0.74036442000000002</v>
      </c>
      <c r="AC759" s="53">
        <v>0.68151693000000002</v>
      </c>
      <c r="AD759" s="53">
        <v>0.64065552000000003</v>
      </c>
      <c r="AE759" s="53">
        <v>0.57410236000000003</v>
      </c>
      <c r="AF759" s="53">
        <v>0.53228854000000003</v>
      </c>
      <c r="AG759" s="53">
        <v>-2.2172600000000001E-2</v>
      </c>
      <c r="AH759" s="53">
        <v>-1.6660020000000001E-2</v>
      </c>
      <c r="AI759" s="53">
        <v>-8.8099800000000002E-3</v>
      </c>
      <c r="AJ759" s="53">
        <v>-1.5997040000000001E-2</v>
      </c>
      <c r="AK759" s="53">
        <v>-1.4065670000000001E-2</v>
      </c>
      <c r="AL759" s="53">
        <v>-8.2100200000000002E-3</v>
      </c>
      <c r="AM759" s="53">
        <v>-2.7673400000000001E-3</v>
      </c>
      <c r="AN759" s="53">
        <v>-3.455685E-2</v>
      </c>
      <c r="AO759" s="53">
        <v>-7.8625819999999999E-2</v>
      </c>
      <c r="AP759" s="53">
        <v>-8.7005910000000006E-2</v>
      </c>
      <c r="AQ759" s="53">
        <v>-9.6198660000000005E-2</v>
      </c>
      <c r="AR759" s="53">
        <v>-9.9876270000000003E-2</v>
      </c>
      <c r="AS759" s="53">
        <v>-0.10333966</v>
      </c>
      <c r="AT759" s="53">
        <v>-0.12203462</v>
      </c>
      <c r="AU759" s="53">
        <v>-0.12027348</v>
      </c>
      <c r="AV759" s="53">
        <v>-0.11797016</v>
      </c>
      <c r="AW759" s="53">
        <v>-0.11249695</v>
      </c>
      <c r="AX759" s="53">
        <v>-5.7495089999999999E-2</v>
      </c>
      <c r="AY759" s="53">
        <v>-3.3459799999999998E-2</v>
      </c>
      <c r="AZ759" s="53">
        <v>-4.6860590000000001E-2</v>
      </c>
      <c r="BA759" s="53">
        <v>-3.3293330000000003E-2</v>
      </c>
      <c r="BB759" s="53">
        <v>-2.3077839999999999E-2</v>
      </c>
      <c r="BC759" s="53">
        <v>-2.5921349999999999E-2</v>
      </c>
      <c r="BD759" s="53">
        <v>-2.2644729999999998E-2</v>
      </c>
      <c r="BE759" s="53">
        <v>-8.5657500000000004E-3</v>
      </c>
      <c r="BF759" s="53">
        <v>-3.3908900000000001E-3</v>
      </c>
      <c r="BG759" s="53">
        <v>3.9543800000000004E-3</v>
      </c>
      <c r="BH759" s="53">
        <v>-3.83148E-3</v>
      </c>
      <c r="BI759" s="53">
        <v>-8.5848999999999995E-4</v>
      </c>
      <c r="BJ759" s="53">
        <v>7.3718799999999999E-3</v>
      </c>
      <c r="BK759" s="53">
        <v>1.5961639999999999E-2</v>
      </c>
      <c r="BL759" s="53">
        <v>-1.5660810000000001E-2</v>
      </c>
      <c r="BM759" s="53">
        <v>-5.6295489999999997E-2</v>
      </c>
      <c r="BN759" s="53">
        <v>-6.2837169999999998E-2</v>
      </c>
      <c r="BO759" s="53">
        <v>-7.0036269999999998E-2</v>
      </c>
      <c r="BP759" s="53">
        <v>-7.2541149999999999E-2</v>
      </c>
      <c r="BQ759" s="53">
        <v>-7.4680339999999998E-2</v>
      </c>
      <c r="BR759" s="53">
        <v>-9.0889010000000006E-2</v>
      </c>
      <c r="BS759" s="53">
        <v>-8.6479200000000006E-2</v>
      </c>
      <c r="BT759" s="53">
        <v>-8.2847000000000004E-2</v>
      </c>
      <c r="BU759" s="53">
        <v>-7.8538579999999997E-2</v>
      </c>
      <c r="BV759" s="53">
        <v>-3.2916340000000002E-2</v>
      </c>
      <c r="BW759" s="53">
        <v>-1.14463E-2</v>
      </c>
      <c r="BX759" s="53">
        <v>-2.7198380000000001E-2</v>
      </c>
      <c r="BY759" s="53">
        <v>-1.572192E-2</v>
      </c>
      <c r="BZ759" s="53">
        <v>-5.84564E-3</v>
      </c>
      <c r="CA759" s="53">
        <v>-1.1264669999999999E-2</v>
      </c>
      <c r="CB759" s="53">
        <v>-9.0123800000000004E-3</v>
      </c>
      <c r="CC759" s="53">
        <v>8.5833000000000003E-4</v>
      </c>
      <c r="CD759" s="53">
        <v>5.7992599999999997E-3</v>
      </c>
      <c r="CE759" s="53">
        <v>1.279489E-2</v>
      </c>
      <c r="CF759" s="53">
        <v>4.5943599999999996E-3</v>
      </c>
      <c r="CG759" s="53">
        <v>8.2887199999999994E-3</v>
      </c>
      <c r="CH759" s="53">
        <v>1.8163840000000001E-2</v>
      </c>
      <c r="CI759" s="53">
        <v>2.8933279999999999E-2</v>
      </c>
      <c r="CJ759" s="53">
        <v>-2.57347E-3</v>
      </c>
      <c r="CK759" s="53">
        <v>-4.0829499999999998E-2</v>
      </c>
      <c r="CL759" s="53">
        <v>-4.6097970000000002E-2</v>
      </c>
      <c r="CM759" s="53">
        <v>-5.191631E-2</v>
      </c>
      <c r="CN759" s="53">
        <v>-5.3608919999999997E-2</v>
      </c>
      <c r="CO759" s="53">
        <v>-5.4830940000000002E-2</v>
      </c>
      <c r="CP759" s="53">
        <v>-6.9317589999999998E-2</v>
      </c>
      <c r="CQ759" s="53">
        <v>-6.3073389999999993E-2</v>
      </c>
      <c r="CR759" s="53">
        <v>-5.8520849999999999E-2</v>
      </c>
      <c r="CS759" s="53">
        <v>-5.501909E-2</v>
      </c>
      <c r="CT759" s="53">
        <v>-1.589322E-2</v>
      </c>
      <c r="CU759" s="53">
        <v>3.80021E-3</v>
      </c>
      <c r="CV759" s="53">
        <v>-1.358035E-2</v>
      </c>
      <c r="CW759" s="53">
        <v>-3.5519499999999999E-3</v>
      </c>
      <c r="CX759" s="53">
        <v>6.0893800000000001E-3</v>
      </c>
      <c r="CY759" s="53">
        <v>-1.1135299999999999E-3</v>
      </c>
      <c r="CZ759" s="53">
        <v>4.2930000000000003E-4</v>
      </c>
      <c r="DA759" s="53">
        <v>1.028242E-2</v>
      </c>
      <c r="DB759" s="53">
        <v>1.498941E-2</v>
      </c>
      <c r="DC759" s="53">
        <v>2.1635450000000001E-2</v>
      </c>
      <c r="DD759" s="53">
        <v>1.3020189999999999E-2</v>
      </c>
      <c r="DE759" s="53">
        <v>1.743594E-2</v>
      </c>
      <c r="DF759" s="53">
        <v>2.8955809999999998E-2</v>
      </c>
      <c r="DG759" s="53">
        <v>4.190493E-2</v>
      </c>
      <c r="DH759" s="53">
        <v>1.051382E-2</v>
      </c>
      <c r="DI759" s="53">
        <v>-2.5363569999999998E-2</v>
      </c>
      <c r="DJ759" s="53">
        <v>-2.935871E-2</v>
      </c>
      <c r="DK759" s="53">
        <v>-3.3796350000000003E-2</v>
      </c>
      <c r="DL759" s="53">
        <v>-3.4676680000000001E-2</v>
      </c>
      <c r="DM759" s="53">
        <v>-3.498159E-2</v>
      </c>
      <c r="DN759" s="53">
        <v>-4.7746219999999999E-2</v>
      </c>
      <c r="DO759" s="53">
        <v>-3.9667529999999999E-2</v>
      </c>
      <c r="DP759" s="53">
        <v>-3.419465E-2</v>
      </c>
      <c r="DQ759" s="53">
        <v>-3.1499649999999997E-2</v>
      </c>
      <c r="DR759" s="53">
        <v>1.1299599999999999E-3</v>
      </c>
      <c r="DS759" s="53">
        <v>1.904672E-2</v>
      </c>
      <c r="DT759" s="53">
        <v>3.7629999999999997E-5</v>
      </c>
      <c r="DU759" s="53">
        <v>8.6179599999999992E-3</v>
      </c>
      <c r="DV759" s="53">
        <v>1.8024350000000001E-2</v>
      </c>
      <c r="DW759" s="53">
        <v>9.0376099999999997E-3</v>
      </c>
      <c r="DX759" s="53">
        <v>9.8710399999999993E-3</v>
      </c>
      <c r="DY759" s="53">
        <v>2.3889270000000001E-2</v>
      </c>
      <c r="DZ759" s="53">
        <v>2.8258539999999999E-2</v>
      </c>
      <c r="EA759" s="53">
        <v>3.4399760000000001E-2</v>
      </c>
      <c r="EB759" s="53">
        <v>2.5185760000000001E-2</v>
      </c>
      <c r="EC759" s="53">
        <v>3.064306E-2</v>
      </c>
      <c r="ED759" s="53">
        <v>4.45377E-2</v>
      </c>
      <c r="EE759" s="53">
        <v>6.0633859999999998E-2</v>
      </c>
      <c r="EF759" s="53">
        <v>2.9409859999999999E-2</v>
      </c>
      <c r="EG759" s="53">
        <v>-3.0331899999999998E-3</v>
      </c>
      <c r="EH759" s="53">
        <v>-5.1899700000000003E-3</v>
      </c>
      <c r="EI759" s="53">
        <v>-7.6339600000000004E-3</v>
      </c>
      <c r="EJ759" s="53">
        <v>-7.3415599999999996E-3</v>
      </c>
      <c r="EK759" s="53">
        <v>-6.3222599999999997E-3</v>
      </c>
      <c r="EL759" s="53">
        <v>-1.6600549999999999E-2</v>
      </c>
      <c r="EM759" s="53">
        <v>-5.87325E-3</v>
      </c>
      <c r="EN759" s="53">
        <v>9.2851000000000001E-4</v>
      </c>
      <c r="EO759" s="53">
        <v>2.4587200000000002E-3</v>
      </c>
      <c r="EP759" s="53">
        <v>2.5708709999999999E-2</v>
      </c>
      <c r="EQ759" s="53">
        <v>4.106021E-2</v>
      </c>
      <c r="ER759" s="53">
        <v>1.9699830000000002E-2</v>
      </c>
      <c r="ES759" s="53">
        <v>2.618937E-2</v>
      </c>
      <c r="ET759" s="53">
        <v>3.5256549999999998E-2</v>
      </c>
      <c r="EU759" s="53">
        <v>2.369423E-2</v>
      </c>
      <c r="EV759" s="53">
        <v>2.3503329999999999E-2</v>
      </c>
      <c r="EW759" s="53">
        <v>75.165480000000002</v>
      </c>
      <c r="EX759" s="53">
        <v>73.31268</v>
      </c>
      <c r="EY759" s="53">
        <v>71.544309999999996</v>
      </c>
      <c r="EZ759" s="53">
        <v>70.219059999999999</v>
      </c>
      <c r="FA759" s="53">
        <v>68.998829999999998</v>
      </c>
      <c r="FB759" s="53">
        <v>67.588399999999993</v>
      </c>
      <c r="FC759" s="53">
        <v>67.135069999999999</v>
      </c>
      <c r="FD759" s="53">
        <v>69.497960000000006</v>
      </c>
      <c r="FE759" s="53">
        <v>73.053389999999993</v>
      </c>
      <c r="FF759" s="53">
        <v>77.200680000000006</v>
      </c>
      <c r="FG759" s="53">
        <v>80.876980000000003</v>
      </c>
      <c r="FH759" s="53">
        <v>84.156009999999995</v>
      </c>
      <c r="FI759" s="53">
        <v>87.135639999999995</v>
      </c>
      <c r="FJ759" s="53">
        <v>89.562259999999995</v>
      </c>
      <c r="FK759" s="53">
        <v>91.421189999999996</v>
      </c>
      <c r="FL759" s="53">
        <v>92.697580000000002</v>
      </c>
      <c r="FM759" s="53">
        <v>93.490579999999994</v>
      </c>
      <c r="FN759" s="53">
        <v>93.226330000000004</v>
      </c>
      <c r="FO759" s="53">
        <v>91.57432</v>
      </c>
      <c r="FP759" s="53">
        <v>89.496750000000006</v>
      </c>
      <c r="FQ759" s="53">
        <v>86.39425</v>
      </c>
      <c r="FR759" s="53">
        <v>83.099279999999993</v>
      </c>
      <c r="FS759" s="53">
        <v>80.19068</v>
      </c>
      <c r="FT759" s="53">
        <v>77.500590000000003</v>
      </c>
      <c r="FU759" s="53">
        <v>2821</v>
      </c>
      <c r="FV759" s="53">
        <v>4084.4160000000002</v>
      </c>
      <c r="FW759" s="53">
        <v>15.72489</v>
      </c>
      <c r="FX759" s="53">
        <v>1</v>
      </c>
    </row>
    <row r="760" spans="1:180" x14ac:dyDescent="0.3">
      <c r="A760" t="s">
        <v>174</v>
      </c>
      <c r="B760" t="s">
        <v>249</v>
      </c>
      <c r="C760" t="s">
        <v>0</v>
      </c>
      <c r="D760" t="s">
        <v>248</v>
      </c>
      <c r="E760" t="s">
        <v>188</v>
      </c>
      <c r="F760" t="s">
        <v>230</v>
      </c>
      <c r="G760" t="s">
        <v>242</v>
      </c>
      <c r="H760" s="53">
        <v>530</v>
      </c>
      <c r="I760" s="53">
        <v>0.57051640999999997</v>
      </c>
      <c r="J760" s="53">
        <v>0.54548342000000005</v>
      </c>
      <c r="K760" s="53">
        <v>0.52570307999999999</v>
      </c>
      <c r="L760" s="53">
        <v>0.49389513000000002</v>
      </c>
      <c r="M760" s="53">
        <v>0.49537277000000002</v>
      </c>
      <c r="N760" s="53">
        <v>0.49721282</v>
      </c>
      <c r="O760" s="53">
        <v>0.47709491999999998</v>
      </c>
      <c r="P760" s="53">
        <v>0.52581204999999998</v>
      </c>
      <c r="Q760" s="53">
        <v>0.58301590000000003</v>
      </c>
      <c r="R760" s="53">
        <v>0.66988130999999995</v>
      </c>
      <c r="S760" s="53">
        <v>0.77726355000000003</v>
      </c>
      <c r="T760" s="53">
        <v>0.81966991</v>
      </c>
      <c r="U760" s="53">
        <v>0.85800427999999995</v>
      </c>
      <c r="V760" s="53">
        <v>0.88182088999999997</v>
      </c>
      <c r="W760" s="53">
        <v>0.90005818999999998</v>
      </c>
      <c r="X760" s="53">
        <v>0.88956100999999999</v>
      </c>
      <c r="Y760" s="53">
        <v>0.85609522000000005</v>
      </c>
      <c r="Z760" s="53">
        <v>0.84556942000000002</v>
      </c>
      <c r="AA760" s="53">
        <v>0.81439428999999997</v>
      </c>
      <c r="AB760" s="53">
        <v>0.76115843999999999</v>
      </c>
      <c r="AC760" s="53">
        <v>0.72990858000000003</v>
      </c>
      <c r="AD760" s="53">
        <v>0.69563825000000001</v>
      </c>
      <c r="AE760" s="53">
        <v>0.63317033</v>
      </c>
      <c r="AF760" s="53">
        <v>0.58701475000000003</v>
      </c>
      <c r="AG760" s="53">
        <v>-4.353129E-2</v>
      </c>
      <c r="AH760" s="53">
        <v>-3.9454099999999999E-2</v>
      </c>
      <c r="AI760" s="53">
        <v>-3.1507229999999997E-2</v>
      </c>
      <c r="AJ760" s="53">
        <v>-4.8947249999999998E-2</v>
      </c>
      <c r="AK760" s="53">
        <v>-3.6411850000000003E-2</v>
      </c>
      <c r="AL760" s="53">
        <v>-2.664236E-2</v>
      </c>
      <c r="AM760" s="53">
        <v>-1.433396E-2</v>
      </c>
      <c r="AN760" s="53">
        <v>-1.625298E-2</v>
      </c>
      <c r="AO760" s="53">
        <v>-5.042775E-2</v>
      </c>
      <c r="AP760" s="53">
        <v>-7.2881630000000003E-2</v>
      </c>
      <c r="AQ760" s="53">
        <v>-7.3837749999999994E-2</v>
      </c>
      <c r="AR760" s="53">
        <v>-9.4927239999999996E-2</v>
      </c>
      <c r="AS760" s="53">
        <v>-9.5087039999999998E-2</v>
      </c>
      <c r="AT760" s="53">
        <v>-9.7593250000000006E-2</v>
      </c>
      <c r="AU760" s="53">
        <v>-9.1902479999999995E-2</v>
      </c>
      <c r="AV760" s="53">
        <v>-0.10882824000000001</v>
      </c>
      <c r="AW760" s="53">
        <v>-0.13119912</v>
      </c>
      <c r="AX760" s="53">
        <v>-9.7213919999999995E-2</v>
      </c>
      <c r="AY760" s="53">
        <v>-8.2966730000000002E-2</v>
      </c>
      <c r="AZ760" s="53">
        <v>-7.2979299999999997E-2</v>
      </c>
      <c r="BA760" s="53">
        <v>-6.0735400000000002E-2</v>
      </c>
      <c r="BB760" s="53">
        <v>-5.1214639999999999E-2</v>
      </c>
      <c r="BC760" s="53">
        <v>-4.9851909999999999E-2</v>
      </c>
      <c r="BD760" s="53">
        <v>-4.6822320000000001E-2</v>
      </c>
      <c r="BE760" s="53">
        <v>-2.417176E-2</v>
      </c>
      <c r="BF760" s="53">
        <v>-2.101482E-2</v>
      </c>
      <c r="BG760" s="53">
        <v>-1.4401000000000001E-2</v>
      </c>
      <c r="BH760" s="53">
        <v>-3.1861529999999999E-2</v>
      </c>
      <c r="BI760" s="53">
        <v>-1.8822419999999999E-2</v>
      </c>
      <c r="BJ760" s="53">
        <v>-7.9513299999999995E-3</v>
      </c>
      <c r="BK760" s="53">
        <v>3.9745800000000001E-3</v>
      </c>
      <c r="BL760" s="53">
        <v>1.5554399999999999E-3</v>
      </c>
      <c r="BM760" s="53">
        <v>-3.1952750000000002E-2</v>
      </c>
      <c r="BN760" s="53">
        <v>-5.0752220000000001E-2</v>
      </c>
      <c r="BO760" s="53">
        <v>-4.9652519999999999E-2</v>
      </c>
      <c r="BP760" s="53">
        <v>-6.9774660000000002E-2</v>
      </c>
      <c r="BQ760" s="53">
        <v>-6.9523550000000003E-2</v>
      </c>
      <c r="BR760" s="53">
        <v>-7.3505749999999995E-2</v>
      </c>
      <c r="BS760" s="53">
        <v>-6.7181260000000007E-2</v>
      </c>
      <c r="BT760" s="53">
        <v>-8.2274659999999999E-2</v>
      </c>
      <c r="BU760" s="53">
        <v>-0.10560054000000001</v>
      </c>
      <c r="BV760" s="53">
        <v>-7.3021699999999995E-2</v>
      </c>
      <c r="BW760" s="53">
        <v>-5.929359E-2</v>
      </c>
      <c r="BX760" s="53">
        <v>-5.1051079999999999E-2</v>
      </c>
      <c r="BY760" s="53">
        <v>-3.9175429999999997E-2</v>
      </c>
      <c r="BZ760" s="53">
        <v>-2.94548E-2</v>
      </c>
      <c r="CA760" s="53">
        <v>-3.0062499999999999E-2</v>
      </c>
      <c r="CB760" s="53">
        <v>-2.7932269999999999E-2</v>
      </c>
      <c r="CC760" s="53">
        <v>-1.0763399999999999E-2</v>
      </c>
      <c r="CD760" s="53">
        <v>-8.2438300000000006E-3</v>
      </c>
      <c r="CE760" s="53">
        <v>-2.5532699999999998E-3</v>
      </c>
      <c r="CF760" s="53">
        <v>-2.002806E-2</v>
      </c>
      <c r="CG760" s="53">
        <v>-6.6400499999999998E-3</v>
      </c>
      <c r="CH760" s="53">
        <v>4.9940799999999997E-3</v>
      </c>
      <c r="CI760" s="53">
        <v>1.6655039999999999E-2</v>
      </c>
      <c r="CJ760" s="53">
        <v>1.3889449999999999E-2</v>
      </c>
      <c r="CK760" s="53">
        <v>-1.9157009999999999E-2</v>
      </c>
      <c r="CL760" s="53">
        <v>-3.5425470000000001E-2</v>
      </c>
      <c r="CM760" s="53">
        <v>-3.2901920000000001E-2</v>
      </c>
      <c r="CN760" s="53">
        <v>-5.2354089999999999E-2</v>
      </c>
      <c r="CO760" s="53">
        <v>-5.1818360000000001E-2</v>
      </c>
      <c r="CP760" s="53">
        <v>-5.6822839999999999E-2</v>
      </c>
      <c r="CQ760" s="53">
        <v>-5.0059399999999997E-2</v>
      </c>
      <c r="CR760" s="53">
        <v>-6.3883709999999996E-2</v>
      </c>
      <c r="CS760" s="53">
        <v>-8.7871030000000003E-2</v>
      </c>
      <c r="CT760" s="53">
        <v>-5.6266280000000002E-2</v>
      </c>
      <c r="CU760" s="53">
        <v>-4.2897619999999997E-2</v>
      </c>
      <c r="CV760" s="53">
        <v>-3.5863619999999999E-2</v>
      </c>
      <c r="CW760" s="53">
        <v>-2.42431E-2</v>
      </c>
      <c r="CX760" s="53">
        <v>-1.4383989999999999E-2</v>
      </c>
      <c r="CY760" s="53">
        <v>-1.635644E-2</v>
      </c>
      <c r="CZ760" s="53">
        <v>-1.4849060000000001E-2</v>
      </c>
      <c r="DA760" s="53">
        <v>2.6449099999999999E-3</v>
      </c>
      <c r="DB760" s="53">
        <v>4.5271499999999998E-3</v>
      </c>
      <c r="DC760" s="53">
        <v>9.2944499999999992E-3</v>
      </c>
      <c r="DD760" s="53">
        <v>-8.1945400000000002E-3</v>
      </c>
      <c r="DE760" s="53">
        <v>5.5423199999999999E-3</v>
      </c>
      <c r="DF760" s="53">
        <v>1.7939440000000001E-2</v>
      </c>
      <c r="DG760" s="53">
        <v>2.93355E-2</v>
      </c>
      <c r="DH760" s="53">
        <v>2.62235E-2</v>
      </c>
      <c r="DI760" s="53">
        <v>-6.3612699999999996E-3</v>
      </c>
      <c r="DJ760" s="53">
        <v>-2.0098709999999999E-2</v>
      </c>
      <c r="DK760" s="53">
        <v>-1.6151329999999998E-2</v>
      </c>
      <c r="DL760" s="53">
        <v>-3.4933470000000001E-2</v>
      </c>
      <c r="DM760" s="53">
        <v>-3.411318E-2</v>
      </c>
      <c r="DN760" s="53">
        <v>-4.0139920000000003E-2</v>
      </c>
      <c r="DO760" s="53">
        <v>-3.2937540000000001E-2</v>
      </c>
      <c r="DP760" s="53">
        <v>-4.5492810000000002E-2</v>
      </c>
      <c r="DQ760" s="53">
        <v>-7.0141529999999994E-2</v>
      </c>
      <c r="DR760" s="53">
        <v>-3.9510860000000002E-2</v>
      </c>
      <c r="DS760" s="53">
        <v>-2.65017E-2</v>
      </c>
      <c r="DT760" s="53">
        <v>-2.0676199999999999E-2</v>
      </c>
      <c r="DU760" s="53">
        <v>-9.3107199999999998E-3</v>
      </c>
      <c r="DV760" s="53">
        <v>6.8683000000000004E-4</v>
      </c>
      <c r="DW760" s="53">
        <v>-2.65037E-3</v>
      </c>
      <c r="DX760" s="53">
        <v>-1.7659100000000001E-3</v>
      </c>
      <c r="DY760" s="53">
        <v>2.2004429999999998E-2</v>
      </c>
      <c r="DZ760" s="53">
        <v>2.2966380000000002E-2</v>
      </c>
      <c r="EA760" s="53">
        <v>2.6400679999999999E-2</v>
      </c>
      <c r="EB760" s="53">
        <v>8.8911200000000006E-3</v>
      </c>
      <c r="EC760" s="53">
        <v>2.3131740000000001E-2</v>
      </c>
      <c r="ED760" s="53">
        <v>3.6630469999999998E-2</v>
      </c>
      <c r="EE760" s="53">
        <v>4.7644029999999997E-2</v>
      </c>
      <c r="EF760" s="53">
        <v>4.4031920000000002E-2</v>
      </c>
      <c r="EG760" s="53">
        <v>1.211373E-2</v>
      </c>
      <c r="EH760" s="53">
        <v>2.0306899999999999E-3</v>
      </c>
      <c r="EI760" s="53">
        <v>8.0339000000000001E-3</v>
      </c>
      <c r="EJ760" s="53">
        <v>-9.7808800000000005E-3</v>
      </c>
      <c r="EK760" s="53">
        <v>-8.5497000000000004E-3</v>
      </c>
      <c r="EL760" s="53">
        <v>-1.6052429999999999E-2</v>
      </c>
      <c r="EM760" s="53">
        <v>-8.2163300000000009E-3</v>
      </c>
      <c r="EN760" s="53">
        <v>-1.8939230000000001E-2</v>
      </c>
      <c r="EO760" s="53">
        <v>-4.4542900000000003E-2</v>
      </c>
      <c r="EP760" s="53">
        <v>-1.531864E-2</v>
      </c>
      <c r="EQ760" s="53">
        <v>-2.8285599999999999E-3</v>
      </c>
      <c r="ER760" s="53">
        <v>1.25202E-3</v>
      </c>
      <c r="ES760" s="53">
        <v>1.224925E-2</v>
      </c>
      <c r="ET760" s="53">
        <v>2.244672E-2</v>
      </c>
      <c r="EU760" s="53">
        <v>1.713903E-2</v>
      </c>
      <c r="EV760" s="53">
        <v>1.712414E-2</v>
      </c>
      <c r="EW760" s="53">
        <v>83.499859999999998</v>
      </c>
      <c r="EX760" s="53">
        <v>81.222530000000006</v>
      </c>
      <c r="EY760" s="53">
        <v>79.174300000000002</v>
      </c>
      <c r="EZ760" s="53">
        <v>77.594880000000003</v>
      </c>
      <c r="FA760" s="53">
        <v>76.177220000000005</v>
      </c>
      <c r="FB760" s="53">
        <v>74.861720000000005</v>
      </c>
      <c r="FC760" s="53">
        <v>74.512190000000004</v>
      </c>
      <c r="FD760" s="53">
        <v>76.433909999999997</v>
      </c>
      <c r="FE760" s="53">
        <v>79.678079999999994</v>
      </c>
      <c r="FF760" s="53">
        <v>83.168700000000001</v>
      </c>
      <c r="FG760" s="53">
        <v>86.997500000000002</v>
      </c>
      <c r="FH760" s="53">
        <v>91.009069999999994</v>
      </c>
      <c r="FI760" s="53">
        <v>94.656030000000001</v>
      </c>
      <c r="FJ760" s="53">
        <v>97.139660000000006</v>
      </c>
      <c r="FK760" s="53">
        <v>98.953479999999999</v>
      </c>
      <c r="FL760" s="53">
        <v>100.5536</v>
      </c>
      <c r="FM760" s="53">
        <v>100.9525</v>
      </c>
      <c r="FN760" s="53">
        <v>100.4147</v>
      </c>
      <c r="FO760" s="53">
        <v>98.975819999999999</v>
      </c>
      <c r="FP760" s="53">
        <v>96.803790000000006</v>
      </c>
      <c r="FQ760" s="53">
        <v>93.623130000000003</v>
      </c>
      <c r="FR760" s="53">
        <v>90.884370000000004</v>
      </c>
      <c r="FS760" s="53">
        <v>87.574799999999996</v>
      </c>
      <c r="FT760" s="53">
        <v>84.735860000000002</v>
      </c>
      <c r="FU760" s="53">
        <v>2821</v>
      </c>
      <c r="FV760" s="53">
        <v>4663.68</v>
      </c>
      <c r="FW760" s="53">
        <v>39.783610000000003</v>
      </c>
      <c r="FX760" s="53">
        <v>1</v>
      </c>
    </row>
    <row r="761" spans="1:180" x14ac:dyDescent="0.3">
      <c r="A761" t="s">
        <v>174</v>
      </c>
      <c r="B761" t="s">
        <v>249</v>
      </c>
      <c r="C761" t="s">
        <v>0</v>
      </c>
      <c r="D761" t="s">
        <v>248</v>
      </c>
      <c r="E761" t="s">
        <v>190</v>
      </c>
      <c r="F761" t="s">
        <v>230</v>
      </c>
      <c r="G761" t="s">
        <v>242</v>
      </c>
      <c r="H761" s="53">
        <v>530</v>
      </c>
      <c r="I761" s="53">
        <v>0.46600820999999998</v>
      </c>
      <c r="J761" s="53">
        <v>0.44936723000000001</v>
      </c>
      <c r="K761" s="53">
        <v>0.43103559000000002</v>
      </c>
      <c r="L761" s="53">
        <v>0.41133575999999999</v>
      </c>
      <c r="M761" s="53">
        <v>0.40467386999999999</v>
      </c>
      <c r="N761" s="53">
        <v>0.41012475999999998</v>
      </c>
      <c r="O761" s="53">
        <v>0.42376447</v>
      </c>
      <c r="P761" s="53">
        <v>0.41185955000000002</v>
      </c>
      <c r="Q761" s="53">
        <v>0.44545811000000002</v>
      </c>
      <c r="R761" s="53">
        <v>0.51601728000000002</v>
      </c>
      <c r="S761" s="53">
        <v>0.59416285999999996</v>
      </c>
      <c r="T761" s="53">
        <v>0.64212627</v>
      </c>
      <c r="U761" s="53">
        <v>0.67218628000000002</v>
      </c>
      <c r="V761" s="53">
        <v>0.71351302999999999</v>
      </c>
      <c r="W761" s="53">
        <v>0.72997376999999997</v>
      </c>
      <c r="X761" s="53">
        <v>0.73583080000000001</v>
      </c>
      <c r="Y761" s="53">
        <v>0.72271065000000001</v>
      </c>
      <c r="Z761" s="53">
        <v>0.70010032</v>
      </c>
      <c r="AA761" s="53">
        <v>0.65367019999999998</v>
      </c>
      <c r="AB761" s="53">
        <v>0.63323976000000004</v>
      </c>
      <c r="AC761" s="53">
        <v>0.58554930000000005</v>
      </c>
      <c r="AD761" s="53">
        <v>0.53742900999999998</v>
      </c>
      <c r="AE761" s="53">
        <v>0.50878193000000005</v>
      </c>
      <c r="AF761" s="53">
        <v>0.48214406999999998</v>
      </c>
      <c r="AG761" s="53">
        <v>-4.1203099999999999E-2</v>
      </c>
      <c r="AH761" s="53">
        <v>-3.7747080000000002E-2</v>
      </c>
      <c r="AI761" s="53">
        <v>-4.022212E-2</v>
      </c>
      <c r="AJ761" s="53">
        <v>-5.0843960000000001E-2</v>
      </c>
      <c r="AK761" s="53">
        <v>-5.4001960000000002E-2</v>
      </c>
      <c r="AL761" s="53">
        <v>-4.9873689999999998E-2</v>
      </c>
      <c r="AM761" s="53">
        <v>-2.7709250000000001E-2</v>
      </c>
      <c r="AN761" s="53">
        <v>-2.4051240000000002E-2</v>
      </c>
      <c r="AO761" s="53">
        <v>-5.3149830000000002E-2</v>
      </c>
      <c r="AP761" s="53">
        <v>-6.5900780000000006E-2</v>
      </c>
      <c r="AQ761" s="53">
        <v>-7.9672199999999999E-2</v>
      </c>
      <c r="AR761" s="53">
        <v>-9.1211780000000006E-2</v>
      </c>
      <c r="AS761" s="53">
        <v>-9.34585E-2</v>
      </c>
      <c r="AT761" s="53">
        <v>-8.563337E-2</v>
      </c>
      <c r="AU761" s="53">
        <v>-8.7336529999999996E-2</v>
      </c>
      <c r="AV761" s="53">
        <v>-9.6848649999999994E-2</v>
      </c>
      <c r="AW761" s="53">
        <v>-9.6567219999999995E-2</v>
      </c>
      <c r="AX761" s="53">
        <v>-7.6669059999999997E-2</v>
      </c>
      <c r="AY761" s="53">
        <v>-7.426402E-2</v>
      </c>
      <c r="AZ761" s="53">
        <v>-7.7824560000000001E-2</v>
      </c>
      <c r="BA761" s="53">
        <v>-7.3496430000000001E-2</v>
      </c>
      <c r="BB761" s="53">
        <v>-6.3218670000000005E-2</v>
      </c>
      <c r="BC761" s="53">
        <v>-4.7164589999999999E-2</v>
      </c>
      <c r="BD761" s="53">
        <v>-3.8055909999999998E-2</v>
      </c>
      <c r="BE761" s="53">
        <v>-2.672954E-2</v>
      </c>
      <c r="BF761" s="53">
        <v>-2.4380209999999999E-2</v>
      </c>
      <c r="BG761" s="53">
        <v>-2.711268E-2</v>
      </c>
      <c r="BH761" s="53">
        <v>-3.7213580000000003E-2</v>
      </c>
      <c r="BI761" s="53">
        <v>-4.010478E-2</v>
      </c>
      <c r="BJ761" s="53">
        <v>-3.6308130000000001E-2</v>
      </c>
      <c r="BK761" s="53">
        <v>-1.3489930000000001E-2</v>
      </c>
      <c r="BL761" s="53">
        <v>-1.074723E-2</v>
      </c>
      <c r="BM761" s="53">
        <v>-3.8530630000000003E-2</v>
      </c>
      <c r="BN761" s="53">
        <v>-4.8787820000000003E-2</v>
      </c>
      <c r="BO761" s="53">
        <v>-6.0860270000000001E-2</v>
      </c>
      <c r="BP761" s="53">
        <v>-7.1098759999999997E-2</v>
      </c>
      <c r="BQ761" s="53">
        <v>-7.3155689999999995E-2</v>
      </c>
      <c r="BR761" s="53">
        <v>-6.434078E-2</v>
      </c>
      <c r="BS761" s="53">
        <v>-6.6180729999999993E-2</v>
      </c>
      <c r="BT761" s="53">
        <v>-7.332089E-2</v>
      </c>
      <c r="BU761" s="53">
        <v>-7.3969869999999993E-2</v>
      </c>
      <c r="BV761" s="53">
        <v>-5.4900900000000002E-2</v>
      </c>
      <c r="BW761" s="53">
        <v>-5.4089569999999997E-2</v>
      </c>
      <c r="BX761" s="53">
        <v>-5.934267E-2</v>
      </c>
      <c r="BY761" s="53">
        <v>-5.61358E-2</v>
      </c>
      <c r="BZ761" s="53">
        <v>-4.7260209999999997E-2</v>
      </c>
      <c r="CA761" s="53">
        <v>-3.1126480000000002E-2</v>
      </c>
      <c r="CB761" s="53">
        <v>-2.3596289999999999E-2</v>
      </c>
      <c r="CC761" s="53">
        <v>-1.6705230000000001E-2</v>
      </c>
      <c r="CD761" s="53">
        <v>-1.512233E-2</v>
      </c>
      <c r="CE761" s="53">
        <v>-1.803314E-2</v>
      </c>
      <c r="CF761" s="53">
        <v>-2.7773220000000001E-2</v>
      </c>
      <c r="CG761" s="53">
        <v>-3.0479659999999999E-2</v>
      </c>
      <c r="CH761" s="53">
        <v>-2.6912660000000001E-2</v>
      </c>
      <c r="CI761" s="53">
        <v>-3.64168E-3</v>
      </c>
      <c r="CJ761" s="53">
        <v>-1.53297E-3</v>
      </c>
      <c r="CK761" s="53">
        <v>-2.8405400000000001E-2</v>
      </c>
      <c r="CL761" s="53">
        <v>-3.693544E-2</v>
      </c>
      <c r="CM761" s="53">
        <v>-4.7831169999999999E-2</v>
      </c>
      <c r="CN761" s="53">
        <v>-5.716856E-2</v>
      </c>
      <c r="CO761" s="53">
        <v>-5.9093989999999999E-2</v>
      </c>
      <c r="CP761" s="53">
        <v>-4.9593579999999998E-2</v>
      </c>
      <c r="CQ761" s="53">
        <v>-5.1528350000000001E-2</v>
      </c>
      <c r="CR761" s="53">
        <v>-5.7025670000000001E-2</v>
      </c>
      <c r="CS761" s="53">
        <v>-5.8318969999999998E-2</v>
      </c>
      <c r="CT761" s="53">
        <v>-3.9824360000000003E-2</v>
      </c>
      <c r="CU761" s="53">
        <v>-4.0116869999999999E-2</v>
      </c>
      <c r="CV761" s="53">
        <v>-4.6542159999999999E-2</v>
      </c>
      <c r="CW761" s="53">
        <v>-4.4111850000000001E-2</v>
      </c>
      <c r="CX761" s="53">
        <v>-3.6207370000000003E-2</v>
      </c>
      <c r="CY761" s="53">
        <v>-2.0018520000000001E-2</v>
      </c>
      <c r="CZ761" s="53">
        <v>-1.3581569999999999E-2</v>
      </c>
      <c r="DA761" s="53">
        <v>-6.6808600000000003E-3</v>
      </c>
      <c r="DB761" s="53">
        <v>-5.8644999999999999E-3</v>
      </c>
      <c r="DC761" s="53">
        <v>-8.9535599999999993E-3</v>
      </c>
      <c r="DD761" s="53">
        <v>-1.8332859999999999E-2</v>
      </c>
      <c r="DE761" s="53">
        <v>-2.0854549999999999E-2</v>
      </c>
      <c r="DF761" s="53">
        <v>-1.7517189999999998E-2</v>
      </c>
      <c r="DG761" s="53">
        <v>6.2065699999999998E-3</v>
      </c>
      <c r="DH761" s="53">
        <v>7.68134E-3</v>
      </c>
      <c r="DI761" s="53">
        <v>-1.828018E-2</v>
      </c>
      <c r="DJ761" s="53">
        <v>-2.5083100000000001E-2</v>
      </c>
      <c r="DK761" s="53">
        <v>-3.4802130000000001E-2</v>
      </c>
      <c r="DL761" s="53">
        <v>-4.32383E-2</v>
      </c>
      <c r="DM761" s="53">
        <v>-4.5032349999999999E-2</v>
      </c>
      <c r="DN761" s="53">
        <v>-3.4846389999999998E-2</v>
      </c>
      <c r="DO761" s="53">
        <v>-3.687592E-2</v>
      </c>
      <c r="DP761" s="53">
        <v>-4.0730450000000001E-2</v>
      </c>
      <c r="DQ761" s="53">
        <v>-4.2668129999999999E-2</v>
      </c>
      <c r="DR761" s="53">
        <v>-2.474782E-2</v>
      </c>
      <c r="DS761" s="53">
        <v>-2.6144110000000002E-2</v>
      </c>
      <c r="DT761" s="53">
        <v>-3.3741599999999997E-2</v>
      </c>
      <c r="DU761" s="53">
        <v>-3.2087949999999997E-2</v>
      </c>
      <c r="DV761" s="53">
        <v>-2.5154590000000001E-2</v>
      </c>
      <c r="DW761" s="53">
        <v>-8.9105199999999999E-3</v>
      </c>
      <c r="DX761" s="53">
        <v>-3.5669E-3</v>
      </c>
      <c r="DY761" s="53">
        <v>7.79264E-3</v>
      </c>
      <c r="DZ761" s="53">
        <v>7.5024200000000001E-3</v>
      </c>
      <c r="EA761" s="53">
        <v>4.1558899999999998E-3</v>
      </c>
      <c r="EB761" s="53">
        <v>-4.7024800000000002E-3</v>
      </c>
      <c r="EC761" s="53">
        <v>-6.9574199999999998E-3</v>
      </c>
      <c r="ED761" s="53">
        <v>-3.9516300000000002E-3</v>
      </c>
      <c r="EE761" s="53">
        <v>2.0425829999999999E-2</v>
      </c>
      <c r="EF761" s="53">
        <v>2.098535E-2</v>
      </c>
      <c r="EG761" s="53">
        <v>-3.6609199999999998E-3</v>
      </c>
      <c r="EH761" s="53">
        <v>-7.9701400000000006E-3</v>
      </c>
      <c r="EI761" s="53">
        <v>-1.5990150000000002E-2</v>
      </c>
      <c r="EJ761" s="53">
        <v>-2.3125280000000002E-2</v>
      </c>
      <c r="EK761" s="53">
        <v>-2.4729540000000001E-2</v>
      </c>
      <c r="EL761" s="53">
        <v>-1.35538E-2</v>
      </c>
      <c r="EM761" s="53">
        <v>-1.5720169999999999E-2</v>
      </c>
      <c r="EN761" s="53">
        <v>-1.7202740000000001E-2</v>
      </c>
      <c r="EO761" s="53">
        <v>-2.007078E-2</v>
      </c>
      <c r="EP761" s="53">
        <v>-2.9796599999999999E-3</v>
      </c>
      <c r="EQ761" s="53">
        <v>-5.96965E-3</v>
      </c>
      <c r="ER761" s="53">
        <v>-1.5259709999999999E-2</v>
      </c>
      <c r="ES761" s="53">
        <v>-1.472732E-2</v>
      </c>
      <c r="ET761" s="53">
        <v>-9.1960800000000006E-3</v>
      </c>
      <c r="EU761" s="53">
        <v>7.1276000000000004E-3</v>
      </c>
      <c r="EV761" s="53">
        <v>1.089277E-2</v>
      </c>
      <c r="EW761" s="53">
        <v>74.967579999999998</v>
      </c>
      <c r="EX761" s="53">
        <v>73.019130000000004</v>
      </c>
      <c r="EY761" s="53">
        <v>71.279259999999994</v>
      </c>
      <c r="EZ761" s="53">
        <v>70.189520000000002</v>
      </c>
      <c r="FA761" s="53">
        <v>69.189639999999997</v>
      </c>
      <c r="FB761" s="53">
        <v>67.764179999999996</v>
      </c>
      <c r="FC761" s="53">
        <v>66.365570000000005</v>
      </c>
      <c r="FD761" s="53">
        <v>66.688890000000001</v>
      </c>
      <c r="FE761" s="53">
        <v>69.824740000000006</v>
      </c>
      <c r="FF761" s="53">
        <v>74.638959999999997</v>
      </c>
      <c r="FG761" s="53">
        <v>79.218969999999999</v>
      </c>
      <c r="FH761" s="53">
        <v>83.035769999999999</v>
      </c>
      <c r="FI761" s="53">
        <v>86.516499999999994</v>
      </c>
      <c r="FJ761" s="53">
        <v>89.247669999999999</v>
      </c>
      <c r="FK761" s="53">
        <v>91.330380000000005</v>
      </c>
      <c r="FL761" s="53">
        <v>92.094980000000007</v>
      </c>
      <c r="FM761" s="53">
        <v>92.239919999999998</v>
      </c>
      <c r="FN761" s="53">
        <v>91.342169999999996</v>
      </c>
      <c r="FO761" s="53">
        <v>89.573229999999995</v>
      </c>
      <c r="FP761" s="53">
        <v>86.803880000000007</v>
      </c>
      <c r="FQ761" s="53">
        <v>83.985780000000005</v>
      </c>
      <c r="FR761" s="53">
        <v>81.563209999999998</v>
      </c>
      <c r="FS761" s="53">
        <v>79.391959999999997</v>
      </c>
      <c r="FT761" s="53">
        <v>77.245810000000006</v>
      </c>
      <c r="FU761" s="53">
        <v>2820.5</v>
      </c>
      <c r="FV761" s="53">
        <v>3849.3490000000002</v>
      </c>
      <c r="FW761" s="53">
        <v>17.24858</v>
      </c>
      <c r="FX761" s="53">
        <v>1</v>
      </c>
    </row>
    <row r="762" spans="1:180" x14ac:dyDescent="0.3">
      <c r="A762" t="s">
        <v>174</v>
      </c>
      <c r="B762" t="s">
        <v>249</v>
      </c>
      <c r="C762" t="s">
        <v>0</v>
      </c>
      <c r="D762" t="s">
        <v>227</v>
      </c>
      <c r="E762" t="s">
        <v>189</v>
      </c>
      <c r="F762" t="s">
        <v>231</v>
      </c>
      <c r="G762" t="s">
        <v>242</v>
      </c>
      <c r="H762" s="53">
        <v>171</v>
      </c>
      <c r="I762" s="53">
        <v>0.19612964999999999</v>
      </c>
      <c r="J762" s="53">
        <v>0.19037720999999999</v>
      </c>
      <c r="K762" s="53">
        <v>0.19205043999999999</v>
      </c>
      <c r="L762" s="53">
        <v>0.18891157</v>
      </c>
      <c r="M762" s="53">
        <v>0.18967765</v>
      </c>
      <c r="N762" s="53">
        <v>0.20002041000000001</v>
      </c>
      <c r="O762" s="53">
        <v>0.2131043</v>
      </c>
      <c r="P762" s="53">
        <v>0.23959648</v>
      </c>
      <c r="Q762" s="53">
        <v>0.28632172</v>
      </c>
      <c r="R762" s="53">
        <v>0.30267358999999999</v>
      </c>
      <c r="S762" s="53">
        <v>0.32221102000000001</v>
      </c>
      <c r="T762" s="53">
        <v>0.32890225000000001</v>
      </c>
      <c r="U762" s="53">
        <v>0.33377899999999999</v>
      </c>
      <c r="V762" s="53">
        <v>0.33014063999999999</v>
      </c>
      <c r="W762" s="53">
        <v>0.34430987000000002</v>
      </c>
      <c r="X762" s="53">
        <v>0.34744361000000001</v>
      </c>
      <c r="Y762" s="53">
        <v>0.33486929999999998</v>
      </c>
      <c r="Z762" s="53">
        <v>0.27287204999999998</v>
      </c>
      <c r="AA762" s="53">
        <v>0.23313233999999999</v>
      </c>
      <c r="AB762" s="53">
        <v>0.21853834</v>
      </c>
      <c r="AC762" s="53">
        <v>0.22274631</v>
      </c>
      <c r="AD762" s="53">
        <v>0.22069431</v>
      </c>
      <c r="AE762" s="53">
        <v>0.20905349000000001</v>
      </c>
      <c r="AF762" s="53">
        <v>0.20198485999999999</v>
      </c>
      <c r="AG762" s="53">
        <v>1.8357760000000001E-2</v>
      </c>
      <c r="AH762" s="53">
        <v>1.5922990000000001E-2</v>
      </c>
      <c r="AI762" s="53">
        <v>2.0167190000000002E-2</v>
      </c>
      <c r="AJ762" s="53">
        <v>1.858833E-2</v>
      </c>
      <c r="AK762" s="53">
        <v>1.6926980000000001E-2</v>
      </c>
      <c r="AL762" s="53">
        <v>2.4334270000000002E-2</v>
      </c>
      <c r="AM762" s="53">
        <v>3.4185260000000002E-2</v>
      </c>
      <c r="AN762" s="53">
        <v>3.6158990000000002E-2</v>
      </c>
      <c r="AO762" s="53">
        <v>3.9562369999999999E-2</v>
      </c>
      <c r="AP762" s="53">
        <v>2.596828E-2</v>
      </c>
      <c r="AQ762" s="53">
        <v>2.3960789999999999E-2</v>
      </c>
      <c r="AR762" s="53">
        <v>2.0581490000000001E-2</v>
      </c>
      <c r="AS762" s="53">
        <v>2.1071949999999999E-2</v>
      </c>
      <c r="AT762" s="53">
        <v>1.4676639999999999E-2</v>
      </c>
      <c r="AU762" s="53">
        <v>1.774123E-2</v>
      </c>
      <c r="AV762" s="53">
        <v>1.749887E-2</v>
      </c>
      <c r="AW762" s="53">
        <v>2.0084649999999999E-2</v>
      </c>
      <c r="AX762" s="53">
        <v>4.33199E-3</v>
      </c>
      <c r="AY762" s="53">
        <v>-4.5756399999999997E-3</v>
      </c>
      <c r="AZ762" s="53">
        <v>-8.2880100000000002E-3</v>
      </c>
      <c r="BA762" s="53">
        <v>-1.76162E-3</v>
      </c>
      <c r="BB762" s="53">
        <v>6.76269E-3</v>
      </c>
      <c r="BC762" s="53">
        <v>1.0561950000000001E-2</v>
      </c>
      <c r="BD762" s="53">
        <v>1.544626E-2</v>
      </c>
      <c r="BE762" s="53">
        <v>3.9587270000000001E-2</v>
      </c>
      <c r="BF762" s="53">
        <v>3.717024E-2</v>
      </c>
      <c r="BG762" s="53">
        <v>4.1306519999999999E-2</v>
      </c>
      <c r="BH762" s="53">
        <v>3.9719490000000003E-2</v>
      </c>
      <c r="BI762" s="53">
        <v>3.8098199999999999E-2</v>
      </c>
      <c r="BJ762" s="53">
        <v>4.3813480000000002E-2</v>
      </c>
      <c r="BK762" s="53">
        <v>5.2165940000000001E-2</v>
      </c>
      <c r="BL762" s="53">
        <v>5.5242560000000003E-2</v>
      </c>
      <c r="BM762" s="53">
        <v>5.9908089999999997E-2</v>
      </c>
      <c r="BN762" s="53">
        <v>4.7053079999999997E-2</v>
      </c>
      <c r="BO762" s="53">
        <v>4.7397630000000003E-2</v>
      </c>
      <c r="BP762" s="53">
        <v>4.4048900000000002E-2</v>
      </c>
      <c r="BQ762" s="53">
        <v>4.7015460000000002E-2</v>
      </c>
      <c r="BR762" s="53">
        <v>3.9836370000000003E-2</v>
      </c>
      <c r="BS762" s="53">
        <v>4.7161389999999997E-2</v>
      </c>
      <c r="BT762" s="53">
        <v>4.7950329999999999E-2</v>
      </c>
      <c r="BU762" s="53">
        <v>5.0076509999999998E-2</v>
      </c>
      <c r="BV762" s="53">
        <v>3.1017449999999998E-2</v>
      </c>
      <c r="BW762" s="53">
        <v>1.8639380000000001E-2</v>
      </c>
      <c r="BX762" s="53">
        <v>1.4087779999999999E-2</v>
      </c>
      <c r="BY762" s="53">
        <v>2.0844129999999999E-2</v>
      </c>
      <c r="BZ762" s="53">
        <v>2.9610210000000001E-2</v>
      </c>
      <c r="CA762" s="53">
        <v>3.2710299999999998E-2</v>
      </c>
      <c r="CB762" s="53">
        <v>3.7020780000000003E-2</v>
      </c>
      <c r="CC762" s="53">
        <v>5.429076E-2</v>
      </c>
      <c r="CD762" s="53">
        <v>5.1886019999999998E-2</v>
      </c>
      <c r="CE762" s="53">
        <v>5.5947539999999997E-2</v>
      </c>
      <c r="CF762" s="53">
        <v>5.4354859999999998E-2</v>
      </c>
      <c r="CG762" s="53">
        <v>5.2761330000000002E-2</v>
      </c>
      <c r="CH762" s="53">
        <v>5.7304720000000003E-2</v>
      </c>
      <c r="CI762" s="53">
        <v>6.4619309999999999E-2</v>
      </c>
      <c r="CJ762" s="53">
        <v>6.8459779999999998E-2</v>
      </c>
      <c r="CK762" s="53">
        <v>7.3999480000000006E-2</v>
      </c>
      <c r="CL762" s="53">
        <v>6.1656339999999997E-2</v>
      </c>
      <c r="CM762" s="53">
        <v>6.3629900000000003E-2</v>
      </c>
      <c r="CN762" s="53">
        <v>6.0302349999999998E-2</v>
      </c>
      <c r="CO762" s="53">
        <v>6.4983830000000006E-2</v>
      </c>
      <c r="CP762" s="53">
        <v>5.7261899999999998E-2</v>
      </c>
      <c r="CQ762" s="53">
        <v>6.7537700000000006E-2</v>
      </c>
      <c r="CR762" s="53">
        <v>6.904093E-2</v>
      </c>
      <c r="CS762" s="53">
        <v>7.0848789999999995E-2</v>
      </c>
      <c r="CT762" s="53">
        <v>4.9499710000000002E-2</v>
      </c>
      <c r="CU762" s="53">
        <v>3.4718010000000001E-2</v>
      </c>
      <c r="CV762" s="53">
        <v>2.9585210000000001E-2</v>
      </c>
      <c r="CW762" s="53">
        <v>3.6500820000000003E-2</v>
      </c>
      <c r="CX762" s="53">
        <v>4.543432E-2</v>
      </c>
      <c r="CY762" s="53">
        <v>4.8050160000000001E-2</v>
      </c>
      <c r="CZ762" s="53">
        <v>5.1963219999999997E-2</v>
      </c>
      <c r="DA762" s="53">
        <v>6.8994260000000002E-2</v>
      </c>
      <c r="DB762" s="53">
        <v>6.6601820000000006E-2</v>
      </c>
      <c r="DC762" s="53">
        <v>7.0588559999999995E-2</v>
      </c>
      <c r="DD762" s="53">
        <v>6.8990239999999994E-2</v>
      </c>
      <c r="DE762" s="53">
        <v>6.7424440000000002E-2</v>
      </c>
      <c r="DF762" s="53">
        <v>7.0795949999999996E-2</v>
      </c>
      <c r="DG762" s="53">
        <v>7.7072689999999999E-2</v>
      </c>
      <c r="DH762" s="53">
        <v>8.1677E-2</v>
      </c>
      <c r="DI762" s="53">
        <v>8.8090870000000002E-2</v>
      </c>
      <c r="DJ762" s="53">
        <v>7.6259590000000002E-2</v>
      </c>
      <c r="DK762" s="53">
        <v>7.9862199999999994E-2</v>
      </c>
      <c r="DL762" s="53">
        <v>7.6555789999999999E-2</v>
      </c>
      <c r="DM762" s="53">
        <v>8.2952219999999993E-2</v>
      </c>
      <c r="DN762" s="53">
        <v>7.4687450000000002E-2</v>
      </c>
      <c r="DO762" s="53">
        <v>8.7914010000000001E-2</v>
      </c>
      <c r="DP762" s="53">
        <v>9.0131520000000007E-2</v>
      </c>
      <c r="DQ762" s="53">
        <v>9.1621049999999996E-2</v>
      </c>
      <c r="DR762" s="53">
        <v>6.7981959999999994E-2</v>
      </c>
      <c r="DS762" s="53">
        <v>5.0796639999999997E-2</v>
      </c>
      <c r="DT762" s="53">
        <v>4.5082610000000002E-2</v>
      </c>
      <c r="DU762" s="53">
        <v>5.2157500000000002E-2</v>
      </c>
      <c r="DV762" s="53">
        <v>6.1258439999999997E-2</v>
      </c>
      <c r="DW762" s="53">
        <v>6.3390039999999995E-2</v>
      </c>
      <c r="DX762" s="53">
        <v>6.6905679999999995E-2</v>
      </c>
      <c r="DY762" s="53">
        <v>9.0223780000000003E-2</v>
      </c>
      <c r="DZ762" s="53">
        <v>8.7849060000000007E-2</v>
      </c>
      <c r="EA762" s="53">
        <v>9.1727870000000003E-2</v>
      </c>
      <c r="EB762" s="53">
        <v>9.0121380000000001E-2</v>
      </c>
      <c r="EC762" s="53">
        <v>8.8595679999999996E-2</v>
      </c>
      <c r="ED762" s="53">
        <v>9.0275140000000004E-2</v>
      </c>
      <c r="EE762" s="53">
        <v>9.5053380000000007E-2</v>
      </c>
      <c r="EF762" s="53">
        <v>0.10076056999999999</v>
      </c>
      <c r="EG762" s="53">
        <v>0.10843659</v>
      </c>
      <c r="EH762" s="53">
        <v>9.7344379999999994E-2</v>
      </c>
      <c r="EI762" s="53">
        <v>0.10329903</v>
      </c>
      <c r="EJ762" s="53">
        <v>0.10002320000000001</v>
      </c>
      <c r="EK762" s="53">
        <v>0.10889571000000001</v>
      </c>
      <c r="EL762" s="53">
        <v>9.9847160000000004E-2</v>
      </c>
      <c r="EM762" s="53">
        <v>0.11733416000000001</v>
      </c>
      <c r="EN762" s="53">
        <v>0.12058299</v>
      </c>
      <c r="EO762" s="53">
        <v>0.12161291</v>
      </c>
      <c r="EP762" s="53">
        <v>9.4667409999999994E-2</v>
      </c>
      <c r="EQ762" s="53">
        <v>7.4011660000000007E-2</v>
      </c>
      <c r="ER762" s="53">
        <v>6.7458409999999996E-2</v>
      </c>
      <c r="ES762" s="53">
        <v>7.4763250000000003E-2</v>
      </c>
      <c r="ET762" s="53">
        <v>8.4105959999999994E-2</v>
      </c>
      <c r="EU762" s="53">
        <v>8.5538390000000006E-2</v>
      </c>
      <c r="EV762" s="53">
        <v>8.848019E-2</v>
      </c>
      <c r="EW762" s="53">
        <v>56.488300000000002</v>
      </c>
      <c r="EX762" s="53">
        <v>56.00423</v>
      </c>
      <c r="EY762" s="53">
        <v>55.398389999999999</v>
      </c>
      <c r="EZ762" s="53">
        <v>54.99709</v>
      </c>
      <c r="FA762" s="53">
        <v>54.448810000000002</v>
      </c>
      <c r="FB762" s="53">
        <v>53.995220000000003</v>
      </c>
      <c r="FC762" s="53">
        <v>53.788029999999999</v>
      </c>
      <c r="FD762" s="53">
        <v>54.317540000000001</v>
      </c>
      <c r="FE762" s="53">
        <v>56.23283</v>
      </c>
      <c r="FF762" s="53">
        <v>58.972349999999999</v>
      </c>
      <c r="FG762" s="53">
        <v>62.27514</v>
      </c>
      <c r="FH762" s="53">
        <v>65.532650000000004</v>
      </c>
      <c r="FI762" s="53">
        <v>67.857399999999998</v>
      </c>
      <c r="FJ762" s="53">
        <v>68.892560000000003</v>
      </c>
      <c r="FK762" s="53">
        <v>69.819050000000004</v>
      </c>
      <c r="FL762" s="53">
        <v>70.034390000000002</v>
      </c>
      <c r="FM762" s="53">
        <v>69.335719999999995</v>
      </c>
      <c r="FN762" s="53">
        <v>68.023049999999998</v>
      </c>
      <c r="FO762" s="53">
        <v>66.113230000000001</v>
      </c>
      <c r="FP762" s="53">
        <v>63.348109999999998</v>
      </c>
      <c r="FQ762" s="53">
        <v>61.034709999999997</v>
      </c>
      <c r="FR762" s="53">
        <v>59.59196</v>
      </c>
      <c r="FS762" s="53">
        <v>58.433869999999999</v>
      </c>
      <c r="FT762" s="53">
        <v>57.45532</v>
      </c>
      <c r="FU762" s="53">
        <v>499</v>
      </c>
      <c r="FV762" s="53">
        <v>554.18140000000005</v>
      </c>
      <c r="FW762" s="53">
        <v>15.349869999999999</v>
      </c>
      <c r="FX762" s="53">
        <v>1</v>
      </c>
    </row>
    <row r="763" spans="1:180" x14ac:dyDescent="0.3">
      <c r="A763" t="s">
        <v>174</v>
      </c>
      <c r="B763" t="s">
        <v>249</v>
      </c>
      <c r="C763" t="s">
        <v>0</v>
      </c>
      <c r="D763" t="s">
        <v>227</v>
      </c>
      <c r="E763" t="s">
        <v>187</v>
      </c>
      <c r="F763" t="s">
        <v>231</v>
      </c>
      <c r="G763" t="s">
        <v>242</v>
      </c>
      <c r="H763" s="53">
        <v>171</v>
      </c>
      <c r="I763" s="53">
        <v>0.19148937999999999</v>
      </c>
      <c r="J763" s="53">
        <v>0.18808957000000001</v>
      </c>
      <c r="K763" s="53">
        <v>0.18933016999999999</v>
      </c>
      <c r="L763" s="53">
        <v>0.18473455</v>
      </c>
      <c r="M763" s="53">
        <v>0.18379148000000001</v>
      </c>
      <c r="N763" s="53">
        <v>0.1756105</v>
      </c>
      <c r="O763" s="53">
        <v>0.18153668000000001</v>
      </c>
      <c r="P763" s="53">
        <v>0.23293637</v>
      </c>
      <c r="Q763" s="53">
        <v>0.29286537000000001</v>
      </c>
      <c r="R763" s="53">
        <v>0.31959985000000002</v>
      </c>
      <c r="S763" s="53">
        <v>0.33796644999999997</v>
      </c>
      <c r="T763" s="53">
        <v>0.34083053000000002</v>
      </c>
      <c r="U763" s="53">
        <v>0.33175505</v>
      </c>
      <c r="V763" s="53">
        <v>0.32160106999999999</v>
      </c>
      <c r="W763" s="53">
        <v>0.33109448000000002</v>
      </c>
      <c r="X763" s="53">
        <v>0.33112697000000002</v>
      </c>
      <c r="Y763" s="53">
        <v>0.31986302</v>
      </c>
      <c r="Z763" s="53">
        <v>0.28695459000000001</v>
      </c>
      <c r="AA763" s="53">
        <v>0.2298753</v>
      </c>
      <c r="AB763" s="53">
        <v>0.22614186</v>
      </c>
      <c r="AC763" s="53">
        <v>0.21083394</v>
      </c>
      <c r="AD763" s="53">
        <v>0.20772824000000001</v>
      </c>
      <c r="AE763" s="53">
        <v>0.19736956999999999</v>
      </c>
      <c r="AF763" s="53">
        <v>0.19277701999999999</v>
      </c>
      <c r="AG763" s="53">
        <v>9.7233500000000004E-3</v>
      </c>
      <c r="AH763" s="53">
        <v>8.4479599999999992E-3</v>
      </c>
      <c r="AI763" s="53">
        <v>1.236027E-2</v>
      </c>
      <c r="AJ763" s="53">
        <v>9.0293999999999999E-3</v>
      </c>
      <c r="AK763" s="53">
        <v>5.7523399999999999E-3</v>
      </c>
      <c r="AL763" s="53">
        <v>-7.3737400000000002E-3</v>
      </c>
      <c r="AM763" s="53">
        <v>4.8817899999999996E-3</v>
      </c>
      <c r="AN763" s="53">
        <v>2.3751729999999999E-2</v>
      </c>
      <c r="AO763" s="53">
        <v>3.43158E-2</v>
      </c>
      <c r="AP763" s="53">
        <v>2.943165E-2</v>
      </c>
      <c r="AQ763" s="53">
        <v>2.5770560000000001E-2</v>
      </c>
      <c r="AR763" s="53">
        <v>2.3554749999999999E-2</v>
      </c>
      <c r="AS763" s="53">
        <v>1.5312859999999999E-2</v>
      </c>
      <c r="AT763" s="53">
        <v>3.8128200000000002E-3</v>
      </c>
      <c r="AU763" s="53">
        <v>6.8093900000000002E-3</v>
      </c>
      <c r="AV763" s="53">
        <v>7.7624599999999997E-3</v>
      </c>
      <c r="AW763" s="53">
        <v>9.7075300000000007E-3</v>
      </c>
      <c r="AX763" s="53">
        <v>2.089158E-2</v>
      </c>
      <c r="AY763" s="53">
        <v>-2.9724999999999999E-4</v>
      </c>
      <c r="AZ763" s="53">
        <v>2.56697E-3</v>
      </c>
      <c r="BA763" s="53">
        <v>-3.6053299999999999E-3</v>
      </c>
      <c r="BB763" s="53">
        <v>-6.3773800000000002E-3</v>
      </c>
      <c r="BC763" s="53">
        <v>-4.8594299999999997E-3</v>
      </c>
      <c r="BD763" s="53">
        <v>1.9372199999999999E-3</v>
      </c>
      <c r="BE763" s="53">
        <v>2.9709280000000001E-2</v>
      </c>
      <c r="BF763" s="53">
        <v>2.8487950000000001E-2</v>
      </c>
      <c r="BG763" s="53">
        <v>3.2397969999999998E-2</v>
      </c>
      <c r="BH763" s="53">
        <v>2.9000540000000002E-2</v>
      </c>
      <c r="BI763" s="53">
        <v>2.5636510000000001E-2</v>
      </c>
      <c r="BJ763" s="53">
        <v>1.317514E-2</v>
      </c>
      <c r="BK763" s="53">
        <v>2.168519E-2</v>
      </c>
      <c r="BL763" s="53">
        <v>4.4118560000000001E-2</v>
      </c>
      <c r="BM763" s="53">
        <v>5.8687349999999999E-2</v>
      </c>
      <c r="BN763" s="53">
        <v>5.6017669999999999E-2</v>
      </c>
      <c r="BO763" s="53">
        <v>5.5760120000000003E-2</v>
      </c>
      <c r="BP763" s="53">
        <v>5.3018860000000001E-2</v>
      </c>
      <c r="BQ763" s="53">
        <v>4.4079899999999998E-2</v>
      </c>
      <c r="BR763" s="53">
        <v>3.0459819999999999E-2</v>
      </c>
      <c r="BS763" s="53">
        <v>3.5710989999999998E-2</v>
      </c>
      <c r="BT763" s="53">
        <v>3.7070869999999999E-2</v>
      </c>
      <c r="BU763" s="53">
        <v>3.8208069999999997E-2</v>
      </c>
      <c r="BV763" s="53">
        <v>4.708582E-2</v>
      </c>
      <c r="BW763" s="53">
        <v>1.6697500000000001E-2</v>
      </c>
      <c r="BX763" s="53">
        <v>2.0216899999999999E-2</v>
      </c>
      <c r="BY763" s="53">
        <v>1.3380009999999999E-2</v>
      </c>
      <c r="BZ763" s="53">
        <v>1.3863520000000001E-2</v>
      </c>
      <c r="CA763" s="53">
        <v>1.5160760000000001E-2</v>
      </c>
      <c r="CB763" s="53">
        <v>2.1643679999999998E-2</v>
      </c>
      <c r="CC763" s="53">
        <v>4.3551479999999997E-2</v>
      </c>
      <c r="CD763" s="53">
        <v>4.2367589999999997E-2</v>
      </c>
      <c r="CE763" s="53">
        <v>4.6276020000000001E-2</v>
      </c>
      <c r="CF763" s="53">
        <v>4.2832469999999997E-2</v>
      </c>
      <c r="CG763" s="53">
        <v>3.9408220000000001E-2</v>
      </c>
      <c r="CH763" s="53">
        <v>2.7407230000000001E-2</v>
      </c>
      <c r="CI763" s="53">
        <v>3.3323199999999997E-2</v>
      </c>
      <c r="CJ763" s="53">
        <v>5.8224579999999998E-2</v>
      </c>
      <c r="CK763" s="53">
        <v>7.5567019999999999E-2</v>
      </c>
      <c r="CL763" s="53">
        <v>7.4431049999999999E-2</v>
      </c>
      <c r="CM763" s="53">
        <v>7.6530810000000005E-2</v>
      </c>
      <c r="CN763" s="53">
        <v>7.3425589999999999E-2</v>
      </c>
      <c r="CO763" s="53">
        <v>6.4003859999999996E-2</v>
      </c>
      <c r="CP763" s="53">
        <v>4.8915439999999998E-2</v>
      </c>
      <c r="CQ763" s="53">
        <v>5.5728149999999997E-2</v>
      </c>
      <c r="CR763" s="53">
        <v>5.7369759999999999E-2</v>
      </c>
      <c r="CS763" s="53">
        <v>5.7947449999999998E-2</v>
      </c>
      <c r="CT763" s="53">
        <v>6.5227859999999999E-2</v>
      </c>
      <c r="CU763" s="53">
        <v>2.8468009999999998E-2</v>
      </c>
      <c r="CV763" s="53">
        <v>3.2441209999999998E-2</v>
      </c>
      <c r="CW763" s="53">
        <v>2.5144010000000001E-2</v>
      </c>
      <c r="CX763" s="53">
        <v>2.7882290000000001E-2</v>
      </c>
      <c r="CY763" s="53">
        <v>2.9026670000000001E-2</v>
      </c>
      <c r="CZ763" s="53">
        <v>3.529231E-2</v>
      </c>
      <c r="DA763" s="53">
        <v>5.7393670000000001E-2</v>
      </c>
      <c r="DB763" s="53">
        <v>5.6247239999999997E-2</v>
      </c>
      <c r="DC763" s="53">
        <v>6.0154060000000002E-2</v>
      </c>
      <c r="DD763" s="53">
        <v>5.666442E-2</v>
      </c>
      <c r="DE763" s="53">
        <v>5.3179940000000002E-2</v>
      </c>
      <c r="DF763" s="53">
        <v>4.163932E-2</v>
      </c>
      <c r="DG763" s="53">
        <v>4.4961180000000003E-2</v>
      </c>
      <c r="DH763" s="53">
        <v>7.233059E-2</v>
      </c>
      <c r="DI763" s="53">
        <v>9.2446669999999995E-2</v>
      </c>
      <c r="DJ763" s="53">
        <v>9.2844449999999995E-2</v>
      </c>
      <c r="DK763" s="53">
        <v>9.7301499999999999E-2</v>
      </c>
      <c r="DL763" s="53">
        <v>9.3832349999999995E-2</v>
      </c>
      <c r="DM763" s="53">
        <v>8.3927829999999995E-2</v>
      </c>
      <c r="DN763" s="53">
        <v>6.7371059999999997E-2</v>
      </c>
      <c r="DO763" s="53">
        <v>7.5745300000000002E-2</v>
      </c>
      <c r="DP763" s="53">
        <v>7.7668680000000004E-2</v>
      </c>
      <c r="DQ763" s="53">
        <v>7.7686859999999996E-2</v>
      </c>
      <c r="DR763" s="53">
        <v>8.336992E-2</v>
      </c>
      <c r="DS763" s="53">
        <v>4.023852E-2</v>
      </c>
      <c r="DT763" s="53">
        <v>4.4665509999999999E-2</v>
      </c>
      <c r="DU763" s="53">
        <v>3.6908009999999998E-2</v>
      </c>
      <c r="DV763" s="53">
        <v>4.1901069999999999E-2</v>
      </c>
      <c r="DW763" s="53">
        <v>4.2892600000000003E-2</v>
      </c>
      <c r="DX763" s="53">
        <v>4.8940940000000002E-2</v>
      </c>
      <c r="DY763" s="53">
        <v>7.7379619999999996E-2</v>
      </c>
      <c r="DZ763" s="53">
        <v>7.6287220000000003E-2</v>
      </c>
      <c r="EA763" s="53">
        <v>8.0191769999999996E-2</v>
      </c>
      <c r="EB763" s="53">
        <v>7.6635549999999997E-2</v>
      </c>
      <c r="EC763" s="53">
        <v>7.3064089999999998E-2</v>
      </c>
      <c r="ED763" s="53">
        <v>6.2188199999999999E-2</v>
      </c>
      <c r="EE763" s="53">
        <v>6.1764600000000003E-2</v>
      </c>
      <c r="EF763" s="53">
        <v>9.2697440000000006E-2</v>
      </c>
      <c r="EG763" s="53">
        <v>0.11681822</v>
      </c>
      <c r="EH763" s="53">
        <v>0.11943044999999999</v>
      </c>
      <c r="EI763" s="53">
        <v>0.12729107000000001</v>
      </c>
      <c r="EJ763" s="53">
        <v>0.12329643999999999</v>
      </c>
      <c r="EK763" s="53">
        <v>0.11269487</v>
      </c>
      <c r="EL763" s="53">
        <v>9.4018060000000001E-2</v>
      </c>
      <c r="EM763" s="53">
        <v>0.10464689000000001</v>
      </c>
      <c r="EN763" s="53">
        <v>0.10697706999999999</v>
      </c>
      <c r="EO763" s="53">
        <v>0.10618741</v>
      </c>
      <c r="EP763" s="53">
        <v>0.10956415999999999</v>
      </c>
      <c r="EQ763" s="53">
        <v>5.7233270000000003E-2</v>
      </c>
      <c r="ER763" s="53">
        <v>6.2315460000000003E-2</v>
      </c>
      <c r="ES763" s="53">
        <v>5.389335E-2</v>
      </c>
      <c r="ET763" s="53">
        <v>6.2141950000000001E-2</v>
      </c>
      <c r="EU763" s="53">
        <v>6.2912780000000001E-2</v>
      </c>
      <c r="EV763" s="53">
        <v>6.8647390000000003E-2</v>
      </c>
      <c r="EW763" s="53">
        <v>55.409910000000004</v>
      </c>
      <c r="EX763" s="53">
        <v>54.926029999999997</v>
      </c>
      <c r="EY763" s="53">
        <v>54.354849999999999</v>
      </c>
      <c r="EZ763" s="53">
        <v>53.913960000000003</v>
      </c>
      <c r="FA763" s="53">
        <v>53.4422</v>
      </c>
      <c r="FB763" s="53">
        <v>52.933500000000002</v>
      </c>
      <c r="FC763" s="53">
        <v>53.151670000000003</v>
      </c>
      <c r="FD763" s="53">
        <v>54.79992</v>
      </c>
      <c r="FE763" s="53">
        <v>57.145519999999998</v>
      </c>
      <c r="FF763" s="53">
        <v>59.650210000000001</v>
      </c>
      <c r="FG763" s="53">
        <v>61.98274</v>
      </c>
      <c r="FH763" s="53">
        <v>64.305430000000001</v>
      </c>
      <c r="FI763" s="53">
        <v>66.219210000000004</v>
      </c>
      <c r="FJ763" s="53">
        <v>67.352890000000002</v>
      </c>
      <c r="FK763" s="53">
        <v>67.446799999999996</v>
      </c>
      <c r="FL763" s="53">
        <v>66.920659999999998</v>
      </c>
      <c r="FM763" s="53">
        <v>66.171430000000001</v>
      </c>
      <c r="FN763" s="53">
        <v>64.960650000000001</v>
      </c>
      <c r="FO763" s="53">
        <v>63.500819999999997</v>
      </c>
      <c r="FP763" s="53">
        <v>62.220170000000003</v>
      </c>
      <c r="FQ763" s="53">
        <v>60.2791</v>
      </c>
      <c r="FR763" s="53">
        <v>58.642780000000002</v>
      </c>
      <c r="FS763" s="53">
        <v>57.482970000000002</v>
      </c>
      <c r="FT763" s="53">
        <v>56.482239999999997</v>
      </c>
      <c r="FU763" s="53">
        <v>499</v>
      </c>
      <c r="FV763" s="53">
        <v>562.43619999999999</v>
      </c>
      <c r="FW763" s="53">
        <v>15.6008</v>
      </c>
      <c r="FX763" s="53">
        <v>1</v>
      </c>
    </row>
    <row r="764" spans="1:180" x14ac:dyDescent="0.3">
      <c r="A764" t="s">
        <v>174</v>
      </c>
      <c r="B764" t="s">
        <v>249</v>
      </c>
      <c r="C764" t="s">
        <v>0</v>
      </c>
      <c r="D764" t="s">
        <v>227</v>
      </c>
      <c r="E764" t="s">
        <v>190</v>
      </c>
      <c r="F764" t="s">
        <v>231</v>
      </c>
      <c r="G764" t="s">
        <v>242</v>
      </c>
      <c r="H764" s="53">
        <v>171</v>
      </c>
      <c r="I764" s="53">
        <v>0.19825757999999999</v>
      </c>
      <c r="J764" s="53">
        <v>0.19382098</v>
      </c>
      <c r="K764" s="53">
        <v>0.19571805</v>
      </c>
      <c r="L764" s="53">
        <v>0.19063216999999999</v>
      </c>
      <c r="M764" s="53">
        <v>0.19211542000000001</v>
      </c>
      <c r="N764" s="53">
        <v>0.21946191000000001</v>
      </c>
      <c r="O764" s="53">
        <v>0.23270568999999999</v>
      </c>
      <c r="P764" s="53">
        <v>0.26650879999999999</v>
      </c>
      <c r="Q764" s="53">
        <v>0.33630912000000002</v>
      </c>
      <c r="R764" s="53">
        <v>0.35943328000000002</v>
      </c>
      <c r="S764" s="53">
        <v>0.37604643999999998</v>
      </c>
      <c r="T764" s="53">
        <v>0.38277649000000002</v>
      </c>
      <c r="U764" s="53">
        <v>0.37095628000000003</v>
      </c>
      <c r="V764" s="53">
        <v>0.36641128000000001</v>
      </c>
      <c r="W764" s="53">
        <v>0.36938650000000001</v>
      </c>
      <c r="X764" s="53">
        <v>0.35019449000000002</v>
      </c>
      <c r="Y764" s="53">
        <v>0.32828784999999999</v>
      </c>
      <c r="Z764" s="53">
        <v>0.26886142000000002</v>
      </c>
      <c r="AA764" s="53">
        <v>0.22265243000000001</v>
      </c>
      <c r="AB764" s="53">
        <v>0.23219680000000001</v>
      </c>
      <c r="AC764" s="53">
        <v>0.22336139999999999</v>
      </c>
      <c r="AD764" s="53">
        <v>0.21221032000000001</v>
      </c>
      <c r="AE764" s="53">
        <v>0.2057525</v>
      </c>
      <c r="AF764" s="53">
        <v>0.2004804</v>
      </c>
      <c r="AG764" s="53">
        <v>1.853339E-2</v>
      </c>
      <c r="AH764" s="53">
        <v>1.6201690000000001E-2</v>
      </c>
      <c r="AI764" s="53">
        <v>1.9185549999999999E-2</v>
      </c>
      <c r="AJ764" s="53">
        <v>1.515322E-2</v>
      </c>
      <c r="AK764" s="53">
        <v>1.648119E-2</v>
      </c>
      <c r="AL764" s="53">
        <v>1.6854580000000001E-2</v>
      </c>
      <c r="AM764" s="53">
        <v>2.012947E-2</v>
      </c>
      <c r="AN764" s="53">
        <v>1.8065649999999999E-2</v>
      </c>
      <c r="AO764" s="53">
        <v>4.5923539999999999E-2</v>
      </c>
      <c r="AP764" s="53">
        <v>4.0363830000000003E-2</v>
      </c>
      <c r="AQ764" s="53">
        <v>3.7238960000000002E-2</v>
      </c>
      <c r="AR764" s="53">
        <v>3.4995289999999998E-2</v>
      </c>
      <c r="AS764" s="53">
        <v>2.6964749999999999E-2</v>
      </c>
      <c r="AT764" s="53">
        <v>2.3166619999999999E-2</v>
      </c>
      <c r="AU764" s="53">
        <v>2.4781609999999999E-2</v>
      </c>
      <c r="AV764" s="53">
        <v>1.1923690000000001E-2</v>
      </c>
      <c r="AW764" s="53">
        <v>1.476217E-2</v>
      </c>
      <c r="AX764" s="53">
        <v>5.7227000000000005E-4</v>
      </c>
      <c r="AY764" s="53">
        <v>-1.358621E-2</v>
      </c>
      <c r="AZ764" s="53">
        <v>7.0761699999999997E-3</v>
      </c>
      <c r="BA764" s="53">
        <v>3.8228999999999997E-4</v>
      </c>
      <c r="BB764" s="53">
        <v>1.7213899999999999E-3</v>
      </c>
      <c r="BC764" s="53">
        <v>1.028837E-2</v>
      </c>
      <c r="BD764" s="53">
        <v>1.427965E-2</v>
      </c>
      <c r="BE764" s="53">
        <v>4.182756E-2</v>
      </c>
      <c r="BF764" s="53">
        <v>3.9465590000000002E-2</v>
      </c>
      <c r="BG764" s="53">
        <v>4.2475680000000002E-2</v>
      </c>
      <c r="BH764" s="53">
        <v>3.8391109999999999E-2</v>
      </c>
      <c r="BI764" s="53">
        <v>4.011145E-2</v>
      </c>
      <c r="BJ764" s="53">
        <v>5.1685490000000001E-2</v>
      </c>
      <c r="BK764" s="53">
        <v>5.6136480000000002E-2</v>
      </c>
      <c r="BL764" s="53">
        <v>6.0941849999999999E-2</v>
      </c>
      <c r="BM764" s="53">
        <v>8.8671760000000002E-2</v>
      </c>
      <c r="BN764" s="53">
        <v>8.3105659999999998E-2</v>
      </c>
      <c r="BO764" s="53">
        <v>8.1258819999999995E-2</v>
      </c>
      <c r="BP764" s="53">
        <v>7.9035739999999993E-2</v>
      </c>
      <c r="BQ764" s="53">
        <v>6.9652489999999997E-2</v>
      </c>
      <c r="BR764" s="53">
        <v>6.1656099999999998E-2</v>
      </c>
      <c r="BS764" s="53">
        <v>6.3311400000000004E-2</v>
      </c>
      <c r="BT764" s="53">
        <v>4.8040859999999998E-2</v>
      </c>
      <c r="BU764" s="53">
        <v>4.4170920000000002E-2</v>
      </c>
      <c r="BV764" s="53">
        <v>2.7283080000000001E-2</v>
      </c>
      <c r="BW764" s="53">
        <v>9.6755599999999997E-3</v>
      </c>
      <c r="BX764" s="53">
        <v>2.6396469999999998E-2</v>
      </c>
      <c r="BY764" s="53">
        <v>2.196741E-2</v>
      </c>
      <c r="BZ764" s="53">
        <v>2.3663190000000001E-2</v>
      </c>
      <c r="CA764" s="53">
        <v>3.2528029999999999E-2</v>
      </c>
      <c r="CB764" s="53">
        <v>3.6865170000000003E-2</v>
      </c>
      <c r="CC764" s="53">
        <v>5.796101E-2</v>
      </c>
      <c r="CD764" s="53">
        <v>5.5578099999999998E-2</v>
      </c>
      <c r="CE764" s="53">
        <v>5.8606350000000001E-2</v>
      </c>
      <c r="CF764" s="53">
        <v>5.4485609999999997E-2</v>
      </c>
      <c r="CG764" s="53">
        <v>5.6477729999999997E-2</v>
      </c>
      <c r="CH764" s="53">
        <v>7.5809280000000007E-2</v>
      </c>
      <c r="CI764" s="53">
        <v>8.1074809999999997E-2</v>
      </c>
      <c r="CJ764" s="53">
        <v>9.0637800000000004E-2</v>
      </c>
      <c r="CK764" s="53">
        <v>0.11827904</v>
      </c>
      <c r="CL764" s="53">
        <v>0.11270851</v>
      </c>
      <c r="CM764" s="53">
        <v>0.11174684</v>
      </c>
      <c r="CN764" s="53">
        <v>0.10953802</v>
      </c>
      <c r="CO764" s="53">
        <v>9.9217879999999994E-2</v>
      </c>
      <c r="CP764" s="53">
        <v>8.8313810000000006E-2</v>
      </c>
      <c r="CQ764" s="53">
        <v>8.9997030000000006E-2</v>
      </c>
      <c r="CR764" s="53">
        <v>7.3055510000000004E-2</v>
      </c>
      <c r="CS764" s="53">
        <v>6.4539330000000006E-2</v>
      </c>
      <c r="CT764" s="53">
        <v>4.5782910000000003E-2</v>
      </c>
      <c r="CU764" s="53">
        <v>2.5786590000000002E-2</v>
      </c>
      <c r="CV764" s="53">
        <v>3.9777640000000003E-2</v>
      </c>
      <c r="CW764" s="53">
        <v>3.6917190000000003E-2</v>
      </c>
      <c r="CX764" s="53">
        <v>3.886001E-2</v>
      </c>
      <c r="CY764" s="53">
        <v>4.793116E-2</v>
      </c>
      <c r="CZ764" s="53">
        <v>5.2507819999999997E-2</v>
      </c>
      <c r="DA764" s="53">
        <v>7.4094489999999999E-2</v>
      </c>
      <c r="DB764" s="53">
        <v>7.1690599999999993E-2</v>
      </c>
      <c r="DC764" s="53">
        <v>7.4737040000000005E-2</v>
      </c>
      <c r="DD764" s="53">
        <v>7.0580110000000001E-2</v>
      </c>
      <c r="DE764" s="53">
        <v>7.2843980000000003E-2</v>
      </c>
      <c r="DF764" s="53">
        <v>9.9933049999999995E-2</v>
      </c>
      <c r="DG764" s="53">
        <v>0.10601314000000001</v>
      </c>
      <c r="DH764" s="53">
        <v>0.12033373</v>
      </c>
      <c r="DI764" s="53">
        <v>0.14788631999999999</v>
      </c>
      <c r="DJ764" s="53">
        <v>0.14231137999999999</v>
      </c>
      <c r="DK764" s="53">
        <v>0.14223485999999999</v>
      </c>
      <c r="DL764" s="53">
        <v>0.14004030000000001</v>
      </c>
      <c r="DM764" s="53">
        <v>0.12878328</v>
      </c>
      <c r="DN764" s="53">
        <v>0.11497151</v>
      </c>
      <c r="DO764" s="53">
        <v>0.11668264</v>
      </c>
      <c r="DP764" s="53">
        <v>9.8070160000000003E-2</v>
      </c>
      <c r="DQ764" s="53">
        <v>8.4907759999999999E-2</v>
      </c>
      <c r="DR764" s="53">
        <v>6.4282729999999996E-2</v>
      </c>
      <c r="DS764" s="53">
        <v>4.1897619999999997E-2</v>
      </c>
      <c r="DT764" s="53">
        <v>5.3158820000000002E-2</v>
      </c>
      <c r="DU764" s="53">
        <v>5.186698E-2</v>
      </c>
      <c r="DV764" s="53">
        <v>5.405683E-2</v>
      </c>
      <c r="DW764" s="53">
        <v>6.3334299999999996E-2</v>
      </c>
      <c r="DX764" s="53">
        <v>6.8150479999999999E-2</v>
      </c>
      <c r="DY764" s="53">
        <v>9.7388649999999993E-2</v>
      </c>
      <c r="DZ764" s="53">
        <v>9.4954499999999997E-2</v>
      </c>
      <c r="EA764" s="53">
        <v>9.8027169999999997E-2</v>
      </c>
      <c r="EB764" s="53">
        <v>9.3817999999999999E-2</v>
      </c>
      <c r="EC764" s="53">
        <v>9.6474249999999998E-2</v>
      </c>
      <c r="ED764" s="53">
        <v>0.13476394999999999</v>
      </c>
      <c r="EE764" s="53">
        <v>0.14202012999999999</v>
      </c>
      <c r="EF764" s="53">
        <v>0.16320994</v>
      </c>
      <c r="EG764" s="53">
        <v>0.19063456000000001</v>
      </c>
      <c r="EH764" s="53">
        <v>0.18505329000000001</v>
      </c>
      <c r="EI764" s="53">
        <v>0.18625474</v>
      </c>
      <c r="EJ764" s="53">
        <v>0.18408082000000001</v>
      </c>
      <c r="EK764" s="53">
        <v>0.17147092999999999</v>
      </c>
      <c r="EL764" s="53">
        <v>0.15346098999999999</v>
      </c>
      <c r="EM764" s="53">
        <v>0.15521244000000001</v>
      </c>
      <c r="EN764" s="53">
        <v>0.13418733999999999</v>
      </c>
      <c r="EO764" s="53">
        <v>0.11431651</v>
      </c>
      <c r="EP764" s="53">
        <v>9.0993530000000003E-2</v>
      </c>
      <c r="EQ764" s="53">
        <v>6.5159380000000003E-2</v>
      </c>
      <c r="ER764" s="53">
        <v>7.2479119999999994E-2</v>
      </c>
      <c r="ES764" s="53">
        <v>7.3452089999999998E-2</v>
      </c>
      <c r="ET764" s="53">
        <v>7.5998620000000003E-2</v>
      </c>
      <c r="EU764" s="53">
        <v>8.5573969999999999E-2</v>
      </c>
      <c r="EV764" s="53">
        <v>9.0735990000000002E-2</v>
      </c>
      <c r="EW764" s="53">
        <v>54.182839999999999</v>
      </c>
      <c r="EX764" s="53">
        <v>53.538029999999999</v>
      </c>
      <c r="EY764" s="53">
        <v>52.953530000000001</v>
      </c>
      <c r="EZ764" s="53">
        <v>52.388060000000003</v>
      </c>
      <c r="FA764" s="53">
        <v>52.157119999999999</v>
      </c>
      <c r="FB764" s="53">
        <v>51.697009999999999</v>
      </c>
      <c r="FC764" s="53">
        <v>51.409730000000003</v>
      </c>
      <c r="FD764" s="53">
        <v>51.896410000000003</v>
      </c>
      <c r="FE764" s="53">
        <v>54.15607</v>
      </c>
      <c r="FF764" s="53">
        <v>57.261380000000003</v>
      </c>
      <c r="FG764" s="53">
        <v>60.766300000000001</v>
      </c>
      <c r="FH764" s="53">
        <v>64.247590000000002</v>
      </c>
      <c r="FI764" s="53">
        <v>66.46875</v>
      </c>
      <c r="FJ764" s="53">
        <v>67.211330000000004</v>
      </c>
      <c r="FK764" s="53">
        <v>67.699780000000004</v>
      </c>
      <c r="FL764" s="53">
        <v>67.706119999999999</v>
      </c>
      <c r="FM764" s="53">
        <v>67.126779999999997</v>
      </c>
      <c r="FN764" s="53">
        <v>65.678979999999996</v>
      </c>
      <c r="FO764" s="53">
        <v>63.590319999999998</v>
      </c>
      <c r="FP764" s="53">
        <v>60.96378</v>
      </c>
      <c r="FQ764" s="53">
        <v>58.850940000000001</v>
      </c>
      <c r="FR764" s="53">
        <v>57.066279999999999</v>
      </c>
      <c r="FS764" s="53">
        <v>55.869689999999999</v>
      </c>
      <c r="FT764" s="53">
        <v>54.831420000000001</v>
      </c>
      <c r="FU764" s="53">
        <v>499</v>
      </c>
      <c r="FV764" s="53">
        <v>551.36580000000004</v>
      </c>
      <c r="FW764" s="53">
        <v>14.993399999999999</v>
      </c>
      <c r="FX764" s="53">
        <v>1</v>
      </c>
    </row>
    <row r="765" spans="1:180" x14ac:dyDescent="0.3">
      <c r="A765" t="s">
        <v>174</v>
      </c>
      <c r="B765" t="s">
        <v>249</v>
      </c>
      <c r="C765" t="s">
        <v>0</v>
      </c>
      <c r="D765" t="s">
        <v>248</v>
      </c>
      <c r="E765" t="s">
        <v>189</v>
      </c>
      <c r="F765" t="s">
        <v>231</v>
      </c>
      <c r="G765" t="s">
        <v>242</v>
      </c>
      <c r="H765" s="53">
        <v>171</v>
      </c>
      <c r="I765" s="53">
        <v>0.20094774000000001</v>
      </c>
      <c r="J765" s="53">
        <v>0.19235327999999999</v>
      </c>
      <c r="K765" s="53">
        <v>0.19282046</v>
      </c>
      <c r="L765" s="53">
        <v>0.19145535999999999</v>
      </c>
      <c r="M765" s="53">
        <v>0.19259508</v>
      </c>
      <c r="N765" s="53">
        <v>0.19915361000000001</v>
      </c>
      <c r="O765" s="53">
        <v>0.2032612</v>
      </c>
      <c r="P765" s="53">
        <v>0.20515091999999999</v>
      </c>
      <c r="Q765" s="53">
        <v>0.20815059999999999</v>
      </c>
      <c r="R765" s="53">
        <v>0.22122099000000001</v>
      </c>
      <c r="S765" s="53">
        <v>0.2324851</v>
      </c>
      <c r="T765" s="53">
        <v>0.23376179</v>
      </c>
      <c r="U765" s="53">
        <v>0.24733833</v>
      </c>
      <c r="V765" s="53">
        <v>0.24689767000000001</v>
      </c>
      <c r="W765" s="53">
        <v>0.24490210000000001</v>
      </c>
      <c r="X765" s="53">
        <v>0.24803755</v>
      </c>
      <c r="Y765" s="53">
        <v>0.24736158999999999</v>
      </c>
      <c r="Z765" s="53">
        <v>0.23047430999999999</v>
      </c>
      <c r="AA765" s="53">
        <v>0.22042771999999999</v>
      </c>
      <c r="AB765" s="53">
        <v>0.21189841000000001</v>
      </c>
      <c r="AC765" s="53">
        <v>0.21818095000000001</v>
      </c>
      <c r="AD765" s="53">
        <v>0.21625994000000001</v>
      </c>
      <c r="AE765" s="53">
        <v>0.20517350000000001</v>
      </c>
      <c r="AF765" s="53">
        <v>0.20122904</v>
      </c>
      <c r="AG765" s="53">
        <v>1.9503679999999999E-2</v>
      </c>
      <c r="AH765" s="53">
        <v>1.492948E-2</v>
      </c>
      <c r="AI765" s="53">
        <v>1.8634930000000001E-2</v>
      </c>
      <c r="AJ765" s="53">
        <v>1.9767280000000002E-2</v>
      </c>
      <c r="AK765" s="53">
        <v>1.8414429999999999E-2</v>
      </c>
      <c r="AL765" s="53">
        <v>2.8235280000000001E-2</v>
      </c>
      <c r="AM765" s="53">
        <v>3.5698969999999997E-2</v>
      </c>
      <c r="AN765" s="53">
        <v>3.3088399999999997E-2</v>
      </c>
      <c r="AO765" s="53">
        <v>2.9154510000000002E-2</v>
      </c>
      <c r="AP765" s="53">
        <v>2.4176969999999999E-2</v>
      </c>
      <c r="AQ765" s="53">
        <v>2.1453750000000001E-2</v>
      </c>
      <c r="AR765" s="53">
        <v>1.3905549999999999E-2</v>
      </c>
      <c r="AS765" s="53">
        <v>1.6860819999999999E-2</v>
      </c>
      <c r="AT765" s="53">
        <v>1.3291590000000001E-2</v>
      </c>
      <c r="AU765" s="53">
        <v>1.3716870000000001E-2</v>
      </c>
      <c r="AV765" s="53">
        <v>1.5648909999999999E-2</v>
      </c>
      <c r="AW765" s="53">
        <v>1.548851E-2</v>
      </c>
      <c r="AX765" s="53">
        <v>1.55499E-3</v>
      </c>
      <c r="AY765" s="53">
        <v>2.9095999999999999E-4</v>
      </c>
      <c r="AZ765" s="53">
        <v>-4.2305099999999998E-3</v>
      </c>
      <c r="BA765" s="53">
        <v>5.0726999999999999E-4</v>
      </c>
      <c r="BB765" s="53">
        <v>6.2798699999999999E-3</v>
      </c>
      <c r="BC765" s="53">
        <v>6.9491800000000001E-3</v>
      </c>
      <c r="BD765" s="53">
        <v>1.403312E-2</v>
      </c>
      <c r="BE765" s="53">
        <v>4.1662419999999999E-2</v>
      </c>
      <c r="BF765" s="53">
        <v>3.684159E-2</v>
      </c>
      <c r="BG765" s="53">
        <v>4.0524209999999998E-2</v>
      </c>
      <c r="BH765" s="53">
        <v>4.1405869999999997E-2</v>
      </c>
      <c r="BI765" s="53">
        <v>4.0544049999999998E-2</v>
      </c>
      <c r="BJ765" s="53">
        <v>4.8417450000000001E-2</v>
      </c>
      <c r="BK765" s="53">
        <v>5.4175899999999999E-2</v>
      </c>
      <c r="BL765" s="53">
        <v>5.1824370000000002E-2</v>
      </c>
      <c r="BM765" s="53">
        <v>4.5436619999999997E-2</v>
      </c>
      <c r="BN765" s="53">
        <v>3.983105E-2</v>
      </c>
      <c r="BO765" s="53">
        <v>3.8070619999999999E-2</v>
      </c>
      <c r="BP765" s="53">
        <v>3.022998E-2</v>
      </c>
      <c r="BQ765" s="53">
        <v>3.7686619999999997E-2</v>
      </c>
      <c r="BR765" s="53">
        <v>3.6024189999999998E-2</v>
      </c>
      <c r="BS765" s="53">
        <v>3.6203350000000002E-2</v>
      </c>
      <c r="BT765" s="53">
        <v>3.8856010000000003E-2</v>
      </c>
      <c r="BU765" s="53">
        <v>3.9245629999999997E-2</v>
      </c>
      <c r="BV765" s="53">
        <v>2.5648799999999999E-2</v>
      </c>
      <c r="BW765" s="53">
        <v>2.3706209999999998E-2</v>
      </c>
      <c r="BX765" s="53">
        <v>1.9144990000000001E-2</v>
      </c>
      <c r="BY765" s="53">
        <v>2.3735180000000002E-2</v>
      </c>
      <c r="BZ765" s="53">
        <v>2.960167E-2</v>
      </c>
      <c r="CA765" s="53">
        <v>2.9704580000000001E-2</v>
      </c>
      <c r="CB765" s="53">
        <v>3.6529819999999998E-2</v>
      </c>
      <c r="CC765" s="53">
        <v>5.7009520000000001E-2</v>
      </c>
      <c r="CD765" s="53">
        <v>5.2017859999999999E-2</v>
      </c>
      <c r="CE765" s="53">
        <v>5.5684659999999997E-2</v>
      </c>
      <c r="CF765" s="53">
        <v>5.6392699999999997E-2</v>
      </c>
      <c r="CG765" s="53">
        <v>5.5870950000000003E-2</v>
      </c>
      <c r="CH765" s="53">
        <v>6.2395560000000003E-2</v>
      </c>
      <c r="CI765" s="53">
        <v>6.6972970000000007E-2</v>
      </c>
      <c r="CJ765" s="53">
        <v>6.4800860000000002E-2</v>
      </c>
      <c r="CK765" s="53">
        <v>5.6713550000000001E-2</v>
      </c>
      <c r="CL765" s="53">
        <v>5.0673009999999997E-2</v>
      </c>
      <c r="CM765" s="53">
        <v>4.9579430000000001E-2</v>
      </c>
      <c r="CN765" s="53">
        <v>4.1536209999999997E-2</v>
      </c>
      <c r="CO765" s="53">
        <v>5.211052E-2</v>
      </c>
      <c r="CP765" s="53">
        <v>5.1768729999999999E-2</v>
      </c>
      <c r="CQ765" s="53">
        <v>5.1777429999999999E-2</v>
      </c>
      <c r="CR765" s="53">
        <v>5.4929169999999999E-2</v>
      </c>
      <c r="CS765" s="53">
        <v>5.5699739999999998E-2</v>
      </c>
      <c r="CT765" s="53">
        <v>4.233609E-2</v>
      </c>
      <c r="CU765" s="53">
        <v>3.992354E-2</v>
      </c>
      <c r="CV765" s="53">
        <v>3.5334789999999998E-2</v>
      </c>
      <c r="CW765" s="53">
        <v>3.9822740000000002E-2</v>
      </c>
      <c r="CX765" s="53">
        <v>4.5754280000000001E-2</v>
      </c>
      <c r="CY765" s="53">
        <v>4.5464900000000003E-2</v>
      </c>
      <c r="CZ765" s="53">
        <v>5.211097E-2</v>
      </c>
      <c r="DA765" s="53">
        <v>7.2356599999999993E-2</v>
      </c>
      <c r="DB765" s="53">
        <v>6.7194110000000001E-2</v>
      </c>
      <c r="DC765" s="53">
        <v>7.0845110000000003E-2</v>
      </c>
      <c r="DD765" s="53">
        <v>7.1379520000000002E-2</v>
      </c>
      <c r="DE765" s="53">
        <v>7.1197869999999996E-2</v>
      </c>
      <c r="DF765" s="53">
        <v>7.6373659999999996E-2</v>
      </c>
      <c r="DG765" s="53">
        <v>7.9770060000000004E-2</v>
      </c>
      <c r="DH765" s="53">
        <v>7.7777330000000006E-2</v>
      </c>
      <c r="DI765" s="53">
        <v>6.7990490000000001E-2</v>
      </c>
      <c r="DJ765" s="53">
        <v>6.1514979999999997E-2</v>
      </c>
      <c r="DK765" s="53">
        <v>6.108823E-2</v>
      </c>
      <c r="DL765" s="53">
        <v>5.2842449999999999E-2</v>
      </c>
      <c r="DM765" s="53">
        <v>6.6534410000000002E-2</v>
      </c>
      <c r="DN765" s="53">
        <v>6.7513279999999995E-2</v>
      </c>
      <c r="DO765" s="53">
        <v>6.7351499999999995E-2</v>
      </c>
      <c r="DP765" s="53">
        <v>7.1002330000000002E-2</v>
      </c>
      <c r="DQ765" s="53">
        <v>7.2153880000000004E-2</v>
      </c>
      <c r="DR765" s="53">
        <v>5.9023390000000002E-2</v>
      </c>
      <c r="DS765" s="53">
        <v>5.6140870000000002E-2</v>
      </c>
      <c r="DT765" s="53">
        <v>5.1524569999999999E-2</v>
      </c>
      <c r="DU765" s="53">
        <v>5.5910309999999998E-2</v>
      </c>
      <c r="DV765" s="53">
        <v>6.1906889999999999E-2</v>
      </c>
      <c r="DW765" s="53">
        <v>6.1225219999999997E-2</v>
      </c>
      <c r="DX765" s="53">
        <v>6.769211E-2</v>
      </c>
      <c r="DY765" s="53">
        <v>9.4515360000000007E-2</v>
      </c>
      <c r="DZ765" s="53">
        <v>8.910622E-2</v>
      </c>
      <c r="EA765" s="53">
        <v>9.273439E-2</v>
      </c>
      <c r="EB765" s="53">
        <v>9.3018119999999996E-2</v>
      </c>
      <c r="EC765" s="53">
        <v>9.3327489999999999E-2</v>
      </c>
      <c r="ED765" s="53">
        <v>9.6555820000000001E-2</v>
      </c>
      <c r="EE765" s="53">
        <v>9.8246990000000006E-2</v>
      </c>
      <c r="EF765" s="53">
        <v>9.651332E-2</v>
      </c>
      <c r="EG765" s="53">
        <v>8.427258E-2</v>
      </c>
      <c r="EH765" s="53">
        <v>7.716903E-2</v>
      </c>
      <c r="EI765" s="53">
        <v>7.7705099999999999E-2</v>
      </c>
      <c r="EJ765" s="53">
        <v>6.9166870000000005E-2</v>
      </c>
      <c r="EK765" s="53">
        <v>8.7360209999999994E-2</v>
      </c>
      <c r="EL765" s="53">
        <v>9.0245880000000001E-2</v>
      </c>
      <c r="EM765" s="53">
        <v>8.9837979999999998E-2</v>
      </c>
      <c r="EN765" s="53">
        <v>9.4209420000000002E-2</v>
      </c>
      <c r="EO765" s="53">
        <v>9.5910990000000002E-2</v>
      </c>
      <c r="EP765" s="53">
        <v>8.3117179999999999E-2</v>
      </c>
      <c r="EQ765" s="53">
        <v>7.9556130000000003E-2</v>
      </c>
      <c r="ER765" s="53">
        <v>7.4900069999999999E-2</v>
      </c>
      <c r="ES765" s="53">
        <v>7.9138200000000006E-2</v>
      </c>
      <c r="ET765" s="53">
        <v>8.5228689999999996E-2</v>
      </c>
      <c r="EU765" s="53">
        <v>8.3980630000000001E-2</v>
      </c>
      <c r="EV765" s="53">
        <v>9.01888E-2</v>
      </c>
      <c r="EW765" s="53">
        <v>58.491540000000001</v>
      </c>
      <c r="EX765" s="53">
        <v>57.686929999999997</v>
      </c>
      <c r="EY765" s="53">
        <v>56.93788</v>
      </c>
      <c r="EZ765" s="53">
        <v>56.317520000000002</v>
      </c>
      <c r="FA765" s="53">
        <v>55.65643</v>
      </c>
      <c r="FB765" s="53">
        <v>55.430970000000002</v>
      </c>
      <c r="FC765" s="53">
        <v>55.082830000000001</v>
      </c>
      <c r="FD765" s="53">
        <v>55.659649999999999</v>
      </c>
      <c r="FE765" s="53">
        <v>57.5383</v>
      </c>
      <c r="FF765" s="53">
        <v>59.838230000000003</v>
      </c>
      <c r="FG765" s="53">
        <v>62.95391</v>
      </c>
      <c r="FH765" s="53">
        <v>66.022829999999999</v>
      </c>
      <c r="FI765" s="53">
        <v>68.019040000000004</v>
      </c>
      <c r="FJ765" s="53">
        <v>69.13794</v>
      </c>
      <c r="FK765" s="53">
        <v>70.039299999999997</v>
      </c>
      <c r="FL765" s="53">
        <v>69.785129999999995</v>
      </c>
      <c r="FM765" s="53">
        <v>68.542529999999999</v>
      </c>
      <c r="FN765" s="53">
        <v>67.544870000000003</v>
      </c>
      <c r="FO765" s="53">
        <v>66.301379999999995</v>
      </c>
      <c r="FP765" s="53">
        <v>63.993540000000003</v>
      </c>
      <c r="FQ765" s="53">
        <v>61.81073</v>
      </c>
      <c r="FR765" s="53">
        <v>60.113109999999999</v>
      </c>
      <c r="FS765" s="53">
        <v>58.994210000000002</v>
      </c>
      <c r="FT765" s="53">
        <v>58.118789999999997</v>
      </c>
      <c r="FU765" s="53">
        <v>499</v>
      </c>
      <c r="FV765" s="53">
        <v>554.18140000000005</v>
      </c>
      <c r="FW765" s="53">
        <v>15.349869999999999</v>
      </c>
      <c r="FX765" s="53">
        <v>1</v>
      </c>
    </row>
    <row r="766" spans="1:180" x14ac:dyDescent="0.3">
      <c r="A766" t="s">
        <v>174</v>
      </c>
      <c r="B766" t="s">
        <v>249</v>
      </c>
      <c r="C766" t="s">
        <v>0</v>
      </c>
      <c r="D766" t="s">
        <v>248</v>
      </c>
      <c r="E766" t="s">
        <v>190</v>
      </c>
      <c r="F766" t="s">
        <v>231</v>
      </c>
      <c r="G766" t="s">
        <v>242</v>
      </c>
      <c r="H766" s="53">
        <v>171</v>
      </c>
      <c r="I766" s="53">
        <v>0.20636486000000001</v>
      </c>
      <c r="J766" s="53">
        <v>0.20227898</v>
      </c>
      <c r="K766" s="53">
        <v>0.20125229</v>
      </c>
      <c r="L766" s="53">
        <v>0.19820952</v>
      </c>
      <c r="M766" s="53">
        <v>0.19721549999999999</v>
      </c>
      <c r="N766" s="53">
        <v>0.21907169000000001</v>
      </c>
      <c r="O766" s="53">
        <v>0.22880945999999999</v>
      </c>
      <c r="P766" s="53">
        <v>0.24308334000000001</v>
      </c>
      <c r="Q766" s="53">
        <v>0.25153997</v>
      </c>
      <c r="R766" s="53">
        <v>0.26747837000000002</v>
      </c>
      <c r="S766" s="53">
        <v>0.27933943999999999</v>
      </c>
      <c r="T766" s="53">
        <v>0.27586660000000002</v>
      </c>
      <c r="U766" s="53">
        <v>0.26849582</v>
      </c>
      <c r="V766" s="53">
        <v>0.25573648999999998</v>
      </c>
      <c r="W766" s="53">
        <v>0.26452895999999998</v>
      </c>
      <c r="X766" s="53">
        <v>0.25381838000000001</v>
      </c>
      <c r="Y766" s="53">
        <v>0.23877671</v>
      </c>
      <c r="Z766" s="53">
        <v>0.22380241000000001</v>
      </c>
      <c r="AA766" s="53">
        <v>0.20941736999999999</v>
      </c>
      <c r="AB766" s="53">
        <v>0.21564553</v>
      </c>
      <c r="AC766" s="53">
        <v>0.21633398000000001</v>
      </c>
      <c r="AD766" s="53">
        <v>0.21419546</v>
      </c>
      <c r="AE766" s="53">
        <v>0.21130128000000001</v>
      </c>
      <c r="AF766" s="53">
        <v>0.20924808</v>
      </c>
      <c r="AG766" s="53">
        <v>1.5809790000000001E-2</v>
      </c>
      <c r="AH766" s="53">
        <v>1.4481020000000001E-2</v>
      </c>
      <c r="AI766" s="53">
        <v>1.6394490000000001E-2</v>
      </c>
      <c r="AJ766" s="53">
        <v>1.509629E-2</v>
      </c>
      <c r="AK766" s="53">
        <v>1.5433840000000001E-2</v>
      </c>
      <c r="AL766" s="53">
        <v>2.1688120000000002E-2</v>
      </c>
      <c r="AM766" s="53">
        <v>2.9434229999999999E-2</v>
      </c>
      <c r="AN766" s="53">
        <v>2.5686460000000001E-2</v>
      </c>
      <c r="AO766" s="53">
        <v>2.6831150000000002E-2</v>
      </c>
      <c r="AP766" s="53">
        <v>2.5912640000000001E-2</v>
      </c>
      <c r="AQ766" s="53">
        <v>2.6722630000000001E-2</v>
      </c>
      <c r="AR766" s="53">
        <v>1.284102E-2</v>
      </c>
      <c r="AS766" s="53">
        <v>7.7009699999999997E-3</v>
      </c>
      <c r="AT766" s="53">
        <v>1.015188E-2</v>
      </c>
      <c r="AU766" s="53">
        <v>1.4411780000000001E-2</v>
      </c>
      <c r="AV766" s="53">
        <v>1.325435E-2</v>
      </c>
      <c r="AW766" s="53">
        <v>1.479743E-2</v>
      </c>
      <c r="AX766" s="53">
        <v>4.6658400000000001E-3</v>
      </c>
      <c r="AY766" s="53">
        <v>-5.2002999999999999E-4</v>
      </c>
      <c r="AZ766" s="53">
        <v>7.4442800000000002E-3</v>
      </c>
      <c r="BA766" s="53">
        <v>5.1350800000000002E-3</v>
      </c>
      <c r="BB766" s="53">
        <v>7.56041E-3</v>
      </c>
      <c r="BC766" s="53">
        <v>1.402863E-2</v>
      </c>
      <c r="BD766" s="53">
        <v>1.54328E-2</v>
      </c>
      <c r="BE766" s="53">
        <v>4.357685E-2</v>
      </c>
      <c r="BF766" s="53">
        <v>4.2058779999999997E-2</v>
      </c>
      <c r="BG766" s="53">
        <v>4.378431E-2</v>
      </c>
      <c r="BH766" s="53">
        <v>4.2573479999999997E-2</v>
      </c>
      <c r="BI766" s="53">
        <v>4.2838679999999997E-2</v>
      </c>
      <c r="BJ766" s="53">
        <v>5.6380560000000003E-2</v>
      </c>
      <c r="BK766" s="53">
        <v>6.5074480000000004E-2</v>
      </c>
      <c r="BL766" s="53">
        <v>6.9416580000000006E-2</v>
      </c>
      <c r="BM766" s="53">
        <v>6.9514709999999993E-2</v>
      </c>
      <c r="BN766" s="53">
        <v>6.7825079999999996E-2</v>
      </c>
      <c r="BO766" s="53">
        <v>6.9063020000000003E-2</v>
      </c>
      <c r="BP766" s="53">
        <v>5.5485670000000001E-2</v>
      </c>
      <c r="BQ766" s="53">
        <v>4.8896950000000002E-2</v>
      </c>
      <c r="BR766" s="53">
        <v>4.226651E-2</v>
      </c>
      <c r="BS766" s="53">
        <v>5.0611709999999997E-2</v>
      </c>
      <c r="BT766" s="53">
        <v>4.372844E-2</v>
      </c>
      <c r="BU766" s="53">
        <v>3.6719620000000001E-2</v>
      </c>
      <c r="BV766" s="53">
        <v>2.641187E-2</v>
      </c>
      <c r="BW766" s="53">
        <v>1.8383779999999999E-2</v>
      </c>
      <c r="BX766" s="53">
        <v>2.6086270000000002E-2</v>
      </c>
      <c r="BY766" s="53">
        <v>2.5841840000000001E-2</v>
      </c>
      <c r="BZ766" s="53">
        <v>3.059547E-2</v>
      </c>
      <c r="CA766" s="53">
        <v>3.9251170000000002E-2</v>
      </c>
      <c r="CB766" s="53">
        <v>4.3486789999999997E-2</v>
      </c>
      <c r="CC766" s="53">
        <v>6.2808230000000007E-2</v>
      </c>
      <c r="CD766" s="53">
        <v>6.1159070000000003E-2</v>
      </c>
      <c r="CE766" s="53">
        <v>6.2754400000000002E-2</v>
      </c>
      <c r="CF766" s="53">
        <v>6.1604079999999999E-2</v>
      </c>
      <c r="CG766" s="53">
        <v>6.1819180000000001E-2</v>
      </c>
      <c r="CH766" s="53">
        <v>8.0408439999999998E-2</v>
      </c>
      <c r="CI766" s="53">
        <v>8.9758809999999994E-2</v>
      </c>
      <c r="CJ766" s="53">
        <v>9.9703929999999996E-2</v>
      </c>
      <c r="CK766" s="53">
        <v>9.9077209999999999E-2</v>
      </c>
      <c r="CL766" s="53">
        <v>9.685349E-2</v>
      </c>
      <c r="CM766" s="53">
        <v>9.8387829999999996E-2</v>
      </c>
      <c r="CN766" s="53">
        <v>8.5021219999999995E-2</v>
      </c>
      <c r="CO766" s="53">
        <v>7.742918E-2</v>
      </c>
      <c r="CP766" s="53">
        <v>6.4509029999999995E-2</v>
      </c>
      <c r="CQ766" s="53">
        <v>7.5683680000000003E-2</v>
      </c>
      <c r="CR766" s="53">
        <v>6.4834719999999998E-2</v>
      </c>
      <c r="CS766" s="53">
        <v>5.1902839999999999E-2</v>
      </c>
      <c r="CT766" s="53">
        <v>4.1473110000000001E-2</v>
      </c>
      <c r="CU766" s="53">
        <v>3.1476499999999998E-2</v>
      </c>
      <c r="CV766" s="53">
        <v>3.899768E-2</v>
      </c>
      <c r="CW766" s="53">
        <v>4.018327E-2</v>
      </c>
      <c r="CX766" s="53">
        <v>4.6549500000000001E-2</v>
      </c>
      <c r="CY766" s="53">
        <v>5.6720220000000002E-2</v>
      </c>
      <c r="CZ766" s="53">
        <v>6.2916890000000003E-2</v>
      </c>
      <c r="DA766" s="53">
        <v>8.2039609999999999E-2</v>
      </c>
      <c r="DB766" s="53">
        <v>8.0259360000000002E-2</v>
      </c>
      <c r="DC766" s="53">
        <v>8.172451E-2</v>
      </c>
      <c r="DD766" s="53">
        <v>8.0634709999999998E-2</v>
      </c>
      <c r="DE766" s="53">
        <v>8.0799709999999997E-2</v>
      </c>
      <c r="DF766" s="53">
        <v>0.10443632</v>
      </c>
      <c r="DG766" s="53">
        <v>0.11444314</v>
      </c>
      <c r="DH766" s="53">
        <v>0.12999127999999999</v>
      </c>
      <c r="DI766" s="53">
        <v>0.12863970999999999</v>
      </c>
      <c r="DJ766" s="53">
        <v>0.12588192000000001</v>
      </c>
      <c r="DK766" s="53">
        <v>0.12771262999999999</v>
      </c>
      <c r="DL766" s="53">
        <v>0.11455675999999999</v>
      </c>
      <c r="DM766" s="53">
        <v>0.10596137999999999</v>
      </c>
      <c r="DN766" s="53">
        <v>8.6751529999999993E-2</v>
      </c>
      <c r="DO766" s="53">
        <v>0.10075566</v>
      </c>
      <c r="DP766" s="53">
        <v>8.5940989999999995E-2</v>
      </c>
      <c r="DQ766" s="53">
        <v>6.7086090000000001E-2</v>
      </c>
      <c r="DR766" s="53">
        <v>5.6534359999999999E-2</v>
      </c>
      <c r="DS766" s="53">
        <v>4.4569230000000001E-2</v>
      </c>
      <c r="DT766" s="53">
        <v>5.1909070000000002E-2</v>
      </c>
      <c r="DU766" s="53">
        <v>5.4524719999999999E-2</v>
      </c>
      <c r="DV766" s="53">
        <v>6.2503530000000002E-2</v>
      </c>
      <c r="DW766" s="53">
        <v>7.4189270000000002E-2</v>
      </c>
      <c r="DX766" s="53">
        <v>8.2347000000000004E-2</v>
      </c>
      <c r="DY766" s="53">
        <v>0.10980668</v>
      </c>
      <c r="DZ766" s="53">
        <v>0.10783713</v>
      </c>
      <c r="EA766" s="53">
        <v>0.10911431000000001</v>
      </c>
      <c r="EB766" s="53">
        <v>0.10811189</v>
      </c>
      <c r="EC766" s="53">
        <v>0.10820454</v>
      </c>
      <c r="ED766" s="53">
        <v>0.13912875</v>
      </c>
      <c r="EE766" s="53">
        <v>0.15008340000000001</v>
      </c>
      <c r="EF766" s="53">
        <v>0.17372145999999999</v>
      </c>
      <c r="EG766" s="53">
        <v>0.17132336000000001</v>
      </c>
      <c r="EH766" s="53">
        <v>0.16779437</v>
      </c>
      <c r="EI766" s="53">
        <v>0.17005302</v>
      </c>
      <c r="EJ766" s="53">
        <v>0.15720141000000001</v>
      </c>
      <c r="EK766" s="53">
        <v>0.14715738</v>
      </c>
      <c r="EL766" s="53">
        <v>0.11886616999999999</v>
      </c>
      <c r="EM766" s="53">
        <v>0.13695558999999999</v>
      </c>
      <c r="EN766" s="53">
        <v>0.11641509</v>
      </c>
      <c r="EO766" s="53">
        <v>8.900827E-2</v>
      </c>
      <c r="EP766" s="53">
        <v>7.82804E-2</v>
      </c>
      <c r="EQ766" s="53">
        <v>6.3473050000000003E-2</v>
      </c>
      <c r="ER766" s="53">
        <v>7.0551080000000002E-2</v>
      </c>
      <c r="ES766" s="53">
        <v>7.5231469999999995E-2</v>
      </c>
      <c r="ET766" s="53">
        <v>8.5538589999999998E-2</v>
      </c>
      <c r="EU766" s="53">
        <v>9.941179E-2</v>
      </c>
      <c r="EV766" s="53">
        <v>0.11040099</v>
      </c>
      <c r="EW766" s="53">
        <v>54.939770000000003</v>
      </c>
      <c r="EX766" s="53">
        <v>54.617570000000001</v>
      </c>
      <c r="EY766" s="53">
        <v>54.420839999999998</v>
      </c>
      <c r="EZ766" s="53">
        <v>54.28613</v>
      </c>
      <c r="FA766" s="53">
        <v>54.233359999999998</v>
      </c>
      <c r="FB766" s="53">
        <v>54.499110000000002</v>
      </c>
      <c r="FC766" s="53">
        <v>54.229680000000002</v>
      </c>
      <c r="FD766" s="53">
        <v>54.587060000000001</v>
      </c>
      <c r="FE766" s="53">
        <v>55.691160000000004</v>
      </c>
      <c r="FF766" s="53">
        <v>57.573039999999999</v>
      </c>
      <c r="FG766" s="53">
        <v>60.013249999999999</v>
      </c>
      <c r="FH766" s="53">
        <v>63.029389999999999</v>
      </c>
      <c r="FI766" s="53">
        <v>65.270989999999998</v>
      </c>
      <c r="FJ766" s="53">
        <v>66.795929999999998</v>
      </c>
      <c r="FK766" s="53">
        <v>67.761189999999999</v>
      </c>
      <c r="FL766" s="53">
        <v>67.927859999999995</v>
      </c>
      <c r="FM766" s="53">
        <v>67.255179999999996</v>
      </c>
      <c r="FN766" s="53">
        <v>65.602869999999996</v>
      </c>
      <c r="FO766" s="53">
        <v>63.789020000000001</v>
      </c>
      <c r="FP766" s="53">
        <v>61.542299999999997</v>
      </c>
      <c r="FQ766" s="53">
        <v>59.786349999999999</v>
      </c>
      <c r="FR766" s="53">
        <v>57.971609999999998</v>
      </c>
      <c r="FS766" s="53">
        <v>56.812399999999997</v>
      </c>
      <c r="FT766" s="53">
        <v>55.992980000000003</v>
      </c>
      <c r="FU766" s="53">
        <v>499</v>
      </c>
      <c r="FV766" s="53">
        <v>551.36580000000004</v>
      </c>
      <c r="FW766" s="53">
        <v>14.993399999999999</v>
      </c>
      <c r="FX766" s="53">
        <v>1</v>
      </c>
    </row>
    <row r="767" spans="1:180" x14ac:dyDescent="0.3">
      <c r="A767" t="s">
        <v>174</v>
      </c>
      <c r="B767" t="s">
        <v>249</v>
      </c>
      <c r="C767" t="s">
        <v>0</v>
      </c>
      <c r="D767" t="s">
        <v>248</v>
      </c>
      <c r="E767" t="s">
        <v>188</v>
      </c>
      <c r="F767" t="s">
        <v>231</v>
      </c>
      <c r="G767" t="s">
        <v>242</v>
      </c>
      <c r="H767" s="53">
        <v>171</v>
      </c>
      <c r="I767" s="53">
        <v>0.21950312</v>
      </c>
      <c r="J767" s="53">
        <v>0.21707320999999999</v>
      </c>
      <c r="K767" s="53">
        <v>0.22077246</v>
      </c>
      <c r="L767" s="53">
        <v>0.22250281</v>
      </c>
      <c r="M767" s="53">
        <v>0.22026048000000001</v>
      </c>
      <c r="N767" s="53">
        <v>0.21785742</v>
      </c>
      <c r="O767" s="53">
        <v>0.21830783000000001</v>
      </c>
      <c r="P767" s="53">
        <v>0.21587244999999999</v>
      </c>
      <c r="Q767" s="53">
        <v>0.22151493999999999</v>
      </c>
      <c r="R767" s="53">
        <v>0.23215336</v>
      </c>
      <c r="S767" s="53">
        <v>0.23770146</v>
      </c>
      <c r="T767" s="53">
        <v>0.24032853000000001</v>
      </c>
      <c r="U767" s="53">
        <v>0.24215275999999999</v>
      </c>
      <c r="V767" s="53">
        <v>0.24103630000000001</v>
      </c>
      <c r="W767" s="53">
        <v>0.24392739999999999</v>
      </c>
      <c r="X767" s="53">
        <v>0.24416594</v>
      </c>
      <c r="Y767" s="53">
        <v>0.23924901000000001</v>
      </c>
      <c r="Z767" s="53">
        <v>0.22919403999999999</v>
      </c>
      <c r="AA767" s="53">
        <v>0.23396716000000001</v>
      </c>
      <c r="AB767" s="53">
        <v>0.23779481999999999</v>
      </c>
      <c r="AC767" s="53">
        <v>0.2374559</v>
      </c>
      <c r="AD767" s="53">
        <v>0.23676522999999999</v>
      </c>
      <c r="AE767" s="53">
        <v>0.22480138999999999</v>
      </c>
      <c r="AF767" s="53">
        <v>0.22092311000000001</v>
      </c>
      <c r="AG767" s="53">
        <v>2.111029E-2</v>
      </c>
      <c r="AH767" s="53">
        <v>2.341963E-2</v>
      </c>
      <c r="AI767" s="53">
        <v>2.596093E-2</v>
      </c>
      <c r="AJ767" s="53">
        <v>2.127165E-2</v>
      </c>
      <c r="AK767" s="53">
        <v>1.5671999999999998E-2</v>
      </c>
      <c r="AL767" s="53">
        <v>1.2459370000000001E-2</v>
      </c>
      <c r="AM767" s="53">
        <v>1.981281E-2</v>
      </c>
      <c r="AN767" s="53">
        <v>1.9689439999999999E-2</v>
      </c>
      <c r="AO767" s="53">
        <v>1.544674E-2</v>
      </c>
      <c r="AP767" s="53">
        <v>8.1612100000000003E-3</v>
      </c>
      <c r="AQ767" s="53">
        <v>6.3751399999999996E-3</v>
      </c>
      <c r="AR767" s="53">
        <v>1.115823E-2</v>
      </c>
      <c r="AS767" s="53">
        <v>5.9719500000000002E-3</v>
      </c>
      <c r="AT767" s="53">
        <v>4.0622100000000001E-3</v>
      </c>
      <c r="AU767" s="53">
        <v>7.0765799999999998E-3</v>
      </c>
      <c r="AV767" s="53">
        <v>9.0771099999999993E-3</v>
      </c>
      <c r="AW767" s="53">
        <v>6.2869500000000004E-3</v>
      </c>
      <c r="AX767" s="53">
        <v>9.3789999999999998E-4</v>
      </c>
      <c r="AY767" s="53">
        <v>-3.9644299999999997E-3</v>
      </c>
      <c r="AZ767" s="53">
        <v>-2.4949600000000001E-3</v>
      </c>
      <c r="BA767" s="53">
        <v>-1.69706E-3</v>
      </c>
      <c r="BB767" s="53">
        <v>4.93839E-3</v>
      </c>
      <c r="BC767" s="53">
        <v>2.3357199999999999E-3</v>
      </c>
      <c r="BD767" s="53">
        <v>1.025188E-2</v>
      </c>
      <c r="BE767" s="53">
        <v>4.9270349999999997E-2</v>
      </c>
      <c r="BF767" s="53">
        <v>5.2318049999999998E-2</v>
      </c>
      <c r="BG767" s="53">
        <v>5.7079299999999999E-2</v>
      </c>
      <c r="BH767" s="53">
        <v>5.8162180000000001E-2</v>
      </c>
      <c r="BI767" s="53">
        <v>5.3010139999999997E-2</v>
      </c>
      <c r="BJ767" s="53">
        <v>4.992514E-2</v>
      </c>
      <c r="BK767" s="53">
        <v>5.7046510000000002E-2</v>
      </c>
      <c r="BL767" s="53">
        <v>5.0375690000000001E-2</v>
      </c>
      <c r="BM767" s="53">
        <v>4.4308800000000002E-2</v>
      </c>
      <c r="BN767" s="53">
        <v>3.7014230000000002E-2</v>
      </c>
      <c r="BO767" s="53">
        <v>3.3124260000000003E-2</v>
      </c>
      <c r="BP767" s="53">
        <v>3.3006519999999998E-2</v>
      </c>
      <c r="BQ767" s="53">
        <v>2.8268540000000002E-2</v>
      </c>
      <c r="BR767" s="53">
        <v>2.4888179999999999E-2</v>
      </c>
      <c r="BS767" s="53">
        <v>2.8703630000000001E-2</v>
      </c>
      <c r="BT767" s="53">
        <v>3.017591E-2</v>
      </c>
      <c r="BU767" s="53">
        <v>2.690406E-2</v>
      </c>
      <c r="BV767" s="53">
        <v>2.2317650000000001E-2</v>
      </c>
      <c r="BW767" s="53">
        <v>2.5325070000000002E-2</v>
      </c>
      <c r="BX767" s="53">
        <v>3.0496619999999999E-2</v>
      </c>
      <c r="BY767" s="53">
        <v>3.263278E-2</v>
      </c>
      <c r="BZ767" s="53">
        <v>3.7424359999999997E-2</v>
      </c>
      <c r="CA767" s="53">
        <v>3.4879500000000001E-2</v>
      </c>
      <c r="CB767" s="53">
        <v>4.2577379999999998E-2</v>
      </c>
      <c r="CC767" s="53">
        <v>6.8773920000000002E-2</v>
      </c>
      <c r="CD767" s="53">
        <v>7.2332999999999995E-2</v>
      </c>
      <c r="CE767" s="53">
        <v>7.8631789999999993E-2</v>
      </c>
      <c r="CF767" s="53">
        <v>8.3712449999999994E-2</v>
      </c>
      <c r="CG767" s="53">
        <v>7.8870419999999997E-2</v>
      </c>
      <c r="CH767" s="53">
        <v>7.587381E-2</v>
      </c>
      <c r="CI767" s="53">
        <v>8.2834450000000004E-2</v>
      </c>
      <c r="CJ767" s="53">
        <v>7.1628890000000001E-2</v>
      </c>
      <c r="CK767" s="53">
        <v>6.4298579999999994E-2</v>
      </c>
      <c r="CL767" s="53">
        <v>5.6997739999999998E-2</v>
      </c>
      <c r="CM767" s="53">
        <v>5.1650620000000001E-2</v>
      </c>
      <c r="CN767" s="53">
        <v>4.8138590000000002E-2</v>
      </c>
      <c r="CO767" s="53">
        <v>4.3711090000000001E-2</v>
      </c>
      <c r="CP767" s="53">
        <v>3.9312199999999999E-2</v>
      </c>
      <c r="CQ767" s="53">
        <v>4.3682459999999999E-2</v>
      </c>
      <c r="CR767" s="53">
        <v>4.4788870000000001E-2</v>
      </c>
      <c r="CS767" s="53">
        <v>4.1183400000000002E-2</v>
      </c>
      <c r="CT767" s="53">
        <v>3.7125209999999999E-2</v>
      </c>
      <c r="CU767" s="53">
        <v>4.5610860000000003E-2</v>
      </c>
      <c r="CV767" s="53">
        <v>5.3346490000000003E-2</v>
      </c>
      <c r="CW767" s="53">
        <v>5.6409529999999999E-2</v>
      </c>
      <c r="CX767" s="53">
        <v>5.9924030000000003E-2</v>
      </c>
      <c r="CY767" s="53">
        <v>5.741922E-2</v>
      </c>
      <c r="CZ767" s="53">
        <v>6.4965910000000002E-2</v>
      </c>
      <c r="DA767" s="53">
        <v>8.8277499999999995E-2</v>
      </c>
      <c r="DB767" s="53">
        <v>9.2347970000000001E-2</v>
      </c>
      <c r="DC767" s="53">
        <v>0.10018427000000001</v>
      </c>
      <c r="DD767" s="53">
        <v>0.10926271999999999</v>
      </c>
      <c r="DE767" s="53">
        <v>0.10473071</v>
      </c>
      <c r="DF767" s="53">
        <v>0.10182248000000001</v>
      </c>
      <c r="DG767" s="53">
        <v>0.10862238</v>
      </c>
      <c r="DH767" s="53">
        <v>9.2882099999999995E-2</v>
      </c>
      <c r="DI767" s="53">
        <v>8.4288360000000007E-2</v>
      </c>
      <c r="DJ767" s="53">
        <v>7.6981220000000003E-2</v>
      </c>
      <c r="DK767" s="53">
        <v>7.017698E-2</v>
      </c>
      <c r="DL767" s="53">
        <v>6.3270649999999998E-2</v>
      </c>
      <c r="DM767" s="53">
        <v>5.9153650000000002E-2</v>
      </c>
      <c r="DN767" s="53">
        <v>5.3736199999999998E-2</v>
      </c>
      <c r="DO767" s="53">
        <v>5.8661289999999998E-2</v>
      </c>
      <c r="DP767" s="53">
        <v>5.9401830000000003E-2</v>
      </c>
      <c r="DQ767" s="53">
        <v>5.5462740000000003E-2</v>
      </c>
      <c r="DR767" s="53">
        <v>5.1932770000000003E-2</v>
      </c>
      <c r="DS767" s="53">
        <v>6.5896679999999999E-2</v>
      </c>
      <c r="DT767" s="53">
        <v>7.6196369999999999E-2</v>
      </c>
      <c r="DU767" s="53">
        <v>8.0186259999999995E-2</v>
      </c>
      <c r="DV767" s="53">
        <v>8.2423709999999997E-2</v>
      </c>
      <c r="DW767" s="53">
        <v>7.9958929999999998E-2</v>
      </c>
      <c r="DX767" s="53">
        <v>8.7354459999999995E-2</v>
      </c>
      <c r="DY767" s="53">
        <v>0.11643758</v>
      </c>
      <c r="DZ767" s="53">
        <v>0.12124639</v>
      </c>
      <c r="EA767" s="53">
        <v>0.13130262000000001</v>
      </c>
      <c r="EB767" s="53">
        <v>0.14615323999999999</v>
      </c>
      <c r="EC767" s="53">
        <v>0.14206885</v>
      </c>
      <c r="ED767" s="53">
        <v>0.13928824000000001</v>
      </c>
      <c r="EE767" s="53">
        <v>0.14585607</v>
      </c>
      <c r="EF767" s="53">
        <v>0.12356836</v>
      </c>
      <c r="EG767" s="53">
        <v>0.11315044</v>
      </c>
      <c r="EH767" s="53">
        <v>0.10583424</v>
      </c>
      <c r="EI767" s="53">
        <v>9.6926120000000004E-2</v>
      </c>
      <c r="EJ767" s="53">
        <v>8.5118940000000004E-2</v>
      </c>
      <c r="EK767" s="53">
        <v>8.1450239999999993E-2</v>
      </c>
      <c r="EL767" s="53">
        <v>7.4562169999999997E-2</v>
      </c>
      <c r="EM767" s="53">
        <v>8.0288330000000005E-2</v>
      </c>
      <c r="EN767" s="53">
        <v>8.0500630000000004E-2</v>
      </c>
      <c r="EO767" s="53">
        <v>7.6079850000000004E-2</v>
      </c>
      <c r="EP767" s="53">
        <v>7.3312520000000006E-2</v>
      </c>
      <c r="EQ767" s="53">
        <v>9.5186179999999995E-2</v>
      </c>
      <c r="ER767" s="53">
        <v>0.10918796</v>
      </c>
      <c r="ES767" s="53">
        <v>0.1145161</v>
      </c>
      <c r="ET767" s="53">
        <v>0.11490966</v>
      </c>
      <c r="EU767" s="53">
        <v>0.1125027</v>
      </c>
      <c r="EV767" s="53">
        <v>0.11967994</v>
      </c>
      <c r="EW767" s="53">
        <v>57.105609999999999</v>
      </c>
      <c r="EX767" s="53">
        <v>56.501899999999999</v>
      </c>
      <c r="EY767" s="53">
        <v>55.750700000000002</v>
      </c>
      <c r="EZ767" s="53">
        <v>55.30782</v>
      </c>
      <c r="FA767" s="53">
        <v>54.804510000000001</v>
      </c>
      <c r="FB767" s="53">
        <v>54.388280000000002</v>
      </c>
      <c r="FC767" s="53">
        <v>54.201599999999999</v>
      </c>
      <c r="FD767" s="53">
        <v>54.905709999999999</v>
      </c>
      <c r="FE767" s="53">
        <v>56.694389999999999</v>
      </c>
      <c r="FF767" s="53">
        <v>59.351399999999998</v>
      </c>
      <c r="FG767" s="53">
        <v>62.418840000000003</v>
      </c>
      <c r="FH767" s="53">
        <v>65.662520000000001</v>
      </c>
      <c r="FI767" s="53">
        <v>67.924949999999995</v>
      </c>
      <c r="FJ767" s="53">
        <v>70.260319999999993</v>
      </c>
      <c r="FK767" s="53">
        <v>70.490279999999998</v>
      </c>
      <c r="FL767" s="53">
        <v>69.767330000000001</v>
      </c>
      <c r="FM767" s="53">
        <v>68.380660000000006</v>
      </c>
      <c r="FN767" s="53">
        <v>66.530659999999997</v>
      </c>
      <c r="FO767" s="53">
        <v>64.061920000000001</v>
      </c>
      <c r="FP767" s="53">
        <v>62.24239</v>
      </c>
      <c r="FQ767" s="53">
        <v>60.490780000000001</v>
      </c>
      <c r="FR767" s="53">
        <v>59.378360000000001</v>
      </c>
      <c r="FS767" s="53">
        <v>58.568840000000002</v>
      </c>
      <c r="FT767" s="53">
        <v>57.76182</v>
      </c>
      <c r="FU767" s="53">
        <v>499</v>
      </c>
      <c r="FV767" s="53">
        <v>568.12270000000001</v>
      </c>
      <c r="FW767" s="53">
        <v>15.459849999999999</v>
      </c>
      <c r="FX767" s="53">
        <v>1</v>
      </c>
    </row>
    <row r="768" spans="1:180" x14ac:dyDescent="0.3">
      <c r="A768" t="s">
        <v>174</v>
      </c>
      <c r="B768" t="s">
        <v>249</v>
      </c>
      <c r="C768" t="s">
        <v>0</v>
      </c>
      <c r="D768" t="s">
        <v>227</v>
      </c>
      <c r="E768" t="s">
        <v>188</v>
      </c>
      <c r="F768" t="s">
        <v>231</v>
      </c>
      <c r="G768" t="s">
        <v>242</v>
      </c>
      <c r="H768" s="53">
        <v>171</v>
      </c>
      <c r="I768" s="53">
        <v>0.23034350000000001</v>
      </c>
      <c r="J768" s="53">
        <v>0.22408849</v>
      </c>
      <c r="K768" s="53">
        <v>0.22844095</v>
      </c>
      <c r="L768" s="53">
        <v>0.22012915</v>
      </c>
      <c r="M768" s="53">
        <v>0.22008349999999999</v>
      </c>
      <c r="N768" s="53">
        <v>0.22060471000000001</v>
      </c>
      <c r="O768" s="53">
        <v>0.22876995999999999</v>
      </c>
      <c r="P768" s="53">
        <v>0.24386071000000001</v>
      </c>
      <c r="Q768" s="53">
        <v>0.29935328</v>
      </c>
      <c r="R768" s="53">
        <v>0.32944928000000001</v>
      </c>
      <c r="S768" s="53">
        <v>0.3531899</v>
      </c>
      <c r="T768" s="53">
        <v>0.35449035000000001</v>
      </c>
      <c r="U768" s="53">
        <v>0.34230216000000002</v>
      </c>
      <c r="V768" s="53">
        <v>0.33457295999999997</v>
      </c>
      <c r="W768" s="53">
        <v>0.34047006000000002</v>
      </c>
      <c r="X768" s="53">
        <v>0.34777193000000001</v>
      </c>
      <c r="Y768" s="53">
        <v>0.3374066</v>
      </c>
      <c r="Z768" s="53">
        <v>0.29733359999999998</v>
      </c>
      <c r="AA768" s="53">
        <v>0.25744528999999999</v>
      </c>
      <c r="AB768" s="53">
        <v>0.25044284</v>
      </c>
      <c r="AC768" s="53">
        <v>0.25068035999999999</v>
      </c>
      <c r="AD768" s="53">
        <v>0.25022583999999998</v>
      </c>
      <c r="AE768" s="53">
        <v>0.23566416000000001</v>
      </c>
      <c r="AF768" s="53">
        <v>0.23150082999999999</v>
      </c>
      <c r="AG768" s="53">
        <v>2.3087480000000001E-2</v>
      </c>
      <c r="AH768" s="53">
        <v>2.2591460000000001E-2</v>
      </c>
      <c r="AI768" s="53">
        <v>2.594869E-2</v>
      </c>
      <c r="AJ768" s="53">
        <v>1.9671930000000001E-2</v>
      </c>
      <c r="AK768" s="53">
        <v>1.6822190000000001E-2</v>
      </c>
      <c r="AL768" s="53">
        <v>1.3114610000000001E-2</v>
      </c>
      <c r="AM768" s="53">
        <v>2.1210940000000001E-2</v>
      </c>
      <c r="AN768" s="53">
        <v>1.381453E-2</v>
      </c>
      <c r="AO768" s="53">
        <v>2.7038329999999999E-2</v>
      </c>
      <c r="AP768" s="53">
        <v>2.8036660000000001E-2</v>
      </c>
      <c r="AQ768" s="53">
        <v>3.4000240000000001E-2</v>
      </c>
      <c r="AR768" s="53">
        <v>3.3732230000000002E-2</v>
      </c>
      <c r="AS768" s="53">
        <v>2.4246279999999999E-2</v>
      </c>
      <c r="AT768" s="53">
        <v>5.7638100000000003E-3</v>
      </c>
      <c r="AU768" s="53">
        <v>3.3875099999999998E-3</v>
      </c>
      <c r="AV768" s="53">
        <v>1.055125E-2</v>
      </c>
      <c r="AW768" s="53">
        <v>9.5328900000000005E-3</v>
      </c>
      <c r="AX768" s="53">
        <v>1.6469709999999999E-2</v>
      </c>
      <c r="AY768" s="53">
        <v>4.8076300000000002E-3</v>
      </c>
      <c r="AZ768" s="53">
        <v>2.3286399999999999E-3</v>
      </c>
      <c r="BA768" s="53">
        <v>6.9969999999999997E-3</v>
      </c>
      <c r="BB768" s="53">
        <v>1.1180270000000001E-2</v>
      </c>
      <c r="BC768" s="53">
        <v>9.9317099999999998E-3</v>
      </c>
      <c r="BD768" s="53">
        <v>1.8256930000000001E-2</v>
      </c>
      <c r="BE768" s="53">
        <v>5.823735E-2</v>
      </c>
      <c r="BF768" s="53">
        <v>5.6883240000000002E-2</v>
      </c>
      <c r="BG768" s="53">
        <v>6.2394890000000001E-2</v>
      </c>
      <c r="BH768" s="53">
        <v>5.6026079999999999E-2</v>
      </c>
      <c r="BI768" s="53">
        <v>5.329942E-2</v>
      </c>
      <c r="BJ768" s="53">
        <v>4.9594810000000003E-2</v>
      </c>
      <c r="BK768" s="53">
        <v>5.741624E-2</v>
      </c>
      <c r="BL768" s="53">
        <v>4.7680680000000003E-2</v>
      </c>
      <c r="BM768" s="53">
        <v>6.0555339999999999E-2</v>
      </c>
      <c r="BN768" s="53">
        <v>6.1759059999999998E-2</v>
      </c>
      <c r="BO768" s="53">
        <v>6.8360279999999995E-2</v>
      </c>
      <c r="BP768" s="53">
        <v>6.442705E-2</v>
      </c>
      <c r="BQ768" s="53">
        <v>5.2567250000000003E-2</v>
      </c>
      <c r="BR768" s="53">
        <v>3.3965170000000003E-2</v>
      </c>
      <c r="BS768" s="53">
        <v>3.473557E-2</v>
      </c>
      <c r="BT768" s="53">
        <v>4.2907460000000001E-2</v>
      </c>
      <c r="BU768" s="53">
        <v>4.2511029999999998E-2</v>
      </c>
      <c r="BV768" s="53">
        <v>4.7956690000000003E-2</v>
      </c>
      <c r="BW768" s="53">
        <v>3.2758679999999998E-2</v>
      </c>
      <c r="BX768" s="53">
        <v>3.3385409999999997E-2</v>
      </c>
      <c r="BY768" s="53">
        <v>4.0395720000000003E-2</v>
      </c>
      <c r="BZ768" s="53">
        <v>4.4900599999999999E-2</v>
      </c>
      <c r="CA768" s="53">
        <v>4.3523230000000003E-2</v>
      </c>
      <c r="CB768" s="53">
        <v>5.151886E-2</v>
      </c>
      <c r="CC768" s="53">
        <v>8.2582059999999999E-2</v>
      </c>
      <c r="CD768" s="53">
        <v>8.0633609999999994E-2</v>
      </c>
      <c r="CE768" s="53">
        <v>8.7637409999999999E-2</v>
      </c>
      <c r="CF768" s="53">
        <v>8.1204860000000004E-2</v>
      </c>
      <c r="CG768" s="53">
        <v>7.8563439999999998E-2</v>
      </c>
      <c r="CH768" s="53">
        <v>7.4860880000000005E-2</v>
      </c>
      <c r="CI768" s="53">
        <v>8.2491919999999996E-2</v>
      </c>
      <c r="CJ768" s="53">
        <v>7.1136290000000005E-2</v>
      </c>
      <c r="CK768" s="53">
        <v>8.3769099999999999E-2</v>
      </c>
      <c r="CL768" s="53">
        <v>8.5115099999999999E-2</v>
      </c>
      <c r="CM768" s="53">
        <v>9.2157920000000004E-2</v>
      </c>
      <c r="CN768" s="53">
        <v>8.5686200000000004E-2</v>
      </c>
      <c r="CO768" s="53">
        <v>7.2182259999999998E-2</v>
      </c>
      <c r="CP768" s="53">
        <v>5.3497330000000003E-2</v>
      </c>
      <c r="CQ768" s="53">
        <v>5.6447129999999998E-2</v>
      </c>
      <c r="CR768" s="53">
        <v>6.5317260000000002E-2</v>
      </c>
      <c r="CS768" s="53">
        <v>6.5351599999999996E-2</v>
      </c>
      <c r="CT768" s="53">
        <v>6.9764489999999998E-2</v>
      </c>
      <c r="CU768" s="53">
        <v>5.2117480000000001E-2</v>
      </c>
      <c r="CV768" s="53">
        <v>5.4895220000000002E-2</v>
      </c>
      <c r="CW768" s="53">
        <v>6.352758E-2</v>
      </c>
      <c r="CX768" s="53">
        <v>6.8255200000000002E-2</v>
      </c>
      <c r="CY768" s="53">
        <v>6.6788600000000004E-2</v>
      </c>
      <c r="CZ768" s="53">
        <v>7.4555979999999994E-2</v>
      </c>
      <c r="DA768" s="53">
        <v>0.10692675</v>
      </c>
      <c r="DB768" s="53">
        <v>0.10438399</v>
      </c>
      <c r="DC768" s="53">
        <v>0.11287994</v>
      </c>
      <c r="DD768" s="53">
        <v>0.10638363000000001</v>
      </c>
      <c r="DE768" s="53">
        <v>0.10382743999999999</v>
      </c>
      <c r="DF768" s="53">
        <v>0.10012695000000001</v>
      </c>
      <c r="DG768" s="53">
        <v>0.1075676</v>
      </c>
      <c r="DH768" s="53">
        <v>9.4591900000000007E-2</v>
      </c>
      <c r="DI768" s="53">
        <v>0.10698288</v>
      </c>
      <c r="DJ768" s="53">
        <v>0.10847113</v>
      </c>
      <c r="DK768" s="53">
        <v>0.11595560000000001</v>
      </c>
      <c r="DL768" s="53">
        <v>0.10694533000000001</v>
      </c>
      <c r="DM768" s="53">
        <v>9.1797299999999998E-2</v>
      </c>
      <c r="DN768" s="53">
        <v>7.3029520000000001E-2</v>
      </c>
      <c r="DO768" s="53">
        <v>7.8158710000000006E-2</v>
      </c>
      <c r="DP768" s="53">
        <v>8.7727089999999994E-2</v>
      </c>
      <c r="DQ768" s="53">
        <v>8.8192160000000006E-2</v>
      </c>
      <c r="DR768" s="53">
        <v>9.1572280000000006E-2</v>
      </c>
      <c r="DS768" s="53">
        <v>7.1476289999999998E-2</v>
      </c>
      <c r="DT768" s="53">
        <v>7.6405059999999997E-2</v>
      </c>
      <c r="DU768" s="53">
        <v>8.6659429999999996E-2</v>
      </c>
      <c r="DV768" s="53">
        <v>9.1609800000000005E-2</v>
      </c>
      <c r="DW768" s="53">
        <v>9.005399E-2</v>
      </c>
      <c r="DX768" s="53">
        <v>9.7593100000000002E-2</v>
      </c>
      <c r="DY768" s="53">
        <v>0.14207660999999999</v>
      </c>
      <c r="DZ768" s="53">
        <v>0.13867578</v>
      </c>
      <c r="EA768" s="53">
        <v>0.14932614</v>
      </c>
      <c r="EB768" s="53">
        <v>0.14273779</v>
      </c>
      <c r="EC768" s="53">
        <v>0.14030466</v>
      </c>
      <c r="ED768" s="53">
        <v>0.13660715000000001</v>
      </c>
      <c r="EE768" s="53">
        <v>0.14377290000000001</v>
      </c>
      <c r="EF768" s="53">
        <v>0.12845806000000001</v>
      </c>
      <c r="EG768" s="53">
        <v>0.14049988999999999</v>
      </c>
      <c r="EH768" s="53">
        <v>0.14219355</v>
      </c>
      <c r="EI768" s="53">
        <v>0.15031562000000001</v>
      </c>
      <c r="EJ768" s="53">
        <v>0.13764016000000001</v>
      </c>
      <c r="EK768" s="53">
        <v>0.12011827</v>
      </c>
      <c r="EL768" s="53">
        <v>0.10123085</v>
      </c>
      <c r="EM768" s="53">
        <v>0.10950678</v>
      </c>
      <c r="EN768" s="53">
        <v>0.1200833</v>
      </c>
      <c r="EO768" s="53">
        <v>0.12117031</v>
      </c>
      <c r="EP768" s="53">
        <v>0.12305926</v>
      </c>
      <c r="EQ768" s="53">
        <v>9.9427329999999994E-2</v>
      </c>
      <c r="ER768" s="53">
        <v>0.10746182</v>
      </c>
      <c r="ES768" s="53">
        <v>0.12005816</v>
      </c>
      <c r="ET768" s="53">
        <v>0.12533011999999999</v>
      </c>
      <c r="EU768" s="53">
        <v>0.12364550000000001</v>
      </c>
      <c r="EV768" s="53">
        <v>0.13085505</v>
      </c>
      <c r="EW768" s="53">
        <v>56.74783</v>
      </c>
      <c r="EX768" s="53">
        <v>56.246879999999997</v>
      </c>
      <c r="EY768" s="53">
        <v>55.813769999999998</v>
      </c>
      <c r="EZ768" s="53">
        <v>55.409439999999996</v>
      </c>
      <c r="FA768" s="53">
        <v>54.873939999999997</v>
      </c>
      <c r="FB768" s="53">
        <v>54.4938</v>
      </c>
      <c r="FC768" s="53">
        <v>54.497570000000003</v>
      </c>
      <c r="FD768" s="53">
        <v>55.487789999999997</v>
      </c>
      <c r="FE768" s="53">
        <v>57.030970000000003</v>
      </c>
      <c r="FF768" s="53">
        <v>59.015219999999999</v>
      </c>
      <c r="FG768" s="53">
        <v>61.614750000000001</v>
      </c>
      <c r="FH768" s="53">
        <v>64.239289999999997</v>
      </c>
      <c r="FI768" s="53">
        <v>66.360050000000001</v>
      </c>
      <c r="FJ768" s="53">
        <v>68.140559999999994</v>
      </c>
      <c r="FK768" s="53">
        <v>68.768919999999994</v>
      </c>
      <c r="FL768" s="53">
        <v>68.336960000000005</v>
      </c>
      <c r="FM768" s="53">
        <v>67.320689999999999</v>
      </c>
      <c r="FN768" s="53">
        <v>65.890730000000005</v>
      </c>
      <c r="FO768" s="53">
        <v>64.317539999999994</v>
      </c>
      <c r="FP768" s="53">
        <v>62.7652</v>
      </c>
      <c r="FQ768" s="53">
        <v>60.920409999999997</v>
      </c>
      <c r="FR768" s="53">
        <v>59.135359999999999</v>
      </c>
      <c r="FS768" s="53">
        <v>58.21519</v>
      </c>
      <c r="FT768" s="53">
        <v>57.364440000000002</v>
      </c>
      <c r="FU768" s="53">
        <v>499</v>
      </c>
      <c r="FV768" s="53">
        <v>568.12270000000001</v>
      </c>
      <c r="FW768" s="53">
        <v>15.459849999999999</v>
      </c>
      <c r="FX768" s="53">
        <v>1</v>
      </c>
    </row>
    <row r="769" spans="1:180" x14ac:dyDescent="0.3">
      <c r="A769" t="s">
        <v>174</v>
      </c>
      <c r="B769" t="s">
        <v>249</v>
      </c>
      <c r="C769" t="s">
        <v>0</v>
      </c>
      <c r="D769" t="s">
        <v>248</v>
      </c>
      <c r="E769" t="s">
        <v>187</v>
      </c>
      <c r="F769" t="s">
        <v>231</v>
      </c>
      <c r="G769" t="s">
        <v>242</v>
      </c>
      <c r="H769" s="53">
        <v>171</v>
      </c>
      <c r="I769" s="53">
        <v>0.19650259</v>
      </c>
      <c r="J769" s="53">
        <v>0.19548035999999999</v>
      </c>
      <c r="K769" s="53">
        <v>0.19066892999999999</v>
      </c>
      <c r="L769" s="53">
        <v>0.18824877000000001</v>
      </c>
      <c r="M769" s="53">
        <v>0.18792917000000001</v>
      </c>
      <c r="N769" s="53">
        <v>0.17848467000000001</v>
      </c>
      <c r="O769" s="53">
        <v>0.18004487</v>
      </c>
      <c r="P769" s="53">
        <v>0.18855485999999999</v>
      </c>
      <c r="Q769" s="53">
        <v>0.20649703</v>
      </c>
      <c r="R769" s="53">
        <v>0.21722250000000001</v>
      </c>
      <c r="S769" s="53">
        <v>0.22682192000000001</v>
      </c>
      <c r="T769" s="53">
        <v>0.23423289</v>
      </c>
      <c r="U769" s="53">
        <v>0.23856056</v>
      </c>
      <c r="V769" s="53">
        <v>0.22777884000000001</v>
      </c>
      <c r="W769" s="53">
        <v>0.23159898000000001</v>
      </c>
      <c r="X769" s="53">
        <v>0.22675181</v>
      </c>
      <c r="Y769" s="53">
        <v>0.22333797</v>
      </c>
      <c r="Z769" s="53">
        <v>0.22370819</v>
      </c>
      <c r="AA769" s="53">
        <v>0.21243962999999999</v>
      </c>
      <c r="AB769" s="53">
        <v>0.21427976000000001</v>
      </c>
      <c r="AC769" s="53">
        <v>0.21373101999999999</v>
      </c>
      <c r="AD769" s="53">
        <v>0.21006324000000001</v>
      </c>
      <c r="AE769" s="53">
        <v>0.20129264999999999</v>
      </c>
      <c r="AF769" s="53">
        <v>0.19587879</v>
      </c>
      <c r="AG769" s="53">
        <v>7.6268000000000004E-3</v>
      </c>
      <c r="AH769" s="53">
        <v>1.0403249999999999E-2</v>
      </c>
      <c r="AI769" s="53">
        <v>9.4517500000000001E-3</v>
      </c>
      <c r="AJ769" s="53">
        <v>9.0316200000000006E-3</v>
      </c>
      <c r="AK769" s="53">
        <v>7.35799E-3</v>
      </c>
      <c r="AL769" s="53">
        <v>-1.62217E-3</v>
      </c>
      <c r="AM769" s="53">
        <v>1.3497779999999999E-2</v>
      </c>
      <c r="AN769" s="53">
        <v>1.200208E-2</v>
      </c>
      <c r="AO769" s="53">
        <v>1.5893729999999998E-2</v>
      </c>
      <c r="AP769" s="53">
        <v>7.8155599999999992E-3</v>
      </c>
      <c r="AQ769" s="53">
        <v>2.2542899999999999E-3</v>
      </c>
      <c r="AR769" s="53">
        <v>7.7143200000000002E-3</v>
      </c>
      <c r="AS769" s="53">
        <v>8.2465400000000001E-3</v>
      </c>
      <c r="AT769" s="53">
        <v>-4.0288800000000003E-3</v>
      </c>
      <c r="AU769" s="53">
        <v>2.1871199999999999E-3</v>
      </c>
      <c r="AV769" s="53">
        <v>4.5144E-4</v>
      </c>
      <c r="AW769" s="53">
        <v>-1.0826500000000001E-3</v>
      </c>
      <c r="AX769" s="53">
        <v>1.4883999999999999E-4</v>
      </c>
      <c r="AY769" s="53">
        <v>-2.5272099999999998E-3</v>
      </c>
      <c r="AZ769" s="53">
        <v>2.6399800000000001E-3</v>
      </c>
      <c r="BA769" s="53">
        <v>2.6530999999999998E-3</v>
      </c>
      <c r="BB769" s="53">
        <v>-7.2149700000000002E-3</v>
      </c>
      <c r="BC769" s="53">
        <v>-3.9284699999999999E-3</v>
      </c>
      <c r="BD769" s="53">
        <v>7.0114999999999999E-4</v>
      </c>
      <c r="BE769" s="53">
        <v>2.9292950000000002E-2</v>
      </c>
      <c r="BF769" s="53">
        <v>3.2360420000000001E-2</v>
      </c>
      <c r="BG769" s="53">
        <v>3.1211829999999999E-2</v>
      </c>
      <c r="BH769" s="53">
        <v>3.0905149999999999E-2</v>
      </c>
      <c r="BI769" s="53">
        <v>2.9131629999999999E-2</v>
      </c>
      <c r="BJ769" s="53">
        <v>2.0606510000000001E-2</v>
      </c>
      <c r="BK769" s="53">
        <v>3.2184289999999997E-2</v>
      </c>
      <c r="BL769" s="53">
        <v>3.1922140000000002E-2</v>
      </c>
      <c r="BM769" s="53">
        <v>3.5024840000000002E-2</v>
      </c>
      <c r="BN769" s="53">
        <v>2.733054E-2</v>
      </c>
      <c r="BO769" s="53">
        <v>2.1848240000000001E-2</v>
      </c>
      <c r="BP769" s="53">
        <v>2.7504460000000001E-2</v>
      </c>
      <c r="BQ769" s="53">
        <v>2.8771950000000001E-2</v>
      </c>
      <c r="BR769" s="53">
        <v>1.693938E-2</v>
      </c>
      <c r="BS769" s="53">
        <v>2.2604470000000002E-2</v>
      </c>
      <c r="BT769" s="53">
        <v>2.0401820000000001E-2</v>
      </c>
      <c r="BU769" s="53">
        <v>1.8424579999999999E-2</v>
      </c>
      <c r="BV769" s="53">
        <v>2.0184839999999999E-2</v>
      </c>
      <c r="BW769" s="53">
        <v>1.5599439999999999E-2</v>
      </c>
      <c r="BX769" s="53">
        <v>2.1045069999999999E-2</v>
      </c>
      <c r="BY769" s="53">
        <v>2.1667479999999999E-2</v>
      </c>
      <c r="BZ769" s="53">
        <v>1.539014E-2</v>
      </c>
      <c r="CA769" s="53">
        <v>1.806319E-2</v>
      </c>
      <c r="CB769" s="53">
        <v>2.238884E-2</v>
      </c>
      <c r="CC769" s="53">
        <v>4.4298869999999997E-2</v>
      </c>
      <c r="CD769" s="53">
        <v>4.7567869999999998E-2</v>
      </c>
      <c r="CE769" s="53">
        <v>4.6282770000000001E-2</v>
      </c>
      <c r="CF769" s="53">
        <v>4.6054690000000002E-2</v>
      </c>
      <c r="CG769" s="53">
        <v>4.4212000000000001E-2</v>
      </c>
      <c r="CH769" s="53">
        <v>3.6002029999999997E-2</v>
      </c>
      <c r="CI769" s="53">
        <v>4.5126510000000002E-2</v>
      </c>
      <c r="CJ769" s="53">
        <v>4.5718710000000003E-2</v>
      </c>
      <c r="CK769" s="53">
        <v>4.8274989999999997E-2</v>
      </c>
      <c r="CL769" s="53">
        <v>4.0846559999999997E-2</v>
      </c>
      <c r="CM769" s="53">
        <v>3.5418959999999999E-2</v>
      </c>
      <c r="CN769" s="53">
        <v>4.1211030000000003E-2</v>
      </c>
      <c r="CO769" s="53">
        <v>4.298776E-2</v>
      </c>
      <c r="CP769" s="53">
        <v>3.1461950000000002E-2</v>
      </c>
      <c r="CQ769" s="53">
        <v>3.6745470000000002E-2</v>
      </c>
      <c r="CR769" s="53">
        <v>3.4219390000000002E-2</v>
      </c>
      <c r="CS769" s="53">
        <v>3.193522E-2</v>
      </c>
      <c r="CT769" s="53">
        <v>3.4061710000000002E-2</v>
      </c>
      <c r="CU769" s="53">
        <v>2.8153879999999999E-2</v>
      </c>
      <c r="CV769" s="53">
        <v>3.3792389999999999E-2</v>
      </c>
      <c r="CW769" s="53">
        <v>3.4836770000000003E-2</v>
      </c>
      <c r="CX769" s="53">
        <v>3.104637E-2</v>
      </c>
      <c r="CY769" s="53">
        <v>3.3294539999999997E-2</v>
      </c>
      <c r="CZ769" s="53">
        <v>3.7409669999999999E-2</v>
      </c>
      <c r="DA769" s="53">
        <v>5.9304780000000001E-2</v>
      </c>
      <c r="DB769" s="53">
        <v>6.2775349999999994E-2</v>
      </c>
      <c r="DC769" s="53">
        <v>6.1353739999999997E-2</v>
      </c>
      <c r="DD769" s="53">
        <v>6.1204250000000002E-2</v>
      </c>
      <c r="DE769" s="53">
        <v>5.9292350000000001E-2</v>
      </c>
      <c r="DF769" s="53">
        <v>5.1397539999999999E-2</v>
      </c>
      <c r="DG769" s="53">
        <v>5.8068710000000003E-2</v>
      </c>
      <c r="DH769" s="53">
        <v>5.9515279999999997E-2</v>
      </c>
      <c r="DI769" s="53">
        <v>6.1525129999999997E-2</v>
      </c>
      <c r="DJ769" s="53">
        <v>5.4362580000000001E-2</v>
      </c>
      <c r="DK769" s="53">
        <v>4.8989650000000003E-2</v>
      </c>
      <c r="DL769" s="53">
        <v>5.4917609999999999E-2</v>
      </c>
      <c r="DM769" s="53">
        <v>5.7203589999999999E-2</v>
      </c>
      <c r="DN769" s="53">
        <v>4.5984499999999998E-2</v>
      </c>
      <c r="DO769" s="53">
        <v>5.088645E-2</v>
      </c>
      <c r="DP769" s="53">
        <v>4.8036959999999997E-2</v>
      </c>
      <c r="DQ769" s="53">
        <v>4.5445880000000001E-2</v>
      </c>
      <c r="DR769" s="53">
        <v>4.7938580000000001E-2</v>
      </c>
      <c r="DS769" s="53">
        <v>4.0708349999999997E-2</v>
      </c>
      <c r="DT769" s="53">
        <v>4.6539700000000003E-2</v>
      </c>
      <c r="DU769" s="53">
        <v>4.8006060000000003E-2</v>
      </c>
      <c r="DV769" s="53">
        <v>4.6702609999999999E-2</v>
      </c>
      <c r="DW769" s="53">
        <v>4.852588E-2</v>
      </c>
      <c r="DX769" s="53">
        <v>5.2430520000000001E-2</v>
      </c>
      <c r="DY769" s="53">
        <v>8.0970929999999997E-2</v>
      </c>
      <c r="DZ769" s="53">
        <v>8.4732500000000002E-2</v>
      </c>
      <c r="EA769" s="53">
        <v>8.3113800000000002E-2</v>
      </c>
      <c r="EB769" s="53">
        <v>8.3077789999999999E-2</v>
      </c>
      <c r="EC769" s="53">
        <v>8.1065999999999999E-2</v>
      </c>
      <c r="ED769" s="53">
        <v>7.3626220000000006E-2</v>
      </c>
      <c r="EE769" s="53">
        <v>7.6755210000000004E-2</v>
      </c>
      <c r="EF769" s="53">
        <v>7.9435350000000002E-2</v>
      </c>
      <c r="EG769" s="53">
        <v>8.0656240000000004E-2</v>
      </c>
      <c r="EH769" s="53">
        <v>7.3877559999999995E-2</v>
      </c>
      <c r="EI769" s="53">
        <v>6.8583599999999995E-2</v>
      </c>
      <c r="EJ769" s="53">
        <v>7.4707750000000003E-2</v>
      </c>
      <c r="EK769" s="53">
        <v>7.7728969999999994E-2</v>
      </c>
      <c r="EL769" s="53">
        <v>6.6952780000000003E-2</v>
      </c>
      <c r="EM769" s="53">
        <v>7.1303800000000001E-2</v>
      </c>
      <c r="EN769" s="53">
        <v>6.7987339999999993E-2</v>
      </c>
      <c r="EO769" s="53">
        <v>6.4953120000000003E-2</v>
      </c>
      <c r="EP769" s="53">
        <v>6.7974590000000001E-2</v>
      </c>
      <c r="EQ769" s="53">
        <v>5.8834980000000002E-2</v>
      </c>
      <c r="ER769" s="53">
        <v>6.4944790000000002E-2</v>
      </c>
      <c r="ES769" s="53">
        <v>6.7020419999999997E-2</v>
      </c>
      <c r="ET769" s="53">
        <v>6.9307720000000003E-2</v>
      </c>
      <c r="EU769" s="53">
        <v>7.0517540000000004E-2</v>
      </c>
      <c r="EV769" s="53">
        <v>7.4118210000000004E-2</v>
      </c>
      <c r="EW769" s="53">
        <v>57.356090000000002</v>
      </c>
      <c r="EX769" s="53">
        <v>56.753509999999999</v>
      </c>
      <c r="EY769" s="53">
        <v>56.012900000000002</v>
      </c>
      <c r="EZ769" s="53">
        <v>55.522289999999998</v>
      </c>
      <c r="FA769" s="53">
        <v>54.748869999999997</v>
      </c>
      <c r="FB769" s="53">
        <v>54.334290000000003</v>
      </c>
      <c r="FC769" s="53">
        <v>54.354080000000003</v>
      </c>
      <c r="FD769" s="53">
        <v>56.114980000000003</v>
      </c>
      <c r="FE769" s="53">
        <v>58.94464</v>
      </c>
      <c r="FF769" s="53">
        <v>62.040959999999998</v>
      </c>
      <c r="FG769" s="53">
        <v>64.746120000000005</v>
      </c>
      <c r="FH769" s="53">
        <v>66.767409999999998</v>
      </c>
      <c r="FI769" s="53">
        <v>67.055359999999993</v>
      </c>
      <c r="FJ769" s="53">
        <v>68.033439999999999</v>
      </c>
      <c r="FK769" s="53">
        <v>69.658439999999999</v>
      </c>
      <c r="FL769" s="53">
        <v>69.935000000000002</v>
      </c>
      <c r="FM769" s="53">
        <v>69.319890000000001</v>
      </c>
      <c r="FN769" s="53">
        <v>68.082409999999996</v>
      </c>
      <c r="FO769" s="53">
        <v>66.482960000000006</v>
      </c>
      <c r="FP769" s="53">
        <v>64.150180000000006</v>
      </c>
      <c r="FQ769" s="53">
        <v>61.829909999999998</v>
      </c>
      <c r="FR769" s="53">
        <v>60.069009999999999</v>
      </c>
      <c r="FS769" s="53">
        <v>59.163330000000002</v>
      </c>
      <c r="FT769" s="53">
        <v>58.349820000000001</v>
      </c>
      <c r="FU769" s="53">
        <v>499</v>
      </c>
      <c r="FV769" s="53">
        <v>562.43619999999999</v>
      </c>
      <c r="FW769" s="53">
        <v>15.6008</v>
      </c>
      <c r="FX769" s="53">
        <v>1</v>
      </c>
    </row>
    <row r="770" spans="1:180" x14ac:dyDescent="0.3">
      <c r="A770" t="s">
        <v>174</v>
      </c>
      <c r="B770" t="s">
        <v>249</v>
      </c>
      <c r="C770" t="s">
        <v>0</v>
      </c>
      <c r="D770" t="s">
        <v>248</v>
      </c>
      <c r="E770" t="s">
        <v>189</v>
      </c>
      <c r="F770" t="s">
        <v>232</v>
      </c>
      <c r="G770" t="s">
        <v>242</v>
      </c>
      <c r="H770" s="53">
        <v>191</v>
      </c>
      <c r="I770" s="53">
        <v>0.19933350999999999</v>
      </c>
      <c r="J770" s="53">
        <v>0.19519512</v>
      </c>
      <c r="K770" s="53">
        <v>0.18757524</v>
      </c>
      <c r="L770" s="53">
        <v>0.18258537999999999</v>
      </c>
      <c r="M770" s="53">
        <v>0.18863616</v>
      </c>
      <c r="N770" s="53">
        <v>0.18349852999999999</v>
      </c>
      <c r="O770" s="53">
        <v>0.17032377000000001</v>
      </c>
      <c r="P770" s="53">
        <v>0.16903372</v>
      </c>
      <c r="Q770" s="53">
        <v>0.18977127999999999</v>
      </c>
      <c r="R770" s="53">
        <v>0.21205450000000001</v>
      </c>
      <c r="S770" s="53">
        <v>0.23995100999999999</v>
      </c>
      <c r="T770" s="53">
        <v>0.26369861</v>
      </c>
      <c r="U770" s="53">
        <v>0.28700958999999998</v>
      </c>
      <c r="V770" s="53">
        <v>0.30159491999999999</v>
      </c>
      <c r="W770" s="53">
        <v>0.30541931</v>
      </c>
      <c r="X770" s="53">
        <v>0.31447119000000001</v>
      </c>
      <c r="Y770" s="53">
        <v>0.31211920999999998</v>
      </c>
      <c r="Z770" s="53">
        <v>0.29165604000000001</v>
      </c>
      <c r="AA770" s="53">
        <v>0.29184379999999999</v>
      </c>
      <c r="AB770" s="53">
        <v>0.26433273000000002</v>
      </c>
      <c r="AC770" s="53">
        <v>0.26045467</v>
      </c>
      <c r="AD770" s="53">
        <v>0.23661194999999999</v>
      </c>
      <c r="AE770" s="53">
        <v>0.22727834999999999</v>
      </c>
      <c r="AF770" s="53">
        <v>0.21196397</v>
      </c>
      <c r="AG770" s="53">
        <v>-2.228422E-2</v>
      </c>
      <c r="AH770" s="53">
        <v>-1.6969399999999999E-2</v>
      </c>
      <c r="AI770" s="53">
        <v>-1.40322E-2</v>
      </c>
      <c r="AJ770" s="53">
        <v>-1.32958E-2</v>
      </c>
      <c r="AK770" s="53">
        <v>-6.8484399999999999E-3</v>
      </c>
      <c r="AL770" s="53">
        <v>-1.6420669999999998E-2</v>
      </c>
      <c r="AM770" s="53">
        <v>-1.7827059999999999E-2</v>
      </c>
      <c r="AN770" s="53">
        <v>-2.4539200000000001E-2</v>
      </c>
      <c r="AO770" s="53">
        <v>-3.0434570000000001E-2</v>
      </c>
      <c r="AP770" s="53">
        <v>-5.5890290000000002E-2</v>
      </c>
      <c r="AQ770" s="53">
        <v>-7.3939729999999995E-2</v>
      </c>
      <c r="AR770" s="53">
        <v>-8.2977369999999995E-2</v>
      </c>
      <c r="AS770" s="53">
        <v>-7.6335120000000006E-2</v>
      </c>
      <c r="AT770" s="53">
        <v>-7.5170929999999997E-2</v>
      </c>
      <c r="AU770" s="53">
        <v>-8.2566379999999995E-2</v>
      </c>
      <c r="AV770" s="53">
        <v>-6.9630789999999998E-2</v>
      </c>
      <c r="AW770" s="53">
        <v>-6.3344410000000004E-2</v>
      </c>
      <c r="AX770" s="53">
        <v>-6.3706879999999994E-2</v>
      </c>
      <c r="AY770" s="53">
        <v>-3.7495939999999998E-2</v>
      </c>
      <c r="AZ770" s="53">
        <v>-3.9991659999999998E-2</v>
      </c>
      <c r="BA770" s="53">
        <v>-3.254336E-2</v>
      </c>
      <c r="BB770" s="53">
        <v>-3.2179569999999998E-2</v>
      </c>
      <c r="BC770" s="53">
        <v>-2.122682E-2</v>
      </c>
      <c r="BD770" s="53">
        <v>-2.4367070000000001E-2</v>
      </c>
      <c r="BE770" s="53">
        <v>-1.251237E-2</v>
      </c>
      <c r="BF770" s="53">
        <v>-7.6950300000000003E-3</v>
      </c>
      <c r="BG770" s="53">
        <v>-5.6055999999999996E-3</v>
      </c>
      <c r="BH770" s="53">
        <v>-4.9725300000000002E-3</v>
      </c>
      <c r="BI770" s="53">
        <v>2.2186599999999999E-3</v>
      </c>
      <c r="BJ770" s="53">
        <v>-6.2870499999999998E-3</v>
      </c>
      <c r="BK770" s="53">
        <v>-7.8581199999999997E-3</v>
      </c>
      <c r="BL770" s="53">
        <v>-1.481788E-2</v>
      </c>
      <c r="BM770" s="53">
        <v>-2.0872100000000001E-2</v>
      </c>
      <c r="BN770" s="53">
        <v>-4.5251399999999997E-2</v>
      </c>
      <c r="BO770" s="53">
        <v>-5.9911289999999999E-2</v>
      </c>
      <c r="BP770" s="53">
        <v>-6.6711489999999998E-2</v>
      </c>
      <c r="BQ770" s="53">
        <v>-5.9836920000000002E-2</v>
      </c>
      <c r="BR770" s="53">
        <v>-5.7910669999999997E-2</v>
      </c>
      <c r="BS770" s="53">
        <v>-6.4872650000000004E-2</v>
      </c>
      <c r="BT770" s="53">
        <v>-5.3118970000000001E-2</v>
      </c>
      <c r="BU770" s="53">
        <v>-4.8329740000000003E-2</v>
      </c>
      <c r="BV770" s="53">
        <v>-5.0057339999999999E-2</v>
      </c>
      <c r="BW770" s="53">
        <v>-2.3280550000000001E-2</v>
      </c>
      <c r="BX770" s="53">
        <v>-2.9101390000000001E-2</v>
      </c>
      <c r="BY770" s="53">
        <v>-2.2235439999999999E-2</v>
      </c>
      <c r="BZ770" s="53">
        <v>-2.223433E-2</v>
      </c>
      <c r="CA770" s="53">
        <v>-1.219688E-2</v>
      </c>
      <c r="CB770" s="53">
        <v>-1.4846949999999999E-2</v>
      </c>
      <c r="CC770" s="53">
        <v>-5.7444000000000002E-3</v>
      </c>
      <c r="CD770" s="53">
        <v>-1.2716400000000001E-3</v>
      </c>
      <c r="CE770" s="53">
        <v>2.3063000000000001E-4</v>
      </c>
      <c r="CF770" s="53">
        <v>7.9213000000000005E-4</v>
      </c>
      <c r="CG770" s="53">
        <v>8.4985100000000008E-3</v>
      </c>
      <c r="CH770" s="53">
        <v>7.3147000000000002E-4</v>
      </c>
      <c r="CI770" s="53">
        <v>-9.5365999999999995E-4</v>
      </c>
      <c r="CJ770" s="53">
        <v>-8.0849000000000008E-3</v>
      </c>
      <c r="CK770" s="53">
        <v>-1.424917E-2</v>
      </c>
      <c r="CL770" s="53">
        <v>-3.788292E-2</v>
      </c>
      <c r="CM770" s="53">
        <v>-5.0195259999999998E-2</v>
      </c>
      <c r="CN770" s="53">
        <v>-5.5445769999999998E-2</v>
      </c>
      <c r="CO770" s="53">
        <v>-4.8410330000000001E-2</v>
      </c>
      <c r="CP770" s="53">
        <v>-4.5956240000000002E-2</v>
      </c>
      <c r="CQ770" s="53">
        <v>-5.2618039999999998E-2</v>
      </c>
      <c r="CR770" s="53">
        <v>-4.1682940000000002E-2</v>
      </c>
      <c r="CS770" s="53">
        <v>-3.7930650000000003E-2</v>
      </c>
      <c r="CT770" s="53">
        <v>-4.06037E-2</v>
      </c>
      <c r="CU770" s="53">
        <v>-1.3435020000000001E-2</v>
      </c>
      <c r="CV770" s="53">
        <v>-2.1558819999999999E-2</v>
      </c>
      <c r="CW770" s="53">
        <v>-1.5096180000000001E-2</v>
      </c>
      <c r="CX770" s="53">
        <v>-1.534628E-2</v>
      </c>
      <c r="CY770" s="53">
        <v>-5.9427500000000001E-3</v>
      </c>
      <c r="CZ770" s="53">
        <v>-8.2533199999999998E-3</v>
      </c>
      <c r="DA770" s="53">
        <v>1.0235699999999999E-3</v>
      </c>
      <c r="DB770" s="53">
        <v>5.15177E-3</v>
      </c>
      <c r="DC770" s="53">
        <v>6.0668700000000002E-3</v>
      </c>
      <c r="DD770" s="53">
        <v>6.5567999999999998E-3</v>
      </c>
      <c r="DE770" s="53">
        <v>1.4778360000000001E-2</v>
      </c>
      <c r="DF770" s="53">
        <v>7.7499999999999999E-3</v>
      </c>
      <c r="DG770" s="53">
        <v>5.9508E-3</v>
      </c>
      <c r="DH770" s="53">
        <v>-1.35194E-3</v>
      </c>
      <c r="DI770" s="53">
        <v>-7.6262300000000003E-3</v>
      </c>
      <c r="DJ770" s="53">
        <v>-3.0514469999999998E-2</v>
      </c>
      <c r="DK770" s="53">
        <v>-4.0479220000000003E-2</v>
      </c>
      <c r="DL770" s="53">
        <v>-4.4180079999999997E-2</v>
      </c>
      <c r="DM770" s="53">
        <v>-3.6983729999999999E-2</v>
      </c>
      <c r="DN770" s="53">
        <v>-3.4001839999999998E-2</v>
      </c>
      <c r="DO770" s="53">
        <v>-4.0363419999999997E-2</v>
      </c>
      <c r="DP770" s="53">
        <v>-3.0246909999999998E-2</v>
      </c>
      <c r="DQ770" s="53">
        <v>-2.753154E-2</v>
      </c>
      <c r="DR770" s="53">
        <v>-3.115006E-2</v>
      </c>
      <c r="DS770" s="53">
        <v>-3.5894799999999999E-3</v>
      </c>
      <c r="DT770" s="53">
        <v>-1.4016270000000001E-2</v>
      </c>
      <c r="DU770" s="53">
        <v>-7.9569500000000008E-3</v>
      </c>
      <c r="DV770" s="53">
        <v>-8.4582200000000007E-3</v>
      </c>
      <c r="DW770" s="53">
        <v>3.1135000000000001E-4</v>
      </c>
      <c r="DX770" s="53">
        <v>-1.6596899999999999E-3</v>
      </c>
      <c r="DY770" s="53">
        <v>1.079543E-2</v>
      </c>
      <c r="DZ770" s="53">
        <v>1.4426130000000001E-2</v>
      </c>
      <c r="EA770" s="53">
        <v>1.449346E-2</v>
      </c>
      <c r="EB770" s="53">
        <v>1.488007E-2</v>
      </c>
      <c r="EC770" s="53">
        <v>2.3845450000000001E-2</v>
      </c>
      <c r="ED770" s="53">
        <v>1.7883639999999999E-2</v>
      </c>
      <c r="EE770" s="53">
        <v>1.591975E-2</v>
      </c>
      <c r="EF770" s="53">
        <v>8.3693900000000009E-3</v>
      </c>
      <c r="EG770" s="53">
        <v>1.93622E-3</v>
      </c>
      <c r="EH770" s="53">
        <v>-1.9875569999999999E-2</v>
      </c>
      <c r="EI770" s="53">
        <v>-2.6450810000000002E-2</v>
      </c>
      <c r="EJ770" s="53">
        <v>-2.7914169999999999E-2</v>
      </c>
      <c r="EK770" s="53">
        <v>-2.0485529999999998E-2</v>
      </c>
      <c r="EL770" s="53">
        <v>-1.6741550000000001E-2</v>
      </c>
      <c r="EM770" s="53">
        <v>-2.2669689999999999E-2</v>
      </c>
      <c r="EN770" s="53">
        <v>-1.37351E-2</v>
      </c>
      <c r="EO770" s="53">
        <v>-1.2516879999999999E-2</v>
      </c>
      <c r="EP770" s="53">
        <v>-1.750051E-2</v>
      </c>
      <c r="EQ770" s="53">
        <v>1.0625880000000001E-2</v>
      </c>
      <c r="ER770" s="53">
        <v>-3.1259999999999999E-3</v>
      </c>
      <c r="ES770" s="53">
        <v>2.3509799999999999E-3</v>
      </c>
      <c r="ET770" s="53">
        <v>1.48701E-3</v>
      </c>
      <c r="EU770" s="53">
        <v>9.3412900000000004E-3</v>
      </c>
      <c r="EV770" s="53">
        <v>7.8604499999999997E-3</v>
      </c>
      <c r="EW770" s="53">
        <v>83.111109999999996</v>
      </c>
      <c r="EX770" s="53">
        <v>81.333340000000007</v>
      </c>
      <c r="EY770" s="53">
        <v>79.55556</v>
      </c>
      <c r="EZ770" s="53">
        <v>77.611109999999996</v>
      </c>
      <c r="FA770" s="53">
        <v>75.833340000000007</v>
      </c>
      <c r="FB770" s="53">
        <v>74.55556</v>
      </c>
      <c r="FC770" s="53">
        <v>73.666659999999993</v>
      </c>
      <c r="FD770" s="53">
        <v>75.44444</v>
      </c>
      <c r="FE770" s="53">
        <v>79.388890000000004</v>
      </c>
      <c r="FF770" s="53">
        <v>83.277780000000007</v>
      </c>
      <c r="FG770" s="53">
        <v>86.94444</v>
      </c>
      <c r="FH770" s="53">
        <v>90.44444</v>
      </c>
      <c r="FI770" s="53">
        <v>93.611109999999996</v>
      </c>
      <c r="FJ770" s="53">
        <v>96.05556</v>
      </c>
      <c r="FK770" s="53">
        <v>98.277780000000007</v>
      </c>
      <c r="FL770" s="53">
        <v>99.888890000000004</v>
      </c>
      <c r="FM770" s="53">
        <v>100.66670000000001</v>
      </c>
      <c r="FN770" s="53">
        <v>100.66670000000001</v>
      </c>
      <c r="FO770" s="53">
        <v>99.666659999999993</v>
      </c>
      <c r="FP770" s="53">
        <v>97.44444</v>
      </c>
      <c r="FQ770" s="53">
        <v>94.277780000000007</v>
      </c>
      <c r="FR770" s="53">
        <v>91</v>
      </c>
      <c r="FS770" s="53">
        <v>88.5</v>
      </c>
      <c r="FT770" s="53">
        <v>86.111109999999996</v>
      </c>
      <c r="FU770" s="53">
        <v>812</v>
      </c>
      <c r="FV770" s="53">
        <v>1337.23</v>
      </c>
      <c r="FW770" s="53">
        <v>16.537700000000001</v>
      </c>
      <c r="FX770" s="53">
        <v>1</v>
      </c>
    </row>
    <row r="771" spans="1:180" x14ac:dyDescent="0.3">
      <c r="A771" t="s">
        <v>174</v>
      </c>
      <c r="B771" t="s">
        <v>249</v>
      </c>
      <c r="C771" t="s">
        <v>0</v>
      </c>
      <c r="D771" t="s">
        <v>227</v>
      </c>
      <c r="E771" t="s">
        <v>190</v>
      </c>
      <c r="F771" t="s">
        <v>232</v>
      </c>
      <c r="G771" t="s">
        <v>242</v>
      </c>
      <c r="H771" s="53">
        <v>191</v>
      </c>
      <c r="I771" s="53">
        <v>0.18463540000000001</v>
      </c>
      <c r="J771" s="53">
        <v>0.17526206</v>
      </c>
      <c r="K771" s="53">
        <v>0.17254364999999999</v>
      </c>
      <c r="L771" s="53">
        <v>0.17112704000000001</v>
      </c>
      <c r="M771" s="53">
        <v>0.17602988</v>
      </c>
      <c r="N771" s="53">
        <v>0.18930615000000001</v>
      </c>
      <c r="O771" s="53">
        <v>0.20369329</v>
      </c>
      <c r="P771" s="53">
        <v>0.22347458000000001</v>
      </c>
      <c r="Q771" s="53">
        <v>0.29361398999999999</v>
      </c>
      <c r="R771" s="53">
        <v>0.32166654</v>
      </c>
      <c r="S771" s="53">
        <v>0.3709539</v>
      </c>
      <c r="T771" s="53">
        <v>0.39829001000000003</v>
      </c>
      <c r="U771" s="53">
        <v>0.41636891999999998</v>
      </c>
      <c r="V771" s="53">
        <v>0.43711285999999999</v>
      </c>
      <c r="W771" s="53">
        <v>0.45198221</v>
      </c>
      <c r="X771" s="53">
        <v>0.45983975999999999</v>
      </c>
      <c r="Y771" s="53">
        <v>0.43134446999999998</v>
      </c>
      <c r="Z771" s="53">
        <v>0.35050199999999998</v>
      </c>
      <c r="AA771" s="53">
        <v>0.30298349000000002</v>
      </c>
      <c r="AB771" s="53">
        <v>0.26737842000000001</v>
      </c>
      <c r="AC771" s="53">
        <v>0.23570202000000001</v>
      </c>
      <c r="AD771" s="53">
        <v>0.21230414</v>
      </c>
      <c r="AE771" s="53">
        <v>0.19802269</v>
      </c>
      <c r="AF771" s="53">
        <v>0.18476845</v>
      </c>
      <c r="AG771" s="53">
        <v>-7.4116E-3</v>
      </c>
      <c r="AH771" s="53">
        <v>-8.7019999999999997E-3</v>
      </c>
      <c r="AI771" s="53">
        <v>-6.7382700000000002E-3</v>
      </c>
      <c r="AJ771" s="53">
        <v>-5.9033100000000002E-3</v>
      </c>
      <c r="AK771" s="53">
        <v>-4.7784999999999998E-3</v>
      </c>
      <c r="AL771" s="53">
        <v>-9.0796599999999998E-3</v>
      </c>
      <c r="AM771" s="53">
        <v>-1.033744E-2</v>
      </c>
      <c r="AN771" s="53">
        <v>-1.667594E-2</v>
      </c>
      <c r="AO771" s="53">
        <v>-1.811836E-2</v>
      </c>
      <c r="AP771" s="53">
        <v>-3.8085210000000001E-2</v>
      </c>
      <c r="AQ771" s="53">
        <v>-2.990139E-2</v>
      </c>
      <c r="AR771" s="53">
        <v>-3.6244470000000001E-2</v>
      </c>
      <c r="AS771" s="53">
        <v>-3.8231189999999998E-2</v>
      </c>
      <c r="AT771" s="53">
        <v>-4.499148E-2</v>
      </c>
      <c r="AU771" s="53">
        <v>-4.8905509999999999E-2</v>
      </c>
      <c r="AV771" s="53">
        <v>-3.4997750000000001E-2</v>
      </c>
      <c r="AW771" s="53">
        <v>-2.649777E-2</v>
      </c>
      <c r="AX771" s="53">
        <v>-3.5573689999999998E-2</v>
      </c>
      <c r="AY771" s="53">
        <v>-2.6970040000000001E-2</v>
      </c>
      <c r="AZ771" s="53">
        <v>-3.3800810000000001E-2</v>
      </c>
      <c r="BA771" s="53">
        <v>-2.9179110000000001E-2</v>
      </c>
      <c r="BB771" s="53">
        <v>-1.9651780000000001E-2</v>
      </c>
      <c r="BC771" s="53">
        <v>-1.536855E-2</v>
      </c>
      <c r="BD771" s="53">
        <v>-1.5938359999999999E-2</v>
      </c>
      <c r="BE771" s="53">
        <v>-1.2019800000000001E-3</v>
      </c>
      <c r="BF771" s="53">
        <v>-2.6664700000000002E-3</v>
      </c>
      <c r="BG771" s="53">
        <v>-7.8675000000000001E-4</v>
      </c>
      <c r="BH771" s="53">
        <v>2.5557999999999999E-4</v>
      </c>
      <c r="BI771" s="53">
        <v>3.1329299999999999E-3</v>
      </c>
      <c r="BJ771" s="53">
        <v>-1.15314E-3</v>
      </c>
      <c r="BK771" s="53">
        <v>-1.8360099999999999E-3</v>
      </c>
      <c r="BL771" s="53">
        <v>-8.9609400000000006E-3</v>
      </c>
      <c r="BM771" s="53">
        <v>-8.76037E-3</v>
      </c>
      <c r="BN771" s="53">
        <v>-3.0113689999999999E-2</v>
      </c>
      <c r="BO771" s="53">
        <v>-2.0807409999999998E-2</v>
      </c>
      <c r="BP771" s="53">
        <v>-2.596532E-2</v>
      </c>
      <c r="BQ771" s="53">
        <v>-2.693868E-2</v>
      </c>
      <c r="BR771" s="53">
        <v>-3.2818399999999998E-2</v>
      </c>
      <c r="BS771" s="53">
        <v>-3.5647480000000002E-2</v>
      </c>
      <c r="BT771" s="53">
        <v>-2.2957249999999998E-2</v>
      </c>
      <c r="BU771" s="53">
        <v>-1.499528E-2</v>
      </c>
      <c r="BV771" s="53">
        <v>-2.3291059999999999E-2</v>
      </c>
      <c r="BW771" s="53">
        <v>-1.551751E-2</v>
      </c>
      <c r="BX771" s="53">
        <v>-2.4499509999999999E-2</v>
      </c>
      <c r="BY771" s="53">
        <v>-2.034414E-2</v>
      </c>
      <c r="BZ771" s="53">
        <v>-1.295286E-2</v>
      </c>
      <c r="CA771" s="53">
        <v>-8.7877400000000005E-3</v>
      </c>
      <c r="CB771" s="53">
        <v>-9.5519699999999999E-3</v>
      </c>
      <c r="CC771" s="53">
        <v>3.0987599999999999E-3</v>
      </c>
      <c r="CD771" s="53">
        <v>1.5137099999999999E-3</v>
      </c>
      <c r="CE771" s="53">
        <v>3.3352799999999999E-3</v>
      </c>
      <c r="CF771" s="53">
        <v>4.5212000000000004E-3</v>
      </c>
      <c r="CG771" s="53">
        <v>8.6123599999999995E-3</v>
      </c>
      <c r="CH771" s="53">
        <v>4.3367500000000003E-3</v>
      </c>
      <c r="CI771" s="53">
        <v>4.0520499999999997E-3</v>
      </c>
      <c r="CJ771" s="53">
        <v>-3.6175600000000001E-3</v>
      </c>
      <c r="CK771" s="53">
        <v>-2.2790499999999999E-3</v>
      </c>
      <c r="CL771" s="53">
        <v>-2.4592639999999999E-2</v>
      </c>
      <c r="CM771" s="53">
        <v>-1.450893E-2</v>
      </c>
      <c r="CN771" s="53">
        <v>-1.884603E-2</v>
      </c>
      <c r="CO771" s="53">
        <v>-1.9117530000000001E-2</v>
      </c>
      <c r="CP771" s="53">
        <v>-2.438734E-2</v>
      </c>
      <c r="CQ771" s="53">
        <v>-2.6465019999999999E-2</v>
      </c>
      <c r="CR771" s="53">
        <v>-1.4618030000000001E-2</v>
      </c>
      <c r="CS771" s="53">
        <v>-7.0286899999999998E-3</v>
      </c>
      <c r="CT771" s="53">
        <v>-1.4784139999999999E-2</v>
      </c>
      <c r="CU771" s="53">
        <v>-7.5855300000000001E-3</v>
      </c>
      <c r="CV771" s="53">
        <v>-1.8057460000000001E-2</v>
      </c>
      <c r="CW771" s="53">
        <v>-1.4225069999999999E-2</v>
      </c>
      <c r="CX771" s="53">
        <v>-8.3132199999999996E-3</v>
      </c>
      <c r="CY771" s="53">
        <v>-4.22989E-3</v>
      </c>
      <c r="CZ771" s="53">
        <v>-5.1287499999999996E-3</v>
      </c>
      <c r="DA771" s="53">
        <v>7.3995099999999998E-3</v>
      </c>
      <c r="DB771" s="53">
        <v>5.6939199999999999E-3</v>
      </c>
      <c r="DC771" s="53">
        <v>7.4572900000000001E-3</v>
      </c>
      <c r="DD771" s="53">
        <v>8.7868200000000007E-3</v>
      </c>
      <c r="DE771" s="53">
        <v>1.409181E-2</v>
      </c>
      <c r="DF771" s="53">
        <v>9.8266399999999993E-3</v>
      </c>
      <c r="DG771" s="53">
        <v>9.9401200000000002E-3</v>
      </c>
      <c r="DH771" s="53">
        <v>1.7258200000000001E-3</v>
      </c>
      <c r="DI771" s="53">
        <v>4.2022700000000001E-3</v>
      </c>
      <c r="DJ771" s="53">
        <v>-1.9071620000000001E-2</v>
      </c>
      <c r="DK771" s="53">
        <v>-8.2104599999999993E-3</v>
      </c>
      <c r="DL771" s="53">
        <v>-1.1726729999999999E-2</v>
      </c>
      <c r="DM771" s="53">
        <v>-1.129637E-2</v>
      </c>
      <c r="DN771" s="53">
        <v>-1.5956290000000001E-2</v>
      </c>
      <c r="DO771" s="53">
        <v>-1.7282539999999999E-2</v>
      </c>
      <c r="DP771" s="53">
        <v>-6.2788200000000001E-3</v>
      </c>
      <c r="DQ771" s="53">
        <v>9.3791000000000002E-4</v>
      </c>
      <c r="DR771" s="53">
        <v>-6.27723E-3</v>
      </c>
      <c r="DS771" s="53">
        <v>3.4646999999999998E-4</v>
      </c>
      <c r="DT771" s="53">
        <v>-1.161542E-2</v>
      </c>
      <c r="DU771" s="53">
        <v>-8.1060000000000004E-3</v>
      </c>
      <c r="DV771" s="53">
        <v>-3.6735800000000001E-3</v>
      </c>
      <c r="DW771" s="53">
        <v>3.2797000000000002E-4</v>
      </c>
      <c r="DX771" s="53">
        <v>-7.0554999999999999E-4</v>
      </c>
      <c r="DY771" s="53">
        <v>1.3609130000000001E-2</v>
      </c>
      <c r="DZ771" s="53">
        <v>1.1729440000000001E-2</v>
      </c>
      <c r="EA771" s="53">
        <v>1.340883E-2</v>
      </c>
      <c r="EB771" s="53">
        <v>1.4945709999999999E-2</v>
      </c>
      <c r="EC771" s="53">
        <v>2.200324E-2</v>
      </c>
      <c r="ED771" s="53">
        <v>1.775316E-2</v>
      </c>
      <c r="EE771" s="53">
        <v>1.8441530000000001E-2</v>
      </c>
      <c r="EF771" s="53">
        <v>9.4408200000000008E-3</v>
      </c>
      <c r="EG771" s="53">
        <v>1.3560259999999999E-2</v>
      </c>
      <c r="EH771" s="53">
        <v>-1.11001E-2</v>
      </c>
      <c r="EI771" s="53">
        <v>8.8352999999999999E-4</v>
      </c>
      <c r="EJ771" s="53">
        <v>-1.4475899999999999E-3</v>
      </c>
      <c r="EK771" s="53">
        <v>-3.8580000000000002E-6</v>
      </c>
      <c r="EL771" s="53">
        <v>-3.7831900000000001E-3</v>
      </c>
      <c r="EM771" s="53">
        <v>-4.0245200000000002E-3</v>
      </c>
      <c r="EN771" s="53">
        <v>5.76167E-3</v>
      </c>
      <c r="EO771" s="53">
        <v>1.2440420000000001E-2</v>
      </c>
      <c r="EP771" s="53">
        <v>6.0054000000000001E-3</v>
      </c>
      <c r="EQ771" s="53">
        <v>1.179901E-2</v>
      </c>
      <c r="ER771" s="53">
        <v>-2.3141199999999998E-3</v>
      </c>
      <c r="ES771" s="53">
        <v>7.2897000000000001E-4</v>
      </c>
      <c r="ET771" s="53">
        <v>3.0253300000000001E-3</v>
      </c>
      <c r="EU771" s="53">
        <v>6.9087799999999998E-3</v>
      </c>
      <c r="EV771" s="53">
        <v>5.6808600000000002E-3</v>
      </c>
      <c r="EW771" s="53">
        <v>76.339579999999998</v>
      </c>
      <c r="EX771" s="53">
        <v>74.791499999999999</v>
      </c>
      <c r="EY771" s="53">
        <v>73.243639999999999</v>
      </c>
      <c r="EZ771" s="53">
        <v>71.743499999999997</v>
      </c>
      <c r="FA771" s="53">
        <v>70.052840000000003</v>
      </c>
      <c r="FB771" s="53">
        <v>68.81465</v>
      </c>
      <c r="FC771" s="53">
        <v>68.028919999999999</v>
      </c>
      <c r="FD771" s="53">
        <v>69.267780000000002</v>
      </c>
      <c r="FE771" s="53">
        <v>72.768270000000001</v>
      </c>
      <c r="FF771" s="53">
        <v>76.697140000000005</v>
      </c>
      <c r="FG771" s="53">
        <v>80.387720000000002</v>
      </c>
      <c r="FH771" s="53">
        <v>83.745090000000005</v>
      </c>
      <c r="FI771" s="53">
        <v>86.697879999999998</v>
      </c>
      <c r="FJ771" s="53">
        <v>89.341009999999997</v>
      </c>
      <c r="FK771" s="53">
        <v>91.412520000000001</v>
      </c>
      <c r="FL771" s="53">
        <v>92.840900000000005</v>
      </c>
      <c r="FM771" s="53">
        <v>93.245699999999999</v>
      </c>
      <c r="FN771" s="53">
        <v>92.840990000000005</v>
      </c>
      <c r="FO771" s="53">
        <v>91.126869999999997</v>
      </c>
      <c r="FP771" s="53">
        <v>88.364879999999999</v>
      </c>
      <c r="FQ771" s="53">
        <v>85.316999999999993</v>
      </c>
      <c r="FR771" s="53">
        <v>82.364379999999997</v>
      </c>
      <c r="FS771" s="53">
        <v>79.864140000000006</v>
      </c>
      <c r="FT771" s="53">
        <v>77.482619999999997</v>
      </c>
      <c r="FU771" s="53">
        <v>811.16669999999999</v>
      </c>
      <c r="FV771" s="53">
        <v>1160.771</v>
      </c>
      <c r="FW771" s="53">
        <v>15.045949999999999</v>
      </c>
      <c r="FX771" s="53">
        <v>1</v>
      </c>
    </row>
    <row r="772" spans="1:180" x14ac:dyDescent="0.3">
      <c r="A772" t="s">
        <v>174</v>
      </c>
      <c r="B772" t="s">
        <v>249</v>
      </c>
      <c r="C772" t="s">
        <v>0</v>
      </c>
      <c r="D772" t="s">
        <v>248</v>
      </c>
      <c r="E772" t="s">
        <v>188</v>
      </c>
      <c r="F772" t="s">
        <v>232</v>
      </c>
      <c r="G772" t="s">
        <v>242</v>
      </c>
      <c r="H772" s="53">
        <v>191</v>
      </c>
      <c r="I772" s="53">
        <v>0.22049689</v>
      </c>
      <c r="J772" s="53">
        <v>0.21295984000000001</v>
      </c>
      <c r="K772" s="53">
        <v>0.20369291</v>
      </c>
      <c r="L772" s="53">
        <v>0.19670059000000001</v>
      </c>
      <c r="M772" s="53">
        <v>0.20548277000000001</v>
      </c>
      <c r="N772" s="53">
        <v>0.19615414</v>
      </c>
      <c r="O772" s="53">
        <v>0.17348442</v>
      </c>
      <c r="P772" s="53">
        <v>0.19045098999999999</v>
      </c>
      <c r="Q772" s="53">
        <v>0.21654071</v>
      </c>
      <c r="R772" s="53">
        <v>0.24025125999999999</v>
      </c>
      <c r="S772" s="53">
        <v>0.26654738</v>
      </c>
      <c r="T772" s="53">
        <v>0.2838367</v>
      </c>
      <c r="U772" s="53">
        <v>0.2991335</v>
      </c>
      <c r="V772" s="53">
        <v>0.31074898000000001</v>
      </c>
      <c r="W772" s="53">
        <v>0.32580952000000002</v>
      </c>
      <c r="X772" s="53">
        <v>0.33070770999999999</v>
      </c>
      <c r="Y772" s="53">
        <v>0.32271112000000002</v>
      </c>
      <c r="Z772" s="53">
        <v>0.30448456000000002</v>
      </c>
      <c r="AA772" s="53">
        <v>0.30779898</v>
      </c>
      <c r="AB772" s="53">
        <v>0.29201970999999999</v>
      </c>
      <c r="AC772" s="53">
        <v>0.28518476999999998</v>
      </c>
      <c r="AD772" s="53">
        <v>0.26409875999999999</v>
      </c>
      <c r="AE772" s="53">
        <v>0.24883747000000001</v>
      </c>
      <c r="AF772" s="53">
        <v>0.23153726999999999</v>
      </c>
      <c r="AG772" s="53">
        <v>-1.486349E-2</v>
      </c>
      <c r="AH772" s="53">
        <v>-1.2072309999999999E-2</v>
      </c>
      <c r="AI772" s="53">
        <v>-1.214821E-2</v>
      </c>
      <c r="AJ772" s="53">
        <v>-1.2239450000000001E-2</v>
      </c>
      <c r="AK772" s="53">
        <v>-3.09275E-3</v>
      </c>
      <c r="AL772" s="53">
        <v>-1.578369E-2</v>
      </c>
      <c r="AM772" s="53">
        <v>-2.3520180000000002E-2</v>
      </c>
      <c r="AN772" s="53">
        <v>-2.668251E-2</v>
      </c>
      <c r="AO772" s="53">
        <v>-3.2894340000000001E-2</v>
      </c>
      <c r="AP772" s="53">
        <v>-5.4538009999999998E-2</v>
      </c>
      <c r="AQ772" s="53">
        <v>-7.1669269999999993E-2</v>
      </c>
      <c r="AR772" s="53">
        <v>-8.4579440000000006E-2</v>
      </c>
      <c r="AS772" s="53">
        <v>-8.5902099999999995E-2</v>
      </c>
      <c r="AT772" s="53">
        <v>-8.2491599999999998E-2</v>
      </c>
      <c r="AU772" s="53">
        <v>-7.6689690000000005E-2</v>
      </c>
      <c r="AV772" s="53">
        <v>-7.1897020000000006E-2</v>
      </c>
      <c r="AW772" s="53">
        <v>-7.4318060000000005E-2</v>
      </c>
      <c r="AX772" s="53">
        <v>-7.2121749999999998E-2</v>
      </c>
      <c r="AY772" s="53">
        <v>-4.4114830000000001E-2</v>
      </c>
      <c r="AZ772" s="53">
        <v>-2.757633E-2</v>
      </c>
      <c r="BA772" s="53">
        <v>-2.2071790000000001E-2</v>
      </c>
      <c r="BB772" s="53">
        <v>-1.930834E-2</v>
      </c>
      <c r="BC772" s="53">
        <v>-1.2474610000000001E-2</v>
      </c>
      <c r="BD772" s="53">
        <v>-1.592027E-2</v>
      </c>
      <c r="BE772" s="53">
        <v>-4.4708100000000004E-3</v>
      </c>
      <c r="BF772" s="53">
        <v>-1.29038E-3</v>
      </c>
      <c r="BG772" s="53">
        <v>-1.5998399999999999E-3</v>
      </c>
      <c r="BH772" s="53">
        <v>-2.3305999999999999E-3</v>
      </c>
      <c r="BI772" s="53">
        <v>7.9638399999999998E-3</v>
      </c>
      <c r="BJ772" s="53">
        <v>-4.0813799999999999E-3</v>
      </c>
      <c r="BK772" s="53">
        <v>-1.229912E-2</v>
      </c>
      <c r="BL772" s="53">
        <v>-1.5755089999999999E-2</v>
      </c>
      <c r="BM772" s="53">
        <v>-2.257164E-2</v>
      </c>
      <c r="BN772" s="53">
        <v>-4.3860990000000002E-2</v>
      </c>
      <c r="BO772" s="53">
        <v>-5.8638799999999998E-2</v>
      </c>
      <c r="BP772" s="53">
        <v>-6.9546810000000001E-2</v>
      </c>
      <c r="BQ772" s="53">
        <v>-6.9585179999999996E-2</v>
      </c>
      <c r="BR772" s="53">
        <v>-6.6173549999999998E-2</v>
      </c>
      <c r="BS772" s="53">
        <v>-6.0492659999999997E-2</v>
      </c>
      <c r="BT772" s="53">
        <v>-5.5914329999999998E-2</v>
      </c>
      <c r="BU772" s="53">
        <v>-5.8419760000000001E-2</v>
      </c>
      <c r="BV772" s="53">
        <v>-5.7580159999999998E-2</v>
      </c>
      <c r="BW772" s="53">
        <v>-2.9137529999999998E-2</v>
      </c>
      <c r="BX772" s="53">
        <v>-1.548244E-2</v>
      </c>
      <c r="BY772" s="53">
        <v>-9.4756200000000006E-3</v>
      </c>
      <c r="BZ772" s="53">
        <v>-7.8577200000000003E-3</v>
      </c>
      <c r="CA772" s="53">
        <v>-1.5292400000000001E-3</v>
      </c>
      <c r="CB772" s="53">
        <v>-5.07961E-3</v>
      </c>
      <c r="CC772" s="53">
        <v>2.72712E-3</v>
      </c>
      <c r="CD772" s="53">
        <v>6.1771500000000002E-3</v>
      </c>
      <c r="CE772" s="53">
        <v>5.7059500000000004E-3</v>
      </c>
      <c r="CF772" s="53">
        <v>4.53222E-3</v>
      </c>
      <c r="CG772" s="53">
        <v>1.5621599999999999E-2</v>
      </c>
      <c r="CH772" s="53">
        <v>4.0236100000000004E-3</v>
      </c>
      <c r="CI772" s="53">
        <v>-4.5274599999999996E-3</v>
      </c>
      <c r="CJ772" s="53">
        <v>-8.1868099999999992E-3</v>
      </c>
      <c r="CK772" s="53">
        <v>-1.5422140000000001E-2</v>
      </c>
      <c r="CL772" s="53">
        <v>-3.6466119999999998E-2</v>
      </c>
      <c r="CM772" s="53">
        <v>-4.9613949999999997E-2</v>
      </c>
      <c r="CN772" s="53">
        <v>-5.9135220000000002E-2</v>
      </c>
      <c r="CO772" s="53">
        <v>-5.8284130000000003E-2</v>
      </c>
      <c r="CP772" s="53">
        <v>-5.4871719999999999E-2</v>
      </c>
      <c r="CQ772" s="53">
        <v>-4.9274659999999998E-2</v>
      </c>
      <c r="CR772" s="53">
        <v>-4.4844780000000001E-2</v>
      </c>
      <c r="CS772" s="53">
        <v>-4.7408640000000002E-2</v>
      </c>
      <c r="CT772" s="53">
        <v>-4.7508689999999999E-2</v>
      </c>
      <c r="CU772" s="53">
        <v>-1.8764300000000001E-2</v>
      </c>
      <c r="CV772" s="53">
        <v>-7.1062699999999996E-3</v>
      </c>
      <c r="CW772" s="53">
        <v>-7.5155000000000003E-4</v>
      </c>
      <c r="CX772" s="53">
        <v>7.2960000000000006E-5</v>
      </c>
      <c r="CY772" s="53">
        <v>6.0514899999999996E-3</v>
      </c>
      <c r="CZ772" s="53">
        <v>2.4285999999999999E-3</v>
      </c>
      <c r="DA772" s="53">
        <v>9.9250699999999994E-3</v>
      </c>
      <c r="DB772" s="53">
        <v>1.3644679999999999E-2</v>
      </c>
      <c r="DC772" s="53">
        <v>1.3011719999999999E-2</v>
      </c>
      <c r="DD772" s="53">
        <v>1.139506E-2</v>
      </c>
      <c r="DE772" s="53">
        <v>2.3279350000000001E-2</v>
      </c>
      <c r="DF772" s="53">
        <v>1.212858E-2</v>
      </c>
      <c r="DG772" s="53">
        <v>3.24421E-3</v>
      </c>
      <c r="DH772" s="53">
        <v>-6.1852000000000001E-4</v>
      </c>
      <c r="DI772" s="53">
        <v>-8.2726699999999993E-3</v>
      </c>
      <c r="DJ772" s="53">
        <v>-2.907123E-2</v>
      </c>
      <c r="DK772" s="53">
        <v>-4.0589090000000001E-2</v>
      </c>
      <c r="DL772" s="53">
        <v>-4.8723639999999999E-2</v>
      </c>
      <c r="DM772" s="53">
        <v>-4.6983080000000003E-2</v>
      </c>
      <c r="DN772" s="53">
        <v>-4.3569910000000003E-2</v>
      </c>
      <c r="DO772" s="53">
        <v>-3.8056640000000003E-2</v>
      </c>
      <c r="DP772" s="53">
        <v>-3.3775220000000002E-2</v>
      </c>
      <c r="DQ772" s="53">
        <v>-3.6397550000000001E-2</v>
      </c>
      <c r="DR772" s="53">
        <v>-3.743722E-2</v>
      </c>
      <c r="DS772" s="53">
        <v>-8.3910500000000006E-3</v>
      </c>
      <c r="DT772" s="53">
        <v>1.2699199999999999E-3</v>
      </c>
      <c r="DU772" s="53">
        <v>7.9725300000000002E-3</v>
      </c>
      <c r="DV772" s="53">
        <v>8.0036299999999994E-3</v>
      </c>
      <c r="DW772" s="53">
        <v>1.363222E-2</v>
      </c>
      <c r="DX772" s="53">
        <v>9.9368100000000008E-3</v>
      </c>
      <c r="DY772" s="53">
        <v>2.0317740000000001E-2</v>
      </c>
      <c r="DZ772" s="53">
        <v>2.4426610000000001E-2</v>
      </c>
      <c r="EA772" s="53">
        <v>2.356012E-2</v>
      </c>
      <c r="EB772" s="53">
        <v>2.1303909999999999E-2</v>
      </c>
      <c r="EC772" s="53">
        <v>3.4335940000000002E-2</v>
      </c>
      <c r="ED772" s="53">
        <v>2.3830899999999999E-2</v>
      </c>
      <c r="EE772" s="53">
        <v>1.4465270000000001E-2</v>
      </c>
      <c r="EF772" s="53">
        <v>1.0308879999999999E-2</v>
      </c>
      <c r="EG772" s="53">
        <v>2.0500599999999998E-3</v>
      </c>
      <c r="EH772" s="53">
        <v>-1.8394219999999999E-2</v>
      </c>
      <c r="EI772" s="53">
        <v>-2.7558610000000001E-2</v>
      </c>
      <c r="EJ772" s="53">
        <v>-3.3690989999999997E-2</v>
      </c>
      <c r="EK772" s="53">
        <v>-3.0666140000000001E-2</v>
      </c>
      <c r="EL772" s="53">
        <v>-2.7251859999999999E-2</v>
      </c>
      <c r="EM772" s="53">
        <v>-2.1859610000000002E-2</v>
      </c>
      <c r="EN772" s="53">
        <v>-1.7792530000000001E-2</v>
      </c>
      <c r="EO772" s="53">
        <v>-2.049925E-2</v>
      </c>
      <c r="EP772" s="53">
        <v>-2.289563E-2</v>
      </c>
      <c r="EQ772" s="53">
        <v>6.5862500000000001E-3</v>
      </c>
      <c r="ER772" s="53">
        <v>1.336379E-2</v>
      </c>
      <c r="ES772" s="53">
        <v>2.0568690000000001E-2</v>
      </c>
      <c r="ET772" s="53">
        <v>1.9454269999999999E-2</v>
      </c>
      <c r="EU772" s="53">
        <v>2.457759E-2</v>
      </c>
      <c r="EV772" s="53">
        <v>2.0777460000000001E-2</v>
      </c>
      <c r="EW772" s="53">
        <v>87.3</v>
      </c>
      <c r="EX772" s="53">
        <v>85.3</v>
      </c>
      <c r="EY772" s="53">
        <v>83.75</v>
      </c>
      <c r="EZ772" s="53">
        <v>82</v>
      </c>
      <c r="FA772" s="53">
        <v>80.400000000000006</v>
      </c>
      <c r="FB772" s="53">
        <v>79</v>
      </c>
      <c r="FC772" s="53">
        <v>78.7</v>
      </c>
      <c r="FD772" s="53">
        <v>81.05</v>
      </c>
      <c r="FE772" s="53">
        <v>84.5</v>
      </c>
      <c r="FF772" s="53">
        <v>87.7</v>
      </c>
      <c r="FG772" s="53">
        <v>90.85</v>
      </c>
      <c r="FH772" s="53">
        <v>93.65</v>
      </c>
      <c r="FI772" s="53">
        <v>96.5</v>
      </c>
      <c r="FJ772" s="53">
        <v>98.8</v>
      </c>
      <c r="FK772" s="53">
        <v>101.15</v>
      </c>
      <c r="FL772" s="53">
        <v>102.85</v>
      </c>
      <c r="FM772" s="53">
        <v>103.85</v>
      </c>
      <c r="FN772" s="53">
        <v>103.9</v>
      </c>
      <c r="FO772" s="53">
        <v>103.6</v>
      </c>
      <c r="FP772" s="53">
        <v>102.05</v>
      </c>
      <c r="FQ772" s="53">
        <v>98.9</v>
      </c>
      <c r="FR772" s="53">
        <v>95.7</v>
      </c>
      <c r="FS772" s="53">
        <v>92.4</v>
      </c>
      <c r="FT772" s="53">
        <v>89.8</v>
      </c>
      <c r="FU772" s="53">
        <v>812</v>
      </c>
      <c r="FV772" s="53">
        <v>1410.3879999999999</v>
      </c>
      <c r="FW772" s="53">
        <v>16.51904</v>
      </c>
      <c r="FX772" s="53">
        <v>1</v>
      </c>
    </row>
    <row r="773" spans="1:180" x14ac:dyDescent="0.3">
      <c r="A773" t="s">
        <v>174</v>
      </c>
      <c r="B773" t="s">
        <v>249</v>
      </c>
      <c r="C773" t="s">
        <v>0</v>
      </c>
      <c r="D773" t="s">
        <v>227</v>
      </c>
      <c r="E773" t="s">
        <v>189</v>
      </c>
      <c r="F773" t="s">
        <v>232</v>
      </c>
      <c r="G773" t="s">
        <v>242</v>
      </c>
      <c r="H773" s="53">
        <v>191</v>
      </c>
      <c r="I773" s="53">
        <v>0.21630847</v>
      </c>
      <c r="J773" s="53">
        <v>0.20578340000000001</v>
      </c>
      <c r="K773" s="53">
        <v>0.19893680999999999</v>
      </c>
      <c r="L773" s="53">
        <v>0.19375384000000001</v>
      </c>
      <c r="M773" s="53">
        <v>0.20485075</v>
      </c>
      <c r="N773" s="53">
        <v>0.21201516000000001</v>
      </c>
      <c r="O773" s="53">
        <v>0.21224646</v>
      </c>
      <c r="P773" s="53">
        <v>0.25797186</v>
      </c>
      <c r="Q773" s="53">
        <v>0.34644515999999997</v>
      </c>
      <c r="R773" s="53">
        <v>0.37557112999999998</v>
      </c>
      <c r="S773" s="53">
        <v>0.41100219999999998</v>
      </c>
      <c r="T773" s="53">
        <v>0.44218142999999999</v>
      </c>
      <c r="U773" s="53">
        <v>0.46027275000000001</v>
      </c>
      <c r="V773" s="53">
        <v>0.47902112000000002</v>
      </c>
      <c r="W773" s="53">
        <v>0.49613835000000001</v>
      </c>
      <c r="X773" s="53">
        <v>0.49471157999999998</v>
      </c>
      <c r="Y773" s="53">
        <v>0.46484529000000002</v>
      </c>
      <c r="Z773" s="53">
        <v>0.38813873999999998</v>
      </c>
      <c r="AA773" s="53">
        <v>0.33629178999999998</v>
      </c>
      <c r="AB773" s="53">
        <v>0.29922938999999998</v>
      </c>
      <c r="AC773" s="53">
        <v>0.28100455000000002</v>
      </c>
      <c r="AD773" s="53">
        <v>0.2519863</v>
      </c>
      <c r="AE773" s="53">
        <v>0.2368507</v>
      </c>
      <c r="AF773" s="53">
        <v>0.22006007999999999</v>
      </c>
      <c r="AG773" s="53">
        <v>-3.9143700000000003E-3</v>
      </c>
      <c r="AH773" s="53">
        <v>-3.9258499999999998E-3</v>
      </c>
      <c r="AI773" s="53">
        <v>-4.5517400000000003E-3</v>
      </c>
      <c r="AJ773" s="53">
        <v>-5.5915100000000001E-3</v>
      </c>
      <c r="AK773" s="53">
        <v>3.977E-5</v>
      </c>
      <c r="AL773" s="53">
        <v>-1.542235E-2</v>
      </c>
      <c r="AM773" s="53">
        <v>-2.882473E-2</v>
      </c>
      <c r="AN773" s="53">
        <v>-3.268016E-2</v>
      </c>
      <c r="AO773" s="53">
        <v>-2.8237229999999999E-2</v>
      </c>
      <c r="AP773" s="53">
        <v>-5.5760789999999998E-2</v>
      </c>
      <c r="AQ773" s="53">
        <v>-6.9541510000000001E-2</v>
      </c>
      <c r="AR773" s="53">
        <v>-6.9558060000000005E-2</v>
      </c>
      <c r="AS773" s="53">
        <v>-6.9160890000000003E-2</v>
      </c>
      <c r="AT773" s="53">
        <v>-7.3441309999999996E-2</v>
      </c>
      <c r="AU773" s="53">
        <v>-7.2087869999999998E-2</v>
      </c>
      <c r="AV773" s="53">
        <v>-6.811188E-2</v>
      </c>
      <c r="AW773" s="53">
        <v>-6.2069369999999999E-2</v>
      </c>
      <c r="AX773" s="53">
        <v>-5.3211359999999999E-2</v>
      </c>
      <c r="AY773" s="53">
        <v>-4.1240680000000002E-2</v>
      </c>
      <c r="AZ773" s="53">
        <v>-3.072722E-2</v>
      </c>
      <c r="BA773" s="53">
        <v>-2.4621980000000002E-2</v>
      </c>
      <c r="BB773" s="53">
        <v>-1.6286249999999999E-2</v>
      </c>
      <c r="BC773" s="53">
        <v>-9.6210700000000007E-3</v>
      </c>
      <c r="BD773" s="53">
        <v>-1.3164810000000001E-2</v>
      </c>
      <c r="BE773" s="53">
        <v>4.4906199999999999E-3</v>
      </c>
      <c r="BF773" s="53">
        <v>3.9157699999999998E-3</v>
      </c>
      <c r="BG773" s="53">
        <v>3.4355200000000001E-3</v>
      </c>
      <c r="BH773" s="53">
        <v>2.1916499999999998E-3</v>
      </c>
      <c r="BI773" s="53">
        <v>9.2467699999999996E-3</v>
      </c>
      <c r="BJ773" s="53">
        <v>-4.2264900000000003E-3</v>
      </c>
      <c r="BK773" s="53">
        <v>-1.4590570000000001E-2</v>
      </c>
      <c r="BL773" s="53">
        <v>-1.913339E-2</v>
      </c>
      <c r="BM773" s="53">
        <v>-1.441126E-2</v>
      </c>
      <c r="BN773" s="53">
        <v>-4.2479889999999999E-2</v>
      </c>
      <c r="BO773" s="53">
        <v>-5.4251180000000003E-2</v>
      </c>
      <c r="BP773" s="53">
        <v>-5.2921330000000003E-2</v>
      </c>
      <c r="BQ773" s="53">
        <v>-5.2058180000000003E-2</v>
      </c>
      <c r="BR773" s="53">
        <v>-5.6627450000000003E-2</v>
      </c>
      <c r="BS773" s="53">
        <v>-5.619325E-2</v>
      </c>
      <c r="BT773" s="53">
        <v>-5.3006850000000001E-2</v>
      </c>
      <c r="BU773" s="53">
        <v>-4.726081E-2</v>
      </c>
      <c r="BV773" s="53">
        <v>-3.9315290000000003E-2</v>
      </c>
      <c r="BW773" s="53">
        <v>-2.7973209999999998E-2</v>
      </c>
      <c r="BX773" s="53">
        <v>-1.9119480000000001E-2</v>
      </c>
      <c r="BY773" s="53">
        <v>-1.3522569999999999E-2</v>
      </c>
      <c r="BZ773" s="53">
        <v>-6.96512E-3</v>
      </c>
      <c r="CA773" s="53">
        <v>-7.3764000000000002E-4</v>
      </c>
      <c r="CB773" s="53">
        <v>-4.1335299999999998E-3</v>
      </c>
      <c r="CC773" s="53">
        <v>1.0311880000000001E-2</v>
      </c>
      <c r="CD773" s="53">
        <v>9.3468700000000002E-3</v>
      </c>
      <c r="CE773" s="53">
        <v>8.9674500000000001E-3</v>
      </c>
      <c r="CF773" s="53">
        <v>7.5822600000000004E-3</v>
      </c>
      <c r="CG773" s="53">
        <v>1.562351E-2</v>
      </c>
      <c r="CH773" s="53">
        <v>3.5277500000000001E-3</v>
      </c>
      <c r="CI773" s="53">
        <v>-4.73202E-3</v>
      </c>
      <c r="CJ773" s="53">
        <v>-9.7509299999999997E-3</v>
      </c>
      <c r="CK773" s="53">
        <v>-4.8354100000000001E-3</v>
      </c>
      <c r="CL773" s="53">
        <v>-3.3281600000000001E-2</v>
      </c>
      <c r="CM773" s="53">
        <v>-4.3661150000000003E-2</v>
      </c>
      <c r="CN773" s="53">
        <v>-4.1398789999999998E-2</v>
      </c>
      <c r="CO773" s="53">
        <v>-4.0212890000000001E-2</v>
      </c>
      <c r="CP773" s="53">
        <v>-4.498224E-2</v>
      </c>
      <c r="CQ773" s="53">
        <v>-4.5184700000000001E-2</v>
      </c>
      <c r="CR773" s="53">
        <v>-4.2545149999999997E-2</v>
      </c>
      <c r="CS773" s="53">
        <v>-3.700444E-2</v>
      </c>
      <c r="CT773" s="53">
        <v>-2.9690890000000001E-2</v>
      </c>
      <c r="CU773" s="53">
        <v>-1.8784200000000001E-2</v>
      </c>
      <c r="CV773" s="53">
        <v>-1.108001E-2</v>
      </c>
      <c r="CW773" s="53">
        <v>-5.8351499999999999E-3</v>
      </c>
      <c r="CX773" s="53">
        <v>-5.0934000000000005E-4</v>
      </c>
      <c r="CY773" s="53">
        <v>5.4149799999999998E-3</v>
      </c>
      <c r="CZ773" s="53">
        <v>2.1215299999999999E-3</v>
      </c>
      <c r="DA773" s="53">
        <v>1.6133140000000001E-2</v>
      </c>
      <c r="DB773" s="53">
        <v>1.477796E-2</v>
      </c>
      <c r="DC773" s="53">
        <v>1.4499400000000001E-2</v>
      </c>
      <c r="DD773" s="53">
        <v>1.2972849999999999E-2</v>
      </c>
      <c r="DE773" s="53">
        <v>2.2000260000000001E-2</v>
      </c>
      <c r="DF773" s="53">
        <v>1.128199E-2</v>
      </c>
      <c r="DG773" s="53">
        <v>5.1265E-3</v>
      </c>
      <c r="DH773" s="53">
        <v>-3.6848000000000002E-4</v>
      </c>
      <c r="DI773" s="53">
        <v>4.7404099999999996E-3</v>
      </c>
      <c r="DJ773" s="53">
        <v>-2.408329E-2</v>
      </c>
      <c r="DK773" s="53">
        <v>-3.3071099999999999E-2</v>
      </c>
      <c r="DL773" s="53">
        <v>-2.9876239999999998E-2</v>
      </c>
      <c r="DM773" s="53">
        <v>-2.8367590000000002E-2</v>
      </c>
      <c r="DN773" s="53">
        <v>-3.333701E-2</v>
      </c>
      <c r="DO773" s="53">
        <v>-3.4176150000000002E-2</v>
      </c>
      <c r="DP773" s="53">
        <v>-3.2083470000000003E-2</v>
      </c>
      <c r="DQ773" s="53">
        <v>-2.674808E-2</v>
      </c>
      <c r="DR773" s="53">
        <v>-2.0066520000000001E-2</v>
      </c>
      <c r="DS773" s="53">
        <v>-9.59519E-3</v>
      </c>
      <c r="DT773" s="53">
        <v>-3.0405300000000001E-3</v>
      </c>
      <c r="DU773" s="53">
        <v>1.8522600000000001E-3</v>
      </c>
      <c r="DV773" s="53">
        <v>5.9464599999999998E-3</v>
      </c>
      <c r="DW773" s="53">
        <v>1.1567630000000001E-2</v>
      </c>
      <c r="DX773" s="53">
        <v>8.3765699999999998E-3</v>
      </c>
      <c r="DY773" s="53">
        <v>2.453812E-2</v>
      </c>
      <c r="DZ773" s="53">
        <v>2.26196E-2</v>
      </c>
      <c r="EA773" s="53">
        <v>2.2486639999999999E-2</v>
      </c>
      <c r="EB773" s="53">
        <v>2.0756030000000002E-2</v>
      </c>
      <c r="EC773" s="53">
        <v>3.1207260000000001E-2</v>
      </c>
      <c r="ED773" s="53">
        <v>2.247787E-2</v>
      </c>
      <c r="EE773" s="53">
        <v>1.9360659999999998E-2</v>
      </c>
      <c r="EF773" s="53">
        <v>1.317829E-2</v>
      </c>
      <c r="EG773" s="53">
        <v>1.856638E-2</v>
      </c>
      <c r="EH773" s="53">
        <v>-1.080241E-2</v>
      </c>
      <c r="EI773" s="53">
        <v>-1.778076E-2</v>
      </c>
      <c r="EJ773" s="53">
        <v>-1.3239509999999999E-2</v>
      </c>
      <c r="EK773" s="53">
        <v>-1.126487E-2</v>
      </c>
      <c r="EL773" s="53">
        <v>-1.6523159999999999E-2</v>
      </c>
      <c r="EM773" s="53">
        <v>-1.8281550000000001E-2</v>
      </c>
      <c r="EN773" s="53">
        <v>-1.6978449999999999E-2</v>
      </c>
      <c r="EO773" s="53">
        <v>-1.193952E-2</v>
      </c>
      <c r="EP773" s="53">
        <v>-6.1704300000000002E-3</v>
      </c>
      <c r="EQ773" s="53">
        <v>3.67228E-3</v>
      </c>
      <c r="ER773" s="53">
        <v>8.5671900000000006E-3</v>
      </c>
      <c r="ES773" s="53">
        <v>1.295167E-2</v>
      </c>
      <c r="ET773" s="53">
        <v>1.5267589999999999E-2</v>
      </c>
      <c r="EU773" s="53">
        <v>2.045106E-2</v>
      </c>
      <c r="EV773" s="53">
        <v>1.7407849999999999E-2</v>
      </c>
      <c r="EW773" s="53">
        <v>83.340909999999994</v>
      </c>
      <c r="EX773" s="53">
        <v>81.477270000000004</v>
      </c>
      <c r="EY773" s="53">
        <v>79.727270000000004</v>
      </c>
      <c r="EZ773" s="53">
        <v>78.113640000000004</v>
      </c>
      <c r="FA773" s="53">
        <v>76.454539999999994</v>
      </c>
      <c r="FB773" s="53">
        <v>75.204539999999994</v>
      </c>
      <c r="FC773" s="53">
        <v>74.136359999999996</v>
      </c>
      <c r="FD773" s="53">
        <v>75.568179999999998</v>
      </c>
      <c r="FE773" s="53">
        <v>79.181820000000002</v>
      </c>
      <c r="FF773" s="53">
        <v>82.727270000000004</v>
      </c>
      <c r="FG773" s="53">
        <v>86.181820000000002</v>
      </c>
      <c r="FH773" s="53">
        <v>89.295460000000006</v>
      </c>
      <c r="FI773" s="53">
        <v>92.204539999999994</v>
      </c>
      <c r="FJ773" s="53">
        <v>94.681820000000002</v>
      </c>
      <c r="FK773" s="53">
        <v>96.613640000000004</v>
      </c>
      <c r="FL773" s="53">
        <v>98.272729999999996</v>
      </c>
      <c r="FM773" s="53">
        <v>99.318179999999998</v>
      </c>
      <c r="FN773" s="53">
        <v>99.340909999999994</v>
      </c>
      <c r="FO773" s="53">
        <v>98.454539999999994</v>
      </c>
      <c r="FP773" s="53">
        <v>96.272729999999996</v>
      </c>
      <c r="FQ773" s="53">
        <v>93.363640000000004</v>
      </c>
      <c r="FR773" s="53">
        <v>90.681820000000002</v>
      </c>
      <c r="FS773" s="53">
        <v>87.818179999999998</v>
      </c>
      <c r="FT773" s="53">
        <v>85</v>
      </c>
      <c r="FU773" s="53">
        <v>812</v>
      </c>
      <c r="FV773" s="53">
        <v>1337.23</v>
      </c>
      <c r="FW773" s="53">
        <v>16.537700000000001</v>
      </c>
      <c r="FX773" s="53">
        <v>1</v>
      </c>
    </row>
    <row r="774" spans="1:180" x14ac:dyDescent="0.3">
      <c r="A774" t="s">
        <v>174</v>
      </c>
      <c r="B774" t="s">
        <v>249</v>
      </c>
      <c r="C774" t="s">
        <v>0</v>
      </c>
      <c r="D774" t="s">
        <v>248</v>
      </c>
      <c r="E774" t="s">
        <v>190</v>
      </c>
      <c r="F774" t="s">
        <v>232</v>
      </c>
      <c r="G774" t="s">
        <v>242</v>
      </c>
      <c r="H774" s="53">
        <v>191</v>
      </c>
      <c r="I774" s="53">
        <v>0.17538142000000001</v>
      </c>
      <c r="J774" s="53">
        <v>0.16987305</v>
      </c>
      <c r="K774" s="53">
        <v>0.16676089999999999</v>
      </c>
      <c r="L774" s="53">
        <v>0.16330351000000001</v>
      </c>
      <c r="M774" s="53">
        <v>0.16900345</v>
      </c>
      <c r="N774" s="53">
        <v>0.16910643</v>
      </c>
      <c r="O774" s="53">
        <v>0.16533734</v>
      </c>
      <c r="P774" s="53">
        <v>0.14790160999999999</v>
      </c>
      <c r="Q774" s="53">
        <v>0.1628598</v>
      </c>
      <c r="R774" s="53">
        <v>0.18790345</v>
      </c>
      <c r="S774" s="53">
        <v>0.22872440999999999</v>
      </c>
      <c r="T774" s="53">
        <v>0.24801407</v>
      </c>
      <c r="U774" s="53">
        <v>0.26267007999999997</v>
      </c>
      <c r="V774" s="53">
        <v>0.27399466</v>
      </c>
      <c r="W774" s="53">
        <v>0.28488414000000001</v>
      </c>
      <c r="X774" s="53">
        <v>0.28512918999999998</v>
      </c>
      <c r="Y774" s="53">
        <v>0.27768783000000002</v>
      </c>
      <c r="Z774" s="53">
        <v>0.25809103999999999</v>
      </c>
      <c r="AA774" s="53">
        <v>0.25056697999999999</v>
      </c>
      <c r="AB774" s="53">
        <v>0.24042774</v>
      </c>
      <c r="AC774" s="53">
        <v>0.22618315</v>
      </c>
      <c r="AD774" s="53">
        <v>0.20459748</v>
      </c>
      <c r="AE774" s="53">
        <v>0.19514794999999999</v>
      </c>
      <c r="AF774" s="53">
        <v>0.17979749</v>
      </c>
      <c r="AG774" s="53">
        <v>-1.745561E-2</v>
      </c>
      <c r="AH774" s="53">
        <v>-1.407489E-2</v>
      </c>
      <c r="AI774" s="53">
        <v>-9.9789300000000004E-3</v>
      </c>
      <c r="AJ774" s="53">
        <v>-1.0572730000000001E-2</v>
      </c>
      <c r="AK774" s="53">
        <v>-6.5653999999999999E-3</v>
      </c>
      <c r="AL774" s="53">
        <v>-1.08802E-2</v>
      </c>
      <c r="AM774" s="53">
        <v>-1.0548470000000001E-2</v>
      </c>
      <c r="AN774" s="53">
        <v>-2.0602809999999999E-2</v>
      </c>
      <c r="AO774" s="53">
        <v>-2.3577750000000001E-2</v>
      </c>
      <c r="AP774" s="53">
        <v>-3.1283470000000001E-2</v>
      </c>
      <c r="AQ774" s="53">
        <v>-2.3399679999999999E-2</v>
      </c>
      <c r="AR774" s="53">
        <v>-3.2374809999999997E-2</v>
      </c>
      <c r="AS774" s="53">
        <v>-3.5855379999999999E-2</v>
      </c>
      <c r="AT774" s="53">
        <v>-3.4065329999999998E-2</v>
      </c>
      <c r="AU774" s="53">
        <v>-3.418761E-2</v>
      </c>
      <c r="AV774" s="53">
        <v>-3.4879309999999997E-2</v>
      </c>
      <c r="AW774" s="53">
        <v>-3.3828700000000003E-2</v>
      </c>
      <c r="AX774" s="53">
        <v>-3.4922920000000003E-2</v>
      </c>
      <c r="AY774" s="53">
        <v>-2.373072E-2</v>
      </c>
      <c r="AZ774" s="53">
        <v>-2.2632260000000001E-2</v>
      </c>
      <c r="BA774" s="53">
        <v>-2.0387990000000002E-2</v>
      </c>
      <c r="BB774" s="53">
        <v>-1.9577480000000001E-2</v>
      </c>
      <c r="BC774" s="53">
        <v>-1.364248E-2</v>
      </c>
      <c r="BD774" s="53">
        <v>-2.1093979999999998E-2</v>
      </c>
      <c r="BE774" s="53">
        <v>-9.6956400000000002E-3</v>
      </c>
      <c r="BF774" s="53">
        <v>-7.3905300000000002E-3</v>
      </c>
      <c r="BG774" s="53">
        <v>-3.7832500000000002E-3</v>
      </c>
      <c r="BH774" s="53">
        <v>-4.1467600000000002E-3</v>
      </c>
      <c r="BI774" s="53">
        <v>1.2199699999999999E-3</v>
      </c>
      <c r="BJ774" s="53">
        <v>-2.5801399999999999E-3</v>
      </c>
      <c r="BK774" s="53">
        <v>-2.6792000000000001E-3</v>
      </c>
      <c r="BL774" s="53">
        <v>-1.3143439999999999E-2</v>
      </c>
      <c r="BM774" s="53">
        <v>-1.6302270000000001E-2</v>
      </c>
      <c r="BN774" s="53">
        <v>-2.4454460000000001E-2</v>
      </c>
      <c r="BO774" s="53">
        <v>-1.5479059999999999E-2</v>
      </c>
      <c r="BP774" s="53">
        <v>-2.289507E-2</v>
      </c>
      <c r="BQ774" s="53">
        <v>-2.517875E-2</v>
      </c>
      <c r="BR774" s="53">
        <v>-2.2886730000000001E-2</v>
      </c>
      <c r="BS774" s="53">
        <v>-2.271397E-2</v>
      </c>
      <c r="BT774" s="53">
        <v>-2.263337E-2</v>
      </c>
      <c r="BU774" s="53">
        <v>-2.2585810000000001E-2</v>
      </c>
      <c r="BV774" s="53">
        <v>-2.2911419999999998E-2</v>
      </c>
      <c r="BW774" s="53">
        <v>-1.045274E-2</v>
      </c>
      <c r="BX774" s="53">
        <v>-1.33852E-2</v>
      </c>
      <c r="BY774" s="53">
        <v>-1.16174E-2</v>
      </c>
      <c r="BZ774" s="53">
        <v>-1.1658200000000001E-2</v>
      </c>
      <c r="CA774" s="53">
        <v>-6.1926200000000002E-3</v>
      </c>
      <c r="CB774" s="53">
        <v>-1.291229E-2</v>
      </c>
      <c r="CC774" s="53">
        <v>-4.3210899999999997E-3</v>
      </c>
      <c r="CD774" s="53">
        <v>-2.7609599999999998E-3</v>
      </c>
      <c r="CE774" s="53">
        <v>5.0785000000000001E-4</v>
      </c>
      <c r="CF774" s="53">
        <v>3.0382E-4</v>
      </c>
      <c r="CG774" s="53">
        <v>6.6121000000000001E-3</v>
      </c>
      <c r="CH774" s="53">
        <v>3.1684399999999998E-3</v>
      </c>
      <c r="CI774" s="53">
        <v>2.7710500000000002E-3</v>
      </c>
      <c r="CJ774" s="53">
        <v>-7.9771100000000008E-3</v>
      </c>
      <c r="CK774" s="53">
        <v>-1.126329E-2</v>
      </c>
      <c r="CL774" s="53">
        <v>-1.9724680000000001E-2</v>
      </c>
      <c r="CM774" s="53">
        <v>-9.9932500000000004E-3</v>
      </c>
      <c r="CN774" s="53">
        <v>-1.6329449999999999E-2</v>
      </c>
      <c r="CO774" s="53">
        <v>-1.778416E-2</v>
      </c>
      <c r="CP774" s="53">
        <v>-1.514447E-2</v>
      </c>
      <c r="CQ774" s="53">
        <v>-1.476734E-2</v>
      </c>
      <c r="CR774" s="53">
        <v>-1.415188E-2</v>
      </c>
      <c r="CS774" s="53">
        <v>-1.479902E-2</v>
      </c>
      <c r="CT774" s="53">
        <v>-1.4592290000000001E-2</v>
      </c>
      <c r="CU774" s="53">
        <v>-1.25646E-3</v>
      </c>
      <c r="CV774" s="53">
        <v>-6.9807100000000002E-3</v>
      </c>
      <c r="CW774" s="53">
        <v>-5.5429299999999997E-3</v>
      </c>
      <c r="CX774" s="53">
        <v>-6.1733300000000003E-3</v>
      </c>
      <c r="CY774" s="53">
        <v>-1.03287E-3</v>
      </c>
      <c r="CZ774" s="53">
        <v>-7.2456600000000001E-3</v>
      </c>
      <c r="DA774" s="53">
        <v>1.0534400000000001E-3</v>
      </c>
      <c r="DB774" s="53">
        <v>1.8686099999999999E-3</v>
      </c>
      <c r="DC774" s="53">
        <v>4.7989699999999996E-3</v>
      </c>
      <c r="DD774" s="53">
        <v>4.7544299999999996E-3</v>
      </c>
      <c r="DE774" s="53">
        <v>1.2004239999999999E-2</v>
      </c>
      <c r="DF774" s="53">
        <v>8.9170299999999994E-3</v>
      </c>
      <c r="DG774" s="53">
        <v>8.2212699999999993E-3</v>
      </c>
      <c r="DH774" s="53">
        <v>-2.8107800000000001E-3</v>
      </c>
      <c r="DI774" s="53">
        <v>-6.2243100000000003E-3</v>
      </c>
      <c r="DJ774" s="53">
        <v>-1.499493E-2</v>
      </c>
      <c r="DK774" s="53">
        <v>-4.5074299999999998E-3</v>
      </c>
      <c r="DL774" s="53">
        <v>-9.7638099999999995E-3</v>
      </c>
      <c r="DM774" s="53">
        <v>-1.0389560000000001E-2</v>
      </c>
      <c r="DN774" s="53">
        <v>-7.4022000000000003E-3</v>
      </c>
      <c r="DO774" s="53">
        <v>-6.8207199999999997E-3</v>
      </c>
      <c r="DP774" s="53">
        <v>-5.6703700000000001E-3</v>
      </c>
      <c r="DQ774" s="53">
        <v>-7.0122400000000003E-3</v>
      </c>
      <c r="DR774" s="53">
        <v>-6.2731699999999998E-3</v>
      </c>
      <c r="DS774" s="53">
        <v>7.9398100000000003E-3</v>
      </c>
      <c r="DT774" s="53">
        <v>-5.7622999999999995E-4</v>
      </c>
      <c r="DU774" s="53">
        <v>5.3153E-4</v>
      </c>
      <c r="DV774" s="53">
        <v>-6.8844000000000002E-4</v>
      </c>
      <c r="DW774" s="53">
        <v>4.1269000000000002E-3</v>
      </c>
      <c r="DX774" s="53">
        <v>-1.5790400000000001E-3</v>
      </c>
      <c r="DY774" s="53">
        <v>8.8134100000000007E-3</v>
      </c>
      <c r="DZ774" s="53">
        <v>8.5529600000000001E-3</v>
      </c>
      <c r="EA774" s="53">
        <v>1.099463E-2</v>
      </c>
      <c r="EB774" s="53">
        <v>1.118038E-2</v>
      </c>
      <c r="EC774" s="53">
        <v>1.9789609999999999E-2</v>
      </c>
      <c r="ED774" s="53">
        <v>1.7217059999999999E-2</v>
      </c>
      <c r="EE774" s="53">
        <v>1.6090549999999999E-2</v>
      </c>
      <c r="EF774" s="53">
        <v>4.6486000000000001E-3</v>
      </c>
      <c r="EG774" s="53">
        <v>1.0511699999999999E-3</v>
      </c>
      <c r="EH774" s="53">
        <v>-8.1659200000000001E-3</v>
      </c>
      <c r="EI774" s="53">
        <v>3.41319E-3</v>
      </c>
      <c r="EJ774" s="53">
        <v>-2.8406999999999998E-4</v>
      </c>
      <c r="EK774" s="53">
        <v>2.8707E-4</v>
      </c>
      <c r="EL774" s="53">
        <v>3.7763900000000001E-3</v>
      </c>
      <c r="EM774" s="53">
        <v>4.6529099999999997E-3</v>
      </c>
      <c r="EN774" s="53">
        <v>6.5755600000000003E-3</v>
      </c>
      <c r="EO774" s="53">
        <v>4.2306499999999999E-3</v>
      </c>
      <c r="EP774" s="53">
        <v>5.7383499999999997E-3</v>
      </c>
      <c r="EQ774" s="53">
        <v>2.121779E-2</v>
      </c>
      <c r="ER774" s="53">
        <v>8.6708299999999992E-3</v>
      </c>
      <c r="ES774" s="53">
        <v>9.3021000000000006E-3</v>
      </c>
      <c r="ET774" s="53">
        <v>7.2308399999999997E-3</v>
      </c>
      <c r="EU774" s="53">
        <v>1.157676E-2</v>
      </c>
      <c r="EV774" s="53">
        <v>6.6026599999999998E-3</v>
      </c>
      <c r="EW774" s="53">
        <v>76.392150000000001</v>
      </c>
      <c r="EX774" s="53">
        <v>74.503010000000003</v>
      </c>
      <c r="EY774" s="53">
        <v>73.002880000000005</v>
      </c>
      <c r="EZ774" s="53">
        <v>71.669539999999998</v>
      </c>
      <c r="FA774" s="53">
        <v>70.335660000000004</v>
      </c>
      <c r="FB774" s="53">
        <v>69.002260000000007</v>
      </c>
      <c r="FC774" s="53">
        <v>67.724590000000006</v>
      </c>
      <c r="FD774" s="53">
        <v>68.391599999999997</v>
      </c>
      <c r="FE774" s="53">
        <v>71.613950000000003</v>
      </c>
      <c r="FF774" s="53">
        <v>75.058959999999999</v>
      </c>
      <c r="FG774" s="53">
        <v>78.504170000000002</v>
      </c>
      <c r="FH774" s="53">
        <v>82.282039999999995</v>
      </c>
      <c r="FI774" s="53">
        <v>85.781769999999995</v>
      </c>
      <c r="FJ774" s="53">
        <v>88.448509999999999</v>
      </c>
      <c r="FK774" s="53">
        <v>90.504379999999998</v>
      </c>
      <c r="FL774" s="53">
        <v>92.004589999999993</v>
      </c>
      <c r="FM774" s="53">
        <v>92.560670000000002</v>
      </c>
      <c r="FN774" s="53">
        <v>92.560940000000002</v>
      </c>
      <c r="FO774" s="53">
        <v>91.228020000000001</v>
      </c>
      <c r="FP774" s="53">
        <v>88.783349999999999</v>
      </c>
      <c r="FQ774" s="53">
        <v>86.171940000000006</v>
      </c>
      <c r="FR774" s="53">
        <v>83.282589999999999</v>
      </c>
      <c r="FS774" s="53">
        <v>80.782250000000005</v>
      </c>
      <c r="FT774" s="53">
        <v>78.281630000000007</v>
      </c>
      <c r="FU774" s="53">
        <v>811.16669999999999</v>
      </c>
      <c r="FV774" s="53">
        <v>1160.771</v>
      </c>
      <c r="FW774" s="53">
        <v>15.045949999999999</v>
      </c>
      <c r="FX774" s="53">
        <v>1</v>
      </c>
    </row>
    <row r="775" spans="1:180" x14ac:dyDescent="0.3">
      <c r="A775" t="s">
        <v>174</v>
      </c>
      <c r="B775" t="s">
        <v>249</v>
      </c>
      <c r="C775" t="s">
        <v>0</v>
      </c>
      <c r="D775" t="s">
        <v>227</v>
      </c>
      <c r="E775" t="s">
        <v>187</v>
      </c>
      <c r="F775" t="s">
        <v>232</v>
      </c>
      <c r="G775" t="s">
        <v>242</v>
      </c>
      <c r="H775" s="53">
        <v>191</v>
      </c>
      <c r="I775" s="53">
        <v>0.20246438</v>
      </c>
      <c r="J775" s="53">
        <v>0.19201420999999999</v>
      </c>
      <c r="K775" s="53">
        <v>0.18527218000000001</v>
      </c>
      <c r="L775" s="53">
        <v>0.17924217000000001</v>
      </c>
      <c r="M775" s="53">
        <v>0.18486395</v>
      </c>
      <c r="N775" s="53">
        <v>0.18645643000000001</v>
      </c>
      <c r="O775" s="53">
        <v>0.18041998000000001</v>
      </c>
      <c r="P775" s="53">
        <v>0.23134721999999999</v>
      </c>
      <c r="Q775" s="53">
        <v>0.31061738</v>
      </c>
      <c r="R775" s="53">
        <v>0.35243759000000002</v>
      </c>
      <c r="S775" s="53">
        <v>0.37850278999999998</v>
      </c>
      <c r="T775" s="53">
        <v>0.40120925000000002</v>
      </c>
      <c r="U775" s="53">
        <v>0.41027334999999998</v>
      </c>
      <c r="V775" s="53">
        <v>0.42109751000000001</v>
      </c>
      <c r="W775" s="53">
        <v>0.43363321999999999</v>
      </c>
      <c r="X775" s="53">
        <v>0.44564827000000001</v>
      </c>
      <c r="Y775" s="53">
        <v>0.43022693000000001</v>
      </c>
      <c r="Z775" s="53">
        <v>0.36157827999999997</v>
      </c>
      <c r="AA775" s="53">
        <v>0.31354464999999998</v>
      </c>
      <c r="AB775" s="53">
        <v>0.28302896</v>
      </c>
      <c r="AC775" s="53">
        <v>0.27519700000000002</v>
      </c>
      <c r="AD775" s="53">
        <v>0.24446548000000001</v>
      </c>
      <c r="AE775" s="53">
        <v>0.22781831</v>
      </c>
      <c r="AF775" s="53">
        <v>0.21279501000000001</v>
      </c>
      <c r="AG775" s="53">
        <v>-6.64351E-3</v>
      </c>
      <c r="AH775" s="53">
        <v>-8.3019700000000005E-3</v>
      </c>
      <c r="AI775" s="53">
        <v>-8.4642199999999997E-3</v>
      </c>
      <c r="AJ775" s="53">
        <v>-9.6545699999999995E-3</v>
      </c>
      <c r="AK775" s="53">
        <v>-7.6507500000000004E-3</v>
      </c>
      <c r="AL775" s="53">
        <v>-1.594837E-2</v>
      </c>
      <c r="AM775" s="53">
        <v>-3.0104519999999999E-2</v>
      </c>
      <c r="AN775" s="53">
        <v>-4.2397190000000001E-2</v>
      </c>
      <c r="AO775" s="53">
        <v>-4.0590250000000001E-2</v>
      </c>
      <c r="AP775" s="53">
        <v>-5.0821169999999999E-2</v>
      </c>
      <c r="AQ775" s="53">
        <v>-6.6448880000000002E-2</v>
      </c>
      <c r="AR775" s="53">
        <v>-7.1531280000000003E-2</v>
      </c>
      <c r="AS775" s="53">
        <v>-7.5124440000000001E-2</v>
      </c>
      <c r="AT775" s="53">
        <v>-8.6403110000000005E-2</v>
      </c>
      <c r="AU775" s="53">
        <v>-9.2198559999999999E-2</v>
      </c>
      <c r="AV775" s="53">
        <v>-7.4047680000000005E-2</v>
      </c>
      <c r="AW775" s="53">
        <v>-5.3799680000000002E-2</v>
      </c>
      <c r="AX775" s="53">
        <v>-4.6479739999999999E-2</v>
      </c>
      <c r="AY775" s="53">
        <v>-3.9476619999999997E-2</v>
      </c>
      <c r="AZ775" s="53">
        <v>-2.117376E-2</v>
      </c>
      <c r="BA775" s="53">
        <v>-5.8586599999999999E-3</v>
      </c>
      <c r="BB775" s="53">
        <v>-1.004209E-2</v>
      </c>
      <c r="BC775" s="53">
        <v>-7.4095000000000003E-3</v>
      </c>
      <c r="BD775" s="53">
        <v>-8.9272399999999995E-3</v>
      </c>
      <c r="BE775" s="53">
        <v>1.6946699999999999E-3</v>
      </c>
      <c r="BF775" s="53">
        <v>-3.2978E-4</v>
      </c>
      <c r="BG775" s="53">
        <v>-4.5332E-4</v>
      </c>
      <c r="BH775" s="53">
        <v>-1.86005E-3</v>
      </c>
      <c r="BI775" s="53">
        <v>6.0736000000000004E-4</v>
      </c>
      <c r="BJ775" s="53">
        <v>-7.2114299999999996E-3</v>
      </c>
      <c r="BK775" s="53">
        <v>-1.9810060000000001E-2</v>
      </c>
      <c r="BL775" s="53">
        <v>-3.0566260000000001E-2</v>
      </c>
      <c r="BM775" s="53">
        <v>-2.7955290000000001E-2</v>
      </c>
      <c r="BN775" s="53">
        <v>-3.765611E-2</v>
      </c>
      <c r="BO775" s="53">
        <v>-5.241084E-2</v>
      </c>
      <c r="BP775" s="53">
        <v>-5.6353920000000002E-2</v>
      </c>
      <c r="BQ775" s="53">
        <v>-5.9884760000000002E-2</v>
      </c>
      <c r="BR775" s="53">
        <v>-7.0981649999999993E-2</v>
      </c>
      <c r="BS775" s="53">
        <v>-7.6581830000000004E-2</v>
      </c>
      <c r="BT775" s="53">
        <v>-6.0174129999999999E-2</v>
      </c>
      <c r="BU775" s="53">
        <v>-4.0948909999999998E-2</v>
      </c>
      <c r="BV775" s="53">
        <v>-3.4119950000000003E-2</v>
      </c>
      <c r="BW775" s="53">
        <v>-2.7862339999999999E-2</v>
      </c>
      <c r="BX775" s="53">
        <v>-1.1647100000000001E-2</v>
      </c>
      <c r="BY775" s="53">
        <v>3.4956200000000001E-3</v>
      </c>
      <c r="BZ775" s="53">
        <v>-6.6828999999999999E-4</v>
      </c>
      <c r="CA775" s="53">
        <v>1.4898999999999999E-3</v>
      </c>
      <c r="CB775" s="53">
        <v>1.4867E-4</v>
      </c>
      <c r="CC775" s="53">
        <v>7.4696900000000002E-3</v>
      </c>
      <c r="CD775" s="53">
        <v>5.1917200000000004E-3</v>
      </c>
      <c r="CE775" s="53">
        <v>5.0949999999999997E-3</v>
      </c>
      <c r="CF775" s="53">
        <v>3.5384100000000001E-3</v>
      </c>
      <c r="CG775" s="53">
        <v>6.3269099999999998E-3</v>
      </c>
      <c r="CH775" s="53">
        <v>-1.1602699999999999E-3</v>
      </c>
      <c r="CI775" s="53">
        <v>-1.2680169999999999E-2</v>
      </c>
      <c r="CJ775" s="53">
        <v>-2.237221E-2</v>
      </c>
      <c r="CK775" s="53">
        <v>-1.920436E-2</v>
      </c>
      <c r="CL775" s="53">
        <v>-2.8538040000000001E-2</v>
      </c>
      <c r="CM775" s="53">
        <v>-4.2688139999999999E-2</v>
      </c>
      <c r="CN775" s="53">
        <v>-4.584212E-2</v>
      </c>
      <c r="CO775" s="53">
        <v>-4.93298E-2</v>
      </c>
      <c r="CP775" s="53">
        <v>-6.0300800000000002E-2</v>
      </c>
      <c r="CQ775" s="53">
        <v>-6.5765729999999994E-2</v>
      </c>
      <c r="CR775" s="53">
        <v>-5.056534E-2</v>
      </c>
      <c r="CS775" s="53">
        <v>-3.2048500000000001E-2</v>
      </c>
      <c r="CT775" s="53">
        <v>-2.5559579999999998E-2</v>
      </c>
      <c r="CU775" s="53">
        <v>-1.9818289999999999E-2</v>
      </c>
      <c r="CV775" s="53">
        <v>-5.0489899999999997E-3</v>
      </c>
      <c r="CW775" s="53">
        <v>9.9743599999999998E-3</v>
      </c>
      <c r="CX775" s="53">
        <v>5.8239700000000004E-3</v>
      </c>
      <c r="CY775" s="53">
        <v>7.6536E-3</v>
      </c>
      <c r="CZ775" s="53">
        <v>6.4346400000000002E-3</v>
      </c>
      <c r="DA775" s="53">
        <v>1.324469E-2</v>
      </c>
      <c r="DB775" s="53">
        <v>1.0713250000000001E-2</v>
      </c>
      <c r="DC775" s="53">
        <v>1.0643339999999999E-2</v>
      </c>
      <c r="DD775" s="53">
        <v>8.9368699999999995E-3</v>
      </c>
      <c r="DE775" s="53">
        <v>1.204645E-2</v>
      </c>
      <c r="DF775" s="53">
        <v>4.89092E-3</v>
      </c>
      <c r="DG775" s="53">
        <v>-5.5502499999999996E-3</v>
      </c>
      <c r="DH775" s="53">
        <v>-1.4178140000000001E-2</v>
      </c>
      <c r="DI775" s="53">
        <v>-1.045341E-2</v>
      </c>
      <c r="DJ775" s="53">
        <v>-1.941996E-2</v>
      </c>
      <c r="DK775" s="53">
        <v>-3.2965420000000002E-2</v>
      </c>
      <c r="DL775" s="53">
        <v>-3.5330340000000002E-2</v>
      </c>
      <c r="DM775" s="53">
        <v>-3.8774830000000003E-2</v>
      </c>
      <c r="DN775" s="53">
        <v>-4.961993E-2</v>
      </c>
      <c r="DO775" s="53">
        <v>-5.4949629999999999E-2</v>
      </c>
      <c r="DP775" s="53">
        <v>-4.0956550000000001E-2</v>
      </c>
      <c r="DQ775" s="53">
        <v>-2.314809E-2</v>
      </c>
      <c r="DR775" s="53">
        <v>-1.6999230000000001E-2</v>
      </c>
      <c r="DS775" s="53">
        <v>-1.177427E-2</v>
      </c>
      <c r="DT775" s="53">
        <v>1.5491400000000001E-3</v>
      </c>
      <c r="DU775" s="53">
        <v>1.6453120000000002E-2</v>
      </c>
      <c r="DV775" s="53">
        <v>1.2316229999999999E-2</v>
      </c>
      <c r="DW775" s="53">
        <v>1.3817279999999999E-2</v>
      </c>
      <c r="DX775" s="53">
        <v>1.272058E-2</v>
      </c>
      <c r="DY775" s="53">
        <v>2.1582870000000001E-2</v>
      </c>
      <c r="DZ775" s="53">
        <v>1.8685420000000001E-2</v>
      </c>
      <c r="EA775" s="53">
        <v>1.8654239999999999E-2</v>
      </c>
      <c r="EB775" s="53">
        <v>1.6731389999999999E-2</v>
      </c>
      <c r="EC775" s="53">
        <v>2.0304579999999999E-2</v>
      </c>
      <c r="ED775" s="53">
        <v>1.362785E-2</v>
      </c>
      <c r="EE775" s="53">
        <v>4.7442099999999996E-3</v>
      </c>
      <c r="EF775" s="53">
        <v>-2.34724E-3</v>
      </c>
      <c r="EG775" s="53">
        <v>2.18154E-3</v>
      </c>
      <c r="EH775" s="53">
        <v>-6.2549099999999998E-3</v>
      </c>
      <c r="EI775" s="53">
        <v>-1.8927369999999999E-2</v>
      </c>
      <c r="EJ775" s="53">
        <v>-2.0152980000000001E-2</v>
      </c>
      <c r="EK775" s="53">
        <v>-2.3535150000000001E-2</v>
      </c>
      <c r="EL775" s="53">
        <v>-3.4198470000000002E-2</v>
      </c>
      <c r="EM775" s="53">
        <v>-3.9332880000000001E-2</v>
      </c>
      <c r="EN775" s="53">
        <v>-2.708298E-2</v>
      </c>
      <c r="EO775" s="53">
        <v>-1.029733E-2</v>
      </c>
      <c r="EP775" s="53">
        <v>-4.6394299999999999E-3</v>
      </c>
      <c r="EQ775" s="53">
        <v>-1.5998E-4</v>
      </c>
      <c r="ER775" s="53">
        <v>1.10758E-2</v>
      </c>
      <c r="ES775" s="53">
        <v>2.5807389999999999E-2</v>
      </c>
      <c r="ET775" s="53">
        <v>2.1690040000000001E-2</v>
      </c>
      <c r="EU775" s="53">
        <v>2.2716699999999999E-2</v>
      </c>
      <c r="EV775" s="53">
        <v>2.17965E-2</v>
      </c>
      <c r="EW775" s="53">
        <v>79.977270000000004</v>
      </c>
      <c r="EX775" s="53">
        <v>77.909090000000006</v>
      </c>
      <c r="EY775" s="53">
        <v>76.022729999999996</v>
      </c>
      <c r="EZ775" s="53">
        <v>74.204539999999994</v>
      </c>
      <c r="FA775" s="53">
        <v>72.659090000000006</v>
      </c>
      <c r="FB775" s="53">
        <v>71.272729999999996</v>
      </c>
      <c r="FC775" s="53">
        <v>71.181820000000002</v>
      </c>
      <c r="FD775" s="53">
        <v>73.545460000000006</v>
      </c>
      <c r="FE775" s="53">
        <v>76.340909999999994</v>
      </c>
      <c r="FF775" s="53">
        <v>78.931820000000002</v>
      </c>
      <c r="FG775" s="53">
        <v>81.75</v>
      </c>
      <c r="FH775" s="53">
        <v>84.590909999999994</v>
      </c>
      <c r="FI775" s="53">
        <v>87.204539999999994</v>
      </c>
      <c r="FJ775" s="53">
        <v>89.659090000000006</v>
      </c>
      <c r="FK775" s="53">
        <v>91.931820000000002</v>
      </c>
      <c r="FL775" s="53">
        <v>93.659090000000006</v>
      </c>
      <c r="FM775" s="53">
        <v>94.659090000000006</v>
      </c>
      <c r="FN775" s="53">
        <v>95.136359999999996</v>
      </c>
      <c r="FO775" s="53">
        <v>94.75</v>
      </c>
      <c r="FP775" s="53">
        <v>93.204539999999994</v>
      </c>
      <c r="FQ775" s="53">
        <v>90.295460000000006</v>
      </c>
      <c r="FR775" s="53">
        <v>87.25</v>
      </c>
      <c r="FS775" s="53">
        <v>84.590909999999994</v>
      </c>
      <c r="FT775" s="53">
        <v>82.136359999999996</v>
      </c>
      <c r="FU775" s="53">
        <v>812</v>
      </c>
      <c r="FV775" s="53">
        <v>1261.2249999999999</v>
      </c>
      <c r="FW775" s="53">
        <v>16.073820000000001</v>
      </c>
      <c r="FX775" s="53">
        <v>1</v>
      </c>
    </row>
    <row r="776" spans="1:180" x14ac:dyDescent="0.3">
      <c r="A776" t="s">
        <v>174</v>
      </c>
      <c r="B776" t="s">
        <v>249</v>
      </c>
      <c r="C776" t="s">
        <v>0</v>
      </c>
      <c r="D776" t="s">
        <v>248</v>
      </c>
      <c r="E776" t="s">
        <v>187</v>
      </c>
      <c r="F776" t="s">
        <v>232</v>
      </c>
      <c r="G776" t="s">
        <v>242</v>
      </c>
      <c r="H776" s="53">
        <v>191</v>
      </c>
      <c r="I776" s="53">
        <v>0.20190172000000001</v>
      </c>
      <c r="J776" s="53">
        <v>0.18964222</v>
      </c>
      <c r="K776" s="53">
        <v>0.18571207000000001</v>
      </c>
      <c r="L776" s="53">
        <v>0.17813544000000001</v>
      </c>
      <c r="M776" s="53">
        <v>0.18171846999999999</v>
      </c>
      <c r="N776" s="53">
        <v>0.17007822</v>
      </c>
      <c r="O776" s="53">
        <v>0.15152017000000001</v>
      </c>
      <c r="P776" s="53">
        <v>0.16458349999999999</v>
      </c>
      <c r="Q776" s="53">
        <v>0.18425335000000001</v>
      </c>
      <c r="R776" s="53">
        <v>0.22174508000000001</v>
      </c>
      <c r="S776" s="53">
        <v>0.24866901</v>
      </c>
      <c r="T776" s="53">
        <v>0.25925250999999999</v>
      </c>
      <c r="U776" s="53">
        <v>0.27683195999999999</v>
      </c>
      <c r="V776" s="53">
        <v>0.27748002999999999</v>
      </c>
      <c r="W776" s="53">
        <v>0.28651261</v>
      </c>
      <c r="X776" s="53">
        <v>0.28862716999999999</v>
      </c>
      <c r="Y776" s="53">
        <v>0.29071594000000001</v>
      </c>
      <c r="Z776" s="53">
        <v>0.28330132000000002</v>
      </c>
      <c r="AA776" s="53">
        <v>0.28508221</v>
      </c>
      <c r="AB776" s="53">
        <v>0.25914765000000001</v>
      </c>
      <c r="AC776" s="53">
        <v>0.25832252999999999</v>
      </c>
      <c r="AD776" s="53">
        <v>0.24463108</v>
      </c>
      <c r="AE776" s="53">
        <v>0.23060385</v>
      </c>
      <c r="AF776" s="53">
        <v>0.21223729</v>
      </c>
      <c r="AG776" s="53">
        <v>-1.1379469999999999E-2</v>
      </c>
      <c r="AH776" s="53">
        <v>-1.5375389999999999E-2</v>
      </c>
      <c r="AI776" s="53">
        <v>-9.6171899999999994E-3</v>
      </c>
      <c r="AJ776" s="53">
        <v>-1.166391E-2</v>
      </c>
      <c r="AK776" s="53">
        <v>-6.8691000000000004E-3</v>
      </c>
      <c r="AL776" s="53">
        <v>-1.7973119999999999E-2</v>
      </c>
      <c r="AM776" s="53">
        <v>-2.1787290000000001E-2</v>
      </c>
      <c r="AN776" s="53">
        <v>-3.0304580000000001E-2</v>
      </c>
      <c r="AO776" s="53">
        <v>-4.2661339999999999E-2</v>
      </c>
      <c r="AP776" s="53">
        <v>-4.6377450000000001E-2</v>
      </c>
      <c r="AQ776" s="53">
        <v>-6.1071640000000003E-2</v>
      </c>
      <c r="AR776" s="53">
        <v>-7.8851080000000004E-2</v>
      </c>
      <c r="AS776" s="53">
        <v>-7.3564740000000003E-2</v>
      </c>
      <c r="AT776" s="53">
        <v>-8.0545729999999996E-2</v>
      </c>
      <c r="AU776" s="53">
        <v>-8.0064979999999994E-2</v>
      </c>
      <c r="AV776" s="53">
        <v>-7.4153269999999993E-2</v>
      </c>
      <c r="AW776" s="53">
        <v>-6.5465570000000001E-2</v>
      </c>
      <c r="AX776" s="53">
        <v>-5.7735040000000001E-2</v>
      </c>
      <c r="AY776" s="53">
        <v>-3.8361359999999997E-2</v>
      </c>
      <c r="AZ776" s="53">
        <v>-3.7379540000000003E-2</v>
      </c>
      <c r="BA776" s="53">
        <v>-2.3361420000000001E-2</v>
      </c>
      <c r="BB776" s="53">
        <v>-1.666834E-2</v>
      </c>
      <c r="BC776" s="53">
        <v>-1.227897E-2</v>
      </c>
      <c r="BD776" s="53">
        <v>-1.5798779999999998E-2</v>
      </c>
      <c r="BE776" s="53">
        <v>-2.3128799999999998E-3</v>
      </c>
      <c r="BF776" s="53">
        <v>-6.38939E-3</v>
      </c>
      <c r="BG776" s="53">
        <v>-1.3635100000000001E-3</v>
      </c>
      <c r="BH776" s="53">
        <v>-3.6252599999999999E-3</v>
      </c>
      <c r="BI776" s="53">
        <v>9.7145E-4</v>
      </c>
      <c r="BJ776" s="53">
        <v>-9.4855600000000005E-3</v>
      </c>
      <c r="BK776" s="53">
        <v>-1.324174E-2</v>
      </c>
      <c r="BL776" s="53">
        <v>-2.1774290000000002E-2</v>
      </c>
      <c r="BM776" s="53">
        <v>-3.3025560000000002E-2</v>
      </c>
      <c r="BN776" s="53">
        <v>-3.5115750000000001E-2</v>
      </c>
      <c r="BO776" s="53">
        <v>-4.8441860000000003E-2</v>
      </c>
      <c r="BP776" s="53">
        <v>-6.5147670000000005E-2</v>
      </c>
      <c r="BQ776" s="53">
        <v>-5.9528930000000001E-2</v>
      </c>
      <c r="BR776" s="53">
        <v>-6.6489740000000006E-2</v>
      </c>
      <c r="BS776" s="53">
        <v>-6.5868490000000002E-2</v>
      </c>
      <c r="BT776" s="53">
        <v>-6.0795620000000002E-2</v>
      </c>
      <c r="BU776" s="53">
        <v>-5.225817E-2</v>
      </c>
      <c r="BV776" s="53">
        <v>-4.4562610000000002E-2</v>
      </c>
      <c r="BW776" s="53">
        <v>-2.4500600000000001E-2</v>
      </c>
      <c r="BX776" s="53">
        <v>-2.6222700000000002E-2</v>
      </c>
      <c r="BY776" s="53">
        <v>-1.2593699999999999E-2</v>
      </c>
      <c r="BZ776" s="53">
        <v>-6.1350199999999997E-3</v>
      </c>
      <c r="CA776" s="53">
        <v>-2.2865799999999999E-3</v>
      </c>
      <c r="CB776" s="53">
        <v>-5.9078200000000003E-3</v>
      </c>
      <c r="CC776" s="53">
        <v>3.9666299999999996E-3</v>
      </c>
      <c r="CD776" s="53">
        <v>-1.6573E-4</v>
      </c>
      <c r="CE776" s="53">
        <v>4.3529500000000004E-3</v>
      </c>
      <c r="CF776" s="53">
        <v>1.9423000000000001E-3</v>
      </c>
      <c r="CG776" s="53">
        <v>6.4018E-3</v>
      </c>
      <c r="CH776" s="53">
        <v>-3.6070899999999999E-3</v>
      </c>
      <c r="CI776" s="53">
        <v>-7.3231099999999999E-3</v>
      </c>
      <c r="CJ776" s="53">
        <v>-1.586624E-2</v>
      </c>
      <c r="CK776" s="53">
        <v>-2.635185E-2</v>
      </c>
      <c r="CL776" s="53">
        <v>-2.731594E-2</v>
      </c>
      <c r="CM776" s="53">
        <v>-3.9694500000000001E-2</v>
      </c>
      <c r="CN776" s="53">
        <v>-5.5656749999999998E-2</v>
      </c>
      <c r="CO776" s="53">
        <v>-4.9807780000000003E-2</v>
      </c>
      <c r="CP776" s="53">
        <v>-5.6754619999999999E-2</v>
      </c>
      <c r="CQ776" s="53">
        <v>-5.6036040000000002E-2</v>
      </c>
      <c r="CR776" s="53">
        <v>-5.1544159999999999E-2</v>
      </c>
      <c r="CS776" s="53">
        <v>-4.3110740000000002E-2</v>
      </c>
      <c r="CT776" s="53">
        <v>-3.5439419999999999E-2</v>
      </c>
      <c r="CU776" s="53">
        <v>-1.4900689999999999E-2</v>
      </c>
      <c r="CV776" s="53">
        <v>-1.8495480000000002E-2</v>
      </c>
      <c r="CW776" s="53">
        <v>-5.1360299999999998E-3</v>
      </c>
      <c r="CX776" s="53">
        <v>1.16033E-3</v>
      </c>
      <c r="CY776" s="53">
        <v>4.6341400000000001E-3</v>
      </c>
      <c r="CZ776" s="53">
        <v>9.4260000000000004E-4</v>
      </c>
      <c r="DA776" s="53">
        <v>1.0246140000000001E-2</v>
      </c>
      <c r="DB776" s="53">
        <v>6.0579500000000003E-3</v>
      </c>
      <c r="DC776" s="53">
        <v>1.0069420000000001E-2</v>
      </c>
      <c r="DD776" s="53">
        <v>7.5098300000000003E-3</v>
      </c>
      <c r="DE776" s="53">
        <v>1.183216E-2</v>
      </c>
      <c r="DF776" s="53">
        <v>2.27137E-3</v>
      </c>
      <c r="DG776" s="53">
        <v>-1.4044999999999999E-3</v>
      </c>
      <c r="DH776" s="53">
        <v>-9.9581900000000004E-3</v>
      </c>
      <c r="DI776" s="53">
        <v>-1.967816E-2</v>
      </c>
      <c r="DJ776" s="53">
        <v>-1.951611E-2</v>
      </c>
      <c r="DK776" s="53">
        <v>-3.0947140000000001E-2</v>
      </c>
      <c r="DL776" s="53">
        <v>-4.6165810000000002E-2</v>
      </c>
      <c r="DM776" s="53">
        <v>-4.008664E-2</v>
      </c>
      <c r="DN776" s="53">
        <v>-4.7019480000000002E-2</v>
      </c>
      <c r="DO776" s="53">
        <v>-4.6203590000000003E-2</v>
      </c>
      <c r="DP776" s="53">
        <v>-4.2292709999999997E-2</v>
      </c>
      <c r="DQ776" s="53">
        <v>-3.396333E-2</v>
      </c>
      <c r="DR776" s="53">
        <v>-2.6316229999999999E-2</v>
      </c>
      <c r="DS776" s="53">
        <v>-5.3007799999999997E-3</v>
      </c>
      <c r="DT776" s="53">
        <v>-1.076829E-2</v>
      </c>
      <c r="DU776" s="53">
        <v>2.3216600000000001E-3</v>
      </c>
      <c r="DV776" s="53">
        <v>8.4556700000000002E-3</v>
      </c>
      <c r="DW776" s="53">
        <v>1.155483E-2</v>
      </c>
      <c r="DX776" s="53">
        <v>7.7930500000000002E-3</v>
      </c>
      <c r="DY776" s="53">
        <v>1.9312739999999998E-2</v>
      </c>
      <c r="DZ776" s="53">
        <v>1.504394E-2</v>
      </c>
      <c r="EA776" s="53">
        <v>1.832309E-2</v>
      </c>
      <c r="EB776" s="53">
        <v>1.554849E-2</v>
      </c>
      <c r="EC776" s="53">
        <v>1.967271E-2</v>
      </c>
      <c r="ED776" s="53">
        <v>1.075892E-2</v>
      </c>
      <c r="EE776" s="53">
        <v>7.1410500000000003E-3</v>
      </c>
      <c r="EF776" s="53">
        <v>-1.4279E-3</v>
      </c>
      <c r="EG776" s="53">
        <v>-1.004238E-2</v>
      </c>
      <c r="EH776" s="53">
        <v>-8.2544100000000002E-3</v>
      </c>
      <c r="EI776" s="53">
        <v>-1.8317360000000001E-2</v>
      </c>
      <c r="EJ776" s="53">
        <v>-3.2462419999999999E-2</v>
      </c>
      <c r="EK776" s="53">
        <v>-2.6050830000000001E-2</v>
      </c>
      <c r="EL776" s="53">
        <v>-3.2963510000000001E-2</v>
      </c>
      <c r="EM776" s="53">
        <v>-3.2007109999999998E-2</v>
      </c>
      <c r="EN776" s="53">
        <v>-2.893505E-2</v>
      </c>
      <c r="EO776" s="53">
        <v>-2.0755909999999999E-2</v>
      </c>
      <c r="EP776" s="53">
        <v>-1.3143780000000001E-2</v>
      </c>
      <c r="EQ776" s="53">
        <v>8.5599700000000001E-3</v>
      </c>
      <c r="ER776" s="53">
        <v>3.8856999999999997E-4</v>
      </c>
      <c r="ES776" s="53">
        <v>1.3089379999999999E-2</v>
      </c>
      <c r="ET776" s="53">
        <v>1.8988990000000001E-2</v>
      </c>
      <c r="EU776" s="53">
        <v>2.1547239999999999E-2</v>
      </c>
      <c r="EV776" s="53">
        <v>1.7683979999999998E-2</v>
      </c>
      <c r="EW776" s="53">
        <v>82.625</v>
      </c>
      <c r="EX776" s="53">
        <v>80.875</v>
      </c>
      <c r="EY776" s="53">
        <v>79</v>
      </c>
      <c r="EZ776" s="53">
        <v>77.1875</v>
      </c>
      <c r="FA776" s="53">
        <v>75.5625</v>
      </c>
      <c r="FB776" s="53">
        <v>73.9375</v>
      </c>
      <c r="FC776" s="53">
        <v>73.9375</v>
      </c>
      <c r="FD776" s="53">
        <v>77.375</v>
      </c>
      <c r="FE776" s="53">
        <v>81.25</v>
      </c>
      <c r="FF776" s="53">
        <v>84.25</v>
      </c>
      <c r="FG776" s="53">
        <v>87.5</v>
      </c>
      <c r="FH776" s="53">
        <v>90.625</v>
      </c>
      <c r="FI776" s="53">
        <v>93.5</v>
      </c>
      <c r="FJ776" s="53">
        <v>95.9375</v>
      </c>
      <c r="FK776" s="53">
        <v>97.75</v>
      </c>
      <c r="FL776" s="53">
        <v>99.3125</v>
      </c>
      <c r="FM776" s="53">
        <v>100.1875</v>
      </c>
      <c r="FN776" s="53">
        <v>100.625</v>
      </c>
      <c r="FO776" s="53">
        <v>99.8125</v>
      </c>
      <c r="FP776" s="53">
        <v>98.375</v>
      </c>
      <c r="FQ776" s="53">
        <v>95.3125</v>
      </c>
      <c r="FR776" s="53">
        <v>91.8125</v>
      </c>
      <c r="FS776" s="53">
        <v>88.4375</v>
      </c>
      <c r="FT776" s="53">
        <v>85.4375</v>
      </c>
      <c r="FU776" s="53">
        <v>812</v>
      </c>
      <c r="FV776" s="53">
        <v>1261.2249999999999</v>
      </c>
      <c r="FW776" s="53">
        <v>16.073820000000001</v>
      </c>
      <c r="FX776" s="53">
        <v>1</v>
      </c>
    </row>
    <row r="777" spans="1:180" x14ac:dyDescent="0.3">
      <c r="A777" t="s">
        <v>174</v>
      </c>
      <c r="B777" t="s">
        <v>249</v>
      </c>
      <c r="C777" t="s">
        <v>0</v>
      </c>
      <c r="D777" t="s">
        <v>227</v>
      </c>
      <c r="E777" t="s">
        <v>188</v>
      </c>
      <c r="F777" t="s">
        <v>232</v>
      </c>
      <c r="G777" t="s">
        <v>242</v>
      </c>
      <c r="H777" s="53">
        <v>191</v>
      </c>
      <c r="I777" s="53">
        <v>0.22395190000000001</v>
      </c>
      <c r="J777" s="53">
        <v>0.21287026000000001</v>
      </c>
      <c r="K777" s="53">
        <v>0.20213739999999999</v>
      </c>
      <c r="L777" s="53">
        <v>0.19710799000000001</v>
      </c>
      <c r="M777" s="53">
        <v>0.20708908000000001</v>
      </c>
      <c r="N777" s="53">
        <v>0.20976136000000001</v>
      </c>
      <c r="O777" s="53">
        <v>0.20245426999999999</v>
      </c>
      <c r="P777" s="53">
        <v>0.26722236999999999</v>
      </c>
      <c r="Q777" s="53">
        <v>0.35720094000000002</v>
      </c>
      <c r="R777" s="53">
        <v>0.40077395999999998</v>
      </c>
      <c r="S777" s="53">
        <v>0.429037</v>
      </c>
      <c r="T777" s="53">
        <v>0.45719631999999999</v>
      </c>
      <c r="U777" s="53">
        <v>0.47046718999999998</v>
      </c>
      <c r="V777" s="53">
        <v>0.49570001000000002</v>
      </c>
      <c r="W777" s="53">
        <v>0.50850388000000002</v>
      </c>
      <c r="X777" s="53">
        <v>0.51105162999999998</v>
      </c>
      <c r="Y777" s="53">
        <v>0.48566199999999998</v>
      </c>
      <c r="Z777" s="53">
        <v>0.41419897</v>
      </c>
      <c r="AA777" s="53">
        <v>0.36176144999999998</v>
      </c>
      <c r="AB777" s="53">
        <v>0.32992786000000002</v>
      </c>
      <c r="AC777" s="53">
        <v>0.30015916999999998</v>
      </c>
      <c r="AD777" s="53">
        <v>0.26941944000000001</v>
      </c>
      <c r="AE777" s="53">
        <v>0.25335691999999999</v>
      </c>
      <c r="AF777" s="53">
        <v>0.23402065</v>
      </c>
      <c r="AG777" s="53">
        <v>-6.9643200000000004E-3</v>
      </c>
      <c r="AH777" s="53">
        <v>-8.5102500000000005E-3</v>
      </c>
      <c r="AI777" s="53">
        <v>-1.100744E-2</v>
      </c>
      <c r="AJ777" s="53">
        <v>-1.237739E-2</v>
      </c>
      <c r="AK777" s="53">
        <v>-9.1396399999999992E-3</v>
      </c>
      <c r="AL777" s="53">
        <v>-2.5656149999999999E-2</v>
      </c>
      <c r="AM777" s="53">
        <v>-4.5453170000000001E-2</v>
      </c>
      <c r="AN777" s="53">
        <v>-5.0812929999999999E-2</v>
      </c>
      <c r="AO777" s="53">
        <v>-4.9316100000000002E-2</v>
      </c>
      <c r="AP777" s="53">
        <v>-6.7378759999999996E-2</v>
      </c>
      <c r="AQ777" s="53">
        <v>-9.0560699999999994E-2</v>
      </c>
      <c r="AR777" s="53">
        <v>-9.8059569999999999E-2</v>
      </c>
      <c r="AS777" s="53">
        <v>-0.10048699</v>
      </c>
      <c r="AT777" s="53">
        <v>-9.1654349999999996E-2</v>
      </c>
      <c r="AU777" s="53">
        <v>-9.1996720000000004E-2</v>
      </c>
      <c r="AV777" s="53">
        <v>-8.0382449999999994E-2</v>
      </c>
      <c r="AW777" s="53">
        <v>-6.3343969999999999E-2</v>
      </c>
      <c r="AX777" s="53">
        <v>-5.2122410000000001E-2</v>
      </c>
      <c r="AY777" s="53">
        <v>-4.1342900000000002E-2</v>
      </c>
      <c r="AZ777" s="53">
        <v>-1.8388809999999998E-2</v>
      </c>
      <c r="BA777" s="53">
        <v>-2.3571559999999998E-2</v>
      </c>
      <c r="BB777" s="53">
        <v>-1.930347E-2</v>
      </c>
      <c r="BC777" s="53">
        <v>-1.1427949999999999E-2</v>
      </c>
      <c r="BD777" s="53">
        <v>-1.4148630000000001E-2</v>
      </c>
      <c r="BE777" s="53">
        <v>2.6178799999999999E-3</v>
      </c>
      <c r="BF777" s="53">
        <v>5.7866999999999999E-4</v>
      </c>
      <c r="BG777" s="53">
        <v>-1.9992899999999999E-3</v>
      </c>
      <c r="BH777" s="53">
        <v>-3.4518299999999999E-3</v>
      </c>
      <c r="BI777" s="53">
        <v>1.4415700000000001E-3</v>
      </c>
      <c r="BJ777" s="53">
        <v>-1.3597349999999999E-2</v>
      </c>
      <c r="BK777" s="53">
        <v>-3.1464159999999998E-2</v>
      </c>
      <c r="BL777" s="53">
        <v>-3.7283049999999998E-2</v>
      </c>
      <c r="BM777" s="53">
        <v>-3.502976E-2</v>
      </c>
      <c r="BN777" s="53">
        <v>-5.2157099999999998E-2</v>
      </c>
      <c r="BO777" s="53">
        <v>-7.3554229999999998E-2</v>
      </c>
      <c r="BP777" s="53">
        <v>-7.9721360000000005E-2</v>
      </c>
      <c r="BQ777" s="53">
        <v>-8.1742229999999999E-2</v>
      </c>
      <c r="BR777" s="53">
        <v>-7.3298710000000003E-2</v>
      </c>
      <c r="BS777" s="53">
        <v>-7.3824589999999995E-2</v>
      </c>
      <c r="BT777" s="53">
        <v>-6.3698370000000004E-2</v>
      </c>
      <c r="BU777" s="53">
        <v>-4.761481E-2</v>
      </c>
      <c r="BV777" s="53">
        <v>-3.730576E-2</v>
      </c>
      <c r="BW777" s="53">
        <v>-2.746933E-2</v>
      </c>
      <c r="BX777" s="53">
        <v>-6.4926999999999997E-3</v>
      </c>
      <c r="BY777" s="53">
        <v>-1.100932E-2</v>
      </c>
      <c r="BZ777" s="53">
        <v>-8.0617099999999997E-3</v>
      </c>
      <c r="CA777" s="53">
        <v>-8.7867999999999996E-4</v>
      </c>
      <c r="CB777" s="53">
        <v>-3.5842500000000002E-3</v>
      </c>
      <c r="CC777" s="53">
        <v>9.2544700000000008E-3</v>
      </c>
      <c r="CD777" s="53">
        <v>6.8736300000000004E-3</v>
      </c>
      <c r="CE777" s="53">
        <v>4.2396999999999999E-3</v>
      </c>
      <c r="CF777" s="53">
        <v>2.7299999999999998E-3</v>
      </c>
      <c r="CG777" s="53">
        <v>8.7700699999999996E-3</v>
      </c>
      <c r="CH777" s="53">
        <v>-5.2454499999999996E-3</v>
      </c>
      <c r="CI777" s="53">
        <v>-2.1775389999999999E-2</v>
      </c>
      <c r="CJ777" s="53">
        <v>-2.7912300000000001E-2</v>
      </c>
      <c r="CK777" s="53">
        <v>-2.5135080000000001E-2</v>
      </c>
      <c r="CL777" s="53">
        <v>-4.1614600000000002E-2</v>
      </c>
      <c r="CM777" s="53">
        <v>-6.1775610000000002E-2</v>
      </c>
      <c r="CN777" s="53">
        <v>-6.7020369999999996E-2</v>
      </c>
      <c r="CO777" s="53">
        <v>-6.8759680000000004E-2</v>
      </c>
      <c r="CP777" s="53">
        <v>-6.058566E-2</v>
      </c>
      <c r="CQ777" s="53">
        <v>-6.1238649999999999E-2</v>
      </c>
      <c r="CR777" s="53">
        <v>-5.2143040000000002E-2</v>
      </c>
      <c r="CS777" s="53">
        <v>-3.6720860000000001E-2</v>
      </c>
      <c r="CT777" s="53">
        <v>-2.70438E-2</v>
      </c>
      <c r="CU777" s="53">
        <v>-1.7860540000000001E-2</v>
      </c>
      <c r="CV777" s="53">
        <v>1.7465200000000001E-3</v>
      </c>
      <c r="CW777" s="53">
        <v>-2.30875E-3</v>
      </c>
      <c r="CX777" s="53">
        <v>-2.7570999999999997E-4</v>
      </c>
      <c r="CY777" s="53">
        <v>6.4277199999999996E-3</v>
      </c>
      <c r="CZ777" s="53">
        <v>3.7326199999999999E-3</v>
      </c>
      <c r="DA777" s="53">
        <v>1.589107E-2</v>
      </c>
      <c r="DB777" s="53">
        <v>1.3168590000000001E-2</v>
      </c>
      <c r="DC777" s="53">
        <v>1.047872E-2</v>
      </c>
      <c r="DD777" s="53">
        <v>8.9118099999999992E-3</v>
      </c>
      <c r="DE777" s="53">
        <v>1.6098589999999999E-2</v>
      </c>
      <c r="DF777" s="53">
        <v>3.1064399999999998E-3</v>
      </c>
      <c r="DG777" s="53">
        <v>-1.2086650000000001E-2</v>
      </c>
      <c r="DH777" s="53">
        <v>-1.854155E-2</v>
      </c>
      <c r="DI777" s="53">
        <v>-1.5240409999999999E-2</v>
      </c>
      <c r="DJ777" s="53">
        <v>-3.107213E-2</v>
      </c>
      <c r="DK777" s="53">
        <v>-4.9996980000000003E-2</v>
      </c>
      <c r="DL777" s="53">
        <v>-5.4319390000000002E-2</v>
      </c>
      <c r="DM777" s="53">
        <v>-5.5777119999999999E-2</v>
      </c>
      <c r="DN777" s="53">
        <v>-4.7872619999999998E-2</v>
      </c>
      <c r="DO777" s="53">
        <v>-4.86527E-2</v>
      </c>
      <c r="DP777" s="53">
        <v>-4.0587709999999999E-2</v>
      </c>
      <c r="DQ777" s="53">
        <v>-2.5826890000000002E-2</v>
      </c>
      <c r="DR777" s="53">
        <v>-1.6781830000000001E-2</v>
      </c>
      <c r="DS777" s="53">
        <v>-8.2517500000000004E-3</v>
      </c>
      <c r="DT777" s="53">
        <v>9.98573E-3</v>
      </c>
      <c r="DU777" s="53">
        <v>6.3918000000000004E-3</v>
      </c>
      <c r="DV777" s="53">
        <v>7.5102900000000002E-3</v>
      </c>
      <c r="DW777" s="53">
        <v>1.3734120000000001E-2</v>
      </c>
      <c r="DX777" s="53">
        <v>1.104948E-2</v>
      </c>
      <c r="DY777" s="53">
        <v>2.5473249999999999E-2</v>
      </c>
      <c r="DZ777" s="53">
        <v>2.2257519999999999E-2</v>
      </c>
      <c r="EA777" s="53">
        <v>1.948687E-2</v>
      </c>
      <c r="EB777" s="53">
        <v>1.783738E-2</v>
      </c>
      <c r="EC777" s="53">
        <v>2.667978E-2</v>
      </c>
      <c r="ED777" s="53">
        <v>1.516525E-2</v>
      </c>
      <c r="EE777" s="53">
        <v>1.90238E-3</v>
      </c>
      <c r="EF777" s="53">
        <v>-5.0116700000000002E-3</v>
      </c>
      <c r="EG777" s="53">
        <v>-9.5405999999999996E-4</v>
      </c>
      <c r="EH777" s="53">
        <v>-1.585046E-2</v>
      </c>
      <c r="EI777" s="53">
        <v>-3.2990529999999997E-2</v>
      </c>
      <c r="EJ777" s="53">
        <v>-3.5981190000000003E-2</v>
      </c>
      <c r="EK777" s="53">
        <v>-3.703236E-2</v>
      </c>
      <c r="EL777" s="53">
        <v>-2.951699E-2</v>
      </c>
      <c r="EM777" s="53">
        <v>-3.048058E-2</v>
      </c>
      <c r="EN777" s="53">
        <v>-2.3903649999999999E-2</v>
      </c>
      <c r="EO777" s="53">
        <v>-1.0097729999999999E-2</v>
      </c>
      <c r="EP777" s="53">
        <v>-1.96518E-3</v>
      </c>
      <c r="EQ777" s="53">
        <v>5.6218199999999996E-3</v>
      </c>
      <c r="ER777" s="53">
        <v>2.188184E-2</v>
      </c>
      <c r="ES777" s="53">
        <v>1.8954039999999998E-2</v>
      </c>
      <c r="ET777" s="53">
        <v>1.8752060000000001E-2</v>
      </c>
      <c r="EU777" s="53">
        <v>2.42834E-2</v>
      </c>
      <c r="EV777" s="53">
        <v>2.1613879999999999E-2</v>
      </c>
      <c r="EW777" s="53">
        <v>86.333340000000007</v>
      </c>
      <c r="EX777" s="53">
        <v>84.523809999999997</v>
      </c>
      <c r="EY777" s="53">
        <v>82.880949999999999</v>
      </c>
      <c r="EZ777" s="53">
        <v>81.357140000000001</v>
      </c>
      <c r="FA777" s="53">
        <v>80.119050000000001</v>
      </c>
      <c r="FB777" s="53">
        <v>78.857140000000001</v>
      </c>
      <c r="FC777" s="53">
        <v>78.309520000000006</v>
      </c>
      <c r="FD777" s="53">
        <v>79.928569999999993</v>
      </c>
      <c r="FE777" s="53">
        <v>83.166659999999993</v>
      </c>
      <c r="FF777" s="53">
        <v>86.428569999999993</v>
      </c>
      <c r="FG777" s="53">
        <v>89.690479999999994</v>
      </c>
      <c r="FH777" s="53">
        <v>92.714290000000005</v>
      </c>
      <c r="FI777" s="53">
        <v>95.690479999999994</v>
      </c>
      <c r="FJ777" s="53">
        <v>97.880949999999999</v>
      </c>
      <c r="FK777" s="53">
        <v>99.976190000000003</v>
      </c>
      <c r="FL777" s="53">
        <v>101.2381</v>
      </c>
      <c r="FM777" s="53">
        <v>102.0714</v>
      </c>
      <c r="FN777" s="53">
        <v>102.28570000000001</v>
      </c>
      <c r="FO777" s="53">
        <v>101.90479999999999</v>
      </c>
      <c r="FP777" s="53">
        <v>100.21429999999999</v>
      </c>
      <c r="FQ777" s="53">
        <v>97.357140000000001</v>
      </c>
      <c r="FR777" s="53">
        <v>94.666659999999993</v>
      </c>
      <c r="FS777" s="53">
        <v>91.547619999999995</v>
      </c>
      <c r="FT777" s="53">
        <v>88.714290000000005</v>
      </c>
      <c r="FU777" s="53">
        <v>812</v>
      </c>
      <c r="FV777" s="53">
        <v>1410.3879999999999</v>
      </c>
      <c r="FW777" s="53">
        <v>16.51904</v>
      </c>
      <c r="FX777" s="53">
        <v>1</v>
      </c>
    </row>
    <row r="778" spans="1:180" x14ac:dyDescent="0.3">
      <c r="A778" t="s">
        <v>174</v>
      </c>
      <c r="B778" t="s">
        <v>249</v>
      </c>
      <c r="C778" t="s">
        <v>0</v>
      </c>
      <c r="D778" t="s">
        <v>227</v>
      </c>
      <c r="E778" t="s">
        <v>188</v>
      </c>
      <c r="F778" t="s">
        <v>233</v>
      </c>
      <c r="G778" t="s">
        <v>242</v>
      </c>
      <c r="H778" s="53">
        <v>388</v>
      </c>
      <c r="I778" s="53">
        <v>0.35499593000000002</v>
      </c>
      <c r="J778" s="53">
        <v>0.34453743999999997</v>
      </c>
      <c r="K778" s="53">
        <v>0.33697536</v>
      </c>
      <c r="L778" s="53">
        <v>0.32461332999999998</v>
      </c>
      <c r="M778" s="53">
        <v>0.32211737000000001</v>
      </c>
      <c r="N778" s="53">
        <v>0.35472398999999999</v>
      </c>
      <c r="O778" s="53">
        <v>0.38957412000000002</v>
      </c>
      <c r="P778" s="53">
        <v>0.46740303999999999</v>
      </c>
      <c r="Q778" s="53">
        <v>0.56499783999999997</v>
      </c>
      <c r="R778" s="53">
        <v>0.63727526000000001</v>
      </c>
      <c r="S778" s="53">
        <v>0.68602512999999998</v>
      </c>
      <c r="T778" s="53">
        <v>0.75767631000000002</v>
      </c>
      <c r="U778" s="53">
        <v>0.79715066000000001</v>
      </c>
      <c r="V778" s="53">
        <v>0.84952949</v>
      </c>
      <c r="W778" s="53">
        <v>0.89941970000000004</v>
      </c>
      <c r="X778" s="53">
        <v>0.89487505000000001</v>
      </c>
      <c r="Y778" s="53">
        <v>0.84787117999999995</v>
      </c>
      <c r="Z778" s="53">
        <v>0.71701508000000003</v>
      </c>
      <c r="AA778" s="53">
        <v>0.61831835000000002</v>
      </c>
      <c r="AB778" s="53">
        <v>0.54850938999999999</v>
      </c>
      <c r="AC778" s="53">
        <v>0.48386044</v>
      </c>
      <c r="AD778" s="53">
        <v>0.45110509999999998</v>
      </c>
      <c r="AE778" s="53">
        <v>0.40752144000000001</v>
      </c>
      <c r="AF778" s="53">
        <v>0.37730032000000002</v>
      </c>
      <c r="AG778" s="53">
        <v>2.9213220000000002E-2</v>
      </c>
      <c r="AH778" s="53">
        <v>2.7296540000000001E-2</v>
      </c>
      <c r="AI778" s="53">
        <v>2.3597420000000001E-2</v>
      </c>
      <c r="AJ778" s="53">
        <v>1.6495510000000001E-2</v>
      </c>
      <c r="AK778" s="53">
        <v>7.63534E-3</v>
      </c>
      <c r="AL778" s="53">
        <v>1.3370129999999999E-2</v>
      </c>
      <c r="AM778" s="53">
        <v>2.4592639999999999E-2</v>
      </c>
      <c r="AN778" s="53">
        <v>4.7457720000000002E-2</v>
      </c>
      <c r="AO778" s="53">
        <v>5.4331369999999997E-2</v>
      </c>
      <c r="AP778" s="53">
        <v>2.834627E-2</v>
      </c>
      <c r="AQ778" s="53">
        <v>9.9241499999999996E-3</v>
      </c>
      <c r="AR778" s="53">
        <v>3.2348300000000003E-2</v>
      </c>
      <c r="AS778" s="53">
        <v>4.0904780000000002E-2</v>
      </c>
      <c r="AT778" s="53">
        <v>5.4048209999999999E-2</v>
      </c>
      <c r="AU778" s="53">
        <v>7.1296440000000003E-2</v>
      </c>
      <c r="AV778" s="53">
        <v>7.1665850000000003E-2</v>
      </c>
      <c r="AW778" s="53">
        <v>7.8980969999999998E-2</v>
      </c>
      <c r="AX778" s="53">
        <v>7.3053649999999998E-2</v>
      </c>
      <c r="AY778" s="53">
        <v>6.8215440000000002E-2</v>
      </c>
      <c r="AZ778" s="53">
        <v>6.1920959999999997E-2</v>
      </c>
      <c r="BA778" s="53">
        <v>4.2154610000000002E-2</v>
      </c>
      <c r="BB778" s="53">
        <v>4.4673230000000001E-2</v>
      </c>
      <c r="BC778" s="53">
        <v>4.1079730000000002E-2</v>
      </c>
      <c r="BD778" s="53">
        <v>3.6130990000000002E-2</v>
      </c>
      <c r="BE778" s="53">
        <v>4.2135600000000002E-2</v>
      </c>
      <c r="BF778" s="53">
        <v>3.937595E-2</v>
      </c>
      <c r="BG778" s="53">
        <v>3.4469449999999999E-2</v>
      </c>
      <c r="BH778" s="53">
        <v>2.6706779999999999E-2</v>
      </c>
      <c r="BI778" s="53">
        <v>2.0346599999999999E-2</v>
      </c>
      <c r="BJ778" s="53">
        <v>3.4172010000000003E-2</v>
      </c>
      <c r="BK778" s="53">
        <v>5.104765E-2</v>
      </c>
      <c r="BL778" s="53">
        <v>7.8207689999999996E-2</v>
      </c>
      <c r="BM778" s="53">
        <v>9.1340939999999995E-2</v>
      </c>
      <c r="BN778" s="53">
        <v>7.7329410000000001E-2</v>
      </c>
      <c r="BO778" s="53">
        <v>6.0093750000000001E-2</v>
      </c>
      <c r="BP778" s="53">
        <v>8.3226430000000004E-2</v>
      </c>
      <c r="BQ778" s="53">
        <v>9.3499970000000002E-2</v>
      </c>
      <c r="BR778" s="53">
        <v>0.10949946000000001</v>
      </c>
      <c r="BS778" s="53">
        <v>0.13079495999999999</v>
      </c>
      <c r="BT778" s="53">
        <v>0.13144357000000001</v>
      </c>
      <c r="BU778" s="53">
        <v>0.13193381000000001</v>
      </c>
      <c r="BV778" s="53">
        <v>0.11282163000000001</v>
      </c>
      <c r="BW778" s="53">
        <v>0.10534072</v>
      </c>
      <c r="BX778" s="53">
        <v>9.4929009999999994E-2</v>
      </c>
      <c r="BY778" s="53">
        <v>6.8274299999999996E-2</v>
      </c>
      <c r="BZ778" s="53">
        <v>6.5140779999999995E-2</v>
      </c>
      <c r="CA778" s="53">
        <v>5.7100060000000001E-2</v>
      </c>
      <c r="CB778" s="53">
        <v>4.9905720000000001E-2</v>
      </c>
      <c r="CC778" s="53">
        <v>5.108559E-2</v>
      </c>
      <c r="CD778" s="53">
        <v>4.7742079999999999E-2</v>
      </c>
      <c r="CE778" s="53">
        <v>4.1999370000000001E-2</v>
      </c>
      <c r="CF778" s="53">
        <v>3.3779089999999998E-2</v>
      </c>
      <c r="CG778" s="53">
        <v>2.91504E-2</v>
      </c>
      <c r="CH778" s="53">
        <v>4.8579310000000001E-2</v>
      </c>
      <c r="CI778" s="53">
        <v>6.9370329999999994E-2</v>
      </c>
      <c r="CJ778" s="53">
        <v>9.9505040000000003E-2</v>
      </c>
      <c r="CK778" s="53">
        <v>0.11697365999999999</v>
      </c>
      <c r="CL778" s="53">
        <v>0.11125500000000001</v>
      </c>
      <c r="CM778" s="53">
        <v>9.4841090000000003E-2</v>
      </c>
      <c r="CN778" s="53">
        <v>0.11846451</v>
      </c>
      <c r="CO778" s="53">
        <v>0.12992719</v>
      </c>
      <c r="CP778" s="53">
        <v>0.14790481999999999</v>
      </c>
      <c r="CQ778" s="53">
        <v>0.17200343000000001</v>
      </c>
      <c r="CR778" s="53">
        <v>0.17284546000000001</v>
      </c>
      <c r="CS778" s="53">
        <v>0.16860878000000001</v>
      </c>
      <c r="CT778" s="53">
        <v>0.14036477999999999</v>
      </c>
      <c r="CU778" s="53">
        <v>0.13105359999999999</v>
      </c>
      <c r="CV778" s="53">
        <v>0.11779028</v>
      </c>
      <c r="CW778" s="53">
        <v>8.6364689999999994E-2</v>
      </c>
      <c r="CX778" s="53">
        <v>7.931655E-2</v>
      </c>
      <c r="CY778" s="53">
        <v>6.8195690000000003E-2</v>
      </c>
      <c r="CZ778" s="53">
        <v>5.9446060000000002E-2</v>
      </c>
      <c r="DA778" s="53">
        <v>6.003559E-2</v>
      </c>
      <c r="DB778" s="53">
        <v>5.6108249999999998E-2</v>
      </c>
      <c r="DC778" s="53">
        <v>4.9529330000000003E-2</v>
      </c>
      <c r="DD778" s="53">
        <v>4.0851390000000001E-2</v>
      </c>
      <c r="DE778" s="53">
        <v>3.79542E-2</v>
      </c>
      <c r="DF778" s="53">
        <v>6.2986639999999997E-2</v>
      </c>
      <c r="DG778" s="53">
        <v>8.7693010000000002E-2</v>
      </c>
      <c r="DH778" s="53">
        <v>0.12080236</v>
      </c>
      <c r="DI778" s="53">
        <v>0.14260637000000001</v>
      </c>
      <c r="DJ778" s="53">
        <v>0.14518059999999999</v>
      </c>
      <c r="DK778" s="53">
        <v>0.12958839</v>
      </c>
      <c r="DL778" s="53">
        <v>0.15370254999999999</v>
      </c>
      <c r="DM778" s="53">
        <v>0.16635446000000001</v>
      </c>
      <c r="DN778" s="53">
        <v>0.18631018999999999</v>
      </c>
      <c r="DO778" s="53">
        <v>0.21321190000000001</v>
      </c>
      <c r="DP778" s="53">
        <v>0.21424735</v>
      </c>
      <c r="DQ778" s="53">
        <v>0.20528378</v>
      </c>
      <c r="DR778" s="53">
        <v>0.16790796999999999</v>
      </c>
      <c r="DS778" s="53">
        <v>0.15676646999999999</v>
      </c>
      <c r="DT778" s="53">
        <v>0.14065154999999999</v>
      </c>
      <c r="DU778" s="53">
        <v>0.10445511</v>
      </c>
      <c r="DV778" s="53">
        <v>9.3492320000000004E-2</v>
      </c>
      <c r="DW778" s="53">
        <v>7.929129E-2</v>
      </c>
      <c r="DX778" s="53">
        <v>6.8986439999999996E-2</v>
      </c>
      <c r="DY778" s="53">
        <v>7.2957969999999997E-2</v>
      </c>
      <c r="DZ778" s="53">
        <v>6.8187620000000004E-2</v>
      </c>
      <c r="EA778" s="53">
        <v>6.0401360000000001E-2</v>
      </c>
      <c r="EB778" s="53">
        <v>5.1062700000000003E-2</v>
      </c>
      <c r="EC778" s="53">
        <v>5.0665469999999997E-2</v>
      </c>
      <c r="ED778" s="53">
        <v>8.3788520000000005E-2</v>
      </c>
      <c r="EE778" s="53">
        <v>0.11414805</v>
      </c>
      <c r="EF778" s="53">
        <v>0.15155236999999999</v>
      </c>
      <c r="EG778" s="53">
        <v>0.17961595</v>
      </c>
      <c r="EH778" s="53">
        <v>0.19416377000000001</v>
      </c>
      <c r="EI778" s="53">
        <v>0.17975799000000001</v>
      </c>
      <c r="EJ778" s="53">
        <v>0.20458071999999999</v>
      </c>
      <c r="EK778" s="53">
        <v>0.21894964</v>
      </c>
      <c r="EL778" s="53">
        <v>0.24176143999999999</v>
      </c>
      <c r="EM778" s="53">
        <v>0.27271045999999999</v>
      </c>
      <c r="EN778" s="53">
        <v>0.27402507999999998</v>
      </c>
      <c r="EO778" s="53">
        <v>0.25823661999999997</v>
      </c>
      <c r="EP778" s="53">
        <v>0.20767595</v>
      </c>
      <c r="EQ778" s="53">
        <v>0.19389175</v>
      </c>
      <c r="ER778" s="53">
        <v>0.1736596</v>
      </c>
      <c r="ES778" s="53">
        <v>0.13057479999999999</v>
      </c>
      <c r="ET778" s="53">
        <v>0.11395987</v>
      </c>
      <c r="EU778" s="53">
        <v>9.531162E-2</v>
      </c>
      <c r="EV778" s="53">
        <v>8.2761180000000004E-2</v>
      </c>
      <c r="EW778" s="53">
        <v>58.500070000000001</v>
      </c>
      <c r="EX778" s="53">
        <v>57.640320000000003</v>
      </c>
      <c r="EY778" s="53">
        <v>56.885429999999999</v>
      </c>
      <c r="EZ778" s="53">
        <v>56.2774</v>
      </c>
      <c r="FA778" s="53">
        <v>55.74306</v>
      </c>
      <c r="FB778" s="53">
        <v>55.307540000000003</v>
      </c>
      <c r="FC778" s="53">
        <v>55.297609999999999</v>
      </c>
      <c r="FD778" s="53">
        <v>57.269860000000001</v>
      </c>
      <c r="FE778" s="53">
        <v>60.467410000000001</v>
      </c>
      <c r="FF778" s="53">
        <v>64.4041</v>
      </c>
      <c r="FG778" s="53">
        <v>69.223820000000003</v>
      </c>
      <c r="FH778" s="53">
        <v>74.155060000000006</v>
      </c>
      <c r="FI778" s="53">
        <v>78.776340000000005</v>
      </c>
      <c r="FJ778" s="53">
        <v>81.88982</v>
      </c>
      <c r="FK778" s="53">
        <v>83.561070000000001</v>
      </c>
      <c r="FL778" s="53">
        <v>84.000209999999996</v>
      </c>
      <c r="FM778" s="53">
        <v>83.277789999999996</v>
      </c>
      <c r="FN778" s="53">
        <v>81.173159999999996</v>
      </c>
      <c r="FO778" s="53">
        <v>77.633030000000005</v>
      </c>
      <c r="FP778" s="53">
        <v>72.678880000000007</v>
      </c>
      <c r="FQ778" s="53">
        <v>67.149019999999993</v>
      </c>
      <c r="FR778" s="53">
        <v>63.362369999999999</v>
      </c>
      <c r="FS778" s="53">
        <v>61.293140000000001</v>
      </c>
      <c r="FT778" s="53">
        <v>59.838369999999998</v>
      </c>
      <c r="FU778" s="53">
        <v>2328.9679999999998</v>
      </c>
      <c r="FV778" s="53">
        <v>2638.39</v>
      </c>
      <c r="FW778" s="53">
        <v>15.686109999999999</v>
      </c>
      <c r="FX778" s="53">
        <v>1</v>
      </c>
    </row>
    <row r="779" spans="1:180" x14ac:dyDescent="0.3">
      <c r="A779" t="s">
        <v>174</v>
      </c>
      <c r="B779" t="s">
        <v>249</v>
      </c>
      <c r="C779" t="s">
        <v>0</v>
      </c>
      <c r="D779" t="s">
        <v>248</v>
      </c>
      <c r="E779" t="s">
        <v>188</v>
      </c>
      <c r="F779" t="s">
        <v>233</v>
      </c>
      <c r="G779" t="s">
        <v>242</v>
      </c>
      <c r="H779" s="53">
        <v>388</v>
      </c>
      <c r="I779" s="53">
        <v>0.35779696</v>
      </c>
      <c r="J779" s="53">
        <v>0.33915452000000001</v>
      </c>
      <c r="K779" s="53">
        <v>0.32592109000000002</v>
      </c>
      <c r="L779" s="53">
        <v>0.31602235000000001</v>
      </c>
      <c r="M779" s="53">
        <v>0.31611640000000002</v>
      </c>
      <c r="N779" s="53">
        <v>0.32224028999999998</v>
      </c>
      <c r="O779" s="53">
        <v>0.32577837999999998</v>
      </c>
      <c r="P779" s="53">
        <v>0.33881412999999999</v>
      </c>
      <c r="Q779" s="53">
        <v>0.37837015000000002</v>
      </c>
      <c r="R779" s="53">
        <v>0.42103586999999998</v>
      </c>
      <c r="S779" s="53">
        <v>0.47777271999999998</v>
      </c>
      <c r="T779" s="53">
        <v>0.53753519999999999</v>
      </c>
      <c r="U779" s="53">
        <v>0.56850924000000003</v>
      </c>
      <c r="V779" s="53">
        <v>0.58613375000000001</v>
      </c>
      <c r="W779" s="53">
        <v>0.59182842999999996</v>
      </c>
      <c r="X779" s="53">
        <v>0.58958734000000002</v>
      </c>
      <c r="Y779" s="53">
        <v>0.57446852999999998</v>
      </c>
      <c r="Z779" s="53">
        <v>0.54086617999999997</v>
      </c>
      <c r="AA779" s="53">
        <v>0.52284512999999999</v>
      </c>
      <c r="AB779" s="53">
        <v>0.47782394</v>
      </c>
      <c r="AC779" s="53">
        <v>0.43843418000000001</v>
      </c>
      <c r="AD779" s="53">
        <v>0.41810219999999998</v>
      </c>
      <c r="AE779" s="53">
        <v>0.38933393999999999</v>
      </c>
      <c r="AF779" s="53">
        <v>0.35694471</v>
      </c>
      <c r="AG779" s="53">
        <v>2.7721860000000001E-2</v>
      </c>
      <c r="AH779" s="53">
        <v>1.9271770000000001E-2</v>
      </c>
      <c r="AI779" s="53">
        <v>1.30084E-2</v>
      </c>
      <c r="AJ779" s="53">
        <v>1.055888E-2</v>
      </c>
      <c r="AK779" s="53">
        <v>1.06719E-2</v>
      </c>
      <c r="AL779" s="53">
        <v>1.260643E-2</v>
      </c>
      <c r="AM779" s="53">
        <v>1.868744E-2</v>
      </c>
      <c r="AN779" s="53">
        <v>2.255681E-2</v>
      </c>
      <c r="AO779" s="53">
        <v>2.6872920000000002E-2</v>
      </c>
      <c r="AP779" s="53">
        <v>2.2491199999999999E-2</v>
      </c>
      <c r="AQ779" s="53">
        <v>1.93236E-2</v>
      </c>
      <c r="AR779" s="53">
        <v>3.7498799999999999E-2</v>
      </c>
      <c r="AS779" s="53">
        <v>4.4148739999999999E-2</v>
      </c>
      <c r="AT779" s="53">
        <v>4.0902180000000003E-2</v>
      </c>
      <c r="AU779" s="53">
        <v>2.826161E-2</v>
      </c>
      <c r="AV779" s="53">
        <v>2.309423E-2</v>
      </c>
      <c r="AW779" s="53">
        <v>1.7682670000000001E-2</v>
      </c>
      <c r="AX779" s="53">
        <v>1.483568E-2</v>
      </c>
      <c r="AY779" s="53">
        <v>3.6675779999999998E-2</v>
      </c>
      <c r="AZ779" s="53">
        <v>2.636165E-2</v>
      </c>
      <c r="BA779" s="53">
        <v>1.6313689999999999E-2</v>
      </c>
      <c r="BB779" s="53">
        <v>1.9036210000000001E-2</v>
      </c>
      <c r="BC779" s="53">
        <v>2.5665500000000001E-2</v>
      </c>
      <c r="BD779" s="53">
        <v>1.8848690000000001E-2</v>
      </c>
      <c r="BE779" s="53">
        <v>4.0392740000000003E-2</v>
      </c>
      <c r="BF779" s="53">
        <v>3.0712840000000002E-2</v>
      </c>
      <c r="BG779" s="53">
        <v>2.258245E-2</v>
      </c>
      <c r="BH779" s="53">
        <v>1.9519700000000001E-2</v>
      </c>
      <c r="BI779" s="53">
        <v>1.985516E-2</v>
      </c>
      <c r="BJ779" s="53">
        <v>2.252875E-2</v>
      </c>
      <c r="BK779" s="53">
        <v>3.2538030000000003E-2</v>
      </c>
      <c r="BL779" s="53">
        <v>3.4944639999999999E-2</v>
      </c>
      <c r="BM779" s="53">
        <v>4.0063750000000002E-2</v>
      </c>
      <c r="BN779" s="53">
        <v>3.7130360000000001E-2</v>
      </c>
      <c r="BO779" s="53">
        <v>4.1339500000000001E-2</v>
      </c>
      <c r="BP779" s="53">
        <v>6.1150780000000002E-2</v>
      </c>
      <c r="BQ779" s="53">
        <v>6.8882799999999994E-2</v>
      </c>
      <c r="BR779" s="53">
        <v>6.6818180000000005E-2</v>
      </c>
      <c r="BS779" s="53">
        <v>5.628681E-2</v>
      </c>
      <c r="BT779" s="53">
        <v>5.3069400000000003E-2</v>
      </c>
      <c r="BU779" s="53">
        <v>4.9850940000000003E-2</v>
      </c>
      <c r="BV779" s="53">
        <v>4.6680159999999998E-2</v>
      </c>
      <c r="BW779" s="53">
        <v>6.7506880000000005E-2</v>
      </c>
      <c r="BX779" s="53">
        <v>5.4348479999999998E-2</v>
      </c>
      <c r="BY779" s="53">
        <v>4.0184070000000002E-2</v>
      </c>
      <c r="BZ779" s="53">
        <v>3.8063850000000003E-2</v>
      </c>
      <c r="CA779" s="53">
        <v>4.0861870000000002E-2</v>
      </c>
      <c r="CB779" s="53">
        <v>3.1724509999999997E-2</v>
      </c>
      <c r="CC779" s="53">
        <v>4.9168530000000002E-2</v>
      </c>
      <c r="CD779" s="53">
        <v>3.8636879999999998E-2</v>
      </c>
      <c r="CE779" s="53">
        <v>2.9213449999999998E-2</v>
      </c>
      <c r="CF779" s="53">
        <v>2.5725910000000001E-2</v>
      </c>
      <c r="CG779" s="53">
        <v>2.6215450000000001E-2</v>
      </c>
      <c r="CH779" s="53">
        <v>2.9400929999999999E-2</v>
      </c>
      <c r="CI779" s="53">
        <v>4.2130939999999999E-2</v>
      </c>
      <c r="CJ779" s="53">
        <v>4.3524439999999998E-2</v>
      </c>
      <c r="CK779" s="53">
        <v>4.9199720000000002E-2</v>
      </c>
      <c r="CL779" s="53">
        <v>4.7269419999999999E-2</v>
      </c>
      <c r="CM779" s="53">
        <v>5.658763E-2</v>
      </c>
      <c r="CN779" s="53">
        <v>7.753206E-2</v>
      </c>
      <c r="CO779" s="53">
        <v>8.6013549999999994E-2</v>
      </c>
      <c r="CP779" s="53">
        <v>8.4767560000000006E-2</v>
      </c>
      <c r="CQ779" s="53">
        <v>7.5696979999999997E-2</v>
      </c>
      <c r="CR779" s="53">
        <v>7.3830110000000004E-2</v>
      </c>
      <c r="CS779" s="53">
        <v>7.2130600000000003E-2</v>
      </c>
      <c r="CT779" s="53">
        <v>6.8735519999999994E-2</v>
      </c>
      <c r="CU779" s="53">
        <v>8.8860380000000003E-2</v>
      </c>
      <c r="CV779" s="53">
        <v>7.3732069999999997E-2</v>
      </c>
      <c r="CW779" s="53">
        <v>5.6716639999999999E-2</v>
      </c>
      <c r="CX779" s="53">
        <v>5.1242349999999999E-2</v>
      </c>
      <c r="CY779" s="53">
        <v>5.1386840000000003E-2</v>
      </c>
      <c r="CZ779" s="53">
        <v>4.0642259999999999E-2</v>
      </c>
      <c r="DA779" s="53">
        <v>5.7944309999999999E-2</v>
      </c>
      <c r="DB779" s="53">
        <v>4.656097E-2</v>
      </c>
      <c r="DC779" s="53">
        <v>3.584445E-2</v>
      </c>
      <c r="DD779" s="53">
        <v>3.1932170000000003E-2</v>
      </c>
      <c r="DE779" s="53">
        <v>3.2575699999999999E-2</v>
      </c>
      <c r="DF779" s="53">
        <v>3.6273109999999997E-2</v>
      </c>
      <c r="DG779" s="53">
        <v>5.1723850000000002E-2</v>
      </c>
      <c r="DH779" s="53">
        <v>5.2104209999999998E-2</v>
      </c>
      <c r="DI779" s="53">
        <v>5.8335640000000001E-2</v>
      </c>
      <c r="DJ779" s="53">
        <v>5.7408439999999998E-2</v>
      </c>
      <c r="DK779" s="53">
        <v>7.1835720000000006E-2</v>
      </c>
      <c r="DL779" s="53">
        <v>9.3913339999999998E-2</v>
      </c>
      <c r="DM779" s="53">
        <v>0.10314429</v>
      </c>
      <c r="DN779" s="53">
        <v>0.10271690999999999</v>
      </c>
      <c r="DO779" s="53">
        <v>9.5107140000000007E-2</v>
      </c>
      <c r="DP779" s="53">
        <v>9.4590789999999994E-2</v>
      </c>
      <c r="DQ779" s="53">
        <v>9.4410259999999996E-2</v>
      </c>
      <c r="DR779" s="53">
        <v>9.0790910000000002E-2</v>
      </c>
      <c r="DS779" s="53">
        <v>0.11021392000000001</v>
      </c>
      <c r="DT779" s="53">
        <v>9.3115649999999994E-2</v>
      </c>
      <c r="DU779" s="53">
        <v>7.3249239999999993E-2</v>
      </c>
      <c r="DV779" s="53">
        <v>6.4420839999999993E-2</v>
      </c>
      <c r="DW779" s="53">
        <v>6.1911800000000003E-2</v>
      </c>
      <c r="DX779" s="53">
        <v>4.9560020000000003E-2</v>
      </c>
      <c r="DY779" s="53">
        <v>7.0615150000000002E-2</v>
      </c>
      <c r="DZ779" s="53">
        <v>5.8002039999999998E-2</v>
      </c>
      <c r="EA779" s="53">
        <v>4.5418500000000001E-2</v>
      </c>
      <c r="EB779" s="53">
        <v>4.0892989999999997E-2</v>
      </c>
      <c r="EC779" s="53">
        <v>4.1758969999999999E-2</v>
      </c>
      <c r="ED779" s="53">
        <v>4.6195439999999997E-2</v>
      </c>
      <c r="EE779" s="53">
        <v>6.5574480000000004E-2</v>
      </c>
      <c r="EF779" s="53">
        <v>6.4492079999999993E-2</v>
      </c>
      <c r="EG779" s="53">
        <v>7.1526480000000003E-2</v>
      </c>
      <c r="EH779" s="53">
        <v>7.2047639999999996E-2</v>
      </c>
      <c r="EI779" s="53">
        <v>9.3851610000000002E-2</v>
      </c>
      <c r="EJ779" s="53">
        <v>0.11756527999999999</v>
      </c>
      <c r="EK779" s="53">
        <v>0.12787836</v>
      </c>
      <c r="EL779" s="53">
        <v>0.12863294</v>
      </c>
      <c r="EM779" s="53">
        <v>0.12313238</v>
      </c>
      <c r="EN779" s="53">
        <v>0.12456596</v>
      </c>
      <c r="EO779" s="53">
        <v>0.12657856000000001</v>
      </c>
      <c r="EP779" s="53">
        <v>0.12263539</v>
      </c>
      <c r="EQ779" s="53">
        <v>0.14104501999999999</v>
      </c>
      <c r="ER779" s="53">
        <v>0.12110248</v>
      </c>
      <c r="ES779" s="53">
        <v>9.7119620000000004E-2</v>
      </c>
      <c r="ET779" s="53">
        <v>8.3448480000000005E-2</v>
      </c>
      <c r="EU779" s="53">
        <v>7.7108170000000004E-2</v>
      </c>
      <c r="EV779" s="53">
        <v>6.2435829999999998E-2</v>
      </c>
      <c r="EW779" s="53">
        <v>58.873849999999997</v>
      </c>
      <c r="EX779" s="53">
        <v>57.820010000000003</v>
      </c>
      <c r="EY779" s="53">
        <v>56.874749999999999</v>
      </c>
      <c r="EZ779" s="53">
        <v>56.207619999999999</v>
      </c>
      <c r="FA779" s="53">
        <v>55.657060000000001</v>
      </c>
      <c r="FB779" s="53">
        <v>54.914999999999999</v>
      </c>
      <c r="FC779" s="53">
        <v>55.10004</v>
      </c>
      <c r="FD779" s="53">
        <v>56.844200000000001</v>
      </c>
      <c r="FE779" s="53">
        <v>60.172029999999999</v>
      </c>
      <c r="FF779" s="53">
        <v>64.690790000000007</v>
      </c>
      <c r="FG779" s="53">
        <v>69.616619999999998</v>
      </c>
      <c r="FH779" s="53">
        <v>74.863780000000006</v>
      </c>
      <c r="FI779" s="53">
        <v>79.456800000000001</v>
      </c>
      <c r="FJ779" s="53">
        <v>82.731989999999996</v>
      </c>
      <c r="FK779" s="53">
        <v>84.235230000000001</v>
      </c>
      <c r="FL779" s="53">
        <v>83.950649999999996</v>
      </c>
      <c r="FM779" s="53">
        <v>82.502449999999996</v>
      </c>
      <c r="FN779" s="53">
        <v>80.29598</v>
      </c>
      <c r="FO779" s="53">
        <v>77.000690000000006</v>
      </c>
      <c r="FP779" s="53">
        <v>72.42662</v>
      </c>
      <c r="FQ779" s="53">
        <v>66.957689999999999</v>
      </c>
      <c r="FR779" s="53">
        <v>63.385849999999998</v>
      </c>
      <c r="FS779" s="53">
        <v>61.354419999999998</v>
      </c>
      <c r="FT779" s="53">
        <v>59.712710000000001</v>
      </c>
      <c r="FU779" s="53">
        <v>2328.9679999999998</v>
      </c>
      <c r="FV779" s="53">
        <v>2638.39</v>
      </c>
      <c r="FW779" s="53">
        <v>15.686109999999999</v>
      </c>
      <c r="FX779" s="53">
        <v>1</v>
      </c>
    </row>
    <row r="780" spans="1:180" x14ac:dyDescent="0.3">
      <c r="A780" t="s">
        <v>174</v>
      </c>
      <c r="B780" t="s">
        <v>249</v>
      </c>
      <c r="C780" t="s">
        <v>0</v>
      </c>
      <c r="D780" t="s">
        <v>248</v>
      </c>
      <c r="E780" t="s">
        <v>187</v>
      </c>
      <c r="F780" t="s">
        <v>233</v>
      </c>
      <c r="G780" t="s">
        <v>242</v>
      </c>
      <c r="H780" s="53">
        <v>388</v>
      </c>
      <c r="I780" s="53">
        <v>0.35393299</v>
      </c>
      <c r="J780" s="53">
        <v>0.34213284999999999</v>
      </c>
      <c r="K780" s="53">
        <v>0.32499757000000001</v>
      </c>
      <c r="L780" s="53">
        <v>0.32343028000000001</v>
      </c>
      <c r="M780" s="53">
        <v>0.32408732000000001</v>
      </c>
      <c r="N780" s="53">
        <v>0.32076895</v>
      </c>
      <c r="O780" s="53">
        <v>0.32445397999999998</v>
      </c>
      <c r="P780" s="53">
        <v>0.33574319000000002</v>
      </c>
      <c r="Q780" s="53">
        <v>0.3781332</v>
      </c>
      <c r="R780" s="53">
        <v>0.43846637999999999</v>
      </c>
      <c r="S780" s="53">
        <v>0.49721657000000002</v>
      </c>
      <c r="T780" s="53">
        <v>0.54345608000000001</v>
      </c>
      <c r="U780" s="53">
        <v>0.58346469999999995</v>
      </c>
      <c r="V780" s="53">
        <v>0.59932070999999998</v>
      </c>
      <c r="W780" s="53">
        <v>0.59557844999999998</v>
      </c>
      <c r="X780" s="53">
        <v>0.58563944000000001</v>
      </c>
      <c r="Y780" s="53">
        <v>0.5715209</v>
      </c>
      <c r="Z780" s="53">
        <v>0.55540414999999999</v>
      </c>
      <c r="AA780" s="53">
        <v>0.52197601000000005</v>
      </c>
      <c r="AB780" s="53">
        <v>0.47759152999999999</v>
      </c>
      <c r="AC780" s="53">
        <v>0.42465824000000002</v>
      </c>
      <c r="AD780" s="53">
        <v>0.40215075</v>
      </c>
      <c r="AE780" s="53">
        <v>0.38078937000000002</v>
      </c>
      <c r="AF780" s="53">
        <v>0.36008181</v>
      </c>
      <c r="AG780" s="53">
        <v>2.7553049999999999E-2</v>
      </c>
      <c r="AH780" s="53">
        <v>2.3980419999999999E-2</v>
      </c>
      <c r="AI780" s="53">
        <v>1.4338190000000001E-2</v>
      </c>
      <c r="AJ780" s="53">
        <v>1.734554E-2</v>
      </c>
      <c r="AK780" s="53">
        <v>1.8355150000000001E-2</v>
      </c>
      <c r="AL780" s="53">
        <v>1.611508E-2</v>
      </c>
      <c r="AM780" s="53">
        <v>2.1079029999999999E-2</v>
      </c>
      <c r="AN780" s="53">
        <v>1.76703E-2</v>
      </c>
      <c r="AO780" s="53">
        <v>2.241957E-2</v>
      </c>
      <c r="AP780" s="53">
        <v>3.4037070000000003E-2</v>
      </c>
      <c r="AQ780" s="53">
        <v>3.2547880000000001E-2</v>
      </c>
      <c r="AR780" s="53">
        <v>4.6523099999999998E-2</v>
      </c>
      <c r="AS780" s="53">
        <v>5.8446499999999998E-2</v>
      </c>
      <c r="AT780" s="53">
        <v>5.5430649999999998E-2</v>
      </c>
      <c r="AU780" s="53">
        <v>5.0757499999999997E-2</v>
      </c>
      <c r="AV780" s="53">
        <v>4.0021620000000001E-2</v>
      </c>
      <c r="AW780" s="53">
        <v>3.7633979999999997E-2</v>
      </c>
      <c r="AX780" s="53">
        <v>4.9654999999999998E-2</v>
      </c>
      <c r="AY780" s="53">
        <v>5.3309420000000003E-2</v>
      </c>
      <c r="AZ780" s="53">
        <v>4.7275820000000003E-2</v>
      </c>
      <c r="BA780" s="53">
        <v>2.3855790000000002E-2</v>
      </c>
      <c r="BB780" s="53">
        <v>1.8560409999999999E-2</v>
      </c>
      <c r="BC780" s="53">
        <v>2.5480579999999999E-2</v>
      </c>
      <c r="BD780" s="53">
        <v>2.6877849999999998E-2</v>
      </c>
      <c r="BE780" s="53">
        <v>3.9027680000000002E-2</v>
      </c>
      <c r="BF780" s="53">
        <v>3.503535E-2</v>
      </c>
      <c r="BG780" s="53">
        <v>2.3049179999999999E-2</v>
      </c>
      <c r="BH780" s="53">
        <v>2.651945E-2</v>
      </c>
      <c r="BI780" s="53">
        <v>2.758886E-2</v>
      </c>
      <c r="BJ780" s="53">
        <v>2.51147E-2</v>
      </c>
      <c r="BK780" s="53">
        <v>3.5078850000000002E-2</v>
      </c>
      <c r="BL780" s="53">
        <v>3.0070159999999999E-2</v>
      </c>
      <c r="BM780" s="53">
        <v>3.647363E-2</v>
      </c>
      <c r="BN780" s="53">
        <v>5.0931209999999998E-2</v>
      </c>
      <c r="BO780" s="53">
        <v>5.5327750000000002E-2</v>
      </c>
      <c r="BP780" s="53">
        <v>6.9752510000000004E-2</v>
      </c>
      <c r="BQ780" s="53">
        <v>8.4129609999999994E-2</v>
      </c>
      <c r="BR780" s="53">
        <v>8.3588040000000002E-2</v>
      </c>
      <c r="BS780" s="53">
        <v>7.5653479999999995E-2</v>
      </c>
      <c r="BT780" s="53">
        <v>6.5649600000000002E-2</v>
      </c>
      <c r="BU780" s="53">
        <v>6.2694440000000004E-2</v>
      </c>
      <c r="BV780" s="53">
        <v>7.390911E-2</v>
      </c>
      <c r="BW780" s="53">
        <v>7.9126970000000005E-2</v>
      </c>
      <c r="BX780" s="53">
        <v>6.8370719999999996E-2</v>
      </c>
      <c r="BY780" s="53">
        <v>4.1032550000000001E-2</v>
      </c>
      <c r="BZ780" s="53">
        <v>3.2883620000000002E-2</v>
      </c>
      <c r="CA780" s="53">
        <v>3.8536969999999997E-2</v>
      </c>
      <c r="CB780" s="53">
        <v>3.9105630000000002E-2</v>
      </c>
      <c r="CC780" s="53">
        <v>4.6975009999999998E-2</v>
      </c>
      <c r="CD780" s="53">
        <v>4.2691949999999999E-2</v>
      </c>
      <c r="CE780" s="53">
        <v>2.9082380000000001E-2</v>
      </c>
      <c r="CF780" s="53">
        <v>3.2873260000000001E-2</v>
      </c>
      <c r="CG780" s="53">
        <v>3.3984109999999998E-2</v>
      </c>
      <c r="CH780" s="53">
        <v>3.1347800000000002E-2</v>
      </c>
      <c r="CI780" s="53">
        <v>4.4775080000000002E-2</v>
      </c>
      <c r="CJ780" s="53">
        <v>3.865822E-2</v>
      </c>
      <c r="CK780" s="53">
        <v>4.6207419999999999E-2</v>
      </c>
      <c r="CL780" s="53">
        <v>6.2632010000000002E-2</v>
      </c>
      <c r="CM780" s="53">
        <v>7.1105039999999994E-2</v>
      </c>
      <c r="CN780" s="53">
        <v>8.5841120000000007E-2</v>
      </c>
      <c r="CO780" s="53">
        <v>0.10191770999999999</v>
      </c>
      <c r="CP780" s="53">
        <v>0.10308982</v>
      </c>
      <c r="CQ780" s="53">
        <v>9.2896359999999997E-2</v>
      </c>
      <c r="CR780" s="53">
        <v>8.3399470000000003E-2</v>
      </c>
      <c r="CS780" s="53">
        <v>8.0051230000000001E-2</v>
      </c>
      <c r="CT780" s="53">
        <v>9.0707419999999997E-2</v>
      </c>
      <c r="CU780" s="53">
        <v>9.7008109999999995E-2</v>
      </c>
      <c r="CV780" s="53">
        <v>8.2981020000000003E-2</v>
      </c>
      <c r="CW780" s="53">
        <v>5.292914E-2</v>
      </c>
      <c r="CX780" s="53">
        <v>4.2803849999999997E-2</v>
      </c>
      <c r="CY780" s="53">
        <v>4.7579820000000002E-2</v>
      </c>
      <c r="CZ780" s="53">
        <v>4.7574499999999999E-2</v>
      </c>
      <c r="DA780" s="53">
        <v>5.4922289999999999E-2</v>
      </c>
      <c r="DB780" s="53">
        <v>5.0348589999999999E-2</v>
      </c>
      <c r="DC780" s="53">
        <v>3.5115550000000002E-2</v>
      </c>
      <c r="DD780" s="53">
        <v>3.9227030000000003E-2</v>
      </c>
      <c r="DE780" s="53">
        <v>4.0379350000000001E-2</v>
      </c>
      <c r="DF780" s="53">
        <v>3.75809E-2</v>
      </c>
      <c r="DG780" s="53">
        <v>5.4471319999999997E-2</v>
      </c>
      <c r="DH780" s="53">
        <v>4.7246290000000003E-2</v>
      </c>
      <c r="DI780" s="53">
        <v>5.594126E-2</v>
      </c>
      <c r="DJ780" s="53">
        <v>7.4332809999999999E-2</v>
      </c>
      <c r="DK780" s="53">
        <v>8.6882319999999999E-2</v>
      </c>
      <c r="DL780" s="53">
        <v>0.10192973</v>
      </c>
      <c r="DM780" s="53">
        <v>0.11970575999999999</v>
      </c>
      <c r="DN780" s="53">
        <v>0.12259154999999999</v>
      </c>
      <c r="DO780" s="53">
        <v>0.11013927</v>
      </c>
      <c r="DP780" s="53">
        <v>0.10114935</v>
      </c>
      <c r="DQ780" s="53">
        <v>9.7407980000000005E-2</v>
      </c>
      <c r="DR780" s="53">
        <v>0.10750576000000001</v>
      </c>
      <c r="DS780" s="53">
        <v>0.11488928</v>
      </c>
      <c r="DT780" s="53">
        <v>9.7591269999999994E-2</v>
      </c>
      <c r="DU780" s="53">
        <v>6.4825679999999997E-2</v>
      </c>
      <c r="DV780" s="53">
        <v>5.272408E-2</v>
      </c>
      <c r="DW780" s="53">
        <v>5.6622659999999998E-2</v>
      </c>
      <c r="DX780" s="53">
        <v>5.6043419999999997E-2</v>
      </c>
      <c r="DY780" s="53">
        <v>6.6396930000000007E-2</v>
      </c>
      <c r="DZ780" s="53">
        <v>6.1403480000000003E-2</v>
      </c>
      <c r="EA780" s="53">
        <v>4.3826539999999997E-2</v>
      </c>
      <c r="EB780" s="53">
        <v>4.8400940000000003E-2</v>
      </c>
      <c r="EC780" s="53">
        <v>4.961306E-2</v>
      </c>
      <c r="ED780" s="53">
        <v>4.6580490000000002E-2</v>
      </c>
      <c r="EE780" s="53">
        <v>6.8471169999999998E-2</v>
      </c>
      <c r="EF780" s="53">
        <v>5.9646150000000002E-2</v>
      </c>
      <c r="EG780" s="53">
        <v>6.999532E-2</v>
      </c>
      <c r="EH780" s="53">
        <v>9.1226909999999994E-2</v>
      </c>
      <c r="EI780" s="53">
        <v>0.10966219000000001</v>
      </c>
      <c r="EJ780" s="53">
        <v>0.12515918000000001</v>
      </c>
      <c r="EK780" s="53">
        <v>0.14538888</v>
      </c>
      <c r="EL780" s="53">
        <v>0.15074898</v>
      </c>
      <c r="EM780" s="53">
        <v>0.13503525</v>
      </c>
      <c r="EN780" s="53">
        <v>0.12677732999999999</v>
      </c>
      <c r="EO780" s="53">
        <v>0.12246844</v>
      </c>
      <c r="EP780" s="53">
        <v>0.13175987</v>
      </c>
      <c r="EQ780" s="53">
        <v>0.14070679999999999</v>
      </c>
      <c r="ER780" s="53">
        <v>0.11868616999999999</v>
      </c>
      <c r="ES780" s="53">
        <v>8.2002439999999996E-2</v>
      </c>
      <c r="ET780" s="53">
        <v>6.7047289999999996E-2</v>
      </c>
      <c r="EU780" s="53">
        <v>6.9679099999999994E-2</v>
      </c>
      <c r="EV780" s="53">
        <v>6.8271200000000004E-2</v>
      </c>
      <c r="EW780" s="53">
        <v>60.071190000000001</v>
      </c>
      <c r="EX780" s="53">
        <v>59.243099999999998</v>
      </c>
      <c r="EY780" s="53">
        <v>58.30415</v>
      </c>
      <c r="EZ780" s="53">
        <v>57.541029999999999</v>
      </c>
      <c r="FA780" s="53">
        <v>56.825110000000002</v>
      </c>
      <c r="FB780" s="53">
        <v>56.452689999999997</v>
      </c>
      <c r="FC780" s="53">
        <v>56.709240000000001</v>
      </c>
      <c r="FD780" s="53">
        <v>59.461010000000002</v>
      </c>
      <c r="FE780" s="53">
        <v>63.311079999999997</v>
      </c>
      <c r="FF780" s="53">
        <v>67.486369999999994</v>
      </c>
      <c r="FG780" s="53">
        <v>71.642330000000001</v>
      </c>
      <c r="FH780" s="53">
        <v>75.913989999999998</v>
      </c>
      <c r="FI780" s="53">
        <v>79.350070000000002</v>
      </c>
      <c r="FJ780" s="53">
        <v>81.785690000000002</v>
      </c>
      <c r="FK780" s="53">
        <v>82.959850000000003</v>
      </c>
      <c r="FL780" s="53">
        <v>82.739239999999995</v>
      </c>
      <c r="FM780" s="53">
        <v>81.619389999999996</v>
      </c>
      <c r="FN780" s="53">
        <v>79.887749999999997</v>
      </c>
      <c r="FO780" s="53">
        <v>77.036389999999997</v>
      </c>
      <c r="FP780" s="53">
        <v>73.024959999999993</v>
      </c>
      <c r="FQ780" s="53">
        <v>68.355509999999995</v>
      </c>
      <c r="FR780" s="53">
        <v>64.996409999999997</v>
      </c>
      <c r="FS780" s="53">
        <v>63.034399999999998</v>
      </c>
      <c r="FT780" s="53">
        <v>61.824359999999999</v>
      </c>
      <c r="FU780" s="53">
        <v>2329.0329999999999</v>
      </c>
      <c r="FV780" s="53">
        <v>2544.1790000000001</v>
      </c>
      <c r="FW780" s="53">
        <v>14.908530000000001</v>
      </c>
      <c r="FX780" s="53">
        <v>1</v>
      </c>
    </row>
    <row r="781" spans="1:180" x14ac:dyDescent="0.3">
      <c r="A781" t="s">
        <v>174</v>
      </c>
      <c r="B781" t="s">
        <v>249</v>
      </c>
      <c r="C781" t="s">
        <v>0</v>
      </c>
      <c r="D781" t="s">
        <v>227</v>
      </c>
      <c r="E781" t="s">
        <v>190</v>
      </c>
      <c r="F781" t="s">
        <v>233</v>
      </c>
      <c r="G781" t="s">
        <v>242</v>
      </c>
      <c r="H781" s="53">
        <v>388</v>
      </c>
      <c r="I781" s="53">
        <v>0.31847172000000001</v>
      </c>
      <c r="J781" s="53">
        <v>0.31166941999999997</v>
      </c>
      <c r="K781" s="53">
        <v>0.30353465000000002</v>
      </c>
      <c r="L781" s="53">
        <v>0.30789615999999997</v>
      </c>
      <c r="M781" s="53">
        <v>0.31104644999999997</v>
      </c>
      <c r="N781" s="53">
        <v>0.31834732999999998</v>
      </c>
      <c r="O781" s="53">
        <v>0.34565061000000002</v>
      </c>
      <c r="P781" s="53">
        <v>0.39949799000000003</v>
      </c>
      <c r="Q781" s="53">
        <v>0.48514783</v>
      </c>
      <c r="R781" s="53">
        <v>0.55695848000000003</v>
      </c>
      <c r="S781" s="53">
        <v>0.59385843999999999</v>
      </c>
      <c r="T781" s="53">
        <v>0.64498131999999997</v>
      </c>
      <c r="U781" s="53">
        <v>0.69248960000000004</v>
      </c>
      <c r="V781" s="53">
        <v>0.72124776999999995</v>
      </c>
      <c r="W781" s="53">
        <v>0.76128936999999997</v>
      </c>
      <c r="X781" s="53">
        <v>0.75710478999999997</v>
      </c>
      <c r="Y781" s="53">
        <v>0.72548667</v>
      </c>
      <c r="Z781" s="53">
        <v>0.60248562000000006</v>
      </c>
      <c r="AA781" s="53">
        <v>0.50236572000000002</v>
      </c>
      <c r="AB781" s="53">
        <v>0.45257134999999998</v>
      </c>
      <c r="AC781" s="53">
        <v>0.41156751000000003</v>
      </c>
      <c r="AD781" s="53">
        <v>0.37963825000000001</v>
      </c>
      <c r="AE781" s="53">
        <v>0.35183094999999998</v>
      </c>
      <c r="AF781" s="53">
        <v>0.33504393999999998</v>
      </c>
      <c r="AG781" s="53">
        <v>3.17446E-3</v>
      </c>
      <c r="AH781" s="53">
        <v>2.3468600000000001E-3</v>
      </c>
      <c r="AI781" s="53">
        <v>-1.8346199999999999E-3</v>
      </c>
      <c r="AJ781" s="53">
        <v>3.3524399999999999E-3</v>
      </c>
      <c r="AK781" s="53">
        <v>3.5196300000000002E-3</v>
      </c>
      <c r="AL781" s="53">
        <v>-1.092519E-2</v>
      </c>
      <c r="AM781" s="53">
        <v>-1.30685E-2</v>
      </c>
      <c r="AN781" s="53">
        <v>4.4370499999999997E-3</v>
      </c>
      <c r="AO781" s="53">
        <v>6.4231100000000001E-3</v>
      </c>
      <c r="AP781" s="53">
        <v>4.2625999999999997E-4</v>
      </c>
      <c r="AQ781" s="53">
        <v>-2.0574510000000001E-2</v>
      </c>
      <c r="AR781" s="53">
        <v>-1.9617820000000001E-2</v>
      </c>
      <c r="AS781" s="53">
        <v>-1.4356799999999999E-3</v>
      </c>
      <c r="AT781" s="53">
        <v>-7.0899600000000002E-3</v>
      </c>
      <c r="AU781" s="53">
        <v>5.9263099999999997E-3</v>
      </c>
      <c r="AV781" s="53">
        <v>1.144856E-2</v>
      </c>
      <c r="AW781" s="53">
        <v>2.4653950000000001E-2</v>
      </c>
      <c r="AX781" s="53">
        <v>2.4033809999999999E-2</v>
      </c>
      <c r="AY781" s="53">
        <v>1.632099E-2</v>
      </c>
      <c r="AZ781" s="53">
        <v>6.6159799999999996E-3</v>
      </c>
      <c r="BA781" s="53">
        <v>-3.79313E-3</v>
      </c>
      <c r="BB781" s="53">
        <v>6.7210899999999999E-3</v>
      </c>
      <c r="BC781" s="53">
        <v>9.4744600000000005E-3</v>
      </c>
      <c r="BD781" s="53">
        <v>1.016824E-2</v>
      </c>
      <c r="BE781" s="53">
        <v>1.504319E-2</v>
      </c>
      <c r="BF781" s="53">
        <v>1.321691E-2</v>
      </c>
      <c r="BG781" s="53">
        <v>8.6889099999999993E-3</v>
      </c>
      <c r="BH781" s="53">
        <v>1.399423E-2</v>
      </c>
      <c r="BI781" s="53">
        <v>1.452327E-2</v>
      </c>
      <c r="BJ781" s="53">
        <v>3.4318600000000001E-3</v>
      </c>
      <c r="BK781" s="53">
        <v>1.29173E-3</v>
      </c>
      <c r="BL781" s="53">
        <v>1.9786140000000001E-2</v>
      </c>
      <c r="BM781" s="53">
        <v>2.6918629999999999E-2</v>
      </c>
      <c r="BN781" s="53">
        <v>2.489858E-2</v>
      </c>
      <c r="BO781" s="53">
        <v>5.9946399999999999E-3</v>
      </c>
      <c r="BP781" s="53">
        <v>1.119182E-2</v>
      </c>
      <c r="BQ781" s="53">
        <v>3.0608509999999998E-2</v>
      </c>
      <c r="BR781" s="53">
        <v>2.3168330000000001E-2</v>
      </c>
      <c r="BS781" s="53">
        <v>3.5252209999999999E-2</v>
      </c>
      <c r="BT781" s="53">
        <v>3.9038120000000003E-2</v>
      </c>
      <c r="BU781" s="53">
        <v>5.2776299999999998E-2</v>
      </c>
      <c r="BV781" s="53">
        <v>4.4742410000000003E-2</v>
      </c>
      <c r="BW781" s="53">
        <v>3.4794600000000002E-2</v>
      </c>
      <c r="BX781" s="53">
        <v>2.312092E-2</v>
      </c>
      <c r="BY781" s="53">
        <v>1.1884209999999999E-2</v>
      </c>
      <c r="BZ781" s="53">
        <v>2.0651530000000001E-2</v>
      </c>
      <c r="CA781" s="53">
        <v>2.2045769999999999E-2</v>
      </c>
      <c r="CB781" s="53">
        <v>2.2323539999999999E-2</v>
      </c>
      <c r="CC781" s="53">
        <v>2.3263430000000002E-2</v>
      </c>
      <c r="CD781" s="53">
        <v>2.0745469999999998E-2</v>
      </c>
      <c r="CE781" s="53">
        <v>1.597749E-2</v>
      </c>
      <c r="CF781" s="53">
        <v>2.136472E-2</v>
      </c>
      <c r="CG781" s="53">
        <v>2.2144359999999998E-2</v>
      </c>
      <c r="CH781" s="53">
        <v>1.337549E-2</v>
      </c>
      <c r="CI781" s="53">
        <v>1.1237570000000001E-2</v>
      </c>
      <c r="CJ781" s="53">
        <v>3.0416909999999998E-2</v>
      </c>
      <c r="CK781" s="53">
        <v>4.1113719999999999E-2</v>
      </c>
      <c r="CL781" s="53">
        <v>4.1848009999999998E-2</v>
      </c>
      <c r="CM781" s="53">
        <v>2.4396350000000001E-2</v>
      </c>
      <c r="CN781" s="53">
        <v>3.2530499999999997E-2</v>
      </c>
      <c r="CO781" s="53">
        <v>5.2802219999999997E-2</v>
      </c>
      <c r="CP781" s="53">
        <v>4.412514E-2</v>
      </c>
      <c r="CQ781" s="53">
        <v>5.5563229999999998E-2</v>
      </c>
      <c r="CR781" s="53">
        <v>5.8146530000000002E-2</v>
      </c>
      <c r="CS781" s="53">
        <v>7.2253750000000005E-2</v>
      </c>
      <c r="CT781" s="53">
        <v>5.9085140000000001E-2</v>
      </c>
      <c r="CU781" s="53">
        <v>4.7589329999999999E-2</v>
      </c>
      <c r="CV781" s="53">
        <v>3.4552180000000002E-2</v>
      </c>
      <c r="CW781" s="53">
        <v>2.2742310000000002E-2</v>
      </c>
      <c r="CX781" s="53">
        <v>3.0299699999999999E-2</v>
      </c>
      <c r="CY781" s="53">
        <v>3.075261E-2</v>
      </c>
      <c r="CZ781" s="53">
        <v>3.0742249999999999E-2</v>
      </c>
      <c r="DA781" s="53">
        <v>3.148368E-2</v>
      </c>
      <c r="DB781" s="53">
        <v>2.8274029999999999E-2</v>
      </c>
      <c r="DC781" s="53">
        <v>2.326603E-2</v>
      </c>
      <c r="DD781" s="53">
        <v>2.8735239999999999E-2</v>
      </c>
      <c r="DE781" s="53">
        <v>2.9765460000000001E-2</v>
      </c>
      <c r="DF781" s="53">
        <v>2.331915E-2</v>
      </c>
      <c r="DG781" s="53">
        <v>2.1183400000000002E-2</v>
      </c>
      <c r="DH781" s="53">
        <v>4.1047649999999998E-2</v>
      </c>
      <c r="DI781" s="53">
        <v>5.5308860000000001E-2</v>
      </c>
      <c r="DJ781" s="53">
        <v>5.8797479999999999E-2</v>
      </c>
      <c r="DK781" s="53">
        <v>4.2798070000000001E-2</v>
      </c>
      <c r="DL781" s="53">
        <v>5.3869180000000003E-2</v>
      </c>
      <c r="DM781" s="53">
        <v>7.4995939999999997E-2</v>
      </c>
      <c r="DN781" s="53">
        <v>6.5081959999999994E-2</v>
      </c>
      <c r="DO781" s="53">
        <v>7.5874250000000004E-2</v>
      </c>
      <c r="DP781" s="53">
        <v>7.7254989999999996E-2</v>
      </c>
      <c r="DQ781" s="53">
        <v>9.1731190000000004E-2</v>
      </c>
      <c r="DR781" s="53">
        <v>7.3427870000000006E-2</v>
      </c>
      <c r="DS781" s="53">
        <v>6.0384090000000001E-2</v>
      </c>
      <c r="DT781" s="53">
        <v>4.5983469999999999E-2</v>
      </c>
      <c r="DU781" s="53">
        <v>3.3600369999999997E-2</v>
      </c>
      <c r="DV781" s="53">
        <v>3.9947900000000001E-2</v>
      </c>
      <c r="DW781" s="53">
        <v>3.9459479999999998E-2</v>
      </c>
      <c r="DX781" s="53">
        <v>3.9160960000000002E-2</v>
      </c>
      <c r="DY781" s="53">
        <v>4.3352399999999999E-2</v>
      </c>
      <c r="DZ781" s="53">
        <v>3.9144079999999998E-2</v>
      </c>
      <c r="EA781" s="53">
        <v>3.3789560000000003E-2</v>
      </c>
      <c r="EB781" s="53">
        <v>3.937703E-2</v>
      </c>
      <c r="EC781" s="53">
        <v>4.0769100000000003E-2</v>
      </c>
      <c r="ED781" s="53">
        <v>3.767616E-2</v>
      </c>
      <c r="EE781" s="53">
        <v>3.554363E-2</v>
      </c>
      <c r="EF781" s="53">
        <v>5.6396769999999999E-2</v>
      </c>
      <c r="EG781" s="53">
        <v>7.5804339999999998E-2</v>
      </c>
      <c r="EH781" s="53">
        <v>8.326981E-2</v>
      </c>
      <c r="EI781" s="53">
        <v>6.9367180000000001E-2</v>
      </c>
      <c r="EJ781" s="53">
        <v>8.4678870000000003E-2</v>
      </c>
      <c r="EK781" s="53">
        <v>0.10704012</v>
      </c>
      <c r="EL781" s="53">
        <v>9.5340250000000001E-2</v>
      </c>
      <c r="EM781" s="53">
        <v>0.10520019</v>
      </c>
      <c r="EN781" s="53">
        <v>0.10484454999999999</v>
      </c>
      <c r="EO781" s="53">
        <v>0.11985355</v>
      </c>
      <c r="EP781" s="53">
        <v>9.4136479999999995E-2</v>
      </c>
      <c r="EQ781" s="53">
        <v>7.8857700000000003E-2</v>
      </c>
      <c r="ER781" s="53">
        <v>6.2488410000000001E-2</v>
      </c>
      <c r="ES781" s="53">
        <v>4.9277710000000002E-2</v>
      </c>
      <c r="ET781" s="53">
        <v>5.3878339999999997E-2</v>
      </c>
      <c r="EU781" s="53">
        <v>5.2030800000000002E-2</v>
      </c>
      <c r="EV781" s="53">
        <v>5.1316260000000002E-2</v>
      </c>
      <c r="EW781" s="53">
        <v>58.658990000000003</v>
      </c>
      <c r="EX781" s="53">
        <v>57.392899999999997</v>
      </c>
      <c r="EY781" s="53">
        <v>56.396389999999997</v>
      </c>
      <c r="EZ781" s="53">
        <v>55.689860000000003</v>
      </c>
      <c r="FA781" s="53">
        <v>55.088279999999997</v>
      </c>
      <c r="FB781" s="53">
        <v>54.604550000000003</v>
      </c>
      <c r="FC781" s="53">
        <v>54.165939999999999</v>
      </c>
      <c r="FD781" s="53">
        <v>54.851320000000001</v>
      </c>
      <c r="FE781" s="53">
        <v>58.393180000000001</v>
      </c>
      <c r="FF781" s="53">
        <v>62.702039999999997</v>
      </c>
      <c r="FG781" s="53">
        <v>67.374970000000005</v>
      </c>
      <c r="FH781" s="53">
        <v>72.396969999999996</v>
      </c>
      <c r="FI781" s="53">
        <v>76.929249999999996</v>
      </c>
      <c r="FJ781" s="53">
        <v>80.839290000000005</v>
      </c>
      <c r="FK781" s="53">
        <v>83.063079999999999</v>
      </c>
      <c r="FL781" s="53">
        <v>82.941479999999999</v>
      </c>
      <c r="FM781" s="53">
        <v>80.790109999999999</v>
      </c>
      <c r="FN781" s="53">
        <v>77.510549999999995</v>
      </c>
      <c r="FO781" s="53">
        <v>73.124600000000001</v>
      </c>
      <c r="FP781" s="53">
        <v>68.533439999999999</v>
      </c>
      <c r="FQ781" s="53">
        <v>65.288759999999996</v>
      </c>
      <c r="FR781" s="53">
        <v>62.834449999999997</v>
      </c>
      <c r="FS781" s="53">
        <v>60.847769999999997</v>
      </c>
      <c r="FT781" s="53">
        <v>59.42324</v>
      </c>
      <c r="FU781" s="53">
        <v>2328.9670000000001</v>
      </c>
      <c r="FV781" s="53">
        <v>2515.203</v>
      </c>
      <c r="FW781" s="53">
        <v>16.176469999999998</v>
      </c>
      <c r="FX781" s="53">
        <v>1</v>
      </c>
    </row>
    <row r="782" spans="1:180" x14ac:dyDescent="0.3">
      <c r="A782" t="s">
        <v>174</v>
      </c>
      <c r="B782" t="s">
        <v>249</v>
      </c>
      <c r="C782" t="s">
        <v>0</v>
      </c>
      <c r="D782" t="s">
        <v>248</v>
      </c>
      <c r="E782" t="s">
        <v>190</v>
      </c>
      <c r="F782" t="s">
        <v>233</v>
      </c>
      <c r="G782" t="s">
        <v>242</v>
      </c>
      <c r="H782" s="53">
        <v>388</v>
      </c>
      <c r="I782" s="53">
        <v>0.31639534000000002</v>
      </c>
      <c r="J782" s="53">
        <v>0.30733115</v>
      </c>
      <c r="K782" s="53">
        <v>0.30389545000000001</v>
      </c>
      <c r="L782" s="53">
        <v>0.29905929999999997</v>
      </c>
      <c r="M782" s="53">
        <v>0.30022019999999999</v>
      </c>
      <c r="N782" s="53">
        <v>0.30609658000000001</v>
      </c>
      <c r="O782" s="53">
        <v>0.31984757000000003</v>
      </c>
      <c r="P782" s="53">
        <v>0.31386712999999999</v>
      </c>
      <c r="Q782" s="53">
        <v>0.33537769000000001</v>
      </c>
      <c r="R782" s="53">
        <v>0.37322818000000002</v>
      </c>
      <c r="S782" s="53">
        <v>0.39407724</v>
      </c>
      <c r="T782" s="53">
        <v>0.42218008000000001</v>
      </c>
      <c r="U782" s="53">
        <v>0.46062235000000001</v>
      </c>
      <c r="V782" s="53">
        <v>0.48528866999999998</v>
      </c>
      <c r="W782" s="53">
        <v>0.48967695</v>
      </c>
      <c r="X782" s="53">
        <v>0.47504780000000002</v>
      </c>
      <c r="Y782" s="53">
        <v>0.46990019999999999</v>
      </c>
      <c r="Z782" s="53">
        <v>0.43858899000000001</v>
      </c>
      <c r="AA782" s="53">
        <v>0.40750902999999999</v>
      </c>
      <c r="AB782" s="53">
        <v>0.38865999000000001</v>
      </c>
      <c r="AC782" s="53">
        <v>0.36714585</v>
      </c>
      <c r="AD782" s="53">
        <v>0.34952277999999998</v>
      </c>
      <c r="AE782" s="53">
        <v>0.33431438000000002</v>
      </c>
      <c r="AF782" s="53">
        <v>0.31592903999999999</v>
      </c>
      <c r="AG782" s="53">
        <v>2.3091399999999999E-3</v>
      </c>
      <c r="AH782" s="53">
        <v>-6.5696000000000005E-4</v>
      </c>
      <c r="AI782" s="53">
        <v>1.57811E-3</v>
      </c>
      <c r="AJ782" s="53">
        <v>-1.2575500000000001E-3</v>
      </c>
      <c r="AK782" s="53">
        <v>-1.2928000000000001E-4</v>
      </c>
      <c r="AL782" s="53">
        <v>-1.05528E-3</v>
      </c>
      <c r="AM782" s="53">
        <v>2.6095699999999999E-3</v>
      </c>
      <c r="AN782" s="53">
        <v>2.0012699999999999E-3</v>
      </c>
      <c r="AO782" s="53">
        <v>-2.2049999999999999E-4</v>
      </c>
      <c r="AP782" s="53">
        <v>-2.03308E-3</v>
      </c>
      <c r="AQ782" s="53">
        <v>-2.2711189999999999E-2</v>
      </c>
      <c r="AR782" s="53">
        <v>-2.893281E-2</v>
      </c>
      <c r="AS782" s="53">
        <v>-1.6125670000000002E-2</v>
      </c>
      <c r="AT782" s="53">
        <v>-1.55122E-2</v>
      </c>
      <c r="AU782" s="53">
        <v>-2.4667680000000001E-2</v>
      </c>
      <c r="AV782" s="53">
        <v>-4.3963120000000001E-2</v>
      </c>
      <c r="AW782" s="53">
        <v>-3.6414420000000003E-2</v>
      </c>
      <c r="AX782" s="53">
        <v>-4.1179140000000003E-2</v>
      </c>
      <c r="AY782" s="53">
        <v>-3.4629470000000002E-2</v>
      </c>
      <c r="AZ782" s="53">
        <v>-3.648469E-2</v>
      </c>
      <c r="BA782" s="53">
        <v>-3.9067060000000001E-2</v>
      </c>
      <c r="BB782" s="53">
        <v>-2.177844E-2</v>
      </c>
      <c r="BC782" s="53">
        <v>-8.9620600000000009E-3</v>
      </c>
      <c r="BD782" s="53">
        <v>-9.0669800000000005E-3</v>
      </c>
      <c r="BE782" s="53">
        <v>1.375243E-2</v>
      </c>
      <c r="BF782" s="53">
        <v>9.7534300000000004E-3</v>
      </c>
      <c r="BG782" s="53">
        <v>1.18458E-2</v>
      </c>
      <c r="BH782" s="53">
        <v>8.9583000000000006E-3</v>
      </c>
      <c r="BI782" s="53">
        <v>1.035727E-2</v>
      </c>
      <c r="BJ782" s="53">
        <v>1.007985E-2</v>
      </c>
      <c r="BK782" s="53">
        <v>1.533004E-2</v>
      </c>
      <c r="BL782" s="53">
        <v>1.24993E-2</v>
      </c>
      <c r="BM782" s="53">
        <v>1.2508999999999999E-2</v>
      </c>
      <c r="BN782" s="53">
        <v>1.4048700000000001E-2</v>
      </c>
      <c r="BO782" s="53">
        <v>-5.0289499999999999E-3</v>
      </c>
      <c r="BP782" s="53">
        <v>-8.7882800000000007E-3</v>
      </c>
      <c r="BQ782" s="53">
        <v>5.5240300000000001E-3</v>
      </c>
      <c r="BR782" s="53">
        <v>8.1138200000000008E-3</v>
      </c>
      <c r="BS782" s="53">
        <v>-3.0838000000000003E-4</v>
      </c>
      <c r="BT782" s="53">
        <v>-1.8583140000000001E-2</v>
      </c>
      <c r="BU782" s="53">
        <v>-1.177976E-2</v>
      </c>
      <c r="BV782" s="53">
        <v>-1.7812149999999999E-2</v>
      </c>
      <c r="BW782" s="53">
        <v>-1.2904489999999999E-2</v>
      </c>
      <c r="BX782" s="53">
        <v>-1.6992070000000001E-2</v>
      </c>
      <c r="BY782" s="53">
        <v>-2.03383E-2</v>
      </c>
      <c r="BZ782" s="53">
        <v>-6.0572600000000001E-3</v>
      </c>
      <c r="CA782" s="53">
        <v>4.9914299999999998E-3</v>
      </c>
      <c r="CB782" s="53">
        <v>4.0904499999999998E-3</v>
      </c>
      <c r="CC782" s="53">
        <v>2.1677990000000001E-2</v>
      </c>
      <c r="CD782" s="53">
        <v>1.6963590000000001E-2</v>
      </c>
      <c r="CE782" s="53">
        <v>1.8957140000000001E-2</v>
      </c>
      <c r="CF782" s="53">
        <v>1.6033749999999999E-2</v>
      </c>
      <c r="CG782" s="53">
        <v>1.7620239999999999E-2</v>
      </c>
      <c r="CH782" s="53">
        <v>1.779201E-2</v>
      </c>
      <c r="CI782" s="53">
        <v>2.4140229999999999E-2</v>
      </c>
      <c r="CJ782" s="53">
        <v>1.977023E-2</v>
      </c>
      <c r="CK782" s="53">
        <v>2.1325449999999999E-2</v>
      </c>
      <c r="CL782" s="53">
        <v>2.5186859999999998E-2</v>
      </c>
      <c r="CM782" s="53">
        <v>7.2177700000000001E-3</v>
      </c>
      <c r="CN782" s="53">
        <v>5.1637799999999998E-3</v>
      </c>
      <c r="CO782" s="53">
        <v>2.051857E-2</v>
      </c>
      <c r="CP782" s="53">
        <v>2.4477100000000002E-2</v>
      </c>
      <c r="CQ782" s="53">
        <v>1.6562830000000001E-2</v>
      </c>
      <c r="CR782" s="53">
        <v>-1.00508E-3</v>
      </c>
      <c r="CS782" s="53">
        <v>5.2821500000000002E-3</v>
      </c>
      <c r="CT782" s="53">
        <v>-1.62824E-3</v>
      </c>
      <c r="CU782" s="53">
        <v>2.14219E-3</v>
      </c>
      <c r="CV782" s="53">
        <v>-3.4914999999999998E-3</v>
      </c>
      <c r="CW782" s="53">
        <v>-7.3668400000000004E-3</v>
      </c>
      <c r="CX782" s="53">
        <v>4.83118E-3</v>
      </c>
      <c r="CY782" s="53">
        <v>1.465557E-2</v>
      </c>
      <c r="CZ782" s="53">
        <v>1.320325E-2</v>
      </c>
      <c r="DA782" s="53">
        <v>2.9603589999999999E-2</v>
      </c>
      <c r="DB782" s="53">
        <v>2.4173799999999999E-2</v>
      </c>
      <c r="DC782" s="53">
        <v>2.6068520000000001E-2</v>
      </c>
      <c r="DD782" s="53">
        <v>2.31092E-2</v>
      </c>
      <c r="DE782" s="53">
        <v>2.4883220000000001E-2</v>
      </c>
      <c r="DF782" s="53">
        <v>2.550417E-2</v>
      </c>
      <c r="DG782" s="53">
        <v>3.2950399999999998E-2</v>
      </c>
      <c r="DH782" s="53">
        <v>2.7041160000000002E-2</v>
      </c>
      <c r="DI782" s="53">
        <v>3.0141859999999999E-2</v>
      </c>
      <c r="DJ782" s="53">
        <v>3.6325059999999999E-2</v>
      </c>
      <c r="DK782" s="53">
        <v>1.9464450000000001E-2</v>
      </c>
      <c r="DL782" s="53">
        <v>1.911583E-2</v>
      </c>
      <c r="DM782" s="53">
        <v>3.5513099999999999E-2</v>
      </c>
      <c r="DN782" s="53">
        <v>4.0840410000000001E-2</v>
      </c>
      <c r="DO782" s="53">
        <v>3.3434039999999998E-2</v>
      </c>
      <c r="DP782" s="53">
        <v>1.6573029999999999E-2</v>
      </c>
      <c r="DQ782" s="53">
        <v>2.2344030000000001E-2</v>
      </c>
      <c r="DR782" s="53">
        <v>1.45557E-2</v>
      </c>
      <c r="DS782" s="53">
        <v>1.7188869999999998E-2</v>
      </c>
      <c r="DT782" s="53">
        <v>1.000904E-2</v>
      </c>
      <c r="DU782" s="53">
        <v>5.60466E-3</v>
      </c>
      <c r="DV782" s="53">
        <v>1.5719629999999998E-2</v>
      </c>
      <c r="DW782" s="53">
        <v>2.431972E-2</v>
      </c>
      <c r="DX782" s="53">
        <v>2.231605E-2</v>
      </c>
      <c r="DY782" s="53">
        <v>4.1046829999999999E-2</v>
      </c>
      <c r="DZ782" s="53">
        <v>3.4584190000000001E-2</v>
      </c>
      <c r="EA782" s="53">
        <v>3.6336159999999999E-2</v>
      </c>
      <c r="EB782" s="53">
        <v>3.3325050000000002E-2</v>
      </c>
      <c r="EC782" s="53">
        <v>3.5369770000000002E-2</v>
      </c>
      <c r="ED782" s="53">
        <v>3.6639310000000001E-2</v>
      </c>
      <c r="EE782" s="53">
        <v>4.56709E-2</v>
      </c>
      <c r="EF782" s="53">
        <v>3.753919E-2</v>
      </c>
      <c r="EG782" s="53">
        <v>4.2871399999999997E-2</v>
      </c>
      <c r="EH782" s="53">
        <v>5.2406849999999998E-2</v>
      </c>
      <c r="EI782" s="53">
        <v>3.7146690000000003E-2</v>
      </c>
      <c r="EJ782" s="53">
        <v>3.9260400000000001E-2</v>
      </c>
      <c r="EK782" s="53">
        <v>5.71628E-2</v>
      </c>
      <c r="EL782" s="53">
        <v>6.4466430000000005E-2</v>
      </c>
      <c r="EM782" s="53">
        <v>5.7793339999999999E-2</v>
      </c>
      <c r="EN782" s="53">
        <v>4.1952969999999999E-2</v>
      </c>
      <c r="EO782" s="53">
        <v>4.6978689999999997E-2</v>
      </c>
      <c r="EP782" s="53">
        <v>3.7922690000000002E-2</v>
      </c>
      <c r="EQ782" s="53">
        <v>3.8913879999999998E-2</v>
      </c>
      <c r="ER782" s="53">
        <v>2.9501659999999999E-2</v>
      </c>
      <c r="ES782" s="53">
        <v>2.4333420000000001E-2</v>
      </c>
      <c r="ET782" s="53">
        <v>3.1440799999999998E-2</v>
      </c>
      <c r="EU782" s="53">
        <v>3.8273210000000002E-2</v>
      </c>
      <c r="EV782" s="53">
        <v>3.5473480000000002E-2</v>
      </c>
      <c r="EW782" s="53">
        <v>57.565980000000003</v>
      </c>
      <c r="EX782" s="53">
        <v>56.712629999999997</v>
      </c>
      <c r="EY782" s="53">
        <v>55.931609999999999</v>
      </c>
      <c r="EZ782" s="53">
        <v>55.32141</v>
      </c>
      <c r="FA782" s="53">
        <v>54.933349999999997</v>
      </c>
      <c r="FB782" s="53">
        <v>54.488030000000002</v>
      </c>
      <c r="FC782" s="53">
        <v>54.281590000000001</v>
      </c>
      <c r="FD782" s="53">
        <v>54.629809999999999</v>
      </c>
      <c r="FE782" s="53">
        <v>57.165089999999999</v>
      </c>
      <c r="FF782" s="53">
        <v>61.048639999999999</v>
      </c>
      <c r="FG782" s="53">
        <v>66.121989999999997</v>
      </c>
      <c r="FH782" s="53">
        <v>71.437579999999997</v>
      </c>
      <c r="FI782" s="53">
        <v>76.411959999999993</v>
      </c>
      <c r="FJ782" s="53">
        <v>80.599369999999993</v>
      </c>
      <c r="FK782" s="53">
        <v>83.181569999999994</v>
      </c>
      <c r="FL782" s="53">
        <v>83.294430000000006</v>
      </c>
      <c r="FM782" s="53">
        <v>82.077430000000007</v>
      </c>
      <c r="FN782" s="53">
        <v>79.447980000000001</v>
      </c>
      <c r="FO782" s="53">
        <v>75.223320000000001</v>
      </c>
      <c r="FP782" s="53">
        <v>70.479529999999997</v>
      </c>
      <c r="FQ782" s="53">
        <v>66.57826</v>
      </c>
      <c r="FR782" s="53">
        <v>63.570010000000003</v>
      </c>
      <c r="FS782" s="53">
        <v>61.759509999999999</v>
      </c>
      <c r="FT782" s="53">
        <v>60.185099999999998</v>
      </c>
      <c r="FU782" s="53">
        <v>2328.9670000000001</v>
      </c>
      <c r="FV782" s="53">
        <v>2515.203</v>
      </c>
      <c r="FW782" s="53">
        <v>16.176469999999998</v>
      </c>
      <c r="FX782" s="53">
        <v>1</v>
      </c>
    </row>
    <row r="783" spans="1:180" x14ac:dyDescent="0.3">
      <c r="A783" t="s">
        <v>174</v>
      </c>
      <c r="B783" t="s">
        <v>249</v>
      </c>
      <c r="C783" t="s">
        <v>0</v>
      </c>
      <c r="D783" t="s">
        <v>227</v>
      </c>
      <c r="E783" t="s">
        <v>187</v>
      </c>
      <c r="F783" t="s">
        <v>233</v>
      </c>
      <c r="G783" t="s">
        <v>242</v>
      </c>
      <c r="H783" s="53">
        <v>388</v>
      </c>
      <c r="I783" s="53">
        <v>0.34153971999999999</v>
      </c>
      <c r="J783" s="53">
        <v>0.33004032999999999</v>
      </c>
      <c r="K783" s="53">
        <v>0.32600222000000001</v>
      </c>
      <c r="L783" s="53">
        <v>0.32236371000000003</v>
      </c>
      <c r="M783" s="53">
        <v>0.32810739</v>
      </c>
      <c r="N783" s="53">
        <v>0.33208244999999997</v>
      </c>
      <c r="O783" s="53">
        <v>0.35459932999999999</v>
      </c>
      <c r="P783" s="53">
        <v>0.43318803</v>
      </c>
      <c r="Q783" s="53">
        <v>0.53010615999999999</v>
      </c>
      <c r="R783" s="53">
        <v>0.60408883999999996</v>
      </c>
      <c r="S783" s="53">
        <v>0.64451106999999996</v>
      </c>
      <c r="T783" s="53">
        <v>0.70399767999999996</v>
      </c>
      <c r="U783" s="53">
        <v>0.73487665999999996</v>
      </c>
      <c r="V783" s="53">
        <v>0.77715042000000001</v>
      </c>
      <c r="W783" s="53">
        <v>0.80367798000000001</v>
      </c>
      <c r="X783" s="53">
        <v>0.78505009999999997</v>
      </c>
      <c r="Y783" s="53">
        <v>0.73646590000000001</v>
      </c>
      <c r="Z783" s="53">
        <v>0.63318651000000004</v>
      </c>
      <c r="AA783" s="53">
        <v>0.54110208000000004</v>
      </c>
      <c r="AB783" s="53">
        <v>0.48212646999999997</v>
      </c>
      <c r="AC783" s="53">
        <v>0.42422600999999999</v>
      </c>
      <c r="AD783" s="53">
        <v>0.41065143999999998</v>
      </c>
      <c r="AE783" s="53">
        <v>0.38232957000000001</v>
      </c>
      <c r="AF783" s="53">
        <v>0.36112483000000001</v>
      </c>
      <c r="AG783" s="53">
        <v>2.2298399999999999E-2</v>
      </c>
      <c r="AH783" s="53">
        <v>1.8036369999999999E-2</v>
      </c>
      <c r="AI783" s="53">
        <v>1.7649459999999999E-2</v>
      </c>
      <c r="AJ783" s="53">
        <v>1.9015799999999999E-2</v>
      </c>
      <c r="AK783" s="53">
        <v>1.8723719999999999E-2</v>
      </c>
      <c r="AL783" s="53">
        <v>1.138047E-2</v>
      </c>
      <c r="AM783" s="53">
        <v>1.085329E-2</v>
      </c>
      <c r="AN783" s="53">
        <v>2.5869550000000002E-2</v>
      </c>
      <c r="AO783" s="53">
        <v>2.3971340000000001E-2</v>
      </c>
      <c r="AP783" s="53">
        <v>5.0562200000000002E-3</v>
      </c>
      <c r="AQ783" s="53">
        <v>-2.2487429999999999E-2</v>
      </c>
      <c r="AR783" s="53">
        <v>-4.5737099999999999E-3</v>
      </c>
      <c r="AS783" s="53">
        <v>3.22149E-3</v>
      </c>
      <c r="AT783" s="53">
        <v>1.4395730000000001E-2</v>
      </c>
      <c r="AU783" s="53">
        <v>2.340598E-2</v>
      </c>
      <c r="AV783" s="53">
        <v>1.6231789999999999E-2</v>
      </c>
      <c r="AW783" s="53">
        <v>2.9660269999999999E-2</v>
      </c>
      <c r="AX783" s="53">
        <v>4.7743319999999999E-2</v>
      </c>
      <c r="AY783" s="53">
        <v>4.3212649999999998E-2</v>
      </c>
      <c r="AZ783" s="53">
        <v>4.2557280000000003E-2</v>
      </c>
      <c r="BA783" s="53">
        <v>2.111768E-2</v>
      </c>
      <c r="BB783" s="53">
        <v>2.535654E-2</v>
      </c>
      <c r="BC783" s="53">
        <v>2.9316849999999998E-2</v>
      </c>
      <c r="BD783" s="53">
        <v>2.8607710000000001E-2</v>
      </c>
      <c r="BE783" s="53">
        <v>3.4447029999999997E-2</v>
      </c>
      <c r="BF783" s="53">
        <v>2.9327019999999999E-2</v>
      </c>
      <c r="BG783" s="53">
        <v>2.738554E-2</v>
      </c>
      <c r="BH783" s="53">
        <v>2.8614810000000001E-2</v>
      </c>
      <c r="BI783" s="53">
        <v>3.0352770000000001E-2</v>
      </c>
      <c r="BJ783" s="53">
        <v>2.3381229999999999E-2</v>
      </c>
      <c r="BK783" s="53">
        <v>2.994875E-2</v>
      </c>
      <c r="BL783" s="53">
        <v>5.0838670000000002E-2</v>
      </c>
      <c r="BM783" s="53">
        <v>5.8371850000000003E-2</v>
      </c>
      <c r="BN783" s="53">
        <v>4.932947E-2</v>
      </c>
      <c r="BO783" s="53">
        <v>2.3129839999999999E-2</v>
      </c>
      <c r="BP783" s="53">
        <v>4.0681259999999997E-2</v>
      </c>
      <c r="BQ783" s="53">
        <v>4.7005699999999997E-2</v>
      </c>
      <c r="BR783" s="53">
        <v>6.1574820000000002E-2</v>
      </c>
      <c r="BS783" s="53">
        <v>7.0733950000000004E-2</v>
      </c>
      <c r="BT783" s="53">
        <v>6.2184950000000003E-2</v>
      </c>
      <c r="BU783" s="53">
        <v>6.5634509999999993E-2</v>
      </c>
      <c r="BV783" s="53">
        <v>7.1174249999999994E-2</v>
      </c>
      <c r="BW783" s="53">
        <v>6.4797670000000002E-2</v>
      </c>
      <c r="BX783" s="53">
        <v>5.9955309999999998E-2</v>
      </c>
      <c r="BY783" s="53">
        <v>3.5699689999999999E-2</v>
      </c>
      <c r="BZ783" s="53">
        <v>3.9515670000000003E-2</v>
      </c>
      <c r="CA783" s="53">
        <v>4.289507E-2</v>
      </c>
      <c r="CB783" s="53">
        <v>4.1486090000000003E-2</v>
      </c>
      <c r="CC783" s="53">
        <v>4.2861160000000002E-2</v>
      </c>
      <c r="CD783" s="53">
        <v>3.7146850000000002E-2</v>
      </c>
      <c r="CE783" s="53">
        <v>3.4128749999999999E-2</v>
      </c>
      <c r="CF783" s="53">
        <v>3.5263070000000001E-2</v>
      </c>
      <c r="CG783" s="53">
        <v>3.8407030000000002E-2</v>
      </c>
      <c r="CH783" s="53">
        <v>3.1692890000000001E-2</v>
      </c>
      <c r="CI783" s="53">
        <v>4.3174200000000003E-2</v>
      </c>
      <c r="CJ783" s="53">
        <v>6.8132180000000001E-2</v>
      </c>
      <c r="CK783" s="53">
        <v>8.2197489999999998E-2</v>
      </c>
      <c r="CL783" s="53">
        <v>7.9992949999999993E-2</v>
      </c>
      <c r="CM783" s="53">
        <v>5.4724259999999997E-2</v>
      </c>
      <c r="CN783" s="53">
        <v>7.2024710000000006E-2</v>
      </c>
      <c r="CO783" s="53">
        <v>7.7330529999999995E-2</v>
      </c>
      <c r="CP783" s="53">
        <v>9.4250899999999999E-2</v>
      </c>
      <c r="CQ783" s="53">
        <v>0.10351316000000001</v>
      </c>
      <c r="CR783" s="53">
        <v>9.401197E-2</v>
      </c>
      <c r="CS783" s="53">
        <v>9.0550119999999998E-2</v>
      </c>
      <c r="CT783" s="53">
        <v>8.7402389999999996E-2</v>
      </c>
      <c r="CU783" s="53">
        <v>7.9747419999999999E-2</v>
      </c>
      <c r="CV783" s="53">
        <v>7.2005159999999999E-2</v>
      </c>
      <c r="CW783" s="53">
        <v>4.579917E-2</v>
      </c>
      <c r="CX783" s="53">
        <v>4.9322249999999998E-2</v>
      </c>
      <c r="CY783" s="53">
        <v>5.22993E-2</v>
      </c>
      <c r="CZ783" s="53">
        <v>5.0405619999999998E-2</v>
      </c>
      <c r="DA783" s="53">
        <v>5.1275279999999999E-2</v>
      </c>
      <c r="DB783" s="53">
        <v>4.4966720000000002E-2</v>
      </c>
      <c r="DC783" s="53">
        <v>4.0871959999999999E-2</v>
      </c>
      <c r="DD783" s="53">
        <v>4.1911289999999997E-2</v>
      </c>
      <c r="DE783" s="53">
        <v>4.6461290000000002E-2</v>
      </c>
      <c r="DF783" s="53">
        <v>4.0004579999999998E-2</v>
      </c>
      <c r="DG783" s="53">
        <v>5.6399640000000001E-2</v>
      </c>
      <c r="DH783" s="53">
        <v>8.5425730000000005E-2</v>
      </c>
      <c r="DI783" s="53">
        <v>0.10602317</v>
      </c>
      <c r="DJ783" s="53">
        <v>0.11065643999999999</v>
      </c>
      <c r="DK783" s="53">
        <v>8.6318629999999993E-2</v>
      </c>
      <c r="DL783" s="53">
        <v>0.10336821</v>
      </c>
      <c r="DM783" s="53">
        <v>0.10765532999999999</v>
      </c>
      <c r="DN783" s="53">
        <v>0.12692702</v>
      </c>
      <c r="DO783" s="53">
        <v>0.13629237</v>
      </c>
      <c r="DP783" s="53">
        <v>0.12583899000000001</v>
      </c>
      <c r="DQ783" s="53">
        <v>0.11546573</v>
      </c>
      <c r="DR783" s="53">
        <v>0.10363057000000001</v>
      </c>
      <c r="DS783" s="53">
        <v>9.4697139999999999E-2</v>
      </c>
      <c r="DT783" s="53">
        <v>8.4055000000000005E-2</v>
      </c>
      <c r="DU783" s="53">
        <v>5.5898620000000003E-2</v>
      </c>
      <c r="DV783" s="53">
        <v>5.9128790000000001E-2</v>
      </c>
      <c r="DW783" s="53">
        <v>6.1703519999999998E-2</v>
      </c>
      <c r="DX783" s="53">
        <v>5.9325160000000002E-2</v>
      </c>
      <c r="DY783" s="53">
        <v>6.342391E-2</v>
      </c>
      <c r="DZ783" s="53">
        <v>5.625732E-2</v>
      </c>
      <c r="EA783" s="53">
        <v>5.060804E-2</v>
      </c>
      <c r="EB783" s="53">
        <v>5.1510340000000002E-2</v>
      </c>
      <c r="EC783" s="53">
        <v>5.8090389999999999E-2</v>
      </c>
      <c r="ED783" s="53">
        <v>5.2005309999999999E-2</v>
      </c>
      <c r="EE783" s="53">
        <v>7.5495060000000003E-2</v>
      </c>
      <c r="EF783" s="53">
        <v>0.11039485</v>
      </c>
      <c r="EG783" s="53">
        <v>0.14042368</v>
      </c>
      <c r="EH783" s="53">
        <v>0.15492964000000001</v>
      </c>
      <c r="EI783" s="53">
        <v>0.13193590999999999</v>
      </c>
      <c r="EJ783" s="53">
        <v>0.14862317</v>
      </c>
      <c r="EK783" s="53">
        <v>0.15143957999999999</v>
      </c>
      <c r="EL783" s="53">
        <v>0.17410608</v>
      </c>
      <c r="EM783" s="53">
        <v>0.18362033999999999</v>
      </c>
      <c r="EN783" s="53">
        <v>0.17179216</v>
      </c>
      <c r="EO783" s="53">
        <v>0.15143997000000001</v>
      </c>
      <c r="EP783" s="53">
        <v>0.12706149999999999</v>
      </c>
      <c r="EQ783" s="53">
        <v>0.1162822</v>
      </c>
      <c r="ER783" s="53">
        <v>0.10145303999999999</v>
      </c>
      <c r="ES783" s="53">
        <v>7.0480630000000002E-2</v>
      </c>
      <c r="ET783" s="53">
        <v>7.3287920000000006E-2</v>
      </c>
      <c r="EU783" s="53">
        <v>7.528174E-2</v>
      </c>
      <c r="EV783" s="53">
        <v>7.2203539999999997E-2</v>
      </c>
      <c r="EW783" s="53">
        <v>59.2104</v>
      </c>
      <c r="EX783" s="53">
        <v>58.027239999999999</v>
      </c>
      <c r="EY783" s="53">
        <v>57.022219999999997</v>
      </c>
      <c r="EZ783" s="53">
        <v>56.178170000000001</v>
      </c>
      <c r="FA783" s="53">
        <v>55.451639999999998</v>
      </c>
      <c r="FB783" s="53">
        <v>54.820219999999999</v>
      </c>
      <c r="FC783" s="53">
        <v>55.374279999999999</v>
      </c>
      <c r="FD783" s="53">
        <v>58.394500000000001</v>
      </c>
      <c r="FE783" s="53">
        <v>61.871609999999997</v>
      </c>
      <c r="FF783" s="53">
        <v>65.762</v>
      </c>
      <c r="FG783" s="53">
        <v>69.801900000000003</v>
      </c>
      <c r="FH783" s="53">
        <v>73.905600000000007</v>
      </c>
      <c r="FI783" s="53">
        <v>77.180459999999997</v>
      </c>
      <c r="FJ783" s="53">
        <v>79.226129999999998</v>
      </c>
      <c r="FK783" s="53">
        <v>80.018469999999994</v>
      </c>
      <c r="FL783" s="53">
        <v>79.961539999999999</v>
      </c>
      <c r="FM783" s="53">
        <v>78.724090000000004</v>
      </c>
      <c r="FN783" s="53">
        <v>77.024540000000002</v>
      </c>
      <c r="FO783" s="53">
        <v>74.479420000000005</v>
      </c>
      <c r="FP783" s="53">
        <v>70.836979999999997</v>
      </c>
      <c r="FQ783" s="53">
        <v>66.625209999999996</v>
      </c>
      <c r="FR783" s="53">
        <v>63.554659999999998</v>
      </c>
      <c r="FS783" s="53">
        <v>61.686360000000001</v>
      </c>
      <c r="FT783" s="53">
        <v>60.320590000000003</v>
      </c>
      <c r="FU783" s="53">
        <v>2329.0329999999999</v>
      </c>
      <c r="FV783" s="53">
        <v>2544.1790000000001</v>
      </c>
      <c r="FW783" s="53">
        <v>14.908530000000001</v>
      </c>
      <c r="FX783" s="53">
        <v>1</v>
      </c>
    </row>
    <row r="784" spans="1:180" x14ac:dyDescent="0.3">
      <c r="A784" t="s">
        <v>174</v>
      </c>
      <c r="B784" t="s">
        <v>249</v>
      </c>
      <c r="C784" t="s">
        <v>0</v>
      </c>
      <c r="D784" t="s">
        <v>248</v>
      </c>
      <c r="E784" t="s">
        <v>189</v>
      </c>
      <c r="F784" t="s">
        <v>233</v>
      </c>
      <c r="G784" t="s">
        <v>242</v>
      </c>
      <c r="H784" s="53">
        <v>388</v>
      </c>
      <c r="I784" s="53">
        <v>0.32626822999999999</v>
      </c>
      <c r="J784" s="53">
        <v>0.31547077000000001</v>
      </c>
      <c r="K784" s="53">
        <v>0.30397422000000002</v>
      </c>
      <c r="L784" s="53">
        <v>0.30629511999999998</v>
      </c>
      <c r="M784" s="53">
        <v>0.30468724000000003</v>
      </c>
      <c r="N784" s="53">
        <v>0.30426491</v>
      </c>
      <c r="O784" s="53">
        <v>0.31820703</v>
      </c>
      <c r="P784" s="53">
        <v>0.31714930000000002</v>
      </c>
      <c r="Q784" s="53">
        <v>0.33731477999999998</v>
      </c>
      <c r="R784" s="53">
        <v>0.38431969999999999</v>
      </c>
      <c r="S784" s="53">
        <v>0.42746657999999998</v>
      </c>
      <c r="T784" s="53">
        <v>0.47515100999999998</v>
      </c>
      <c r="U784" s="53">
        <v>0.51760636000000004</v>
      </c>
      <c r="V784" s="53">
        <v>0.54342813999999995</v>
      </c>
      <c r="W784" s="53">
        <v>0.54960975999999995</v>
      </c>
      <c r="X784" s="53">
        <v>0.54618332999999997</v>
      </c>
      <c r="Y784" s="53">
        <v>0.53409907000000001</v>
      </c>
      <c r="Z784" s="53">
        <v>0.51393237999999997</v>
      </c>
      <c r="AA784" s="53">
        <v>0.47276636</v>
      </c>
      <c r="AB784" s="53">
        <v>0.42236516000000002</v>
      </c>
      <c r="AC784" s="53">
        <v>0.40062086000000002</v>
      </c>
      <c r="AD784" s="53">
        <v>0.38195337000000001</v>
      </c>
      <c r="AE784" s="53">
        <v>0.36353162999999999</v>
      </c>
      <c r="AF784" s="53">
        <v>0.34332699999999999</v>
      </c>
      <c r="AG784" s="53">
        <v>-2.9369700000000001E-3</v>
      </c>
      <c r="AH784" s="53">
        <v>-4.8046800000000004E-3</v>
      </c>
      <c r="AI784" s="53">
        <v>-1.06137E-2</v>
      </c>
      <c r="AJ784" s="53">
        <v>-4.7209900000000004E-3</v>
      </c>
      <c r="AK784" s="53">
        <v>-3.6402499999999998E-3</v>
      </c>
      <c r="AL784" s="53">
        <v>-8.7481999999999994E-3</v>
      </c>
      <c r="AM784" s="53">
        <v>3.3593000000000002E-4</v>
      </c>
      <c r="AN784" s="53">
        <v>8.373E-5</v>
      </c>
      <c r="AO784" s="53">
        <v>-9.8557000000000002E-3</v>
      </c>
      <c r="AP784" s="53">
        <v>-1.072742E-2</v>
      </c>
      <c r="AQ784" s="53">
        <v>-1.882083E-2</v>
      </c>
      <c r="AR784" s="53">
        <v>-1.5776160000000001E-2</v>
      </c>
      <c r="AS784" s="53">
        <v>-6.3752000000000004E-4</v>
      </c>
      <c r="AT784" s="53">
        <v>-2.63518E-3</v>
      </c>
      <c r="AU784" s="53">
        <v>-1.1331310000000001E-2</v>
      </c>
      <c r="AV784" s="53">
        <v>-1.067764E-2</v>
      </c>
      <c r="AW784" s="53">
        <v>-8.6006399999999997E-3</v>
      </c>
      <c r="AX784" s="53">
        <v>6.5924699999999996E-3</v>
      </c>
      <c r="AY784" s="53">
        <v>9.3172399999999992E-3</v>
      </c>
      <c r="AZ784" s="53">
        <v>-7.9502400000000008E-3</v>
      </c>
      <c r="BA784" s="53">
        <v>-1.9807129999999999E-2</v>
      </c>
      <c r="BB784" s="53">
        <v>-2.9963300000000002E-3</v>
      </c>
      <c r="BC784" s="53">
        <v>1.13341E-2</v>
      </c>
      <c r="BD784" s="53">
        <v>1.1004460000000001E-2</v>
      </c>
      <c r="BE784" s="53">
        <v>8.9935699999999993E-3</v>
      </c>
      <c r="BF784" s="53">
        <v>5.6586300000000004E-3</v>
      </c>
      <c r="BG784" s="53">
        <v>-3.6238999999999998E-4</v>
      </c>
      <c r="BH784" s="53">
        <v>5.0534300000000002E-3</v>
      </c>
      <c r="BI784" s="53">
        <v>6.3149299999999998E-3</v>
      </c>
      <c r="BJ784" s="53">
        <v>1.4148800000000001E-3</v>
      </c>
      <c r="BK784" s="53">
        <v>1.3386739999999999E-2</v>
      </c>
      <c r="BL784" s="53">
        <v>1.1318389999999999E-2</v>
      </c>
      <c r="BM784" s="53">
        <v>2.8046199999999999E-3</v>
      </c>
      <c r="BN784" s="53">
        <v>4.5957400000000001E-3</v>
      </c>
      <c r="BO784" s="53">
        <v>3.7599999999999999E-5</v>
      </c>
      <c r="BP784" s="53">
        <v>6.1544599999999996E-3</v>
      </c>
      <c r="BQ784" s="53">
        <v>2.3345609999999999E-2</v>
      </c>
      <c r="BR784" s="53">
        <v>2.526571E-2</v>
      </c>
      <c r="BS784" s="53">
        <v>1.7634560000000001E-2</v>
      </c>
      <c r="BT784" s="53">
        <v>1.7607870000000001E-2</v>
      </c>
      <c r="BU784" s="53">
        <v>1.9101469999999999E-2</v>
      </c>
      <c r="BV784" s="53">
        <v>3.1910939999999999E-2</v>
      </c>
      <c r="BW784" s="53">
        <v>3.1805720000000003E-2</v>
      </c>
      <c r="BX784" s="53">
        <v>1.142637E-2</v>
      </c>
      <c r="BY784" s="53">
        <v>-2.0191100000000002E-3</v>
      </c>
      <c r="BZ784" s="53">
        <v>1.08304E-2</v>
      </c>
      <c r="CA784" s="53">
        <v>2.3800849999999998E-2</v>
      </c>
      <c r="CB784" s="53">
        <v>2.232017E-2</v>
      </c>
      <c r="CC784" s="53">
        <v>1.7256609999999999E-2</v>
      </c>
      <c r="CD784" s="53">
        <v>1.2905460000000001E-2</v>
      </c>
      <c r="CE784" s="53">
        <v>6.7376600000000004E-3</v>
      </c>
      <c r="CF784" s="53">
        <v>1.1823139999999999E-2</v>
      </c>
      <c r="CG784" s="53">
        <v>1.320989E-2</v>
      </c>
      <c r="CH784" s="53">
        <v>8.4538200000000008E-3</v>
      </c>
      <c r="CI784" s="53">
        <v>2.24257E-2</v>
      </c>
      <c r="CJ784" s="53">
        <v>1.9099459999999999E-2</v>
      </c>
      <c r="CK784" s="53">
        <v>1.157307E-2</v>
      </c>
      <c r="CL784" s="53">
        <v>1.520851E-2</v>
      </c>
      <c r="CM784" s="53">
        <v>1.309892E-2</v>
      </c>
      <c r="CN784" s="53">
        <v>2.1343529999999999E-2</v>
      </c>
      <c r="CO784" s="53">
        <v>3.9956279999999997E-2</v>
      </c>
      <c r="CP784" s="53">
        <v>4.4589770000000001E-2</v>
      </c>
      <c r="CQ784" s="53">
        <v>3.7696260000000002E-2</v>
      </c>
      <c r="CR784" s="53">
        <v>3.7198299999999997E-2</v>
      </c>
      <c r="CS784" s="53">
        <v>3.8287880000000003E-2</v>
      </c>
      <c r="CT784" s="53">
        <v>4.9446450000000003E-2</v>
      </c>
      <c r="CU784" s="53">
        <v>4.7381159999999999E-2</v>
      </c>
      <c r="CV784" s="53">
        <v>2.4846549999999998E-2</v>
      </c>
      <c r="CW784" s="53">
        <v>1.030082E-2</v>
      </c>
      <c r="CX784" s="53">
        <v>2.040674E-2</v>
      </c>
      <c r="CY784" s="53">
        <v>3.2435289999999999E-2</v>
      </c>
      <c r="CZ784" s="53">
        <v>3.0157420000000001E-2</v>
      </c>
      <c r="DA784" s="53">
        <v>2.5519690000000001E-2</v>
      </c>
      <c r="DB784" s="53">
        <v>2.015229E-2</v>
      </c>
      <c r="DC784" s="53">
        <v>1.383767E-2</v>
      </c>
      <c r="DD784" s="53">
        <v>1.8592839999999999E-2</v>
      </c>
      <c r="DE784" s="53">
        <v>2.0104839999999999E-2</v>
      </c>
      <c r="DF784" s="53">
        <v>1.549276E-2</v>
      </c>
      <c r="DG784" s="53">
        <v>3.146467E-2</v>
      </c>
      <c r="DH784" s="53">
        <v>2.6880560000000001E-2</v>
      </c>
      <c r="DI784" s="53">
        <v>2.0341560000000002E-2</v>
      </c>
      <c r="DJ784" s="53">
        <v>2.5821279999999999E-2</v>
      </c>
      <c r="DK784" s="53">
        <v>2.6160200000000002E-2</v>
      </c>
      <c r="DL784" s="53">
        <v>3.6532639999999998E-2</v>
      </c>
      <c r="DM784" s="53">
        <v>5.6566909999999998E-2</v>
      </c>
      <c r="DN784" s="53">
        <v>6.391384E-2</v>
      </c>
      <c r="DO784" s="53">
        <v>5.7757910000000003E-2</v>
      </c>
      <c r="DP784" s="53">
        <v>5.6788730000000003E-2</v>
      </c>
      <c r="DQ784" s="53">
        <v>5.7474280000000003E-2</v>
      </c>
      <c r="DR784" s="53">
        <v>6.6981949999999998E-2</v>
      </c>
      <c r="DS784" s="53">
        <v>6.2956609999999996E-2</v>
      </c>
      <c r="DT784" s="53">
        <v>3.8266729999999999E-2</v>
      </c>
      <c r="DU784" s="53">
        <v>2.2620709999999999E-2</v>
      </c>
      <c r="DV784" s="53">
        <v>2.998309E-2</v>
      </c>
      <c r="DW784" s="53">
        <v>4.1069719999999997E-2</v>
      </c>
      <c r="DX784" s="53">
        <v>3.7994670000000001E-2</v>
      </c>
      <c r="DY784" s="53">
        <v>3.7450230000000001E-2</v>
      </c>
      <c r="DZ784" s="53">
        <v>3.0615570000000002E-2</v>
      </c>
      <c r="EA784" s="53">
        <v>2.4088979999999999E-2</v>
      </c>
      <c r="EB784" s="53">
        <v>2.8367259999999998E-2</v>
      </c>
      <c r="EC784" s="53">
        <v>3.0060070000000001E-2</v>
      </c>
      <c r="ED784" s="53">
        <v>2.5655879999999999E-2</v>
      </c>
      <c r="EE784" s="53">
        <v>4.4515470000000001E-2</v>
      </c>
      <c r="EF784" s="53">
        <v>3.8115179999999999E-2</v>
      </c>
      <c r="EG784" s="53">
        <v>3.3001839999999998E-2</v>
      </c>
      <c r="EH784" s="53">
        <v>4.1144449999999999E-2</v>
      </c>
      <c r="EI784" s="53">
        <v>4.5018669999999997E-2</v>
      </c>
      <c r="EJ784" s="53">
        <v>5.8463260000000003E-2</v>
      </c>
      <c r="EK784" s="53">
        <v>8.0550040000000003E-2</v>
      </c>
      <c r="EL784" s="53">
        <v>9.1814690000000004E-2</v>
      </c>
      <c r="EM784" s="53">
        <v>8.672378E-2</v>
      </c>
      <c r="EN784" s="53">
        <v>8.5074200000000003E-2</v>
      </c>
      <c r="EO784" s="53">
        <v>8.5176399999999999E-2</v>
      </c>
      <c r="EP784" s="53">
        <v>9.2300430000000003E-2</v>
      </c>
      <c r="EQ784" s="53">
        <v>8.5445090000000001E-2</v>
      </c>
      <c r="ER784" s="53">
        <v>5.7643340000000001E-2</v>
      </c>
      <c r="ES784" s="53">
        <v>4.0408729999999997E-2</v>
      </c>
      <c r="ET784" s="53">
        <v>4.3809819999999999E-2</v>
      </c>
      <c r="EU784" s="53">
        <v>5.3536470000000003E-2</v>
      </c>
      <c r="EV784" s="53">
        <v>4.9310380000000001E-2</v>
      </c>
      <c r="EW784" s="53">
        <v>61.40869</v>
      </c>
      <c r="EX784" s="53">
        <v>60.262970000000003</v>
      </c>
      <c r="EY784" s="53">
        <v>59.283189999999998</v>
      </c>
      <c r="EZ784" s="53">
        <v>58.457949999999997</v>
      </c>
      <c r="FA784" s="53">
        <v>57.956679999999999</v>
      </c>
      <c r="FB784" s="53">
        <v>57.428699999999999</v>
      </c>
      <c r="FC784" s="53">
        <v>56.931089999999998</v>
      </c>
      <c r="FD784" s="53">
        <v>58.063119999999998</v>
      </c>
      <c r="FE784" s="53">
        <v>60.819850000000002</v>
      </c>
      <c r="FF784" s="53">
        <v>64.559039999999996</v>
      </c>
      <c r="FG784" s="53">
        <v>69.181929999999994</v>
      </c>
      <c r="FH784" s="53">
        <v>74.326160000000002</v>
      </c>
      <c r="FI784" s="53">
        <v>79.170050000000003</v>
      </c>
      <c r="FJ784" s="53">
        <v>82.674729999999997</v>
      </c>
      <c r="FK784" s="53">
        <v>84.297910000000002</v>
      </c>
      <c r="FL784" s="53">
        <v>84.306929999999994</v>
      </c>
      <c r="FM784" s="53">
        <v>82.713329999999999</v>
      </c>
      <c r="FN784" s="53">
        <v>80.112729999999999</v>
      </c>
      <c r="FO784" s="53">
        <v>76.872309999999999</v>
      </c>
      <c r="FP784" s="53">
        <v>72.093059999999994</v>
      </c>
      <c r="FQ784" s="53">
        <v>67.705259999999996</v>
      </c>
      <c r="FR784" s="53">
        <v>64.685869999999994</v>
      </c>
      <c r="FS784" s="53">
        <v>62.529130000000002</v>
      </c>
      <c r="FT784" s="53">
        <v>61.043889999999998</v>
      </c>
      <c r="FU784" s="53">
        <v>2328.9679999999998</v>
      </c>
      <c r="FV784" s="53">
        <v>2602.346</v>
      </c>
      <c r="FW784" s="53">
        <v>14.818630000000001</v>
      </c>
      <c r="FX784" s="53">
        <v>1</v>
      </c>
    </row>
    <row r="785" spans="1:180" x14ac:dyDescent="0.3">
      <c r="A785" t="s">
        <v>174</v>
      </c>
      <c r="B785" t="s">
        <v>249</v>
      </c>
      <c r="C785" t="s">
        <v>0</v>
      </c>
      <c r="D785" t="s">
        <v>227</v>
      </c>
      <c r="E785" t="s">
        <v>189</v>
      </c>
      <c r="F785" t="s">
        <v>233</v>
      </c>
      <c r="G785" t="s">
        <v>242</v>
      </c>
      <c r="H785" s="53">
        <v>388</v>
      </c>
      <c r="I785" s="53">
        <v>0.32928953999999999</v>
      </c>
      <c r="J785" s="53">
        <v>0.31943660000000001</v>
      </c>
      <c r="K785" s="53">
        <v>0.31638834999999998</v>
      </c>
      <c r="L785" s="53">
        <v>0.31203681999999999</v>
      </c>
      <c r="M785" s="53">
        <v>0.30949001999999998</v>
      </c>
      <c r="N785" s="53">
        <v>0.32886747999999999</v>
      </c>
      <c r="O785" s="53">
        <v>0.35511068000000001</v>
      </c>
      <c r="P785" s="53">
        <v>0.42039683999999999</v>
      </c>
      <c r="Q785" s="53">
        <v>0.49904093999999999</v>
      </c>
      <c r="R785" s="53">
        <v>0.54284343000000002</v>
      </c>
      <c r="S785" s="53">
        <v>0.58278724999999998</v>
      </c>
      <c r="T785" s="53">
        <v>0.63005341000000004</v>
      </c>
      <c r="U785" s="53">
        <v>0.6686858</v>
      </c>
      <c r="V785" s="53">
        <v>0.71045515999999997</v>
      </c>
      <c r="W785" s="53">
        <v>0.76099138</v>
      </c>
      <c r="X785" s="53">
        <v>0.77873152000000001</v>
      </c>
      <c r="Y785" s="53">
        <v>0.74535848000000005</v>
      </c>
      <c r="Z785" s="53">
        <v>0.63903560999999998</v>
      </c>
      <c r="AA785" s="53">
        <v>0.53437144999999997</v>
      </c>
      <c r="AB785" s="53">
        <v>0.45956582000000001</v>
      </c>
      <c r="AC785" s="53">
        <v>0.41560930000000001</v>
      </c>
      <c r="AD785" s="53">
        <v>0.39252447000000001</v>
      </c>
      <c r="AE785" s="53">
        <v>0.36734800000000001</v>
      </c>
      <c r="AF785" s="53">
        <v>0.34178294999999997</v>
      </c>
      <c r="AG785" s="53">
        <v>1.3261719999999999E-2</v>
      </c>
      <c r="AH785" s="53">
        <v>8.1580100000000003E-3</v>
      </c>
      <c r="AI785" s="53">
        <v>8.3062699999999993E-3</v>
      </c>
      <c r="AJ785" s="53">
        <v>6.6222299999999998E-3</v>
      </c>
      <c r="AK785" s="53">
        <v>-3.5496199999999999E-3</v>
      </c>
      <c r="AL785" s="53">
        <v>-5.8443699999999998E-3</v>
      </c>
      <c r="AM785" s="53">
        <v>2.6103900000000002E-3</v>
      </c>
      <c r="AN785" s="53">
        <v>2.581837E-2</v>
      </c>
      <c r="AO785" s="53">
        <v>1.6180650000000001E-2</v>
      </c>
      <c r="AP785" s="53">
        <v>-1.6409679999999999E-2</v>
      </c>
      <c r="AQ785" s="53">
        <v>-3.978831E-2</v>
      </c>
      <c r="AR785" s="53">
        <v>-4.606681E-2</v>
      </c>
      <c r="AS785" s="53">
        <v>-4.28184E-2</v>
      </c>
      <c r="AT785" s="53">
        <v>-3.7163880000000003E-2</v>
      </c>
      <c r="AU785" s="53">
        <v>-9.1362700000000002E-3</v>
      </c>
      <c r="AV785" s="53">
        <v>8.8446900000000005E-3</v>
      </c>
      <c r="AW785" s="53">
        <v>2.267429E-2</v>
      </c>
      <c r="AX785" s="53">
        <v>3.2472029999999999E-2</v>
      </c>
      <c r="AY785" s="53">
        <v>2.300599E-2</v>
      </c>
      <c r="AZ785" s="53">
        <v>1.16937E-2</v>
      </c>
      <c r="BA785" s="53">
        <v>-9.3447500000000006E-3</v>
      </c>
      <c r="BB785" s="53">
        <v>6.7444499999999999E-3</v>
      </c>
      <c r="BC785" s="53">
        <v>1.5648349999999998E-2</v>
      </c>
      <c r="BD785" s="53">
        <v>1.112047E-2</v>
      </c>
      <c r="BE785" s="53">
        <v>2.2950160000000001E-2</v>
      </c>
      <c r="BF785" s="53">
        <v>1.7576439999999999E-2</v>
      </c>
      <c r="BG785" s="53">
        <v>1.7490149999999999E-2</v>
      </c>
      <c r="BH785" s="53">
        <v>1.5442869999999999E-2</v>
      </c>
      <c r="BI785" s="53">
        <v>8.9634599999999995E-3</v>
      </c>
      <c r="BJ785" s="53">
        <v>1.0947500000000001E-2</v>
      </c>
      <c r="BK785" s="53">
        <v>1.7905770000000001E-2</v>
      </c>
      <c r="BL785" s="53">
        <v>4.2664210000000001E-2</v>
      </c>
      <c r="BM785" s="53">
        <v>3.8798909999999999E-2</v>
      </c>
      <c r="BN785" s="53">
        <v>8.6695499999999998E-3</v>
      </c>
      <c r="BO785" s="53">
        <v>-1.203945E-2</v>
      </c>
      <c r="BP785" s="53">
        <v>-1.5140809999999999E-2</v>
      </c>
      <c r="BQ785" s="53">
        <v>-1.0529230000000001E-2</v>
      </c>
      <c r="BR785" s="53">
        <v>-6.1761100000000003E-3</v>
      </c>
      <c r="BS785" s="53">
        <v>1.8170849999999999E-2</v>
      </c>
      <c r="BT785" s="53">
        <v>3.8730430000000003E-2</v>
      </c>
      <c r="BU785" s="53">
        <v>5.1635540000000001E-2</v>
      </c>
      <c r="BV785" s="53">
        <v>5.5630659999999998E-2</v>
      </c>
      <c r="BW785" s="53">
        <v>4.4702140000000001E-2</v>
      </c>
      <c r="BX785" s="53">
        <v>2.962333E-2</v>
      </c>
      <c r="BY785" s="53">
        <v>6.4487499999999996E-3</v>
      </c>
      <c r="BZ785" s="53">
        <v>2.0485900000000001E-2</v>
      </c>
      <c r="CA785" s="53">
        <v>2.794578E-2</v>
      </c>
      <c r="CB785" s="53">
        <v>2.2076390000000001E-2</v>
      </c>
      <c r="CC785" s="53">
        <v>2.9660349999999999E-2</v>
      </c>
      <c r="CD785" s="53">
        <v>2.409961E-2</v>
      </c>
      <c r="CE785" s="53">
        <v>2.3850860000000002E-2</v>
      </c>
      <c r="CF785" s="53">
        <v>2.1552040000000001E-2</v>
      </c>
      <c r="CG785" s="53">
        <v>1.762998E-2</v>
      </c>
      <c r="CH785" s="53">
        <v>2.2577489999999999E-2</v>
      </c>
      <c r="CI785" s="53">
        <v>2.8499300000000002E-2</v>
      </c>
      <c r="CJ785" s="53">
        <v>5.4331600000000001E-2</v>
      </c>
      <c r="CK785" s="53">
        <v>5.44643E-2</v>
      </c>
      <c r="CL785" s="53">
        <v>2.6039340000000001E-2</v>
      </c>
      <c r="CM785" s="53">
        <v>7.1793200000000003E-3</v>
      </c>
      <c r="CN785" s="53">
        <v>6.2784599999999996E-3</v>
      </c>
      <c r="CO785" s="53">
        <v>1.183416E-2</v>
      </c>
      <c r="CP785" s="53">
        <v>1.5285959999999999E-2</v>
      </c>
      <c r="CQ785" s="53">
        <v>3.7083680000000001E-2</v>
      </c>
      <c r="CR785" s="53">
        <v>5.9429219999999998E-2</v>
      </c>
      <c r="CS785" s="53">
        <v>7.1694019999999997E-2</v>
      </c>
      <c r="CT785" s="53">
        <v>7.1670269999999994E-2</v>
      </c>
      <c r="CU785" s="53">
        <v>5.9728839999999998E-2</v>
      </c>
      <c r="CV785" s="53">
        <v>4.2041309999999998E-2</v>
      </c>
      <c r="CW785" s="53">
        <v>1.738729E-2</v>
      </c>
      <c r="CX785" s="53">
        <v>3.0003189999999999E-2</v>
      </c>
      <c r="CY785" s="53">
        <v>3.6462960000000003E-2</v>
      </c>
      <c r="CZ785" s="53">
        <v>2.966442E-2</v>
      </c>
      <c r="DA785" s="53">
        <v>3.63705E-2</v>
      </c>
      <c r="DB785" s="53">
        <v>3.0622779999999999E-2</v>
      </c>
      <c r="DC785" s="53">
        <v>3.0211579999999998E-2</v>
      </c>
      <c r="DD785" s="53">
        <v>2.766118E-2</v>
      </c>
      <c r="DE785" s="53">
        <v>2.6296509999999999E-2</v>
      </c>
      <c r="DF785" s="53">
        <v>3.4207519999999998E-2</v>
      </c>
      <c r="DG785" s="53">
        <v>3.909286E-2</v>
      </c>
      <c r="DH785" s="53">
        <v>6.5998989999999993E-2</v>
      </c>
      <c r="DI785" s="53">
        <v>7.0129639999999993E-2</v>
      </c>
      <c r="DJ785" s="53">
        <v>4.3409129999999997E-2</v>
      </c>
      <c r="DK785" s="53">
        <v>2.6398120000000001E-2</v>
      </c>
      <c r="DL785" s="53">
        <v>2.769773E-2</v>
      </c>
      <c r="DM785" s="53">
        <v>3.4197539999999998E-2</v>
      </c>
      <c r="DN785" s="53">
        <v>3.674798E-2</v>
      </c>
      <c r="DO785" s="53">
        <v>5.599647E-2</v>
      </c>
      <c r="DP785" s="53">
        <v>8.012801E-2</v>
      </c>
      <c r="DQ785" s="53">
        <v>9.1752490000000006E-2</v>
      </c>
      <c r="DR785" s="53">
        <v>8.7709880000000004E-2</v>
      </c>
      <c r="DS785" s="53">
        <v>7.4755530000000001E-2</v>
      </c>
      <c r="DT785" s="53">
        <v>5.445929E-2</v>
      </c>
      <c r="DU785" s="53">
        <v>2.8325860000000001E-2</v>
      </c>
      <c r="DV785" s="53">
        <v>3.9520479999999997E-2</v>
      </c>
      <c r="DW785" s="53">
        <v>4.4980100000000002E-2</v>
      </c>
      <c r="DX785" s="53">
        <v>3.7252460000000001E-2</v>
      </c>
      <c r="DY785" s="53">
        <v>4.605894E-2</v>
      </c>
      <c r="DZ785" s="53">
        <v>4.0041210000000001E-2</v>
      </c>
      <c r="EA785" s="53">
        <v>3.939542E-2</v>
      </c>
      <c r="EB785" s="53">
        <v>3.6481819999999998E-2</v>
      </c>
      <c r="EC785" s="53">
        <v>3.8809580000000003E-2</v>
      </c>
      <c r="ED785" s="53">
        <v>5.0999379999999997E-2</v>
      </c>
      <c r="EE785" s="53">
        <v>5.4388249999999999E-2</v>
      </c>
      <c r="EF785" s="53">
        <v>8.2844829999999994E-2</v>
      </c>
      <c r="EG785" s="53">
        <v>9.2747949999999996E-2</v>
      </c>
      <c r="EH785" s="53">
        <v>6.8488320000000005E-2</v>
      </c>
      <c r="EI785" s="53">
        <v>5.4146989999999999E-2</v>
      </c>
      <c r="EJ785" s="53">
        <v>5.8623729999999999E-2</v>
      </c>
      <c r="EK785" s="53">
        <v>6.6486710000000004E-2</v>
      </c>
      <c r="EL785" s="53">
        <v>6.7735799999999999E-2</v>
      </c>
      <c r="EM785" s="53">
        <v>8.3303600000000005E-2</v>
      </c>
      <c r="EN785" s="53">
        <v>0.11001374999999999</v>
      </c>
      <c r="EO785" s="53">
        <v>0.12071374999999999</v>
      </c>
      <c r="EP785" s="53">
        <v>0.11086856</v>
      </c>
      <c r="EQ785" s="53">
        <v>9.6451679999999998E-2</v>
      </c>
      <c r="ER785" s="53">
        <v>7.2388930000000004E-2</v>
      </c>
      <c r="ES785" s="53">
        <v>4.4119360000000003E-2</v>
      </c>
      <c r="ET785" s="53">
        <v>5.3261959999999997E-2</v>
      </c>
      <c r="EU785" s="53">
        <v>5.727757E-2</v>
      </c>
      <c r="EV785" s="53">
        <v>4.8208420000000002E-2</v>
      </c>
      <c r="EW785" s="53">
        <v>59.164189999999998</v>
      </c>
      <c r="EX785" s="53">
        <v>58.312309999999997</v>
      </c>
      <c r="EY785" s="53">
        <v>57.566409999999998</v>
      </c>
      <c r="EZ785" s="53">
        <v>56.81935</v>
      </c>
      <c r="FA785" s="53">
        <v>56.187730000000002</v>
      </c>
      <c r="FB785" s="53">
        <v>55.861370000000001</v>
      </c>
      <c r="FC785" s="53">
        <v>55.67163</v>
      </c>
      <c r="FD785" s="53">
        <v>56.787260000000003</v>
      </c>
      <c r="FE785" s="53">
        <v>59.544069999999998</v>
      </c>
      <c r="FF785" s="53">
        <v>63.19941</v>
      </c>
      <c r="FG785" s="53">
        <v>67.928349999999995</v>
      </c>
      <c r="FH785" s="53">
        <v>73.068690000000004</v>
      </c>
      <c r="FI785" s="53">
        <v>77.694410000000005</v>
      </c>
      <c r="FJ785" s="53">
        <v>81.47336</v>
      </c>
      <c r="FK785" s="53">
        <v>83.447659999999999</v>
      </c>
      <c r="FL785" s="53">
        <v>83.642679999999999</v>
      </c>
      <c r="FM785" s="53">
        <v>82.757189999999994</v>
      </c>
      <c r="FN785" s="53">
        <v>80.481859999999998</v>
      </c>
      <c r="FO785" s="53">
        <v>77.091890000000006</v>
      </c>
      <c r="FP785" s="53">
        <v>72.104680000000002</v>
      </c>
      <c r="FQ785" s="53">
        <v>67.308229999999995</v>
      </c>
      <c r="FR785" s="53">
        <v>64.373540000000006</v>
      </c>
      <c r="FS785" s="53">
        <v>62.420229999999997</v>
      </c>
      <c r="FT785" s="53">
        <v>60.837699999999998</v>
      </c>
      <c r="FU785" s="53">
        <v>2328.9679999999998</v>
      </c>
      <c r="FV785" s="53">
        <v>2602.346</v>
      </c>
      <c r="FW785" s="53">
        <v>14.818630000000001</v>
      </c>
      <c r="FX785" s="53">
        <v>1</v>
      </c>
    </row>
    <row r="786" spans="1:180" x14ac:dyDescent="0.3">
      <c r="A786" t="s">
        <v>174</v>
      </c>
      <c r="B786" t="s">
        <v>249</v>
      </c>
      <c r="C786" t="s">
        <v>0</v>
      </c>
      <c r="D786" t="s">
        <v>248</v>
      </c>
      <c r="E786" t="s">
        <v>187</v>
      </c>
      <c r="F786" t="s">
        <v>234</v>
      </c>
      <c r="G786" t="s">
        <v>242</v>
      </c>
      <c r="H786" s="53">
        <v>855</v>
      </c>
      <c r="I786" s="53">
        <v>0.73863614</v>
      </c>
      <c r="J786" s="53">
        <v>0.72385719000000004</v>
      </c>
      <c r="K786" s="53">
        <v>0.70008596999999995</v>
      </c>
      <c r="L786" s="53">
        <v>0.69047046999999995</v>
      </c>
      <c r="M786" s="53">
        <v>0.69027510000000003</v>
      </c>
      <c r="N786" s="53">
        <v>0.67927689000000002</v>
      </c>
      <c r="O786" s="53">
        <v>0.64200599000000003</v>
      </c>
      <c r="P786" s="53">
        <v>0.68755697000000005</v>
      </c>
      <c r="Q786" s="53">
        <v>0.77019117999999998</v>
      </c>
      <c r="R786" s="53">
        <v>0.87376127000000003</v>
      </c>
      <c r="S786" s="53">
        <v>0.99150331000000003</v>
      </c>
      <c r="T786" s="53">
        <v>1.0955773</v>
      </c>
      <c r="U786" s="53">
        <v>1.1322654000000001</v>
      </c>
      <c r="V786" s="53">
        <v>1.1623622</v>
      </c>
      <c r="W786" s="53">
        <v>1.1788287</v>
      </c>
      <c r="X786" s="53">
        <v>1.1624981999999999</v>
      </c>
      <c r="Y786" s="53">
        <v>1.1053808000000001</v>
      </c>
      <c r="Z786" s="53">
        <v>1.0754592000000001</v>
      </c>
      <c r="AA786" s="53">
        <v>1.0126945000000001</v>
      </c>
      <c r="AB786" s="53">
        <v>0.94426712999999995</v>
      </c>
      <c r="AC786" s="53">
        <v>0.90562454999999997</v>
      </c>
      <c r="AD786" s="53">
        <v>0.88657856999999995</v>
      </c>
      <c r="AE786" s="53">
        <v>0.82373872000000004</v>
      </c>
      <c r="AF786" s="53">
        <v>0.77719097999999998</v>
      </c>
      <c r="AG786" s="53">
        <v>-3.8922079999999998E-2</v>
      </c>
      <c r="AH786" s="53">
        <v>-2.211569E-2</v>
      </c>
      <c r="AI786" s="53">
        <v>-2.0217329999999999E-2</v>
      </c>
      <c r="AJ786" s="53">
        <v>-1.926512E-2</v>
      </c>
      <c r="AK786" s="53">
        <v>-1.7249879999999999E-2</v>
      </c>
      <c r="AL786" s="53">
        <v>-2.0133709999999999E-2</v>
      </c>
      <c r="AM786" s="53">
        <v>-2.4317310000000002E-2</v>
      </c>
      <c r="AN786" s="53">
        <v>-3.1659449999999999E-2</v>
      </c>
      <c r="AO786" s="53">
        <v>-3.3220769999999997E-2</v>
      </c>
      <c r="AP786" s="53">
        <v>-4.305233E-2</v>
      </c>
      <c r="AQ786" s="53">
        <v>-5.0532210000000001E-2</v>
      </c>
      <c r="AR786" s="53">
        <v>-2.030121E-2</v>
      </c>
      <c r="AS786" s="53">
        <v>-2.7066989999999999E-2</v>
      </c>
      <c r="AT786" s="53">
        <v>-2.9388999999999998E-2</v>
      </c>
      <c r="AU786" s="53">
        <v>-3.6243709999999998E-2</v>
      </c>
      <c r="AV786" s="53">
        <v>-5.5643400000000003E-2</v>
      </c>
      <c r="AW786" s="53">
        <v>-9.231897E-2</v>
      </c>
      <c r="AX786" s="53">
        <v>-8.2075899999999993E-2</v>
      </c>
      <c r="AY786" s="53">
        <v>-8.4434930000000005E-2</v>
      </c>
      <c r="AZ786" s="53">
        <v>-8.2319909999999996E-2</v>
      </c>
      <c r="BA786" s="53">
        <v>-8.1844109999999998E-2</v>
      </c>
      <c r="BB786" s="53">
        <v>-5.7708309999999999E-2</v>
      </c>
      <c r="BC786" s="53">
        <v>-4.5026690000000001E-2</v>
      </c>
      <c r="BD786" s="53">
        <v>-4.034335E-2</v>
      </c>
      <c r="BE786" s="53">
        <v>-1.544267E-2</v>
      </c>
      <c r="BF786" s="53">
        <v>-1.00026E-3</v>
      </c>
      <c r="BG786" s="53">
        <v>-7.4204999999999996E-4</v>
      </c>
      <c r="BH786" s="53">
        <v>-1.3371999999999999E-4</v>
      </c>
      <c r="BI786" s="53">
        <v>2.2946500000000001E-3</v>
      </c>
      <c r="BJ786" s="53">
        <v>-4.5314999999999998E-4</v>
      </c>
      <c r="BK786" s="53">
        <v>-2.94436E-3</v>
      </c>
      <c r="BL786" s="53">
        <v>-3.0318300000000001E-3</v>
      </c>
      <c r="BM786" s="53">
        <v>-1.7964400000000001E-3</v>
      </c>
      <c r="BN786" s="53">
        <v>-5.3654699999999998E-3</v>
      </c>
      <c r="BO786" s="53">
        <v>-5.9816699999999997E-3</v>
      </c>
      <c r="BP786" s="53">
        <v>2.412357E-2</v>
      </c>
      <c r="BQ786" s="53">
        <v>1.765746E-2</v>
      </c>
      <c r="BR786" s="53">
        <v>1.6830850000000001E-2</v>
      </c>
      <c r="BS786" s="53">
        <v>9.5188900000000003E-3</v>
      </c>
      <c r="BT786" s="53">
        <v>-1.207508E-2</v>
      </c>
      <c r="BU786" s="53">
        <v>-5.1285119999999997E-2</v>
      </c>
      <c r="BV786" s="53">
        <v>-4.3885010000000002E-2</v>
      </c>
      <c r="BW786" s="53">
        <v>-4.7057920000000003E-2</v>
      </c>
      <c r="BX786" s="53">
        <v>-4.6990799999999999E-2</v>
      </c>
      <c r="BY786" s="53">
        <v>-4.9822129999999999E-2</v>
      </c>
      <c r="BZ786" s="53">
        <v>-2.9222020000000001E-2</v>
      </c>
      <c r="CA786" s="53">
        <v>-1.8323079999999999E-2</v>
      </c>
      <c r="CB786" s="53">
        <v>-1.172137E-2</v>
      </c>
      <c r="CC786" s="53">
        <v>8.1908999999999997E-4</v>
      </c>
      <c r="CD786" s="53">
        <v>1.362417E-2</v>
      </c>
      <c r="CE786" s="53">
        <v>1.2746510000000001E-2</v>
      </c>
      <c r="CF786" s="53">
        <v>1.3116640000000001E-2</v>
      </c>
      <c r="CG786" s="53">
        <v>1.583118E-2</v>
      </c>
      <c r="CH786" s="53">
        <v>1.317752E-2</v>
      </c>
      <c r="CI786" s="53">
        <v>1.1858509999999999E-2</v>
      </c>
      <c r="CJ786" s="53">
        <v>1.6795529999999999E-2</v>
      </c>
      <c r="CK786" s="53">
        <v>1.9968010000000001E-2</v>
      </c>
      <c r="CL786" s="53">
        <v>2.0736399999999999E-2</v>
      </c>
      <c r="CM786" s="53">
        <v>2.487383E-2</v>
      </c>
      <c r="CN786" s="53">
        <v>5.4892030000000001E-2</v>
      </c>
      <c r="CO786" s="53">
        <v>4.8633509999999998E-2</v>
      </c>
      <c r="CP786" s="53">
        <v>4.884264E-2</v>
      </c>
      <c r="CQ786" s="53">
        <v>4.1213909999999999E-2</v>
      </c>
      <c r="CR786" s="53">
        <v>1.810026E-2</v>
      </c>
      <c r="CS786" s="53">
        <v>-2.2865179999999999E-2</v>
      </c>
      <c r="CT786" s="53">
        <v>-1.743422E-2</v>
      </c>
      <c r="CU786" s="53">
        <v>-2.117074E-2</v>
      </c>
      <c r="CV786" s="53">
        <v>-2.252198E-2</v>
      </c>
      <c r="CW786" s="53">
        <v>-2.7643859999999999E-2</v>
      </c>
      <c r="CX786" s="53">
        <v>-9.4924699999999994E-3</v>
      </c>
      <c r="CY786" s="53">
        <v>1.7176999999999999E-4</v>
      </c>
      <c r="CZ786" s="53">
        <v>8.1021500000000007E-3</v>
      </c>
      <c r="DA786" s="53">
        <v>1.7080850000000002E-2</v>
      </c>
      <c r="DB786" s="53">
        <v>2.824869E-2</v>
      </c>
      <c r="DC786" s="53">
        <v>2.6235080000000001E-2</v>
      </c>
      <c r="DD786" s="53">
        <v>2.6367000000000002E-2</v>
      </c>
      <c r="DE786" s="53">
        <v>2.9367710000000002E-2</v>
      </c>
      <c r="DF786" s="53">
        <v>2.6808100000000001E-2</v>
      </c>
      <c r="DG786" s="53">
        <v>2.6661290000000001E-2</v>
      </c>
      <c r="DH786" s="53">
        <v>3.66229E-2</v>
      </c>
      <c r="DI786" s="53">
        <v>4.1732379999999999E-2</v>
      </c>
      <c r="DJ786" s="53">
        <v>4.683818E-2</v>
      </c>
      <c r="DK786" s="53">
        <v>5.572941E-2</v>
      </c>
      <c r="DL786" s="53">
        <v>8.5660479999999997E-2</v>
      </c>
      <c r="DM786" s="53">
        <v>7.9609479999999996E-2</v>
      </c>
      <c r="DN786" s="53">
        <v>8.085444E-2</v>
      </c>
      <c r="DO786" s="53">
        <v>7.2908929999999997E-2</v>
      </c>
      <c r="DP786" s="53">
        <v>4.8275520000000002E-2</v>
      </c>
      <c r="DQ786" s="53">
        <v>5.5547599999999997E-3</v>
      </c>
      <c r="DR786" s="53">
        <v>9.0166599999999993E-3</v>
      </c>
      <c r="DS786" s="53">
        <v>4.7165200000000001E-3</v>
      </c>
      <c r="DT786" s="53">
        <v>1.94684E-3</v>
      </c>
      <c r="DU786" s="53">
        <v>-5.4654999999999999E-3</v>
      </c>
      <c r="DV786" s="53">
        <v>1.0237090000000001E-2</v>
      </c>
      <c r="DW786" s="53">
        <v>1.8666619999999998E-2</v>
      </c>
      <c r="DX786" s="53">
        <v>2.792567E-2</v>
      </c>
      <c r="DY786" s="53">
        <v>4.056017E-2</v>
      </c>
      <c r="DZ786" s="53">
        <v>4.9364110000000003E-2</v>
      </c>
      <c r="EA786" s="53">
        <v>4.5710439999999998E-2</v>
      </c>
      <c r="EB786" s="53">
        <v>4.5498400000000001E-2</v>
      </c>
      <c r="EC786" s="53">
        <v>4.8912329999999997E-2</v>
      </c>
      <c r="ED786" s="53">
        <v>4.6488660000000001E-2</v>
      </c>
      <c r="EE786" s="53">
        <v>4.8034239999999999E-2</v>
      </c>
      <c r="EF786" s="53">
        <v>6.5250440000000007E-2</v>
      </c>
      <c r="EG786" s="53">
        <v>7.3156789999999999E-2</v>
      </c>
      <c r="EH786" s="53">
        <v>8.4525039999999996E-2</v>
      </c>
      <c r="EI786" s="53">
        <v>0.10027996</v>
      </c>
      <c r="EJ786" s="53">
        <v>0.13008526000000001</v>
      </c>
      <c r="EK786" s="53">
        <v>0.12433400999999999</v>
      </c>
      <c r="EL786" s="53">
        <v>0.12707436999999999</v>
      </c>
      <c r="EM786" s="53">
        <v>0.11867152</v>
      </c>
      <c r="EN786" s="53">
        <v>9.1843839999999996E-2</v>
      </c>
      <c r="EO786" s="53">
        <v>4.6588610000000003E-2</v>
      </c>
      <c r="EP786" s="53">
        <v>4.7207539999999999E-2</v>
      </c>
      <c r="EQ786" s="53">
        <v>4.2093529999999997E-2</v>
      </c>
      <c r="ER786" s="53">
        <v>3.7275950000000002E-2</v>
      </c>
      <c r="ES786" s="53">
        <v>2.6556469999999999E-2</v>
      </c>
      <c r="ET786" s="53">
        <v>3.8723460000000001E-2</v>
      </c>
      <c r="EU786" s="53">
        <v>4.5370229999999998E-2</v>
      </c>
      <c r="EV786" s="53">
        <v>5.6547729999999997E-2</v>
      </c>
      <c r="EW786" s="53">
        <v>68.618070000000003</v>
      </c>
      <c r="EX786" s="53">
        <v>67.248350000000002</v>
      </c>
      <c r="EY786" s="53">
        <v>65.971270000000004</v>
      </c>
      <c r="EZ786" s="53">
        <v>64.866569999999996</v>
      </c>
      <c r="FA786" s="53">
        <v>63.738210000000002</v>
      </c>
      <c r="FB786" s="53">
        <v>62.796300000000002</v>
      </c>
      <c r="FC786" s="53">
        <v>63.130940000000002</v>
      </c>
      <c r="FD786" s="53">
        <v>65.706590000000006</v>
      </c>
      <c r="FE786" s="53">
        <v>69.16919</v>
      </c>
      <c r="FF786" s="53">
        <v>73.242689999999996</v>
      </c>
      <c r="FG786" s="53">
        <v>76.819249999999997</v>
      </c>
      <c r="FH786" s="53">
        <v>80.203029999999998</v>
      </c>
      <c r="FI786" s="53">
        <v>82.862229999999997</v>
      </c>
      <c r="FJ786" s="53">
        <v>84.663480000000007</v>
      </c>
      <c r="FK786" s="53">
        <v>86.140960000000007</v>
      </c>
      <c r="FL786" s="53">
        <v>86.786640000000006</v>
      </c>
      <c r="FM786" s="53">
        <v>86.684229999999999</v>
      </c>
      <c r="FN786" s="53">
        <v>85.630319999999998</v>
      </c>
      <c r="FO786" s="53">
        <v>83.487080000000006</v>
      </c>
      <c r="FP786" s="53">
        <v>80.387090000000001</v>
      </c>
      <c r="FQ786" s="53">
        <v>76.454490000000007</v>
      </c>
      <c r="FR786" s="53">
        <v>73.588989999999995</v>
      </c>
      <c r="FS786" s="53">
        <v>71.509789999999995</v>
      </c>
      <c r="FT786" s="53">
        <v>69.771910000000005</v>
      </c>
      <c r="FU786" s="53">
        <v>4738.0330000000004</v>
      </c>
      <c r="FV786" s="53">
        <v>5657.69</v>
      </c>
      <c r="FW786" s="53">
        <v>18.084800000000001</v>
      </c>
      <c r="FX786" s="53">
        <v>1</v>
      </c>
    </row>
    <row r="787" spans="1:180" x14ac:dyDescent="0.3">
      <c r="A787" t="s">
        <v>174</v>
      </c>
      <c r="B787" t="s">
        <v>249</v>
      </c>
      <c r="C787" t="s">
        <v>0</v>
      </c>
      <c r="D787" t="s">
        <v>227</v>
      </c>
      <c r="E787" t="s">
        <v>190</v>
      </c>
      <c r="F787" t="s">
        <v>234</v>
      </c>
      <c r="G787" t="s">
        <v>242</v>
      </c>
      <c r="H787" s="53">
        <v>855</v>
      </c>
      <c r="I787" s="53">
        <v>0.75236616000000001</v>
      </c>
      <c r="J787" s="53">
        <v>0.73641535000000002</v>
      </c>
      <c r="K787" s="53">
        <v>0.72007962999999997</v>
      </c>
      <c r="L787" s="53">
        <v>0.70261275000000001</v>
      </c>
      <c r="M787" s="53">
        <v>0.70657987</v>
      </c>
      <c r="N787" s="53">
        <v>0.72785414999999998</v>
      </c>
      <c r="O787" s="53">
        <v>0.80754057000000001</v>
      </c>
      <c r="P787" s="53">
        <v>0.91100163999999995</v>
      </c>
      <c r="Q787" s="53">
        <v>1.0645349</v>
      </c>
      <c r="R787" s="53">
        <v>1.2069924000000001</v>
      </c>
      <c r="S787" s="53">
        <v>1.2989193999999999</v>
      </c>
      <c r="T787" s="53">
        <v>1.4159493000000001</v>
      </c>
      <c r="U787" s="53">
        <v>1.4800101000000001</v>
      </c>
      <c r="V787" s="53">
        <v>1.5475730999999999</v>
      </c>
      <c r="W787" s="53">
        <v>1.6077668000000001</v>
      </c>
      <c r="X787" s="53">
        <v>1.6322104</v>
      </c>
      <c r="Y787" s="53">
        <v>1.5333288</v>
      </c>
      <c r="Z787" s="53">
        <v>1.3558479000000001</v>
      </c>
      <c r="AA787" s="53">
        <v>1.1367319</v>
      </c>
      <c r="AB787" s="53">
        <v>1.0564807000000001</v>
      </c>
      <c r="AC787" s="53">
        <v>0.97572599999999998</v>
      </c>
      <c r="AD787" s="53">
        <v>0.89865459000000003</v>
      </c>
      <c r="AE787" s="53">
        <v>0.84591631</v>
      </c>
      <c r="AF787" s="53">
        <v>0.78461049999999999</v>
      </c>
      <c r="AG787" s="53">
        <v>1.2592010000000001E-2</v>
      </c>
      <c r="AH787" s="53">
        <v>1.5965070000000001E-2</v>
      </c>
      <c r="AI787" s="53">
        <v>1.1628940000000001E-2</v>
      </c>
      <c r="AJ787" s="53">
        <v>1.3723000000000001E-4</v>
      </c>
      <c r="AK787" s="53">
        <v>3.1890000000000001E-5</v>
      </c>
      <c r="AL787" s="53">
        <v>-1.026932E-2</v>
      </c>
      <c r="AM787" s="53">
        <v>1.216366E-2</v>
      </c>
      <c r="AN787" s="53">
        <v>1.9038880000000001E-2</v>
      </c>
      <c r="AO787" s="53">
        <v>3.4396999999999997E-4</v>
      </c>
      <c r="AP787" s="53">
        <v>-1.027958E-2</v>
      </c>
      <c r="AQ787" s="53">
        <v>-4.633433E-2</v>
      </c>
      <c r="AR787" s="53">
        <v>-2.8953119999999999E-2</v>
      </c>
      <c r="AS787" s="53">
        <v>-3.109601E-2</v>
      </c>
      <c r="AT787" s="53">
        <v>-4.6886659999999997E-2</v>
      </c>
      <c r="AU787" s="53">
        <v>-4.0350190000000001E-2</v>
      </c>
      <c r="AV787" s="53">
        <v>-1.932822E-2</v>
      </c>
      <c r="AW787" s="53">
        <v>-3.0915350000000001E-2</v>
      </c>
      <c r="AX787" s="53">
        <v>2.236287E-2</v>
      </c>
      <c r="AY787" s="53">
        <v>2.9231600000000002E-3</v>
      </c>
      <c r="AZ787" s="53">
        <v>-7.3489799999999997E-3</v>
      </c>
      <c r="BA787" s="53">
        <v>3.4422300000000001E-3</v>
      </c>
      <c r="BB787" s="53">
        <v>1.772791E-2</v>
      </c>
      <c r="BC787" s="53">
        <v>2.648816E-2</v>
      </c>
      <c r="BD787" s="53">
        <v>1.6627179999999998E-2</v>
      </c>
      <c r="BE787" s="53">
        <v>4.2774449999999999E-2</v>
      </c>
      <c r="BF787" s="53">
        <v>4.5295080000000001E-2</v>
      </c>
      <c r="BG787" s="53">
        <v>4.010155E-2</v>
      </c>
      <c r="BH787" s="53">
        <v>2.782606E-2</v>
      </c>
      <c r="BI787" s="53">
        <v>2.6825109999999999E-2</v>
      </c>
      <c r="BJ787" s="53">
        <v>1.647765E-2</v>
      </c>
      <c r="BK787" s="53">
        <v>3.9913369999999997E-2</v>
      </c>
      <c r="BL787" s="53">
        <v>6.3593360000000002E-2</v>
      </c>
      <c r="BM787" s="53">
        <v>4.3216490000000003E-2</v>
      </c>
      <c r="BN787" s="53">
        <v>3.2486069999999999E-2</v>
      </c>
      <c r="BO787" s="53">
        <v>-3.5548300000000001E-3</v>
      </c>
      <c r="BP787" s="53">
        <v>1.722098E-2</v>
      </c>
      <c r="BQ787" s="53">
        <v>1.9448509999999999E-2</v>
      </c>
      <c r="BR787" s="53">
        <v>3.0355099999999999E-3</v>
      </c>
      <c r="BS787" s="53">
        <v>7.7345000000000001E-3</v>
      </c>
      <c r="BT787" s="53">
        <v>3.279207E-2</v>
      </c>
      <c r="BU787" s="53">
        <v>2.4493870000000001E-2</v>
      </c>
      <c r="BV787" s="53">
        <v>7.8965919999999995E-2</v>
      </c>
      <c r="BW787" s="53">
        <v>5.1428340000000003E-2</v>
      </c>
      <c r="BX787" s="53">
        <v>3.6165299999999997E-2</v>
      </c>
      <c r="BY787" s="53">
        <v>4.2163560000000003E-2</v>
      </c>
      <c r="BZ787" s="53">
        <v>5.5432559999999999E-2</v>
      </c>
      <c r="CA787" s="53">
        <v>6.3565739999999996E-2</v>
      </c>
      <c r="CB787" s="53">
        <v>4.8881630000000002E-2</v>
      </c>
      <c r="CC787" s="53">
        <v>6.3678769999999996E-2</v>
      </c>
      <c r="CD787" s="53">
        <v>6.5608940000000004E-2</v>
      </c>
      <c r="CE787" s="53">
        <v>5.9821699999999998E-2</v>
      </c>
      <c r="CF787" s="53">
        <v>4.7003280000000001E-2</v>
      </c>
      <c r="CG787" s="53">
        <v>4.5382029999999997E-2</v>
      </c>
      <c r="CH787" s="53">
        <v>3.5002499999999999E-2</v>
      </c>
      <c r="CI787" s="53">
        <v>5.9132740000000003E-2</v>
      </c>
      <c r="CJ787" s="53">
        <v>9.4451679999999996E-2</v>
      </c>
      <c r="CK787" s="53">
        <v>7.2909870000000002E-2</v>
      </c>
      <c r="CL787" s="53">
        <v>6.2105399999999998E-2</v>
      </c>
      <c r="CM787" s="53">
        <v>2.6074079999999999E-2</v>
      </c>
      <c r="CN787" s="53">
        <v>4.9200979999999998E-2</v>
      </c>
      <c r="CO787" s="53">
        <v>5.4455459999999997E-2</v>
      </c>
      <c r="CP787" s="53">
        <v>3.7611360000000003E-2</v>
      </c>
      <c r="CQ787" s="53">
        <v>4.1037860000000002E-2</v>
      </c>
      <c r="CR787" s="53">
        <v>6.8890430000000002E-2</v>
      </c>
      <c r="CS787" s="53">
        <v>6.2870029999999993E-2</v>
      </c>
      <c r="CT787" s="53">
        <v>0.11816904</v>
      </c>
      <c r="CU787" s="53">
        <v>8.5022909999999993E-2</v>
      </c>
      <c r="CV787" s="53">
        <v>6.6303200000000007E-2</v>
      </c>
      <c r="CW787" s="53">
        <v>6.8981829999999994E-2</v>
      </c>
      <c r="CX787" s="53">
        <v>8.1546649999999998E-2</v>
      </c>
      <c r="CY787" s="53">
        <v>8.9245580000000005E-2</v>
      </c>
      <c r="CZ787" s="53">
        <v>7.1220989999999998E-2</v>
      </c>
      <c r="DA787" s="53">
        <v>8.458301E-2</v>
      </c>
      <c r="DB787" s="53">
        <v>8.5922799999999994E-2</v>
      </c>
      <c r="DC787" s="53">
        <v>7.9541760000000003E-2</v>
      </c>
      <c r="DD787" s="53">
        <v>6.6180509999999998E-2</v>
      </c>
      <c r="DE787" s="53">
        <v>6.3938949999999994E-2</v>
      </c>
      <c r="DF787" s="53">
        <v>5.3527449999999997E-2</v>
      </c>
      <c r="DG787" s="53">
        <v>7.8352030000000003E-2</v>
      </c>
      <c r="DH787" s="53">
        <v>0.12531</v>
      </c>
      <c r="DI787" s="53">
        <v>0.10260324999999999</v>
      </c>
      <c r="DJ787" s="53">
        <v>9.1724739999999999E-2</v>
      </c>
      <c r="DK787" s="53">
        <v>5.5703080000000002E-2</v>
      </c>
      <c r="DL787" s="53">
        <v>8.1180970000000005E-2</v>
      </c>
      <c r="DM787" s="53">
        <v>8.9462410000000006E-2</v>
      </c>
      <c r="DN787" s="53">
        <v>7.2187219999999996E-2</v>
      </c>
      <c r="DO787" s="53">
        <v>7.434114E-2</v>
      </c>
      <c r="DP787" s="53">
        <v>0.1049887</v>
      </c>
      <c r="DQ787" s="53">
        <v>0.10124627999999999</v>
      </c>
      <c r="DR787" s="53">
        <v>0.15737207</v>
      </c>
      <c r="DS787" s="53">
        <v>0.11861748</v>
      </c>
      <c r="DT787" s="53">
        <v>9.6441009999999994E-2</v>
      </c>
      <c r="DU787" s="53">
        <v>9.5800179999999999E-2</v>
      </c>
      <c r="DV787" s="53">
        <v>0.10766075</v>
      </c>
      <c r="DW787" s="53">
        <v>0.11492542</v>
      </c>
      <c r="DX787" s="53">
        <v>9.3560340000000006E-2</v>
      </c>
      <c r="DY787" s="53">
        <v>0.11476545</v>
      </c>
      <c r="DZ787" s="53">
        <v>0.11525272</v>
      </c>
      <c r="EA787" s="53">
        <v>0.10801437</v>
      </c>
      <c r="EB787" s="53">
        <v>9.3869250000000001E-2</v>
      </c>
      <c r="EC787" s="53">
        <v>9.0732170000000001E-2</v>
      </c>
      <c r="ED787" s="53">
        <v>8.0274410000000004E-2</v>
      </c>
      <c r="EE787" s="53">
        <v>0.10610174</v>
      </c>
      <c r="EF787" s="53">
        <v>0.16986446999999999</v>
      </c>
      <c r="EG787" s="53">
        <v>0.14547577</v>
      </c>
      <c r="EH787" s="53">
        <v>0.13449038999999999</v>
      </c>
      <c r="EI787" s="53">
        <v>9.848258E-2</v>
      </c>
      <c r="EJ787" s="53">
        <v>0.12735506999999999</v>
      </c>
      <c r="EK787" s="53">
        <v>0.14000693</v>
      </c>
      <c r="EL787" s="53">
        <v>0.12210939</v>
      </c>
      <c r="EM787" s="53">
        <v>0.12242591</v>
      </c>
      <c r="EN787" s="53">
        <v>0.15710899</v>
      </c>
      <c r="EO787" s="53">
        <v>0.15665540999999999</v>
      </c>
      <c r="EP787" s="53">
        <v>0.21397511999999999</v>
      </c>
      <c r="EQ787" s="53">
        <v>0.16712266000000001</v>
      </c>
      <c r="ER787" s="53">
        <v>0.13995529000000001</v>
      </c>
      <c r="ES787" s="53">
        <v>0.13452151000000001</v>
      </c>
      <c r="ET787" s="53">
        <v>0.14536539000000001</v>
      </c>
      <c r="EU787" s="53">
        <v>0.15200300999999999</v>
      </c>
      <c r="EV787" s="53">
        <v>0.12581487</v>
      </c>
      <c r="EW787" s="53">
        <v>65.700059999999993</v>
      </c>
      <c r="EX787" s="53">
        <v>64.530180000000001</v>
      </c>
      <c r="EY787" s="53">
        <v>63.484659999999998</v>
      </c>
      <c r="EZ787" s="53">
        <v>62.585619999999999</v>
      </c>
      <c r="FA787" s="53">
        <v>61.743870000000001</v>
      </c>
      <c r="FB787" s="53">
        <v>60.909599999999998</v>
      </c>
      <c r="FC787" s="53">
        <v>60.330260000000003</v>
      </c>
      <c r="FD787" s="53">
        <v>61.23245</v>
      </c>
      <c r="FE787" s="53">
        <v>64.574510000000004</v>
      </c>
      <c r="FF787" s="53">
        <v>68.865679999999998</v>
      </c>
      <c r="FG787" s="53">
        <v>73.391400000000004</v>
      </c>
      <c r="FH787" s="53">
        <v>77.512150000000005</v>
      </c>
      <c r="FI787" s="53">
        <v>80.703149999999994</v>
      </c>
      <c r="FJ787" s="53">
        <v>83.094380000000001</v>
      </c>
      <c r="FK787" s="53">
        <v>84.406199999999998</v>
      </c>
      <c r="FL787" s="53">
        <v>84.654700000000005</v>
      </c>
      <c r="FM787" s="53">
        <v>84.081379999999996</v>
      </c>
      <c r="FN787" s="53">
        <v>82.329350000000005</v>
      </c>
      <c r="FO787" s="53">
        <v>79.147379999999998</v>
      </c>
      <c r="FP787" s="53">
        <v>75.219859999999997</v>
      </c>
      <c r="FQ787" s="53">
        <v>72.27431</v>
      </c>
      <c r="FR787" s="53">
        <v>69.960509999999999</v>
      </c>
      <c r="FS787" s="53">
        <v>68.094949999999997</v>
      </c>
      <c r="FT787" s="53">
        <v>66.557910000000007</v>
      </c>
      <c r="FU787" s="53">
        <v>4737.5</v>
      </c>
      <c r="FV787" s="53">
        <v>5389.549</v>
      </c>
      <c r="FW787" s="53">
        <v>17.906230000000001</v>
      </c>
      <c r="FX787" s="53">
        <v>1</v>
      </c>
    </row>
    <row r="788" spans="1:180" x14ac:dyDescent="0.3">
      <c r="A788" t="s">
        <v>174</v>
      </c>
      <c r="B788" t="s">
        <v>249</v>
      </c>
      <c r="C788" t="s">
        <v>0</v>
      </c>
      <c r="D788" t="s">
        <v>248</v>
      </c>
      <c r="E788" t="s">
        <v>189</v>
      </c>
      <c r="F788" t="s">
        <v>234</v>
      </c>
      <c r="G788" t="s">
        <v>242</v>
      </c>
      <c r="H788" s="53">
        <v>855</v>
      </c>
      <c r="I788" s="53">
        <v>0.77241974000000002</v>
      </c>
      <c r="J788" s="53">
        <v>0.74812688000000005</v>
      </c>
      <c r="K788" s="53">
        <v>0.72881507999999995</v>
      </c>
      <c r="L788" s="53">
        <v>0.71033639000000004</v>
      </c>
      <c r="M788" s="53">
        <v>0.71780814999999998</v>
      </c>
      <c r="N788" s="53">
        <v>0.72619202999999999</v>
      </c>
      <c r="O788" s="53">
        <v>0.75694740000000005</v>
      </c>
      <c r="P788" s="53">
        <v>0.77578988999999998</v>
      </c>
      <c r="Q788" s="53">
        <v>0.82853851999999995</v>
      </c>
      <c r="R788" s="53">
        <v>0.94573859000000005</v>
      </c>
      <c r="S788" s="53">
        <v>1.0322996</v>
      </c>
      <c r="T788" s="53">
        <v>1.0951105000000001</v>
      </c>
      <c r="U788" s="53">
        <v>1.1236119</v>
      </c>
      <c r="V788" s="53">
        <v>1.1676675000000001</v>
      </c>
      <c r="W788" s="53">
        <v>1.2177902</v>
      </c>
      <c r="X788" s="53">
        <v>1.2215129</v>
      </c>
      <c r="Y788" s="53">
        <v>1.1837911000000001</v>
      </c>
      <c r="Z788" s="53">
        <v>1.1718527000000001</v>
      </c>
      <c r="AA788" s="53">
        <v>1.0910518</v>
      </c>
      <c r="AB788" s="53">
        <v>1.0170866000000001</v>
      </c>
      <c r="AC788" s="53">
        <v>1.0009451</v>
      </c>
      <c r="AD788" s="53">
        <v>0.93171572999999996</v>
      </c>
      <c r="AE788" s="53">
        <v>0.8638749</v>
      </c>
      <c r="AF788" s="53">
        <v>0.80199522000000001</v>
      </c>
      <c r="AG788" s="53">
        <v>-2.6870080000000001E-2</v>
      </c>
      <c r="AH788" s="53">
        <v>-2.2438880000000001E-2</v>
      </c>
      <c r="AI788" s="53">
        <v>-1.9276229999999998E-2</v>
      </c>
      <c r="AJ788" s="53">
        <v>-2.2266339999999999E-2</v>
      </c>
      <c r="AK788" s="53">
        <v>-6.7580100000000001E-3</v>
      </c>
      <c r="AL788" s="53">
        <v>-4.4631899999999997E-3</v>
      </c>
      <c r="AM788" s="53">
        <v>3.037345E-2</v>
      </c>
      <c r="AN788" s="53">
        <v>2.5582029999999999E-2</v>
      </c>
      <c r="AO788" s="53">
        <v>1.720901E-2</v>
      </c>
      <c r="AP788" s="53">
        <v>2.650158E-2</v>
      </c>
      <c r="AQ788" s="53">
        <v>-9.4097E-3</v>
      </c>
      <c r="AR788" s="53">
        <v>-3.597943E-2</v>
      </c>
      <c r="AS788" s="53">
        <v>-5.7516449999999997E-2</v>
      </c>
      <c r="AT788" s="53">
        <v>-5.869071E-2</v>
      </c>
      <c r="AU788" s="53">
        <v>-3.9064349999999998E-2</v>
      </c>
      <c r="AV788" s="53">
        <v>-4.4771650000000003E-2</v>
      </c>
      <c r="AW788" s="53">
        <v>-7.0942340000000007E-2</v>
      </c>
      <c r="AX788" s="53">
        <v>-3.674935E-2</v>
      </c>
      <c r="AY788" s="53">
        <v>-3.4920760000000002E-2</v>
      </c>
      <c r="AZ788" s="53">
        <v>-3.6131789999999997E-2</v>
      </c>
      <c r="BA788" s="53">
        <v>-1.9232880000000001E-2</v>
      </c>
      <c r="BB788" s="53">
        <v>-1.5526119999999999E-2</v>
      </c>
      <c r="BC788" s="53">
        <v>-1.558913E-2</v>
      </c>
      <c r="BD788" s="53">
        <v>-2.3351159999999999E-2</v>
      </c>
      <c r="BE788" s="53">
        <v>4.2076300000000004E-3</v>
      </c>
      <c r="BF788" s="53">
        <v>8.2931600000000008E-3</v>
      </c>
      <c r="BG788" s="53">
        <v>1.140732E-2</v>
      </c>
      <c r="BH788" s="53">
        <v>5.4510499999999998E-3</v>
      </c>
      <c r="BI788" s="53">
        <v>1.8869250000000001E-2</v>
      </c>
      <c r="BJ788" s="53">
        <v>2.070955E-2</v>
      </c>
      <c r="BK788" s="53">
        <v>6.3865340000000007E-2</v>
      </c>
      <c r="BL788" s="53">
        <v>7.447811E-2</v>
      </c>
      <c r="BM788" s="53">
        <v>6.5957689999999999E-2</v>
      </c>
      <c r="BN788" s="53">
        <v>7.8092880000000003E-2</v>
      </c>
      <c r="BO788" s="53">
        <v>4.3793100000000001E-2</v>
      </c>
      <c r="BP788" s="53">
        <v>1.816943E-2</v>
      </c>
      <c r="BQ788" s="53">
        <v>-1.87382E-3</v>
      </c>
      <c r="BR788" s="53">
        <v>-1.82183E-3</v>
      </c>
      <c r="BS788" s="53">
        <v>1.554817E-2</v>
      </c>
      <c r="BT788" s="53">
        <v>1.028043E-2</v>
      </c>
      <c r="BU788" s="53">
        <v>-1.532348E-2</v>
      </c>
      <c r="BV788" s="53">
        <v>1.9836260000000001E-2</v>
      </c>
      <c r="BW788" s="53">
        <v>1.4320309999999999E-2</v>
      </c>
      <c r="BX788" s="53">
        <v>8.7056100000000008E-3</v>
      </c>
      <c r="BY788" s="53">
        <v>1.689471E-2</v>
      </c>
      <c r="BZ788" s="53">
        <v>1.9581040000000001E-2</v>
      </c>
      <c r="CA788" s="53">
        <v>1.8819579999999999E-2</v>
      </c>
      <c r="CB788" s="53">
        <v>6.7054200000000001E-3</v>
      </c>
      <c r="CC788" s="53">
        <v>2.573191E-2</v>
      </c>
      <c r="CD788" s="53">
        <v>2.9578130000000001E-2</v>
      </c>
      <c r="CE788" s="53">
        <v>3.2658609999999998E-2</v>
      </c>
      <c r="CF788" s="53">
        <v>2.4648030000000001E-2</v>
      </c>
      <c r="CG788" s="53">
        <v>3.6618619999999998E-2</v>
      </c>
      <c r="CH788" s="53">
        <v>3.8144110000000002E-2</v>
      </c>
      <c r="CI788" s="53">
        <v>8.7061739999999999E-2</v>
      </c>
      <c r="CJ788" s="53">
        <v>0.10834338</v>
      </c>
      <c r="CK788" s="53">
        <v>9.9720870000000003E-2</v>
      </c>
      <c r="CL788" s="53">
        <v>0.11382486999999999</v>
      </c>
      <c r="CM788" s="53">
        <v>8.0641290000000004E-2</v>
      </c>
      <c r="CN788" s="53">
        <v>5.5672729999999997E-2</v>
      </c>
      <c r="CO788" s="53">
        <v>3.6664019999999999E-2</v>
      </c>
      <c r="CP788" s="53">
        <v>3.7565370000000001E-2</v>
      </c>
      <c r="CQ788" s="53">
        <v>5.3372610000000001E-2</v>
      </c>
      <c r="CR788" s="53">
        <v>4.840933E-2</v>
      </c>
      <c r="CS788" s="53">
        <v>2.3197949999999998E-2</v>
      </c>
      <c r="CT788" s="53">
        <v>5.9027320000000001E-2</v>
      </c>
      <c r="CU788" s="53">
        <v>4.8424460000000003E-2</v>
      </c>
      <c r="CV788" s="53">
        <v>3.975981E-2</v>
      </c>
      <c r="CW788" s="53">
        <v>4.1916549999999997E-2</v>
      </c>
      <c r="CX788" s="53">
        <v>4.3896129999999998E-2</v>
      </c>
      <c r="CY788" s="53">
        <v>4.265099E-2</v>
      </c>
      <c r="CZ788" s="53">
        <v>2.7522540000000002E-2</v>
      </c>
      <c r="DA788" s="53">
        <v>4.7256279999999998E-2</v>
      </c>
      <c r="DB788" s="53">
        <v>5.086301E-2</v>
      </c>
      <c r="DC788" s="53">
        <v>5.3909970000000001E-2</v>
      </c>
      <c r="DD788" s="53">
        <v>4.3845000000000002E-2</v>
      </c>
      <c r="DE788" s="53">
        <v>5.4367909999999998E-2</v>
      </c>
      <c r="DF788" s="53">
        <v>5.5578679999999998E-2</v>
      </c>
      <c r="DG788" s="53">
        <v>0.11025806</v>
      </c>
      <c r="DH788" s="53">
        <v>0.14220864</v>
      </c>
      <c r="DI788" s="53">
        <v>0.13348404999999999</v>
      </c>
      <c r="DJ788" s="53">
        <v>0.14955694</v>
      </c>
      <c r="DK788" s="53">
        <v>0.11748939999999999</v>
      </c>
      <c r="DL788" s="53">
        <v>9.3176099999999998E-2</v>
      </c>
      <c r="DM788" s="53">
        <v>7.5201870000000004E-2</v>
      </c>
      <c r="DN788" s="53">
        <v>7.6952649999999997E-2</v>
      </c>
      <c r="DO788" s="53">
        <v>9.1197039999999993E-2</v>
      </c>
      <c r="DP788" s="53">
        <v>8.6538229999999994E-2</v>
      </c>
      <c r="DQ788" s="53">
        <v>6.1719290000000003E-2</v>
      </c>
      <c r="DR788" s="53">
        <v>9.8218379999999994E-2</v>
      </c>
      <c r="DS788" s="53">
        <v>8.2528699999999997E-2</v>
      </c>
      <c r="DT788" s="53">
        <v>7.0814009999999997E-2</v>
      </c>
      <c r="DU788" s="53">
        <v>6.6938460000000005E-2</v>
      </c>
      <c r="DV788" s="53">
        <v>6.8211300000000002E-2</v>
      </c>
      <c r="DW788" s="53">
        <v>6.6482410000000006E-2</v>
      </c>
      <c r="DX788" s="53">
        <v>4.8339559999999997E-2</v>
      </c>
      <c r="DY788" s="53">
        <v>7.8333899999999998E-2</v>
      </c>
      <c r="DZ788" s="53">
        <v>8.1595039999999994E-2</v>
      </c>
      <c r="EA788" s="53">
        <v>8.459353E-2</v>
      </c>
      <c r="EB788" s="53">
        <v>7.1562390000000003E-2</v>
      </c>
      <c r="EC788" s="53">
        <v>7.9995170000000004E-2</v>
      </c>
      <c r="ED788" s="53">
        <v>8.0751420000000004E-2</v>
      </c>
      <c r="EE788" s="53">
        <v>0.14374994999999999</v>
      </c>
      <c r="EF788" s="53">
        <v>0.19110473</v>
      </c>
      <c r="EG788" s="53">
        <v>0.18223273000000001</v>
      </c>
      <c r="EH788" s="53">
        <v>0.20114824000000001</v>
      </c>
      <c r="EI788" s="53">
        <v>0.17069229</v>
      </c>
      <c r="EJ788" s="53">
        <v>0.14732496</v>
      </c>
      <c r="EK788" s="53">
        <v>0.1308445</v>
      </c>
      <c r="EL788" s="53">
        <v>0.13382152</v>
      </c>
      <c r="EM788" s="53">
        <v>0.14580956</v>
      </c>
      <c r="EN788" s="53">
        <v>0.14159031</v>
      </c>
      <c r="EO788" s="53">
        <v>0.11733815</v>
      </c>
      <c r="EP788" s="53">
        <v>0.15480399</v>
      </c>
      <c r="EQ788" s="53">
        <v>0.13176968999999999</v>
      </c>
      <c r="ER788" s="53">
        <v>0.11565132</v>
      </c>
      <c r="ES788" s="53">
        <v>0.10306606</v>
      </c>
      <c r="ET788" s="53">
        <v>0.10331846</v>
      </c>
      <c r="EU788" s="53">
        <v>0.10089111000000001</v>
      </c>
      <c r="EV788" s="53">
        <v>7.8396149999999998E-2</v>
      </c>
      <c r="EW788" s="53">
        <v>69.242769999999993</v>
      </c>
      <c r="EX788" s="53">
        <v>67.917580000000001</v>
      </c>
      <c r="EY788" s="53">
        <v>66.756820000000005</v>
      </c>
      <c r="EZ788" s="53">
        <v>65.776030000000006</v>
      </c>
      <c r="FA788" s="53">
        <v>64.873419999999996</v>
      </c>
      <c r="FB788" s="53">
        <v>64.010919999999999</v>
      </c>
      <c r="FC788" s="53">
        <v>63.380629999999996</v>
      </c>
      <c r="FD788" s="53">
        <v>64.671940000000006</v>
      </c>
      <c r="FE788" s="53">
        <v>67.83775</v>
      </c>
      <c r="FF788" s="53">
        <v>71.823120000000003</v>
      </c>
      <c r="FG788" s="53">
        <v>76.559119999999993</v>
      </c>
      <c r="FH788" s="53">
        <v>80.953630000000004</v>
      </c>
      <c r="FI788" s="53">
        <v>83.937910000000002</v>
      </c>
      <c r="FJ788" s="53">
        <v>85.805080000000004</v>
      </c>
      <c r="FK788" s="53">
        <v>87.072789999999998</v>
      </c>
      <c r="FL788" s="53">
        <v>87.742800000000003</v>
      </c>
      <c r="FM788" s="53">
        <v>87.657790000000006</v>
      </c>
      <c r="FN788" s="53">
        <v>86.280140000000003</v>
      </c>
      <c r="FO788" s="53">
        <v>83.575900000000004</v>
      </c>
      <c r="FP788" s="53">
        <v>79.756709999999998</v>
      </c>
      <c r="FQ788" s="53">
        <v>76.170550000000006</v>
      </c>
      <c r="FR788" s="53">
        <v>73.740260000000006</v>
      </c>
      <c r="FS788" s="53">
        <v>72.016670000000005</v>
      </c>
      <c r="FT788" s="53">
        <v>70.450580000000002</v>
      </c>
      <c r="FU788" s="53">
        <v>4738</v>
      </c>
      <c r="FV788" s="53">
        <v>5853.701</v>
      </c>
      <c r="FW788" s="53">
        <v>17.73113</v>
      </c>
      <c r="FX788" s="53">
        <v>1</v>
      </c>
    </row>
    <row r="789" spans="1:180" x14ac:dyDescent="0.3">
      <c r="A789" t="s">
        <v>174</v>
      </c>
      <c r="B789" t="s">
        <v>249</v>
      </c>
      <c r="C789" t="s">
        <v>0</v>
      </c>
      <c r="D789" t="s">
        <v>248</v>
      </c>
      <c r="E789" t="s">
        <v>190</v>
      </c>
      <c r="F789" t="s">
        <v>234</v>
      </c>
      <c r="G789" t="s">
        <v>242</v>
      </c>
      <c r="H789" s="53">
        <v>855</v>
      </c>
      <c r="I789" s="53">
        <v>0.75257021000000002</v>
      </c>
      <c r="J789" s="53">
        <v>0.73442302999999998</v>
      </c>
      <c r="K789" s="53">
        <v>0.72069857000000004</v>
      </c>
      <c r="L789" s="53">
        <v>0.70197483999999999</v>
      </c>
      <c r="M789" s="53">
        <v>0.70550615999999999</v>
      </c>
      <c r="N789" s="53">
        <v>0.70826593000000004</v>
      </c>
      <c r="O789" s="53">
        <v>0.73453016000000004</v>
      </c>
      <c r="P789" s="53">
        <v>0.75340958000000002</v>
      </c>
      <c r="Q789" s="53">
        <v>0.77466924000000004</v>
      </c>
      <c r="R789" s="53">
        <v>0.85188746000000004</v>
      </c>
      <c r="S789" s="53">
        <v>0.92615139000000002</v>
      </c>
      <c r="T789" s="53">
        <v>1.0169746</v>
      </c>
      <c r="U789" s="53">
        <v>1.0724239</v>
      </c>
      <c r="V789" s="53">
        <v>1.1371131999999999</v>
      </c>
      <c r="W789" s="53">
        <v>1.1636310999999999</v>
      </c>
      <c r="X789" s="53">
        <v>1.1679676000000001</v>
      </c>
      <c r="Y789" s="53">
        <v>1.1520783000000001</v>
      </c>
      <c r="Z789" s="53">
        <v>1.1418055</v>
      </c>
      <c r="AA789" s="53">
        <v>1.0549904999999999</v>
      </c>
      <c r="AB789" s="53">
        <v>1.0070984999999999</v>
      </c>
      <c r="AC789" s="53">
        <v>0.95163808999999999</v>
      </c>
      <c r="AD789" s="53">
        <v>0.87819272999999998</v>
      </c>
      <c r="AE789" s="53">
        <v>0.8254129</v>
      </c>
      <c r="AF789" s="53">
        <v>0.77430407000000001</v>
      </c>
      <c r="AG789" s="53">
        <v>1.017843E-2</v>
      </c>
      <c r="AH789" s="53">
        <v>1.2102949999999999E-2</v>
      </c>
      <c r="AI789" s="53">
        <v>1.3411869999999999E-2</v>
      </c>
      <c r="AJ789" s="53">
        <v>7.0169000000000004E-3</v>
      </c>
      <c r="AK789" s="53">
        <v>1.4458560000000001E-2</v>
      </c>
      <c r="AL789" s="53">
        <v>7.2227799999999998E-3</v>
      </c>
      <c r="AM789" s="53">
        <v>3.0189710000000002E-2</v>
      </c>
      <c r="AN789" s="53">
        <v>4.7988500000000003E-2</v>
      </c>
      <c r="AO789" s="53">
        <v>2.1880650000000001E-2</v>
      </c>
      <c r="AP789" s="53">
        <v>5.0616899999999998E-3</v>
      </c>
      <c r="AQ789" s="53">
        <v>-1.8467230000000001E-2</v>
      </c>
      <c r="AR789" s="53">
        <v>-6.2550100000000001E-3</v>
      </c>
      <c r="AS789" s="53">
        <v>7.5171999999999999E-4</v>
      </c>
      <c r="AT789" s="53">
        <v>1.48133E-2</v>
      </c>
      <c r="AU789" s="53">
        <v>2.5078000000000001E-3</v>
      </c>
      <c r="AV789" s="53">
        <v>-9.1741500000000007E-3</v>
      </c>
      <c r="AW789" s="53">
        <v>-6.6812299999999998E-3</v>
      </c>
      <c r="AX789" s="53">
        <v>3.6063810000000002E-2</v>
      </c>
      <c r="AY789" s="53">
        <v>2.8741249999999999E-2</v>
      </c>
      <c r="AZ789" s="53">
        <v>9.7766699999999995E-3</v>
      </c>
      <c r="BA789" s="53">
        <v>1.6572380000000001E-2</v>
      </c>
      <c r="BB789" s="53">
        <v>1.4492339999999999E-2</v>
      </c>
      <c r="BC789" s="53">
        <v>1.8625490000000001E-2</v>
      </c>
      <c r="BD789" s="53">
        <v>1.151403E-2</v>
      </c>
      <c r="BE789" s="53">
        <v>4.2773940000000003E-2</v>
      </c>
      <c r="BF789" s="53">
        <v>4.4168270000000003E-2</v>
      </c>
      <c r="BG789" s="53">
        <v>4.4405880000000002E-2</v>
      </c>
      <c r="BH789" s="53">
        <v>3.5544060000000002E-2</v>
      </c>
      <c r="BI789" s="53">
        <v>4.1898850000000001E-2</v>
      </c>
      <c r="BJ789" s="53">
        <v>3.4808930000000002E-2</v>
      </c>
      <c r="BK789" s="53">
        <v>5.8697800000000001E-2</v>
      </c>
      <c r="BL789" s="53">
        <v>9.1965420000000006E-2</v>
      </c>
      <c r="BM789" s="53">
        <v>6.6424440000000001E-2</v>
      </c>
      <c r="BN789" s="53">
        <v>5.1811889999999999E-2</v>
      </c>
      <c r="BO789" s="53">
        <v>3.113782E-2</v>
      </c>
      <c r="BP789" s="53">
        <v>4.7358709999999998E-2</v>
      </c>
      <c r="BQ789" s="53">
        <v>5.4978720000000002E-2</v>
      </c>
      <c r="BR789" s="53">
        <v>7.2816839999999994E-2</v>
      </c>
      <c r="BS789" s="53">
        <v>6.3252729999999993E-2</v>
      </c>
      <c r="BT789" s="53">
        <v>5.238773E-2</v>
      </c>
      <c r="BU789" s="53">
        <v>5.4267700000000002E-2</v>
      </c>
      <c r="BV789" s="53">
        <v>9.5654149999999993E-2</v>
      </c>
      <c r="BW789" s="53">
        <v>7.9637440000000004E-2</v>
      </c>
      <c r="BX789" s="53">
        <v>5.5593549999999999E-2</v>
      </c>
      <c r="BY789" s="53">
        <v>5.4742319999999997E-2</v>
      </c>
      <c r="BZ789" s="53">
        <v>5.1266060000000002E-2</v>
      </c>
      <c r="CA789" s="53">
        <v>5.4246330000000002E-2</v>
      </c>
      <c r="CB789" s="53">
        <v>4.3509840000000001E-2</v>
      </c>
      <c r="CC789" s="53">
        <v>6.5349450000000003E-2</v>
      </c>
      <c r="CD789" s="53">
        <v>6.6376640000000001E-2</v>
      </c>
      <c r="CE789" s="53">
        <v>6.5872189999999997E-2</v>
      </c>
      <c r="CF789" s="53">
        <v>5.5301830000000003E-2</v>
      </c>
      <c r="CG789" s="53">
        <v>6.0903869999999999E-2</v>
      </c>
      <c r="CH789" s="53">
        <v>5.3915100000000001E-2</v>
      </c>
      <c r="CI789" s="53">
        <v>7.8442490000000004E-2</v>
      </c>
      <c r="CJ789" s="53">
        <v>0.12242377</v>
      </c>
      <c r="CK789" s="53">
        <v>9.7275319999999998E-2</v>
      </c>
      <c r="CL789" s="53">
        <v>8.4191000000000002E-2</v>
      </c>
      <c r="CM789" s="53">
        <v>6.5494200000000002E-2</v>
      </c>
      <c r="CN789" s="53">
        <v>8.4491440000000001E-2</v>
      </c>
      <c r="CO789" s="53">
        <v>9.2536220000000002E-2</v>
      </c>
      <c r="CP789" s="53">
        <v>0.11298987000000001</v>
      </c>
      <c r="CQ789" s="53">
        <v>0.10532445999999999</v>
      </c>
      <c r="CR789" s="53">
        <v>9.5025299999999993E-2</v>
      </c>
      <c r="CS789" s="53">
        <v>9.6480759999999999E-2</v>
      </c>
      <c r="CT789" s="53">
        <v>0.1369262</v>
      </c>
      <c r="CU789" s="53">
        <v>0.11488806</v>
      </c>
      <c r="CV789" s="53">
        <v>8.7326189999999998E-2</v>
      </c>
      <c r="CW789" s="53">
        <v>8.117866E-2</v>
      </c>
      <c r="CX789" s="53">
        <v>7.6735390000000001E-2</v>
      </c>
      <c r="CY789" s="53">
        <v>7.8917180000000003E-2</v>
      </c>
      <c r="CZ789" s="53">
        <v>6.5669989999999998E-2</v>
      </c>
      <c r="DA789" s="53">
        <v>8.7924950000000002E-2</v>
      </c>
      <c r="DB789" s="53">
        <v>8.8584930000000006E-2</v>
      </c>
      <c r="DC789" s="53">
        <v>8.7338589999999994E-2</v>
      </c>
      <c r="DD789" s="53">
        <v>7.5059680000000004E-2</v>
      </c>
      <c r="DE789" s="53">
        <v>7.9908809999999997E-2</v>
      </c>
      <c r="DF789" s="53">
        <v>7.302119E-2</v>
      </c>
      <c r="DG789" s="53">
        <v>9.8187170000000004E-2</v>
      </c>
      <c r="DH789" s="53">
        <v>0.15288204</v>
      </c>
      <c r="DI789" s="53">
        <v>0.12812628000000001</v>
      </c>
      <c r="DJ789" s="53">
        <v>0.11657002</v>
      </c>
      <c r="DK789" s="53">
        <v>9.9850579999999994E-2</v>
      </c>
      <c r="DL789" s="53">
        <v>0.12162418</v>
      </c>
      <c r="DM789" s="53">
        <v>0.13009364000000001</v>
      </c>
      <c r="DN789" s="53">
        <v>0.15316289999999999</v>
      </c>
      <c r="DO789" s="53">
        <v>0.14739619000000001</v>
      </c>
      <c r="DP789" s="53">
        <v>0.13766286999999999</v>
      </c>
      <c r="DQ789" s="53">
        <v>0.13869374000000001</v>
      </c>
      <c r="DR789" s="53">
        <v>0.17819825</v>
      </c>
      <c r="DS789" s="53">
        <v>0.15013860000000001</v>
      </c>
      <c r="DT789" s="53">
        <v>0.11905884</v>
      </c>
      <c r="DU789" s="53">
        <v>0.10761492</v>
      </c>
      <c r="DV789" s="53">
        <v>0.10220464999999999</v>
      </c>
      <c r="DW789" s="53">
        <v>0.10358795</v>
      </c>
      <c r="DX789" s="53">
        <v>8.7830220000000001E-2</v>
      </c>
      <c r="DY789" s="53">
        <v>0.12052037</v>
      </c>
      <c r="DZ789" s="53">
        <v>0.12065025</v>
      </c>
      <c r="EA789" s="53">
        <v>0.1183326</v>
      </c>
      <c r="EB789" s="53">
        <v>0.10358684</v>
      </c>
      <c r="EC789" s="53">
        <v>0.1073491</v>
      </c>
      <c r="ED789" s="53">
        <v>0.10060742</v>
      </c>
      <c r="EE789" s="53">
        <v>0.12669527</v>
      </c>
      <c r="EF789" s="53">
        <v>0.19685905000000001</v>
      </c>
      <c r="EG789" s="53">
        <v>0.17267007000000001</v>
      </c>
      <c r="EH789" s="53">
        <v>0.1633203</v>
      </c>
      <c r="EI789" s="53">
        <v>0.14945570999999999</v>
      </c>
      <c r="EJ789" s="53">
        <v>0.17523797999999999</v>
      </c>
      <c r="EK789" s="53">
        <v>0.18432064000000001</v>
      </c>
      <c r="EL789" s="53">
        <v>0.21116636</v>
      </c>
      <c r="EM789" s="53">
        <v>0.20814110999999999</v>
      </c>
      <c r="EN789" s="53">
        <v>0.19922475000000001</v>
      </c>
      <c r="EO789" s="53">
        <v>0.19964266999999999</v>
      </c>
      <c r="EP789" s="53">
        <v>0.23778858</v>
      </c>
      <c r="EQ789" s="53">
        <v>0.20103487</v>
      </c>
      <c r="ER789" s="53">
        <v>0.16487572</v>
      </c>
      <c r="ES789" s="53">
        <v>0.14578484999999999</v>
      </c>
      <c r="ET789" s="53">
        <v>0.13897836999999999</v>
      </c>
      <c r="EU789" s="53">
        <v>0.13920879</v>
      </c>
      <c r="EV789" s="53">
        <v>0.11982603</v>
      </c>
      <c r="EW789" s="53">
        <v>65.213489999999993</v>
      </c>
      <c r="EX789" s="53">
        <v>64.156890000000004</v>
      </c>
      <c r="EY789" s="53">
        <v>63.18</v>
      </c>
      <c r="EZ789" s="53">
        <v>62.364960000000004</v>
      </c>
      <c r="FA789" s="53">
        <v>61.566160000000004</v>
      </c>
      <c r="FB789" s="53">
        <v>60.741970000000002</v>
      </c>
      <c r="FC789" s="53">
        <v>60.036540000000002</v>
      </c>
      <c r="FD789" s="53">
        <v>60.839440000000003</v>
      </c>
      <c r="FE789" s="53">
        <v>63.915439999999997</v>
      </c>
      <c r="FF789" s="53">
        <v>67.59666</v>
      </c>
      <c r="FG789" s="53">
        <v>72.245570000000001</v>
      </c>
      <c r="FH789" s="53">
        <v>76.569400000000002</v>
      </c>
      <c r="FI789" s="53">
        <v>80.256979999999999</v>
      </c>
      <c r="FJ789" s="53">
        <v>82.615269999999995</v>
      </c>
      <c r="FK789" s="53">
        <v>83.740430000000003</v>
      </c>
      <c r="FL789" s="53">
        <v>84.040149999999997</v>
      </c>
      <c r="FM789" s="53">
        <v>83.505709999999993</v>
      </c>
      <c r="FN789" s="53">
        <v>81.891120000000001</v>
      </c>
      <c r="FO789" s="53">
        <v>78.794749999999993</v>
      </c>
      <c r="FP789" s="53">
        <v>74.980890000000002</v>
      </c>
      <c r="FQ789" s="53">
        <v>72.237440000000007</v>
      </c>
      <c r="FR789" s="53">
        <v>70.091380000000001</v>
      </c>
      <c r="FS789" s="53">
        <v>68.423270000000002</v>
      </c>
      <c r="FT789" s="53">
        <v>66.883650000000003</v>
      </c>
      <c r="FU789" s="53">
        <v>4737.5</v>
      </c>
      <c r="FV789" s="53">
        <v>5389.549</v>
      </c>
      <c r="FW789" s="53">
        <v>17.906230000000001</v>
      </c>
      <c r="FX789" s="53">
        <v>1</v>
      </c>
    </row>
    <row r="790" spans="1:180" x14ac:dyDescent="0.3">
      <c r="A790" t="s">
        <v>174</v>
      </c>
      <c r="B790" t="s">
        <v>249</v>
      </c>
      <c r="C790" t="s">
        <v>0</v>
      </c>
      <c r="D790" t="s">
        <v>227</v>
      </c>
      <c r="E790" t="s">
        <v>187</v>
      </c>
      <c r="F790" t="s">
        <v>234</v>
      </c>
      <c r="G790" t="s">
        <v>242</v>
      </c>
      <c r="H790" s="53">
        <v>855</v>
      </c>
      <c r="I790" s="53">
        <v>0.73121592000000002</v>
      </c>
      <c r="J790" s="53">
        <v>0.70765416999999997</v>
      </c>
      <c r="K790" s="53">
        <v>0.69035435999999994</v>
      </c>
      <c r="L790" s="53">
        <v>0.68404677000000003</v>
      </c>
      <c r="M790" s="53">
        <v>0.69416526999999995</v>
      </c>
      <c r="N790" s="53">
        <v>0.71609370999999999</v>
      </c>
      <c r="O790" s="53">
        <v>0.71898214999999999</v>
      </c>
      <c r="P790" s="53">
        <v>0.85638937999999998</v>
      </c>
      <c r="Q790" s="53">
        <v>1.0569416</v>
      </c>
      <c r="R790" s="53">
        <v>1.2285016</v>
      </c>
      <c r="S790" s="53">
        <v>1.3643662999999999</v>
      </c>
      <c r="T790" s="53">
        <v>1.4768338000000001</v>
      </c>
      <c r="U790" s="53">
        <v>1.5247138</v>
      </c>
      <c r="V790" s="53">
        <v>1.5851213</v>
      </c>
      <c r="W790" s="53">
        <v>1.6056626000000001</v>
      </c>
      <c r="X790" s="53">
        <v>1.5812609</v>
      </c>
      <c r="Y790" s="53">
        <v>1.4727220999999999</v>
      </c>
      <c r="Z790" s="53">
        <v>1.2520458000000001</v>
      </c>
      <c r="AA790" s="53">
        <v>1.0790451000000001</v>
      </c>
      <c r="AB790" s="53">
        <v>0.97700507999999997</v>
      </c>
      <c r="AC790" s="53">
        <v>0.93211843999999999</v>
      </c>
      <c r="AD790" s="53">
        <v>0.88340651999999997</v>
      </c>
      <c r="AE790" s="53">
        <v>0.81604354999999995</v>
      </c>
      <c r="AF790" s="53">
        <v>0.77648722999999997</v>
      </c>
      <c r="AG790" s="53">
        <v>-2.362177E-2</v>
      </c>
      <c r="AH790" s="53">
        <v>-2.308876E-2</v>
      </c>
      <c r="AI790" s="53">
        <v>-2.082883E-2</v>
      </c>
      <c r="AJ790" s="53">
        <v>-2.0206040000000001E-2</v>
      </c>
      <c r="AK790" s="53">
        <v>-1.9000489999999998E-2</v>
      </c>
      <c r="AL790" s="53">
        <v>-1.071768E-2</v>
      </c>
      <c r="AM790" s="53">
        <v>-3.008651E-2</v>
      </c>
      <c r="AN790" s="53">
        <v>-3.331071E-2</v>
      </c>
      <c r="AO790" s="53">
        <v>-3.3947690000000003E-2</v>
      </c>
      <c r="AP790" s="53">
        <v>-4.5718559999999998E-2</v>
      </c>
      <c r="AQ790" s="53">
        <v>-4.4201280000000003E-2</v>
      </c>
      <c r="AR790" s="53">
        <v>-2.5001570000000001E-2</v>
      </c>
      <c r="AS790" s="53">
        <v>-2.4056790000000002E-2</v>
      </c>
      <c r="AT790" s="53">
        <v>-3.1692629999999999E-2</v>
      </c>
      <c r="AU790" s="53">
        <v>-4.9407630000000001E-2</v>
      </c>
      <c r="AV790" s="53">
        <v>-6.5690680000000001E-2</v>
      </c>
      <c r="AW790" s="53">
        <v>-9.0468149999999997E-2</v>
      </c>
      <c r="AX790" s="53">
        <v>-8.8038409999999998E-2</v>
      </c>
      <c r="AY790" s="53">
        <v>-8.2422170000000003E-2</v>
      </c>
      <c r="AZ790" s="53">
        <v>-6.6685209999999995E-2</v>
      </c>
      <c r="BA790" s="53">
        <v>-4.9374109999999999E-2</v>
      </c>
      <c r="BB790" s="53">
        <v>-3.5766529999999998E-2</v>
      </c>
      <c r="BC790" s="53">
        <v>-3.060891E-2</v>
      </c>
      <c r="BD790" s="53">
        <v>-1.7859070000000001E-2</v>
      </c>
      <c r="BE790" s="53">
        <v>-2.8600600000000002E-3</v>
      </c>
      <c r="BF790" s="53">
        <v>-3.2841400000000001E-3</v>
      </c>
      <c r="BG790" s="53">
        <v>-1.70419E-3</v>
      </c>
      <c r="BH790" s="53">
        <v>-1.39562E-3</v>
      </c>
      <c r="BI790" s="53">
        <v>-5.9062999999999997E-4</v>
      </c>
      <c r="BJ790" s="53">
        <v>7.8037599999999999E-3</v>
      </c>
      <c r="BK790" s="53">
        <v>-8.6908999999999997E-3</v>
      </c>
      <c r="BL790" s="53">
        <v>-7.2594599999999997E-3</v>
      </c>
      <c r="BM790" s="53">
        <v>-4.95182E-3</v>
      </c>
      <c r="BN790" s="53">
        <v>-9.5727499999999997E-3</v>
      </c>
      <c r="BO790" s="53">
        <v>-5.8134900000000002E-3</v>
      </c>
      <c r="BP790" s="53">
        <v>1.494814E-2</v>
      </c>
      <c r="BQ790" s="53">
        <v>1.6374699999999999E-2</v>
      </c>
      <c r="BR790" s="53">
        <v>9.4054299999999993E-3</v>
      </c>
      <c r="BS790" s="53">
        <v>-9.3555800000000005E-3</v>
      </c>
      <c r="BT790" s="53">
        <v>-2.6488330000000001E-2</v>
      </c>
      <c r="BU790" s="53">
        <v>-5.0590610000000001E-2</v>
      </c>
      <c r="BV790" s="53">
        <v>-4.8397700000000002E-2</v>
      </c>
      <c r="BW790" s="53">
        <v>-4.6687100000000002E-2</v>
      </c>
      <c r="BX790" s="53">
        <v>-3.4659479999999999E-2</v>
      </c>
      <c r="BY790" s="53">
        <v>-2.0270170000000001E-2</v>
      </c>
      <c r="BZ790" s="53">
        <v>-9.8101000000000004E-3</v>
      </c>
      <c r="CA790" s="53">
        <v>-6.4732000000000001E-3</v>
      </c>
      <c r="CB790" s="53">
        <v>5.5757100000000002E-3</v>
      </c>
      <c r="CC790" s="53">
        <v>1.15195E-2</v>
      </c>
      <c r="CD790" s="53">
        <v>1.0432449999999999E-2</v>
      </c>
      <c r="CE790" s="53">
        <v>1.1541559999999999E-2</v>
      </c>
      <c r="CF790" s="53">
        <v>1.1632450000000001E-2</v>
      </c>
      <c r="CG790" s="53">
        <v>1.2159980000000001E-2</v>
      </c>
      <c r="CH790" s="53">
        <v>2.063158E-2</v>
      </c>
      <c r="CI790" s="53">
        <v>6.1276100000000003E-3</v>
      </c>
      <c r="CJ790" s="53">
        <v>1.078352E-2</v>
      </c>
      <c r="CK790" s="53">
        <v>1.5130589999999999E-2</v>
      </c>
      <c r="CL790" s="53">
        <v>1.546165E-2</v>
      </c>
      <c r="CM790" s="53">
        <v>2.077385E-2</v>
      </c>
      <c r="CN790" s="53">
        <v>4.2617130000000003E-2</v>
      </c>
      <c r="CO790" s="53">
        <v>4.4377409999999999E-2</v>
      </c>
      <c r="CP790" s="53">
        <v>3.786983E-2</v>
      </c>
      <c r="CQ790" s="53">
        <v>1.8384379999999999E-2</v>
      </c>
      <c r="CR790" s="53">
        <v>6.6314E-4</v>
      </c>
      <c r="CS790" s="53">
        <v>-2.2971539999999999E-2</v>
      </c>
      <c r="CT790" s="53">
        <v>-2.094263E-2</v>
      </c>
      <c r="CU790" s="53">
        <v>-2.1937160000000001E-2</v>
      </c>
      <c r="CV790" s="53">
        <v>-1.247855E-2</v>
      </c>
      <c r="CW790" s="53">
        <v>-1.1277000000000001E-4</v>
      </c>
      <c r="CX790" s="53">
        <v>8.1673000000000006E-3</v>
      </c>
      <c r="CY790" s="53">
        <v>1.0243159999999999E-2</v>
      </c>
      <c r="CZ790" s="53">
        <v>2.1806599999999999E-2</v>
      </c>
      <c r="DA790" s="53">
        <v>2.5898979999999999E-2</v>
      </c>
      <c r="DB790" s="53">
        <v>2.4149049999999998E-2</v>
      </c>
      <c r="DC790" s="53">
        <v>2.4787219999999999E-2</v>
      </c>
      <c r="DD790" s="53">
        <v>2.4660419999999999E-2</v>
      </c>
      <c r="DE790" s="53">
        <v>2.4910600000000001E-2</v>
      </c>
      <c r="DF790" s="53">
        <v>3.345948E-2</v>
      </c>
      <c r="DG790" s="53">
        <v>2.094613E-2</v>
      </c>
      <c r="DH790" s="53">
        <v>2.8826580000000001E-2</v>
      </c>
      <c r="DI790" s="53">
        <v>3.5213090000000002E-2</v>
      </c>
      <c r="DJ790" s="53">
        <v>4.0496129999999998E-2</v>
      </c>
      <c r="DK790" s="53">
        <v>4.7361189999999997E-2</v>
      </c>
      <c r="DL790" s="53">
        <v>7.0286130000000002E-2</v>
      </c>
      <c r="DM790" s="53">
        <v>7.2380200000000006E-2</v>
      </c>
      <c r="DN790" s="53">
        <v>6.6334229999999994E-2</v>
      </c>
      <c r="DO790" s="53">
        <v>4.612434E-2</v>
      </c>
      <c r="DP790" s="53">
        <v>2.7814519999999999E-2</v>
      </c>
      <c r="DQ790" s="53">
        <v>4.6474400000000001E-3</v>
      </c>
      <c r="DR790" s="53">
        <v>6.5124500000000004E-3</v>
      </c>
      <c r="DS790" s="53">
        <v>2.8128599999999999E-3</v>
      </c>
      <c r="DT790" s="53">
        <v>9.7023700000000001E-3</v>
      </c>
      <c r="DU790" s="53">
        <v>2.0044530000000001E-2</v>
      </c>
      <c r="DV790" s="53">
        <v>2.614462E-2</v>
      </c>
      <c r="DW790" s="53">
        <v>2.6959520000000001E-2</v>
      </c>
      <c r="DX790" s="53">
        <v>3.8037410000000001E-2</v>
      </c>
      <c r="DY790" s="53">
        <v>4.6660689999999998E-2</v>
      </c>
      <c r="DZ790" s="53">
        <v>4.395367E-2</v>
      </c>
      <c r="EA790" s="53">
        <v>4.3911859999999997E-2</v>
      </c>
      <c r="EB790" s="53">
        <v>4.3470849999999998E-2</v>
      </c>
      <c r="EC790" s="53">
        <v>4.3320459999999998E-2</v>
      </c>
      <c r="ED790" s="53">
        <v>5.198092E-2</v>
      </c>
      <c r="EE790" s="53">
        <v>4.2341740000000003E-2</v>
      </c>
      <c r="EF790" s="53">
        <v>5.4877830000000002E-2</v>
      </c>
      <c r="EG790" s="53">
        <v>6.4208959999999995E-2</v>
      </c>
      <c r="EH790" s="53">
        <v>7.6641940000000006E-2</v>
      </c>
      <c r="EI790" s="53">
        <v>8.5748980000000002E-2</v>
      </c>
      <c r="EJ790" s="53">
        <v>0.11023583000000001</v>
      </c>
      <c r="EK790" s="53">
        <v>0.11281161000000001</v>
      </c>
      <c r="EL790" s="53">
        <v>0.10743229</v>
      </c>
      <c r="EM790" s="53">
        <v>8.6176390000000005E-2</v>
      </c>
      <c r="EN790" s="53">
        <v>6.7016950000000006E-2</v>
      </c>
      <c r="EO790" s="53">
        <v>4.4524979999999999E-2</v>
      </c>
      <c r="EP790" s="53">
        <v>4.6153159999999999E-2</v>
      </c>
      <c r="EQ790" s="53">
        <v>3.8547930000000001E-2</v>
      </c>
      <c r="ER790" s="53">
        <v>4.1728189999999998E-2</v>
      </c>
      <c r="ES790" s="53">
        <v>4.9148560000000001E-2</v>
      </c>
      <c r="ET790" s="53">
        <v>5.2101130000000002E-2</v>
      </c>
      <c r="EU790" s="53">
        <v>5.1095309999999998E-2</v>
      </c>
      <c r="EV790" s="53">
        <v>6.1472190000000003E-2</v>
      </c>
      <c r="EW790" s="53">
        <v>66.243949999999998</v>
      </c>
      <c r="EX790" s="53">
        <v>64.939080000000004</v>
      </c>
      <c r="EY790" s="53">
        <v>63.716410000000003</v>
      </c>
      <c r="EZ790" s="53">
        <v>62.643189999999997</v>
      </c>
      <c r="FA790" s="53">
        <v>61.756329999999998</v>
      </c>
      <c r="FB790" s="53">
        <v>60.942219999999999</v>
      </c>
      <c r="FC790" s="53">
        <v>61.363190000000003</v>
      </c>
      <c r="FD790" s="53">
        <v>63.837530000000001</v>
      </c>
      <c r="FE790" s="53">
        <v>67.217290000000006</v>
      </c>
      <c r="FF790" s="53">
        <v>70.961849999999998</v>
      </c>
      <c r="FG790" s="53">
        <v>74.629189999999994</v>
      </c>
      <c r="FH790" s="53">
        <v>77.871380000000002</v>
      </c>
      <c r="FI790" s="53">
        <v>80.491680000000002</v>
      </c>
      <c r="FJ790" s="53">
        <v>82.385270000000006</v>
      </c>
      <c r="FK790" s="53">
        <v>83.610770000000002</v>
      </c>
      <c r="FL790" s="53">
        <v>84.124510000000001</v>
      </c>
      <c r="FM790" s="53">
        <v>83.868960000000001</v>
      </c>
      <c r="FN790" s="53">
        <v>82.824280000000002</v>
      </c>
      <c r="FO790" s="53">
        <v>80.746039999999994</v>
      </c>
      <c r="FP790" s="53">
        <v>77.589219999999997</v>
      </c>
      <c r="FQ790" s="53">
        <v>73.822360000000003</v>
      </c>
      <c r="FR790" s="53">
        <v>71.089979999999997</v>
      </c>
      <c r="FS790" s="53">
        <v>69.168899999999994</v>
      </c>
      <c r="FT790" s="53">
        <v>67.659620000000004</v>
      </c>
      <c r="FU790" s="53">
        <v>4738.0330000000004</v>
      </c>
      <c r="FV790" s="53">
        <v>5657.69</v>
      </c>
      <c r="FW790" s="53">
        <v>18.084800000000001</v>
      </c>
      <c r="FX790" s="53">
        <v>1</v>
      </c>
    </row>
    <row r="791" spans="1:180" x14ac:dyDescent="0.3">
      <c r="A791" t="s">
        <v>174</v>
      </c>
      <c r="B791" t="s">
        <v>249</v>
      </c>
      <c r="C791" t="s">
        <v>0</v>
      </c>
      <c r="D791" t="s">
        <v>227</v>
      </c>
      <c r="E791" t="s">
        <v>189</v>
      </c>
      <c r="F791" t="s">
        <v>234</v>
      </c>
      <c r="G791" t="s">
        <v>242</v>
      </c>
      <c r="H791" s="53">
        <v>855</v>
      </c>
      <c r="I791" s="53">
        <v>0.76561871999999997</v>
      </c>
      <c r="J791" s="53">
        <v>0.74395498999999998</v>
      </c>
      <c r="K791" s="53">
        <v>0.73180690000000004</v>
      </c>
      <c r="L791" s="53">
        <v>0.71817153</v>
      </c>
      <c r="M791" s="53">
        <v>0.72505872000000005</v>
      </c>
      <c r="N791" s="53">
        <v>0.75487941000000003</v>
      </c>
      <c r="O791" s="53">
        <v>0.81736204000000001</v>
      </c>
      <c r="P791" s="53">
        <v>0.95070186000000001</v>
      </c>
      <c r="Q791" s="53">
        <v>1.1083023000000001</v>
      </c>
      <c r="R791" s="53">
        <v>1.2806506</v>
      </c>
      <c r="S791" s="53">
        <v>1.3911157999999999</v>
      </c>
      <c r="T791" s="53">
        <v>1.5128652</v>
      </c>
      <c r="U791" s="53">
        <v>1.5608417999999999</v>
      </c>
      <c r="V791" s="53">
        <v>1.6492608</v>
      </c>
      <c r="W791" s="53">
        <v>1.6883497000000001</v>
      </c>
      <c r="X791" s="53">
        <v>1.6860873999999999</v>
      </c>
      <c r="Y791" s="53">
        <v>1.5818629</v>
      </c>
      <c r="Z791" s="53">
        <v>1.3704700999999999</v>
      </c>
      <c r="AA791" s="53">
        <v>1.1515036999999999</v>
      </c>
      <c r="AB791" s="53">
        <v>1.036608</v>
      </c>
      <c r="AC791" s="53">
        <v>1.0233683</v>
      </c>
      <c r="AD791" s="53">
        <v>0.93412255</v>
      </c>
      <c r="AE791" s="53">
        <v>0.85602087000000004</v>
      </c>
      <c r="AF791" s="53">
        <v>0.79865788999999998</v>
      </c>
      <c r="AG791" s="53">
        <v>-1.9183039999999998E-2</v>
      </c>
      <c r="AH791" s="53">
        <v>-1.562709E-2</v>
      </c>
      <c r="AI791" s="53">
        <v>-7.2268899999999997E-3</v>
      </c>
      <c r="AJ791" s="53">
        <v>-1.4693940000000001E-2</v>
      </c>
      <c r="AK791" s="53">
        <v>-1.145084E-2</v>
      </c>
      <c r="AL791" s="53">
        <v>-1.2120219999999999E-2</v>
      </c>
      <c r="AM791" s="53">
        <v>1.4452899999999999E-3</v>
      </c>
      <c r="AN791" s="53">
        <v>1.9200559999999998E-2</v>
      </c>
      <c r="AO791" s="53">
        <v>-1.6137869999999999E-2</v>
      </c>
      <c r="AP791" s="53">
        <v>-1.192144E-2</v>
      </c>
      <c r="AQ791" s="53">
        <v>-3.9773830000000003E-2</v>
      </c>
      <c r="AR791" s="53">
        <v>-3.0243909999999999E-2</v>
      </c>
      <c r="AS791" s="53">
        <v>-5.4401940000000003E-2</v>
      </c>
      <c r="AT791" s="53">
        <v>-5.8896249999999997E-2</v>
      </c>
      <c r="AU791" s="53">
        <v>-7.4793600000000002E-2</v>
      </c>
      <c r="AV791" s="53">
        <v>-7.6254710000000003E-2</v>
      </c>
      <c r="AW791" s="53">
        <v>-9.6990939999999998E-2</v>
      </c>
      <c r="AX791" s="53">
        <v>-6.1868230000000003E-2</v>
      </c>
      <c r="AY791" s="53">
        <v>-7.3557529999999996E-2</v>
      </c>
      <c r="AZ791" s="53">
        <v>-7.0681400000000005E-2</v>
      </c>
      <c r="BA791" s="53">
        <v>-2.135799E-2</v>
      </c>
      <c r="BB791" s="53">
        <v>-1.65457E-2</v>
      </c>
      <c r="BC791" s="53">
        <v>-2.2106110000000002E-2</v>
      </c>
      <c r="BD791" s="53">
        <v>-2.0519659999999999E-2</v>
      </c>
      <c r="BE791" s="53">
        <v>9.2323800000000001E-3</v>
      </c>
      <c r="BF791" s="53">
        <v>1.240468E-2</v>
      </c>
      <c r="BG791" s="53">
        <v>1.9733569999999999E-2</v>
      </c>
      <c r="BH791" s="53">
        <v>1.1464520000000001E-2</v>
      </c>
      <c r="BI791" s="53">
        <v>1.3771739999999999E-2</v>
      </c>
      <c r="BJ791" s="53">
        <v>1.309809E-2</v>
      </c>
      <c r="BK791" s="53">
        <v>3.5058760000000001E-2</v>
      </c>
      <c r="BL791" s="53">
        <v>6.7010200000000006E-2</v>
      </c>
      <c r="BM791" s="53">
        <v>3.0466219999999999E-2</v>
      </c>
      <c r="BN791" s="53">
        <v>3.5625200000000003E-2</v>
      </c>
      <c r="BO791" s="53">
        <v>7.3150400000000001E-3</v>
      </c>
      <c r="BP791" s="53">
        <v>1.888507E-2</v>
      </c>
      <c r="BQ791" s="53">
        <v>-1.85125E-3</v>
      </c>
      <c r="BR791" s="53">
        <v>-6.6869499999999997E-3</v>
      </c>
      <c r="BS791" s="53">
        <v>-2.5990550000000001E-2</v>
      </c>
      <c r="BT791" s="53">
        <v>-2.657468E-2</v>
      </c>
      <c r="BU791" s="53">
        <v>-4.3658179999999998E-2</v>
      </c>
      <c r="BV791" s="53">
        <v>-1.04776E-2</v>
      </c>
      <c r="BW791" s="53">
        <v>-2.9669359999999999E-2</v>
      </c>
      <c r="BX791" s="53">
        <v>-2.95388E-2</v>
      </c>
      <c r="BY791" s="53">
        <v>1.5887700000000001E-2</v>
      </c>
      <c r="BZ791" s="53">
        <v>1.943278E-2</v>
      </c>
      <c r="CA791" s="53">
        <v>1.347275E-2</v>
      </c>
      <c r="CB791" s="53">
        <v>1.0073179999999999E-2</v>
      </c>
      <c r="CC791" s="53">
        <v>2.891285E-2</v>
      </c>
      <c r="CD791" s="53">
        <v>3.1819510000000002E-2</v>
      </c>
      <c r="CE791" s="53">
        <v>3.8406339999999997E-2</v>
      </c>
      <c r="CF791" s="53">
        <v>2.9581799999999998E-2</v>
      </c>
      <c r="CG791" s="53">
        <v>3.1240839999999999E-2</v>
      </c>
      <c r="CH791" s="53">
        <v>3.0564279999999999E-2</v>
      </c>
      <c r="CI791" s="53">
        <v>5.8339299999999997E-2</v>
      </c>
      <c r="CJ791" s="53">
        <v>0.10012298</v>
      </c>
      <c r="CK791" s="53">
        <v>6.2744090000000002E-2</v>
      </c>
      <c r="CL791" s="53">
        <v>6.8555870000000005E-2</v>
      </c>
      <c r="CM791" s="53">
        <v>3.992859E-2</v>
      </c>
      <c r="CN791" s="53">
        <v>5.2911590000000001E-2</v>
      </c>
      <c r="CO791" s="53">
        <v>3.4545159999999998E-2</v>
      </c>
      <c r="CP791" s="53">
        <v>2.947313E-2</v>
      </c>
      <c r="CQ791" s="53">
        <v>7.8103399999999998E-3</v>
      </c>
      <c r="CR791" s="53">
        <v>7.8335100000000001E-3</v>
      </c>
      <c r="CS791" s="53">
        <v>-6.7201300000000004E-3</v>
      </c>
      <c r="CT791" s="53">
        <v>2.5115370000000001E-2</v>
      </c>
      <c r="CU791" s="53">
        <v>7.2751999999999995E-4</v>
      </c>
      <c r="CV791" s="53">
        <v>-1.0434400000000001E-3</v>
      </c>
      <c r="CW791" s="53">
        <v>4.1683989999999997E-2</v>
      </c>
      <c r="CX791" s="53">
        <v>4.4351410000000001E-2</v>
      </c>
      <c r="CY791" s="53">
        <v>3.8114530000000001E-2</v>
      </c>
      <c r="CZ791" s="53">
        <v>3.1261789999999998E-2</v>
      </c>
      <c r="DA791" s="53">
        <v>4.8593329999999997E-2</v>
      </c>
      <c r="DB791" s="53">
        <v>5.1234250000000002E-2</v>
      </c>
      <c r="DC791" s="53">
        <v>5.7079119999999997E-2</v>
      </c>
      <c r="DD791" s="53">
        <v>4.7699079999999998E-2</v>
      </c>
      <c r="DE791" s="53">
        <v>4.8709950000000002E-2</v>
      </c>
      <c r="DF791" s="53">
        <v>4.8030389999999999E-2</v>
      </c>
      <c r="DG791" s="53">
        <v>8.1619839999999999E-2</v>
      </c>
      <c r="DH791" s="53">
        <v>0.13323584999999999</v>
      </c>
      <c r="DI791" s="53">
        <v>9.5021960000000003E-2</v>
      </c>
      <c r="DJ791" s="53">
        <v>0.10148653000000001</v>
      </c>
      <c r="DK791" s="53">
        <v>7.2542220000000004E-2</v>
      </c>
      <c r="DL791" s="53">
        <v>8.6938199999999993E-2</v>
      </c>
      <c r="DM791" s="53">
        <v>7.0941660000000004E-2</v>
      </c>
      <c r="DN791" s="53">
        <v>6.5633129999999998E-2</v>
      </c>
      <c r="DO791" s="53">
        <v>4.1611229999999999E-2</v>
      </c>
      <c r="DP791" s="53">
        <v>4.2241790000000001E-2</v>
      </c>
      <c r="DQ791" s="53">
        <v>3.021801E-2</v>
      </c>
      <c r="DR791" s="53">
        <v>6.0708329999999998E-2</v>
      </c>
      <c r="DS791" s="53">
        <v>3.1124309999999999E-2</v>
      </c>
      <c r="DT791" s="53">
        <v>2.745183E-2</v>
      </c>
      <c r="DU791" s="53">
        <v>6.7480189999999995E-2</v>
      </c>
      <c r="DV791" s="53">
        <v>6.9269960000000005E-2</v>
      </c>
      <c r="DW791" s="53">
        <v>6.2756400000000004E-2</v>
      </c>
      <c r="DX791" s="53">
        <v>5.2450320000000002E-2</v>
      </c>
      <c r="DY791" s="53">
        <v>7.7008740000000006E-2</v>
      </c>
      <c r="DZ791" s="53">
        <v>7.9266020000000006E-2</v>
      </c>
      <c r="EA791" s="53">
        <v>8.4039569999999994E-2</v>
      </c>
      <c r="EB791" s="53">
        <v>7.3857549999999994E-2</v>
      </c>
      <c r="EC791" s="53">
        <v>7.3932529999999996E-2</v>
      </c>
      <c r="ED791" s="53">
        <v>7.3248789999999994E-2</v>
      </c>
      <c r="EE791" s="53">
        <v>0.11523322</v>
      </c>
      <c r="EF791" s="53">
        <v>0.18104548000000001</v>
      </c>
      <c r="EG791" s="53">
        <v>0.14162612999999999</v>
      </c>
      <c r="EH791" s="53">
        <v>0.14903316999999999</v>
      </c>
      <c r="EI791" s="53">
        <v>0.119631</v>
      </c>
      <c r="EJ791" s="53">
        <v>0.13606709</v>
      </c>
      <c r="EK791" s="53">
        <v>0.12349235</v>
      </c>
      <c r="EL791" s="53">
        <v>0.11784243</v>
      </c>
      <c r="EM791" s="53">
        <v>9.0414369999999994E-2</v>
      </c>
      <c r="EN791" s="53">
        <v>9.1921729999999993E-2</v>
      </c>
      <c r="EO791" s="53">
        <v>8.3550689999999997E-2</v>
      </c>
      <c r="EP791" s="53">
        <v>0.11209896</v>
      </c>
      <c r="EQ791" s="53">
        <v>7.5012570000000001E-2</v>
      </c>
      <c r="ER791" s="53">
        <v>6.8594509999999997E-2</v>
      </c>
      <c r="ES791" s="53">
        <v>0.10472587</v>
      </c>
      <c r="ET791" s="53">
        <v>0.10524844999999999</v>
      </c>
      <c r="EU791" s="53">
        <v>9.8335259999999994E-2</v>
      </c>
      <c r="EV791" s="53">
        <v>8.3043240000000004E-2</v>
      </c>
      <c r="EW791" s="53">
        <v>68.570779999999999</v>
      </c>
      <c r="EX791" s="53">
        <v>67.299530000000004</v>
      </c>
      <c r="EY791" s="53">
        <v>66.258560000000003</v>
      </c>
      <c r="EZ791" s="53">
        <v>65.226550000000003</v>
      </c>
      <c r="FA791" s="53">
        <v>64.213939999999994</v>
      </c>
      <c r="FB791" s="53">
        <v>63.418030000000002</v>
      </c>
      <c r="FC791" s="53">
        <v>62.9405</v>
      </c>
      <c r="FD791" s="53">
        <v>64.330309999999997</v>
      </c>
      <c r="FE791" s="53">
        <v>67.275210000000001</v>
      </c>
      <c r="FF791" s="53">
        <v>71.083759999999998</v>
      </c>
      <c r="FG791" s="53">
        <v>75.558340000000001</v>
      </c>
      <c r="FH791" s="53">
        <v>79.63185</v>
      </c>
      <c r="FI791" s="53">
        <v>82.725409999999997</v>
      </c>
      <c r="FJ791" s="53">
        <v>84.946070000000006</v>
      </c>
      <c r="FK791" s="53">
        <v>86.369810000000001</v>
      </c>
      <c r="FL791" s="53">
        <v>87.035510000000002</v>
      </c>
      <c r="FM791" s="53">
        <v>86.933250000000001</v>
      </c>
      <c r="FN791" s="53">
        <v>85.679580000000001</v>
      </c>
      <c r="FO791" s="53">
        <v>83.101039999999998</v>
      </c>
      <c r="FP791" s="53">
        <v>79.338639999999998</v>
      </c>
      <c r="FQ791" s="53">
        <v>75.786969999999997</v>
      </c>
      <c r="FR791" s="53">
        <v>73.41113</v>
      </c>
      <c r="FS791" s="53">
        <v>71.609020000000001</v>
      </c>
      <c r="FT791" s="53">
        <v>69.986270000000005</v>
      </c>
      <c r="FU791" s="53">
        <v>4738</v>
      </c>
      <c r="FV791" s="53">
        <v>5853.701</v>
      </c>
      <c r="FW791" s="53">
        <v>17.73113</v>
      </c>
      <c r="FX791" s="53">
        <v>1</v>
      </c>
    </row>
    <row r="792" spans="1:180" x14ac:dyDescent="0.3">
      <c r="A792" t="s">
        <v>174</v>
      </c>
      <c r="B792" t="s">
        <v>249</v>
      </c>
      <c r="C792" t="s">
        <v>0</v>
      </c>
      <c r="D792" t="s">
        <v>227</v>
      </c>
      <c r="E792" t="s">
        <v>188</v>
      </c>
      <c r="F792" t="s">
        <v>234</v>
      </c>
      <c r="G792" t="s">
        <v>242</v>
      </c>
      <c r="H792" s="53">
        <v>855</v>
      </c>
      <c r="I792" s="53">
        <v>0.80477586000000001</v>
      </c>
      <c r="J792" s="53">
        <v>0.77221266</v>
      </c>
      <c r="K792" s="53">
        <v>0.75460718000000004</v>
      </c>
      <c r="L792" s="53">
        <v>0.73921000000000003</v>
      </c>
      <c r="M792" s="53">
        <v>0.74499313</v>
      </c>
      <c r="N792" s="53">
        <v>0.77482801999999995</v>
      </c>
      <c r="O792" s="53">
        <v>0.80663598000000003</v>
      </c>
      <c r="P792" s="53">
        <v>0.99085009000000002</v>
      </c>
      <c r="Q792" s="53">
        <v>1.1886277999999999</v>
      </c>
      <c r="R792" s="53">
        <v>1.3461881</v>
      </c>
      <c r="S792" s="53">
        <v>1.4778983000000001</v>
      </c>
      <c r="T792" s="53">
        <v>1.6049614999999999</v>
      </c>
      <c r="U792" s="53">
        <v>1.674167</v>
      </c>
      <c r="V792" s="53">
        <v>1.7217049</v>
      </c>
      <c r="W792" s="53">
        <v>1.761188</v>
      </c>
      <c r="X792" s="53">
        <v>1.7496404000000001</v>
      </c>
      <c r="Y792" s="53">
        <v>1.6374396</v>
      </c>
      <c r="Z792" s="53">
        <v>1.4395661</v>
      </c>
      <c r="AA792" s="53">
        <v>1.2465438</v>
      </c>
      <c r="AB792" s="53">
        <v>1.1202414999999999</v>
      </c>
      <c r="AC792" s="53">
        <v>1.0629514</v>
      </c>
      <c r="AD792" s="53">
        <v>1.0100115000000001</v>
      </c>
      <c r="AE792" s="53">
        <v>0.92698159000000002</v>
      </c>
      <c r="AF792" s="53">
        <v>0.85811989</v>
      </c>
      <c r="AG792" s="53">
        <v>-3.6251999999999999E-3</v>
      </c>
      <c r="AH792" s="53">
        <v>-4.8755500000000002E-3</v>
      </c>
      <c r="AI792" s="53">
        <v>1.22744E-3</v>
      </c>
      <c r="AJ792" s="53">
        <v>-6.4375500000000002E-3</v>
      </c>
      <c r="AK792" s="53">
        <v>-7.1168500000000001E-3</v>
      </c>
      <c r="AL792" s="53">
        <v>-6.3609999999999996E-5</v>
      </c>
      <c r="AM792" s="53">
        <v>-2.6887199999999999E-3</v>
      </c>
      <c r="AN792" s="53">
        <v>2.131866E-2</v>
      </c>
      <c r="AO792" s="53">
        <v>1.264913E-2</v>
      </c>
      <c r="AP792" s="53">
        <v>-1.724997E-2</v>
      </c>
      <c r="AQ792" s="53">
        <v>-3.7727049999999998E-2</v>
      </c>
      <c r="AR792" s="53">
        <v>-2.168631E-2</v>
      </c>
      <c r="AS792" s="53">
        <v>-2.5274230000000002E-2</v>
      </c>
      <c r="AT792" s="53">
        <v>-5.8643510000000003E-2</v>
      </c>
      <c r="AU792" s="53">
        <v>-7.1859160000000005E-2</v>
      </c>
      <c r="AV792" s="53">
        <v>-7.6202130000000007E-2</v>
      </c>
      <c r="AW792" s="53">
        <v>-0.10187222</v>
      </c>
      <c r="AX792" s="53">
        <v>-4.9894290000000001E-2</v>
      </c>
      <c r="AY792" s="53">
        <v>-3.9388819999999998E-2</v>
      </c>
      <c r="AZ792" s="53">
        <v>-3.7225330000000001E-2</v>
      </c>
      <c r="BA792" s="53">
        <v>-1.5442920000000001E-2</v>
      </c>
      <c r="BB792" s="53">
        <v>7.1738799999999997E-3</v>
      </c>
      <c r="BC792" s="53">
        <v>9.9956300000000001E-3</v>
      </c>
      <c r="BD792" s="53">
        <v>3.9745500000000003E-3</v>
      </c>
      <c r="BE792" s="53">
        <v>2.1470590000000001E-2</v>
      </c>
      <c r="BF792" s="53">
        <v>1.9156280000000001E-2</v>
      </c>
      <c r="BG792" s="53">
        <v>2.4313209999999998E-2</v>
      </c>
      <c r="BH792" s="53">
        <v>1.6673779999999999E-2</v>
      </c>
      <c r="BI792" s="53">
        <v>1.5654789999999998E-2</v>
      </c>
      <c r="BJ792" s="53">
        <v>2.2774719999999998E-2</v>
      </c>
      <c r="BK792" s="53">
        <v>2.657058E-2</v>
      </c>
      <c r="BL792" s="53">
        <v>6.8720370000000003E-2</v>
      </c>
      <c r="BM792" s="53">
        <v>5.7912569999999997E-2</v>
      </c>
      <c r="BN792" s="53">
        <v>2.9638830000000001E-2</v>
      </c>
      <c r="BO792" s="53">
        <v>1.140031E-2</v>
      </c>
      <c r="BP792" s="53">
        <v>2.9976389999999999E-2</v>
      </c>
      <c r="BQ792" s="53">
        <v>2.974742E-2</v>
      </c>
      <c r="BR792" s="53">
        <v>-6.13599E-3</v>
      </c>
      <c r="BS792" s="53">
        <v>-2.0759659999999999E-2</v>
      </c>
      <c r="BT792" s="53">
        <v>-2.5399229999999998E-2</v>
      </c>
      <c r="BU792" s="53">
        <v>-4.7962680000000001E-2</v>
      </c>
      <c r="BV792" s="53">
        <v>1.8301299999999999E-3</v>
      </c>
      <c r="BW792" s="53">
        <v>4.2840600000000001E-3</v>
      </c>
      <c r="BX792" s="53">
        <v>9.0278999999999999E-4</v>
      </c>
      <c r="BY792" s="53">
        <v>1.781085E-2</v>
      </c>
      <c r="BZ792" s="53">
        <v>3.8589659999999998E-2</v>
      </c>
      <c r="CA792" s="53">
        <v>3.9482620000000003E-2</v>
      </c>
      <c r="CB792" s="53">
        <v>3.040876E-2</v>
      </c>
      <c r="CC792" s="53">
        <v>3.8851799999999999E-2</v>
      </c>
      <c r="CD792" s="53">
        <v>3.5800730000000003E-2</v>
      </c>
      <c r="CE792" s="53">
        <v>4.030239E-2</v>
      </c>
      <c r="CF792" s="53">
        <v>3.2680580000000001E-2</v>
      </c>
      <c r="CG792" s="53">
        <v>3.1426290000000003E-2</v>
      </c>
      <c r="CH792" s="53">
        <v>3.8592389999999997E-2</v>
      </c>
      <c r="CI792" s="53">
        <v>4.6835450000000001E-2</v>
      </c>
      <c r="CJ792" s="53">
        <v>0.10155057000000001</v>
      </c>
      <c r="CK792" s="53">
        <v>8.926191E-2</v>
      </c>
      <c r="CL792" s="53">
        <v>6.2113870000000002E-2</v>
      </c>
      <c r="CM792" s="53">
        <v>4.5425809999999997E-2</v>
      </c>
      <c r="CN792" s="53">
        <v>6.5757709999999997E-2</v>
      </c>
      <c r="CO792" s="53">
        <v>6.7855189999999996E-2</v>
      </c>
      <c r="CP792" s="53">
        <v>3.023058E-2</v>
      </c>
      <c r="CQ792" s="53">
        <v>1.463179E-2</v>
      </c>
      <c r="CR792" s="53">
        <v>9.7867600000000003E-3</v>
      </c>
      <c r="CS792" s="53">
        <v>-1.0625000000000001E-2</v>
      </c>
      <c r="CT792" s="53">
        <v>3.765429E-2</v>
      </c>
      <c r="CU792" s="53">
        <v>3.4531739999999998E-2</v>
      </c>
      <c r="CV792" s="53">
        <v>2.731024E-2</v>
      </c>
      <c r="CW792" s="53">
        <v>4.0842320000000001E-2</v>
      </c>
      <c r="CX792" s="53">
        <v>6.0348119999999998E-2</v>
      </c>
      <c r="CY792" s="53">
        <v>5.9905229999999997E-2</v>
      </c>
      <c r="CZ792" s="53">
        <v>4.8717049999999998E-2</v>
      </c>
      <c r="DA792" s="53">
        <v>5.6233100000000001E-2</v>
      </c>
      <c r="DB792" s="53">
        <v>5.2445100000000001E-2</v>
      </c>
      <c r="DC792" s="53">
        <v>5.629149E-2</v>
      </c>
      <c r="DD792" s="53">
        <v>4.8687380000000002E-2</v>
      </c>
      <c r="DE792" s="53">
        <v>4.7197799999999998E-2</v>
      </c>
      <c r="DF792" s="53">
        <v>5.4410149999999997E-2</v>
      </c>
      <c r="DG792" s="53">
        <v>6.7100309999999996E-2</v>
      </c>
      <c r="DH792" s="53">
        <v>0.13438085999999999</v>
      </c>
      <c r="DI792" s="53">
        <v>0.12061117</v>
      </c>
      <c r="DJ792" s="53">
        <v>9.4588909999999998E-2</v>
      </c>
      <c r="DK792" s="53">
        <v>7.9451300000000002E-2</v>
      </c>
      <c r="DL792" s="53">
        <v>0.10153912</v>
      </c>
      <c r="DM792" s="53">
        <v>0.10596306</v>
      </c>
      <c r="DN792" s="53">
        <v>6.659706E-2</v>
      </c>
      <c r="DO792" s="53">
        <v>5.0023140000000001E-2</v>
      </c>
      <c r="DP792" s="53">
        <v>4.4972659999999998E-2</v>
      </c>
      <c r="DQ792" s="53">
        <v>2.6712679999999999E-2</v>
      </c>
      <c r="DR792" s="53">
        <v>7.3478440000000006E-2</v>
      </c>
      <c r="DS792" s="53">
        <v>6.4779420000000004E-2</v>
      </c>
      <c r="DT792" s="53">
        <v>5.3717599999999997E-2</v>
      </c>
      <c r="DU792" s="53">
        <v>6.3873799999999994E-2</v>
      </c>
      <c r="DV792" s="53">
        <v>8.2106589999999993E-2</v>
      </c>
      <c r="DW792" s="53">
        <v>8.0327850000000006E-2</v>
      </c>
      <c r="DX792" s="53">
        <v>6.7025329999999994E-2</v>
      </c>
      <c r="DY792" s="53">
        <v>8.1328880000000006E-2</v>
      </c>
      <c r="DZ792" s="53">
        <v>7.6477009999999998E-2</v>
      </c>
      <c r="EA792" s="53">
        <v>7.9377260000000005E-2</v>
      </c>
      <c r="EB792" s="53">
        <v>7.1798619999999994E-2</v>
      </c>
      <c r="EC792" s="53">
        <v>6.9969439999999994E-2</v>
      </c>
      <c r="ED792" s="53">
        <v>7.724839E-2</v>
      </c>
      <c r="EE792" s="53">
        <v>9.6359609999999998E-2</v>
      </c>
      <c r="EF792" s="53">
        <v>0.18178258</v>
      </c>
      <c r="EG792" s="53">
        <v>0.16587462</v>
      </c>
      <c r="EH792" s="53">
        <v>0.14147771000000001</v>
      </c>
      <c r="EI792" s="53">
        <v>0.12857866000000001</v>
      </c>
      <c r="EJ792" s="53">
        <v>0.15320180999999999</v>
      </c>
      <c r="EK792" s="53">
        <v>0.16098461999999999</v>
      </c>
      <c r="EL792" s="53">
        <v>0.11910458</v>
      </c>
      <c r="EM792" s="53">
        <v>0.10112264999999999</v>
      </c>
      <c r="EN792" s="53">
        <v>9.5775559999999996E-2</v>
      </c>
      <c r="EO792" s="53">
        <v>8.0622230000000003E-2</v>
      </c>
      <c r="EP792" s="53">
        <v>0.12520278000000001</v>
      </c>
      <c r="EQ792" s="53">
        <v>0.1084523</v>
      </c>
      <c r="ER792" s="53">
        <v>9.1845720000000006E-2</v>
      </c>
      <c r="ES792" s="53">
        <v>9.7127569999999996E-2</v>
      </c>
      <c r="ET792" s="53">
        <v>0.11352237</v>
      </c>
      <c r="EU792" s="53">
        <v>0.10981492</v>
      </c>
      <c r="EV792" s="53">
        <v>9.3459619999999993E-2</v>
      </c>
      <c r="EW792" s="53">
        <v>69.793450000000007</v>
      </c>
      <c r="EX792" s="53">
        <v>68.37379</v>
      </c>
      <c r="EY792" s="53">
        <v>67.125069999999994</v>
      </c>
      <c r="EZ792" s="53">
        <v>65.972669999999994</v>
      </c>
      <c r="FA792" s="53">
        <v>65.110889999999998</v>
      </c>
      <c r="FB792" s="53">
        <v>64.282560000000004</v>
      </c>
      <c r="FC792" s="53">
        <v>64.239599999999996</v>
      </c>
      <c r="FD792" s="53">
        <v>66.121859999999998</v>
      </c>
      <c r="FE792" s="53">
        <v>69.177639999999997</v>
      </c>
      <c r="FF792" s="53">
        <v>72.81183</v>
      </c>
      <c r="FG792" s="53">
        <v>77.145979999999994</v>
      </c>
      <c r="FH792" s="53">
        <v>81.289010000000005</v>
      </c>
      <c r="FI792" s="53">
        <v>84.378489999999999</v>
      </c>
      <c r="FJ792" s="53">
        <v>86.513319999999993</v>
      </c>
      <c r="FK792" s="53">
        <v>87.854550000000003</v>
      </c>
      <c r="FL792" s="53">
        <v>88.437070000000006</v>
      </c>
      <c r="FM792" s="53">
        <v>88.282089999999997</v>
      </c>
      <c r="FN792" s="53">
        <v>87.299080000000004</v>
      </c>
      <c r="FO792" s="53">
        <v>85.146850000000001</v>
      </c>
      <c r="FP792" s="53">
        <v>81.830619999999996</v>
      </c>
      <c r="FQ792" s="53">
        <v>77.982600000000005</v>
      </c>
      <c r="FR792" s="53">
        <v>75.226569999999995</v>
      </c>
      <c r="FS792" s="53">
        <v>73.186000000000007</v>
      </c>
      <c r="FT792" s="53">
        <v>71.439130000000006</v>
      </c>
      <c r="FU792" s="53">
        <v>4738</v>
      </c>
      <c r="FV792" s="53">
        <v>6155.8019999999997</v>
      </c>
      <c r="FW792" s="53">
        <v>19.706489999999999</v>
      </c>
      <c r="FX792" s="53">
        <v>1</v>
      </c>
    </row>
    <row r="793" spans="1:180" x14ac:dyDescent="0.3">
      <c r="A793" t="s">
        <v>174</v>
      </c>
      <c r="B793" t="s">
        <v>249</v>
      </c>
      <c r="C793" t="s">
        <v>0</v>
      </c>
      <c r="D793" t="s">
        <v>248</v>
      </c>
      <c r="E793" t="s">
        <v>188</v>
      </c>
      <c r="F793" t="s">
        <v>234</v>
      </c>
      <c r="G793" t="s">
        <v>242</v>
      </c>
      <c r="H793" s="53">
        <v>855</v>
      </c>
      <c r="I793" s="53">
        <v>0.80938858000000002</v>
      </c>
      <c r="J793" s="53">
        <v>0.77538514000000003</v>
      </c>
      <c r="K793" s="53">
        <v>0.75282775999999996</v>
      </c>
      <c r="L793" s="53">
        <v>0.73357828999999997</v>
      </c>
      <c r="M793" s="53">
        <v>0.72928311000000001</v>
      </c>
      <c r="N793" s="53">
        <v>0.73439266999999997</v>
      </c>
      <c r="O793" s="53">
        <v>0.72567868000000002</v>
      </c>
      <c r="P793" s="53">
        <v>0.81124238000000004</v>
      </c>
      <c r="Q793" s="53">
        <v>0.89008151000000002</v>
      </c>
      <c r="R793" s="53">
        <v>0.99497718000000002</v>
      </c>
      <c r="S793" s="53">
        <v>1.0933518</v>
      </c>
      <c r="T793" s="53">
        <v>1.1845973999999999</v>
      </c>
      <c r="U793" s="53">
        <v>1.2152765000000001</v>
      </c>
      <c r="V793" s="53">
        <v>1.2478400000000001</v>
      </c>
      <c r="W793" s="53">
        <v>1.2618457999999999</v>
      </c>
      <c r="X793" s="53">
        <v>1.2669245</v>
      </c>
      <c r="Y793" s="53">
        <v>1.2225140999999999</v>
      </c>
      <c r="Z793" s="53">
        <v>1.2149730000000001</v>
      </c>
      <c r="AA793" s="53">
        <v>1.1106278999999999</v>
      </c>
      <c r="AB793" s="53">
        <v>1.0242420999999999</v>
      </c>
      <c r="AC793" s="53">
        <v>0.99197784</v>
      </c>
      <c r="AD793" s="53">
        <v>0.96538818999999998</v>
      </c>
      <c r="AE793" s="53">
        <v>0.90148035999999998</v>
      </c>
      <c r="AF793" s="53">
        <v>0.84170688999999999</v>
      </c>
      <c r="AG793" s="53">
        <v>-1.892303E-2</v>
      </c>
      <c r="AH793" s="53">
        <v>-1.639351E-2</v>
      </c>
      <c r="AI793" s="53">
        <v>-9.5539400000000003E-3</v>
      </c>
      <c r="AJ793" s="53">
        <v>-1.8112920000000001E-2</v>
      </c>
      <c r="AK793" s="53">
        <v>-1.7054940000000001E-2</v>
      </c>
      <c r="AL793" s="53">
        <v>-1.101428E-2</v>
      </c>
      <c r="AM793" s="53">
        <v>2.7915999999999998E-4</v>
      </c>
      <c r="AN793" s="53">
        <v>2.3319530000000002E-2</v>
      </c>
      <c r="AO793" s="53">
        <v>2.179352E-2</v>
      </c>
      <c r="AP793" s="53">
        <v>9.9763999999999999E-3</v>
      </c>
      <c r="AQ793" s="53">
        <v>-1.6674810000000002E-2</v>
      </c>
      <c r="AR793" s="53">
        <v>-8.6760299999999995E-3</v>
      </c>
      <c r="AS793" s="53">
        <v>-3.4838939999999999E-2</v>
      </c>
      <c r="AT793" s="53">
        <v>-4.713871E-2</v>
      </c>
      <c r="AU793" s="53">
        <v>-6.6175380000000006E-2</v>
      </c>
      <c r="AV793" s="53">
        <v>-7.0367440000000003E-2</v>
      </c>
      <c r="AW793" s="53">
        <v>-0.10277117</v>
      </c>
      <c r="AX793" s="53">
        <v>-5.9509800000000002E-2</v>
      </c>
      <c r="AY793" s="53">
        <v>-8.3195950000000005E-2</v>
      </c>
      <c r="AZ793" s="53">
        <v>-8.1064600000000001E-2</v>
      </c>
      <c r="BA793" s="53">
        <v>-6.5303100000000003E-2</v>
      </c>
      <c r="BB793" s="53">
        <v>-3.8881300000000001E-2</v>
      </c>
      <c r="BC793" s="53">
        <v>-2.3313110000000001E-2</v>
      </c>
      <c r="BD793" s="53">
        <v>-2.0440059999999999E-2</v>
      </c>
      <c r="BE793" s="53">
        <v>6.8435099999999997E-3</v>
      </c>
      <c r="BF793" s="53">
        <v>8.8282199999999995E-3</v>
      </c>
      <c r="BG793" s="53">
        <v>1.449276E-2</v>
      </c>
      <c r="BH793" s="53">
        <v>5.7584200000000002E-3</v>
      </c>
      <c r="BI793" s="53">
        <v>5.90275E-3</v>
      </c>
      <c r="BJ793" s="53">
        <v>1.1770020000000001E-2</v>
      </c>
      <c r="BK793" s="53">
        <v>3.1743500000000001E-2</v>
      </c>
      <c r="BL793" s="53">
        <v>7.1610270000000004E-2</v>
      </c>
      <c r="BM793" s="53">
        <v>7.0263039999999999E-2</v>
      </c>
      <c r="BN793" s="53">
        <v>6.1061530000000003E-2</v>
      </c>
      <c r="BO793" s="53">
        <v>3.4919909999999998E-2</v>
      </c>
      <c r="BP793" s="53">
        <v>4.3287279999999997E-2</v>
      </c>
      <c r="BQ793" s="53">
        <v>1.9680300000000001E-2</v>
      </c>
      <c r="BR793" s="53">
        <v>8.7907699999999998E-3</v>
      </c>
      <c r="BS793" s="53">
        <v>-9.2417799999999998E-3</v>
      </c>
      <c r="BT793" s="53">
        <v>-1.456227E-2</v>
      </c>
      <c r="BU793" s="53">
        <v>-4.4703760000000002E-2</v>
      </c>
      <c r="BV793" s="53">
        <v>-3.9411200000000002E-3</v>
      </c>
      <c r="BW793" s="53">
        <v>-3.7290139999999999E-2</v>
      </c>
      <c r="BX793" s="53">
        <v>-4.3229650000000001E-2</v>
      </c>
      <c r="BY793" s="53">
        <v>-3.3482310000000001E-2</v>
      </c>
      <c r="BZ793" s="53">
        <v>-7.89926E-3</v>
      </c>
      <c r="CA793" s="53">
        <v>6.6273599999999997E-3</v>
      </c>
      <c r="CB793" s="53">
        <v>6.2191E-3</v>
      </c>
      <c r="CC793" s="53">
        <v>2.4689409999999998E-2</v>
      </c>
      <c r="CD793" s="53">
        <v>2.6296719999999999E-2</v>
      </c>
      <c r="CE793" s="53">
        <v>3.1147560000000001E-2</v>
      </c>
      <c r="CF793" s="53">
        <v>2.2291729999999999E-2</v>
      </c>
      <c r="CG793" s="53">
        <v>2.180327E-2</v>
      </c>
      <c r="CH793" s="53">
        <v>2.7550410000000001E-2</v>
      </c>
      <c r="CI793" s="53">
        <v>5.3535569999999998E-2</v>
      </c>
      <c r="CJ793" s="53">
        <v>0.10505642</v>
      </c>
      <c r="CK793" s="53">
        <v>0.10383291</v>
      </c>
      <c r="CL793" s="53">
        <v>9.6442890000000003E-2</v>
      </c>
      <c r="CM793" s="53">
        <v>7.0654209999999995E-2</v>
      </c>
      <c r="CN793" s="53">
        <v>7.9276970000000002E-2</v>
      </c>
      <c r="CO793" s="53">
        <v>5.744018E-2</v>
      </c>
      <c r="CP793" s="53">
        <v>4.7527399999999997E-2</v>
      </c>
      <c r="CQ793" s="53">
        <v>3.0190310000000001E-2</v>
      </c>
      <c r="CR793" s="53">
        <v>2.408826E-2</v>
      </c>
      <c r="CS793" s="53">
        <v>-4.4864400000000004E-3</v>
      </c>
      <c r="CT793" s="53">
        <v>3.4545590000000001E-2</v>
      </c>
      <c r="CU793" s="53">
        <v>-5.49585E-3</v>
      </c>
      <c r="CV793" s="53">
        <v>-1.702536E-2</v>
      </c>
      <c r="CW793" s="53">
        <v>-1.144332E-2</v>
      </c>
      <c r="CX793" s="53">
        <v>1.355876E-2</v>
      </c>
      <c r="CY793" s="53">
        <v>2.7364019999999999E-2</v>
      </c>
      <c r="CZ793" s="53">
        <v>2.468308E-2</v>
      </c>
      <c r="DA793" s="53">
        <v>4.2535219999999999E-2</v>
      </c>
      <c r="DB793" s="53">
        <v>4.3765230000000002E-2</v>
      </c>
      <c r="DC793" s="53">
        <v>4.7802280000000003E-2</v>
      </c>
      <c r="DD793" s="53">
        <v>3.8824949999999997E-2</v>
      </c>
      <c r="DE793" s="53">
        <v>3.77037E-2</v>
      </c>
      <c r="DF793" s="53">
        <v>4.3330720000000003E-2</v>
      </c>
      <c r="DG793" s="53">
        <v>7.5327640000000001E-2</v>
      </c>
      <c r="DH793" s="53">
        <v>0.13850248000000001</v>
      </c>
      <c r="DI793" s="53">
        <v>0.13740278</v>
      </c>
      <c r="DJ793" s="53">
        <v>0.13182432999999999</v>
      </c>
      <c r="DK793" s="53">
        <v>0.10638859000000001</v>
      </c>
      <c r="DL793" s="53">
        <v>0.11526657</v>
      </c>
      <c r="DM793" s="53">
        <v>9.5200060000000003E-2</v>
      </c>
      <c r="DN793" s="53">
        <v>8.6263939999999997E-2</v>
      </c>
      <c r="DO793" s="53">
        <v>6.9622390000000006E-2</v>
      </c>
      <c r="DP793" s="53">
        <v>6.2738699999999994E-2</v>
      </c>
      <c r="DQ793" s="53">
        <v>3.573088E-2</v>
      </c>
      <c r="DR793" s="53">
        <v>7.3032299999999994E-2</v>
      </c>
      <c r="DS793" s="53">
        <v>2.6298430000000001E-2</v>
      </c>
      <c r="DT793" s="53">
        <v>9.1790199999999995E-3</v>
      </c>
      <c r="DU793" s="53">
        <v>1.059567E-2</v>
      </c>
      <c r="DV793" s="53">
        <v>3.5016779999999997E-2</v>
      </c>
      <c r="DW793" s="53">
        <v>4.810068E-2</v>
      </c>
      <c r="DX793" s="53">
        <v>4.3147150000000002E-2</v>
      </c>
      <c r="DY793" s="53">
        <v>6.8301849999999997E-2</v>
      </c>
      <c r="DZ793" s="53">
        <v>6.898696E-2</v>
      </c>
      <c r="EA793" s="53">
        <v>7.1849070000000001E-2</v>
      </c>
      <c r="EB793" s="53">
        <v>6.2696379999999996E-2</v>
      </c>
      <c r="EC793" s="53">
        <v>6.0661390000000003E-2</v>
      </c>
      <c r="ED793" s="53">
        <v>6.6115099999999996E-2</v>
      </c>
      <c r="EE793" s="53">
        <v>0.10679197999999999</v>
      </c>
      <c r="EF793" s="53">
        <v>0.18679322000000001</v>
      </c>
      <c r="EG793" s="53">
        <v>0.18587229999999999</v>
      </c>
      <c r="EH793" s="53">
        <v>0.18290938000000001</v>
      </c>
      <c r="EI793" s="53">
        <v>0.15798330999999999</v>
      </c>
      <c r="EJ793" s="53">
        <v>0.16722996000000001</v>
      </c>
      <c r="EK793" s="53">
        <v>0.14971930999999999</v>
      </c>
      <c r="EL793" s="53">
        <v>0.14219343000000001</v>
      </c>
      <c r="EM793" s="53">
        <v>0.12655599000000001</v>
      </c>
      <c r="EN793" s="53">
        <v>0.11854387</v>
      </c>
      <c r="EO793" s="53">
        <v>9.3798290000000006E-2</v>
      </c>
      <c r="EP793" s="53">
        <v>0.12860098</v>
      </c>
      <c r="EQ793" s="53">
        <v>7.2204320000000002E-2</v>
      </c>
      <c r="ER793" s="53">
        <v>4.7013880000000001E-2</v>
      </c>
      <c r="ES793" s="53">
        <v>4.2416549999999997E-2</v>
      </c>
      <c r="ET793" s="53">
        <v>6.5998730000000005E-2</v>
      </c>
      <c r="EU793" s="53">
        <v>7.8041150000000004E-2</v>
      </c>
      <c r="EV793" s="53">
        <v>6.9806220000000002E-2</v>
      </c>
      <c r="EW793" s="53">
        <v>71.363749999999996</v>
      </c>
      <c r="EX793" s="53">
        <v>69.771420000000006</v>
      </c>
      <c r="EY793" s="53">
        <v>68.340239999999994</v>
      </c>
      <c r="EZ793" s="53">
        <v>67.144909999999996</v>
      </c>
      <c r="FA793" s="53">
        <v>66.113759999999999</v>
      </c>
      <c r="FB793" s="53">
        <v>65.101389999999995</v>
      </c>
      <c r="FC793" s="53">
        <v>64.991550000000004</v>
      </c>
      <c r="FD793" s="53">
        <v>66.896320000000003</v>
      </c>
      <c r="FE793" s="53">
        <v>70.112170000000006</v>
      </c>
      <c r="FF793" s="53">
        <v>73.863820000000004</v>
      </c>
      <c r="FG793" s="53">
        <v>78.113900000000001</v>
      </c>
      <c r="FH793" s="53">
        <v>82.333849999999998</v>
      </c>
      <c r="FI793" s="53">
        <v>85.634119999999996</v>
      </c>
      <c r="FJ793" s="53">
        <v>87.66816</v>
      </c>
      <c r="FK793" s="53">
        <v>89.085999999999999</v>
      </c>
      <c r="FL793" s="53">
        <v>89.827169999999995</v>
      </c>
      <c r="FM793" s="53">
        <v>89.579030000000003</v>
      </c>
      <c r="FN793" s="53">
        <v>88.471630000000005</v>
      </c>
      <c r="FO793" s="53">
        <v>86.206069999999997</v>
      </c>
      <c r="FP793" s="53">
        <v>82.765630000000002</v>
      </c>
      <c r="FQ793" s="53">
        <v>78.965090000000004</v>
      </c>
      <c r="FR793" s="53">
        <v>76.234889999999993</v>
      </c>
      <c r="FS793" s="53">
        <v>74.260670000000005</v>
      </c>
      <c r="FT793" s="53">
        <v>72.551090000000002</v>
      </c>
      <c r="FU793" s="53">
        <v>4738</v>
      </c>
      <c r="FV793" s="53">
        <v>6155.8019999999997</v>
      </c>
      <c r="FW793" s="53">
        <v>19.706489999999999</v>
      </c>
      <c r="FX793" s="53">
        <v>1</v>
      </c>
    </row>
    <row r="794" spans="1:180" x14ac:dyDescent="0.3">
      <c r="A794" t="s">
        <v>174</v>
      </c>
      <c r="B794" t="s">
        <v>249</v>
      </c>
      <c r="C794" t="s">
        <v>0</v>
      </c>
      <c r="D794" t="s">
        <v>248</v>
      </c>
      <c r="E794" t="s">
        <v>188</v>
      </c>
      <c r="F794" t="s">
        <v>235</v>
      </c>
      <c r="G794" t="s">
        <v>242</v>
      </c>
      <c r="H794" s="53">
        <v>410</v>
      </c>
      <c r="I794" s="53">
        <v>0.41719466999999999</v>
      </c>
      <c r="J794" s="53">
        <v>0.40231310999999997</v>
      </c>
      <c r="K794" s="53">
        <v>0.39115688999999998</v>
      </c>
      <c r="L794" s="53">
        <v>0.38706497000000001</v>
      </c>
      <c r="M794" s="53">
        <v>0.37990058999999998</v>
      </c>
      <c r="N794" s="53">
        <v>0.37344541999999997</v>
      </c>
      <c r="O794" s="53">
        <v>0.33584895999999997</v>
      </c>
      <c r="P794" s="53">
        <v>0.335426</v>
      </c>
      <c r="Q794" s="53">
        <v>0.38775282999999999</v>
      </c>
      <c r="R794" s="53">
        <v>0.42831346999999997</v>
      </c>
      <c r="S794" s="53">
        <v>0.48791517000000001</v>
      </c>
      <c r="T794" s="53">
        <v>0.54670096999999995</v>
      </c>
      <c r="U794" s="53">
        <v>0.58238818999999997</v>
      </c>
      <c r="V794" s="53">
        <v>0.61076428999999999</v>
      </c>
      <c r="W794" s="53">
        <v>0.63438766999999996</v>
      </c>
      <c r="X794" s="53">
        <v>0.65337845999999999</v>
      </c>
      <c r="Y794" s="53">
        <v>0.66516841999999998</v>
      </c>
      <c r="Z794" s="53">
        <v>0.64166106999999994</v>
      </c>
      <c r="AA794" s="53">
        <v>0.59362833999999998</v>
      </c>
      <c r="AB794" s="53">
        <v>0.52925957000000001</v>
      </c>
      <c r="AC794" s="53">
        <v>0.50053373999999995</v>
      </c>
      <c r="AD794" s="53">
        <v>0.49663627999999999</v>
      </c>
      <c r="AE794" s="53">
        <v>0.46240292</v>
      </c>
      <c r="AF794" s="53">
        <v>0.43578449000000002</v>
      </c>
      <c r="AG794" s="53">
        <v>-8.1573199999999992E-3</v>
      </c>
      <c r="AH794" s="53">
        <v>-1.6244199999999999E-3</v>
      </c>
      <c r="AI794" s="53">
        <v>-2.4190800000000001E-3</v>
      </c>
      <c r="AJ794" s="53">
        <v>3.2318199999999998E-3</v>
      </c>
      <c r="AK794" s="53">
        <v>4.0959000000000004E-3</v>
      </c>
      <c r="AL794" s="53">
        <v>2.3714000000000001E-3</v>
      </c>
      <c r="AM794" s="53">
        <v>-8.6634199999999998E-3</v>
      </c>
      <c r="AN794" s="53">
        <v>-2.2233889999999999E-2</v>
      </c>
      <c r="AO794" s="53">
        <v>-2.5934019999999999E-2</v>
      </c>
      <c r="AP794" s="53">
        <v>-5.7530869999999998E-2</v>
      </c>
      <c r="AQ794" s="53">
        <v>-7.0482069999999994E-2</v>
      </c>
      <c r="AR794" s="53">
        <v>-6.0948960000000003E-2</v>
      </c>
      <c r="AS794" s="53">
        <v>-6.1337929999999999E-2</v>
      </c>
      <c r="AT794" s="53">
        <v>-6.1714959999999999E-2</v>
      </c>
      <c r="AU794" s="53">
        <v>-6.6243289999999996E-2</v>
      </c>
      <c r="AV794" s="53">
        <v>-6.1975269999999999E-2</v>
      </c>
      <c r="AW794" s="53">
        <v>-4.6802570000000002E-2</v>
      </c>
      <c r="AX794" s="53">
        <v>-3.8674399999999998E-2</v>
      </c>
      <c r="AY794" s="53">
        <v>-3.9305430000000002E-2</v>
      </c>
      <c r="AZ794" s="53">
        <v>-5.7659080000000001E-2</v>
      </c>
      <c r="BA794" s="53">
        <v>-4.7738019999999999E-2</v>
      </c>
      <c r="BB794" s="53">
        <v>-2.6358739999999999E-2</v>
      </c>
      <c r="BC794" s="53">
        <v>-1.5046220000000001E-2</v>
      </c>
      <c r="BD794" s="53">
        <v>-7.6341200000000003E-3</v>
      </c>
      <c r="BE794" s="53">
        <v>7.7244000000000002E-3</v>
      </c>
      <c r="BF794" s="53">
        <v>1.232485E-2</v>
      </c>
      <c r="BG794" s="53">
        <v>1.168303E-2</v>
      </c>
      <c r="BH794" s="53">
        <v>1.6448379999999999E-2</v>
      </c>
      <c r="BI794" s="53">
        <v>1.608594E-2</v>
      </c>
      <c r="BJ794" s="53">
        <v>1.472007E-2</v>
      </c>
      <c r="BK794" s="53">
        <v>5.6062600000000001E-3</v>
      </c>
      <c r="BL794" s="53">
        <v>-9.57153E-3</v>
      </c>
      <c r="BM794" s="53">
        <v>-1.092687E-2</v>
      </c>
      <c r="BN794" s="53">
        <v>-4.0393859999999997E-2</v>
      </c>
      <c r="BO794" s="53">
        <v>-5.0864109999999997E-2</v>
      </c>
      <c r="BP794" s="53">
        <v>-4.011091E-2</v>
      </c>
      <c r="BQ794" s="53">
        <v>-3.96602E-2</v>
      </c>
      <c r="BR794" s="53">
        <v>-3.8642170000000003E-2</v>
      </c>
      <c r="BS794" s="53">
        <v>-4.1283840000000002E-2</v>
      </c>
      <c r="BT794" s="53">
        <v>-3.6385000000000001E-2</v>
      </c>
      <c r="BU794" s="53">
        <v>-1.7726680000000002E-2</v>
      </c>
      <c r="BV794" s="53">
        <v>-1.023749E-2</v>
      </c>
      <c r="BW794" s="53">
        <v>-1.453721E-2</v>
      </c>
      <c r="BX794" s="53">
        <v>-3.4759390000000001E-2</v>
      </c>
      <c r="BY794" s="53">
        <v>-2.8156339999999998E-2</v>
      </c>
      <c r="BZ794" s="53">
        <v>-8.4019200000000002E-3</v>
      </c>
      <c r="CA794" s="53">
        <v>2.1512300000000001E-3</v>
      </c>
      <c r="CB794" s="53">
        <v>8.4925299999999999E-3</v>
      </c>
      <c r="CC794" s="53">
        <v>1.8724040000000001E-2</v>
      </c>
      <c r="CD794" s="53">
        <v>2.1986039999999998E-2</v>
      </c>
      <c r="CE794" s="53">
        <v>2.1450090000000002E-2</v>
      </c>
      <c r="CF794" s="53">
        <v>2.5602159999999999E-2</v>
      </c>
      <c r="CG794" s="53">
        <v>2.4390200000000001E-2</v>
      </c>
      <c r="CH794" s="53">
        <v>2.3272709999999999E-2</v>
      </c>
      <c r="CI794" s="53">
        <v>1.548943E-2</v>
      </c>
      <c r="CJ794" s="53">
        <v>-8.0166999999999999E-4</v>
      </c>
      <c r="CK794" s="53">
        <v>-5.3295999999999997E-4</v>
      </c>
      <c r="CL794" s="53">
        <v>-2.8524810000000001E-2</v>
      </c>
      <c r="CM794" s="53">
        <v>-3.7276749999999997E-2</v>
      </c>
      <c r="CN794" s="53">
        <v>-2.5678550000000001E-2</v>
      </c>
      <c r="CO794" s="53">
        <v>-2.4646290000000001E-2</v>
      </c>
      <c r="CP794" s="53">
        <v>-2.266201E-2</v>
      </c>
      <c r="CQ794" s="53">
        <v>-2.3996969999999999E-2</v>
      </c>
      <c r="CR794" s="53">
        <v>-1.8661230000000001E-2</v>
      </c>
      <c r="CS794" s="53">
        <v>2.4111699999999998E-3</v>
      </c>
      <c r="CT794" s="53">
        <v>9.4578000000000006E-3</v>
      </c>
      <c r="CU794" s="53">
        <v>2.6171900000000001E-3</v>
      </c>
      <c r="CV794" s="53">
        <v>-1.889911E-2</v>
      </c>
      <c r="CW794" s="53">
        <v>-1.459411E-2</v>
      </c>
      <c r="CX794" s="53">
        <v>4.0348900000000002E-3</v>
      </c>
      <c r="CY794" s="53">
        <v>1.4062140000000001E-2</v>
      </c>
      <c r="CZ794" s="53">
        <v>1.966184E-2</v>
      </c>
      <c r="DA794" s="53">
        <v>2.972373E-2</v>
      </c>
      <c r="DB794" s="53">
        <v>3.164728E-2</v>
      </c>
      <c r="DC794" s="53">
        <v>3.1217189999999999E-2</v>
      </c>
      <c r="DD794" s="53">
        <v>3.4755899999999999E-2</v>
      </c>
      <c r="DE794" s="53">
        <v>3.2694470000000003E-2</v>
      </c>
      <c r="DF794" s="53">
        <v>3.1825350000000002E-2</v>
      </c>
      <c r="DG794" s="53">
        <v>2.5372599999999999E-2</v>
      </c>
      <c r="DH794" s="53">
        <v>7.9682299999999998E-3</v>
      </c>
      <c r="DI794" s="53">
        <v>9.8609500000000003E-3</v>
      </c>
      <c r="DJ794" s="53">
        <v>-1.6655759999999999E-2</v>
      </c>
      <c r="DK794" s="53">
        <v>-2.3689430000000001E-2</v>
      </c>
      <c r="DL794" s="53">
        <v>-1.124618E-2</v>
      </c>
      <c r="DM794" s="53">
        <v>-9.6323299999999997E-3</v>
      </c>
      <c r="DN794" s="53">
        <v>-6.6818900000000002E-3</v>
      </c>
      <c r="DO794" s="53">
        <v>-6.7101399999999999E-3</v>
      </c>
      <c r="DP794" s="53">
        <v>-9.3751000000000001E-4</v>
      </c>
      <c r="DQ794" s="53">
        <v>2.2549019999999999E-2</v>
      </c>
      <c r="DR794" s="53">
        <v>2.915309E-2</v>
      </c>
      <c r="DS794" s="53">
        <v>1.9771589999999999E-2</v>
      </c>
      <c r="DT794" s="53">
        <v>-3.0388799999999999E-3</v>
      </c>
      <c r="DU794" s="53">
        <v>-1.0318899999999999E-3</v>
      </c>
      <c r="DV794" s="53">
        <v>1.6471710000000001E-2</v>
      </c>
      <c r="DW794" s="53">
        <v>2.5973050000000001E-2</v>
      </c>
      <c r="DX794" s="53">
        <v>3.08311E-2</v>
      </c>
      <c r="DY794" s="53">
        <v>4.5605449999999999E-2</v>
      </c>
      <c r="DZ794" s="53">
        <v>4.559651E-2</v>
      </c>
      <c r="EA794" s="53">
        <v>4.5319270000000002E-2</v>
      </c>
      <c r="EB794" s="53">
        <v>4.7972500000000001E-2</v>
      </c>
      <c r="EC794" s="53">
        <v>4.4684509999999997E-2</v>
      </c>
      <c r="ED794" s="53">
        <v>4.417401E-2</v>
      </c>
      <c r="EE794" s="53">
        <v>3.9642330000000003E-2</v>
      </c>
      <c r="EF794" s="53">
        <v>2.0630539999999999E-2</v>
      </c>
      <c r="EG794" s="53">
        <v>2.4868100000000001E-2</v>
      </c>
      <c r="EH794" s="53">
        <v>4.8126000000000001E-4</v>
      </c>
      <c r="EI794" s="53">
        <v>-4.0714599999999998E-3</v>
      </c>
      <c r="EJ794" s="53">
        <v>9.5918700000000006E-3</v>
      </c>
      <c r="EK794" s="53">
        <v>1.204539E-2</v>
      </c>
      <c r="EL794" s="53">
        <v>1.63909E-2</v>
      </c>
      <c r="EM794" s="53">
        <v>1.8249310000000001E-2</v>
      </c>
      <c r="EN794" s="53">
        <v>2.4652810000000001E-2</v>
      </c>
      <c r="EO794" s="53">
        <v>5.1624900000000001E-2</v>
      </c>
      <c r="EP794" s="53">
        <v>5.7589950000000001E-2</v>
      </c>
      <c r="EQ794" s="53">
        <v>4.4539820000000001E-2</v>
      </c>
      <c r="ER794" s="53">
        <v>1.9860849999999999E-2</v>
      </c>
      <c r="ES794" s="53">
        <v>1.854979E-2</v>
      </c>
      <c r="ET794" s="53">
        <v>3.4428519999999997E-2</v>
      </c>
      <c r="EU794" s="53">
        <v>4.3170500000000001E-2</v>
      </c>
      <c r="EV794" s="53">
        <v>4.6957749999999999E-2</v>
      </c>
      <c r="EW794" s="53">
        <v>73.556139999999999</v>
      </c>
      <c r="EX794" s="53">
        <v>72.082310000000007</v>
      </c>
      <c r="EY794" s="53">
        <v>71.006320000000002</v>
      </c>
      <c r="EZ794" s="53">
        <v>69.867559999999997</v>
      </c>
      <c r="FA794" s="53">
        <v>68.628919999999994</v>
      </c>
      <c r="FB794" s="53">
        <v>67.218029999999999</v>
      </c>
      <c r="FC794" s="53">
        <v>67.218500000000006</v>
      </c>
      <c r="FD794" s="53">
        <v>70.571200000000005</v>
      </c>
      <c r="FE794" s="53">
        <v>75.91001</v>
      </c>
      <c r="FF794" s="53">
        <v>80.909630000000007</v>
      </c>
      <c r="FG794" s="53">
        <v>84.636219999999994</v>
      </c>
      <c r="FH794" s="53">
        <v>87.609889999999993</v>
      </c>
      <c r="FI794" s="53">
        <v>90.199860000000001</v>
      </c>
      <c r="FJ794" s="53">
        <v>92.754940000000005</v>
      </c>
      <c r="FK794" s="53">
        <v>95.002570000000006</v>
      </c>
      <c r="FL794" s="53">
        <v>96.805760000000006</v>
      </c>
      <c r="FM794" s="53">
        <v>97.642200000000003</v>
      </c>
      <c r="FN794" s="53">
        <v>97.246859999999998</v>
      </c>
      <c r="FO794" s="53">
        <v>95.461110000000005</v>
      </c>
      <c r="FP794" s="53">
        <v>91.548100000000005</v>
      </c>
      <c r="FQ794" s="53">
        <v>85.502449999999996</v>
      </c>
      <c r="FR794" s="53">
        <v>80.423270000000002</v>
      </c>
      <c r="FS794" s="53">
        <v>77.450999999999993</v>
      </c>
      <c r="FT794" s="53">
        <v>75.042599999999993</v>
      </c>
      <c r="FU794" s="53">
        <v>2330.9679999999998</v>
      </c>
      <c r="FV794" s="53">
        <v>3323.3110000000001</v>
      </c>
      <c r="FW794" s="53">
        <v>15.741400000000001</v>
      </c>
      <c r="FX794" s="53">
        <v>1</v>
      </c>
    </row>
    <row r="795" spans="1:180" x14ac:dyDescent="0.3">
      <c r="A795" t="s">
        <v>174</v>
      </c>
      <c r="B795" t="s">
        <v>249</v>
      </c>
      <c r="C795" t="s">
        <v>0</v>
      </c>
      <c r="D795" t="s">
        <v>248</v>
      </c>
      <c r="E795" t="s">
        <v>187</v>
      </c>
      <c r="F795" t="s">
        <v>235</v>
      </c>
      <c r="G795" t="s">
        <v>242</v>
      </c>
      <c r="H795" s="53">
        <v>410</v>
      </c>
      <c r="I795" s="53">
        <v>0.38249208000000001</v>
      </c>
      <c r="J795" s="53">
        <v>0.37050273</v>
      </c>
      <c r="K795" s="53">
        <v>0.35124847999999997</v>
      </c>
      <c r="L795" s="53">
        <v>0.34159887999999999</v>
      </c>
      <c r="M795" s="53">
        <v>0.33799646</v>
      </c>
      <c r="N795" s="53">
        <v>0.32471318999999998</v>
      </c>
      <c r="O795" s="53">
        <v>0.29924226999999998</v>
      </c>
      <c r="P795" s="53">
        <v>0.31733023999999999</v>
      </c>
      <c r="Q795" s="53">
        <v>0.35244518000000002</v>
      </c>
      <c r="R795" s="53">
        <v>0.39847146</v>
      </c>
      <c r="S795" s="53">
        <v>0.45126978000000001</v>
      </c>
      <c r="T795" s="53">
        <v>0.51970123999999995</v>
      </c>
      <c r="U795" s="53">
        <v>0.54976859</v>
      </c>
      <c r="V795" s="53">
        <v>0.57743661999999996</v>
      </c>
      <c r="W795" s="53">
        <v>0.59830110999999997</v>
      </c>
      <c r="X795" s="53">
        <v>0.61822096000000004</v>
      </c>
      <c r="Y795" s="53">
        <v>0.60692833000000002</v>
      </c>
      <c r="Z795" s="53">
        <v>0.58335415000000002</v>
      </c>
      <c r="AA795" s="53">
        <v>0.56638588999999995</v>
      </c>
      <c r="AB795" s="53">
        <v>0.51980497000000003</v>
      </c>
      <c r="AC795" s="53">
        <v>0.48633585000000001</v>
      </c>
      <c r="AD795" s="53">
        <v>0.47343437999999999</v>
      </c>
      <c r="AE795" s="53">
        <v>0.43061643999999999</v>
      </c>
      <c r="AF795" s="53">
        <v>0.40185736</v>
      </c>
      <c r="AG795" s="53">
        <v>-8.8176599999999997E-3</v>
      </c>
      <c r="AH795" s="53">
        <v>-7.5336999999999995E-4</v>
      </c>
      <c r="AI795" s="53">
        <v>-1.23362E-2</v>
      </c>
      <c r="AJ795" s="53">
        <v>-1.42541E-2</v>
      </c>
      <c r="AK795" s="53">
        <v>-1.0351519999999999E-2</v>
      </c>
      <c r="AL795" s="53">
        <v>-1.6074089999999999E-2</v>
      </c>
      <c r="AM795" s="53">
        <v>-1.812339E-2</v>
      </c>
      <c r="AN795" s="53">
        <v>-1.9249990000000002E-2</v>
      </c>
      <c r="AO795" s="53">
        <v>-2.7689760000000001E-2</v>
      </c>
      <c r="AP795" s="53">
        <v>-4.3579880000000001E-2</v>
      </c>
      <c r="AQ795" s="53">
        <v>-5.9501909999999998E-2</v>
      </c>
      <c r="AR795" s="53">
        <v>-3.157389E-2</v>
      </c>
      <c r="AS795" s="53">
        <v>-3.1236469999999999E-2</v>
      </c>
      <c r="AT795" s="53">
        <v>-2.874034E-2</v>
      </c>
      <c r="AU795" s="53">
        <v>-2.8164249999999998E-2</v>
      </c>
      <c r="AV795" s="53">
        <v>-2.1861080000000001E-2</v>
      </c>
      <c r="AW795" s="53">
        <v>-3.3531400000000003E-2</v>
      </c>
      <c r="AX795" s="53">
        <v>-3.1344339999999998E-2</v>
      </c>
      <c r="AY795" s="53">
        <v>-1.8271570000000001E-2</v>
      </c>
      <c r="AZ795" s="53">
        <v>-2.001698E-2</v>
      </c>
      <c r="BA795" s="53">
        <v>-2.397475E-2</v>
      </c>
      <c r="BB795" s="53">
        <v>-1.646974E-2</v>
      </c>
      <c r="BC795" s="53">
        <v>-1.299204E-2</v>
      </c>
      <c r="BD795" s="53">
        <v>-1.0228599999999999E-2</v>
      </c>
      <c r="BE795" s="53">
        <v>4.3351300000000004E-3</v>
      </c>
      <c r="BF795" s="53">
        <v>1.0297519999999999E-2</v>
      </c>
      <c r="BG795" s="53">
        <v>-1.20228E-3</v>
      </c>
      <c r="BH795" s="53">
        <v>-4.03608E-3</v>
      </c>
      <c r="BI795" s="53">
        <v>-8.3029000000000002E-4</v>
      </c>
      <c r="BJ795" s="53">
        <v>-5.6688199999999998E-3</v>
      </c>
      <c r="BK795" s="53">
        <v>-5.4197100000000003E-3</v>
      </c>
      <c r="BL795" s="53">
        <v>-5.5524199999999998E-3</v>
      </c>
      <c r="BM795" s="53">
        <v>-1.4527119999999999E-2</v>
      </c>
      <c r="BN795" s="53">
        <v>-2.870385E-2</v>
      </c>
      <c r="BO795" s="53">
        <v>-4.0365520000000002E-2</v>
      </c>
      <c r="BP795" s="53">
        <v>-1.109538E-2</v>
      </c>
      <c r="BQ795" s="53">
        <v>-9.7422600000000008E-3</v>
      </c>
      <c r="BR795" s="53">
        <v>-4.1037299999999999E-3</v>
      </c>
      <c r="BS795" s="53">
        <v>-4.2194700000000003E-3</v>
      </c>
      <c r="BT795" s="53">
        <v>3.46745E-3</v>
      </c>
      <c r="BU795" s="53">
        <v>-6.8541299999999999E-3</v>
      </c>
      <c r="BV795" s="53">
        <v>-5.8161799999999998E-3</v>
      </c>
      <c r="BW795" s="53">
        <v>6.4412200000000001E-3</v>
      </c>
      <c r="BX795" s="53">
        <v>-1.3415000000000001E-4</v>
      </c>
      <c r="BY795" s="53">
        <v>-4.7563299999999996E-3</v>
      </c>
      <c r="BZ795" s="53">
        <v>5.4661E-4</v>
      </c>
      <c r="CA795" s="53">
        <v>1.7722700000000001E-3</v>
      </c>
      <c r="CB795" s="53">
        <v>3.3276400000000002E-3</v>
      </c>
      <c r="CC795" s="53">
        <v>1.344472E-2</v>
      </c>
      <c r="CD795" s="53">
        <v>1.795132E-2</v>
      </c>
      <c r="CE795" s="53">
        <v>6.5090399999999998E-3</v>
      </c>
      <c r="CF795" s="53">
        <v>3.0408499999999999E-3</v>
      </c>
      <c r="CG795" s="53">
        <v>5.7640699999999996E-3</v>
      </c>
      <c r="CH795" s="53">
        <v>1.53783E-3</v>
      </c>
      <c r="CI795" s="53">
        <v>3.3788500000000001E-3</v>
      </c>
      <c r="CJ795" s="53">
        <v>3.9344799999999997E-3</v>
      </c>
      <c r="CK795" s="53">
        <v>-5.4107299999999999E-3</v>
      </c>
      <c r="CL795" s="53">
        <v>-1.8400799999999998E-2</v>
      </c>
      <c r="CM795" s="53">
        <v>-2.7111739999999999E-2</v>
      </c>
      <c r="CN795" s="53">
        <v>3.0879599999999998E-3</v>
      </c>
      <c r="CO795" s="53">
        <v>5.1446E-3</v>
      </c>
      <c r="CP795" s="53">
        <v>1.295953E-2</v>
      </c>
      <c r="CQ795" s="53">
        <v>1.236462E-2</v>
      </c>
      <c r="CR795" s="53">
        <v>2.1009920000000001E-2</v>
      </c>
      <c r="CS795" s="53">
        <v>1.162243E-2</v>
      </c>
      <c r="CT795" s="53">
        <v>1.186454E-2</v>
      </c>
      <c r="CU795" s="53">
        <v>2.3557209999999999E-2</v>
      </c>
      <c r="CV795" s="53">
        <v>1.36366E-2</v>
      </c>
      <c r="CW795" s="53">
        <v>8.5543200000000007E-3</v>
      </c>
      <c r="CX795" s="53">
        <v>1.23321E-2</v>
      </c>
      <c r="CY795" s="53">
        <v>1.199799E-2</v>
      </c>
      <c r="CZ795" s="53">
        <v>1.271664E-2</v>
      </c>
      <c r="DA795" s="53">
        <v>2.2554310000000001E-2</v>
      </c>
      <c r="DB795" s="53">
        <v>2.5605159999999998E-2</v>
      </c>
      <c r="DC795" s="53">
        <v>1.422036E-2</v>
      </c>
      <c r="DD795" s="53">
        <v>1.011782E-2</v>
      </c>
      <c r="DE795" s="53">
        <v>1.235842E-2</v>
      </c>
      <c r="DF795" s="53">
        <v>8.7444800000000007E-3</v>
      </c>
      <c r="DG795" s="53">
        <v>1.217741E-2</v>
      </c>
      <c r="DH795" s="53">
        <v>1.342139E-2</v>
      </c>
      <c r="DI795" s="53">
        <v>3.7056599999999999E-3</v>
      </c>
      <c r="DJ795" s="53">
        <v>-8.0977099999999993E-3</v>
      </c>
      <c r="DK795" s="53">
        <v>-1.3857960000000001E-2</v>
      </c>
      <c r="DL795" s="53">
        <v>1.7271290000000002E-2</v>
      </c>
      <c r="DM795" s="53">
        <v>2.0031449999999999E-2</v>
      </c>
      <c r="DN795" s="53">
        <v>3.0022779999999999E-2</v>
      </c>
      <c r="DO795" s="53">
        <v>2.8948709999999999E-2</v>
      </c>
      <c r="DP795" s="53">
        <v>3.8552419999999997E-2</v>
      </c>
      <c r="DQ795" s="53">
        <v>3.0099040000000001E-2</v>
      </c>
      <c r="DR795" s="53">
        <v>2.954526E-2</v>
      </c>
      <c r="DS795" s="53">
        <v>4.0673189999999998E-2</v>
      </c>
      <c r="DT795" s="53">
        <v>2.740739E-2</v>
      </c>
      <c r="DU795" s="53">
        <v>2.1864930000000001E-2</v>
      </c>
      <c r="DV795" s="53">
        <v>2.4117590000000001E-2</v>
      </c>
      <c r="DW795" s="53">
        <v>2.2223719999999999E-2</v>
      </c>
      <c r="DX795" s="53">
        <v>2.2105639999999999E-2</v>
      </c>
      <c r="DY795" s="53">
        <v>3.5707099999999999E-2</v>
      </c>
      <c r="DZ795" s="53">
        <v>3.6656050000000003E-2</v>
      </c>
      <c r="EA795" s="53">
        <v>2.535428E-2</v>
      </c>
      <c r="EB795" s="53">
        <v>2.0335840000000001E-2</v>
      </c>
      <c r="EC795" s="53">
        <v>2.1879610000000001E-2</v>
      </c>
      <c r="ED795" s="53">
        <v>1.914975E-2</v>
      </c>
      <c r="EE795" s="53">
        <v>2.488114E-2</v>
      </c>
      <c r="EF795" s="53">
        <v>2.7118960000000001E-2</v>
      </c>
      <c r="EG795" s="53">
        <v>1.686826E-2</v>
      </c>
      <c r="EH795" s="53">
        <v>6.7782800000000002E-3</v>
      </c>
      <c r="EI795" s="53">
        <v>5.2784199999999998E-3</v>
      </c>
      <c r="EJ795" s="53">
        <v>3.7749810000000002E-2</v>
      </c>
      <c r="EK795" s="53">
        <v>4.1525659999999999E-2</v>
      </c>
      <c r="EL795" s="53">
        <v>5.4659399999999997E-2</v>
      </c>
      <c r="EM795" s="53">
        <v>5.2893530000000001E-2</v>
      </c>
      <c r="EN795" s="53">
        <v>6.3880950000000006E-2</v>
      </c>
      <c r="EO795" s="53">
        <v>5.6776310000000003E-2</v>
      </c>
      <c r="EP795" s="53">
        <v>5.5073410000000003E-2</v>
      </c>
      <c r="EQ795" s="53">
        <v>6.5385940000000004E-2</v>
      </c>
      <c r="ER795" s="53">
        <v>4.7290220000000001E-2</v>
      </c>
      <c r="ES795" s="53">
        <v>4.1083349999999998E-2</v>
      </c>
      <c r="ET795" s="53">
        <v>4.1133950000000002E-2</v>
      </c>
      <c r="EU795" s="53">
        <v>3.6988029999999998E-2</v>
      </c>
      <c r="EV795" s="53">
        <v>3.566188E-2</v>
      </c>
      <c r="EW795" s="53">
        <v>69.930719999999994</v>
      </c>
      <c r="EX795" s="53">
        <v>68.686750000000004</v>
      </c>
      <c r="EY795" s="53">
        <v>67.851140000000001</v>
      </c>
      <c r="EZ795" s="53">
        <v>66.526120000000006</v>
      </c>
      <c r="FA795" s="53">
        <v>64.932079999999999</v>
      </c>
      <c r="FB795" s="53">
        <v>63.827620000000003</v>
      </c>
      <c r="FC795" s="53">
        <v>64.229320000000001</v>
      </c>
      <c r="FD795" s="53">
        <v>68.580359999999999</v>
      </c>
      <c r="FE795" s="53">
        <v>73.955730000000003</v>
      </c>
      <c r="FF795" s="53">
        <v>77.905240000000006</v>
      </c>
      <c r="FG795" s="53">
        <v>81.632990000000007</v>
      </c>
      <c r="FH795" s="53">
        <v>84.509649999999993</v>
      </c>
      <c r="FI795" s="53">
        <v>87.2804</v>
      </c>
      <c r="FJ795" s="53">
        <v>89.60521</v>
      </c>
      <c r="FK795" s="53">
        <v>91.760639999999995</v>
      </c>
      <c r="FL795" s="53">
        <v>93.123180000000005</v>
      </c>
      <c r="FM795" s="53">
        <v>93.942539999999994</v>
      </c>
      <c r="FN795" s="53">
        <v>93.533680000000004</v>
      </c>
      <c r="FO795" s="53">
        <v>92.225650000000002</v>
      </c>
      <c r="FP795" s="53">
        <v>88.286519999999996</v>
      </c>
      <c r="FQ795" s="53">
        <v>81.877619999999993</v>
      </c>
      <c r="FR795" s="53">
        <v>76.969160000000002</v>
      </c>
      <c r="FS795" s="53">
        <v>74.028080000000003</v>
      </c>
      <c r="FT795" s="53">
        <v>71.602339999999998</v>
      </c>
      <c r="FU795" s="53">
        <v>2331.0329999999999</v>
      </c>
      <c r="FV795" s="53">
        <v>2975.8870000000002</v>
      </c>
      <c r="FW795" s="53">
        <v>16.865739999999999</v>
      </c>
      <c r="FX795" s="53">
        <v>1</v>
      </c>
    </row>
    <row r="796" spans="1:180" x14ac:dyDescent="0.3">
      <c r="A796" t="s">
        <v>174</v>
      </c>
      <c r="B796" t="s">
        <v>249</v>
      </c>
      <c r="C796" t="s">
        <v>0</v>
      </c>
      <c r="D796" t="s">
        <v>227</v>
      </c>
      <c r="E796" t="s">
        <v>189</v>
      </c>
      <c r="F796" t="s">
        <v>235</v>
      </c>
      <c r="G796" t="s">
        <v>242</v>
      </c>
      <c r="H796" s="53">
        <v>410</v>
      </c>
      <c r="I796" s="53">
        <v>0.36736663000000003</v>
      </c>
      <c r="J796" s="53">
        <v>0.35195872</v>
      </c>
      <c r="K796" s="53">
        <v>0.35102523000000002</v>
      </c>
      <c r="L796" s="53">
        <v>0.34634889000000002</v>
      </c>
      <c r="M796" s="53">
        <v>0.34617418999999999</v>
      </c>
      <c r="N796" s="53">
        <v>0.35729580999999999</v>
      </c>
      <c r="O796" s="53">
        <v>0.36654131000000001</v>
      </c>
      <c r="P796" s="53">
        <v>0.41288107000000002</v>
      </c>
      <c r="Q796" s="53">
        <v>0.50762755999999998</v>
      </c>
      <c r="R796" s="53">
        <v>0.58438858000000005</v>
      </c>
      <c r="S796" s="53">
        <v>0.65830502000000002</v>
      </c>
      <c r="T796" s="53">
        <v>0.71563326999999999</v>
      </c>
      <c r="U796" s="53">
        <v>0.80555816000000002</v>
      </c>
      <c r="V796" s="53">
        <v>0.84176525999999996</v>
      </c>
      <c r="W796" s="53">
        <v>0.86900484</v>
      </c>
      <c r="X796" s="53">
        <v>0.87635573</v>
      </c>
      <c r="Y796" s="53">
        <v>0.84289153000000006</v>
      </c>
      <c r="Z796" s="53">
        <v>0.70884080000000005</v>
      </c>
      <c r="AA796" s="53">
        <v>0.60209606999999998</v>
      </c>
      <c r="AB796" s="53">
        <v>0.50092692999999999</v>
      </c>
      <c r="AC796" s="53">
        <v>0.47108549</v>
      </c>
      <c r="AD796" s="53">
        <v>0.44029982000000001</v>
      </c>
      <c r="AE796" s="53">
        <v>0.40969298999999998</v>
      </c>
      <c r="AF796" s="53">
        <v>0.37855685</v>
      </c>
      <c r="AG796" s="53">
        <v>-1.3856810000000001E-2</v>
      </c>
      <c r="AH796" s="53">
        <v>-1.706978E-2</v>
      </c>
      <c r="AI796" s="53">
        <v>-1.0108260000000001E-2</v>
      </c>
      <c r="AJ796" s="53">
        <v>-8.5789999999999998E-3</v>
      </c>
      <c r="AK796" s="53">
        <v>-9.0654700000000008E-3</v>
      </c>
      <c r="AL796" s="53">
        <v>-1.4154470000000001E-2</v>
      </c>
      <c r="AM796" s="53">
        <v>-2.7158890000000002E-2</v>
      </c>
      <c r="AN796" s="53">
        <v>-2.340743E-2</v>
      </c>
      <c r="AO796" s="53">
        <v>-3.5254220000000003E-2</v>
      </c>
      <c r="AP796" s="53">
        <v>-5.8510649999999997E-2</v>
      </c>
      <c r="AQ796" s="53">
        <v>-7.6485659999999997E-2</v>
      </c>
      <c r="AR796" s="53">
        <v>-8.0995750000000005E-2</v>
      </c>
      <c r="AS796" s="53">
        <v>-4.3955939999999999E-2</v>
      </c>
      <c r="AT796" s="53">
        <v>-5.8143210000000001E-2</v>
      </c>
      <c r="AU796" s="53">
        <v>-7.1521139999999997E-2</v>
      </c>
      <c r="AV796" s="53">
        <v>-6.6211149999999996E-2</v>
      </c>
      <c r="AW796" s="53">
        <v>-4.4166839999999999E-2</v>
      </c>
      <c r="AX796" s="53">
        <v>-4.5475849999999998E-2</v>
      </c>
      <c r="AY796" s="53">
        <v>-3.2076639999999997E-2</v>
      </c>
      <c r="AZ796" s="53">
        <v>-5.1571230000000003E-2</v>
      </c>
      <c r="BA796" s="53">
        <v>-4.9875019999999999E-2</v>
      </c>
      <c r="BB796" s="53">
        <v>-2.7430840000000001E-2</v>
      </c>
      <c r="BC796" s="53">
        <v>-1.748429E-2</v>
      </c>
      <c r="BD796" s="53">
        <v>-1.7563369999999998E-2</v>
      </c>
      <c r="BE796" s="53">
        <v>-2.7233000000000001E-3</v>
      </c>
      <c r="BF796" s="53">
        <v>-6.7408900000000002E-3</v>
      </c>
      <c r="BG796" s="53">
        <v>3.8793999999999998E-4</v>
      </c>
      <c r="BH796" s="53">
        <v>7.2446999999999995E-4</v>
      </c>
      <c r="BI796" s="53">
        <v>1.2960000000000001E-4</v>
      </c>
      <c r="BJ796" s="53">
        <v>-3.9760999999999998E-3</v>
      </c>
      <c r="BK796" s="53">
        <v>-1.30002E-2</v>
      </c>
      <c r="BL796" s="53">
        <v>-9.5315999999999994E-3</v>
      </c>
      <c r="BM796" s="53">
        <v>-2.0437799999999999E-2</v>
      </c>
      <c r="BN796" s="53">
        <v>-3.9511129999999998E-2</v>
      </c>
      <c r="BO796" s="53">
        <v>-5.0625120000000003E-2</v>
      </c>
      <c r="BP796" s="53">
        <v>-5.6759829999999997E-2</v>
      </c>
      <c r="BQ796" s="53">
        <v>-1.7771329999999998E-2</v>
      </c>
      <c r="BR796" s="53">
        <v>-3.028084E-2</v>
      </c>
      <c r="BS796" s="53">
        <v>-4.1791549999999997E-2</v>
      </c>
      <c r="BT796" s="53">
        <v>-3.4801949999999998E-2</v>
      </c>
      <c r="BU796" s="53">
        <v>-1.3324300000000001E-2</v>
      </c>
      <c r="BV796" s="53">
        <v>-1.6348089999999999E-2</v>
      </c>
      <c r="BW796" s="53">
        <v>-6.8789799999999998E-3</v>
      </c>
      <c r="BX796" s="53">
        <v>-3.3304340000000002E-2</v>
      </c>
      <c r="BY796" s="53">
        <v>-3.394283E-2</v>
      </c>
      <c r="BZ796" s="53">
        <v>-1.406087E-2</v>
      </c>
      <c r="CA796" s="53">
        <v>-4.9467299999999999E-3</v>
      </c>
      <c r="CB796" s="53">
        <v>-5.8461900000000002E-3</v>
      </c>
      <c r="CC796" s="53">
        <v>4.9877300000000001E-3</v>
      </c>
      <c r="CD796" s="53">
        <v>4.1291E-4</v>
      </c>
      <c r="CE796" s="53">
        <v>7.6575699999999998E-3</v>
      </c>
      <c r="CF796" s="53">
        <v>7.1680299999999997E-3</v>
      </c>
      <c r="CG796" s="53">
        <v>6.49805E-3</v>
      </c>
      <c r="CH796" s="53">
        <v>3.0734E-3</v>
      </c>
      <c r="CI796" s="53">
        <v>-3.1939E-3</v>
      </c>
      <c r="CJ796" s="53">
        <v>7.8759999999999998E-5</v>
      </c>
      <c r="CK796" s="53">
        <v>-1.0175999999999999E-2</v>
      </c>
      <c r="CL796" s="53">
        <v>-2.6352179999999999E-2</v>
      </c>
      <c r="CM796" s="53">
        <v>-3.2714189999999997E-2</v>
      </c>
      <c r="CN796" s="53">
        <v>-3.9974099999999999E-2</v>
      </c>
      <c r="CO796" s="53">
        <v>3.6403999999999999E-4</v>
      </c>
      <c r="CP796" s="53">
        <v>-1.0983410000000001E-2</v>
      </c>
      <c r="CQ796" s="53">
        <v>-2.1200940000000001E-2</v>
      </c>
      <c r="CR796" s="53">
        <v>-1.3048000000000001E-2</v>
      </c>
      <c r="CS796" s="53">
        <v>8.0371100000000001E-3</v>
      </c>
      <c r="CT796" s="53">
        <v>3.82571E-3</v>
      </c>
      <c r="CU796" s="53">
        <v>1.057283E-2</v>
      </c>
      <c r="CV796" s="53">
        <v>-2.0652770000000001E-2</v>
      </c>
      <c r="CW796" s="53">
        <v>-2.290826E-2</v>
      </c>
      <c r="CX796" s="53">
        <v>-4.8008499999999997E-3</v>
      </c>
      <c r="CY796" s="53">
        <v>3.7367400000000001E-3</v>
      </c>
      <c r="CZ796" s="53">
        <v>2.2691500000000002E-3</v>
      </c>
      <c r="DA796" s="53">
        <v>1.269872E-2</v>
      </c>
      <c r="DB796" s="53">
        <v>7.5666700000000002E-3</v>
      </c>
      <c r="DC796" s="53">
        <v>1.49272E-2</v>
      </c>
      <c r="DD796" s="53">
        <v>1.361159E-2</v>
      </c>
      <c r="DE796" s="53">
        <v>1.2866539999999999E-2</v>
      </c>
      <c r="DF796" s="53">
        <v>1.0122900000000001E-2</v>
      </c>
      <c r="DG796" s="53">
        <v>6.6124E-3</v>
      </c>
      <c r="DH796" s="53">
        <v>9.6891200000000007E-3</v>
      </c>
      <c r="DI796" s="53">
        <v>8.577E-5</v>
      </c>
      <c r="DJ796" s="53">
        <v>-1.3193180000000001E-2</v>
      </c>
      <c r="DK796" s="53">
        <v>-1.480325E-2</v>
      </c>
      <c r="DL796" s="53">
        <v>-2.318837E-2</v>
      </c>
      <c r="DM796" s="53">
        <v>1.8499410000000001E-2</v>
      </c>
      <c r="DN796" s="53">
        <v>8.3139800000000003E-3</v>
      </c>
      <c r="DO796" s="53">
        <v>-6.1028999999999999E-4</v>
      </c>
      <c r="DP796" s="53">
        <v>8.7059000000000008E-3</v>
      </c>
      <c r="DQ796" s="53">
        <v>2.9398560000000001E-2</v>
      </c>
      <c r="DR796" s="53">
        <v>2.3999510000000002E-2</v>
      </c>
      <c r="DS796" s="53">
        <v>2.8024650000000002E-2</v>
      </c>
      <c r="DT796" s="53">
        <v>-8.00119E-3</v>
      </c>
      <c r="DU796" s="53">
        <v>-1.1873679999999999E-2</v>
      </c>
      <c r="DV796" s="53">
        <v>4.4591600000000002E-3</v>
      </c>
      <c r="DW796" s="53">
        <v>1.2420209999999999E-2</v>
      </c>
      <c r="DX796" s="53">
        <v>1.038444E-2</v>
      </c>
      <c r="DY796" s="53">
        <v>2.3832229999999999E-2</v>
      </c>
      <c r="DZ796" s="53">
        <v>1.7895600000000001E-2</v>
      </c>
      <c r="EA796" s="53">
        <v>2.5423399999999999E-2</v>
      </c>
      <c r="EB796" s="53">
        <v>2.2915060000000001E-2</v>
      </c>
      <c r="EC796" s="53">
        <v>2.2061609999999999E-2</v>
      </c>
      <c r="ED796" s="53">
        <v>2.030127E-2</v>
      </c>
      <c r="EE796" s="53">
        <v>2.0771089999999999E-2</v>
      </c>
      <c r="EF796" s="53">
        <v>2.3564910000000001E-2</v>
      </c>
      <c r="EG796" s="53">
        <v>1.4902189999999999E-2</v>
      </c>
      <c r="EH796" s="53">
        <v>5.8063000000000003E-3</v>
      </c>
      <c r="EI796" s="53">
        <v>1.1057289999999999E-2</v>
      </c>
      <c r="EJ796" s="53">
        <v>1.04755E-3</v>
      </c>
      <c r="EK796" s="53">
        <v>4.4684010000000003E-2</v>
      </c>
      <c r="EL796" s="53">
        <v>3.6176390000000003E-2</v>
      </c>
      <c r="EM796" s="53">
        <v>2.9119309999999999E-2</v>
      </c>
      <c r="EN796" s="53">
        <v>4.0115140000000001E-2</v>
      </c>
      <c r="EO796" s="53">
        <v>6.0241049999999997E-2</v>
      </c>
      <c r="EP796" s="53">
        <v>5.3127269999999997E-2</v>
      </c>
      <c r="EQ796" s="53">
        <v>5.32223E-2</v>
      </c>
      <c r="ER796" s="53">
        <v>1.0265700000000001E-2</v>
      </c>
      <c r="ES796" s="53">
        <v>4.0585100000000004E-3</v>
      </c>
      <c r="ET796" s="53">
        <v>1.782914E-2</v>
      </c>
      <c r="EU796" s="53">
        <v>2.4957770000000001E-2</v>
      </c>
      <c r="EV796" s="53">
        <v>2.2101619999999999E-2</v>
      </c>
      <c r="EW796" s="53">
        <v>68.560869999999994</v>
      </c>
      <c r="EX796" s="53">
        <v>67.465739999999997</v>
      </c>
      <c r="EY796" s="53">
        <v>66.287480000000002</v>
      </c>
      <c r="EZ796" s="53">
        <v>65.005229999999997</v>
      </c>
      <c r="FA796" s="53">
        <v>63.930390000000003</v>
      </c>
      <c r="FB796" s="53">
        <v>62.858269999999997</v>
      </c>
      <c r="FC796" s="53">
        <v>62.379049999999999</v>
      </c>
      <c r="FD796" s="53">
        <v>64.749440000000007</v>
      </c>
      <c r="FE796" s="53">
        <v>70.021150000000006</v>
      </c>
      <c r="FF796" s="53">
        <v>75.290379999999999</v>
      </c>
      <c r="FG796" s="53">
        <v>79.467119999999994</v>
      </c>
      <c r="FH796" s="53">
        <v>82.887180000000001</v>
      </c>
      <c r="FI796" s="53">
        <v>85.474189999999993</v>
      </c>
      <c r="FJ796" s="53">
        <v>87.9435</v>
      </c>
      <c r="FK796" s="53">
        <v>89.984499999999997</v>
      </c>
      <c r="FL796" s="53">
        <v>91.330330000000004</v>
      </c>
      <c r="FM796" s="53">
        <v>92.041380000000004</v>
      </c>
      <c r="FN796" s="53">
        <v>91.646619999999999</v>
      </c>
      <c r="FO796" s="53">
        <v>89.357799999999997</v>
      </c>
      <c r="FP796" s="53">
        <v>84.4345</v>
      </c>
      <c r="FQ796" s="53">
        <v>78.3596</v>
      </c>
      <c r="FR796" s="53">
        <v>74.469909999999999</v>
      </c>
      <c r="FS796" s="53">
        <v>72.095619999999997</v>
      </c>
      <c r="FT796" s="53">
        <v>70.109250000000003</v>
      </c>
      <c r="FU796" s="53">
        <v>2330.9679999999998</v>
      </c>
      <c r="FV796" s="53">
        <v>3055.0219999999999</v>
      </c>
      <c r="FW796" s="53">
        <v>15.113379999999999</v>
      </c>
      <c r="FX796" s="53">
        <v>1</v>
      </c>
    </row>
    <row r="797" spans="1:180" x14ac:dyDescent="0.3">
      <c r="A797" t="s">
        <v>174</v>
      </c>
      <c r="B797" t="s">
        <v>249</v>
      </c>
      <c r="C797" t="s">
        <v>0</v>
      </c>
      <c r="D797" t="s">
        <v>248</v>
      </c>
      <c r="E797" t="s">
        <v>190</v>
      </c>
      <c r="F797" t="s">
        <v>235</v>
      </c>
      <c r="G797" t="s">
        <v>242</v>
      </c>
      <c r="H797" s="53">
        <v>410</v>
      </c>
      <c r="I797" s="53">
        <v>0.36151209000000001</v>
      </c>
      <c r="J797" s="53">
        <v>0.34689062999999998</v>
      </c>
      <c r="K797" s="53">
        <v>0.34210462000000003</v>
      </c>
      <c r="L797" s="53">
        <v>0.33364959999999999</v>
      </c>
      <c r="M797" s="53">
        <v>0.32937718999999999</v>
      </c>
      <c r="N797" s="53">
        <v>0.33480337999999998</v>
      </c>
      <c r="O797" s="53">
        <v>0.34316290999999999</v>
      </c>
      <c r="P797" s="53">
        <v>0.30810372000000003</v>
      </c>
      <c r="Q797" s="53">
        <v>0.32344597000000003</v>
      </c>
      <c r="R797" s="53">
        <v>0.35331906000000002</v>
      </c>
      <c r="S797" s="53">
        <v>0.38874821999999998</v>
      </c>
      <c r="T797" s="53">
        <v>0.42822982999999998</v>
      </c>
      <c r="U797" s="53">
        <v>0.47902432</v>
      </c>
      <c r="V797" s="53">
        <v>0.48472619</v>
      </c>
      <c r="W797" s="53">
        <v>0.50223565000000003</v>
      </c>
      <c r="X797" s="53">
        <v>0.53238828000000005</v>
      </c>
      <c r="Y797" s="53">
        <v>0.54218031</v>
      </c>
      <c r="Z797" s="53">
        <v>0.52922062000000003</v>
      </c>
      <c r="AA797" s="53">
        <v>0.48732477000000002</v>
      </c>
      <c r="AB797" s="53">
        <v>0.47450530000000002</v>
      </c>
      <c r="AC797" s="53">
        <v>0.45160639000000002</v>
      </c>
      <c r="AD797" s="53">
        <v>0.41666495999999997</v>
      </c>
      <c r="AE797" s="53">
        <v>0.38705951999999999</v>
      </c>
      <c r="AF797" s="53">
        <v>0.37060727999999998</v>
      </c>
      <c r="AG797" s="53">
        <v>4.56465E-3</v>
      </c>
      <c r="AH797" s="53">
        <v>1.7671E-3</v>
      </c>
      <c r="AI797" s="53">
        <v>2.62941E-3</v>
      </c>
      <c r="AJ797" s="53">
        <v>-2.0306500000000002E-3</v>
      </c>
      <c r="AK797" s="53">
        <v>-7.1062399999999998E-3</v>
      </c>
      <c r="AL797" s="53">
        <v>-2.8017799999999998E-3</v>
      </c>
      <c r="AM797" s="53">
        <v>6.2674200000000001E-3</v>
      </c>
      <c r="AN797" s="53">
        <v>-2.6258399999999999E-3</v>
      </c>
      <c r="AO797" s="53">
        <v>-1.5772910000000001E-2</v>
      </c>
      <c r="AP797" s="53">
        <v>-3.5829529999999998E-2</v>
      </c>
      <c r="AQ797" s="53">
        <v>-5.8868869999999997E-2</v>
      </c>
      <c r="AR797" s="53">
        <v>-5.5403630000000002E-2</v>
      </c>
      <c r="AS797" s="53">
        <v>-3.1779300000000003E-2</v>
      </c>
      <c r="AT797" s="53">
        <v>-5.4367840000000001E-2</v>
      </c>
      <c r="AU797" s="53">
        <v>-5.8919579999999999E-2</v>
      </c>
      <c r="AV797" s="53">
        <v>-3.9259839999999997E-2</v>
      </c>
      <c r="AW797" s="53">
        <v>-2.2267260000000001E-2</v>
      </c>
      <c r="AX797" s="53">
        <v>-8.3674400000000003E-3</v>
      </c>
      <c r="AY797" s="53">
        <v>-5.3227400000000003E-3</v>
      </c>
      <c r="AZ797" s="53">
        <v>-5.1613300000000004E-3</v>
      </c>
      <c r="BA797" s="53">
        <v>-7.6515400000000001E-3</v>
      </c>
      <c r="BB797" s="53">
        <v>-4.8082300000000001E-3</v>
      </c>
      <c r="BC797" s="53">
        <v>-3.3051700000000001E-3</v>
      </c>
      <c r="BD797" s="53">
        <v>2.5009199999999998E-3</v>
      </c>
      <c r="BE797" s="53">
        <v>1.7118439999999999E-2</v>
      </c>
      <c r="BF797" s="53">
        <v>1.329318E-2</v>
      </c>
      <c r="BG797" s="53">
        <v>1.3902279999999999E-2</v>
      </c>
      <c r="BH797" s="53">
        <v>9.2422600000000004E-3</v>
      </c>
      <c r="BI797" s="53">
        <v>4.26056E-3</v>
      </c>
      <c r="BJ797" s="53">
        <v>8.43087E-3</v>
      </c>
      <c r="BK797" s="53">
        <v>1.7437749999999998E-2</v>
      </c>
      <c r="BL797" s="53">
        <v>9.1821999999999997E-3</v>
      </c>
      <c r="BM797" s="53">
        <v>-2.7530300000000001E-3</v>
      </c>
      <c r="BN797" s="53">
        <v>-2.1133240000000001E-2</v>
      </c>
      <c r="BO797" s="53">
        <v>-3.9886150000000002E-2</v>
      </c>
      <c r="BP797" s="53">
        <v>-3.7101599999999998E-2</v>
      </c>
      <c r="BQ797" s="53">
        <v>-1.3828969999999999E-2</v>
      </c>
      <c r="BR797" s="53">
        <v>-3.3626719999999999E-2</v>
      </c>
      <c r="BS797" s="53">
        <v>-3.899416E-2</v>
      </c>
      <c r="BT797" s="53">
        <v>-1.8976280000000002E-2</v>
      </c>
      <c r="BU797" s="53">
        <v>-2.3086700000000001E-3</v>
      </c>
      <c r="BV797" s="53">
        <v>1.240611E-2</v>
      </c>
      <c r="BW797" s="53">
        <v>1.188328E-2</v>
      </c>
      <c r="BX797" s="53">
        <v>1.095922E-2</v>
      </c>
      <c r="BY797" s="53">
        <v>7.7954499999999998E-3</v>
      </c>
      <c r="BZ797" s="53">
        <v>9.7058500000000002E-3</v>
      </c>
      <c r="CA797" s="53">
        <v>1.013696E-2</v>
      </c>
      <c r="CB797" s="53">
        <v>1.5622799999999999E-2</v>
      </c>
      <c r="CC797" s="53">
        <v>2.581319E-2</v>
      </c>
      <c r="CD797" s="53">
        <v>2.1276090000000001E-2</v>
      </c>
      <c r="CE797" s="53">
        <v>2.1709829999999999E-2</v>
      </c>
      <c r="CF797" s="53">
        <v>1.7049809999999999E-2</v>
      </c>
      <c r="CG797" s="53">
        <v>1.213317E-2</v>
      </c>
      <c r="CH797" s="53">
        <v>1.6210539999999999E-2</v>
      </c>
      <c r="CI797" s="53">
        <v>2.5174289999999998E-2</v>
      </c>
      <c r="CJ797" s="53">
        <v>1.7360420000000001E-2</v>
      </c>
      <c r="CK797" s="53">
        <v>6.26451E-3</v>
      </c>
      <c r="CL797" s="53">
        <v>-1.095463E-2</v>
      </c>
      <c r="CM797" s="53">
        <v>-2.6738769999999999E-2</v>
      </c>
      <c r="CN797" s="53">
        <v>-2.442567E-2</v>
      </c>
      <c r="CO797" s="53">
        <v>-1.3965799999999999E-3</v>
      </c>
      <c r="CP797" s="53">
        <v>-1.926143E-2</v>
      </c>
      <c r="CQ797" s="53">
        <v>-2.5193839999999999E-2</v>
      </c>
      <c r="CR797" s="53">
        <v>-4.9279500000000004E-3</v>
      </c>
      <c r="CS797" s="53">
        <v>1.15146E-2</v>
      </c>
      <c r="CT797" s="53">
        <v>2.6793790000000001E-2</v>
      </c>
      <c r="CU797" s="53">
        <v>2.3800129999999999E-2</v>
      </c>
      <c r="CV797" s="53">
        <v>2.212426E-2</v>
      </c>
      <c r="CW797" s="53">
        <v>1.8493989999999998E-2</v>
      </c>
      <c r="CX797" s="53">
        <v>1.9758270000000001E-2</v>
      </c>
      <c r="CY797" s="53">
        <v>1.9446910000000001E-2</v>
      </c>
      <c r="CZ797" s="53">
        <v>2.4710989999999999E-2</v>
      </c>
      <c r="DA797" s="53">
        <v>3.4507940000000001E-2</v>
      </c>
      <c r="DB797" s="53">
        <v>2.9259029999999998E-2</v>
      </c>
      <c r="DC797" s="53">
        <v>2.9517379999999999E-2</v>
      </c>
      <c r="DD797" s="53">
        <v>2.4857359999999998E-2</v>
      </c>
      <c r="DE797" s="53">
        <v>2.0005740000000001E-2</v>
      </c>
      <c r="DF797" s="53">
        <v>2.3990250000000001E-2</v>
      </c>
      <c r="DG797" s="53">
        <v>3.291086E-2</v>
      </c>
      <c r="DH797" s="53">
        <v>2.553861E-2</v>
      </c>
      <c r="DI797" s="53">
        <v>1.528205E-2</v>
      </c>
      <c r="DJ797" s="53">
        <v>-7.7601000000000005E-4</v>
      </c>
      <c r="DK797" s="53">
        <v>-1.359138E-2</v>
      </c>
      <c r="DL797" s="53">
        <v>-1.17497E-2</v>
      </c>
      <c r="DM797" s="53">
        <v>1.103576E-2</v>
      </c>
      <c r="DN797" s="53">
        <v>-4.89618E-3</v>
      </c>
      <c r="DO797" s="53">
        <v>-1.1393530000000001E-2</v>
      </c>
      <c r="DP797" s="53">
        <v>9.1204100000000007E-3</v>
      </c>
      <c r="DQ797" s="53">
        <v>2.533784E-2</v>
      </c>
      <c r="DR797" s="53">
        <v>4.1181509999999998E-2</v>
      </c>
      <c r="DS797" s="53">
        <v>3.5716940000000003E-2</v>
      </c>
      <c r="DT797" s="53">
        <v>3.3289289999999999E-2</v>
      </c>
      <c r="DU797" s="53">
        <v>2.9192530000000001E-2</v>
      </c>
      <c r="DV797" s="53">
        <v>2.9810650000000001E-2</v>
      </c>
      <c r="DW797" s="53">
        <v>2.875687E-2</v>
      </c>
      <c r="DX797" s="53">
        <v>3.3799129999999997E-2</v>
      </c>
      <c r="DY797" s="53">
        <v>4.7061770000000003E-2</v>
      </c>
      <c r="DZ797" s="53">
        <v>4.0785080000000001E-2</v>
      </c>
      <c r="EA797" s="53">
        <v>4.0790239999999998E-2</v>
      </c>
      <c r="EB797" s="53">
        <v>3.6130269999999999E-2</v>
      </c>
      <c r="EC797" s="53">
        <v>3.1372539999999997E-2</v>
      </c>
      <c r="ED797" s="53">
        <v>3.522289E-2</v>
      </c>
      <c r="EE797" s="53">
        <v>4.4081189999999999E-2</v>
      </c>
      <c r="EF797" s="53">
        <v>3.7346650000000002E-2</v>
      </c>
      <c r="EG797" s="53">
        <v>2.8301929999999999E-2</v>
      </c>
      <c r="EH797" s="53">
        <v>1.392028E-2</v>
      </c>
      <c r="EI797" s="53">
        <v>5.3913399999999997E-3</v>
      </c>
      <c r="EJ797" s="53">
        <v>6.5523300000000003E-3</v>
      </c>
      <c r="EK797" s="53">
        <v>2.8986100000000001E-2</v>
      </c>
      <c r="EL797" s="53">
        <v>1.5844939999999998E-2</v>
      </c>
      <c r="EM797" s="53">
        <v>8.53194E-3</v>
      </c>
      <c r="EN797" s="53">
        <v>2.9403970000000001E-2</v>
      </c>
      <c r="EO797" s="53">
        <v>4.5296429999999999E-2</v>
      </c>
      <c r="EP797" s="53">
        <v>6.195502E-2</v>
      </c>
      <c r="EQ797" s="53">
        <v>5.2922959999999998E-2</v>
      </c>
      <c r="ER797" s="53">
        <v>4.9409880000000003E-2</v>
      </c>
      <c r="ES797" s="53">
        <v>4.4639529999999997E-2</v>
      </c>
      <c r="ET797" s="53">
        <v>4.4324769999999999E-2</v>
      </c>
      <c r="EU797" s="53">
        <v>4.2199E-2</v>
      </c>
      <c r="EV797" s="53">
        <v>4.6921060000000001E-2</v>
      </c>
      <c r="EW797" s="53">
        <v>65.075519999999997</v>
      </c>
      <c r="EX797" s="53">
        <v>63.970390000000002</v>
      </c>
      <c r="EY797" s="53">
        <v>62.915080000000003</v>
      </c>
      <c r="EZ797" s="53">
        <v>62.09402</v>
      </c>
      <c r="FA797" s="53">
        <v>61.424759999999999</v>
      </c>
      <c r="FB797" s="53">
        <v>60.403880000000001</v>
      </c>
      <c r="FC797" s="53">
        <v>59.589570000000002</v>
      </c>
      <c r="FD797" s="53">
        <v>61.106990000000003</v>
      </c>
      <c r="FE797" s="53">
        <v>66.579700000000003</v>
      </c>
      <c r="FF797" s="53">
        <v>72.293949999999995</v>
      </c>
      <c r="FG797" s="53">
        <v>77.228359999999995</v>
      </c>
      <c r="FH797" s="53">
        <v>80.303889999999996</v>
      </c>
      <c r="FI797" s="53">
        <v>83.125950000000003</v>
      </c>
      <c r="FJ797" s="53">
        <v>85.619219999999999</v>
      </c>
      <c r="FK797" s="53">
        <v>87.430179999999993</v>
      </c>
      <c r="FL797" s="53">
        <v>88.400989999999993</v>
      </c>
      <c r="FM797" s="53">
        <v>88.722740000000002</v>
      </c>
      <c r="FN797" s="53">
        <v>87.552639999999997</v>
      </c>
      <c r="FO797" s="53">
        <v>84.160210000000006</v>
      </c>
      <c r="FP797" s="53">
        <v>78.291520000000006</v>
      </c>
      <c r="FQ797" s="53">
        <v>73.506320000000002</v>
      </c>
      <c r="FR797" s="53">
        <v>70.624139999999997</v>
      </c>
      <c r="FS797" s="53">
        <v>68.713369999999998</v>
      </c>
      <c r="FT797" s="53">
        <v>66.905209999999997</v>
      </c>
      <c r="FU797" s="53">
        <v>2330.1999999999998</v>
      </c>
      <c r="FV797" s="53">
        <v>2780.6889999999999</v>
      </c>
      <c r="FW797" s="53">
        <v>15.557399999999999</v>
      </c>
      <c r="FX797" s="53">
        <v>1</v>
      </c>
    </row>
    <row r="798" spans="1:180" x14ac:dyDescent="0.3">
      <c r="A798" t="s">
        <v>174</v>
      </c>
      <c r="B798" t="s">
        <v>249</v>
      </c>
      <c r="C798" t="s">
        <v>0</v>
      </c>
      <c r="D798" t="s">
        <v>227</v>
      </c>
      <c r="E798" t="s">
        <v>190</v>
      </c>
      <c r="F798" t="s">
        <v>235</v>
      </c>
      <c r="G798" t="s">
        <v>242</v>
      </c>
      <c r="H798" s="53">
        <v>410</v>
      </c>
      <c r="I798" s="53">
        <v>0.36476113999999998</v>
      </c>
      <c r="J798" s="53">
        <v>0.35507254999999999</v>
      </c>
      <c r="K798" s="53">
        <v>0.35085265999999998</v>
      </c>
      <c r="L798" s="53">
        <v>0.34103877999999999</v>
      </c>
      <c r="M798" s="53">
        <v>0.34574554000000002</v>
      </c>
      <c r="N798" s="53">
        <v>0.36187117000000002</v>
      </c>
      <c r="O798" s="53">
        <v>0.39163803000000003</v>
      </c>
      <c r="P798" s="53">
        <v>0.41296962999999998</v>
      </c>
      <c r="Q798" s="53">
        <v>0.49628531999999997</v>
      </c>
      <c r="R798" s="53">
        <v>0.57423411000000002</v>
      </c>
      <c r="S798" s="53">
        <v>0.63916991000000001</v>
      </c>
      <c r="T798" s="53">
        <v>0.68800214000000004</v>
      </c>
      <c r="U798" s="53">
        <v>0.75678005000000004</v>
      </c>
      <c r="V798" s="53">
        <v>0.79181086000000001</v>
      </c>
      <c r="W798" s="53">
        <v>0.82321604000000004</v>
      </c>
      <c r="X798" s="53">
        <v>0.84607476999999998</v>
      </c>
      <c r="Y798" s="53">
        <v>0.79711748999999998</v>
      </c>
      <c r="Z798" s="53">
        <v>0.65101357999999998</v>
      </c>
      <c r="AA798" s="53">
        <v>0.54601750000000004</v>
      </c>
      <c r="AB798" s="53">
        <v>0.50247344999999999</v>
      </c>
      <c r="AC798" s="53">
        <v>0.456453</v>
      </c>
      <c r="AD798" s="53">
        <v>0.42049477000000002</v>
      </c>
      <c r="AE798" s="53">
        <v>0.39140198999999998</v>
      </c>
      <c r="AF798" s="53">
        <v>0.37308848</v>
      </c>
      <c r="AG798" s="53">
        <v>6.4031299999999999E-3</v>
      </c>
      <c r="AH798" s="53">
        <v>5.8586100000000002E-3</v>
      </c>
      <c r="AI798" s="53">
        <v>8.0428500000000007E-3</v>
      </c>
      <c r="AJ798" s="53">
        <v>7.8019000000000005E-4</v>
      </c>
      <c r="AK798" s="53">
        <v>2.59165E-3</v>
      </c>
      <c r="AL798" s="53">
        <v>4.8334900000000002E-3</v>
      </c>
      <c r="AM798" s="53">
        <v>2.1192899999999998E-3</v>
      </c>
      <c r="AN798" s="53">
        <v>-9.6038000000000004E-4</v>
      </c>
      <c r="AO798" s="53">
        <v>-5.6452100000000003E-3</v>
      </c>
      <c r="AP798" s="53">
        <v>-1.6525789999999999E-2</v>
      </c>
      <c r="AQ798" s="53">
        <v>-3.3962600000000003E-2</v>
      </c>
      <c r="AR798" s="53">
        <v>-3.8544879999999997E-2</v>
      </c>
      <c r="AS798" s="53">
        <v>-1.433122E-2</v>
      </c>
      <c r="AT798" s="53">
        <v>-2.6385760000000001E-2</v>
      </c>
      <c r="AU798" s="53">
        <v>-2.8741450000000002E-2</v>
      </c>
      <c r="AV798" s="53">
        <v>-1.114564E-2</v>
      </c>
      <c r="AW798" s="53">
        <v>-4.6216E-3</v>
      </c>
      <c r="AX798" s="53">
        <v>-2.2075919999999999E-2</v>
      </c>
      <c r="AY798" s="53">
        <v>-1.9598819999999999E-2</v>
      </c>
      <c r="AZ798" s="53">
        <v>-1.8276609999999999E-2</v>
      </c>
      <c r="BA798" s="53">
        <v>-1.8189440000000001E-2</v>
      </c>
      <c r="BB798" s="53">
        <v>-5.99067E-3</v>
      </c>
      <c r="BC798" s="53">
        <v>-2.081E-3</v>
      </c>
      <c r="BD798" s="53">
        <v>3.6893400000000002E-3</v>
      </c>
      <c r="BE798" s="53">
        <v>1.7125580000000001E-2</v>
      </c>
      <c r="BF798" s="53">
        <v>1.6470720000000001E-2</v>
      </c>
      <c r="BG798" s="53">
        <v>1.840228E-2</v>
      </c>
      <c r="BH798" s="53">
        <v>1.1068069999999999E-2</v>
      </c>
      <c r="BI798" s="53">
        <v>1.272743E-2</v>
      </c>
      <c r="BJ798" s="53">
        <v>1.5031829999999999E-2</v>
      </c>
      <c r="BK798" s="53">
        <v>1.4238560000000001E-2</v>
      </c>
      <c r="BL798" s="53">
        <v>1.1819440000000001E-2</v>
      </c>
      <c r="BM798" s="53">
        <v>7.1196100000000002E-3</v>
      </c>
      <c r="BN798" s="53">
        <v>-7.9175000000000003E-4</v>
      </c>
      <c r="BO798" s="53">
        <v>-1.275781E-2</v>
      </c>
      <c r="BP798" s="53">
        <v>-2.0378719999999999E-2</v>
      </c>
      <c r="BQ798" s="53">
        <v>4.3953200000000003E-3</v>
      </c>
      <c r="BR798" s="53">
        <v>-6.6590599999999996E-3</v>
      </c>
      <c r="BS798" s="53">
        <v>-8.6661700000000008E-3</v>
      </c>
      <c r="BT798" s="53">
        <v>1.1932480000000001E-2</v>
      </c>
      <c r="BU798" s="53">
        <v>1.6167689999999998E-2</v>
      </c>
      <c r="BV798" s="53">
        <v>-2.9961200000000001E-3</v>
      </c>
      <c r="BW798" s="53">
        <v>-2.4713199999999999E-3</v>
      </c>
      <c r="BX798" s="53">
        <v>-3.19784E-3</v>
      </c>
      <c r="BY798" s="53">
        <v>-5.0981000000000004E-3</v>
      </c>
      <c r="BZ798" s="53">
        <v>6.0914100000000002E-3</v>
      </c>
      <c r="CA798" s="53">
        <v>9.8042500000000005E-3</v>
      </c>
      <c r="CB798" s="53">
        <v>1.544544E-2</v>
      </c>
      <c r="CC798" s="53">
        <v>2.455191E-2</v>
      </c>
      <c r="CD798" s="53">
        <v>2.3820629999999999E-2</v>
      </c>
      <c r="CE798" s="53">
        <v>2.557719E-2</v>
      </c>
      <c r="CF798" s="53">
        <v>1.8193379999999999E-2</v>
      </c>
      <c r="CG798" s="53">
        <v>1.9747440000000002E-2</v>
      </c>
      <c r="CH798" s="53">
        <v>2.2095150000000001E-2</v>
      </c>
      <c r="CI798" s="53">
        <v>2.2632329999999999E-2</v>
      </c>
      <c r="CJ798" s="53">
        <v>2.067072E-2</v>
      </c>
      <c r="CK798" s="53">
        <v>1.5960479999999999E-2</v>
      </c>
      <c r="CL798" s="53">
        <v>1.010556E-2</v>
      </c>
      <c r="CM798" s="53">
        <v>1.9285999999999999E-3</v>
      </c>
      <c r="CN798" s="53">
        <v>-7.7968899999999999E-3</v>
      </c>
      <c r="CO798" s="53">
        <v>1.736526E-2</v>
      </c>
      <c r="CP798" s="53">
        <v>7.0036200000000003E-3</v>
      </c>
      <c r="CQ798" s="53">
        <v>5.2379100000000001E-3</v>
      </c>
      <c r="CR798" s="53">
        <v>2.791633E-2</v>
      </c>
      <c r="CS798" s="53">
        <v>3.0566280000000001E-2</v>
      </c>
      <c r="CT798" s="53">
        <v>1.021851E-2</v>
      </c>
      <c r="CU798" s="53">
        <v>9.3911299999999993E-3</v>
      </c>
      <c r="CV798" s="53">
        <v>7.24568E-3</v>
      </c>
      <c r="CW798" s="53">
        <v>3.9689199999999999E-3</v>
      </c>
      <c r="CX798" s="53">
        <v>1.4459390000000001E-2</v>
      </c>
      <c r="CY798" s="53">
        <v>1.803594E-2</v>
      </c>
      <c r="CZ798" s="53">
        <v>2.3587670000000002E-2</v>
      </c>
      <c r="DA798" s="53">
        <v>3.1978239999999998E-2</v>
      </c>
      <c r="DB798" s="53">
        <v>3.117054E-2</v>
      </c>
      <c r="DC798" s="53">
        <v>3.2752110000000001E-2</v>
      </c>
      <c r="DD798" s="53">
        <v>2.5318730000000001E-2</v>
      </c>
      <c r="DE798" s="53">
        <v>2.6767470000000002E-2</v>
      </c>
      <c r="DF798" s="53">
        <v>2.9158460000000001E-2</v>
      </c>
      <c r="DG798" s="53">
        <v>3.1026089999999999E-2</v>
      </c>
      <c r="DH798" s="53">
        <v>2.9521970000000002E-2</v>
      </c>
      <c r="DI798" s="53">
        <v>2.480135E-2</v>
      </c>
      <c r="DJ798" s="53">
        <v>2.100291E-2</v>
      </c>
      <c r="DK798" s="53">
        <v>1.6614960000000002E-2</v>
      </c>
      <c r="DL798" s="53">
        <v>4.7848999999999999E-3</v>
      </c>
      <c r="DM798" s="53">
        <v>3.03352E-2</v>
      </c>
      <c r="DN798" s="53">
        <v>2.0666299999999999E-2</v>
      </c>
      <c r="DO798" s="53">
        <v>1.9141999999999999E-2</v>
      </c>
      <c r="DP798" s="53">
        <v>4.3900130000000002E-2</v>
      </c>
      <c r="DQ798" s="53">
        <v>4.4964860000000002E-2</v>
      </c>
      <c r="DR798" s="53">
        <v>2.3433099999999998E-2</v>
      </c>
      <c r="DS798" s="53">
        <v>2.1253580000000001E-2</v>
      </c>
      <c r="DT798" s="53">
        <v>1.7689239999999998E-2</v>
      </c>
      <c r="DU798" s="53">
        <v>1.3035949999999999E-2</v>
      </c>
      <c r="DV798" s="53">
        <v>2.2827409999999999E-2</v>
      </c>
      <c r="DW798" s="53">
        <v>2.626763E-2</v>
      </c>
      <c r="DX798" s="53">
        <v>3.1729899999999998E-2</v>
      </c>
      <c r="DY798" s="53">
        <v>4.2700679999999998E-2</v>
      </c>
      <c r="DZ798" s="53">
        <v>4.1782609999999998E-2</v>
      </c>
      <c r="EA798" s="53">
        <v>4.3111539999999997E-2</v>
      </c>
      <c r="EB798" s="53">
        <v>3.5606609999999997E-2</v>
      </c>
      <c r="EC798" s="53">
        <v>3.6903239999999997E-2</v>
      </c>
      <c r="ED798" s="53">
        <v>3.9356799999999997E-2</v>
      </c>
      <c r="EE798" s="53">
        <v>4.3145370000000002E-2</v>
      </c>
      <c r="EF798" s="53">
        <v>4.2301789999999999E-2</v>
      </c>
      <c r="EG798" s="53">
        <v>3.7566170000000003E-2</v>
      </c>
      <c r="EH798" s="53">
        <v>3.6736900000000003E-2</v>
      </c>
      <c r="EI798" s="53">
        <v>3.7819749999999999E-2</v>
      </c>
      <c r="EJ798" s="53">
        <v>2.2951059999999999E-2</v>
      </c>
      <c r="EK798" s="53">
        <v>4.9061750000000001E-2</v>
      </c>
      <c r="EL798" s="53">
        <v>4.0392989999999997E-2</v>
      </c>
      <c r="EM798" s="53">
        <v>3.921728E-2</v>
      </c>
      <c r="EN798" s="53">
        <v>6.6978259999999998E-2</v>
      </c>
      <c r="EO798" s="53">
        <v>6.5754119999999999E-2</v>
      </c>
      <c r="EP798" s="53">
        <v>4.2512899999999999E-2</v>
      </c>
      <c r="EQ798" s="53">
        <v>3.8381079999999998E-2</v>
      </c>
      <c r="ER798" s="53">
        <v>3.2768020000000002E-2</v>
      </c>
      <c r="ES798" s="53">
        <v>2.6127290000000001E-2</v>
      </c>
      <c r="ET798" s="53">
        <v>3.4909450000000002E-2</v>
      </c>
      <c r="EU798" s="53">
        <v>3.815288E-2</v>
      </c>
      <c r="EV798" s="53">
        <v>4.3485950000000002E-2</v>
      </c>
      <c r="EW798" s="53">
        <v>65.15992</v>
      </c>
      <c r="EX798" s="53">
        <v>63.660890000000002</v>
      </c>
      <c r="EY798" s="53">
        <v>62.713560000000001</v>
      </c>
      <c r="EZ798" s="53">
        <v>61.687240000000003</v>
      </c>
      <c r="FA798" s="53">
        <v>60.600299999999997</v>
      </c>
      <c r="FB798" s="53">
        <v>59.922969999999999</v>
      </c>
      <c r="FC798" s="53">
        <v>59.361789999999999</v>
      </c>
      <c r="FD798" s="53">
        <v>60.886609999999997</v>
      </c>
      <c r="FE798" s="53">
        <v>66.180009999999996</v>
      </c>
      <c r="FF798" s="53">
        <v>72.635599999999997</v>
      </c>
      <c r="FG798" s="53">
        <v>77.327690000000004</v>
      </c>
      <c r="FH798" s="53">
        <v>80.655559999999994</v>
      </c>
      <c r="FI798" s="53">
        <v>83.349490000000003</v>
      </c>
      <c r="FJ798" s="53">
        <v>85.603210000000004</v>
      </c>
      <c r="FK798" s="53">
        <v>87.503609999999995</v>
      </c>
      <c r="FL798" s="53">
        <v>88.787080000000003</v>
      </c>
      <c r="FM798" s="53">
        <v>89.107619999999997</v>
      </c>
      <c r="FN798" s="53">
        <v>87.795580000000001</v>
      </c>
      <c r="FO798" s="53">
        <v>83.938569999999999</v>
      </c>
      <c r="FP798" s="53">
        <v>77.779979999999995</v>
      </c>
      <c r="FQ798" s="53">
        <v>72.937579999999997</v>
      </c>
      <c r="FR798" s="53">
        <v>69.712310000000002</v>
      </c>
      <c r="FS798" s="53">
        <v>67.360079999999996</v>
      </c>
      <c r="FT798" s="53">
        <v>65.79589</v>
      </c>
      <c r="FU798" s="53">
        <v>2330.1999999999998</v>
      </c>
      <c r="FV798" s="53">
        <v>2780.6889999999999</v>
      </c>
      <c r="FW798" s="53">
        <v>15.557399999999999</v>
      </c>
      <c r="FX798" s="53">
        <v>1</v>
      </c>
    </row>
    <row r="799" spans="1:180" x14ac:dyDescent="0.3">
      <c r="A799" t="s">
        <v>174</v>
      </c>
      <c r="B799" t="s">
        <v>249</v>
      </c>
      <c r="C799" t="s">
        <v>0</v>
      </c>
      <c r="D799" t="s">
        <v>227</v>
      </c>
      <c r="E799" t="s">
        <v>188</v>
      </c>
      <c r="F799" t="s">
        <v>235</v>
      </c>
      <c r="G799" t="s">
        <v>242</v>
      </c>
      <c r="H799" s="53">
        <v>410</v>
      </c>
      <c r="I799" s="53">
        <v>0.40066853000000002</v>
      </c>
      <c r="J799" s="53">
        <v>0.38481041999999999</v>
      </c>
      <c r="K799" s="53">
        <v>0.38028242000000001</v>
      </c>
      <c r="L799" s="53">
        <v>0.37766092000000001</v>
      </c>
      <c r="M799" s="53">
        <v>0.37652805</v>
      </c>
      <c r="N799" s="53">
        <v>0.38505671000000002</v>
      </c>
      <c r="O799" s="53">
        <v>0.37164199999999997</v>
      </c>
      <c r="P799" s="53">
        <v>0.43091369000000002</v>
      </c>
      <c r="Q799" s="53">
        <v>0.54723027999999996</v>
      </c>
      <c r="R799" s="53">
        <v>0.62457554999999998</v>
      </c>
      <c r="S799" s="53">
        <v>0.71031966999999996</v>
      </c>
      <c r="T799" s="53">
        <v>0.79150869000000001</v>
      </c>
      <c r="U799" s="53">
        <v>0.86212217000000002</v>
      </c>
      <c r="V799" s="53">
        <v>0.90900444000000002</v>
      </c>
      <c r="W799" s="53">
        <v>0.94007136999999996</v>
      </c>
      <c r="X799" s="53">
        <v>0.94307379999999996</v>
      </c>
      <c r="Y799" s="53">
        <v>0.88421952999999998</v>
      </c>
      <c r="Z799" s="53">
        <v>0.75684605999999999</v>
      </c>
      <c r="AA799" s="53">
        <v>0.67479235000000004</v>
      </c>
      <c r="AB799" s="53">
        <v>0.56263848999999999</v>
      </c>
      <c r="AC799" s="53">
        <v>0.50839999999999996</v>
      </c>
      <c r="AD799" s="53">
        <v>0.49552108</v>
      </c>
      <c r="AE799" s="53">
        <v>0.45897695999999999</v>
      </c>
      <c r="AF799" s="53">
        <v>0.43190917000000001</v>
      </c>
      <c r="AG799" s="53">
        <v>-1.4931999999999999E-4</v>
      </c>
      <c r="AH799" s="53">
        <v>1.1326699999999999E-3</v>
      </c>
      <c r="AI799" s="53">
        <v>5.4407800000000001E-3</v>
      </c>
      <c r="AJ799" s="53">
        <v>7.5159099999999998E-3</v>
      </c>
      <c r="AK799" s="53">
        <v>7.1654500000000003E-3</v>
      </c>
      <c r="AL799" s="53">
        <v>3.3140700000000001E-3</v>
      </c>
      <c r="AM799" s="53">
        <v>-2.4126120000000001E-2</v>
      </c>
      <c r="AN799" s="53">
        <v>-3.6127190000000003E-2</v>
      </c>
      <c r="AO799" s="53">
        <v>-3.5218470000000002E-2</v>
      </c>
      <c r="AP799" s="53">
        <v>-6.5917669999999998E-2</v>
      </c>
      <c r="AQ799" s="53">
        <v>-7.6662250000000001E-2</v>
      </c>
      <c r="AR799" s="53">
        <v>-6.2754149999999995E-2</v>
      </c>
      <c r="AS799" s="53">
        <v>-4.7739869999999997E-2</v>
      </c>
      <c r="AT799" s="53">
        <v>-5.1239050000000001E-2</v>
      </c>
      <c r="AU799" s="53">
        <v>-5.7383110000000001E-2</v>
      </c>
      <c r="AV799" s="53">
        <v>-5.886723E-2</v>
      </c>
      <c r="AW799" s="53">
        <v>-6.3308760000000006E-2</v>
      </c>
      <c r="AX799" s="53">
        <v>-5.3044319999999999E-2</v>
      </c>
      <c r="AY799" s="53">
        <v>-1.9626129999999999E-2</v>
      </c>
      <c r="AZ799" s="53">
        <v>-4.9827259999999998E-2</v>
      </c>
      <c r="BA799" s="53">
        <v>-4.7439210000000002E-2</v>
      </c>
      <c r="BB799" s="53">
        <v>-2.1950870000000001E-2</v>
      </c>
      <c r="BC799" s="53">
        <v>-6.1154800000000004E-3</v>
      </c>
      <c r="BD799" s="53">
        <v>2.7688499999999998E-3</v>
      </c>
      <c r="BE799" s="53">
        <v>1.2914180000000001E-2</v>
      </c>
      <c r="BF799" s="53">
        <v>1.3041280000000001E-2</v>
      </c>
      <c r="BG799" s="53">
        <v>1.7132669999999999E-2</v>
      </c>
      <c r="BH799" s="53">
        <v>1.9142280000000001E-2</v>
      </c>
      <c r="BI799" s="53">
        <v>1.8488500000000001E-2</v>
      </c>
      <c r="BJ799" s="53">
        <v>1.5988280000000001E-2</v>
      </c>
      <c r="BK799" s="53">
        <v>-7.7978300000000004E-3</v>
      </c>
      <c r="BL799" s="53">
        <v>-1.9732320000000001E-2</v>
      </c>
      <c r="BM799" s="53">
        <v>-1.9247489999999999E-2</v>
      </c>
      <c r="BN799" s="53">
        <v>-4.6897359999999999E-2</v>
      </c>
      <c r="BO799" s="53">
        <v>-5.3558550000000003E-2</v>
      </c>
      <c r="BP799" s="53">
        <v>-3.8184530000000001E-2</v>
      </c>
      <c r="BQ799" s="53">
        <v>-1.9082749999999999E-2</v>
      </c>
      <c r="BR799" s="53">
        <v>-2.0944480000000001E-2</v>
      </c>
      <c r="BS799" s="53">
        <v>-2.6549340000000001E-2</v>
      </c>
      <c r="BT799" s="53">
        <v>-2.6173700000000001E-2</v>
      </c>
      <c r="BU799" s="53">
        <v>-3.126582E-2</v>
      </c>
      <c r="BV799" s="53">
        <v>-2.313991E-2</v>
      </c>
      <c r="BW799" s="53">
        <v>8.24043E-3</v>
      </c>
      <c r="BX799" s="53">
        <v>-2.70566E-2</v>
      </c>
      <c r="BY799" s="53">
        <v>-2.7671390000000001E-2</v>
      </c>
      <c r="BZ799" s="53">
        <v>-4.7097900000000002E-3</v>
      </c>
      <c r="CA799" s="53">
        <v>1.0064389999999999E-2</v>
      </c>
      <c r="CB799" s="53">
        <v>1.7675260000000002E-2</v>
      </c>
      <c r="CC799" s="53">
        <v>2.1961899999999999E-2</v>
      </c>
      <c r="CD799" s="53">
        <v>2.128913E-2</v>
      </c>
      <c r="CE799" s="53">
        <v>2.523042E-2</v>
      </c>
      <c r="CF799" s="53">
        <v>2.7194639999999999E-2</v>
      </c>
      <c r="CG799" s="53">
        <v>2.6330820000000001E-2</v>
      </c>
      <c r="CH799" s="53">
        <v>2.4766380000000001E-2</v>
      </c>
      <c r="CI799" s="53">
        <v>3.5110800000000002E-3</v>
      </c>
      <c r="CJ799" s="53">
        <v>-8.3772399999999993E-3</v>
      </c>
      <c r="CK799" s="53">
        <v>-8.1860600000000002E-3</v>
      </c>
      <c r="CL799" s="53">
        <v>-3.3723929999999999E-2</v>
      </c>
      <c r="CM799" s="53">
        <v>-3.7557029999999998E-2</v>
      </c>
      <c r="CN799" s="53">
        <v>-2.1167680000000001E-2</v>
      </c>
      <c r="CO799" s="53">
        <v>7.6506000000000002E-4</v>
      </c>
      <c r="CP799" s="53">
        <v>3.7469999999999999E-5</v>
      </c>
      <c r="CQ799" s="53">
        <v>-5.1939600000000001E-3</v>
      </c>
      <c r="CR799" s="53">
        <v>-3.53031E-3</v>
      </c>
      <c r="CS799" s="53">
        <v>-9.0730099999999994E-3</v>
      </c>
      <c r="CT799" s="53">
        <v>-2.42823E-3</v>
      </c>
      <c r="CU799" s="53">
        <v>2.7540769999999999E-2</v>
      </c>
      <c r="CV799" s="53">
        <v>-1.1285699999999999E-2</v>
      </c>
      <c r="CW799" s="53">
        <v>-1.398026E-2</v>
      </c>
      <c r="CX799" s="53">
        <v>7.2312899999999996E-3</v>
      </c>
      <c r="CY799" s="53">
        <v>2.1270509999999999E-2</v>
      </c>
      <c r="CZ799" s="53">
        <v>2.7999389999999999E-2</v>
      </c>
      <c r="DA799" s="53">
        <v>3.100961E-2</v>
      </c>
      <c r="DB799" s="53">
        <v>2.9537009999999999E-2</v>
      </c>
      <c r="DC799" s="53">
        <v>3.3328200000000002E-2</v>
      </c>
      <c r="DD799" s="53">
        <v>3.524704E-2</v>
      </c>
      <c r="DE799" s="53">
        <v>3.4173130000000003E-2</v>
      </c>
      <c r="DF799" s="53">
        <v>3.3544480000000002E-2</v>
      </c>
      <c r="DG799" s="53">
        <v>1.482002E-2</v>
      </c>
      <c r="DH799" s="53">
        <v>2.9777900000000001E-3</v>
      </c>
      <c r="DI799" s="53">
        <v>2.8753699999999999E-3</v>
      </c>
      <c r="DJ799" s="53">
        <v>-2.0550510000000001E-2</v>
      </c>
      <c r="DK799" s="53">
        <v>-2.1555459999999999E-2</v>
      </c>
      <c r="DL799" s="53">
        <v>-4.1507999999999996E-3</v>
      </c>
      <c r="DM799" s="53">
        <v>2.0612869999999998E-2</v>
      </c>
      <c r="DN799" s="53">
        <v>2.1019389999999999E-2</v>
      </c>
      <c r="DO799" s="53">
        <v>1.6161379999999999E-2</v>
      </c>
      <c r="DP799" s="53">
        <v>1.9113129999999999E-2</v>
      </c>
      <c r="DQ799" s="53">
        <v>1.3119840000000001E-2</v>
      </c>
      <c r="DR799" s="53">
        <v>1.8283500000000001E-2</v>
      </c>
      <c r="DS799" s="53">
        <v>4.6841059999999997E-2</v>
      </c>
      <c r="DT799" s="53">
        <v>4.48519E-3</v>
      </c>
      <c r="DU799" s="53">
        <v>-2.8913000000000002E-4</v>
      </c>
      <c r="DV799" s="53">
        <v>1.9172419999999999E-2</v>
      </c>
      <c r="DW799" s="53">
        <v>3.2476629999999999E-2</v>
      </c>
      <c r="DX799" s="53">
        <v>3.832352E-2</v>
      </c>
      <c r="DY799" s="53">
        <v>4.4073109999999999E-2</v>
      </c>
      <c r="DZ799" s="53">
        <v>4.1445629999999997E-2</v>
      </c>
      <c r="EA799" s="53">
        <v>4.5020089999999999E-2</v>
      </c>
      <c r="EB799" s="53">
        <v>4.6873409999999997E-2</v>
      </c>
      <c r="EC799" s="53">
        <v>4.5496139999999997E-2</v>
      </c>
      <c r="ED799" s="53">
        <v>4.621869E-2</v>
      </c>
      <c r="EE799" s="53">
        <v>3.1148309999999998E-2</v>
      </c>
      <c r="EF799" s="53">
        <v>1.9372710000000001E-2</v>
      </c>
      <c r="EG799" s="53">
        <v>1.8846350000000001E-2</v>
      </c>
      <c r="EH799" s="53">
        <v>-1.5302E-3</v>
      </c>
      <c r="EI799" s="53">
        <v>1.5482E-3</v>
      </c>
      <c r="EJ799" s="53">
        <v>2.0418820000000001E-2</v>
      </c>
      <c r="EK799" s="53">
        <v>4.926999E-2</v>
      </c>
      <c r="EL799" s="53">
        <v>5.1313959999999999E-2</v>
      </c>
      <c r="EM799" s="53">
        <v>4.6995139999999998E-2</v>
      </c>
      <c r="EN799" s="53">
        <v>5.1806619999999998E-2</v>
      </c>
      <c r="EO799" s="53">
        <v>4.5162769999999998E-2</v>
      </c>
      <c r="EP799" s="53">
        <v>4.818791E-2</v>
      </c>
      <c r="EQ799" s="53">
        <v>7.4707659999999995E-2</v>
      </c>
      <c r="ER799" s="53">
        <v>2.725586E-2</v>
      </c>
      <c r="ES799" s="53">
        <v>1.947869E-2</v>
      </c>
      <c r="ET799" s="53">
        <v>3.641349E-2</v>
      </c>
      <c r="EU799" s="53">
        <v>4.8656499999999998E-2</v>
      </c>
      <c r="EV799" s="53">
        <v>5.3229930000000002E-2</v>
      </c>
      <c r="EW799" s="53">
        <v>70.767690000000002</v>
      </c>
      <c r="EX799" s="53">
        <v>69.131320000000002</v>
      </c>
      <c r="EY799" s="53">
        <v>67.998620000000003</v>
      </c>
      <c r="EZ799" s="53">
        <v>66.809730000000002</v>
      </c>
      <c r="FA799" s="53">
        <v>65.644549999999995</v>
      </c>
      <c r="FB799" s="53">
        <v>64.729740000000007</v>
      </c>
      <c r="FC799" s="53">
        <v>64.83878</v>
      </c>
      <c r="FD799" s="53">
        <v>68.538749999999993</v>
      </c>
      <c r="FE799" s="53">
        <v>74.102800000000002</v>
      </c>
      <c r="FF799" s="53">
        <v>78.512069999999994</v>
      </c>
      <c r="FG799" s="53">
        <v>81.898039999999995</v>
      </c>
      <c r="FH799" s="53">
        <v>85.132900000000006</v>
      </c>
      <c r="FI799" s="53">
        <v>87.906790000000001</v>
      </c>
      <c r="FJ799" s="53">
        <v>90.562399999999997</v>
      </c>
      <c r="FK799" s="53">
        <v>92.734899999999996</v>
      </c>
      <c r="FL799" s="53">
        <v>94.475120000000004</v>
      </c>
      <c r="FM799" s="53">
        <v>95.298490000000001</v>
      </c>
      <c r="FN799" s="53">
        <v>95.224180000000004</v>
      </c>
      <c r="FO799" s="53">
        <v>93.60436</v>
      </c>
      <c r="FP799" s="53">
        <v>89.732230000000001</v>
      </c>
      <c r="FQ799" s="53">
        <v>83.507409999999993</v>
      </c>
      <c r="FR799" s="53">
        <v>78.249030000000005</v>
      </c>
      <c r="FS799" s="53">
        <v>75.049520000000001</v>
      </c>
      <c r="FT799" s="53">
        <v>72.892439999999993</v>
      </c>
      <c r="FU799" s="53">
        <v>2330.9679999999998</v>
      </c>
      <c r="FV799" s="53">
        <v>3323.3110000000001</v>
      </c>
      <c r="FW799" s="53">
        <v>15.741400000000001</v>
      </c>
      <c r="FX799" s="53">
        <v>1</v>
      </c>
    </row>
    <row r="800" spans="1:180" x14ac:dyDescent="0.3">
      <c r="A800" t="s">
        <v>174</v>
      </c>
      <c r="B800" t="s">
        <v>249</v>
      </c>
      <c r="C800" t="s">
        <v>0</v>
      </c>
      <c r="D800" t="s">
        <v>227</v>
      </c>
      <c r="E800" t="s">
        <v>187</v>
      </c>
      <c r="F800" t="s">
        <v>235</v>
      </c>
      <c r="G800" t="s">
        <v>242</v>
      </c>
      <c r="H800" s="53">
        <v>410</v>
      </c>
      <c r="I800" s="53">
        <v>0.36786688000000001</v>
      </c>
      <c r="J800" s="53">
        <v>0.35458251000000002</v>
      </c>
      <c r="K800" s="53">
        <v>0.34668496999999998</v>
      </c>
      <c r="L800" s="53">
        <v>0.34432415</v>
      </c>
      <c r="M800" s="53">
        <v>0.34413128999999998</v>
      </c>
      <c r="N800" s="53">
        <v>0.34567042999999997</v>
      </c>
      <c r="O800" s="53">
        <v>0.34846576000000001</v>
      </c>
      <c r="P800" s="53">
        <v>0.41642675000000001</v>
      </c>
      <c r="Q800" s="53">
        <v>0.52640719999999996</v>
      </c>
      <c r="R800" s="53">
        <v>0.60593777000000004</v>
      </c>
      <c r="S800" s="53">
        <v>0.68889142999999997</v>
      </c>
      <c r="T800" s="53">
        <v>0.74625821999999997</v>
      </c>
      <c r="U800" s="53">
        <v>0.78618893999999995</v>
      </c>
      <c r="V800" s="53">
        <v>0.81890284000000002</v>
      </c>
      <c r="W800" s="53">
        <v>0.84993819999999998</v>
      </c>
      <c r="X800" s="53">
        <v>0.85788277000000002</v>
      </c>
      <c r="Y800" s="53">
        <v>0.80601531000000004</v>
      </c>
      <c r="Z800" s="53">
        <v>0.68198252000000004</v>
      </c>
      <c r="AA800" s="53">
        <v>0.59627980999999997</v>
      </c>
      <c r="AB800" s="53">
        <v>0.50323892000000003</v>
      </c>
      <c r="AC800" s="53">
        <v>0.45029644000000002</v>
      </c>
      <c r="AD800" s="53">
        <v>0.44011162999999998</v>
      </c>
      <c r="AE800" s="53">
        <v>0.40512764000000001</v>
      </c>
      <c r="AF800" s="53">
        <v>0.38551636</v>
      </c>
      <c r="AG800" s="53">
        <v>-4.1644899999999999E-3</v>
      </c>
      <c r="AH800" s="53">
        <v>-2.7885700000000002E-3</v>
      </c>
      <c r="AI800" s="53">
        <v>-3.3283000000000002E-3</v>
      </c>
      <c r="AJ800" s="53">
        <v>-2.96861E-3</v>
      </c>
      <c r="AK800" s="53">
        <v>-3.8277200000000002E-3</v>
      </c>
      <c r="AL800" s="53">
        <v>-7.4063999999999996E-3</v>
      </c>
      <c r="AM800" s="53">
        <v>-1.38516E-2</v>
      </c>
      <c r="AN800" s="53">
        <v>-1.2549569999999999E-2</v>
      </c>
      <c r="AO800" s="53">
        <v>-1.260963E-2</v>
      </c>
      <c r="AP800" s="53">
        <v>-2.9387079999999999E-2</v>
      </c>
      <c r="AQ800" s="53">
        <v>-2.9991830000000001E-2</v>
      </c>
      <c r="AR800" s="53">
        <v>-3.238721E-2</v>
      </c>
      <c r="AS800" s="53">
        <v>-3.7083680000000001E-2</v>
      </c>
      <c r="AT800" s="53">
        <v>-4.5778550000000001E-2</v>
      </c>
      <c r="AU800" s="53">
        <v>-4.5374949999999997E-2</v>
      </c>
      <c r="AV800" s="53">
        <v>-3.9145489999999998E-2</v>
      </c>
      <c r="AW800" s="53">
        <v>-3.8414749999999998E-2</v>
      </c>
      <c r="AX800" s="53">
        <v>-3.8492319999999997E-2</v>
      </c>
      <c r="AY800" s="53">
        <v>-7.9309199999999993E-3</v>
      </c>
      <c r="AZ800" s="53">
        <v>-3.2037070000000001E-2</v>
      </c>
      <c r="BA800" s="53">
        <v>-3.8223189999999997E-2</v>
      </c>
      <c r="BB800" s="53">
        <v>-2.6037910000000001E-2</v>
      </c>
      <c r="BC800" s="53">
        <v>-1.8771280000000001E-2</v>
      </c>
      <c r="BD800" s="53">
        <v>-7.16053E-3</v>
      </c>
      <c r="BE800" s="53">
        <v>6.6292900000000004E-3</v>
      </c>
      <c r="BF800" s="53">
        <v>6.9828299999999998E-3</v>
      </c>
      <c r="BG800" s="53">
        <v>5.8499199999999998E-3</v>
      </c>
      <c r="BH800" s="53">
        <v>6.4944800000000004E-3</v>
      </c>
      <c r="BI800" s="53">
        <v>5.6132700000000001E-3</v>
      </c>
      <c r="BJ800" s="53">
        <v>3.1415000000000002E-3</v>
      </c>
      <c r="BK800" s="53">
        <v>-2.0474999999999999E-4</v>
      </c>
      <c r="BL800" s="53">
        <v>-1.9720999999999999E-4</v>
      </c>
      <c r="BM800" s="53">
        <v>1.2988800000000001E-3</v>
      </c>
      <c r="BN800" s="53">
        <v>-1.315936E-2</v>
      </c>
      <c r="BO800" s="53">
        <v>-9.9508200000000008E-3</v>
      </c>
      <c r="BP800" s="53">
        <v>-8.3257899999999996E-3</v>
      </c>
      <c r="BQ800" s="53">
        <v>-8.3830199999999997E-3</v>
      </c>
      <c r="BR800" s="53">
        <v>-1.530313E-2</v>
      </c>
      <c r="BS800" s="53">
        <v>-1.3406589999999999E-2</v>
      </c>
      <c r="BT800" s="53">
        <v>-6.0890299999999996E-3</v>
      </c>
      <c r="BU800" s="53">
        <v>-5.9685299999999997E-3</v>
      </c>
      <c r="BV800" s="53">
        <v>-7.9901999999999994E-3</v>
      </c>
      <c r="BW800" s="53">
        <v>1.523244E-2</v>
      </c>
      <c r="BX800" s="53">
        <v>-1.2697170000000001E-2</v>
      </c>
      <c r="BY800" s="53">
        <v>-2.1762589999999998E-2</v>
      </c>
      <c r="BZ800" s="53">
        <v>-1.1202429999999999E-2</v>
      </c>
      <c r="CA800" s="53">
        <v>-4.84083E-3</v>
      </c>
      <c r="CB800" s="53">
        <v>5.3265600000000001E-3</v>
      </c>
      <c r="CC800" s="53">
        <v>1.4105070000000001E-2</v>
      </c>
      <c r="CD800" s="53">
        <v>1.3750500000000001E-2</v>
      </c>
      <c r="CE800" s="53">
        <v>1.2206720000000001E-2</v>
      </c>
      <c r="CF800" s="53">
        <v>1.3048580000000001E-2</v>
      </c>
      <c r="CG800" s="53">
        <v>1.2152029999999999E-2</v>
      </c>
      <c r="CH800" s="53">
        <v>1.044692E-2</v>
      </c>
      <c r="CI800" s="53">
        <v>9.2469800000000001E-3</v>
      </c>
      <c r="CJ800" s="53">
        <v>8.3579699999999993E-3</v>
      </c>
      <c r="CK800" s="53">
        <v>1.093191E-2</v>
      </c>
      <c r="CL800" s="53">
        <v>-1.9200700000000001E-3</v>
      </c>
      <c r="CM800" s="53">
        <v>3.92948E-3</v>
      </c>
      <c r="CN800" s="53">
        <v>8.3391100000000003E-3</v>
      </c>
      <c r="CO800" s="53">
        <v>1.149496E-2</v>
      </c>
      <c r="CP800" s="53">
        <v>5.8040399999999999E-3</v>
      </c>
      <c r="CQ800" s="53">
        <v>8.7345600000000006E-3</v>
      </c>
      <c r="CR800" s="53">
        <v>1.6805779999999999E-2</v>
      </c>
      <c r="CS800" s="53">
        <v>1.6503650000000002E-2</v>
      </c>
      <c r="CT800" s="53">
        <v>1.313546E-2</v>
      </c>
      <c r="CU800" s="53">
        <v>3.1275329999999997E-2</v>
      </c>
      <c r="CV800" s="53">
        <v>6.9760999999999998E-4</v>
      </c>
      <c r="CW800" s="53">
        <v>-1.0362049999999999E-2</v>
      </c>
      <c r="CX800" s="53">
        <v>-9.2745999999999996E-4</v>
      </c>
      <c r="CY800" s="53">
        <v>4.8073300000000003E-3</v>
      </c>
      <c r="CZ800" s="53">
        <v>1.3975059999999999E-2</v>
      </c>
      <c r="DA800" s="53">
        <v>2.158084E-2</v>
      </c>
      <c r="DB800" s="53">
        <v>2.0518160000000001E-2</v>
      </c>
      <c r="DC800" s="53">
        <v>1.8563530000000002E-2</v>
      </c>
      <c r="DD800" s="53">
        <v>1.9602669999999999E-2</v>
      </c>
      <c r="DE800" s="53">
        <v>1.8690829999999999E-2</v>
      </c>
      <c r="DF800" s="53">
        <v>1.7752380000000002E-2</v>
      </c>
      <c r="DG800" s="53">
        <v>1.869875E-2</v>
      </c>
      <c r="DH800" s="53">
        <v>1.691316E-2</v>
      </c>
      <c r="DI800" s="53">
        <v>2.056494E-2</v>
      </c>
      <c r="DJ800" s="53">
        <v>9.3191799999999998E-3</v>
      </c>
      <c r="DK800" s="53">
        <v>1.7809829999999999E-2</v>
      </c>
      <c r="DL800" s="53">
        <v>2.500397E-2</v>
      </c>
      <c r="DM800" s="53">
        <v>3.1372909999999997E-2</v>
      </c>
      <c r="DN800" s="53">
        <v>2.6911210000000001E-2</v>
      </c>
      <c r="DO800" s="53">
        <v>3.087575E-2</v>
      </c>
      <c r="DP800" s="53">
        <v>3.9700590000000001E-2</v>
      </c>
      <c r="DQ800" s="53">
        <v>3.8975830000000003E-2</v>
      </c>
      <c r="DR800" s="53">
        <v>3.4261159999999999E-2</v>
      </c>
      <c r="DS800" s="53">
        <v>4.7318220000000001E-2</v>
      </c>
      <c r="DT800" s="53">
        <v>1.40924E-2</v>
      </c>
      <c r="DU800" s="53">
        <v>1.03849E-3</v>
      </c>
      <c r="DV800" s="53">
        <v>9.3475499999999996E-3</v>
      </c>
      <c r="DW800" s="53">
        <v>1.4455529999999999E-2</v>
      </c>
      <c r="DX800" s="53">
        <v>2.2623549999999999E-2</v>
      </c>
      <c r="DY800" s="53">
        <v>3.2374670000000001E-2</v>
      </c>
      <c r="DZ800" s="53">
        <v>3.0289610000000002E-2</v>
      </c>
      <c r="EA800" s="53">
        <v>2.7741709999999999E-2</v>
      </c>
      <c r="EB800" s="53">
        <v>2.906576E-2</v>
      </c>
      <c r="EC800" s="53">
        <v>2.8131779999999999E-2</v>
      </c>
      <c r="ED800" s="53">
        <v>2.8300249999999999E-2</v>
      </c>
      <c r="EE800" s="53">
        <v>3.2345600000000002E-2</v>
      </c>
      <c r="EF800" s="53">
        <v>2.9265510000000002E-2</v>
      </c>
      <c r="EG800" s="53">
        <v>3.4473499999999997E-2</v>
      </c>
      <c r="EH800" s="53">
        <v>2.5546900000000001E-2</v>
      </c>
      <c r="EI800" s="53">
        <v>3.7850790000000002E-2</v>
      </c>
      <c r="EJ800" s="53">
        <v>4.9065400000000002E-2</v>
      </c>
      <c r="EK800" s="53">
        <v>6.007357E-2</v>
      </c>
      <c r="EL800" s="53">
        <v>5.7386630000000001E-2</v>
      </c>
      <c r="EM800" s="53">
        <v>6.28441E-2</v>
      </c>
      <c r="EN800" s="53">
        <v>7.2757039999999995E-2</v>
      </c>
      <c r="EO800" s="53">
        <v>7.1422040000000006E-2</v>
      </c>
      <c r="EP800" s="53">
        <v>6.4763269999999998E-2</v>
      </c>
      <c r="EQ800" s="53">
        <v>7.0481619999999995E-2</v>
      </c>
      <c r="ER800" s="53">
        <v>3.3432299999999998E-2</v>
      </c>
      <c r="ES800" s="53">
        <v>1.7499089999999998E-2</v>
      </c>
      <c r="ET800" s="53">
        <v>2.4183030000000001E-2</v>
      </c>
      <c r="EU800" s="53">
        <v>2.8385980000000002E-2</v>
      </c>
      <c r="EV800" s="53">
        <v>3.5110639999999999E-2</v>
      </c>
      <c r="EW800" s="53">
        <v>66.459239999999994</v>
      </c>
      <c r="EX800" s="53">
        <v>65.032070000000004</v>
      </c>
      <c r="EY800" s="53">
        <v>63.8371</v>
      </c>
      <c r="EZ800" s="53">
        <v>62.666580000000003</v>
      </c>
      <c r="FA800" s="53">
        <v>61.563690000000001</v>
      </c>
      <c r="FB800" s="53">
        <v>60.537939999999999</v>
      </c>
      <c r="FC800" s="53">
        <v>61.327579999999998</v>
      </c>
      <c r="FD800" s="53">
        <v>65.163259999999994</v>
      </c>
      <c r="FE800" s="53">
        <v>69.945080000000004</v>
      </c>
      <c r="FF800" s="53">
        <v>74.06644</v>
      </c>
      <c r="FG800" s="53">
        <v>77.387460000000004</v>
      </c>
      <c r="FH800" s="53">
        <v>80.171509999999998</v>
      </c>
      <c r="FI800" s="53">
        <v>82.808419999999998</v>
      </c>
      <c r="FJ800" s="53">
        <v>85.112610000000004</v>
      </c>
      <c r="FK800" s="53">
        <v>86.982119999999995</v>
      </c>
      <c r="FL800" s="53">
        <v>88.476349999999996</v>
      </c>
      <c r="FM800" s="53">
        <v>89.075869999999995</v>
      </c>
      <c r="FN800" s="53">
        <v>88.807590000000005</v>
      </c>
      <c r="FO800" s="53">
        <v>87.156570000000002</v>
      </c>
      <c r="FP800" s="53">
        <v>83.589179999999999</v>
      </c>
      <c r="FQ800" s="53">
        <v>77.881290000000007</v>
      </c>
      <c r="FR800" s="53">
        <v>73.190079999999995</v>
      </c>
      <c r="FS800" s="53">
        <v>69.950289999999995</v>
      </c>
      <c r="FT800" s="53">
        <v>67.920649999999995</v>
      </c>
      <c r="FU800" s="53">
        <v>2331.0329999999999</v>
      </c>
      <c r="FV800" s="53">
        <v>2975.8870000000002</v>
      </c>
      <c r="FW800" s="53">
        <v>16.865739999999999</v>
      </c>
      <c r="FX800" s="53">
        <v>1</v>
      </c>
    </row>
    <row r="801" spans="1:180" x14ac:dyDescent="0.3">
      <c r="A801" t="s">
        <v>174</v>
      </c>
      <c r="B801" t="s">
        <v>249</v>
      </c>
      <c r="C801" t="s">
        <v>0</v>
      </c>
      <c r="D801" t="s">
        <v>248</v>
      </c>
      <c r="E801" t="s">
        <v>189</v>
      </c>
      <c r="F801" t="s">
        <v>235</v>
      </c>
      <c r="G801" t="s">
        <v>242</v>
      </c>
      <c r="H801" s="53">
        <v>410</v>
      </c>
      <c r="I801" s="53">
        <v>0.37627126999999999</v>
      </c>
      <c r="J801" s="53">
        <v>0.35585404999999998</v>
      </c>
      <c r="K801" s="53">
        <v>0.35093851999999998</v>
      </c>
      <c r="L801" s="53">
        <v>0.34023489000000001</v>
      </c>
      <c r="M801" s="53">
        <v>0.33410990000000002</v>
      </c>
      <c r="N801" s="53">
        <v>0.33588434</v>
      </c>
      <c r="O801" s="53">
        <v>0.31493396000000001</v>
      </c>
      <c r="P801" s="53">
        <v>0.29331412000000001</v>
      </c>
      <c r="Q801" s="53">
        <v>0.31863059999999999</v>
      </c>
      <c r="R801" s="53">
        <v>0.34998211000000001</v>
      </c>
      <c r="S801" s="53">
        <v>0.40694066000000001</v>
      </c>
      <c r="T801" s="53">
        <v>0.46047632999999999</v>
      </c>
      <c r="U801" s="53">
        <v>0.49380932999999999</v>
      </c>
      <c r="V801" s="53">
        <v>0.51614325999999999</v>
      </c>
      <c r="W801" s="53">
        <v>0.53949153000000005</v>
      </c>
      <c r="X801" s="53">
        <v>0.55503667999999995</v>
      </c>
      <c r="Y801" s="53">
        <v>0.56649371999999998</v>
      </c>
      <c r="Z801" s="53">
        <v>0.54383835000000003</v>
      </c>
      <c r="AA801" s="53">
        <v>0.48707221000000001</v>
      </c>
      <c r="AB801" s="53">
        <v>0.45875391999999998</v>
      </c>
      <c r="AC801" s="53">
        <v>0.46675752999999998</v>
      </c>
      <c r="AD801" s="53">
        <v>0.43836174999999999</v>
      </c>
      <c r="AE801" s="53">
        <v>0.41124189</v>
      </c>
      <c r="AF801" s="53">
        <v>0.37855829000000002</v>
      </c>
      <c r="AG801" s="53">
        <v>-1.1786430000000001E-2</v>
      </c>
      <c r="AH801" s="53">
        <v>-1.6853259999999998E-2</v>
      </c>
      <c r="AI801" s="53">
        <v>-1.4353400000000001E-2</v>
      </c>
      <c r="AJ801" s="53">
        <v>-1.546323E-2</v>
      </c>
      <c r="AK801" s="53">
        <v>-1.990312E-2</v>
      </c>
      <c r="AL801" s="53">
        <v>-1.8472180000000001E-2</v>
      </c>
      <c r="AM801" s="53">
        <v>-2.3469259999999999E-2</v>
      </c>
      <c r="AN801" s="53">
        <v>-2.8915E-2</v>
      </c>
      <c r="AO801" s="53">
        <v>-4.2701339999999997E-2</v>
      </c>
      <c r="AP801" s="53">
        <v>-7.0068099999999994E-2</v>
      </c>
      <c r="AQ801" s="53">
        <v>-8.3679110000000001E-2</v>
      </c>
      <c r="AR801" s="53">
        <v>-8.01616E-2</v>
      </c>
      <c r="AS801" s="53">
        <v>-8.1474340000000006E-2</v>
      </c>
      <c r="AT801" s="53">
        <v>-8.2758250000000005E-2</v>
      </c>
      <c r="AU801" s="53">
        <v>-8.4394239999999995E-2</v>
      </c>
      <c r="AV801" s="53">
        <v>-8.6729840000000002E-2</v>
      </c>
      <c r="AW801" s="53">
        <v>-7.2054750000000001E-2</v>
      </c>
      <c r="AX801" s="53">
        <v>-6.5841120000000003E-2</v>
      </c>
      <c r="AY801" s="53">
        <v>-8.0752619999999997E-2</v>
      </c>
      <c r="AZ801" s="53">
        <v>-6.7429089999999997E-2</v>
      </c>
      <c r="BA801" s="53">
        <v>-4.6882470000000002E-2</v>
      </c>
      <c r="BB801" s="53">
        <v>-3.3941560000000003E-2</v>
      </c>
      <c r="BC801" s="53">
        <v>-2.2943600000000001E-2</v>
      </c>
      <c r="BD801" s="53">
        <v>-2.6937570000000001E-2</v>
      </c>
      <c r="BE801" s="53">
        <v>2.1214599999999999E-3</v>
      </c>
      <c r="BF801" s="53">
        <v>-5.31139E-3</v>
      </c>
      <c r="BG801" s="53">
        <v>-2.7855800000000002E-3</v>
      </c>
      <c r="BH801" s="53">
        <v>-5.0058100000000003E-3</v>
      </c>
      <c r="BI801" s="53">
        <v>-9.4885500000000001E-3</v>
      </c>
      <c r="BJ801" s="53">
        <v>-7.7623700000000002E-3</v>
      </c>
      <c r="BK801" s="53">
        <v>-1.1825219999999999E-2</v>
      </c>
      <c r="BL801" s="53">
        <v>-1.787534E-2</v>
      </c>
      <c r="BM801" s="53">
        <v>-2.957096E-2</v>
      </c>
      <c r="BN801" s="53">
        <v>-5.40362E-2</v>
      </c>
      <c r="BO801" s="53">
        <v>-6.1235339999999999E-2</v>
      </c>
      <c r="BP801" s="53">
        <v>-5.6061640000000003E-2</v>
      </c>
      <c r="BQ801" s="53">
        <v>-5.6719319999999997E-2</v>
      </c>
      <c r="BR801" s="53">
        <v>-5.807785E-2</v>
      </c>
      <c r="BS801" s="53">
        <v>-5.8514129999999998E-2</v>
      </c>
      <c r="BT801" s="53">
        <v>-5.9042989999999997E-2</v>
      </c>
      <c r="BU801" s="53">
        <v>-4.5425500000000001E-2</v>
      </c>
      <c r="BV801" s="53">
        <v>-4.0498039999999999E-2</v>
      </c>
      <c r="BW801" s="53">
        <v>-5.8847339999999998E-2</v>
      </c>
      <c r="BX801" s="53">
        <v>-4.7142740000000002E-2</v>
      </c>
      <c r="BY801" s="53">
        <v>-2.7922720000000002E-2</v>
      </c>
      <c r="BZ801" s="53">
        <v>-1.7026679999999999E-2</v>
      </c>
      <c r="CA801" s="53">
        <v>-7.8014399999999998E-3</v>
      </c>
      <c r="CB801" s="53">
        <v>-1.283198E-2</v>
      </c>
      <c r="CC801" s="53">
        <v>1.175404E-2</v>
      </c>
      <c r="CD801" s="53">
        <v>2.6824700000000002E-3</v>
      </c>
      <c r="CE801" s="53">
        <v>5.2262300000000001E-3</v>
      </c>
      <c r="CF801" s="53">
        <v>2.2369600000000001E-3</v>
      </c>
      <c r="CG801" s="53">
        <v>-2.27546E-3</v>
      </c>
      <c r="CH801" s="53">
        <v>-3.4476999999999999E-4</v>
      </c>
      <c r="CI801" s="53">
        <v>-3.76056E-3</v>
      </c>
      <c r="CJ801" s="53">
        <v>-1.022929E-2</v>
      </c>
      <c r="CK801" s="53">
        <v>-2.0476919999999999E-2</v>
      </c>
      <c r="CL801" s="53">
        <v>-4.2932579999999998E-2</v>
      </c>
      <c r="CM801" s="53">
        <v>-4.5690889999999998E-2</v>
      </c>
      <c r="CN801" s="53">
        <v>-3.9370040000000002E-2</v>
      </c>
      <c r="CO801" s="53">
        <v>-3.9574100000000001E-2</v>
      </c>
      <c r="CP801" s="53">
        <v>-4.0984260000000002E-2</v>
      </c>
      <c r="CQ801" s="53">
        <v>-4.0589670000000001E-2</v>
      </c>
      <c r="CR801" s="53">
        <v>-3.986717E-2</v>
      </c>
      <c r="CS801" s="53">
        <v>-2.6982140000000002E-2</v>
      </c>
      <c r="CT801" s="53">
        <v>-2.2945489999999999E-2</v>
      </c>
      <c r="CU801" s="53">
        <v>-4.3675819999999997E-2</v>
      </c>
      <c r="CV801" s="53">
        <v>-3.3092450000000002E-2</v>
      </c>
      <c r="CW801" s="53">
        <v>-1.4791240000000001E-2</v>
      </c>
      <c r="CX801" s="53">
        <v>-5.3115100000000002E-3</v>
      </c>
      <c r="CY801" s="53">
        <v>2.6859499999999999E-3</v>
      </c>
      <c r="CZ801" s="53">
        <v>-3.0625000000000001E-3</v>
      </c>
      <c r="DA801" s="53">
        <v>2.1386579999999999E-2</v>
      </c>
      <c r="DB801" s="53">
        <v>1.067632E-2</v>
      </c>
      <c r="DC801" s="53">
        <v>1.323804E-2</v>
      </c>
      <c r="DD801" s="53">
        <v>9.4797300000000004E-3</v>
      </c>
      <c r="DE801" s="53">
        <v>4.9376300000000001E-3</v>
      </c>
      <c r="DF801" s="53">
        <v>7.0727899999999998E-3</v>
      </c>
      <c r="DG801" s="53">
        <v>4.3040600000000002E-3</v>
      </c>
      <c r="DH801" s="53">
        <v>-2.58325E-3</v>
      </c>
      <c r="DI801" s="53">
        <v>-1.138287E-2</v>
      </c>
      <c r="DJ801" s="53">
        <v>-3.1828960000000003E-2</v>
      </c>
      <c r="DK801" s="53">
        <v>-3.01464E-2</v>
      </c>
      <c r="DL801" s="53">
        <v>-2.2678449999999999E-2</v>
      </c>
      <c r="DM801" s="53">
        <v>-2.2428839999999999E-2</v>
      </c>
      <c r="DN801" s="53">
        <v>-2.3890660000000001E-2</v>
      </c>
      <c r="DO801" s="53">
        <v>-2.2665169999999998E-2</v>
      </c>
      <c r="DP801" s="53">
        <v>-2.0691350000000001E-2</v>
      </c>
      <c r="DQ801" s="53">
        <v>-8.5387799999999993E-3</v>
      </c>
      <c r="DR801" s="53">
        <v>-5.3929299999999998E-3</v>
      </c>
      <c r="DS801" s="53">
        <v>-2.8504310000000001E-2</v>
      </c>
      <c r="DT801" s="53">
        <v>-1.9042199999999999E-2</v>
      </c>
      <c r="DU801" s="53">
        <v>-1.6597599999999999E-3</v>
      </c>
      <c r="DV801" s="53">
        <v>6.40371E-3</v>
      </c>
      <c r="DW801" s="53">
        <v>1.317334E-2</v>
      </c>
      <c r="DX801" s="53">
        <v>6.7069900000000003E-3</v>
      </c>
      <c r="DY801" s="53">
        <v>3.5294480000000003E-2</v>
      </c>
      <c r="DZ801" s="53">
        <v>2.2218189999999999E-2</v>
      </c>
      <c r="EA801" s="53">
        <v>2.4805859999999999E-2</v>
      </c>
      <c r="EB801" s="53">
        <v>1.993719E-2</v>
      </c>
      <c r="EC801" s="53">
        <v>1.535216E-2</v>
      </c>
      <c r="ED801" s="53">
        <v>1.7782599999999999E-2</v>
      </c>
      <c r="EE801" s="53">
        <v>1.59481E-2</v>
      </c>
      <c r="EF801" s="53">
        <v>8.4564099999999993E-3</v>
      </c>
      <c r="EG801" s="53">
        <v>1.7474999999999999E-3</v>
      </c>
      <c r="EH801" s="53">
        <v>-1.5797100000000001E-2</v>
      </c>
      <c r="EI801" s="53">
        <v>-7.7026300000000002E-3</v>
      </c>
      <c r="EJ801" s="53">
        <v>1.42151E-3</v>
      </c>
      <c r="EK801" s="53">
        <v>2.3261800000000002E-3</v>
      </c>
      <c r="EL801" s="53">
        <v>7.8978000000000002E-4</v>
      </c>
      <c r="EM801" s="53">
        <v>3.21493E-3</v>
      </c>
      <c r="EN801" s="53">
        <v>6.9955E-3</v>
      </c>
      <c r="EO801" s="53">
        <v>1.8090470000000001E-2</v>
      </c>
      <c r="EP801" s="53">
        <v>1.995015E-2</v>
      </c>
      <c r="EQ801" s="53">
        <v>-6.5990299999999997E-3</v>
      </c>
      <c r="ER801" s="53">
        <v>1.2441900000000001E-3</v>
      </c>
      <c r="ES801" s="53">
        <v>1.7300030000000001E-2</v>
      </c>
      <c r="ET801" s="53">
        <v>2.331859E-2</v>
      </c>
      <c r="EU801" s="53">
        <v>2.83155E-2</v>
      </c>
      <c r="EV801" s="53">
        <v>2.0812580000000001E-2</v>
      </c>
      <c r="EW801" s="53">
        <v>70.325580000000002</v>
      </c>
      <c r="EX801" s="53">
        <v>69.029340000000005</v>
      </c>
      <c r="EY801" s="53">
        <v>67.934790000000007</v>
      </c>
      <c r="EZ801" s="53">
        <v>66.94041</v>
      </c>
      <c r="FA801" s="53">
        <v>66.385310000000004</v>
      </c>
      <c r="FB801" s="53">
        <v>65.283199999999994</v>
      </c>
      <c r="FC801" s="53">
        <v>64.392390000000006</v>
      </c>
      <c r="FD801" s="53">
        <v>65.915180000000007</v>
      </c>
      <c r="FE801" s="53">
        <v>70.46951</v>
      </c>
      <c r="FF801" s="53">
        <v>75.517660000000006</v>
      </c>
      <c r="FG801" s="53">
        <v>80.085660000000004</v>
      </c>
      <c r="FH801" s="53">
        <v>83.468090000000004</v>
      </c>
      <c r="FI801" s="53">
        <v>86.363759999999999</v>
      </c>
      <c r="FJ801" s="53">
        <v>88.814639999999997</v>
      </c>
      <c r="FK801" s="53">
        <v>91.119320000000002</v>
      </c>
      <c r="FL801" s="53">
        <v>92.550650000000005</v>
      </c>
      <c r="FM801" s="53">
        <v>93.244950000000003</v>
      </c>
      <c r="FN801" s="53">
        <v>92.638949999999994</v>
      </c>
      <c r="FO801" s="53">
        <v>90.227069999999998</v>
      </c>
      <c r="FP801" s="53">
        <v>84.966130000000007</v>
      </c>
      <c r="FQ801" s="53">
        <v>79.083799999999997</v>
      </c>
      <c r="FR801" s="53">
        <v>75.029560000000004</v>
      </c>
      <c r="FS801" s="53">
        <v>72.669749999999993</v>
      </c>
      <c r="FT801" s="53">
        <v>70.775570000000002</v>
      </c>
      <c r="FU801" s="53">
        <v>2330.9679999999998</v>
      </c>
      <c r="FV801" s="53">
        <v>3055.0219999999999</v>
      </c>
      <c r="FW801" s="53">
        <v>15.113379999999999</v>
      </c>
      <c r="FX801" s="53">
        <v>1</v>
      </c>
    </row>
    <row r="802" spans="1:180" x14ac:dyDescent="0.3">
      <c r="A802" t="s">
        <v>174</v>
      </c>
      <c r="B802" t="s">
        <v>249</v>
      </c>
      <c r="C802" t="s">
        <v>0</v>
      </c>
      <c r="D802" t="s">
        <v>227</v>
      </c>
      <c r="E802" t="s">
        <v>188</v>
      </c>
      <c r="F802" t="s">
        <v>236</v>
      </c>
      <c r="G802" t="s">
        <v>242</v>
      </c>
      <c r="H802" s="53">
        <v>155</v>
      </c>
      <c r="I802" s="53">
        <v>0.16174933</v>
      </c>
      <c r="J802" s="53">
        <v>0.14826497</v>
      </c>
      <c r="K802" s="53">
        <v>0.14506775</v>
      </c>
      <c r="L802" s="53">
        <v>0.13143378</v>
      </c>
      <c r="M802" s="53">
        <v>0.13450297</v>
      </c>
      <c r="N802" s="53">
        <v>0.14491225999999999</v>
      </c>
      <c r="O802" s="53">
        <v>0.13678835</v>
      </c>
      <c r="P802" s="53">
        <v>0.15691052999999999</v>
      </c>
      <c r="Q802" s="53">
        <v>0.21358410999999999</v>
      </c>
      <c r="R802" s="53">
        <v>0.26323076000000001</v>
      </c>
      <c r="S802" s="53">
        <v>0.30160178999999998</v>
      </c>
      <c r="T802" s="53">
        <v>0.31706753999999998</v>
      </c>
      <c r="U802" s="53">
        <v>0.33085369999999997</v>
      </c>
      <c r="V802" s="53">
        <v>0.34692673000000002</v>
      </c>
      <c r="W802" s="53">
        <v>0.35542198000000003</v>
      </c>
      <c r="X802" s="53">
        <v>0.35900805000000002</v>
      </c>
      <c r="Y802" s="53">
        <v>0.33597784000000003</v>
      </c>
      <c r="Z802" s="53">
        <v>0.3003728</v>
      </c>
      <c r="AA802" s="53">
        <v>0.26662309000000001</v>
      </c>
      <c r="AB802" s="53">
        <v>0.23664299</v>
      </c>
      <c r="AC802" s="53">
        <v>0.21088477999999999</v>
      </c>
      <c r="AD802" s="53">
        <v>0.19880718</v>
      </c>
      <c r="AE802" s="53">
        <v>0.18405289</v>
      </c>
      <c r="AF802" s="53">
        <v>0.17603442999999999</v>
      </c>
      <c r="AG802" s="53">
        <v>-4.1315400000000004E-3</v>
      </c>
      <c r="AH802" s="53">
        <v>-1.0615019999999999E-2</v>
      </c>
      <c r="AI802" s="53">
        <v>-7.0059400000000004E-3</v>
      </c>
      <c r="AJ802" s="53">
        <v>-1.273007E-2</v>
      </c>
      <c r="AK802" s="53">
        <v>-9.4402400000000008E-3</v>
      </c>
      <c r="AL802" s="53">
        <v>-5.7215E-4</v>
      </c>
      <c r="AM802" s="53">
        <v>-4.5984299999999997E-3</v>
      </c>
      <c r="AN802" s="53">
        <v>-6.2710500000000002E-3</v>
      </c>
      <c r="AO802" s="53">
        <v>2.8576700000000001E-3</v>
      </c>
      <c r="AP802" s="53">
        <v>6.1972599999999996E-3</v>
      </c>
      <c r="AQ802" s="53">
        <v>8.2040299999999993E-3</v>
      </c>
      <c r="AR802" s="53">
        <v>-3.0327000000000002E-4</v>
      </c>
      <c r="AS802" s="53">
        <v>-3.6604599999999999E-3</v>
      </c>
      <c r="AT802" s="53">
        <v>-4.7495100000000002E-3</v>
      </c>
      <c r="AU802" s="53">
        <v>-7.5194199999999997E-3</v>
      </c>
      <c r="AV802" s="53">
        <v>-6.3883400000000002E-3</v>
      </c>
      <c r="AW802" s="53">
        <v>-1.574068E-2</v>
      </c>
      <c r="AX802" s="53">
        <v>-5.6680999999999997E-3</v>
      </c>
      <c r="AY802" s="53">
        <v>-2.4404600000000002E-3</v>
      </c>
      <c r="AZ802" s="53">
        <v>-4.8875100000000003E-3</v>
      </c>
      <c r="BA802" s="53">
        <v>-6.1520899999999998E-3</v>
      </c>
      <c r="BB802" s="53">
        <v>-2.4917799999999999E-3</v>
      </c>
      <c r="BC802" s="53">
        <v>-1.71204E-3</v>
      </c>
      <c r="BD802" s="53">
        <v>-3.0280300000000001E-3</v>
      </c>
      <c r="BE802" s="53">
        <v>4.6849099999999996E-3</v>
      </c>
      <c r="BF802" s="53">
        <v>-2.0029399999999999E-3</v>
      </c>
      <c r="BG802" s="53">
        <v>9.3764E-4</v>
      </c>
      <c r="BH802" s="53">
        <v>-7.0696099999999996E-3</v>
      </c>
      <c r="BI802" s="53">
        <v>-3.76786E-3</v>
      </c>
      <c r="BJ802" s="53">
        <v>4.7321200000000002E-3</v>
      </c>
      <c r="BK802" s="53">
        <v>1.3397999999999999E-3</v>
      </c>
      <c r="BL802" s="53">
        <v>1.02757E-3</v>
      </c>
      <c r="BM802" s="53">
        <v>1.2253389999999999E-2</v>
      </c>
      <c r="BN802" s="53">
        <v>1.6872479999999999E-2</v>
      </c>
      <c r="BO802" s="53">
        <v>1.9475159999999998E-2</v>
      </c>
      <c r="BP802" s="53">
        <v>1.1071630000000001E-2</v>
      </c>
      <c r="BQ802" s="53">
        <v>9.3741199999999997E-3</v>
      </c>
      <c r="BR802" s="53">
        <v>8.9017000000000002E-3</v>
      </c>
      <c r="BS802" s="53">
        <v>5.9018400000000002E-3</v>
      </c>
      <c r="BT802" s="53">
        <v>7.1755999999999999E-3</v>
      </c>
      <c r="BU802" s="53">
        <v>-1.3424400000000001E-3</v>
      </c>
      <c r="BV802" s="53">
        <v>8.2544899999999997E-3</v>
      </c>
      <c r="BW802" s="53">
        <v>9.7380000000000001E-3</v>
      </c>
      <c r="BX802" s="53">
        <v>6.8888200000000004E-3</v>
      </c>
      <c r="BY802" s="53">
        <v>3.4032099999999998E-3</v>
      </c>
      <c r="BZ802" s="53">
        <v>6.2056899999999998E-3</v>
      </c>
      <c r="CA802" s="53">
        <v>7.5036299999999998E-3</v>
      </c>
      <c r="CB802" s="53">
        <v>7.1169600000000003E-3</v>
      </c>
      <c r="CC802" s="53">
        <v>1.0791149999999999E-2</v>
      </c>
      <c r="CD802" s="53">
        <v>3.96175E-3</v>
      </c>
      <c r="CE802" s="53">
        <v>6.43934E-3</v>
      </c>
      <c r="CF802" s="53">
        <v>-3.1492E-3</v>
      </c>
      <c r="CG802" s="53">
        <v>1.6081E-4</v>
      </c>
      <c r="CH802" s="53">
        <v>8.4058399999999995E-3</v>
      </c>
      <c r="CI802" s="53">
        <v>5.45262E-3</v>
      </c>
      <c r="CJ802" s="53">
        <v>6.0825699999999998E-3</v>
      </c>
      <c r="CK802" s="53">
        <v>1.8760829999999999E-2</v>
      </c>
      <c r="CL802" s="53">
        <v>2.4266099999999999E-2</v>
      </c>
      <c r="CM802" s="53">
        <v>2.728152E-2</v>
      </c>
      <c r="CN802" s="53">
        <v>1.8949870000000001E-2</v>
      </c>
      <c r="CO802" s="53">
        <v>1.8401830000000001E-2</v>
      </c>
      <c r="CP802" s="53">
        <v>1.8356480000000001E-2</v>
      </c>
      <c r="CQ802" s="53">
        <v>1.519738E-2</v>
      </c>
      <c r="CR802" s="53">
        <v>1.656995E-2</v>
      </c>
      <c r="CS802" s="53">
        <v>8.6297500000000003E-3</v>
      </c>
      <c r="CT802" s="53">
        <v>1.789723E-2</v>
      </c>
      <c r="CU802" s="53">
        <v>1.817276E-2</v>
      </c>
      <c r="CV802" s="53">
        <v>1.5045070000000001E-2</v>
      </c>
      <c r="CW802" s="53">
        <v>1.0021179999999999E-2</v>
      </c>
      <c r="CX802" s="53">
        <v>1.2229530000000001E-2</v>
      </c>
      <c r="CY802" s="53">
        <v>1.388636E-2</v>
      </c>
      <c r="CZ802" s="53">
        <v>1.4143360000000001E-2</v>
      </c>
      <c r="DA802" s="53">
        <v>1.6897390000000002E-2</v>
      </c>
      <c r="DB802" s="53">
        <v>9.9264599999999998E-3</v>
      </c>
      <c r="DC802" s="53">
        <v>1.194103E-2</v>
      </c>
      <c r="DD802" s="53">
        <v>7.7121999999999998E-4</v>
      </c>
      <c r="DE802" s="53">
        <v>4.0894900000000003E-3</v>
      </c>
      <c r="DF802" s="53">
        <v>1.207955E-2</v>
      </c>
      <c r="DG802" s="53">
        <v>9.5654399999999997E-3</v>
      </c>
      <c r="DH802" s="53">
        <v>1.1137589999999999E-2</v>
      </c>
      <c r="DI802" s="53">
        <v>2.5268269999999999E-2</v>
      </c>
      <c r="DJ802" s="53">
        <v>3.1659729999999997E-2</v>
      </c>
      <c r="DK802" s="53">
        <v>3.5087859999999998E-2</v>
      </c>
      <c r="DL802" s="53">
        <v>2.6828080000000001E-2</v>
      </c>
      <c r="DM802" s="53">
        <v>2.7429559999999999E-2</v>
      </c>
      <c r="DN802" s="53">
        <v>2.7811260000000001E-2</v>
      </c>
      <c r="DO802" s="53">
        <v>2.449291E-2</v>
      </c>
      <c r="DP802" s="53">
        <v>2.5964299999999999E-2</v>
      </c>
      <c r="DQ802" s="53">
        <v>1.8601940000000001E-2</v>
      </c>
      <c r="DR802" s="53">
        <v>2.7539979999999999E-2</v>
      </c>
      <c r="DS802" s="53">
        <v>2.6607519999999999E-2</v>
      </c>
      <c r="DT802" s="53">
        <v>2.3201329999999999E-2</v>
      </c>
      <c r="DU802" s="53">
        <v>1.663916E-2</v>
      </c>
      <c r="DV802" s="53">
        <v>1.825336E-2</v>
      </c>
      <c r="DW802" s="53">
        <v>2.0269100000000002E-2</v>
      </c>
      <c r="DX802" s="53">
        <v>2.1169779999999999E-2</v>
      </c>
      <c r="DY802" s="53">
        <v>2.571383E-2</v>
      </c>
      <c r="DZ802" s="53">
        <v>1.8538539999999999E-2</v>
      </c>
      <c r="EA802" s="53">
        <v>1.988461E-2</v>
      </c>
      <c r="EB802" s="53">
        <v>6.4316800000000004E-3</v>
      </c>
      <c r="EC802" s="53">
        <v>9.7618700000000006E-3</v>
      </c>
      <c r="ED802" s="53">
        <v>1.7383820000000001E-2</v>
      </c>
      <c r="EE802" s="53">
        <v>1.5503670000000001E-2</v>
      </c>
      <c r="EF802" s="53">
        <v>1.84362E-2</v>
      </c>
      <c r="EG802" s="53">
        <v>3.4663979999999997E-2</v>
      </c>
      <c r="EH802" s="53">
        <v>4.2334950000000003E-2</v>
      </c>
      <c r="EI802" s="53">
        <v>4.6358999999999997E-2</v>
      </c>
      <c r="EJ802" s="53">
        <v>3.8202989999999999E-2</v>
      </c>
      <c r="EK802" s="53">
        <v>4.0464140000000003E-2</v>
      </c>
      <c r="EL802" s="53">
        <v>4.1462470000000001E-2</v>
      </c>
      <c r="EM802" s="53">
        <v>3.7914179999999999E-2</v>
      </c>
      <c r="EN802" s="53">
        <v>3.9528239999999999E-2</v>
      </c>
      <c r="EO802" s="53">
        <v>3.30002E-2</v>
      </c>
      <c r="EP802" s="53">
        <v>4.1462560000000002E-2</v>
      </c>
      <c r="EQ802" s="53">
        <v>3.8785979999999998E-2</v>
      </c>
      <c r="ER802" s="53">
        <v>3.4977670000000002E-2</v>
      </c>
      <c r="ES802" s="53">
        <v>2.6194470000000001E-2</v>
      </c>
      <c r="ET802" s="53">
        <v>2.6950829999999999E-2</v>
      </c>
      <c r="EU802" s="53">
        <v>2.948477E-2</v>
      </c>
      <c r="EV802" s="53">
        <v>3.1314769999999999E-2</v>
      </c>
      <c r="EW802" s="53">
        <v>70.367840000000001</v>
      </c>
      <c r="EX802" s="53">
        <v>69.001630000000006</v>
      </c>
      <c r="EY802" s="53">
        <v>67.86842</v>
      </c>
      <c r="EZ802" s="53">
        <v>66.798590000000004</v>
      </c>
      <c r="FA802" s="53">
        <v>65.857960000000006</v>
      </c>
      <c r="FB802" s="53">
        <v>65.041449999999998</v>
      </c>
      <c r="FC802" s="53">
        <v>64.835930000000005</v>
      </c>
      <c r="FD802" s="53">
        <v>66.603110000000001</v>
      </c>
      <c r="FE802" s="53">
        <v>69.801150000000007</v>
      </c>
      <c r="FF802" s="53">
        <v>73.813289999999995</v>
      </c>
      <c r="FG802" s="53">
        <v>78.257679999999993</v>
      </c>
      <c r="FH802" s="53">
        <v>82.332279999999997</v>
      </c>
      <c r="FI802" s="53">
        <v>85.638630000000006</v>
      </c>
      <c r="FJ802" s="53">
        <v>88.404839999999993</v>
      </c>
      <c r="FK802" s="53">
        <v>90.218670000000003</v>
      </c>
      <c r="FL802" s="53">
        <v>91.492050000000006</v>
      </c>
      <c r="FM802" s="53">
        <v>91.681049999999999</v>
      </c>
      <c r="FN802" s="53">
        <v>90.791449999999998</v>
      </c>
      <c r="FO802" s="53">
        <v>88.460329999999999</v>
      </c>
      <c r="FP802" s="53">
        <v>84.411429999999996</v>
      </c>
      <c r="FQ802" s="53">
        <v>79.74127</v>
      </c>
      <c r="FR802" s="53">
        <v>76.412009999999995</v>
      </c>
      <c r="FS802" s="53">
        <v>74.03304</v>
      </c>
      <c r="FT802" s="53">
        <v>72.315460000000002</v>
      </c>
      <c r="FU802" s="53">
        <v>1228</v>
      </c>
      <c r="FV802" s="53">
        <v>1757.096</v>
      </c>
      <c r="FW802" s="53">
        <v>17.906739999999999</v>
      </c>
      <c r="FX802" s="53">
        <v>1</v>
      </c>
    </row>
    <row r="803" spans="1:180" x14ac:dyDescent="0.3">
      <c r="A803" t="s">
        <v>174</v>
      </c>
      <c r="B803" t="s">
        <v>249</v>
      </c>
      <c r="C803" t="s">
        <v>0</v>
      </c>
      <c r="D803" t="s">
        <v>227</v>
      </c>
      <c r="E803" t="s">
        <v>190</v>
      </c>
      <c r="F803" t="s">
        <v>236</v>
      </c>
      <c r="G803" t="s">
        <v>242</v>
      </c>
      <c r="H803" s="53">
        <v>155</v>
      </c>
      <c r="I803" s="53">
        <v>0.15425982999999999</v>
      </c>
      <c r="J803" s="53">
        <v>0.14914815000000001</v>
      </c>
      <c r="K803" s="53">
        <v>0.14294323</v>
      </c>
      <c r="L803" s="53">
        <v>0.1373519</v>
      </c>
      <c r="M803" s="53">
        <v>0.13798964999999999</v>
      </c>
      <c r="N803" s="53">
        <v>0.14755349000000001</v>
      </c>
      <c r="O803" s="53">
        <v>0.15420154999999999</v>
      </c>
      <c r="P803" s="53">
        <v>0.15742946999999999</v>
      </c>
      <c r="Q803" s="53">
        <v>0.17704549</v>
      </c>
      <c r="R803" s="53">
        <v>0.20720214000000001</v>
      </c>
      <c r="S803" s="53">
        <v>0.22920145</v>
      </c>
      <c r="T803" s="53">
        <v>0.25615331000000002</v>
      </c>
      <c r="U803" s="53">
        <v>0.26245251000000003</v>
      </c>
      <c r="V803" s="53">
        <v>0.27576344000000003</v>
      </c>
      <c r="W803" s="53">
        <v>0.28378655000000003</v>
      </c>
      <c r="X803" s="53">
        <v>0.29264992000000001</v>
      </c>
      <c r="Y803" s="53">
        <v>0.27446036000000001</v>
      </c>
      <c r="Z803" s="53">
        <v>0.23206847999999999</v>
      </c>
      <c r="AA803" s="53">
        <v>0.22702043999999999</v>
      </c>
      <c r="AB803" s="53">
        <v>0.21983370999999999</v>
      </c>
      <c r="AC803" s="53">
        <v>0.20751152</v>
      </c>
      <c r="AD803" s="53">
        <v>0.18972620000000001</v>
      </c>
      <c r="AE803" s="53">
        <v>0.17477133</v>
      </c>
      <c r="AF803" s="53">
        <v>0.15938463999999999</v>
      </c>
      <c r="AG803" s="53">
        <v>7.1238500000000001E-3</v>
      </c>
      <c r="AH803" s="53">
        <v>7.8236399999999998E-3</v>
      </c>
      <c r="AI803" s="53">
        <v>4.84784E-3</v>
      </c>
      <c r="AJ803" s="53">
        <v>4.5108700000000002E-3</v>
      </c>
      <c r="AK803" s="53">
        <v>5.2618600000000001E-3</v>
      </c>
      <c r="AL803" s="53">
        <v>9.49617E-3</v>
      </c>
      <c r="AM803" s="53">
        <v>1.065312E-2</v>
      </c>
      <c r="AN803" s="53">
        <v>1.0088730000000001E-2</v>
      </c>
      <c r="AO803" s="53">
        <v>-3.5180200000000002E-3</v>
      </c>
      <c r="AP803" s="53">
        <v>-1.0089000000000001E-2</v>
      </c>
      <c r="AQ803" s="53">
        <v>-1.9987870000000001E-2</v>
      </c>
      <c r="AR803" s="53">
        <v>-1.6936570000000001E-2</v>
      </c>
      <c r="AS803" s="53">
        <v>-2.4338459999999999E-2</v>
      </c>
      <c r="AT803" s="53">
        <v>-2.2598610000000002E-2</v>
      </c>
      <c r="AU803" s="53">
        <v>-2.6567509999999999E-2</v>
      </c>
      <c r="AV803" s="53">
        <v>-2.1510649999999999E-2</v>
      </c>
      <c r="AW803" s="53">
        <v>-2.4804980000000001E-2</v>
      </c>
      <c r="AX803" s="53">
        <v>-2.3492949999999999E-2</v>
      </c>
      <c r="AY803" s="53">
        <v>4.1324600000000001E-3</v>
      </c>
      <c r="AZ803" s="53">
        <v>1.1939760000000001E-2</v>
      </c>
      <c r="BA803" s="53">
        <v>1.7000040000000001E-2</v>
      </c>
      <c r="BB803" s="53">
        <v>1.4933770000000001E-2</v>
      </c>
      <c r="BC803" s="53">
        <v>1.370378E-2</v>
      </c>
      <c r="BD803" s="53">
        <v>5.32732E-3</v>
      </c>
      <c r="BE803" s="53">
        <v>1.391849E-2</v>
      </c>
      <c r="BF803" s="53">
        <v>1.416472E-2</v>
      </c>
      <c r="BG803" s="53">
        <v>1.112542E-2</v>
      </c>
      <c r="BH803" s="53">
        <v>1.0149480000000001E-2</v>
      </c>
      <c r="BI803" s="53">
        <v>1.0926419999999999E-2</v>
      </c>
      <c r="BJ803" s="53">
        <v>1.6132549999999999E-2</v>
      </c>
      <c r="BK803" s="53">
        <v>1.8157429999999999E-2</v>
      </c>
      <c r="BL803" s="53">
        <v>1.7405199999999999E-2</v>
      </c>
      <c r="BM803" s="53">
        <v>3.5161599999999999E-3</v>
      </c>
      <c r="BN803" s="53">
        <v>-2.4588600000000002E-3</v>
      </c>
      <c r="BO803" s="53">
        <v>-1.152826E-2</v>
      </c>
      <c r="BP803" s="53">
        <v>-6.5988899999999996E-3</v>
      </c>
      <c r="BQ803" s="53">
        <v>-1.3157790000000001E-2</v>
      </c>
      <c r="BR803" s="53">
        <v>-1.2536759999999999E-2</v>
      </c>
      <c r="BS803" s="53">
        <v>-1.5220330000000001E-2</v>
      </c>
      <c r="BT803" s="53">
        <v>-9.6261699999999999E-3</v>
      </c>
      <c r="BU803" s="53">
        <v>-1.2769880000000001E-2</v>
      </c>
      <c r="BV803" s="53">
        <v>-1.345037E-2</v>
      </c>
      <c r="BW803" s="53">
        <v>1.3776149999999999E-2</v>
      </c>
      <c r="BX803" s="53">
        <v>2.220476E-2</v>
      </c>
      <c r="BY803" s="53">
        <v>2.6993340000000001E-2</v>
      </c>
      <c r="BZ803" s="53">
        <v>2.4485969999999999E-2</v>
      </c>
      <c r="CA803" s="53">
        <v>2.254405E-2</v>
      </c>
      <c r="CB803" s="53">
        <v>1.310133E-2</v>
      </c>
      <c r="CC803" s="53">
        <v>1.8624439999999999E-2</v>
      </c>
      <c r="CD803" s="53">
        <v>1.855652E-2</v>
      </c>
      <c r="CE803" s="53">
        <v>1.5473249999999999E-2</v>
      </c>
      <c r="CF803" s="53">
        <v>1.4054759999999999E-2</v>
      </c>
      <c r="CG803" s="53">
        <v>1.4849670000000001E-2</v>
      </c>
      <c r="CH803" s="53">
        <v>2.072891E-2</v>
      </c>
      <c r="CI803" s="53">
        <v>2.3354900000000001E-2</v>
      </c>
      <c r="CJ803" s="53">
        <v>2.2472570000000001E-2</v>
      </c>
      <c r="CK803" s="53">
        <v>8.3880099999999996E-3</v>
      </c>
      <c r="CL803" s="53">
        <v>2.8257400000000002E-3</v>
      </c>
      <c r="CM803" s="53">
        <v>-5.6691700000000003E-3</v>
      </c>
      <c r="CN803" s="53">
        <v>5.6094000000000001E-4</v>
      </c>
      <c r="CO803" s="53">
        <v>-5.4140999999999998E-3</v>
      </c>
      <c r="CP803" s="53">
        <v>-5.5679400000000004E-3</v>
      </c>
      <c r="CQ803" s="53">
        <v>-7.3613100000000002E-3</v>
      </c>
      <c r="CR803" s="53">
        <v>-1.3950200000000001E-3</v>
      </c>
      <c r="CS803" s="53">
        <v>-4.4343899999999999E-3</v>
      </c>
      <c r="CT803" s="53">
        <v>-6.4949300000000003E-3</v>
      </c>
      <c r="CU803" s="53">
        <v>2.0455350000000001E-2</v>
      </c>
      <c r="CV803" s="53">
        <v>2.9314280000000002E-2</v>
      </c>
      <c r="CW803" s="53">
        <v>3.3914670000000001E-2</v>
      </c>
      <c r="CX803" s="53">
        <v>3.1101799999999999E-2</v>
      </c>
      <c r="CY803" s="53">
        <v>2.8666799999999999E-2</v>
      </c>
      <c r="CZ803" s="53">
        <v>1.8485580000000001E-2</v>
      </c>
      <c r="DA803" s="53">
        <v>2.3330400000000001E-2</v>
      </c>
      <c r="DB803" s="53">
        <v>2.2948340000000001E-2</v>
      </c>
      <c r="DC803" s="53">
        <v>1.982107E-2</v>
      </c>
      <c r="DD803" s="53">
        <v>1.7960050000000002E-2</v>
      </c>
      <c r="DE803" s="53">
        <v>1.8772919999999998E-2</v>
      </c>
      <c r="DF803" s="53">
        <v>2.5325250000000001E-2</v>
      </c>
      <c r="DG803" s="53">
        <v>2.8552379999999999E-2</v>
      </c>
      <c r="DH803" s="53">
        <v>2.7539939999999999E-2</v>
      </c>
      <c r="DI803" s="53">
        <v>1.325986E-2</v>
      </c>
      <c r="DJ803" s="53">
        <v>8.1103400000000006E-3</v>
      </c>
      <c r="DK803" s="53">
        <v>1.8992E-4</v>
      </c>
      <c r="DL803" s="53">
        <v>7.72078E-3</v>
      </c>
      <c r="DM803" s="53">
        <v>2.3295899999999999E-3</v>
      </c>
      <c r="DN803" s="53">
        <v>1.40087E-3</v>
      </c>
      <c r="DO803" s="53">
        <v>4.9772E-4</v>
      </c>
      <c r="DP803" s="53">
        <v>6.83615E-3</v>
      </c>
      <c r="DQ803" s="53">
        <v>3.90107E-3</v>
      </c>
      <c r="DR803" s="53">
        <v>4.6052000000000002E-4</v>
      </c>
      <c r="DS803" s="53">
        <v>2.713455E-2</v>
      </c>
      <c r="DT803" s="53">
        <v>3.6423789999999998E-2</v>
      </c>
      <c r="DU803" s="53">
        <v>4.0835990000000003E-2</v>
      </c>
      <c r="DV803" s="53">
        <v>3.771762E-2</v>
      </c>
      <c r="DW803" s="53">
        <v>3.4789550000000002E-2</v>
      </c>
      <c r="DX803" s="53">
        <v>2.3869850000000001E-2</v>
      </c>
      <c r="DY803" s="53">
        <v>3.0125059999999999E-2</v>
      </c>
      <c r="DZ803" s="53">
        <v>2.92894E-2</v>
      </c>
      <c r="EA803" s="53">
        <v>2.6098650000000001E-2</v>
      </c>
      <c r="EB803" s="53">
        <v>2.359866E-2</v>
      </c>
      <c r="EC803" s="53">
        <v>2.4437469999999999E-2</v>
      </c>
      <c r="ED803" s="53">
        <v>3.1961639999999999E-2</v>
      </c>
      <c r="EE803" s="53">
        <v>3.6056699999999997E-2</v>
      </c>
      <c r="EF803" s="53">
        <v>3.4856400000000003E-2</v>
      </c>
      <c r="EG803" s="53">
        <v>2.0294039999999999E-2</v>
      </c>
      <c r="EH803" s="53">
        <v>1.5740480000000001E-2</v>
      </c>
      <c r="EI803" s="53">
        <v>8.6495300000000008E-3</v>
      </c>
      <c r="EJ803" s="53">
        <v>1.805845E-2</v>
      </c>
      <c r="EK803" s="53">
        <v>1.351025E-2</v>
      </c>
      <c r="EL803" s="53">
        <v>1.1462730000000001E-2</v>
      </c>
      <c r="EM803" s="53">
        <v>1.184491E-2</v>
      </c>
      <c r="EN803" s="53">
        <v>1.872064E-2</v>
      </c>
      <c r="EO803" s="53">
        <v>1.593617E-2</v>
      </c>
      <c r="EP803" s="53">
        <v>1.050308E-2</v>
      </c>
      <c r="EQ803" s="53">
        <v>3.6778249999999998E-2</v>
      </c>
      <c r="ER803" s="53">
        <v>4.6688809999999997E-2</v>
      </c>
      <c r="ES803" s="53">
        <v>5.0829270000000003E-2</v>
      </c>
      <c r="ET803" s="53">
        <v>4.7269819999999997E-2</v>
      </c>
      <c r="EU803" s="53">
        <v>4.362982E-2</v>
      </c>
      <c r="EV803" s="53">
        <v>3.1643850000000001E-2</v>
      </c>
      <c r="EW803" s="53">
        <v>68.611339999999998</v>
      </c>
      <c r="EX803" s="53">
        <v>67.286090000000002</v>
      </c>
      <c r="EY803" s="53">
        <v>66.250280000000004</v>
      </c>
      <c r="EZ803" s="53">
        <v>65.138019999999997</v>
      </c>
      <c r="FA803" s="53">
        <v>64.287540000000007</v>
      </c>
      <c r="FB803" s="53">
        <v>63.589230000000001</v>
      </c>
      <c r="FC803" s="53">
        <v>63.009250000000002</v>
      </c>
      <c r="FD803" s="53">
        <v>63.466920000000002</v>
      </c>
      <c r="FE803" s="53">
        <v>66.602090000000004</v>
      </c>
      <c r="FF803" s="53">
        <v>70.875960000000006</v>
      </c>
      <c r="FG803" s="53">
        <v>75.300110000000004</v>
      </c>
      <c r="FH803" s="53">
        <v>79.200940000000003</v>
      </c>
      <c r="FI803" s="53">
        <v>82.105509999999995</v>
      </c>
      <c r="FJ803" s="53">
        <v>84.327100000000002</v>
      </c>
      <c r="FK803" s="53">
        <v>86.041939999999997</v>
      </c>
      <c r="FL803" s="53">
        <v>86.933670000000006</v>
      </c>
      <c r="FM803" s="53">
        <v>86.773589999999999</v>
      </c>
      <c r="FN803" s="53">
        <v>85.31277</v>
      </c>
      <c r="FO803" s="53">
        <v>82.484629999999996</v>
      </c>
      <c r="FP803" s="53">
        <v>78.151240000000001</v>
      </c>
      <c r="FQ803" s="53">
        <v>74.412980000000005</v>
      </c>
      <c r="FR803" s="53">
        <v>71.862989999999996</v>
      </c>
      <c r="FS803" s="53">
        <v>70.350949999999997</v>
      </c>
      <c r="FT803" s="53">
        <v>69.222629999999995</v>
      </c>
      <c r="FU803" s="53">
        <v>1227.9670000000001</v>
      </c>
      <c r="FV803" s="53">
        <v>1491.528</v>
      </c>
      <c r="FW803" s="53">
        <v>14.585570000000001</v>
      </c>
      <c r="FX803" s="53">
        <v>1</v>
      </c>
    </row>
    <row r="804" spans="1:180" x14ac:dyDescent="0.3">
      <c r="A804" t="s">
        <v>174</v>
      </c>
      <c r="B804" t="s">
        <v>249</v>
      </c>
      <c r="C804" t="s">
        <v>0</v>
      </c>
      <c r="D804" t="s">
        <v>248</v>
      </c>
      <c r="E804" t="s">
        <v>187</v>
      </c>
      <c r="F804" t="s">
        <v>236</v>
      </c>
      <c r="G804" t="s">
        <v>242</v>
      </c>
      <c r="H804" s="53">
        <v>155</v>
      </c>
      <c r="I804" s="53">
        <v>0.1655538</v>
      </c>
      <c r="J804" s="53">
        <v>0.15331977999999999</v>
      </c>
      <c r="K804" s="53">
        <v>0.14816141999999999</v>
      </c>
      <c r="L804" s="53">
        <v>0.13309530999999999</v>
      </c>
      <c r="M804" s="53">
        <v>0.13571270999999999</v>
      </c>
      <c r="N804" s="53">
        <v>0.13827909999999999</v>
      </c>
      <c r="O804" s="53">
        <v>0.11560545</v>
      </c>
      <c r="P804" s="53">
        <v>0.11628412</v>
      </c>
      <c r="Q804" s="53">
        <v>0.13623407000000001</v>
      </c>
      <c r="R804" s="53">
        <v>0.16322661999999999</v>
      </c>
      <c r="S804" s="53">
        <v>0.19056692</v>
      </c>
      <c r="T804" s="53">
        <v>0.21537002</v>
      </c>
      <c r="U804" s="53">
        <v>0.23301941000000001</v>
      </c>
      <c r="V804" s="53">
        <v>0.23412688000000001</v>
      </c>
      <c r="W804" s="53">
        <v>0.22720877</v>
      </c>
      <c r="X804" s="53">
        <v>0.23226516999999999</v>
      </c>
      <c r="Y804" s="53">
        <v>0.22431335999999999</v>
      </c>
      <c r="Z804" s="53">
        <v>0.21870561999999999</v>
      </c>
      <c r="AA804" s="53">
        <v>0.20478213000000001</v>
      </c>
      <c r="AB804" s="53">
        <v>0.20578637</v>
      </c>
      <c r="AC804" s="53">
        <v>0.20288724999999999</v>
      </c>
      <c r="AD804" s="53">
        <v>0.20253060000000001</v>
      </c>
      <c r="AE804" s="53">
        <v>0.18904327000000001</v>
      </c>
      <c r="AF804" s="53">
        <v>0.17003747999999999</v>
      </c>
      <c r="AG804" s="53">
        <v>5.37858E-3</v>
      </c>
      <c r="AH804" s="53">
        <v>3.0357700000000001E-3</v>
      </c>
      <c r="AI804" s="53">
        <v>5.1794299999999996E-3</v>
      </c>
      <c r="AJ804" s="53">
        <v>-3.2546400000000001E-3</v>
      </c>
      <c r="AK804" s="53">
        <v>1.7923E-4</v>
      </c>
      <c r="AL804" s="53">
        <v>5.2533500000000004E-3</v>
      </c>
      <c r="AM804" s="53">
        <v>-4.51717E-3</v>
      </c>
      <c r="AN804" s="53">
        <v>-1.294379E-2</v>
      </c>
      <c r="AO804" s="53">
        <v>-1.6629350000000001E-2</v>
      </c>
      <c r="AP804" s="53">
        <v>-2.025807E-2</v>
      </c>
      <c r="AQ804" s="53">
        <v>-2.2794410000000001E-2</v>
      </c>
      <c r="AR804" s="53">
        <v>-1.870751E-2</v>
      </c>
      <c r="AS804" s="53">
        <v>-1.0851019999999999E-2</v>
      </c>
      <c r="AT804" s="53">
        <v>-1.3972999999999999E-2</v>
      </c>
      <c r="AU804" s="53">
        <v>-2.4196490000000001E-2</v>
      </c>
      <c r="AV804" s="53">
        <v>-2.5606110000000001E-2</v>
      </c>
      <c r="AW804" s="53">
        <v>-3.2106049999999997E-2</v>
      </c>
      <c r="AX804" s="53">
        <v>-2.9076250000000001E-2</v>
      </c>
      <c r="AY804" s="53">
        <v>-2.367878E-2</v>
      </c>
      <c r="AZ804" s="53">
        <v>-4.4725199999999998E-3</v>
      </c>
      <c r="BA804" s="53">
        <v>4.9183500000000002E-3</v>
      </c>
      <c r="BB804" s="53">
        <v>1.1756829999999999E-2</v>
      </c>
      <c r="BC804" s="53">
        <v>1.3880450000000001E-2</v>
      </c>
      <c r="BD804" s="53">
        <v>5.6252799999999999E-3</v>
      </c>
      <c r="BE804" s="53">
        <v>1.4533280000000001E-2</v>
      </c>
      <c r="BF804" s="53">
        <v>1.018575E-2</v>
      </c>
      <c r="BG804" s="53">
        <v>1.223437E-2</v>
      </c>
      <c r="BH804" s="53">
        <v>2.3072700000000002E-3</v>
      </c>
      <c r="BI804" s="53">
        <v>6.2603099999999998E-3</v>
      </c>
      <c r="BJ804" s="53">
        <v>1.2431680000000001E-2</v>
      </c>
      <c r="BK804" s="53">
        <v>1.85293E-3</v>
      </c>
      <c r="BL804" s="53">
        <v>-6.1971300000000003E-3</v>
      </c>
      <c r="BM804" s="53">
        <v>-6.6791200000000002E-3</v>
      </c>
      <c r="BN804" s="53">
        <v>-8.1507699999999999E-3</v>
      </c>
      <c r="BO804" s="53">
        <v>-1.004707E-2</v>
      </c>
      <c r="BP804" s="53">
        <v>-5.0143000000000002E-3</v>
      </c>
      <c r="BQ804" s="53">
        <v>5.0289799999999997E-3</v>
      </c>
      <c r="BR804" s="53">
        <v>1.4798299999999999E-3</v>
      </c>
      <c r="BS804" s="53">
        <v>-9.7254000000000004E-3</v>
      </c>
      <c r="BT804" s="53">
        <v>-9.3966299999999996E-3</v>
      </c>
      <c r="BU804" s="53">
        <v>-1.627638E-2</v>
      </c>
      <c r="BV804" s="53">
        <v>-1.1974449999999999E-2</v>
      </c>
      <c r="BW804" s="53">
        <v>-9.6671799999999992E-3</v>
      </c>
      <c r="BX804" s="53">
        <v>8.0358400000000007E-3</v>
      </c>
      <c r="BY804" s="53">
        <v>1.7354419999999999E-2</v>
      </c>
      <c r="BZ804" s="53">
        <v>2.2870189999999999E-2</v>
      </c>
      <c r="CA804" s="53">
        <v>2.4240370000000001E-2</v>
      </c>
      <c r="CB804" s="53">
        <v>1.484418E-2</v>
      </c>
      <c r="CC804" s="53">
        <v>2.087379E-2</v>
      </c>
      <c r="CD804" s="53">
        <v>1.51378E-2</v>
      </c>
      <c r="CE804" s="53">
        <v>1.71206E-2</v>
      </c>
      <c r="CF804" s="53">
        <v>6.1594400000000004E-3</v>
      </c>
      <c r="CG804" s="53">
        <v>1.047206E-2</v>
      </c>
      <c r="CH804" s="53">
        <v>1.7403370000000001E-2</v>
      </c>
      <c r="CI804" s="53">
        <v>6.2648399999999998E-3</v>
      </c>
      <c r="CJ804" s="53">
        <v>-1.5244099999999999E-3</v>
      </c>
      <c r="CK804" s="53">
        <v>2.1238E-4</v>
      </c>
      <c r="CL804" s="53">
        <v>2.3472E-4</v>
      </c>
      <c r="CM804" s="53">
        <v>-1.2183199999999999E-3</v>
      </c>
      <c r="CN804" s="53">
        <v>4.4695799999999999E-3</v>
      </c>
      <c r="CO804" s="53">
        <v>1.6027420000000001E-2</v>
      </c>
      <c r="CP804" s="53">
        <v>1.2182409999999999E-2</v>
      </c>
      <c r="CQ804" s="53">
        <v>2.9723999999999999E-4</v>
      </c>
      <c r="CR804" s="53">
        <v>1.8299900000000001E-3</v>
      </c>
      <c r="CS804" s="53">
        <v>-5.3128100000000003E-3</v>
      </c>
      <c r="CT804" s="53">
        <v>-1.2980000000000001E-4</v>
      </c>
      <c r="CU804" s="53">
        <v>3.7219999999999999E-5</v>
      </c>
      <c r="CV804" s="53">
        <v>1.6699100000000001E-2</v>
      </c>
      <c r="CW804" s="53">
        <v>2.5967609999999999E-2</v>
      </c>
      <c r="CX804" s="53">
        <v>3.0567270000000001E-2</v>
      </c>
      <c r="CY804" s="53">
        <v>3.1415619999999998E-2</v>
      </c>
      <c r="CZ804" s="53">
        <v>2.1229169999999999E-2</v>
      </c>
      <c r="DA804" s="53">
        <v>2.72143E-2</v>
      </c>
      <c r="DB804" s="53">
        <v>2.0089829999999999E-2</v>
      </c>
      <c r="DC804" s="53">
        <v>2.200682E-2</v>
      </c>
      <c r="DD804" s="53">
        <v>1.0011600000000001E-2</v>
      </c>
      <c r="DE804" s="53">
        <v>1.46838E-2</v>
      </c>
      <c r="DF804" s="53">
        <v>2.2375059999999999E-2</v>
      </c>
      <c r="DG804" s="53">
        <v>1.0676740000000001E-2</v>
      </c>
      <c r="DH804" s="53">
        <v>3.1483000000000001E-3</v>
      </c>
      <c r="DI804" s="53">
        <v>7.1038799999999999E-3</v>
      </c>
      <c r="DJ804" s="53">
        <v>8.6201999999999997E-3</v>
      </c>
      <c r="DK804" s="53">
        <v>7.6104399999999996E-3</v>
      </c>
      <c r="DL804" s="53">
        <v>1.3953460000000001E-2</v>
      </c>
      <c r="DM804" s="53">
        <v>2.7025850000000001E-2</v>
      </c>
      <c r="DN804" s="53">
        <v>2.2884990000000001E-2</v>
      </c>
      <c r="DO804" s="53">
        <v>1.031988E-2</v>
      </c>
      <c r="DP804" s="53">
        <v>1.305663E-2</v>
      </c>
      <c r="DQ804" s="53">
        <v>5.6507700000000003E-3</v>
      </c>
      <c r="DR804" s="53">
        <v>1.1714850000000001E-2</v>
      </c>
      <c r="DS804" s="53">
        <v>9.7416099999999995E-3</v>
      </c>
      <c r="DT804" s="53">
        <v>2.5362340000000001E-2</v>
      </c>
      <c r="DU804" s="53">
        <v>3.458079E-2</v>
      </c>
      <c r="DV804" s="53">
        <v>3.8264350000000003E-2</v>
      </c>
      <c r="DW804" s="53">
        <v>3.8590859999999998E-2</v>
      </c>
      <c r="DX804" s="53">
        <v>2.7614159999999999E-2</v>
      </c>
      <c r="DY804" s="53">
        <v>3.6368980000000002E-2</v>
      </c>
      <c r="DZ804" s="53">
        <v>2.723981E-2</v>
      </c>
      <c r="EA804" s="53">
        <v>2.9061770000000001E-2</v>
      </c>
      <c r="EB804" s="53">
        <v>1.557352E-2</v>
      </c>
      <c r="EC804" s="53">
        <v>2.0764899999999999E-2</v>
      </c>
      <c r="ED804" s="53">
        <v>2.9553389999999999E-2</v>
      </c>
      <c r="EE804" s="53">
        <v>1.7046840000000001E-2</v>
      </c>
      <c r="EF804" s="53">
        <v>9.8949699999999995E-3</v>
      </c>
      <c r="EG804" s="53">
        <v>1.7054119999999999E-2</v>
      </c>
      <c r="EH804" s="53">
        <v>2.0727499999999999E-2</v>
      </c>
      <c r="EI804" s="53">
        <v>2.0357779999999999E-2</v>
      </c>
      <c r="EJ804" s="53">
        <v>2.7646670000000002E-2</v>
      </c>
      <c r="EK804" s="53">
        <v>4.2905840000000001E-2</v>
      </c>
      <c r="EL804" s="53">
        <v>3.8337820000000002E-2</v>
      </c>
      <c r="EM804" s="53">
        <v>2.4790960000000001E-2</v>
      </c>
      <c r="EN804" s="53">
        <v>2.9266090000000002E-2</v>
      </c>
      <c r="EO804" s="53">
        <v>2.148044E-2</v>
      </c>
      <c r="EP804" s="53">
        <v>2.8816649999999999E-2</v>
      </c>
      <c r="EQ804" s="53">
        <v>2.375321E-2</v>
      </c>
      <c r="ER804" s="53">
        <v>3.78707E-2</v>
      </c>
      <c r="ES804" s="53">
        <v>4.7016860000000001E-2</v>
      </c>
      <c r="ET804" s="53">
        <v>4.9377709999999998E-2</v>
      </c>
      <c r="EU804" s="53">
        <v>4.8950779999999999E-2</v>
      </c>
      <c r="EV804" s="53">
        <v>3.6833070000000002E-2</v>
      </c>
      <c r="EW804" s="53">
        <v>70.008139999999997</v>
      </c>
      <c r="EX804" s="53">
        <v>68.941980000000001</v>
      </c>
      <c r="EY804" s="53">
        <v>67.764150000000001</v>
      </c>
      <c r="EZ804" s="53">
        <v>66.696150000000003</v>
      </c>
      <c r="FA804" s="53">
        <v>65.561989999999994</v>
      </c>
      <c r="FB804" s="53">
        <v>64.635990000000007</v>
      </c>
      <c r="FC804" s="53">
        <v>64.564329999999998</v>
      </c>
      <c r="FD804" s="53">
        <v>66.695340000000002</v>
      </c>
      <c r="FE804" s="53">
        <v>70.125510000000006</v>
      </c>
      <c r="FF804" s="53">
        <v>73.898510000000002</v>
      </c>
      <c r="FG804" s="53">
        <v>77.658180000000002</v>
      </c>
      <c r="FH804" s="53">
        <v>81.228009999999998</v>
      </c>
      <c r="FI804" s="53">
        <v>84.022999999999996</v>
      </c>
      <c r="FJ804" s="53">
        <v>86.369</v>
      </c>
      <c r="FK804" s="53">
        <v>88.453479999999999</v>
      </c>
      <c r="FL804" s="53">
        <v>89.566469999999995</v>
      </c>
      <c r="FM804" s="53">
        <v>89.268630000000002</v>
      </c>
      <c r="FN804" s="53">
        <v>87.902789999999996</v>
      </c>
      <c r="FO804" s="53">
        <v>85.411950000000004</v>
      </c>
      <c r="FP804" s="53">
        <v>82.104950000000002</v>
      </c>
      <c r="FQ804" s="53">
        <v>77.612790000000004</v>
      </c>
      <c r="FR804" s="53">
        <v>74.32929</v>
      </c>
      <c r="FS804" s="53">
        <v>71.812809999999999</v>
      </c>
      <c r="FT804" s="53">
        <v>69.909809999999993</v>
      </c>
      <c r="FU804" s="53">
        <v>1228</v>
      </c>
      <c r="FV804" s="53">
        <v>1558.595</v>
      </c>
      <c r="FW804" s="53">
        <v>17.735050000000001</v>
      </c>
      <c r="FX804" s="53">
        <v>1</v>
      </c>
    </row>
    <row r="805" spans="1:180" x14ac:dyDescent="0.3">
      <c r="A805" t="s">
        <v>174</v>
      </c>
      <c r="B805" t="s">
        <v>249</v>
      </c>
      <c r="C805" t="s">
        <v>0</v>
      </c>
      <c r="D805" t="s">
        <v>227</v>
      </c>
      <c r="E805" t="s">
        <v>187</v>
      </c>
      <c r="F805" t="s">
        <v>236</v>
      </c>
      <c r="G805" t="s">
        <v>242</v>
      </c>
      <c r="H805" s="53">
        <v>155</v>
      </c>
      <c r="I805" s="53">
        <v>0.14834478000000001</v>
      </c>
      <c r="J805" s="53">
        <v>0.14076282000000001</v>
      </c>
      <c r="K805" s="53">
        <v>0.13618533999999999</v>
      </c>
      <c r="L805" s="53">
        <v>0.12591289999999999</v>
      </c>
      <c r="M805" s="53">
        <v>0.1305974</v>
      </c>
      <c r="N805" s="53">
        <v>0.13601805</v>
      </c>
      <c r="O805" s="53">
        <v>0.12925768000000001</v>
      </c>
      <c r="P805" s="53">
        <v>0.15269711999999999</v>
      </c>
      <c r="Q805" s="53">
        <v>0.17549069</v>
      </c>
      <c r="R805" s="53">
        <v>0.20785592999999999</v>
      </c>
      <c r="S805" s="53">
        <v>0.23298329000000001</v>
      </c>
      <c r="T805" s="53">
        <v>0.24626152000000001</v>
      </c>
      <c r="U805" s="53">
        <v>0.25915751999999997</v>
      </c>
      <c r="V805" s="53">
        <v>0.26443945000000002</v>
      </c>
      <c r="W805" s="53">
        <v>0.27842138999999999</v>
      </c>
      <c r="X805" s="53">
        <v>0.28314919999999999</v>
      </c>
      <c r="Y805" s="53">
        <v>0.26306305000000002</v>
      </c>
      <c r="Z805" s="53">
        <v>0.22193644000000001</v>
      </c>
      <c r="AA805" s="53">
        <v>0.20802535</v>
      </c>
      <c r="AB805" s="53">
        <v>0.19582575999999999</v>
      </c>
      <c r="AC805" s="53">
        <v>0.19061217999999999</v>
      </c>
      <c r="AD805" s="53">
        <v>0.18957367999999999</v>
      </c>
      <c r="AE805" s="53">
        <v>0.17519261999999999</v>
      </c>
      <c r="AF805" s="53">
        <v>0.15543059000000001</v>
      </c>
      <c r="AG805" s="53">
        <v>-2.9648700000000001E-3</v>
      </c>
      <c r="AH805" s="53">
        <v>-4.6477799999999998E-3</v>
      </c>
      <c r="AI805" s="53">
        <v>-2.3848599999999999E-3</v>
      </c>
      <c r="AJ805" s="53">
        <v>-1.0015899999999999E-2</v>
      </c>
      <c r="AK805" s="53">
        <v>-6.5667599999999996E-3</v>
      </c>
      <c r="AL805" s="53">
        <v>-1.2690799999999999E-3</v>
      </c>
      <c r="AM805" s="53">
        <v>-3.7781099999999999E-3</v>
      </c>
      <c r="AN805" s="53">
        <v>-2.4688100000000001E-3</v>
      </c>
      <c r="AO805" s="53">
        <v>-2.1678659999999999E-2</v>
      </c>
      <c r="AP805" s="53">
        <v>-2.4838829999999999E-2</v>
      </c>
      <c r="AQ805" s="53">
        <v>-3.5013040000000002E-2</v>
      </c>
      <c r="AR805" s="53">
        <v>-4.0491010000000001E-2</v>
      </c>
      <c r="AS805" s="53">
        <v>-3.9751549999999997E-2</v>
      </c>
      <c r="AT805" s="53">
        <v>-4.7473910000000001E-2</v>
      </c>
      <c r="AU805" s="53">
        <v>-4.2175169999999998E-2</v>
      </c>
      <c r="AV805" s="53">
        <v>-3.9025740000000003E-2</v>
      </c>
      <c r="AW805" s="53">
        <v>-4.2988150000000003E-2</v>
      </c>
      <c r="AX805" s="53">
        <v>-4.0756479999999998E-2</v>
      </c>
      <c r="AY805" s="53">
        <v>-2.0601310000000001E-2</v>
      </c>
      <c r="AZ805" s="53">
        <v>-1.1689929999999999E-2</v>
      </c>
      <c r="BA805" s="53">
        <v>-3.1321000000000001E-3</v>
      </c>
      <c r="BB805" s="53">
        <v>3.9354500000000001E-3</v>
      </c>
      <c r="BC805" s="53">
        <v>5.2920900000000002E-3</v>
      </c>
      <c r="BD805" s="53">
        <v>-4.9470699999999996E-3</v>
      </c>
      <c r="BE805" s="53">
        <v>4.5916899999999998E-3</v>
      </c>
      <c r="BF805" s="53">
        <v>2.1386700000000001E-3</v>
      </c>
      <c r="BG805" s="53">
        <v>4.0360500000000002E-3</v>
      </c>
      <c r="BH805" s="53">
        <v>-3.2890699999999998E-3</v>
      </c>
      <c r="BI805" s="53">
        <v>3.0585999999999998E-4</v>
      </c>
      <c r="BJ805" s="53">
        <v>6.4191099999999996E-3</v>
      </c>
      <c r="BK805" s="53">
        <v>4.1365899999999999E-3</v>
      </c>
      <c r="BL805" s="53">
        <v>7.4391300000000004E-3</v>
      </c>
      <c r="BM805" s="53">
        <v>-1.122211E-2</v>
      </c>
      <c r="BN805" s="53">
        <v>-1.455498E-2</v>
      </c>
      <c r="BO805" s="53">
        <v>-2.2299429999999999E-2</v>
      </c>
      <c r="BP805" s="53">
        <v>-2.7249809999999999E-2</v>
      </c>
      <c r="BQ805" s="53">
        <v>-2.630789E-2</v>
      </c>
      <c r="BR805" s="53">
        <v>-3.2910509999999997E-2</v>
      </c>
      <c r="BS805" s="53">
        <v>-2.883291E-2</v>
      </c>
      <c r="BT805" s="53">
        <v>-2.523471E-2</v>
      </c>
      <c r="BU805" s="53">
        <v>-2.9528970000000002E-2</v>
      </c>
      <c r="BV805" s="53">
        <v>-2.9170769999999999E-2</v>
      </c>
      <c r="BW805" s="53">
        <v>-1.258509E-2</v>
      </c>
      <c r="BX805" s="53">
        <v>-2.0740899999999998E-3</v>
      </c>
      <c r="BY805" s="53">
        <v>7.7372600000000001E-3</v>
      </c>
      <c r="BZ805" s="53">
        <v>1.4979340000000001E-2</v>
      </c>
      <c r="CA805" s="53">
        <v>1.546144E-2</v>
      </c>
      <c r="CB805" s="53">
        <v>3.7458999999999999E-3</v>
      </c>
      <c r="CC805" s="53">
        <v>9.8253400000000001E-3</v>
      </c>
      <c r="CD805" s="53">
        <v>6.8389399999999999E-3</v>
      </c>
      <c r="CE805" s="53">
        <v>8.4831500000000001E-3</v>
      </c>
      <c r="CF805" s="53">
        <v>1.36991E-3</v>
      </c>
      <c r="CG805" s="53">
        <v>5.0658200000000004E-3</v>
      </c>
      <c r="CH805" s="53">
        <v>1.174392E-2</v>
      </c>
      <c r="CI805" s="53">
        <v>9.6182899999999998E-3</v>
      </c>
      <c r="CJ805" s="53">
        <v>1.4301350000000001E-2</v>
      </c>
      <c r="CK805" s="53">
        <v>-3.9799400000000004E-3</v>
      </c>
      <c r="CL805" s="53">
        <v>-7.4324200000000003E-3</v>
      </c>
      <c r="CM805" s="53">
        <v>-1.3494040000000001E-2</v>
      </c>
      <c r="CN805" s="53">
        <v>-1.8078980000000001E-2</v>
      </c>
      <c r="CO805" s="53">
        <v>-1.6996850000000001E-2</v>
      </c>
      <c r="CP805" s="53">
        <v>-2.2823949999999999E-2</v>
      </c>
      <c r="CQ805" s="53">
        <v>-1.959209E-2</v>
      </c>
      <c r="CR805" s="53">
        <v>-1.568307E-2</v>
      </c>
      <c r="CS805" s="53">
        <v>-2.0207200000000002E-2</v>
      </c>
      <c r="CT805" s="53">
        <v>-2.1146539999999998E-2</v>
      </c>
      <c r="CU805" s="53">
        <v>-7.0330799999999997E-3</v>
      </c>
      <c r="CV805" s="53">
        <v>4.5858100000000001E-3</v>
      </c>
      <c r="CW805" s="53">
        <v>1.526536E-2</v>
      </c>
      <c r="CX805" s="53">
        <v>2.2628309999999999E-2</v>
      </c>
      <c r="CY805" s="53">
        <v>2.2504679999999999E-2</v>
      </c>
      <c r="CZ805" s="53">
        <v>9.7666300000000001E-3</v>
      </c>
      <c r="DA805" s="53">
        <v>1.505899E-2</v>
      </c>
      <c r="DB805" s="53">
        <v>1.1539209999999999E-2</v>
      </c>
      <c r="DC805" s="53">
        <v>1.2930250000000001E-2</v>
      </c>
      <c r="DD805" s="53">
        <v>6.0289000000000002E-3</v>
      </c>
      <c r="DE805" s="53">
        <v>9.8257799999999992E-3</v>
      </c>
      <c r="DF805" s="53">
        <v>1.7068719999999999E-2</v>
      </c>
      <c r="DG805" s="53">
        <v>1.5100010000000001E-2</v>
      </c>
      <c r="DH805" s="53">
        <v>2.1163560000000001E-2</v>
      </c>
      <c r="DI805" s="53">
        <v>3.2622200000000001E-3</v>
      </c>
      <c r="DJ805" s="53">
        <v>-3.0986000000000002E-4</v>
      </c>
      <c r="DK805" s="53">
        <v>-4.6886300000000001E-3</v>
      </c>
      <c r="DL805" s="53">
        <v>-8.9081799999999999E-3</v>
      </c>
      <c r="DM805" s="53">
        <v>-7.6858100000000004E-3</v>
      </c>
      <c r="DN805" s="53">
        <v>-1.2737389999999999E-2</v>
      </c>
      <c r="DO805" s="53">
        <v>-1.0351290000000001E-2</v>
      </c>
      <c r="DP805" s="53">
        <v>-6.1314400000000002E-3</v>
      </c>
      <c r="DQ805" s="53">
        <v>-1.088542E-2</v>
      </c>
      <c r="DR805" s="53">
        <v>-1.312232E-2</v>
      </c>
      <c r="DS805" s="53">
        <v>-1.4810699999999999E-3</v>
      </c>
      <c r="DT805" s="53">
        <v>1.1245710000000001E-2</v>
      </c>
      <c r="DU805" s="53">
        <v>2.279345E-2</v>
      </c>
      <c r="DV805" s="53">
        <v>3.027728E-2</v>
      </c>
      <c r="DW805" s="53">
        <v>2.9547940000000002E-2</v>
      </c>
      <c r="DX805" s="53">
        <v>1.5787349999999999E-2</v>
      </c>
      <c r="DY805" s="53">
        <v>2.2615550000000002E-2</v>
      </c>
      <c r="DZ805" s="53">
        <v>1.8325669999999999E-2</v>
      </c>
      <c r="EA805" s="53">
        <v>1.9351159999999999E-2</v>
      </c>
      <c r="EB805" s="53">
        <v>1.275573E-2</v>
      </c>
      <c r="EC805" s="53">
        <v>1.6698399999999999E-2</v>
      </c>
      <c r="ED805" s="53">
        <v>2.475691E-2</v>
      </c>
      <c r="EE805" s="53">
        <v>2.3014710000000001E-2</v>
      </c>
      <c r="EF805" s="53">
        <v>3.1071519999999998E-2</v>
      </c>
      <c r="EG805" s="53">
        <v>1.371877E-2</v>
      </c>
      <c r="EH805" s="53">
        <v>9.9739700000000004E-3</v>
      </c>
      <c r="EI805" s="53">
        <v>8.0249699999999993E-3</v>
      </c>
      <c r="EJ805" s="53">
        <v>4.3330199999999999E-3</v>
      </c>
      <c r="EK805" s="53">
        <v>5.7578500000000001E-3</v>
      </c>
      <c r="EL805" s="53">
        <v>1.8260100000000001E-3</v>
      </c>
      <c r="EM805" s="53">
        <v>2.9909899999999998E-3</v>
      </c>
      <c r="EN805" s="53">
        <v>7.6595999999999999E-3</v>
      </c>
      <c r="EO805" s="53">
        <v>2.5737400000000001E-3</v>
      </c>
      <c r="EP805" s="53">
        <v>-1.5366100000000001E-3</v>
      </c>
      <c r="EQ805" s="53">
        <v>6.5351599999999999E-3</v>
      </c>
      <c r="ER805" s="53">
        <v>2.0861540000000001E-2</v>
      </c>
      <c r="ES805" s="53">
        <v>3.3662820000000003E-2</v>
      </c>
      <c r="ET805" s="53">
        <v>4.1321169999999997E-2</v>
      </c>
      <c r="EU805" s="53">
        <v>3.9717290000000002E-2</v>
      </c>
      <c r="EV805" s="53">
        <v>2.4480330000000002E-2</v>
      </c>
      <c r="EW805" s="53">
        <v>66.489189999999994</v>
      </c>
      <c r="EX805" s="53">
        <v>65.479010000000002</v>
      </c>
      <c r="EY805" s="53">
        <v>64.537679999999995</v>
      </c>
      <c r="EZ805" s="53">
        <v>63.653500000000001</v>
      </c>
      <c r="FA805" s="53">
        <v>62.927750000000003</v>
      </c>
      <c r="FB805" s="53">
        <v>62.124110000000002</v>
      </c>
      <c r="FC805" s="53">
        <v>62.383330000000001</v>
      </c>
      <c r="FD805" s="53">
        <v>64.89873</v>
      </c>
      <c r="FE805" s="53">
        <v>68.348129999999998</v>
      </c>
      <c r="FF805" s="53">
        <v>72.162019999999998</v>
      </c>
      <c r="FG805" s="53">
        <v>75.872439999999997</v>
      </c>
      <c r="FH805" s="53">
        <v>79.053600000000003</v>
      </c>
      <c r="FI805" s="53">
        <v>81.746080000000006</v>
      </c>
      <c r="FJ805" s="53">
        <v>83.929339999999996</v>
      </c>
      <c r="FK805" s="53">
        <v>85.335880000000003</v>
      </c>
      <c r="FL805" s="53">
        <v>85.909019999999998</v>
      </c>
      <c r="FM805" s="53">
        <v>85.606160000000003</v>
      </c>
      <c r="FN805" s="53">
        <v>84.375659999999996</v>
      </c>
      <c r="FO805" s="53">
        <v>82.141649999999998</v>
      </c>
      <c r="FP805" s="53">
        <v>78.644130000000004</v>
      </c>
      <c r="FQ805" s="53">
        <v>74.247600000000006</v>
      </c>
      <c r="FR805" s="53">
        <v>71.349909999999994</v>
      </c>
      <c r="FS805" s="53">
        <v>69.442509999999999</v>
      </c>
      <c r="FT805" s="53">
        <v>67.968279999999993</v>
      </c>
      <c r="FU805" s="53">
        <v>1228</v>
      </c>
      <c r="FV805" s="53">
        <v>1558.595</v>
      </c>
      <c r="FW805" s="53">
        <v>17.735050000000001</v>
      </c>
      <c r="FX805" s="53">
        <v>1</v>
      </c>
    </row>
    <row r="806" spans="1:180" x14ac:dyDescent="0.3">
      <c r="A806" t="s">
        <v>174</v>
      </c>
      <c r="B806" t="s">
        <v>249</v>
      </c>
      <c r="C806" t="s">
        <v>0</v>
      </c>
      <c r="D806" t="s">
        <v>248</v>
      </c>
      <c r="E806" t="s">
        <v>190</v>
      </c>
      <c r="F806" t="s">
        <v>236</v>
      </c>
      <c r="G806" t="s">
        <v>242</v>
      </c>
      <c r="H806" s="53">
        <v>155</v>
      </c>
      <c r="I806" s="53">
        <v>0.15861847000000001</v>
      </c>
      <c r="J806" s="53">
        <v>0.15001038999999999</v>
      </c>
      <c r="K806" s="53">
        <v>0.14562865</v>
      </c>
      <c r="L806" s="53">
        <v>0.13795410999999999</v>
      </c>
      <c r="M806" s="53">
        <v>0.13865353999999999</v>
      </c>
      <c r="N806" s="53">
        <v>0.14272773999999999</v>
      </c>
      <c r="O806" s="53">
        <v>0.13996469</v>
      </c>
      <c r="P806" s="53">
        <v>0.13013137</v>
      </c>
      <c r="Q806" s="53">
        <v>0.12462938</v>
      </c>
      <c r="R806" s="53">
        <v>0.14035495000000001</v>
      </c>
      <c r="S806" s="53">
        <v>0.16226346</v>
      </c>
      <c r="T806" s="53">
        <v>0.19300724</v>
      </c>
      <c r="U806" s="53">
        <v>0.19572112999999999</v>
      </c>
      <c r="V806" s="53">
        <v>0.201407</v>
      </c>
      <c r="W806" s="53">
        <v>0.19691774000000001</v>
      </c>
      <c r="X806" s="53">
        <v>0.20640653</v>
      </c>
      <c r="Y806" s="53">
        <v>0.1998615</v>
      </c>
      <c r="Z806" s="53">
        <v>0.19446469999999999</v>
      </c>
      <c r="AA806" s="53">
        <v>0.19469736000000001</v>
      </c>
      <c r="AB806" s="53">
        <v>0.20291639</v>
      </c>
      <c r="AC806" s="53">
        <v>0.19451088999999999</v>
      </c>
      <c r="AD806" s="53">
        <v>0.18862693999999999</v>
      </c>
      <c r="AE806" s="53">
        <v>0.17818506000000001</v>
      </c>
      <c r="AF806" s="53">
        <v>0.16388180999999999</v>
      </c>
      <c r="AG806" s="53">
        <v>8.6308500000000007E-3</v>
      </c>
      <c r="AH806" s="53">
        <v>7.4343899999999999E-3</v>
      </c>
      <c r="AI806" s="53">
        <v>8.2616100000000008E-3</v>
      </c>
      <c r="AJ806" s="53">
        <v>5.2221999999999998E-3</v>
      </c>
      <c r="AK806" s="53">
        <v>6.27459E-3</v>
      </c>
      <c r="AL806" s="53">
        <v>8.5920200000000006E-3</v>
      </c>
      <c r="AM806" s="53">
        <v>9.8088299999999993E-3</v>
      </c>
      <c r="AN806" s="53">
        <v>4.7363500000000003E-3</v>
      </c>
      <c r="AO806" s="53">
        <v>-1.362644E-2</v>
      </c>
      <c r="AP806" s="53">
        <v>-2.5743439999999999E-2</v>
      </c>
      <c r="AQ806" s="53">
        <v>-3.0569160000000001E-2</v>
      </c>
      <c r="AR806" s="53">
        <v>-1.7293059999999999E-2</v>
      </c>
      <c r="AS806" s="53">
        <v>-2.1662210000000001E-2</v>
      </c>
      <c r="AT806" s="53">
        <v>-2.2218849999999998E-2</v>
      </c>
      <c r="AU806" s="53">
        <v>-3.2302369999999997E-2</v>
      </c>
      <c r="AV806" s="53">
        <v>-2.6078049999999998E-2</v>
      </c>
      <c r="AW806" s="53">
        <v>-2.8642560000000001E-2</v>
      </c>
      <c r="AX806" s="53">
        <v>-2.1527950000000001E-2</v>
      </c>
      <c r="AY806" s="53">
        <v>-9.6696600000000001E-3</v>
      </c>
      <c r="AZ806" s="53">
        <v>6.7409799999999997E-3</v>
      </c>
      <c r="BA806" s="53">
        <v>7.7437699999999996E-3</v>
      </c>
      <c r="BB806" s="53">
        <v>1.444524E-2</v>
      </c>
      <c r="BC806" s="53">
        <v>1.601758E-2</v>
      </c>
      <c r="BD806" s="53">
        <v>9.3989699999999995E-3</v>
      </c>
      <c r="BE806" s="53">
        <v>1.7809100000000001E-2</v>
      </c>
      <c r="BF806" s="53">
        <v>1.534573E-2</v>
      </c>
      <c r="BG806" s="53">
        <v>1.633571E-2</v>
      </c>
      <c r="BH806" s="53">
        <v>1.248353E-2</v>
      </c>
      <c r="BI806" s="53">
        <v>1.3714199999999999E-2</v>
      </c>
      <c r="BJ806" s="53">
        <v>1.6047990000000002E-2</v>
      </c>
      <c r="BK806" s="53">
        <v>1.7911659999999999E-2</v>
      </c>
      <c r="BL806" s="53">
        <v>1.229764E-2</v>
      </c>
      <c r="BM806" s="53">
        <v>-5.3230300000000003E-3</v>
      </c>
      <c r="BN806" s="53">
        <v>-1.462842E-2</v>
      </c>
      <c r="BO806" s="53">
        <v>-1.7652749999999998E-2</v>
      </c>
      <c r="BP806" s="53">
        <v>-4.3590199999999999E-3</v>
      </c>
      <c r="BQ806" s="53">
        <v>-8.2683700000000006E-3</v>
      </c>
      <c r="BR806" s="53">
        <v>-8.4762799999999992E-3</v>
      </c>
      <c r="BS806" s="53">
        <v>-1.9034559999999999E-2</v>
      </c>
      <c r="BT806" s="53">
        <v>-1.2326760000000001E-2</v>
      </c>
      <c r="BU806" s="53">
        <v>-1.6093360000000001E-2</v>
      </c>
      <c r="BV806" s="53">
        <v>-9.7594799999999992E-3</v>
      </c>
      <c r="BW806" s="53">
        <v>2.6681999999999999E-3</v>
      </c>
      <c r="BX806" s="53">
        <v>1.8392530000000001E-2</v>
      </c>
      <c r="BY806" s="53">
        <v>1.9093990000000002E-2</v>
      </c>
      <c r="BZ806" s="53">
        <v>2.5261619999999999E-2</v>
      </c>
      <c r="CA806" s="53">
        <v>2.708439E-2</v>
      </c>
      <c r="CB806" s="53">
        <v>1.8493720000000002E-2</v>
      </c>
      <c r="CC806" s="53">
        <v>2.4165909999999999E-2</v>
      </c>
      <c r="CD806" s="53">
        <v>2.0825099999999999E-2</v>
      </c>
      <c r="CE806" s="53">
        <v>2.1927800000000001E-2</v>
      </c>
      <c r="CF806" s="53">
        <v>1.7512719999999999E-2</v>
      </c>
      <c r="CG806" s="53">
        <v>1.8866859999999999E-2</v>
      </c>
      <c r="CH806" s="53">
        <v>2.121197E-2</v>
      </c>
      <c r="CI806" s="53">
        <v>2.352367E-2</v>
      </c>
      <c r="CJ806" s="53">
        <v>1.7534560000000001E-2</v>
      </c>
      <c r="CK806" s="53">
        <v>4.2789E-4</v>
      </c>
      <c r="CL806" s="53">
        <v>-6.9301700000000003E-3</v>
      </c>
      <c r="CM806" s="53">
        <v>-8.7068800000000002E-3</v>
      </c>
      <c r="CN806" s="53">
        <v>4.5990500000000004E-3</v>
      </c>
      <c r="CO806" s="53">
        <v>1.00815E-3</v>
      </c>
      <c r="CP806" s="53">
        <v>1.0417899999999999E-3</v>
      </c>
      <c r="CQ806" s="53">
        <v>-9.8453099999999995E-3</v>
      </c>
      <c r="CR806" s="53">
        <v>-2.8026499999999998E-3</v>
      </c>
      <c r="CS806" s="53">
        <v>-7.40181E-3</v>
      </c>
      <c r="CT806" s="53">
        <v>-1.60867E-3</v>
      </c>
      <c r="CU806" s="53">
        <v>1.121335E-2</v>
      </c>
      <c r="CV806" s="53">
        <v>2.6462360000000001E-2</v>
      </c>
      <c r="CW806" s="53">
        <v>2.6955090000000001E-2</v>
      </c>
      <c r="CX806" s="53">
        <v>3.2752999999999997E-2</v>
      </c>
      <c r="CY806" s="53">
        <v>3.4749229999999999E-2</v>
      </c>
      <c r="CZ806" s="53">
        <v>2.4792709999999999E-2</v>
      </c>
      <c r="DA806" s="53">
        <v>3.052272E-2</v>
      </c>
      <c r="DB806" s="53">
        <v>2.6304480000000002E-2</v>
      </c>
      <c r="DC806" s="53">
        <v>2.7519910000000002E-2</v>
      </c>
      <c r="DD806" s="53">
        <v>2.25419E-2</v>
      </c>
      <c r="DE806" s="53">
        <v>2.4019530000000001E-2</v>
      </c>
      <c r="DF806" s="53">
        <v>2.6375949999999999E-2</v>
      </c>
      <c r="DG806" s="53">
        <v>2.9135660000000001E-2</v>
      </c>
      <c r="DH806" s="53">
        <v>2.27715E-2</v>
      </c>
      <c r="DI806" s="53">
        <v>6.1788099999999999E-3</v>
      </c>
      <c r="DJ806" s="53">
        <v>7.6805999999999999E-4</v>
      </c>
      <c r="DK806" s="53">
        <v>2.3897999999999999E-4</v>
      </c>
      <c r="DL806" s="53">
        <v>1.3557120000000001E-2</v>
      </c>
      <c r="DM806" s="53">
        <v>1.0284679999999999E-2</v>
      </c>
      <c r="DN806" s="53">
        <v>1.0559860000000001E-2</v>
      </c>
      <c r="DO806" s="53">
        <v>-6.5607000000000003E-4</v>
      </c>
      <c r="DP806" s="53">
        <v>6.7214700000000002E-3</v>
      </c>
      <c r="DQ806" s="53">
        <v>1.2897399999999999E-3</v>
      </c>
      <c r="DR806" s="53">
        <v>6.5421300000000002E-3</v>
      </c>
      <c r="DS806" s="53">
        <v>1.9758520000000002E-2</v>
      </c>
      <c r="DT806" s="53">
        <v>3.4532189999999997E-2</v>
      </c>
      <c r="DU806" s="53">
        <v>3.481621E-2</v>
      </c>
      <c r="DV806" s="53">
        <v>4.0244389999999998E-2</v>
      </c>
      <c r="DW806" s="53">
        <v>4.241408E-2</v>
      </c>
      <c r="DX806" s="53">
        <v>3.1091710000000002E-2</v>
      </c>
      <c r="DY806" s="53">
        <v>3.9700970000000002E-2</v>
      </c>
      <c r="DZ806" s="53">
        <v>3.4215830000000003E-2</v>
      </c>
      <c r="EA806" s="53">
        <v>3.5594010000000002E-2</v>
      </c>
      <c r="EB806" s="53">
        <v>2.9803240000000002E-2</v>
      </c>
      <c r="EC806" s="53">
        <v>3.1459139999999997E-2</v>
      </c>
      <c r="ED806" s="53">
        <v>3.3831899999999998E-2</v>
      </c>
      <c r="EE806" s="53">
        <v>3.7238489999999999E-2</v>
      </c>
      <c r="EF806" s="53">
        <v>3.0332789999999998E-2</v>
      </c>
      <c r="EG806" s="53">
        <v>1.4482220000000001E-2</v>
      </c>
      <c r="EH806" s="53">
        <v>1.1883090000000001E-2</v>
      </c>
      <c r="EI806" s="53">
        <v>1.3155389999999999E-2</v>
      </c>
      <c r="EJ806" s="53">
        <v>2.649116E-2</v>
      </c>
      <c r="EK806" s="53">
        <v>2.367853E-2</v>
      </c>
      <c r="EL806" s="53">
        <v>2.4302420000000002E-2</v>
      </c>
      <c r="EM806" s="53">
        <v>1.261175E-2</v>
      </c>
      <c r="EN806" s="53">
        <v>2.0472770000000001E-2</v>
      </c>
      <c r="EO806" s="53">
        <v>1.3838939999999999E-2</v>
      </c>
      <c r="EP806" s="53">
        <v>1.83106E-2</v>
      </c>
      <c r="EQ806" s="53">
        <v>3.2096359999999997E-2</v>
      </c>
      <c r="ER806" s="53">
        <v>4.6183740000000001E-2</v>
      </c>
      <c r="ES806" s="53">
        <v>4.6166409999999998E-2</v>
      </c>
      <c r="ET806" s="53">
        <v>5.1060750000000002E-2</v>
      </c>
      <c r="EU806" s="53">
        <v>5.348091E-2</v>
      </c>
      <c r="EV806" s="53">
        <v>4.018646E-2</v>
      </c>
      <c r="EW806" s="53">
        <v>68.214349999999996</v>
      </c>
      <c r="EX806" s="53">
        <v>67.399829999999994</v>
      </c>
      <c r="EY806" s="53">
        <v>66.327550000000002</v>
      </c>
      <c r="EZ806" s="53">
        <v>65.517910000000001</v>
      </c>
      <c r="FA806" s="53">
        <v>64.723399999999998</v>
      </c>
      <c r="FB806" s="53">
        <v>63.801029999999997</v>
      </c>
      <c r="FC806" s="53">
        <v>63.089039999999997</v>
      </c>
      <c r="FD806" s="53">
        <v>63.821480000000001</v>
      </c>
      <c r="FE806" s="53">
        <v>66.897480000000002</v>
      </c>
      <c r="FF806" s="53">
        <v>71.009050000000002</v>
      </c>
      <c r="FG806" s="53">
        <v>74.991129999999998</v>
      </c>
      <c r="FH806" s="53">
        <v>78.759140000000002</v>
      </c>
      <c r="FI806" s="53">
        <v>82.130840000000006</v>
      </c>
      <c r="FJ806" s="53">
        <v>84.625050000000002</v>
      </c>
      <c r="FK806" s="53">
        <v>86.285920000000004</v>
      </c>
      <c r="FL806" s="53">
        <v>86.988870000000006</v>
      </c>
      <c r="FM806" s="53">
        <v>86.90916</v>
      </c>
      <c r="FN806" s="53">
        <v>85.565150000000003</v>
      </c>
      <c r="FO806" s="53">
        <v>82.887799999999999</v>
      </c>
      <c r="FP806" s="53">
        <v>78.805279999999996</v>
      </c>
      <c r="FQ806" s="53">
        <v>75.415220000000005</v>
      </c>
      <c r="FR806" s="53">
        <v>73.083969999999994</v>
      </c>
      <c r="FS806" s="53">
        <v>71.563969999999998</v>
      </c>
      <c r="FT806" s="53">
        <v>70.153459999999995</v>
      </c>
      <c r="FU806" s="53">
        <v>1227.9670000000001</v>
      </c>
      <c r="FV806" s="53">
        <v>1491.528</v>
      </c>
      <c r="FW806" s="53">
        <v>14.585570000000001</v>
      </c>
      <c r="FX806" s="53">
        <v>1</v>
      </c>
    </row>
    <row r="807" spans="1:180" x14ac:dyDescent="0.3">
      <c r="A807" t="s">
        <v>174</v>
      </c>
      <c r="B807" t="s">
        <v>249</v>
      </c>
      <c r="C807" t="s">
        <v>0</v>
      </c>
      <c r="D807" t="s">
        <v>248</v>
      </c>
      <c r="E807" t="s">
        <v>188</v>
      </c>
      <c r="F807" t="s">
        <v>236</v>
      </c>
      <c r="G807" t="s">
        <v>242</v>
      </c>
      <c r="H807" s="53">
        <v>155</v>
      </c>
      <c r="I807" s="53">
        <v>0.18627853999999999</v>
      </c>
      <c r="J807" s="53">
        <v>0.16594052000000001</v>
      </c>
      <c r="K807" s="53">
        <v>0.15220602</v>
      </c>
      <c r="L807" s="53">
        <v>0.14055967</v>
      </c>
      <c r="M807" s="53">
        <v>0.13972343000000001</v>
      </c>
      <c r="N807" s="53">
        <v>0.14088349999999999</v>
      </c>
      <c r="O807" s="53">
        <v>0.12388275999999999</v>
      </c>
      <c r="P807" s="53">
        <v>0.13131118999999999</v>
      </c>
      <c r="Q807" s="53">
        <v>0.16078011</v>
      </c>
      <c r="R807" s="53">
        <v>0.20811571000000001</v>
      </c>
      <c r="S807" s="53">
        <v>0.23971571</v>
      </c>
      <c r="T807" s="53">
        <v>0.25955850000000003</v>
      </c>
      <c r="U807" s="53">
        <v>0.26296586999999999</v>
      </c>
      <c r="V807" s="53">
        <v>0.26317884000000002</v>
      </c>
      <c r="W807" s="53">
        <v>0.25975024000000002</v>
      </c>
      <c r="X807" s="53">
        <v>0.26356169000000002</v>
      </c>
      <c r="Y807" s="53">
        <v>0.26608090000000001</v>
      </c>
      <c r="Z807" s="53">
        <v>0.25663861999999998</v>
      </c>
      <c r="AA807" s="53">
        <v>0.23232811</v>
      </c>
      <c r="AB807" s="53">
        <v>0.21908382000000001</v>
      </c>
      <c r="AC807" s="53">
        <v>0.20769272</v>
      </c>
      <c r="AD807" s="53">
        <v>0.20266049</v>
      </c>
      <c r="AE807" s="53">
        <v>0.19041564</v>
      </c>
      <c r="AF807" s="53">
        <v>0.17889821</v>
      </c>
      <c r="AG807" s="53">
        <v>9.2082199999999996E-3</v>
      </c>
      <c r="AH807" s="53">
        <v>-1.2463400000000001E-3</v>
      </c>
      <c r="AI807" s="53">
        <v>-4.2361500000000002E-3</v>
      </c>
      <c r="AJ807" s="53">
        <v>-7.0733200000000001E-3</v>
      </c>
      <c r="AK807" s="53">
        <v>-5.7473999999999997E-3</v>
      </c>
      <c r="AL807" s="53">
        <v>-5.3854300000000001E-3</v>
      </c>
      <c r="AM807" s="53">
        <v>-8.4417299999999997E-3</v>
      </c>
      <c r="AN807" s="53">
        <v>-8.5406900000000001E-3</v>
      </c>
      <c r="AO807" s="53">
        <v>-2.4285600000000002E-3</v>
      </c>
      <c r="AP807" s="53">
        <v>1.1173300000000001E-2</v>
      </c>
      <c r="AQ807" s="53">
        <v>1.05331E-2</v>
      </c>
      <c r="AR807" s="53">
        <v>9.0003400000000008E-3</v>
      </c>
      <c r="AS807" s="53">
        <v>4.0730100000000002E-3</v>
      </c>
      <c r="AT807" s="53">
        <v>-2.0331400000000001E-3</v>
      </c>
      <c r="AU807" s="53">
        <v>-1.1445429999999999E-2</v>
      </c>
      <c r="AV807" s="53">
        <v>-1.0255159999999999E-2</v>
      </c>
      <c r="AW807" s="53">
        <v>-8.3820000000000006E-3</v>
      </c>
      <c r="AX807" s="53">
        <v>-5.2268899999999997E-3</v>
      </c>
      <c r="AY807" s="53">
        <v>-1.4429600000000001E-2</v>
      </c>
      <c r="AZ807" s="53">
        <v>-8.6872800000000003E-3</v>
      </c>
      <c r="BA807" s="53">
        <v>-2.6476300000000002E-3</v>
      </c>
      <c r="BB807" s="53">
        <v>2.6103200000000002E-3</v>
      </c>
      <c r="BC807" s="53">
        <v>5.0760600000000003E-3</v>
      </c>
      <c r="BD807" s="53">
        <v>3.6280999999999998E-4</v>
      </c>
      <c r="BE807" s="53">
        <v>2.166647E-2</v>
      </c>
      <c r="BF807" s="53">
        <v>9.4416199999999995E-3</v>
      </c>
      <c r="BG807" s="53">
        <v>4.2540199999999999E-3</v>
      </c>
      <c r="BH807" s="53">
        <v>-2.0028999999999999E-4</v>
      </c>
      <c r="BI807" s="53">
        <v>1.23306E-3</v>
      </c>
      <c r="BJ807" s="53">
        <v>2.5021499999999999E-3</v>
      </c>
      <c r="BK807" s="53">
        <v>-1.09655E-3</v>
      </c>
      <c r="BL807" s="53">
        <v>-1.3024499999999999E-3</v>
      </c>
      <c r="BM807" s="53">
        <v>6.6499200000000001E-3</v>
      </c>
      <c r="BN807" s="53">
        <v>2.2363210000000001E-2</v>
      </c>
      <c r="BO807" s="53">
        <v>2.137027E-2</v>
      </c>
      <c r="BP807" s="53">
        <v>2.03675E-2</v>
      </c>
      <c r="BQ807" s="53">
        <v>1.633196E-2</v>
      </c>
      <c r="BR807" s="53">
        <v>1.124463E-2</v>
      </c>
      <c r="BS807" s="53">
        <v>8.4102999999999999E-4</v>
      </c>
      <c r="BT807" s="53">
        <v>2.7840600000000001E-3</v>
      </c>
      <c r="BU807" s="53">
        <v>6.2009300000000003E-3</v>
      </c>
      <c r="BV807" s="53">
        <v>8.8613200000000007E-3</v>
      </c>
      <c r="BW807" s="53">
        <v>-7.2139999999999997E-4</v>
      </c>
      <c r="BX807" s="53">
        <v>4.1743500000000003E-3</v>
      </c>
      <c r="BY807" s="53">
        <v>7.7332599999999996E-3</v>
      </c>
      <c r="BZ807" s="53">
        <v>1.246623E-2</v>
      </c>
      <c r="CA807" s="53">
        <v>1.492777E-2</v>
      </c>
      <c r="CB807" s="53">
        <v>1.104116E-2</v>
      </c>
      <c r="CC807" s="53">
        <v>3.0295030000000001E-2</v>
      </c>
      <c r="CD807" s="53">
        <v>1.6844069999999999E-2</v>
      </c>
      <c r="CE807" s="53">
        <v>1.0134290000000001E-2</v>
      </c>
      <c r="CF807" s="53">
        <v>4.5599600000000001E-3</v>
      </c>
      <c r="CG807" s="53">
        <v>6.0676899999999997E-3</v>
      </c>
      <c r="CH807" s="53">
        <v>7.9650599999999995E-3</v>
      </c>
      <c r="CI807" s="53">
        <v>3.9907099999999997E-3</v>
      </c>
      <c r="CJ807" s="53">
        <v>3.7107500000000001E-3</v>
      </c>
      <c r="CK807" s="53">
        <v>1.293765E-2</v>
      </c>
      <c r="CL807" s="53">
        <v>3.0113310000000001E-2</v>
      </c>
      <c r="CM807" s="53">
        <v>2.887605E-2</v>
      </c>
      <c r="CN807" s="53">
        <v>2.8240350000000001E-2</v>
      </c>
      <c r="CO807" s="53">
        <v>2.4822480000000001E-2</v>
      </c>
      <c r="CP807" s="53">
        <v>2.0440759999999999E-2</v>
      </c>
      <c r="CQ807" s="53">
        <v>9.3505900000000006E-3</v>
      </c>
      <c r="CR807" s="53">
        <v>1.1814979999999999E-2</v>
      </c>
      <c r="CS807" s="53">
        <v>1.6301019999999999E-2</v>
      </c>
      <c r="CT807" s="53">
        <v>1.861877E-2</v>
      </c>
      <c r="CU807" s="53">
        <v>8.7728400000000005E-3</v>
      </c>
      <c r="CV807" s="53">
        <v>1.308228E-2</v>
      </c>
      <c r="CW807" s="53">
        <v>1.492304E-2</v>
      </c>
      <c r="CX807" s="53">
        <v>1.9292400000000001E-2</v>
      </c>
      <c r="CY807" s="53">
        <v>2.1751039999999999E-2</v>
      </c>
      <c r="CZ807" s="53">
        <v>1.8436959999999999E-2</v>
      </c>
      <c r="DA807" s="53">
        <v>3.8923569999999998E-2</v>
      </c>
      <c r="DB807" s="53">
        <v>2.4246509999999999E-2</v>
      </c>
      <c r="DC807" s="53">
        <v>1.6014540000000001E-2</v>
      </c>
      <c r="DD807" s="53">
        <v>9.3202000000000007E-3</v>
      </c>
      <c r="DE807" s="53">
        <v>1.090234E-2</v>
      </c>
      <c r="DF807" s="53">
        <v>1.3427980000000001E-2</v>
      </c>
      <c r="DG807" s="53">
        <v>9.0779599999999995E-3</v>
      </c>
      <c r="DH807" s="53">
        <v>8.7239299999999995E-3</v>
      </c>
      <c r="DI807" s="53">
        <v>1.922538E-2</v>
      </c>
      <c r="DJ807" s="53">
        <v>3.7863420000000002E-2</v>
      </c>
      <c r="DK807" s="53">
        <v>3.6381829999999997E-2</v>
      </c>
      <c r="DL807" s="53">
        <v>3.6113199999999998E-2</v>
      </c>
      <c r="DM807" s="53">
        <v>3.3312990000000001E-2</v>
      </c>
      <c r="DN807" s="53">
        <v>2.9636909999999999E-2</v>
      </c>
      <c r="DO807" s="53">
        <v>1.7860170000000002E-2</v>
      </c>
      <c r="DP807" s="53">
        <v>2.084592E-2</v>
      </c>
      <c r="DQ807" s="53">
        <v>2.64011E-2</v>
      </c>
      <c r="DR807" s="53">
        <v>2.837624E-2</v>
      </c>
      <c r="DS807" s="53">
        <v>1.826709E-2</v>
      </c>
      <c r="DT807" s="53">
        <v>2.199021E-2</v>
      </c>
      <c r="DU807" s="53">
        <v>2.211283E-2</v>
      </c>
      <c r="DV807" s="53">
        <v>2.6118550000000001E-2</v>
      </c>
      <c r="DW807" s="53">
        <v>2.8574309999999999E-2</v>
      </c>
      <c r="DX807" s="53">
        <v>2.5832750000000002E-2</v>
      </c>
      <c r="DY807" s="53">
        <v>5.1381820000000002E-2</v>
      </c>
      <c r="DZ807" s="53">
        <v>3.4934460000000001E-2</v>
      </c>
      <c r="EA807" s="53">
        <v>2.4504709999999999E-2</v>
      </c>
      <c r="EB807" s="53">
        <v>1.6193240000000001E-2</v>
      </c>
      <c r="EC807" s="53">
        <v>1.7882800000000001E-2</v>
      </c>
      <c r="ED807" s="53">
        <v>2.1315549999999999E-2</v>
      </c>
      <c r="EE807" s="53">
        <v>1.6423150000000001E-2</v>
      </c>
      <c r="EF807" s="53">
        <v>1.5962179999999999E-2</v>
      </c>
      <c r="EG807" s="53">
        <v>2.8303849999999998E-2</v>
      </c>
      <c r="EH807" s="53">
        <v>4.9053319999999997E-2</v>
      </c>
      <c r="EI807" s="53">
        <v>4.7218999999999997E-2</v>
      </c>
      <c r="EJ807" s="53">
        <v>4.7480340000000003E-2</v>
      </c>
      <c r="EK807" s="53">
        <v>4.5571939999999998E-2</v>
      </c>
      <c r="EL807" s="53">
        <v>4.2914679999999997E-2</v>
      </c>
      <c r="EM807" s="53">
        <v>3.0146630000000001E-2</v>
      </c>
      <c r="EN807" s="53">
        <v>3.3885140000000001E-2</v>
      </c>
      <c r="EO807" s="53">
        <v>4.0984029999999998E-2</v>
      </c>
      <c r="EP807" s="53">
        <v>4.2464450000000001E-2</v>
      </c>
      <c r="EQ807" s="53">
        <v>3.1975290000000003E-2</v>
      </c>
      <c r="ER807" s="53">
        <v>3.4851840000000002E-2</v>
      </c>
      <c r="ES807" s="53">
        <v>3.2493719999999997E-2</v>
      </c>
      <c r="ET807" s="53">
        <v>3.597446E-2</v>
      </c>
      <c r="EU807" s="53">
        <v>3.842603E-2</v>
      </c>
      <c r="EV807" s="53">
        <v>3.6511099999999998E-2</v>
      </c>
      <c r="EW807" s="53">
        <v>73.688760000000002</v>
      </c>
      <c r="EX807" s="53">
        <v>71.792100000000005</v>
      </c>
      <c r="EY807" s="53">
        <v>69.903180000000006</v>
      </c>
      <c r="EZ807" s="53">
        <v>68.180779999999999</v>
      </c>
      <c r="FA807" s="53">
        <v>67.209850000000003</v>
      </c>
      <c r="FB807" s="53">
        <v>66.140389999999996</v>
      </c>
      <c r="FC807" s="53">
        <v>65.620930000000001</v>
      </c>
      <c r="FD807" s="53">
        <v>67.239329999999995</v>
      </c>
      <c r="FE807" s="53">
        <v>70.795599999999993</v>
      </c>
      <c r="FF807" s="53">
        <v>74.894549999999995</v>
      </c>
      <c r="FG807" s="53">
        <v>79.466290000000001</v>
      </c>
      <c r="FH807" s="53">
        <v>83.583219999999997</v>
      </c>
      <c r="FI807" s="53">
        <v>87.046419999999998</v>
      </c>
      <c r="FJ807" s="53">
        <v>89.691209999999998</v>
      </c>
      <c r="FK807" s="53">
        <v>91.703990000000005</v>
      </c>
      <c r="FL807" s="53">
        <v>92.574510000000004</v>
      </c>
      <c r="FM807" s="53">
        <v>92.404240000000001</v>
      </c>
      <c r="FN807" s="53">
        <v>91.371830000000003</v>
      </c>
      <c r="FO807" s="53">
        <v>88.874350000000007</v>
      </c>
      <c r="FP807" s="53">
        <v>85.002610000000004</v>
      </c>
      <c r="FQ807" s="53">
        <v>80.625399999999999</v>
      </c>
      <c r="FR807" s="53">
        <v>77.322879999999998</v>
      </c>
      <c r="FS807" s="53">
        <v>75.161159999999995</v>
      </c>
      <c r="FT807" s="53">
        <v>73.626630000000006</v>
      </c>
      <c r="FU807" s="53">
        <v>1228</v>
      </c>
      <c r="FV807" s="53">
        <v>1757.096</v>
      </c>
      <c r="FW807" s="53">
        <v>17.906739999999999</v>
      </c>
      <c r="FX807" s="53">
        <v>1</v>
      </c>
    </row>
    <row r="808" spans="1:180" x14ac:dyDescent="0.3">
      <c r="A808" t="s">
        <v>174</v>
      </c>
      <c r="B808" t="s">
        <v>249</v>
      </c>
      <c r="C808" t="s">
        <v>0</v>
      </c>
      <c r="D808" t="s">
        <v>227</v>
      </c>
      <c r="E808" t="s">
        <v>189</v>
      </c>
      <c r="F808" t="s">
        <v>236</v>
      </c>
      <c r="G808" t="s">
        <v>242</v>
      </c>
      <c r="H808" s="53">
        <v>155</v>
      </c>
      <c r="I808" s="53">
        <v>0.15655124000000001</v>
      </c>
      <c r="J808" s="53">
        <v>0.14469791000000001</v>
      </c>
      <c r="K808" s="53">
        <v>0.13731156999999999</v>
      </c>
      <c r="L808" s="53">
        <v>0.13112952999999999</v>
      </c>
      <c r="M808" s="53">
        <v>0.13715468</v>
      </c>
      <c r="N808" s="53">
        <v>0.14428745000000001</v>
      </c>
      <c r="O808" s="53">
        <v>0.14564452999999999</v>
      </c>
      <c r="P808" s="53">
        <v>0.15699980999999999</v>
      </c>
      <c r="Q808" s="53">
        <v>0.18259496</v>
      </c>
      <c r="R808" s="53">
        <v>0.20965827000000001</v>
      </c>
      <c r="S808" s="53">
        <v>0.23375256</v>
      </c>
      <c r="T808" s="53">
        <v>0.26343459000000002</v>
      </c>
      <c r="U808" s="53">
        <v>0.27921436999999999</v>
      </c>
      <c r="V808" s="53">
        <v>0.28747493000000002</v>
      </c>
      <c r="W808" s="53">
        <v>0.29173929999999998</v>
      </c>
      <c r="X808" s="53">
        <v>0.29512697999999998</v>
      </c>
      <c r="Y808" s="53">
        <v>0.28283175999999999</v>
      </c>
      <c r="Z808" s="53">
        <v>0.2529228</v>
      </c>
      <c r="AA808" s="53">
        <v>0.23518939999999999</v>
      </c>
      <c r="AB808" s="53">
        <v>0.20447724</v>
      </c>
      <c r="AC808" s="53">
        <v>0.20399782</v>
      </c>
      <c r="AD808" s="53">
        <v>0.18711647000000001</v>
      </c>
      <c r="AE808" s="53">
        <v>0.17209199999999999</v>
      </c>
      <c r="AF808" s="53">
        <v>0.16032827999999999</v>
      </c>
      <c r="AG808" s="53">
        <v>1.1427799999999999E-3</v>
      </c>
      <c r="AH808" s="53">
        <v>-4.3326399999999996E-3</v>
      </c>
      <c r="AI808" s="53">
        <v>-5.9402400000000003E-3</v>
      </c>
      <c r="AJ808" s="53">
        <v>-9.1548299999999992E-3</v>
      </c>
      <c r="AK808" s="53">
        <v>-2.5098099999999999E-3</v>
      </c>
      <c r="AL808" s="53">
        <v>6.1190000000000002E-5</v>
      </c>
      <c r="AM808" s="53">
        <v>1.30284E-3</v>
      </c>
      <c r="AN808" s="53">
        <v>6.4159000000000004E-4</v>
      </c>
      <c r="AO808" s="53">
        <v>-1.4666429999999999E-2</v>
      </c>
      <c r="AP808" s="53">
        <v>-2.520449E-2</v>
      </c>
      <c r="AQ808" s="53">
        <v>-3.4646650000000001E-2</v>
      </c>
      <c r="AR808" s="53">
        <v>-3.0326789999999999E-2</v>
      </c>
      <c r="AS808" s="53">
        <v>-2.9786070000000001E-2</v>
      </c>
      <c r="AT808" s="53">
        <v>-3.8464230000000002E-2</v>
      </c>
      <c r="AU808" s="53">
        <v>-4.745365E-2</v>
      </c>
      <c r="AV808" s="53">
        <v>-4.7403140000000003E-2</v>
      </c>
      <c r="AW808" s="53">
        <v>-4.1948069999999997E-2</v>
      </c>
      <c r="AX808" s="53">
        <v>-2.4678249999999999E-2</v>
      </c>
      <c r="AY808" s="53">
        <v>-5.6306200000000002E-3</v>
      </c>
      <c r="AZ808" s="53">
        <v>-1.295107E-2</v>
      </c>
      <c r="BA808" s="53">
        <v>3.3265999999999998E-4</v>
      </c>
      <c r="BB808" s="53">
        <v>1.15255E-3</v>
      </c>
      <c r="BC808" s="53">
        <v>1.5262400000000001E-3</v>
      </c>
      <c r="BD808" s="53">
        <v>-1.21704E-3</v>
      </c>
      <c r="BE808" s="53">
        <v>8.7907799999999998E-3</v>
      </c>
      <c r="BF808" s="53">
        <v>2.8435999999999999E-3</v>
      </c>
      <c r="BG808" s="53">
        <v>6.7433E-4</v>
      </c>
      <c r="BH808" s="53">
        <v>-1.9448E-3</v>
      </c>
      <c r="BI808" s="53">
        <v>4.3915200000000003E-3</v>
      </c>
      <c r="BJ808" s="53">
        <v>7.4441400000000001E-3</v>
      </c>
      <c r="BK808" s="53">
        <v>9.9415000000000007E-3</v>
      </c>
      <c r="BL808" s="53">
        <v>9.3926400000000007E-3</v>
      </c>
      <c r="BM808" s="53">
        <v>-5.8035300000000003E-3</v>
      </c>
      <c r="BN808" s="53">
        <v>-1.643126E-2</v>
      </c>
      <c r="BO808" s="53">
        <v>-2.5333660000000001E-2</v>
      </c>
      <c r="BP808" s="53">
        <v>-1.9079100000000002E-2</v>
      </c>
      <c r="BQ808" s="53">
        <v>-1.7375999999999999E-2</v>
      </c>
      <c r="BR808" s="53">
        <v>-2.3820350000000001E-2</v>
      </c>
      <c r="BS808" s="53">
        <v>-3.1542870000000001E-2</v>
      </c>
      <c r="BT808" s="53">
        <v>-3.1304079999999998E-2</v>
      </c>
      <c r="BU808" s="53">
        <v>-2.7838459999999999E-2</v>
      </c>
      <c r="BV808" s="53">
        <v>-1.2044620000000001E-2</v>
      </c>
      <c r="BW808" s="53">
        <v>5.3513600000000003E-3</v>
      </c>
      <c r="BX808" s="53">
        <v>-1.3895299999999999E-3</v>
      </c>
      <c r="BY808" s="53">
        <v>1.105071E-2</v>
      </c>
      <c r="BZ808" s="53">
        <v>1.09374E-2</v>
      </c>
      <c r="CA808" s="53">
        <v>1.046089E-2</v>
      </c>
      <c r="CB808" s="53">
        <v>6.7860899999999998E-3</v>
      </c>
      <c r="CC808" s="53">
        <v>1.408776E-2</v>
      </c>
      <c r="CD808" s="53">
        <v>7.8138600000000006E-3</v>
      </c>
      <c r="CE808" s="53">
        <v>5.2555500000000003E-3</v>
      </c>
      <c r="CF808" s="53">
        <v>3.0488300000000002E-3</v>
      </c>
      <c r="CG808" s="53">
        <v>9.1713699999999999E-3</v>
      </c>
      <c r="CH808" s="53">
        <v>1.2557540000000001E-2</v>
      </c>
      <c r="CI808" s="53">
        <v>1.592462E-2</v>
      </c>
      <c r="CJ808" s="53">
        <v>1.545359E-2</v>
      </c>
      <c r="CK808" s="53">
        <v>3.3491E-4</v>
      </c>
      <c r="CL808" s="53">
        <v>-1.035493E-2</v>
      </c>
      <c r="CM808" s="53">
        <v>-1.8883509999999999E-2</v>
      </c>
      <c r="CN808" s="53">
        <v>-1.1288980000000001E-2</v>
      </c>
      <c r="CO808" s="53">
        <v>-8.7808299999999999E-3</v>
      </c>
      <c r="CP808" s="53">
        <v>-1.3678040000000001E-2</v>
      </c>
      <c r="CQ808" s="53">
        <v>-2.0523119999999999E-2</v>
      </c>
      <c r="CR808" s="53">
        <v>-2.0153919999999999E-2</v>
      </c>
      <c r="CS808" s="53">
        <v>-1.8066180000000001E-2</v>
      </c>
      <c r="CT808" s="53">
        <v>-3.2946E-3</v>
      </c>
      <c r="CU808" s="53">
        <v>1.2957460000000001E-2</v>
      </c>
      <c r="CV808" s="53">
        <v>6.6179699999999999E-3</v>
      </c>
      <c r="CW808" s="53">
        <v>1.8474000000000001E-2</v>
      </c>
      <c r="CX808" s="53">
        <v>1.771435E-2</v>
      </c>
      <c r="CY808" s="53">
        <v>1.6649009999999999E-2</v>
      </c>
      <c r="CZ808" s="53">
        <v>1.232901E-2</v>
      </c>
      <c r="DA808" s="53">
        <v>1.9384749999999999E-2</v>
      </c>
      <c r="DB808" s="53">
        <v>1.278411E-2</v>
      </c>
      <c r="DC808" s="53">
        <v>9.8367799999999998E-3</v>
      </c>
      <c r="DD808" s="53">
        <v>8.0424899999999994E-3</v>
      </c>
      <c r="DE808" s="53">
        <v>1.395121E-2</v>
      </c>
      <c r="DF808" s="53">
        <v>1.7670930000000001E-2</v>
      </c>
      <c r="DG808" s="53">
        <v>2.190773E-2</v>
      </c>
      <c r="DH808" s="53">
        <v>2.1514559999999999E-2</v>
      </c>
      <c r="DI808" s="53">
        <v>6.4733300000000002E-3</v>
      </c>
      <c r="DJ808" s="53">
        <v>-4.2786200000000003E-3</v>
      </c>
      <c r="DK808" s="53">
        <v>-1.2433359999999999E-2</v>
      </c>
      <c r="DL808" s="53">
        <v>-3.4988599999999999E-3</v>
      </c>
      <c r="DM808" s="53">
        <v>-1.8563999999999999E-4</v>
      </c>
      <c r="DN808" s="53">
        <v>-3.5357399999999999E-3</v>
      </c>
      <c r="DO808" s="53">
        <v>-9.5033600000000006E-3</v>
      </c>
      <c r="DP808" s="53">
        <v>-9.0037599999999995E-3</v>
      </c>
      <c r="DQ808" s="53">
        <v>-8.2938999999999999E-3</v>
      </c>
      <c r="DR808" s="53">
        <v>5.4554099999999999E-3</v>
      </c>
      <c r="DS808" s="53">
        <v>2.0563540000000002E-2</v>
      </c>
      <c r="DT808" s="53">
        <v>1.462547E-2</v>
      </c>
      <c r="DU808" s="53">
        <v>2.5897280000000002E-2</v>
      </c>
      <c r="DV808" s="53">
        <v>2.4491300000000001E-2</v>
      </c>
      <c r="DW808" s="53">
        <v>2.2837130000000001E-2</v>
      </c>
      <c r="DX808" s="53">
        <v>1.7871970000000001E-2</v>
      </c>
      <c r="DY808" s="53">
        <v>2.703274E-2</v>
      </c>
      <c r="DZ808" s="53">
        <v>1.996036E-2</v>
      </c>
      <c r="EA808" s="53">
        <v>1.6451339999999998E-2</v>
      </c>
      <c r="EB808" s="53">
        <v>1.525251E-2</v>
      </c>
      <c r="EC808" s="53">
        <v>2.0852539999999999E-2</v>
      </c>
      <c r="ED808" s="53">
        <v>2.5053869999999999E-2</v>
      </c>
      <c r="EE808" s="53">
        <v>3.054639E-2</v>
      </c>
      <c r="EF808" s="53">
        <v>3.0265609999999998E-2</v>
      </c>
      <c r="EG808" s="53">
        <v>1.5336229999999999E-2</v>
      </c>
      <c r="EH808" s="53">
        <v>4.4946099999999996E-3</v>
      </c>
      <c r="EI808" s="53">
        <v>-3.1203699999999999E-3</v>
      </c>
      <c r="EJ808" s="53">
        <v>7.74882E-3</v>
      </c>
      <c r="EK808" s="53">
        <v>1.222443E-2</v>
      </c>
      <c r="EL808" s="53">
        <v>1.1108150000000001E-2</v>
      </c>
      <c r="EM808" s="53">
        <v>6.4074400000000004E-3</v>
      </c>
      <c r="EN808" s="53">
        <v>7.0952999999999997E-3</v>
      </c>
      <c r="EO808" s="53">
        <v>5.8157199999999999E-3</v>
      </c>
      <c r="EP808" s="53">
        <v>1.8089040000000001E-2</v>
      </c>
      <c r="EQ808" s="53">
        <v>3.1545539999999997E-2</v>
      </c>
      <c r="ER808" s="53">
        <v>2.6187019999999998E-2</v>
      </c>
      <c r="ES808" s="53">
        <v>3.661532E-2</v>
      </c>
      <c r="ET808" s="53">
        <v>3.427616E-2</v>
      </c>
      <c r="EU808" s="53">
        <v>3.1771790000000001E-2</v>
      </c>
      <c r="EV808" s="53">
        <v>2.5875080000000002E-2</v>
      </c>
      <c r="EW808" s="53">
        <v>69.906040000000004</v>
      </c>
      <c r="EX808" s="53">
        <v>68.805149999999998</v>
      </c>
      <c r="EY808" s="53">
        <v>67.824539999999999</v>
      </c>
      <c r="EZ808" s="53">
        <v>66.829570000000004</v>
      </c>
      <c r="FA808" s="53">
        <v>65.978489999999994</v>
      </c>
      <c r="FB808" s="53">
        <v>65.086770000000001</v>
      </c>
      <c r="FC808" s="53">
        <v>64.365170000000006</v>
      </c>
      <c r="FD808" s="53">
        <v>65.332279999999997</v>
      </c>
      <c r="FE808" s="53">
        <v>68.08381</v>
      </c>
      <c r="FF808" s="53">
        <v>71.861760000000004</v>
      </c>
      <c r="FG808" s="53">
        <v>76.200410000000005</v>
      </c>
      <c r="FH808" s="53">
        <v>80.060239999999993</v>
      </c>
      <c r="FI808" s="53">
        <v>83.138589999999994</v>
      </c>
      <c r="FJ808" s="53">
        <v>85.715029999999999</v>
      </c>
      <c r="FK808" s="53">
        <v>87.785139999999998</v>
      </c>
      <c r="FL808" s="53">
        <v>89.045360000000002</v>
      </c>
      <c r="FM808" s="53">
        <v>89.117620000000002</v>
      </c>
      <c r="FN808" s="53">
        <v>88.157619999999994</v>
      </c>
      <c r="FO808" s="53">
        <v>85.570959999999999</v>
      </c>
      <c r="FP808" s="53">
        <v>81.506569999999996</v>
      </c>
      <c r="FQ808" s="53">
        <v>77.599890000000002</v>
      </c>
      <c r="FR808" s="53">
        <v>74.988140000000001</v>
      </c>
      <c r="FS808" s="53">
        <v>73.320400000000006</v>
      </c>
      <c r="FT808" s="53">
        <v>71.672749999999994</v>
      </c>
      <c r="FU808" s="53">
        <v>1227.9680000000001</v>
      </c>
      <c r="FV808" s="53">
        <v>1607.269</v>
      </c>
      <c r="FW808" s="53">
        <v>17.238969999999998</v>
      </c>
      <c r="FX808" s="53">
        <v>1</v>
      </c>
    </row>
    <row r="809" spans="1:180" x14ac:dyDescent="0.3">
      <c r="A809" t="s">
        <v>174</v>
      </c>
      <c r="B809" t="s">
        <v>249</v>
      </c>
      <c r="C809" t="s">
        <v>0</v>
      </c>
      <c r="D809" t="s">
        <v>248</v>
      </c>
      <c r="E809" t="s">
        <v>189</v>
      </c>
      <c r="F809" t="s">
        <v>236</v>
      </c>
      <c r="G809" t="s">
        <v>242</v>
      </c>
      <c r="H809" s="53">
        <v>155</v>
      </c>
      <c r="I809" s="53">
        <v>0.15969294000000001</v>
      </c>
      <c r="J809" s="53">
        <v>0.15043142000000001</v>
      </c>
      <c r="K809" s="53">
        <v>0.13825114999999999</v>
      </c>
      <c r="L809" s="53">
        <v>0.12861257000000001</v>
      </c>
      <c r="M809" s="53">
        <v>0.13204136999999999</v>
      </c>
      <c r="N809" s="53">
        <v>0.13831355000000001</v>
      </c>
      <c r="O809" s="53">
        <v>0.12495032</v>
      </c>
      <c r="P809" s="53">
        <v>0.11431523</v>
      </c>
      <c r="Q809" s="53">
        <v>0.119937</v>
      </c>
      <c r="R809" s="53">
        <v>0.13494596</v>
      </c>
      <c r="S809" s="53">
        <v>0.17001904000000001</v>
      </c>
      <c r="T809" s="53">
        <v>0.19839861</v>
      </c>
      <c r="U809" s="53">
        <v>0.21324544000000001</v>
      </c>
      <c r="V809" s="53">
        <v>0.22954725000000001</v>
      </c>
      <c r="W809" s="53">
        <v>0.22213964</v>
      </c>
      <c r="X809" s="53">
        <v>0.22416750999999999</v>
      </c>
      <c r="Y809" s="53">
        <v>0.22867786000000001</v>
      </c>
      <c r="Z809" s="53">
        <v>0.21016915</v>
      </c>
      <c r="AA809" s="53">
        <v>0.21235387</v>
      </c>
      <c r="AB809" s="53">
        <v>0.19944796000000001</v>
      </c>
      <c r="AC809" s="53">
        <v>0.2032746</v>
      </c>
      <c r="AD809" s="53">
        <v>0.19519755</v>
      </c>
      <c r="AE809" s="53">
        <v>0.17746105000000001</v>
      </c>
      <c r="AF809" s="53">
        <v>0.16284192</v>
      </c>
      <c r="AG809" s="53">
        <v>5.3456E-4</v>
      </c>
      <c r="AH809" s="53">
        <v>-9.5500000000000004E-5</v>
      </c>
      <c r="AI809" s="53">
        <v>-4.7021399999999996E-3</v>
      </c>
      <c r="AJ809" s="53">
        <v>-1.0845270000000001E-2</v>
      </c>
      <c r="AK809" s="53">
        <v>-5.7178300000000001E-3</v>
      </c>
      <c r="AL809" s="53">
        <v>-2.3018700000000001E-3</v>
      </c>
      <c r="AM809" s="53">
        <v>-6.4660100000000003E-3</v>
      </c>
      <c r="AN809" s="53">
        <v>-1.7822330000000001E-2</v>
      </c>
      <c r="AO809" s="53">
        <v>-2.9665529999999999E-2</v>
      </c>
      <c r="AP809" s="53">
        <v>-4.8138010000000002E-2</v>
      </c>
      <c r="AQ809" s="53">
        <v>-4.8638569999999999E-2</v>
      </c>
      <c r="AR809" s="53">
        <v>-4.6026200000000003E-2</v>
      </c>
      <c r="AS809" s="53">
        <v>-4.1322209999999998E-2</v>
      </c>
      <c r="AT809" s="53">
        <v>-2.6750320000000001E-2</v>
      </c>
      <c r="AU809" s="53">
        <v>-4.2914630000000002E-2</v>
      </c>
      <c r="AV809" s="53">
        <v>-4.4467039999999999E-2</v>
      </c>
      <c r="AW809" s="53">
        <v>-3.5082389999999998E-2</v>
      </c>
      <c r="AX809" s="53">
        <v>-3.8967359999999999E-2</v>
      </c>
      <c r="AY809" s="53">
        <v>-1.8881530000000001E-2</v>
      </c>
      <c r="AZ809" s="53">
        <v>-1.511467E-2</v>
      </c>
      <c r="BA809" s="53">
        <v>-3.0056499999999999E-3</v>
      </c>
      <c r="BB809" s="53">
        <v>4.9918499999999999E-3</v>
      </c>
      <c r="BC809" s="53">
        <v>7.9847999999999996E-4</v>
      </c>
      <c r="BD809" s="53">
        <v>-4.6066299999999996E-3</v>
      </c>
      <c r="BE809" s="53">
        <v>1.0066429999999999E-2</v>
      </c>
      <c r="BF809" s="53">
        <v>7.7979599999999996E-3</v>
      </c>
      <c r="BG809" s="53">
        <v>2.7044899999999999E-3</v>
      </c>
      <c r="BH809" s="53">
        <v>-3.2066999999999998E-3</v>
      </c>
      <c r="BI809" s="53">
        <v>1.59924E-3</v>
      </c>
      <c r="BJ809" s="53">
        <v>5.7611600000000004E-3</v>
      </c>
      <c r="BK809" s="53">
        <v>8.3345000000000001E-4</v>
      </c>
      <c r="BL809" s="53">
        <v>-1.0100130000000001E-2</v>
      </c>
      <c r="BM809" s="53">
        <v>-2.0796519999999999E-2</v>
      </c>
      <c r="BN809" s="53">
        <v>-3.5516020000000002E-2</v>
      </c>
      <c r="BO809" s="53">
        <v>-3.2938660000000002E-2</v>
      </c>
      <c r="BP809" s="53">
        <v>-2.6821770000000002E-2</v>
      </c>
      <c r="BQ809" s="53">
        <v>-2.0876249999999999E-2</v>
      </c>
      <c r="BR809" s="53">
        <v>-7.1754799999999997E-3</v>
      </c>
      <c r="BS809" s="53">
        <v>-2.3803990000000001E-2</v>
      </c>
      <c r="BT809" s="53">
        <v>-2.5459079999999999E-2</v>
      </c>
      <c r="BU809" s="53">
        <v>-1.7373050000000001E-2</v>
      </c>
      <c r="BV809" s="53">
        <v>-2.2625240000000001E-2</v>
      </c>
      <c r="BW809" s="53">
        <v>-4.6742600000000004E-3</v>
      </c>
      <c r="BX809" s="53">
        <v>-8.7949999999999996E-4</v>
      </c>
      <c r="BY809" s="53">
        <v>1.017711E-2</v>
      </c>
      <c r="BZ809" s="53">
        <v>1.6868569999999999E-2</v>
      </c>
      <c r="CA809" s="53">
        <v>1.2313009999999999E-2</v>
      </c>
      <c r="CB809" s="53">
        <v>5.8301500000000001E-3</v>
      </c>
      <c r="CC809" s="53">
        <v>1.6668160000000001E-2</v>
      </c>
      <c r="CD809" s="53">
        <v>1.3264949999999999E-2</v>
      </c>
      <c r="CE809" s="53">
        <v>7.8343000000000006E-3</v>
      </c>
      <c r="CF809" s="53">
        <v>2.0837400000000002E-3</v>
      </c>
      <c r="CG809" s="53">
        <v>6.66703E-3</v>
      </c>
      <c r="CH809" s="53">
        <v>1.1345600000000001E-2</v>
      </c>
      <c r="CI809" s="53">
        <v>5.8890399999999999E-3</v>
      </c>
      <c r="CJ809" s="53">
        <v>-4.7517599999999998E-3</v>
      </c>
      <c r="CK809" s="53">
        <v>-1.4653869999999999E-2</v>
      </c>
      <c r="CL809" s="53">
        <v>-2.6774059999999999E-2</v>
      </c>
      <c r="CM809" s="53">
        <v>-2.206495E-2</v>
      </c>
      <c r="CN809" s="53">
        <v>-1.3520849999999999E-2</v>
      </c>
      <c r="CO809" s="53">
        <v>-6.7154500000000004E-3</v>
      </c>
      <c r="CP809" s="53">
        <v>6.3819999999999997E-3</v>
      </c>
      <c r="CQ809" s="53">
        <v>-1.0568009999999999E-2</v>
      </c>
      <c r="CR809" s="53">
        <v>-1.229421E-2</v>
      </c>
      <c r="CS809" s="53">
        <v>-5.1076200000000002E-3</v>
      </c>
      <c r="CT809" s="53">
        <v>-1.1306750000000001E-2</v>
      </c>
      <c r="CU809" s="53">
        <v>5.1656499999999999E-3</v>
      </c>
      <c r="CV809" s="53">
        <v>8.9797200000000001E-3</v>
      </c>
      <c r="CW809" s="53">
        <v>1.930745E-2</v>
      </c>
      <c r="CX809" s="53">
        <v>2.5094350000000001E-2</v>
      </c>
      <c r="CY809" s="53">
        <v>2.0287929999999999E-2</v>
      </c>
      <c r="CZ809" s="53">
        <v>1.305863E-2</v>
      </c>
      <c r="DA809" s="53">
        <v>2.3269890000000001E-2</v>
      </c>
      <c r="DB809" s="53">
        <v>1.8731939999999999E-2</v>
      </c>
      <c r="DC809" s="53">
        <v>1.2964109999999999E-2</v>
      </c>
      <c r="DD809" s="53">
        <v>7.3741700000000002E-3</v>
      </c>
      <c r="DE809" s="53">
        <v>1.17348E-2</v>
      </c>
      <c r="DF809" s="53">
        <v>1.6930029999999999E-2</v>
      </c>
      <c r="DG809" s="53">
        <v>1.094461E-2</v>
      </c>
      <c r="DH809" s="53">
        <v>5.9663000000000001E-4</v>
      </c>
      <c r="DI809" s="53">
        <v>-8.5112199999999999E-3</v>
      </c>
      <c r="DJ809" s="53">
        <v>-1.803211E-2</v>
      </c>
      <c r="DK809" s="53">
        <v>-1.119125E-2</v>
      </c>
      <c r="DL809" s="53">
        <v>-2.1991E-4</v>
      </c>
      <c r="DM809" s="53">
        <v>7.4453499999999999E-3</v>
      </c>
      <c r="DN809" s="53">
        <v>1.9939479999999999E-2</v>
      </c>
      <c r="DO809" s="53">
        <v>2.66797E-3</v>
      </c>
      <c r="DP809" s="53">
        <v>8.7062999999999995E-4</v>
      </c>
      <c r="DQ809" s="53">
        <v>7.1578099999999997E-3</v>
      </c>
      <c r="DR809" s="53">
        <v>1.1749999999999999E-5</v>
      </c>
      <c r="DS809" s="53">
        <v>1.5005569999999999E-2</v>
      </c>
      <c r="DT809" s="53">
        <v>1.8838959999999998E-2</v>
      </c>
      <c r="DU809" s="53">
        <v>2.8437790000000001E-2</v>
      </c>
      <c r="DV809" s="53">
        <v>3.3320120000000002E-2</v>
      </c>
      <c r="DW809" s="53">
        <v>2.8262849999999999E-2</v>
      </c>
      <c r="DX809" s="53">
        <v>2.0287099999999999E-2</v>
      </c>
      <c r="DY809" s="53">
        <v>3.2801740000000003E-2</v>
      </c>
      <c r="DZ809" s="53">
        <v>2.6625389999999999E-2</v>
      </c>
      <c r="EA809" s="53">
        <v>2.037075E-2</v>
      </c>
      <c r="EB809" s="53">
        <v>1.501274E-2</v>
      </c>
      <c r="EC809" s="53">
        <v>1.9051869999999999E-2</v>
      </c>
      <c r="ED809" s="53">
        <v>2.4993069999999999E-2</v>
      </c>
      <c r="EE809" s="53">
        <v>1.8244070000000001E-2</v>
      </c>
      <c r="EF809" s="53">
        <v>8.3188299999999993E-3</v>
      </c>
      <c r="EG809" s="53">
        <v>3.5778999999999997E-4</v>
      </c>
      <c r="EH809" s="53">
        <v>-5.41012E-3</v>
      </c>
      <c r="EI809" s="53">
        <v>4.5086600000000003E-3</v>
      </c>
      <c r="EJ809" s="53">
        <v>1.898451E-2</v>
      </c>
      <c r="EK809" s="53">
        <v>2.7891300000000001E-2</v>
      </c>
      <c r="EL809" s="53">
        <v>3.9514340000000002E-2</v>
      </c>
      <c r="EM809" s="53">
        <v>2.1778619999999999E-2</v>
      </c>
      <c r="EN809" s="53">
        <v>1.9878590000000002E-2</v>
      </c>
      <c r="EO809" s="53">
        <v>2.4867150000000001E-2</v>
      </c>
      <c r="EP809" s="53">
        <v>1.635385E-2</v>
      </c>
      <c r="EQ809" s="53">
        <v>2.9212849999999999E-2</v>
      </c>
      <c r="ER809" s="53">
        <v>3.3074119999999999E-2</v>
      </c>
      <c r="ES809" s="53">
        <v>4.1620539999999998E-2</v>
      </c>
      <c r="ET809" s="53">
        <v>4.5196840000000002E-2</v>
      </c>
      <c r="EU809" s="53">
        <v>3.9777390000000003E-2</v>
      </c>
      <c r="EV809" s="53">
        <v>3.0723879999999999E-2</v>
      </c>
      <c r="EW809" s="53">
        <v>72.067679999999996</v>
      </c>
      <c r="EX809" s="53">
        <v>70.657169999999994</v>
      </c>
      <c r="EY809" s="53">
        <v>69.357770000000002</v>
      </c>
      <c r="EZ809" s="53">
        <v>68.196430000000007</v>
      </c>
      <c r="FA809" s="53">
        <v>67.539990000000003</v>
      </c>
      <c r="FB809" s="53">
        <v>66.718509999999995</v>
      </c>
      <c r="FC809" s="53">
        <v>66.171549999999996</v>
      </c>
      <c r="FD809" s="53">
        <v>66.816599999999994</v>
      </c>
      <c r="FE809" s="53">
        <v>69.671999999999997</v>
      </c>
      <c r="FF809" s="53">
        <v>73.424899999999994</v>
      </c>
      <c r="FG809" s="53">
        <v>77.868170000000006</v>
      </c>
      <c r="FH809" s="53">
        <v>81.956019999999995</v>
      </c>
      <c r="FI809" s="53">
        <v>85.351429999999993</v>
      </c>
      <c r="FJ809" s="53">
        <v>87.744749999999996</v>
      </c>
      <c r="FK809" s="53">
        <v>89.53022</v>
      </c>
      <c r="FL809" s="53">
        <v>90.901470000000003</v>
      </c>
      <c r="FM809" s="53">
        <v>90.82338</v>
      </c>
      <c r="FN809" s="53">
        <v>89.184849999999997</v>
      </c>
      <c r="FO809" s="53">
        <v>86.938469999999995</v>
      </c>
      <c r="FP809" s="53">
        <v>82.921279999999996</v>
      </c>
      <c r="FQ809" s="53">
        <v>78.913139999999999</v>
      </c>
      <c r="FR809" s="53">
        <v>75.992850000000004</v>
      </c>
      <c r="FS809" s="53">
        <v>73.981449999999995</v>
      </c>
      <c r="FT809" s="53">
        <v>72.611379999999997</v>
      </c>
      <c r="FU809" s="53">
        <v>1227.9680000000001</v>
      </c>
      <c r="FV809" s="53">
        <v>1607.269</v>
      </c>
      <c r="FW809" s="53">
        <v>17.238969999999998</v>
      </c>
      <c r="FX809" s="53">
        <v>1</v>
      </c>
    </row>
    <row r="810" spans="1:180" x14ac:dyDescent="0.3">
      <c r="A810" t="s">
        <v>174</v>
      </c>
      <c r="B810" t="s">
        <v>220</v>
      </c>
      <c r="C810" t="s">
        <v>0</v>
      </c>
      <c r="D810" t="s">
        <v>227</v>
      </c>
      <c r="E810" t="s">
        <v>190</v>
      </c>
      <c r="F810" t="s">
        <v>241</v>
      </c>
      <c r="G810" t="s">
        <v>242</v>
      </c>
      <c r="H810" s="53">
        <v>445</v>
      </c>
      <c r="I810" s="53">
        <v>0.82395534000000004</v>
      </c>
      <c r="J810" s="53">
        <v>0.80812044999999999</v>
      </c>
      <c r="K810" s="53">
        <v>0.80842170999999996</v>
      </c>
      <c r="L810" s="53">
        <v>0.79285382999999998</v>
      </c>
      <c r="M810" s="53">
        <v>0.81562581000000001</v>
      </c>
      <c r="N810" s="53">
        <v>0.84334708999999997</v>
      </c>
      <c r="O810" s="53">
        <v>0.82532459000000002</v>
      </c>
      <c r="P810" s="53">
        <v>0.69167062000000001</v>
      </c>
      <c r="Q810" s="53">
        <v>0.70505176999999997</v>
      </c>
      <c r="R810" s="53">
        <v>0.73458151999999999</v>
      </c>
      <c r="S810" s="53">
        <v>0.75564248000000001</v>
      </c>
      <c r="T810" s="53">
        <v>0.77579653999999998</v>
      </c>
      <c r="U810" s="53">
        <v>0.78183340000000001</v>
      </c>
      <c r="V810" s="53">
        <v>0.80559862999999998</v>
      </c>
      <c r="W810" s="53">
        <v>0.81421294</v>
      </c>
      <c r="X810" s="53">
        <v>0.81199193999999997</v>
      </c>
      <c r="Y810" s="53">
        <v>0.79290011000000005</v>
      </c>
      <c r="Z810" s="53">
        <v>0.76219778000000005</v>
      </c>
      <c r="AA810" s="53">
        <v>0.79320093000000003</v>
      </c>
      <c r="AB810" s="53">
        <v>0.98032343</v>
      </c>
      <c r="AC810" s="53">
        <v>0.98749326999999998</v>
      </c>
      <c r="AD810" s="53">
        <v>0.94054088000000002</v>
      </c>
      <c r="AE810" s="53">
        <v>0.90479624999999997</v>
      </c>
      <c r="AF810" s="53">
        <v>0.86746208000000002</v>
      </c>
      <c r="AG810" s="53">
        <v>-0.14105454000000001</v>
      </c>
      <c r="AH810" s="53">
        <v>-0.12929493</v>
      </c>
      <c r="AI810" s="53">
        <v>-0.10370752</v>
      </c>
      <c r="AJ810" s="53">
        <v>-0.11217778</v>
      </c>
      <c r="AK810" s="53">
        <v>-0.10751351000000001</v>
      </c>
      <c r="AL810" s="53">
        <v>-0.10109434</v>
      </c>
      <c r="AM810" s="53">
        <v>-0.11691765</v>
      </c>
      <c r="AN810" s="53">
        <v>-4.4517929999999997E-2</v>
      </c>
      <c r="AO810" s="53">
        <v>-2.4069920000000002E-2</v>
      </c>
      <c r="AP810" s="53">
        <v>-3.0602609999999999E-2</v>
      </c>
      <c r="AQ810" s="53">
        <v>-5.3437690000000003E-2</v>
      </c>
      <c r="AR810" s="53">
        <v>-8.1509139999999994E-2</v>
      </c>
      <c r="AS810" s="53">
        <v>-8.1941589999999995E-2</v>
      </c>
      <c r="AT810" s="53">
        <v>-7.3996960000000001E-2</v>
      </c>
      <c r="AU810" s="53">
        <v>-6.9428589999999998E-2</v>
      </c>
      <c r="AV810" s="53">
        <v>-7.4908450000000001E-2</v>
      </c>
      <c r="AW810" s="53">
        <v>-7.673518E-2</v>
      </c>
      <c r="AX810" s="53">
        <v>-9.0457380000000004E-2</v>
      </c>
      <c r="AY810" s="53">
        <v>-9.3012789999999998E-2</v>
      </c>
      <c r="AZ810" s="53">
        <v>-0.15527505</v>
      </c>
      <c r="BA810" s="53">
        <v>-0.19082815</v>
      </c>
      <c r="BB810" s="53">
        <v>-0.19445477</v>
      </c>
      <c r="BC810" s="53">
        <v>-0.16330191999999999</v>
      </c>
      <c r="BD810" s="53">
        <v>-0.13212347999999999</v>
      </c>
      <c r="BE810" s="53">
        <v>-9.453019E-2</v>
      </c>
      <c r="BF810" s="53">
        <v>-8.2688830000000005E-2</v>
      </c>
      <c r="BG810" s="53">
        <v>-5.6758990000000002E-2</v>
      </c>
      <c r="BH810" s="53">
        <v>-6.5816079999999999E-2</v>
      </c>
      <c r="BI810" s="53">
        <v>-5.3413170000000003E-2</v>
      </c>
      <c r="BJ810" s="53">
        <v>-4.6548470000000002E-2</v>
      </c>
      <c r="BK810" s="53">
        <v>-5.820173E-2</v>
      </c>
      <c r="BL810" s="53">
        <v>3.31445E-3</v>
      </c>
      <c r="BM810" s="53">
        <v>3.088393E-2</v>
      </c>
      <c r="BN810" s="53">
        <v>2.804715E-2</v>
      </c>
      <c r="BO810" s="53">
        <v>1.335574E-2</v>
      </c>
      <c r="BP810" s="53">
        <v>-5.4213899999999999E-3</v>
      </c>
      <c r="BQ810" s="53">
        <v>-1.2558700000000001E-2</v>
      </c>
      <c r="BR810" s="53">
        <v>-2.9078099999999998E-3</v>
      </c>
      <c r="BS810" s="53">
        <v>-2.1345800000000001E-3</v>
      </c>
      <c r="BT810" s="53">
        <v>-9.0429800000000008E-3</v>
      </c>
      <c r="BU810" s="53">
        <v>-1.516266E-2</v>
      </c>
      <c r="BV810" s="53">
        <v>-2.8619950000000002E-2</v>
      </c>
      <c r="BW810" s="53">
        <v>-3.3367569999999999E-2</v>
      </c>
      <c r="BX810" s="53">
        <v>-8.5880639999999994E-2</v>
      </c>
      <c r="BY810" s="53">
        <v>-0.1263909</v>
      </c>
      <c r="BZ810" s="53">
        <v>-0.13045967</v>
      </c>
      <c r="CA810" s="53">
        <v>-0.10584472</v>
      </c>
      <c r="CB810" s="53">
        <v>-8.2962279999999999E-2</v>
      </c>
      <c r="CC810" s="53">
        <v>-6.2307609999999999E-2</v>
      </c>
      <c r="CD810" s="53">
        <v>-5.0409599999999999E-2</v>
      </c>
      <c r="CE810" s="53">
        <v>-2.424258E-2</v>
      </c>
      <c r="CF810" s="53">
        <v>-3.3706079999999999E-2</v>
      </c>
      <c r="CG810" s="53">
        <v>-1.594342E-2</v>
      </c>
      <c r="CH810" s="53">
        <v>-8.7701500000000009E-3</v>
      </c>
      <c r="CI810" s="53">
        <v>-1.7535229999999999E-2</v>
      </c>
      <c r="CJ810" s="53">
        <v>3.6442960000000003E-2</v>
      </c>
      <c r="CK810" s="53">
        <v>6.8944829999999999E-2</v>
      </c>
      <c r="CL810" s="53">
        <v>6.8667820000000004E-2</v>
      </c>
      <c r="CM810" s="53">
        <v>5.961669E-2</v>
      </c>
      <c r="CN810" s="53">
        <v>4.7276800000000001E-2</v>
      </c>
      <c r="CO810" s="53">
        <v>3.5495690000000003E-2</v>
      </c>
      <c r="CP810" s="53">
        <v>4.6328330000000001E-2</v>
      </c>
      <c r="CQ810" s="53">
        <v>4.4473079999999998E-2</v>
      </c>
      <c r="CR810" s="53">
        <v>3.6575259999999998E-2</v>
      </c>
      <c r="CS810" s="53">
        <v>2.7482220000000002E-2</v>
      </c>
      <c r="CT810" s="53">
        <v>1.4208449999999999E-2</v>
      </c>
      <c r="CU810" s="53">
        <v>7.9425799999999994E-3</v>
      </c>
      <c r="CV810" s="53">
        <v>-3.7818320000000002E-2</v>
      </c>
      <c r="CW810" s="53">
        <v>-8.1761899999999998E-2</v>
      </c>
      <c r="CX810" s="53">
        <v>-8.6136870000000004E-2</v>
      </c>
      <c r="CY810" s="53">
        <v>-6.6050020000000001E-2</v>
      </c>
      <c r="CZ810" s="53">
        <v>-4.8913379999999999E-2</v>
      </c>
      <c r="DA810" s="53">
        <v>-3.0084980000000001E-2</v>
      </c>
      <c r="DB810" s="53">
        <v>-1.813037E-2</v>
      </c>
      <c r="DC810" s="53">
        <v>8.2737999999999996E-3</v>
      </c>
      <c r="DD810" s="53">
        <v>-1.5960799999999999E-3</v>
      </c>
      <c r="DE810" s="53">
        <v>2.1526340000000001E-2</v>
      </c>
      <c r="DF810" s="53">
        <v>2.900817E-2</v>
      </c>
      <c r="DG810" s="53">
        <v>2.3131229999999999E-2</v>
      </c>
      <c r="DH810" s="53">
        <v>6.9571519999999998E-2</v>
      </c>
      <c r="DI810" s="53">
        <v>0.10700568000000001</v>
      </c>
      <c r="DJ810" s="53">
        <v>0.10928844</v>
      </c>
      <c r="DK810" s="53">
        <v>0.1058776</v>
      </c>
      <c r="DL810" s="53">
        <v>9.9974950000000007E-2</v>
      </c>
      <c r="DM810" s="53">
        <v>8.3550079999999999E-2</v>
      </c>
      <c r="DN810" s="53">
        <v>9.5564419999999997E-2</v>
      </c>
      <c r="DO810" s="53">
        <v>9.1080729999999999E-2</v>
      </c>
      <c r="DP810" s="53">
        <v>8.2193459999999996E-2</v>
      </c>
      <c r="DQ810" s="53">
        <v>7.0127149999999999E-2</v>
      </c>
      <c r="DR810" s="53">
        <v>5.703681E-2</v>
      </c>
      <c r="DS810" s="53">
        <v>4.9252690000000002E-2</v>
      </c>
      <c r="DT810" s="53">
        <v>1.024399E-2</v>
      </c>
      <c r="DU810" s="53">
        <v>-3.7132890000000002E-2</v>
      </c>
      <c r="DV810" s="53">
        <v>-4.1814070000000002E-2</v>
      </c>
      <c r="DW810" s="53">
        <v>-2.6255359999999998E-2</v>
      </c>
      <c r="DX810" s="53">
        <v>-1.4864469999999999E-2</v>
      </c>
      <c r="DY810" s="53">
        <v>1.643932E-2</v>
      </c>
      <c r="DZ810" s="53">
        <v>2.8475730000000001E-2</v>
      </c>
      <c r="EA810" s="53">
        <v>5.5222319999999998E-2</v>
      </c>
      <c r="EB810" s="53">
        <v>4.4765619999999999E-2</v>
      </c>
      <c r="EC810" s="53">
        <v>7.5626680000000002E-2</v>
      </c>
      <c r="ED810" s="53">
        <v>8.3554089999999998E-2</v>
      </c>
      <c r="EE810" s="53">
        <v>8.1847160000000002E-2</v>
      </c>
      <c r="EF810" s="53">
        <v>0.11740391</v>
      </c>
      <c r="EG810" s="53">
        <v>0.16195957</v>
      </c>
      <c r="EH810" s="53">
        <v>0.16793818999999999</v>
      </c>
      <c r="EI810" s="53">
        <v>0.17267104</v>
      </c>
      <c r="EJ810" s="53">
        <v>0.17606268999999999</v>
      </c>
      <c r="EK810" s="53">
        <v>0.15293297</v>
      </c>
      <c r="EL810" s="53">
        <v>0.16665357</v>
      </c>
      <c r="EM810" s="53">
        <v>0.15837478999999999</v>
      </c>
      <c r="EN810" s="53">
        <v>0.14805893000000001</v>
      </c>
      <c r="EO810" s="53">
        <v>0.13169966</v>
      </c>
      <c r="EP810" s="53">
        <v>0.11887423</v>
      </c>
      <c r="EQ810" s="53">
        <v>0.10889794999999999</v>
      </c>
      <c r="ER810" s="53">
        <v>7.9638360000000005E-2</v>
      </c>
      <c r="ES810" s="53">
        <v>2.7304309999999998E-2</v>
      </c>
      <c r="ET810" s="53">
        <v>2.2181030000000001E-2</v>
      </c>
      <c r="EU810" s="53">
        <v>3.1201840000000002E-2</v>
      </c>
      <c r="EV810" s="53">
        <v>3.4296729999999997E-2</v>
      </c>
      <c r="EW810" s="53">
        <v>64.100070000000002</v>
      </c>
      <c r="EX810" s="53">
        <v>62.979640000000003</v>
      </c>
      <c r="EY810" s="53">
        <v>61.993929999999999</v>
      </c>
      <c r="EZ810" s="53">
        <v>61.146149999999999</v>
      </c>
      <c r="FA810" s="53">
        <v>60.276560000000003</v>
      </c>
      <c r="FB810" s="53">
        <v>59.383499999999998</v>
      </c>
      <c r="FC810" s="53">
        <v>58.754910000000002</v>
      </c>
      <c r="FD810" s="53">
        <v>59.673679999999997</v>
      </c>
      <c r="FE810" s="53">
        <v>62.923949999999998</v>
      </c>
      <c r="FF810" s="53">
        <v>66.715680000000006</v>
      </c>
      <c r="FG810" s="53">
        <v>70.65728</v>
      </c>
      <c r="FH810" s="53">
        <v>74.242639999999994</v>
      </c>
      <c r="FI810" s="53">
        <v>77.173850000000002</v>
      </c>
      <c r="FJ810" s="53">
        <v>79.457570000000004</v>
      </c>
      <c r="FK810" s="53">
        <v>80.827619999999996</v>
      </c>
      <c r="FL810" s="53">
        <v>81.202659999999995</v>
      </c>
      <c r="FM810" s="53">
        <v>80.657849999999996</v>
      </c>
      <c r="FN810" s="53">
        <v>78.878659999999996</v>
      </c>
      <c r="FO810" s="53">
        <v>76.109300000000005</v>
      </c>
      <c r="FP810" s="53">
        <v>72.508030000000005</v>
      </c>
      <c r="FQ810" s="53">
        <v>69.760450000000006</v>
      </c>
      <c r="FR810" s="53">
        <v>67.748419999999996</v>
      </c>
      <c r="FS810" s="53">
        <v>66.077349999999996</v>
      </c>
      <c r="FT810" s="53">
        <v>64.827340000000007</v>
      </c>
      <c r="FU810" s="53">
        <v>2827.7669999999998</v>
      </c>
      <c r="FV810" s="53">
        <v>5835.9219999999996</v>
      </c>
      <c r="FW810" s="53">
        <v>54.446390000000001</v>
      </c>
      <c r="FX810" s="53">
        <v>1</v>
      </c>
    </row>
    <row r="811" spans="1:180" x14ac:dyDescent="0.3">
      <c r="A811" t="s">
        <v>174</v>
      </c>
      <c r="B811" t="s">
        <v>220</v>
      </c>
      <c r="C811" t="s">
        <v>0</v>
      </c>
      <c r="D811" t="s">
        <v>248</v>
      </c>
      <c r="E811" t="s">
        <v>190</v>
      </c>
      <c r="F811" t="s">
        <v>241</v>
      </c>
      <c r="G811" t="s">
        <v>242</v>
      </c>
      <c r="H811" s="53">
        <v>445</v>
      </c>
      <c r="I811" s="53">
        <v>0.81933087000000004</v>
      </c>
      <c r="J811" s="53">
        <v>0.81081046999999995</v>
      </c>
      <c r="K811" s="53">
        <v>0.81388053000000005</v>
      </c>
      <c r="L811" s="53">
        <v>0.79382037000000005</v>
      </c>
      <c r="M811" s="53">
        <v>0.79477666999999996</v>
      </c>
      <c r="N811" s="53">
        <v>0.81218062999999996</v>
      </c>
      <c r="O811" s="53">
        <v>0.80444340999999997</v>
      </c>
      <c r="P811" s="53">
        <v>0.63448099999999996</v>
      </c>
      <c r="Q811" s="53">
        <v>0.61865146000000004</v>
      </c>
      <c r="R811" s="53">
        <v>0.65514501999999997</v>
      </c>
      <c r="S811" s="53">
        <v>0.68683391999999999</v>
      </c>
      <c r="T811" s="53">
        <v>0.70126303999999995</v>
      </c>
      <c r="U811" s="53">
        <v>0.70679305999999997</v>
      </c>
      <c r="V811" s="53">
        <v>0.72159998000000003</v>
      </c>
      <c r="W811" s="53">
        <v>0.72803112999999997</v>
      </c>
      <c r="X811" s="53">
        <v>0.73332885000000003</v>
      </c>
      <c r="Y811" s="53">
        <v>0.72334883999999999</v>
      </c>
      <c r="Z811" s="53">
        <v>0.71917606999999995</v>
      </c>
      <c r="AA811" s="53">
        <v>0.77176661000000002</v>
      </c>
      <c r="AB811" s="53">
        <v>0.96842947000000001</v>
      </c>
      <c r="AC811" s="53">
        <v>0.98261029</v>
      </c>
      <c r="AD811" s="53">
        <v>0.92646375000000003</v>
      </c>
      <c r="AE811" s="53">
        <v>0.88917674999999996</v>
      </c>
      <c r="AF811" s="53">
        <v>0.84556140999999996</v>
      </c>
      <c r="AG811" s="53">
        <v>-0.17572573999999999</v>
      </c>
      <c r="AH811" s="53">
        <v>-0.15354266999999999</v>
      </c>
      <c r="AI811" s="53">
        <v>-0.12595439999999999</v>
      </c>
      <c r="AJ811" s="53">
        <v>-0.13200734</v>
      </c>
      <c r="AK811" s="53">
        <v>-0.12627761000000001</v>
      </c>
      <c r="AL811" s="53">
        <v>-0.12582521999999999</v>
      </c>
      <c r="AM811" s="53">
        <v>-9.4924060000000005E-2</v>
      </c>
      <c r="AN811" s="53">
        <v>-6.8888179999999993E-2</v>
      </c>
      <c r="AO811" s="53">
        <v>-6.4962610000000004E-2</v>
      </c>
      <c r="AP811" s="53">
        <v>-5.1811709999999997E-2</v>
      </c>
      <c r="AQ811" s="53">
        <v>-5.7038279999999997E-2</v>
      </c>
      <c r="AR811" s="53">
        <v>-7.9083180000000003E-2</v>
      </c>
      <c r="AS811" s="53">
        <v>-8.3256609999999995E-2</v>
      </c>
      <c r="AT811" s="53">
        <v>-7.6340859999999996E-2</v>
      </c>
      <c r="AU811" s="53">
        <v>-7.1659550000000002E-2</v>
      </c>
      <c r="AV811" s="53">
        <v>-7.9107120000000003E-2</v>
      </c>
      <c r="AW811" s="53">
        <v>-8.2947960000000001E-2</v>
      </c>
      <c r="AX811" s="53">
        <v>-9.2612470000000002E-2</v>
      </c>
      <c r="AY811" s="53">
        <v>-8.2284679999999999E-2</v>
      </c>
      <c r="AZ811" s="53">
        <v>-0.10345907</v>
      </c>
      <c r="BA811" s="53">
        <v>-0.16545968</v>
      </c>
      <c r="BB811" s="53">
        <v>-0.19543946000000001</v>
      </c>
      <c r="BC811" s="53">
        <v>-0.1831604</v>
      </c>
      <c r="BD811" s="53">
        <v>-0.16734077999999999</v>
      </c>
      <c r="BE811" s="53">
        <v>-0.12007867</v>
      </c>
      <c r="BF811" s="53">
        <v>-9.96007E-2</v>
      </c>
      <c r="BG811" s="53">
        <v>-7.1344359999999996E-2</v>
      </c>
      <c r="BH811" s="53">
        <v>-7.743013E-2</v>
      </c>
      <c r="BI811" s="53">
        <v>-7.2078610000000001E-2</v>
      </c>
      <c r="BJ811" s="53">
        <v>-6.9154740000000006E-2</v>
      </c>
      <c r="BK811" s="53">
        <v>-4.0362080000000002E-2</v>
      </c>
      <c r="BL811" s="53">
        <v>-1.763023E-2</v>
      </c>
      <c r="BM811" s="53">
        <v>-1.66661E-2</v>
      </c>
      <c r="BN811" s="53">
        <v>-6.6064699999999997E-3</v>
      </c>
      <c r="BO811" s="53">
        <v>-1.318677E-2</v>
      </c>
      <c r="BP811" s="53">
        <v>-2.7441859999999998E-2</v>
      </c>
      <c r="BQ811" s="53">
        <v>-2.9195780000000001E-2</v>
      </c>
      <c r="BR811" s="53">
        <v>-1.9730939999999999E-2</v>
      </c>
      <c r="BS811" s="53">
        <v>-1.606308E-2</v>
      </c>
      <c r="BT811" s="53">
        <v>-1.9469239999999999E-2</v>
      </c>
      <c r="BU811" s="53">
        <v>-2.4064749999999999E-2</v>
      </c>
      <c r="BV811" s="53">
        <v>-3.5254149999999998E-2</v>
      </c>
      <c r="BW811" s="53">
        <v>-1.7894960000000001E-2</v>
      </c>
      <c r="BX811" s="53">
        <v>-3.4739730000000003E-2</v>
      </c>
      <c r="BY811" s="53">
        <v>-0.10054406</v>
      </c>
      <c r="BZ811" s="53">
        <v>-0.12882705</v>
      </c>
      <c r="CA811" s="53">
        <v>-0.12084852</v>
      </c>
      <c r="CB811" s="53">
        <v>-0.11431338000000001</v>
      </c>
      <c r="CC811" s="53">
        <v>-8.1537659999999998E-2</v>
      </c>
      <c r="CD811" s="53">
        <v>-6.224068E-2</v>
      </c>
      <c r="CE811" s="53">
        <v>-3.3521580000000002E-2</v>
      </c>
      <c r="CF811" s="53">
        <v>-3.9630100000000001E-2</v>
      </c>
      <c r="CG811" s="53">
        <v>-3.4540540000000002E-2</v>
      </c>
      <c r="CH811" s="53">
        <v>-2.990493E-2</v>
      </c>
      <c r="CI811" s="53">
        <v>-2.57259E-3</v>
      </c>
      <c r="CJ811" s="53">
        <v>1.787089E-2</v>
      </c>
      <c r="CK811" s="53">
        <v>1.6783929999999999E-2</v>
      </c>
      <c r="CL811" s="53">
        <v>2.4702479999999999E-2</v>
      </c>
      <c r="CM811" s="53">
        <v>1.7184609999999999E-2</v>
      </c>
      <c r="CN811" s="53">
        <v>8.3247900000000003E-3</v>
      </c>
      <c r="CO811" s="53">
        <v>8.24656E-3</v>
      </c>
      <c r="CP811" s="53">
        <v>1.9476940000000002E-2</v>
      </c>
      <c r="CQ811" s="53">
        <v>2.2442859999999999E-2</v>
      </c>
      <c r="CR811" s="53">
        <v>2.1835750000000001E-2</v>
      </c>
      <c r="CS811" s="53">
        <v>1.6717539999999999E-2</v>
      </c>
      <c r="CT811" s="53">
        <v>4.4720699999999999E-3</v>
      </c>
      <c r="CU811" s="53">
        <v>2.6701160000000002E-2</v>
      </c>
      <c r="CV811" s="53">
        <v>1.285507E-2</v>
      </c>
      <c r="CW811" s="53">
        <v>-5.55837E-2</v>
      </c>
      <c r="CX811" s="53">
        <v>-8.2691550000000003E-2</v>
      </c>
      <c r="CY811" s="53">
        <v>-7.7691479999999993E-2</v>
      </c>
      <c r="CZ811" s="53">
        <v>-7.7586730000000007E-2</v>
      </c>
      <c r="DA811" s="53">
        <v>-4.2996659999999999E-2</v>
      </c>
      <c r="DB811" s="53">
        <v>-2.4880659999999999E-2</v>
      </c>
      <c r="DC811" s="53">
        <v>4.3011500000000001E-3</v>
      </c>
      <c r="DD811" s="53">
        <v>-1.83011E-3</v>
      </c>
      <c r="DE811" s="53">
        <v>2.99752E-3</v>
      </c>
      <c r="DF811" s="53">
        <v>9.3448699999999999E-3</v>
      </c>
      <c r="DG811" s="53">
        <v>3.5216850000000001E-2</v>
      </c>
      <c r="DH811" s="53">
        <v>5.3371969999999998E-2</v>
      </c>
      <c r="DI811" s="53">
        <v>5.0233960000000001E-2</v>
      </c>
      <c r="DJ811" s="53">
        <v>5.6011480000000002E-2</v>
      </c>
      <c r="DK811" s="53">
        <v>4.7555989999999999E-2</v>
      </c>
      <c r="DL811" s="53">
        <v>4.4091449999999997E-2</v>
      </c>
      <c r="DM811" s="53">
        <v>4.5688909999999999E-2</v>
      </c>
      <c r="DN811" s="53">
        <v>5.8684779999999999E-2</v>
      </c>
      <c r="DO811" s="53">
        <v>6.0948799999999997E-2</v>
      </c>
      <c r="DP811" s="53">
        <v>6.3140740000000001E-2</v>
      </c>
      <c r="DQ811" s="53">
        <v>5.7499830000000002E-2</v>
      </c>
      <c r="DR811" s="53">
        <v>4.4198250000000001E-2</v>
      </c>
      <c r="DS811" s="53">
        <v>7.1297319999999997E-2</v>
      </c>
      <c r="DT811" s="53">
        <v>6.0449870000000003E-2</v>
      </c>
      <c r="DU811" s="53">
        <v>-1.062335E-2</v>
      </c>
      <c r="DV811" s="53">
        <v>-3.6555989999999997E-2</v>
      </c>
      <c r="DW811" s="53">
        <v>-3.4534490000000001E-2</v>
      </c>
      <c r="DX811" s="53">
        <v>-4.086008E-2</v>
      </c>
      <c r="DY811" s="53">
        <v>1.2650420000000001E-2</v>
      </c>
      <c r="DZ811" s="53">
        <v>2.9061300000000002E-2</v>
      </c>
      <c r="EA811" s="53">
        <v>5.8911190000000002E-2</v>
      </c>
      <c r="EB811" s="53">
        <v>5.2747139999999998E-2</v>
      </c>
      <c r="EC811" s="53">
        <v>5.719656E-2</v>
      </c>
      <c r="ED811" s="53">
        <v>6.6015389999999993E-2</v>
      </c>
      <c r="EE811" s="53">
        <v>8.9778880000000005E-2</v>
      </c>
      <c r="EF811" s="53">
        <v>0.10462991000000001</v>
      </c>
      <c r="EG811" s="53">
        <v>9.8530480000000004E-2</v>
      </c>
      <c r="EH811" s="53">
        <v>0.10121672</v>
      </c>
      <c r="EI811" s="53">
        <v>9.1407450000000001E-2</v>
      </c>
      <c r="EJ811" s="53">
        <v>9.5732810000000002E-2</v>
      </c>
      <c r="EK811" s="53">
        <v>9.9749690000000002E-2</v>
      </c>
      <c r="EL811" s="53">
        <v>0.11529469000000001</v>
      </c>
      <c r="EM811" s="53">
        <v>0.11654528</v>
      </c>
      <c r="EN811" s="53">
        <v>0.12277857</v>
      </c>
      <c r="EO811" s="53">
        <v>0.11638303</v>
      </c>
      <c r="EP811" s="53">
        <v>0.10155657</v>
      </c>
      <c r="EQ811" s="53">
        <v>0.13568704000000001</v>
      </c>
      <c r="ER811" s="53">
        <v>0.12916922</v>
      </c>
      <c r="ES811" s="53">
        <v>5.4292269999999997E-2</v>
      </c>
      <c r="ET811" s="53">
        <v>3.0056369999999999E-2</v>
      </c>
      <c r="EU811" s="53">
        <v>2.7777429999999999E-2</v>
      </c>
      <c r="EV811" s="53">
        <v>1.216737E-2</v>
      </c>
      <c r="EW811" s="53">
        <v>63.64678</v>
      </c>
      <c r="EX811" s="53">
        <v>62.586599999999997</v>
      </c>
      <c r="EY811" s="53">
        <v>61.704419999999999</v>
      </c>
      <c r="EZ811" s="53">
        <v>61.02469</v>
      </c>
      <c r="FA811" s="53">
        <v>60.308280000000003</v>
      </c>
      <c r="FB811" s="53">
        <v>59.452159999999999</v>
      </c>
      <c r="FC811" s="53">
        <v>58.701999999999998</v>
      </c>
      <c r="FD811" s="53">
        <v>59.469209999999997</v>
      </c>
      <c r="FE811" s="53">
        <v>62.374969999999998</v>
      </c>
      <c r="FF811" s="53">
        <v>65.975009999999997</v>
      </c>
      <c r="FG811" s="53">
        <v>69.922920000000005</v>
      </c>
      <c r="FH811" s="53">
        <v>73.553650000000005</v>
      </c>
      <c r="FI811" s="53">
        <v>76.720479999999995</v>
      </c>
      <c r="FJ811" s="53">
        <v>79.183980000000005</v>
      </c>
      <c r="FK811" s="53">
        <v>80.747079999999997</v>
      </c>
      <c r="FL811" s="53">
        <v>81.071960000000004</v>
      </c>
      <c r="FM811" s="53">
        <v>80.724360000000004</v>
      </c>
      <c r="FN811" s="53">
        <v>79.344710000000006</v>
      </c>
      <c r="FO811" s="53">
        <v>76.606870000000001</v>
      </c>
      <c r="FP811" s="53">
        <v>72.874629999999996</v>
      </c>
      <c r="FQ811" s="53">
        <v>70.137209999999996</v>
      </c>
      <c r="FR811" s="53">
        <v>68.359660000000005</v>
      </c>
      <c r="FS811" s="53">
        <v>66.922709999999995</v>
      </c>
      <c r="FT811" s="53">
        <v>65.569820000000007</v>
      </c>
      <c r="FU811" s="53">
        <v>2827.7669999999998</v>
      </c>
      <c r="FV811" s="53">
        <v>5835.9219999999996</v>
      </c>
      <c r="FW811" s="53">
        <v>54.446390000000001</v>
      </c>
      <c r="FX811" s="53">
        <v>1</v>
      </c>
    </row>
    <row r="812" spans="1:180" x14ac:dyDescent="0.3">
      <c r="A812" t="s">
        <v>174</v>
      </c>
      <c r="B812" t="s">
        <v>220</v>
      </c>
      <c r="C812" t="s">
        <v>0</v>
      </c>
      <c r="D812" t="s">
        <v>227</v>
      </c>
      <c r="E812" t="s">
        <v>188</v>
      </c>
      <c r="F812" t="s">
        <v>241</v>
      </c>
      <c r="G812" t="s">
        <v>242</v>
      </c>
      <c r="H812" s="53">
        <v>445</v>
      </c>
      <c r="I812" s="53">
        <v>0.84082480000000004</v>
      </c>
      <c r="J812" s="53">
        <v>0.82193592000000004</v>
      </c>
      <c r="K812" s="53">
        <v>0.82923880999999999</v>
      </c>
      <c r="L812" s="53">
        <v>0.81945904000000003</v>
      </c>
      <c r="M812" s="53">
        <v>0.82942037000000002</v>
      </c>
      <c r="N812" s="53">
        <v>0.85935729999999999</v>
      </c>
      <c r="O812" s="53">
        <v>0.72131073000000001</v>
      </c>
      <c r="P812" s="53">
        <v>0.67709598000000004</v>
      </c>
      <c r="Q812" s="53">
        <v>0.70582739999999999</v>
      </c>
      <c r="R812" s="53">
        <v>0.74035139999999999</v>
      </c>
      <c r="S812" s="53">
        <v>0.79809593000000001</v>
      </c>
      <c r="T812" s="53">
        <v>0.83673038</v>
      </c>
      <c r="U812" s="53">
        <v>0.82140948000000003</v>
      </c>
      <c r="V812" s="53">
        <v>0.81517503000000002</v>
      </c>
      <c r="W812" s="53">
        <v>0.83135656000000002</v>
      </c>
      <c r="X812" s="53">
        <v>0.82685984000000001</v>
      </c>
      <c r="Y812" s="53">
        <v>0.81711834999999999</v>
      </c>
      <c r="Z812" s="53">
        <v>0.78159666999999999</v>
      </c>
      <c r="AA812" s="53">
        <v>0.78278837000000001</v>
      </c>
      <c r="AB812" s="53">
        <v>0.80643922999999995</v>
      </c>
      <c r="AC812" s="53">
        <v>0.92994231000000005</v>
      </c>
      <c r="AD812" s="53">
        <v>0.97410722000000005</v>
      </c>
      <c r="AE812" s="53">
        <v>0.93660885999999999</v>
      </c>
      <c r="AF812" s="53">
        <v>0.88576136999999999</v>
      </c>
      <c r="AG812" s="53">
        <v>-0.15164469999999999</v>
      </c>
      <c r="AH812" s="53">
        <v>-0.14141366</v>
      </c>
      <c r="AI812" s="53">
        <v>-0.11437385999999999</v>
      </c>
      <c r="AJ812" s="53">
        <v>-0.11865750999999999</v>
      </c>
      <c r="AK812" s="53">
        <v>-0.11848717</v>
      </c>
      <c r="AL812" s="53">
        <v>-9.6751139999999999E-2</v>
      </c>
      <c r="AM812" s="53">
        <v>-7.3829679999999995E-2</v>
      </c>
      <c r="AN812" s="53">
        <v>-9.405115E-2</v>
      </c>
      <c r="AO812" s="53">
        <v>-6.8684330000000002E-2</v>
      </c>
      <c r="AP812" s="53">
        <v>-5.7266200000000003E-2</v>
      </c>
      <c r="AQ812" s="53">
        <v>-5.202851E-2</v>
      </c>
      <c r="AR812" s="53">
        <v>-4.4990790000000003E-2</v>
      </c>
      <c r="AS812" s="53">
        <v>-6.6247819999999999E-2</v>
      </c>
      <c r="AT812" s="53">
        <v>-8.7993769999999999E-2</v>
      </c>
      <c r="AU812" s="53">
        <v>-8.0118999999999996E-2</v>
      </c>
      <c r="AV812" s="53">
        <v>-7.7547610000000003E-2</v>
      </c>
      <c r="AW812" s="53">
        <v>-7.3207079999999994E-2</v>
      </c>
      <c r="AX812" s="53">
        <v>-9.1581309999999999E-2</v>
      </c>
      <c r="AY812" s="53">
        <v>-8.4484320000000002E-2</v>
      </c>
      <c r="AZ812" s="53">
        <v>-9.7015699999999996E-2</v>
      </c>
      <c r="BA812" s="53">
        <v>-0.12240927</v>
      </c>
      <c r="BB812" s="53">
        <v>-0.17789426999999999</v>
      </c>
      <c r="BC812" s="53">
        <v>-0.15803502999999999</v>
      </c>
      <c r="BD812" s="53">
        <v>-0.15256990000000001</v>
      </c>
      <c r="BE812" s="53">
        <v>-0.10471633</v>
      </c>
      <c r="BF812" s="53">
        <v>-9.5397280000000001E-2</v>
      </c>
      <c r="BG812" s="53">
        <v>-6.7388890000000007E-2</v>
      </c>
      <c r="BH812" s="53">
        <v>-7.1345560000000002E-2</v>
      </c>
      <c r="BI812" s="53">
        <v>-6.4493179999999997E-2</v>
      </c>
      <c r="BJ812" s="53">
        <v>-3.5590080000000003E-2</v>
      </c>
      <c r="BK812" s="53">
        <v>-7.2996900000000002E-3</v>
      </c>
      <c r="BL812" s="53">
        <v>-1.500349E-2</v>
      </c>
      <c r="BM812" s="53">
        <v>-2.74231E-3</v>
      </c>
      <c r="BN812" s="53">
        <v>-1.03191E-3</v>
      </c>
      <c r="BO812" s="53">
        <v>8.8529200000000002E-3</v>
      </c>
      <c r="BP812" s="53">
        <v>1.708426E-2</v>
      </c>
      <c r="BQ812" s="53">
        <v>-7.4899299999999997E-3</v>
      </c>
      <c r="BR812" s="53">
        <v>-2.9714919999999999E-2</v>
      </c>
      <c r="BS812" s="53">
        <v>-2.1546719999999998E-2</v>
      </c>
      <c r="BT812" s="53">
        <v>-2.295341E-2</v>
      </c>
      <c r="BU812" s="53">
        <v>-1.945976E-2</v>
      </c>
      <c r="BV812" s="53">
        <v>-3.9085109999999999E-2</v>
      </c>
      <c r="BW812" s="53">
        <v>-3.073882E-2</v>
      </c>
      <c r="BX812" s="53">
        <v>-3.3652950000000001E-2</v>
      </c>
      <c r="BY812" s="53">
        <v>-6.5102080000000007E-2</v>
      </c>
      <c r="BZ812" s="53">
        <v>-0.12102776</v>
      </c>
      <c r="CA812" s="53">
        <v>-0.10550225000000001</v>
      </c>
      <c r="CB812" s="53">
        <v>-0.10154063000000001</v>
      </c>
      <c r="CC812" s="53">
        <v>-7.2213929999999996E-2</v>
      </c>
      <c r="CD812" s="53">
        <v>-6.3526460000000007E-2</v>
      </c>
      <c r="CE812" s="53">
        <v>-3.4847240000000002E-2</v>
      </c>
      <c r="CF812" s="53">
        <v>-3.8577449999999999E-2</v>
      </c>
      <c r="CG812" s="53">
        <v>-2.7097119999999999E-2</v>
      </c>
      <c r="CH812" s="53">
        <v>6.7698699999999999E-3</v>
      </c>
      <c r="CI812" s="53">
        <v>3.8778769999999997E-2</v>
      </c>
      <c r="CJ812" s="53">
        <v>3.9744689999999999E-2</v>
      </c>
      <c r="CK812" s="53">
        <v>4.2928929999999997E-2</v>
      </c>
      <c r="CL812" s="53">
        <v>3.7915780000000003E-2</v>
      </c>
      <c r="CM812" s="53">
        <v>5.1019210000000002E-2</v>
      </c>
      <c r="CN812" s="53">
        <v>6.0077270000000002E-2</v>
      </c>
      <c r="CO812" s="53">
        <v>3.320559E-2</v>
      </c>
      <c r="CP812" s="53">
        <v>1.064881E-2</v>
      </c>
      <c r="CQ812" s="53">
        <v>1.9020229999999999E-2</v>
      </c>
      <c r="CR812" s="53">
        <v>1.4858420000000001E-2</v>
      </c>
      <c r="CS812" s="53">
        <v>1.7765420000000001E-2</v>
      </c>
      <c r="CT812" s="53">
        <v>-2.72638E-3</v>
      </c>
      <c r="CU812" s="53">
        <v>6.4851600000000002E-3</v>
      </c>
      <c r="CV812" s="53">
        <v>1.023188E-2</v>
      </c>
      <c r="CW812" s="53">
        <v>-2.5411320000000001E-2</v>
      </c>
      <c r="CX812" s="53">
        <v>-8.1642240000000005E-2</v>
      </c>
      <c r="CY812" s="53">
        <v>-6.9118159999999998E-2</v>
      </c>
      <c r="CZ812" s="53">
        <v>-6.6197930000000002E-2</v>
      </c>
      <c r="DA812" s="53">
        <v>-3.9711490000000002E-2</v>
      </c>
      <c r="DB812" s="53">
        <v>-3.1655610000000001E-2</v>
      </c>
      <c r="DC812" s="53">
        <v>-2.3055900000000002E-3</v>
      </c>
      <c r="DD812" s="53">
        <v>-5.8093399999999996E-3</v>
      </c>
      <c r="DE812" s="53">
        <v>1.0298949999999999E-2</v>
      </c>
      <c r="DF812" s="53">
        <v>4.9129869999999999E-2</v>
      </c>
      <c r="DG812" s="53">
        <v>8.4857230000000006E-2</v>
      </c>
      <c r="DH812" s="53">
        <v>9.4492859999999998E-2</v>
      </c>
      <c r="DI812" s="53">
        <v>8.8600170000000006E-2</v>
      </c>
      <c r="DJ812" s="53">
        <v>7.6863470000000003E-2</v>
      </c>
      <c r="DK812" s="53">
        <v>9.3185539999999997E-2</v>
      </c>
      <c r="DL812" s="53">
        <v>0.10307028</v>
      </c>
      <c r="DM812" s="53">
        <v>7.3901060000000005E-2</v>
      </c>
      <c r="DN812" s="53">
        <v>5.101257E-2</v>
      </c>
      <c r="DO812" s="53">
        <v>5.958724E-2</v>
      </c>
      <c r="DP812" s="53">
        <v>5.26702E-2</v>
      </c>
      <c r="DQ812" s="53">
        <v>5.4990650000000002E-2</v>
      </c>
      <c r="DR812" s="53">
        <v>3.3632339999999997E-2</v>
      </c>
      <c r="DS812" s="53">
        <v>4.3709100000000001E-2</v>
      </c>
      <c r="DT812" s="53">
        <v>5.411676E-2</v>
      </c>
      <c r="DU812" s="53">
        <v>1.4279470000000001E-2</v>
      </c>
      <c r="DV812" s="53">
        <v>-4.2256670000000003E-2</v>
      </c>
      <c r="DW812" s="53">
        <v>-3.2734069999999997E-2</v>
      </c>
      <c r="DX812" s="53">
        <v>-3.0855230000000001E-2</v>
      </c>
      <c r="DY812" s="53">
        <v>7.2168800000000002E-3</v>
      </c>
      <c r="DZ812" s="53">
        <v>1.436077E-2</v>
      </c>
      <c r="EA812" s="53">
        <v>4.4679379999999998E-2</v>
      </c>
      <c r="EB812" s="53">
        <v>4.1502610000000002E-2</v>
      </c>
      <c r="EC812" s="53">
        <v>6.4292929999999998E-2</v>
      </c>
      <c r="ED812" s="53">
        <v>0.11029089</v>
      </c>
      <c r="EE812" s="53">
        <v>0.15138726</v>
      </c>
      <c r="EF812" s="53">
        <v>0.17354052</v>
      </c>
      <c r="EG812" s="53">
        <v>0.15454218</v>
      </c>
      <c r="EH812" s="53">
        <v>0.13309772</v>
      </c>
      <c r="EI812" s="53">
        <v>0.15406697</v>
      </c>
      <c r="EJ812" s="53">
        <v>0.16514537000000001</v>
      </c>
      <c r="EK812" s="53">
        <v>0.13265895</v>
      </c>
      <c r="EL812" s="53">
        <v>0.10929142</v>
      </c>
      <c r="EM812" s="53">
        <v>0.11815952</v>
      </c>
      <c r="EN812" s="53">
        <v>0.1072644</v>
      </c>
      <c r="EO812" s="53">
        <v>0.10873793</v>
      </c>
      <c r="EP812" s="53">
        <v>8.6128590000000005E-2</v>
      </c>
      <c r="EQ812" s="53">
        <v>9.7454600000000002E-2</v>
      </c>
      <c r="ER812" s="53">
        <v>0.11747951</v>
      </c>
      <c r="ES812" s="53">
        <v>7.1586659999999996E-2</v>
      </c>
      <c r="ET812" s="53">
        <v>1.4609840000000001E-2</v>
      </c>
      <c r="EU812" s="53">
        <v>1.9798719999999999E-2</v>
      </c>
      <c r="EV812" s="53">
        <v>2.0174029999999999E-2</v>
      </c>
      <c r="EW812" s="53">
        <v>66.390789999999996</v>
      </c>
      <c r="EX812" s="53">
        <v>65.138080000000002</v>
      </c>
      <c r="EY812" s="53">
        <v>64.403319999999994</v>
      </c>
      <c r="EZ812" s="53">
        <v>63.599620000000002</v>
      </c>
      <c r="FA812" s="53">
        <v>62.776499999999999</v>
      </c>
      <c r="FB812" s="53">
        <v>61.827240000000003</v>
      </c>
      <c r="FC812" s="53">
        <v>62.046100000000003</v>
      </c>
      <c r="FD812" s="53">
        <v>63.451129999999999</v>
      </c>
      <c r="FE812" s="53">
        <v>66.524619999999999</v>
      </c>
      <c r="FF812" s="53">
        <v>69.600849999999994</v>
      </c>
      <c r="FG812" s="53">
        <v>73.061719999999994</v>
      </c>
      <c r="FH812" s="53">
        <v>76.473820000000003</v>
      </c>
      <c r="FI812" s="53">
        <v>79.379069999999999</v>
      </c>
      <c r="FJ812" s="53">
        <v>81.567769999999996</v>
      </c>
      <c r="FK812" s="53">
        <v>83.299170000000004</v>
      </c>
      <c r="FL812" s="53">
        <v>84.05386</v>
      </c>
      <c r="FM812" s="53">
        <v>84.019400000000005</v>
      </c>
      <c r="FN812" s="53">
        <v>82.860060000000004</v>
      </c>
      <c r="FO812" s="53">
        <v>80.338279999999997</v>
      </c>
      <c r="FP812" s="53">
        <v>77.619560000000007</v>
      </c>
      <c r="FQ812" s="53">
        <v>73.914410000000004</v>
      </c>
      <c r="FR812" s="53">
        <v>71.266220000000004</v>
      </c>
      <c r="FS812" s="53">
        <v>69.337969999999999</v>
      </c>
      <c r="FT812" s="53">
        <v>67.769480000000001</v>
      </c>
      <c r="FU812" s="53">
        <v>2827.8710000000001</v>
      </c>
      <c r="FV812" s="53">
        <v>5517.0619999999999</v>
      </c>
      <c r="FW812" s="53">
        <v>28.104389999999999</v>
      </c>
      <c r="FX812" s="53">
        <v>1</v>
      </c>
    </row>
    <row r="813" spans="1:180" x14ac:dyDescent="0.3">
      <c r="A813" t="s">
        <v>174</v>
      </c>
      <c r="B813" t="s">
        <v>220</v>
      </c>
      <c r="C813" t="s">
        <v>0</v>
      </c>
      <c r="D813" t="s">
        <v>248</v>
      </c>
      <c r="E813" t="s">
        <v>187</v>
      </c>
      <c r="F813" t="s">
        <v>241</v>
      </c>
      <c r="G813" t="s">
        <v>242</v>
      </c>
      <c r="H813" s="53">
        <v>445</v>
      </c>
      <c r="I813" s="53">
        <v>0.86508934000000004</v>
      </c>
      <c r="J813" s="53">
        <v>0.81045624999999999</v>
      </c>
      <c r="K813" s="53">
        <v>0.81271863</v>
      </c>
      <c r="L813" s="53">
        <v>0.81392947999999998</v>
      </c>
      <c r="M813" s="53">
        <v>0.80337274000000003</v>
      </c>
      <c r="N813" s="53">
        <v>0.76409927</v>
      </c>
      <c r="O813" s="53">
        <v>0.59425121999999997</v>
      </c>
      <c r="P813" s="53">
        <v>0.57657449000000005</v>
      </c>
      <c r="Q813" s="53">
        <v>0.58874702000000001</v>
      </c>
      <c r="R813" s="53">
        <v>0.65331340000000004</v>
      </c>
      <c r="S813" s="53">
        <v>0.70329713999999999</v>
      </c>
      <c r="T813" s="53">
        <v>0.72007719999999997</v>
      </c>
      <c r="U813" s="53">
        <v>0.74292126999999997</v>
      </c>
      <c r="V813" s="53">
        <v>0.72692263000000001</v>
      </c>
      <c r="W813" s="53">
        <v>0.71537353999999997</v>
      </c>
      <c r="X813" s="53">
        <v>0.70076685999999999</v>
      </c>
      <c r="Y813" s="53">
        <v>0.69531606000000001</v>
      </c>
      <c r="Z813" s="53">
        <v>0.70263186</v>
      </c>
      <c r="AA813" s="53">
        <v>0.70917202000000001</v>
      </c>
      <c r="AB813" s="53">
        <v>0.73593432999999997</v>
      </c>
      <c r="AC813" s="53">
        <v>0.86620763000000001</v>
      </c>
      <c r="AD813" s="53">
        <v>0.95320157000000005</v>
      </c>
      <c r="AE813" s="53">
        <v>0.91530403999999999</v>
      </c>
      <c r="AF813" s="53">
        <v>0.86172247000000002</v>
      </c>
      <c r="AG813" s="53">
        <v>-0.13700375000000001</v>
      </c>
      <c r="AH813" s="53">
        <v>-0.17822846000000001</v>
      </c>
      <c r="AI813" s="53">
        <v>-0.1430428</v>
      </c>
      <c r="AJ813" s="53">
        <v>-0.13535871999999999</v>
      </c>
      <c r="AK813" s="53">
        <v>-0.13368561000000001</v>
      </c>
      <c r="AL813" s="53">
        <v>-0.12634867</v>
      </c>
      <c r="AM813" s="53">
        <v>-0.11657612000000001</v>
      </c>
      <c r="AN813" s="53">
        <v>-0.12966152</v>
      </c>
      <c r="AO813" s="53">
        <v>-0.10863456000000001</v>
      </c>
      <c r="AP813" s="53">
        <v>-8.4596060000000001E-2</v>
      </c>
      <c r="AQ813" s="53">
        <v>-9.1353290000000004E-2</v>
      </c>
      <c r="AR813" s="53">
        <v>-0.11018258</v>
      </c>
      <c r="AS813" s="53">
        <v>-9.1965610000000003E-2</v>
      </c>
      <c r="AT813" s="53">
        <v>-0.10436268999999999</v>
      </c>
      <c r="AU813" s="53">
        <v>-0.11394069</v>
      </c>
      <c r="AV813" s="53">
        <v>-0.12268757</v>
      </c>
      <c r="AW813" s="53">
        <v>-0.12591044000000001</v>
      </c>
      <c r="AX813" s="53">
        <v>-0.1240547</v>
      </c>
      <c r="AY813" s="53">
        <v>-0.11730289000000001</v>
      </c>
      <c r="AZ813" s="53">
        <v>-0.12708430000000001</v>
      </c>
      <c r="BA813" s="53">
        <v>-0.14138402</v>
      </c>
      <c r="BB813" s="53">
        <v>-0.17466090000000001</v>
      </c>
      <c r="BC813" s="53">
        <v>-0.16440347</v>
      </c>
      <c r="BD813" s="53">
        <v>-0.16983050999999999</v>
      </c>
      <c r="BE813" s="53">
        <v>-8.8354440000000006E-2</v>
      </c>
      <c r="BF813" s="53">
        <v>-0.12204481</v>
      </c>
      <c r="BG813" s="53">
        <v>-9.164775E-2</v>
      </c>
      <c r="BH813" s="53">
        <v>-8.1989160000000005E-2</v>
      </c>
      <c r="BI813" s="53">
        <v>-8.4475549999999996E-2</v>
      </c>
      <c r="BJ813" s="53">
        <v>-7.754076E-2</v>
      </c>
      <c r="BK813" s="53">
        <v>-6.7239859999999999E-2</v>
      </c>
      <c r="BL813" s="53">
        <v>-6.5832630000000003E-2</v>
      </c>
      <c r="BM813" s="53">
        <v>-5.987257E-2</v>
      </c>
      <c r="BN813" s="53">
        <v>-3.7272800000000002E-2</v>
      </c>
      <c r="BO813" s="53">
        <v>-4.06107E-2</v>
      </c>
      <c r="BP813" s="53">
        <v>-5.397917E-2</v>
      </c>
      <c r="BQ813" s="53">
        <v>-3.1944010000000002E-2</v>
      </c>
      <c r="BR813" s="53">
        <v>-4.6204309999999998E-2</v>
      </c>
      <c r="BS813" s="53">
        <v>-5.4769669999999999E-2</v>
      </c>
      <c r="BT813" s="53">
        <v>-6.6891909999999999E-2</v>
      </c>
      <c r="BU813" s="53">
        <v>-7.0329760000000005E-2</v>
      </c>
      <c r="BV813" s="53">
        <v>-6.7802290000000001E-2</v>
      </c>
      <c r="BW813" s="53">
        <v>-6.3325679999999995E-2</v>
      </c>
      <c r="BX813" s="53">
        <v>-6.5608890000000003E-2</v>
      </c>
      <c r="BY813" s="53">
        <v>-7.9812839999999996E-2</v>
      </c>
      <c r="BZ813" s="53">
        <v>-0.11723578</v>
      </c>
      <c r="CA813" s="53">
        <v>-0.10735589</v>
      </c>
      <c r="CB813" s="53">
        <v>-0.11627347</v>
      </c>
      <c r="CC813" s="53">
        <v>-5.4660109999999998E-2</v>
      </c>
      <c r="CD813" s="53">
        <v>-8.3132230000000001E-2</v>
      </c>
      <c r="CE813" s="53">
        <v>-5.6051709999999998E-2</v>
      </c>
      <c r="CF813" s="53">
        <v>-4.5025549999999998E-2</v>
      </c>
      <c r="CG813" s="53">
        <v>-5.0392819999999998E-2</v>
      </c>
      <c r="CH813" s="53">
        <v>-4.37366E-2</v>
      </c>
      <c r="CI813" s="53">
        <v>-3.3069689999999999E-2</v>
      </c>
      <c r="CJ813" s="53">
        <v>-2.162495E-2</v>
      </c>
      <c r="CK813" s="53">
        <v>-2.6100180000000001E-2</v>
      </c>
      <c r="CL813" s="53">
        <v>-4.4968600000000001E-3</v>
      </c>
      <c r="CM813" s="53">
        <v>-5.4665099999999999E-3</v>
      </c>
      <c r="CN813" s="53">
        <v>-1.5052879999999999E-2</v>
      </c>
      <c r="CO813" s="53">
        <v>9.6267699999999998E-3</v>
      </c>
      <c r="CP813" s="53">
        <v>-5.9240200000000003E-3</v>
      </c>
      <c r="CQ813" s="53">
        <v>-1.378797E-2</v>
      </c>
      <c r="CR813" s="53">
        <v>-2.8248019999999999E-2</v>
      </c>
      <c r="CS813" s="53">
        <v>-3.1834719999999997E-2</v>
      </c>
      <c r="CT813" s="53">
        <v>-2.8842010000000001E-2</v>
      </c>
      <c r="CU813" s="53">
        <v>-2.5941269999999999E-2</v>
      </c>
      <c r="CV813" s="53">
        <v>-2.3031240000000001E-2</v>
      </c>
      <c r="CW813" s="53">
        <v>-3.7168800000000002E-2</v>
      </c>
      <c r="CX813" s="53">
        <v>-7.7463290000000004E-2</v>
      </c>
      <c r="CY813" s="53">
        <v>-6.7844920000000003E-2</v>
      </c>
      <c r="CZ813" s="53">
        <v>-7.9180009999999995E-2</v>
      </c>
      <c r="DA813" s="53">
        <v>-2.0965770000000002E-2</v>
      </c>
      <c r="DB813" s="53">
        <v>-4.4219609999999999E-2</v>
      </c>
      <c r="DC813" s="53">
        <v>-2.0455629999999999E-2</v>
      </c>
      <c r="DD813" s="53">
        <v>-8.0619799999999998E-3</v>
      </c>
      <c r="DE813" s="53">
        <v>-1.6310100000000001E-2</v>
      </c>
      <c r="DF813" s="53">
        <v>-9.9323999999999992E-3</v>
      </c>
      <c r="DG813" s="53">
        <v>1.1004400000000001E-3</v>
      </c>
      <c r="DH813" s="53">
        <v>2.2582769999999999E-2</v>
      </c>
      <c r="DI813" s="53">
        <v>7.6722400000000003E-3</v>
      </c>
      <c r="DJ813" s="53">
        <v>2.827913E-2</v>
      </c>
      <c r="DK813" s="53">
        <v>2.967763E-2</v>
      </c>
      <c r="DL813" s="53">
        <v>2.3873450000000001E-2</v>
      </c>
      <c r="DM813" s="53">
        <v>5.1197520000000003E-2</v>
      </c>
      <c r="DN813" s="53">
        <v>3.4356310000000001E-2</v>
      </c>
      <c r="DO813" s="53">
        <v>2.7193680000000001E-2</v>
      </c>
      <c r="DP813" s="53">
        <v>1.039591E-2</v>
      </c>
      <c r="DQ813" s="53">
        <v>6.66031E-3</v>
      </c>
      <c r="DR813" s="53">
        <v>1.0118230000000001E-2</v>
      </c>
      <c r="DS813" s="53">
        <v>1.1443170000000001E-2</v>
      </c>
      <c r="DT813" s="53">
        <v>1.954645E-2</v>
      </c>
      <c r="DU813" s="53">
        <v>5.4752400000000001E-3</v>
      </c>
      <c r="DV813" s="53">
        <v>-3.7690830000000002E-2</v>
      </c>
      <c r="DW813" s="53">
        <v>-2.8334000000000002E-2</v>
      </c>
      <c r="DX813" s="53">
        <v>-4.208659E-2</v>
      </c>
      <c r="DY813" s="53">
        <v>2.768354E-2</v>
      </c>
      <c r="DZ813" s="53">
        <v>1.196405E-2</v>
      </c>
      <c r="EA813" s="53">
        <v>3.093943E-2</v>
      </c>
      <c r="EB813" s="53">
        <v>4.5307590000000002E-2</v>
      </c>
      <c r="EC813" s="53">
        <v>3.290001E-2</v>
      </c>
      <c r="ED813" s="53">
        <v>3.8875510000000002E-2</v>
      </c>
      <c r="EE813" s="53">
        <v>5.0436700000000001E-2</v>
      </c>
      <c r="EF813" s="53">
        <v>8.6411660000000001E-2</v>
      </c>
      <c r="EG813" s="53">
        <v>5.6434190000000002E-2</v>
      </c>
      <c r="EH813" s="53">
        <v>7.5602379999999997E-2</v>
      </c>
      <c r="EI813" s="53">
        <v>8.0420220000000001E-2</v>
      </c>
      <c r="EJ813" s="53">
        <v>8.007686E-2</v>
      </c>
      <c r="EK813" s="53">
        <v>0.11121912</v>
      </c>
      <c r="EL813" s="53">
        <v>9.2514650000000004E-2</v>
      </c>
      <c r="EM813" s="53">
        <v>8.6364709999999997E-2</v>
      </c>
      <c r="EN813" s="53">
        <v>6.6191570000000005E-2</v>
      </c>
      <c r="EO813" s="53">
        <v>6.2240990000000003E-2</v>
      </c>
      <c r="EP813" s="53">
        <v>6.6370680000000001E-2</v>
      </c>
      <c r="EQ813" s="53">
        <v>6.542038E-2</v>
      </c>
      <c r="ER813" s="53">
        <v>8.1021860000000001E-2</v>
      </c>
      <c r="ES813" s="53">
        <v>6.7046410000000001E-2</v>
      </c>
      <c r="ET813" s="53">
        <v>1.9734330000000001E-2</v>
      </c>
      <c r="EU813" s="53">
        <v>2.8713579999999999E-2</v>
      </c>
      <c r="EV813" s="53">
        <v>1.147045E-2</v>
      </c>
      <c r="EW813" s="53">
        <v>66.202150000000003</v>
      </c>
      <c r="EX813" s="53">
        <v>64.996960000000001</v>
      </c>
      <c r="EY813" s="53">
        <v>64.222070000000002</v>
      </c>
      <c r="EZ813" s="53">
        <v>63.173279999999998</v>
      </c>
      <c r="FA813" s="53">
        <v>62.112990000000003</v>
      </c>
      <c r="FB813" s="53">
        <v>60.786009999999997</v>
      </c>
      <c r="FC813" s="53">
        <v>61.331380000000003</v>
      </c>
      <c r="FD813" s="53">
        <v>63.557870000000001</v>
      </c>
      <c r="FE813" s="53">
        <v>66.759200000000007</v>
      </c>
      <c r="FF813" s="53">
        <v>69.885480000000001</v>
      </c>
      <c r="FG813" s="53">
        <v>73.170490000000001</v>
      </c>
      <c r="FH813" s="53">
        <v>75.980339999999998</v>
      </c>
      <c r="FI813" s="53">
        <v>78.497470000000007</v>
      </c>
      <c r="FJ813" s="53">
        <v>80.302819999999997</v>
      </c>
      <c r="FK813" s="53">
        <v>81.629540000000006</v>
      </c>
      <c r="FL813" s="53">
        <v>81.978440000000006</v>
      </c>
      <c r="FM813" s="53">
        <v>81.836129999999997</v>
      </c>
      <c r="FN813" s="53">
        <v>80.565529999999995</v>
      </c>
      <c r="FO813" s="53">
        <v>78.27131</v>
      </c>
      <c r="FP813" s="53">
        <v>76.015500000000003</v>
      </c>
      <c r="FQ813" s="53">
        <v>72.887119999999996</v>
      </c>
      <c r="FR813" s="53">
        <v>70.084429999999998</v>
      </c>
      <c r="FS813" s="53">
        <v>68.122110000000006</v>
      </c>
      <c r="FT813" s="53">
        <v>66.794870000000003</v>
      </c>
      <c r="FU813" s="53">
        <v>2827.9670000000001</v>
      </c>
      <c r="FV813" s="53">
        <v>5293.9639999999999</v>
      </c>
      <c r="FW813" s="53">
        <v>36.395699999999998</v>
      </c>
      <c r="FX813" s="53">
        <v>1</v>
      </c>
    </row>
    <row r="814" spans="1:180" x14ac:dyDescent="0.3">
      <c r="A814" t="s">
        <v>174</v>
      </c>
      <c r="B814" t="s">
        <v>220</v>
      </c>
      <c r="C814" t="s">
        <v>0</v>
      </c>
      <c r="D814" t="s">
        <v>248</v>
      </c>
      <c r="E814" t="s">
        <v>188</v>
      </c>
      <c r="F814" t="s">
        <v>241</v>
      </c>
      <c r="G814" t="s">
        <v>242</v>
      </c>
      <c r="H814" s="53">
        <v>445</v>
      </c>
      <c r="I814" s="53">
        <v>0.85610834000000002</v>
      </c>
      <c r="J814" s="53">
        <v>0.83185407</v>
      </c>
      <c r="K814" s="53">
        <v>0.82728882000000004</v>
      </c>
      <c r="L814" s="53">
        <v>0.81551545999999997</v>
      </c>
      <c r="M814" s="53">
        <v>0.81583808000000002</v>
      </c>
      <c r="N814" s="53">
        <v>0.82983510999999999</v>
      </c>
      <c r="O814" s="53">
        <v>0.67484206000000002</v>
      </c>
      <c r="P814" s="53">
        <v>0.59422496000000002</v>
      </c>
      <c r="Q814" s="53">
        <v>0.59936694000000001</v>
      </c>
      <c r="R814" s="53">
        <v>0.67212176999999995</v>
      </c>
      <c r="S814" s="53">
        <v>0.73416767999999999</v>
      </c>
      <c r="T814" s="53">
        <v>0.76547343000000001</v>
      </c>
      <c r="U814" s="53">
        <v>0.75801523000000004</v>
      </c>
      <c r="V814" s="53">
        <v>0.75027801000000005</v>
      </c>
      <c r="W814" s="53">
        <v>0.75103629000000005</v>
      </c>
      <c r="X814" s="53">
        <v>0.73795507000000005</v>
      </c>
      <c r="Y814" s="53">
        <v>0.74459357999999998</v>
      </c>
      <c r="Z814" s="53">
        <v>0.73039852999999999</v>
      </c>
      <c r="AA814" s="53">
        <v>0.73161114999999999</v>
      </c>
      <c r="AB814" s="53">
        <v>0.75232456999999997</v>
      </c>
      <c r="AC814" s="53">
        <v>0.88044630000000002</v>
      </c>
      <c r="AD814" s="53">
        <v>0.94873733000000005</v>
      </c>
      <c r="AE814" s="53">
        <v>0.91024839000000002</v>
      </c>
      <c r="AF814" s="53">
        <v>0.85707177999999995</v>
      </c>
      <c r="AG814" s="53">
        <v>-0.1772524</v>
      </c>
      <c r="AH814" s="53">
        <v>-0.16656905999999999</v>
      </c>
      <c r="AI814" s="53">
        <v>-0.14353515</v>
      </c>
      <c r="AJ814" s="53">
        <v>-0.14211364000000001</v>
      </c>
      <c r="AK814" s="53">
        <v>-0.14369013999999999</v>
      </c>
      <c r="AL814" s="53">
        <v>-0.11693795</v>
      </c>
      <c r="AM814" s="53">
        <v>-8.4898299999999996E-2</v>
      </c>
      <c r="AN814" s="53">
        <v>-0.13205001</v>
      </c>
      <c r="AO814" s="53">
        <v>-0.11593256</v>
      </c>
      <c r="AP814" s="53">
        <v>-8.2220199999999993E-2</v>
      </c>
      <c r="AQ814" s="53">
        <v>-7.0997260000000006E-2</v>
      </c>
      <c r="AR814" s="53">
        <v>-6.9053939999999994E-2</v>
      </c>
      <c r="AS814" s="53">
        <v>-7.6670160000000001E-2</v>
      </c>
      <c r="AT814" s="53">
        <v>-9.3957739999999998E-2</v>
      </c>
      <c r="AU814" s="53">
        <v>-9.7758529999999996E-2</v>
      </c>
      <c r="AV814" s="53">
        <v>-0.10799037</v>
      </c>
      <c r="AW814" s="53">
        <v>-0.10148804</v>
      </c>
      <c r="AX814" s="53">
        <v>-0.12524587000000001</v>
      </c>
      <c r="AY814" s="53">
        <v>-0.11310568999999999</v>
      </c>
      <c r="AZ814" s="53">
        <v>-0.12696468999999999</v>
      </c>
      <c r="BA814" s="53">
        <v>-0.15447864</v>
      </c>
      <c r="BB814" s="53">
        <v>-0.19853425999999999</v>
      </c>
      <c r="BC814" s="53">
        <v>-0.18871119</v>
      </c>
      <c r="BD814" s="53">
        <v>-0.18881328</v>
      </c>
      <c r="BE814" s="53">
        <v>-0.11751609</v>
      </c>
      <c r="BF814" s="53">
        <v>-0.10955642</v>
      </c>
      <c r="BG814" s="53">
        <v>-8.7243409999999993E-2</v>
      </c>
      <c r="BH814" s="53">
        <v>-8.7383760000000005E-2</v>
      </c>
      <c r="BI814" s="53">
        <v>-8.524002E-2</v>
      </c>
      <c r="BJ814" s="53">
        <v>-5.6043170000000003E-2</v>
      </c>
      <c r="BK814" s="53">
        <v>-2.3394359999999999E-2</v>
      </c>
      <c r="BL814" s="53">
        <v>-5.933488E-2</v>
      </c>
      <c r="BM814" s="53">
        <v>-6.0564949999999999E-2</v>
      </c>
      <c r="BN814" s="53">
        <v>-2.7495209999999999E-2</v>
      </c>
      <c r="BO814" s="53">
        <v>-1.289917E-2</v>
      </c>
      <c r="BP814" s="53">
        <v>-9.4499800000000002E-3</v>
      </c>
      <c r="BQ814" s="53">
        <v>-2.103582E-2</v>
      </c>
      <c r="BR814" s="53">
        <v>-3.5905359999999997E-2</v>
      </c>
      <c r="BS814" s="53">
        <v>-4.020464E-2</v>
      </c>
      <c r="BT814" s="53">
        <v>-5.3142479999999999E-2</v>
      </c>
      <c r="BU814" s="53">
        <v>-4.6507039999999999E-2</v>
      </c>
      <c r="BV814" s="53">
        <v>-7.0459740000000007E-2</v>
      </c>
      <c r="BW814" s="53">
        <v>-6.1754429999999999E-2</v>
      </c>
      <c r="BX814" s="53">
        <v>-6.6159750000000003E-2</v>
      </c>
      <c r="BY814" s="53">
        <v>-9.849608E-2</v>
      </c>
      <c r="BZ814" s="53">
        <v>-0.13919231000000001</v>
      </c>
      <c r="CA814" s="53">
        <v>-0.13153906000000001</v>
      </c>
      <c r="CB814" s="53">
        <v>-0.13463528</v>
      </c>
      <c r="CC814" s="53">
        <v>-7.6142920000000003E-2</v>
      </c>
      <c r="CD814" s="53">
        <v>-7.0069660000000006E-2</v>
      </c>
      <c r="CE814" s="53">
        <v>-4.8255979999999997E-2</v>
      </c>
      <c r="CF814" s="53">
        <v>-4.9477989999999999E-2</v>
      </c>
      <c r="CG814" s="53">
        <v>-4.4757659999999998E-2</v>
      </c>
      <c r="CH814" s="53">
        <v>-1.3867620000000001E-2</v>
      </c>
      <c r="CI814" s="53">
        <v>1.9203040000000001E-2</v>
      </c>
      <c r="CJ814" s="53">
        <v>-8.9726200000000006E-3</v>
      </c>
      <c r="CK814" s="53">
        <v>-2.2217560000000001E-2</v>
      </c>
      <c r="CL814" s="53">
        <v>1.0407130000000001E-2</v>
      </c>
      <c r="CM814" s="53">
        <v>2.733938E-2</v>
      </c>
      <c r="CN814" s="53">
        <v>3.1831520000000002E-2</v>
      </c>
      <c r="CO814" s="53">
        <v>1.7496330000000001E-2</v>
      </c>
      <c r="CP814" s="53">
        <v>4.3015500000000003E-3</v>
      </c>
      <c r="CQ814" s="53">
        <v>-3.4296000000000001E-4</v>
      </c>
      <c r="CR814" s="53">
        <v>-1.515501E-2</v>
      </c>
      <c r="CS814" s="53">
        <v>-8.42737E-3</v>
      </c>
      <c r="CT814" s="53">
        <v>-3.2515080000000002E-2</v>
      </c>
      <c r="CU814" s="53">
        <v>-2.6188699999999999E-2</v>
      </c>
      <c r="CV814" s="53">
        <v>-2.4046459999999999E-2</v>
      </c>
      <c r="CW814" s="53">
        <v>-5.9722780000000003E-2</v>
      </c>
      <c r="CX814" s="53">
        <v>-9.8092239999999997E-2</v>
      </c>
      <c r="CY814" s="53">
        <v>-9.1941759999999997E-2</v>
      </c>
      <c r="CZ814" s="53">
        <v>-9.7111820000000001E-2</v>
      </c>
      <c r="DA814" s="53">
        <v>-3.4769719999999997E-2</v>
      </c>
      <c r="DB814" s="53">
        <v>-3.0582890000000001E-2</v>
      </c>
      <c r="DC814" s="53">
        <v>-9.2685000000000007E-3</v>
      </c>
      <c r="DD814" s="53">
        <v>-1.1572270000000001E-2</v>
      </c>
      <c r="DE814" s="53">
        <v>-4.2752900000000002E-3</v>
      </c>
      <c r="DF814" s="53">
        <v>2.830792E-2</v>
      </c>
      <c r="DG814" s="53">
        <v>6.180049E-2</v>
      </c>
      <c r="DH814" s="53">
        <v>4.1389629999999997E-2</v>
      </c>
      <c r="DI814" s="53">
        <v>1.6129870000000001E-2</v>
      </c>
      <c r="DJ814" s="53">
        <v>4.830951E-2</v>
      </c>
      <c r="DK814" s="53">
        <v>6.757792E-2</v>
      </c>
      <c r="DL814" s="53">
        <v>7.3113010000000006E-2</v>
      </c>
      <c r="DM814" s="53">
        <v>5.6028479999999999E-2</v>
      </c>
      <c r="DN814" s="53">
        <v>4.450846E-2</v>
      </c>
      <c r="DO814" s="53">
        <v>3.9518709999999999E-2</v>
      </c>
      <c r="DP814" s="53">
        <v>2.2832499999999999E-2</v>
      </c>
      <c r="DQ814" s="53">
        <v>2.965226E-2</v>
      </c>
      <c r="DR814" s="53">
        <v>5.4296199999999996E-3</v>
      </c>
      <c r="DS814" s="53">
        <v>9.3770399999999997E-3</v>
      </c>
      <c r="DT814" s="53">
        <v>1.8066820000000001E-2</v>
      </c>
      <c r="DU814" s="53">
        <v>-2.094944E-2</v>
      </c>
      <c r="DV814" s="53">
        <v>-5.6992170000000002E-2</v>
      </c>
      <c r="DW814" s="53">
        <v>-5.2344500000000002E-2</v>
      </c>
      <c r="DX814" s="53">
        <v>-5.9588299999999997E-2</v>
      </c>
      <c r="DY814" s="53">
        <v>2.496659E-2</v>
      </c>
      <c r="DZ814" s="53">
        <v>2.6429709999999999E-2</v>
      </c>
      <c r="EA814" s="53">
        <v>4.7023189999999999E-2</v>
      </c>
      <c r="EB814" s="53">
        <v>4.315766E-2</v>
      </c>
      <c r="EC814" s="53">
        <v>5.417479E-2</v>
      </c>
      <c r="ED814" s="53">
        <v>8.9202699999999996E-2</v>
      </c>
      <c r="EE814" s="53">
        <v>0.12330443000000001</v>
      </c>
      <c r="EF814" s="53">
        <v>0.11410472000000001</v>
      </c>
      <c r="EG814" s="53">
        <v>7.1497480000000002E-2</v>
      </c>
      <c r="EH814" s="53">
        <v>0.1030345</v>
      </c>
      <c r="EI814" s="53">
        <v>0.12567601</v>
      </c>
      <c r="EJ814" s="53">
        <v>0.13271693000000001</v>
      </c>
      <c r="EK814" s="53">
        <v>0.11166283</v>
      </c>
      <c r="EL814" s="53">
        <v>0.10256084</v>
      </c>
      <c r="EM814" s="53">
        <v>9.7072610000000004E-2</v>
      </c>
      <c r="EN814" s="53">
        <v>7.7680399999999997E-2</v>
      </c>
      <c r="EO814" s="53">
        <v>8.4633260000000002E-2</v>
      </c>
      <c r="EP814" s="53">
        <v>6.0215709999999999E-2</v>
      </c>
      <c r="EQ814" s="53">
        <v>6.0728299999999999E-2</v>
      </c>
      <c r="ER814" s="53">
        <v>7.8871759999999999E-2</v>
      </c>
      <c r="ES814" s="53">
        <v>3.5033069999999999E-2</v>
      </c>
      <c r="ET814" s="53">
        <v>2.3497800000000001E-3</v>
      </c>
      <c r="EU814" s="53">
        <v>4.8276300000000003E-3</v>
      </c>
      <c r="EV814" s="53">
        <v>-5.4103500000000004E-3</v>
      </c>
      <c r="EW814" s="53">
        <v>67.752719999999997</v>
      </c>
      <c r="EX814" s="53">
        <v>66.323719999999994</v>
      </c>
      <c r="EY814" s="53">
        <v>65.542860000000005</v>
      </c>
      <c r="EZ814" s="53">
        <v>64.506619999999998</v>
      </c>
      <c r="FA814" s="53">
        <v>63.333019999999998</v>
      </c>
      <c r="FB814" s="53">
        <v>62.025509999999997</v>
      </c>
      <c r="FC814" s="53">
        <v>62.228000000000002</v>
      </c>
      <c r="FD814" s="53">
        <v>63.832000000000001</v>
      </c>
      <c r="FE814" s="53">
        <v>67.114660000000001</v>
      </c>
      <c r="FF814" s="53">
        <v>70.379339999999999</v>
      </c>
      <c r="FG814" s="53">
        <v>73.882900000000006</v>
      </c>
      <c r="FH814" s="53">
        <v>77.157709999999994</v>
      </c>
      <c r="FI814" s="53">
        <v>80.256010000000003</v>
      </c>
      <c r="FJ814" s="53">
        <v>82.523790000000005</v>
      </c>
      <c r="FK814" s="53">
        <v>84.094920000000002</v>
      </c>
      <c r="FL814" s="53">
        <v>84.831500000000005</v>
      </c>
      <c r="FM814" s="53">
        <v>84.775790000000001</v>
      </c>
      <c r="FN814" s="53">
        <v>83.495310000000003</v>
      </c>
      <c r="FO814" s="53">
        <v>81.002809999999997</v>
      </c>
      <c r="FP814" s="53">
        <v>78.515910000000005</v>
      </c>
      <c r="FQ814" s="53">
        <v>74.894220000000004</v>
      </c>
      <c r="FR814" s="53">
        <v>72.172129999999996</v>
      </c>
      <c r="FS814" s="53">
        <v>70.122829999999993</v>
      </c>
      <c r="FT814" s="53">
        <v>68.622219999999999</v>
      </c>
      <c r="FU814" s="53">
        <v>2827.8710000000001</v>
      </c>
      <c r="FV814" s="53">
        <v>5517.0619999999999</v>
      </c>
      <c r="FW814" s="53">
        <v>28.104389999999999</v>
      </c>
      <c r="FX814" s="53">
        <v>1</v>
      </c>
    </row>
    <row r="815" spans="1:180" x14ac:dyDescent="0.3">
      <c r="A815" t="s">
        <v>174</v>
      </c>
      <c r="B815" t="s">
        <v>220</v>
      </c>
      <c r="C815" t="s">
        <v>0</v>
      </c>
      <c r="D815" t="s">
        <v>248</v>
      </c>
      <c r="E815" t="s">
        <v>189</v>
      </c>
      <c r="F815" t="s">
        <v>241</v>
      </c>
      <c r="G815" t="s">
        <v>242</v>
      </c>
      <c r="H815" s="53">
        <v>445</v>
      </c>
      <c r="I815" s="53">
        <v>0.83071711999999998</v>
      </c>
      <c r="J815" s="53">
        <v>0.81062312000000003</v>
      </c>
      <c r="K815" s="53">
        <v>0.80012958000000001</v>
      </c>
      <c r="L815" s="53">
        <v>0.79389779999999999</v>
      </c>
      <c r="M815" s="53">
        <v>0.79813420000000002</v>
      </c>
      <c r="N815" s="53">
        <v>0.80826061999999999</v>
      </c>
      <c r="O815" s="53">
        <v>0.74960828000000002</v>
      </c>
      <c r="P815" s="53">
        <v>0.62803249999999999</v>
      </c>
      <c r="Q815" s="53">
        <v>0.62036426</v>
      </c>
      <c r="R815" s="53">
        <v>0.67480200000000001</v>
      </c>
      <c r="S815" s="53">
        <v>0.73212467999999997</v>
      </c>
      <c r="T815" s="53">
        <v>0.75717995999999999</v>
      </c>
      <c r="U815" s="53">
        <v>0.73834889999999997</v>
      </c>
      <c r="V815" s="53">
        <v>0.75132330999999997</v>
      </c>
      <c r="W815" s="53">
        <v>0.76734820999999998</v>
      </c>
      <c r="X815" s="53">
        <v>0.77430489000000002</v>
      </c>
      <c r="Y815" s="53">
        <v>0.78581972</v>
      </c>
      <c r="Z815" s="53">
        <v>0.75671270999999996</v>
      </c>
      <c r="AA815" s="53">
        <v>0.75757467000000001</v>
      </c>
      <c r="AB815" s="53">
        <v>0.81320857000000002</v>
      </c>
      <c r="AC815" s="53">
        <v>0.96810284000000002</v>
      </c>
      <c r="AD815" s="53">
        <v>0.93638323999999995</v>
      </c>
      <c r="AE815" s="53">
        <v>0.88451937999999997</v>
      </c>
      <c r="AF815" s="53">
        <v>0.83310096</v>
      </c>
      <c r="AG815" s="53">
        <v>-0.20148464999999999</v>
      </c>
      <c r="AH815" s="53">
        <v>-0.2011598</v>
      </c>
      <c r="AI815" s="53">
        <v>-0.18149134</v>
      </c>
      <c r="AJ815" s="53">
        <v>-0.16890806999999999</v>
      </c>
      <c r="AK815" s="53">
        <v>-0.15493022000000001</v>
      </c>
      <c r="AL815" s="53">
        <v>-0.14973992</v>
      </c>
      <c r="AM815" s="53">
        <v>-9.0184100000000003E-2</v>
      </c>
      <c r="AN815" s="53">
        <v>-9.6006789999999995E-2</v>
      </c>
      <c r="AO815" s="53">
        <v>-9.9169629999999995E-2</v>
      </c>
      <c r="AP815" s="53">
        <v>-7.338691E-2</v>
      </c>
      <c r="AQ815" s="53">
        <v>-5.4864669999999997E-2</v>
      </c>
      <c r="AR815" s="53">
        <v>-6.7074229999999999E-2</v>
      </c>
      <c r="AS815" s="53">
        <v>-9.7110660000000001E-2</v>
      </c>
      <c r="AT815" s="53">
        <v>-8.9818179999999997E-2</v>
      </c>
      <c r="AU815" s="53">
        <v>-7.6327560000000003E-2</v>
      </c>
      <c r="AV815" s="53">
        <v>-8.1596890000000005E-2</v>
      </c>
      <c r="AW815" s="53">
        <v>-6.8817870000000003E-2</v>
      </c>
      <c r="AX815" s="53">
        <v>-9.7695610000000002E-2</v>
      </c>
      <c r="AY815" s="53">
        <v>-9.5383789999999996E-2</v>
      </c>
      <c r="AZ815" s="53">
        <v>-0.10869383000000001</v>
      </c>
      <c r="BA815" s="53">
        <v>-0.16639978</v>
      </c>
      <c r="BB815" s="53">
        <v>-0.20955744000000001</v>
      </c>
      <c r="BC815" s="53">
        <v>-0.21465946</v>
      </c>
      <c r="BD815" s="53">
        <v>-0.21458949999999999</v>
      </c>
      <c r="BE815" s="53">
        <v>-0.14079654</v>
      </c>
      <c r="BF815" s="53">
        <v>-0.13777070999999999</v>
      </c>
      <c r="BG815" s="53">
        <v>-0.11900007999999999</v>
      </c>
      <c r="BH815" s="53">
        <v>-0.10776832</v>
      </c>
      <c r="BI815" s="53">
        <v>-9.5622180000000001E-2</v>
      </c>
      <c r="BJ815" s="53">
        <v>-9.0904470000000001E-2</v>
      </c>
      <c r="BK815" s="53">
        <v>-3.69892E-2</v>
      </c>
      <c r="BL815" s="53">
        <v>-3.2371610000000002E-2</v>
      </c>
      <c r="BM815" s="53">
        <v>-4.3606079999999998E-2</v>
      </c>
      <c r="BN815" s="53">
        <v>-2.2629050000000001E-2</v>
      </c>
      <c r="BO815" s="53">
        <v>-4.6441099999999999E-3</v>
      </c>
      <c r="BP815" s="53">
        <v>-1.090152E-2</v>
      </c>
      <c r="BQ815" s="53">
        <v>-4.0317489999999997E-2</v>
      </c>
      <c r="BR815" s="53">
        <v>-3.0536830000000001E-2</v>
      </c>
      <c r="BS815" s="53">
        <v>-1.84853E-2</v>
      </c>
      <c r="BT815" s="53">
        <v>-1.9025E-2</v>
      </c>
      <c r="BU815" s="53">
        <v>-6.1907500000000001E-3</v>
      </c>
      <c r="BV815" s="53">
        <v>-3.6063020000000001E-2</v>
      </c>
      <c r="BW815" s="53">
        <v>-3.6043440000000003E-2</v>
      </c>
      <c r="BX815" s="53">
        <v>-4.9558310000000001E-2</v>
      </c>
      <c r="BY815" s="53">
        <v>-0.10768657</v>
      </c>
      <c r="BZ815" s="53">
        <v>-0.14428578</v>
      </c>
      <c r="CA815" s="53">
        <v>-0.15136662000000001</v>
      </c>
      <c r="CB815" s="53">
        <v>-0.15349118</v>
      </c>
      <c r="CC815" s="53">
        <v>-9.8764149999999995E-2</v>
      </c>
      <c r="CD815" s="53">
        <v>-9.3867590000000001E-2</v>
      </c>
      <c r="CE815" s="53">
        <v>-7.5718839999999996E-2</v>
      </c>
      <c r="CF815" s="53">
        <v>-6.5423099999999998E-2</v>
      </c>
      <c r="CG815" s="53">
        <v>-5.454556E-2</v>
      </c>
      <c r="CH815" s="53">
        <v>-5.0155239999999997E-2</v>
      </c>
      <c r="CI815" s="53">
        <v>-1.4653999999999999E-4</v>
      </c>
      <c r="CJ815" s="53">
        <v>1.1701899999999999E-2</v>
      </c>
      <c r="CK815" s="53">
        <v>-5.1229700000000001E-3</v>
      </c>
      <c r="CL815" s="53">
        <v>1.2525730000000001E-2</v>
      </c>
      <c r="CM815" s="53">
        <v>3.0138470000000001E-2</v>
      </c>
      <c r="CN815" s="53">
        <v>2.8003489999999999E-2</v>
      </c>
      <c r="CO815" s="53">
        <v>-9.8269000000000004E-4</v>
      </c>
      <c r="CP815" s="53">
        <v>1.052122E-2</v>
      </c>
      <c r="CQ815" s="53">
        <v>2.1576089999999999E-2</v>
      </c>
      <c r="CR815" s="53">
        <v>2.4312130000000001E-2</v>
      </c>
      <c r="CS815" s="53">
        <v>3.718465E-2</v>
      </c>
      <c r="CT815" s="53">
        <v>6.62351E-3</v>
      </c>
      <c r="CU815" s="53">
        <v>5.0554700000000003E-3</v>
      </c>
      <c r="CV815" s="53">
        <v>-8.6011799999999999E-3</v>
      </c>
      <c r="CW815" s="53">
        <v>-6.7021940000000002E-2</v>
      </c>
      <c r="CX815" s="53">
        <v>-9.9078890000000003E-2</v>
      </c>
      <c r="CY815" s="53">
        <v>-0.10753020000000001</v>
      </c>
      <c r="CZ815" s="53">
        <v>-0.11117465999999999</v>
      </c>
      <c r="DA815" s="53">
        <v>-5.6731719999999999E-2</v>
      </c>
      <c r="DB815" s="53">
        <v>-4.9964509999999997E-2</v>
      </c>
      <c r="DC815" s="53">
        <v>-3.2437609999999999E-2</v>
      </c>
      <c r="DD815" s="53">
        <v>-2.3077879999999999E-2</v>
      </c>
      <c r="DE815" s="53">
        <v>-1.346899E-2</v>
      </c>
      <c r="DF815" s="53">
        <v>-9.4060099999999994E-3</v>
      </c>
      <c r="DG815" s="53">
        <v>3.6696079999999999E-2</v>
      </c>
      <c r="DH815" s="53">
        <v>5.5775449999999997E-2</v>
      </c>
      <c r="DI815" s="53">
        <v>3.3360140000000003E-2</v>
      </c>
      <c r="DJ815" s="53">
        <v>4.7680460000000001E-2</v>
      </c>
      <c r="DK815" s="53">
        <v>6.4921049999999994E-2</v>
      </c>
      <c r="DL815" s="53">
        <v>6.6908510000000004E-2</v>
      </c>
      <c r="DM815" s="53">
        <v>3.83521E-2</v>
      </c>
      <c r="DN815" s="53">
        <v>5.157933E-2</v>
      </c>
      <c r="DO815" s="53">
        <v>6.1637440000000002E-2</v>
      </c>
      <c r="DP815" s="53">
        <v>6.7649299999999996E-2</v>
      </c>
      <c r="DQ815" s="53">
        <v>8.0560000000000007E-2</v>
      </c>
      <c r="DR815" s="53">
        <v>4.9310050000000001E-2</v>
      </c>
      <c r="DS815" s="53">
        <v>4.6154420000000002E-2</v>
      </c>
      <c r="DT815" s="53">
        <v>3.2355910000000002E-2</v>
      </c>
      <c r="DU815" s="53">
        <v>-2.6357350000000002E-2</v>
      </c>
      <c r="DV815" s="53">
        <v>-5.3871919999999997E-2</v>
      </c>
      <c r="DW815" s="53">
        <v>-6.3693780000000005E-2</v>
      </c>
      <c r="DX815" s="53">
        <v>-6.8858139999999998E-2</v>
      </c>
      <c r="DY815" s="53">
        <v>3.9564099999999996E-3</v>
      </c>
      <c r="DZ815" s="53">
        <v>1.342458E-2</v>
      </c>
      <c r="EA815" s="53">
        <v>3.0053650000000001E-2</v>
      </c>
      <c r="EB815" s="53">
        <v>3.8061869999999998E-2</v>
      </c>
      <c r="EC815" s="53">
        <v>4.5839089999999999E-2</v>
      </c>
      <c r="ED815" s="53">
        <v>4.9429399999999998E-2</v>
      </c>
      <c r="EE815" s="53">
        <v>8.9890979999999995E-2</v>
      </c>
      <c r="EF815" s="53">
        <v>0.11941063</v>
      </c>
      <c r="EG815" s="53">
        <v>8.8923639999999998E-2</v>
      </c>
      <c r="EH815" s="53">
        <v>9.8438360000000003E-2</v>
      </c>
      <c r="EI815" s="53">
        <v>0.11514161000000001</v>
      </c>
      <c r="EJ815" s="53">
        <v>0.12308121</v>
      </c>
      <c r="EK815" s="53">
        <v>9.5145320000000005E-2</v>
      </c>
      <c r="EL815" s="53">
        <v>0.11086066999999999</v>
      </c>
      <c r="EM815" s="53">
        <v>0.11947969999999999</v>
      </c>
      <c r="EN815" s="53">
        <v>0.13022120000000001</v>
      </c>
      <c r="EO815" s="53">
        <v>0.14318716000000001</v>
      </c>
      <c r="EP815" s="53">
        <v>0.11094264</v>
      </c>
      <c r="EQ815" s="53">
        <v>0.10549472999999999</v>
      </c>
      <c r="ER815" s="53">
        <v>9.1491420000000004E-2</v>
      </c>
      <c r="ES815" s="53">
        <v>3.2355910000000002E-2</v>
      </c>
      <c r="ET815" s="53">
        <v>1.1399650000000001E-2</v>
      </c>
      <c r="EU815" s="53">
        <v>-4.0094000000000002E-4</v>
      </c>
      <c r="EV815" s="53">
        <v>-7.7598700000000003E-3</v>
      </c>
      <c r="EW815" s="53">
        <v>67.491489999999999</v>
      </c>
      <c r="EX815" s="53">
        <v>66.391109999999998</v>
      </c>
      <c r="EY815" s="53">
        <v>65.448620000000005</v>
      </c>
      <c r="EZ815" s="53">
        <v>64.518199999999993</v>
      </c>
      <c r="FA815" s="53">
        <v>63.658819999999999</v>
      </c>
      <c r="FB815" s="53">
        <v>62.586329999999997</v>
      </c>
      <c r="FC815" s="53">
        <v>62.135240000000003</v>
      </c>
      <c r="FD815" s="53">
        <v>63.143529999999998</v>
      </c>
      <c r="FE815" s="53">
        <v>65.766850000000005</v>
      </c>
      <c r="FF815" s="53">
        <v>69.039150000000006</v>
      </c>
      <c r="FG815" s="53">
        <v>72.866879999999995</v>
      </c>
      <c r="FH815" s="53">
        <v>76.465230000000005</v>
      </c>
      <c r="FI815" s="53">
        <v>79.548079999999999</v>
      </c>
      <c r="FJ815" s="53">
        <v>81.796719999999993</v>
      </c>
      <c r="FK815" s="53">
        <v>83.296390000000002</v>
      </c>
      <c r="FL815" s="53">
        <v>83.863429999999994</v>
      </c>
      <c r="FM815" s="53">
        <v>83.527529999999999</v>
      </c>
      <c r="FN815" s="53">
        <v>81.902959999999993</v>
      </c>
      <c r="FO815" s="53">
        <v>79.844539999999995</v>
      </c>
      <c r="FP815" s="53">
        <v>76.513369999999995</v>
      </c>
      <c r="FQ815" s="53">
        <v>73.089460000000003</v>
      </c>
      <c r="FR815" s="53">
        <v>71.000470000000007</v>
      </c>
      <c r="FS815" s="53">
        <v>69.412940000000006</v>
      </c>
      <c r="FT815" s="53">
        <v>67.914079999999998</v>
      </c>
      <c r="FU815" s="53">
        <v>2827.9679999999998</v>
      </c>
      <c r="FV815" s="53">
        <v>5649.2650000000003</v>
      </c>
      <c r="FW815" s="53">
        <v>34.621339999999996</v>
      </c>
      <c r="FX815" s="53">
        <v>1</v>
      </c>
    </row>
    <row r="816" spans="1:180" x14ac:dyDescent="0.3">
      <c r="A816" t="s">
        <v>174</v>
      </c>
      <c r="B816" t="s">
        <v>220</v>
      </c>
      <c r="C816" t="s">
        <v>0</v>
      </c>
      <c r="D816" t="s">
        <v>227</v>
      </c>
      <c r="E816" t="s">
        <v>187</v>
      </c>
      <c r="F816" t="s">
        <v>241</v>
      </c>
      <c r="G816" t="s">
        <v>242</v>
      </c>
      <c r="H816" s="53">
        <v>445</v>
      </c>
      <c r="I816" s="53">
        <v>0.85268005000000002</v>
      </c>
      <c r="J816" s="53">
        <v>0.80591725000000003</v>
      </c>
      <c r="K816" s="53">
        <v>0.81118783000000005</v>
      </c>
      <c r="L816" s="53">
        <v>0.81084518000000005</v>
      </c>
      <c r="M816" s="53">
        <v>0.81577043999999999</v>
      </c>
      <c r="N816" s="53">
        <v>0.80810753999999996</v>
      </c>
      <c r="O816" s="53">
        <v>0.65340151000000002</v>
      </c>
      <c r="P816" s="53">
        <v>0.63050759000000001</v>
      </c>
      <c r="Q816" s="53">
        <v>0.64592106000000005</v>
      </c>
      <c r="R816" s="53">
        <v>0.70636540999999997</v>
      </c>
      <c r="S816" s="53">
        <v>0.74160229</v>
      </c>
      <c r="T816" s="53">
        <v>0.77348965000000003</v>
      </c>
      <c r="U816" s="53">
        <v>0.77468981999999997</v>
      </c>
      <c r="V816" s="53">
        <v>0.77429822000000004</v>
      </c>
      <c r="W816" s="53">
        <v>0.78225838000000003</v>
      </c>
      <c r="X816" s="53">
        <v>0.78044055999999995</v>
      </c>
      <c r="Y816" s="53">
        <v>0.7751633</v>
      </c>
      <c r="Z816" s="53">
        <v>0.75578533000000003</v>
      </c>
      <c r="AA816" s="53">
        <v>0.74857543999999998</v>
      </c>
      <c r="AB816" s="53">
        <v>0.75219018000000004</v>
      </c>
      <c r="AC816" s="53">
        <v>0.87457006999999998</v>
      </c>
      <c r="AD816" s="53">
        <v>0.95368171999999996</v>
      </c>
      <c r="AE816" s="53">
        <v>0.93645666999999999</v>
      </c>
      <c r="AF816" s="53">
        <v>0.88773495000000002</v>
      </c>
      <c r="AG816" s="53">
        <v>-0.12415379999999999</v>
      </c>
      <c r="AH816" s="53">
        <v>-0.15287281</v>
      </c>
      <c r="AI816" s="53">
        <v>-0.12145968</v>
      </c>
      <c r="AJ816" s="53">
        <v>-0.11691556</v>
      </c>
      <c r="AK816" s="53">
        <v>-0.10796020000000001</v>
      </c>
      <c r="AL816" s="53">
        <v>-8.3940440000000005E-2</v>
      </c>
      <c r="AM816" s="53">
        <v>-9.1559769999999999E-2</v>
      </c>
      <c r="AN816" s="53">
        <v>-9.100076E-2</v>
      </c>
      <c r="AO816" s="53">
        <v>-7.2753319999999996E-2</v>
      </c>
      <c r="AP816" s="53">
        <v>-4.875198E-2</v>
      </c>
      <c r="AQ816" s="53">
        <v>-5.2797469999999999E-2</v>
      </c>
      <c r="AR816" s="53">
        <v>-4.6712320000000002E-2</v>
      </c>
      <c r="AS816" s="53">
        <v>-6.6192189999999998E-2</v>
      </c>
      <c r="AT816" s="53">
        <v>-7.3189909999999997E-2</v>
      </c>
      <c r="AU816" s="53">
        <v>-8.1178150000000004E-2</v>
      </c>
      <c r="AV816" s="53">
        <v>-7.4170819999999998E-2</v>
      </c>
      <c r="AW816" s="53">
        <v>-6.144115E-2</v>
      </c>
      <c r="AX816" s="53">
        <v>-6.5708879999999997E-2</v>
      </c>
      <c r="AY816" s="53">
        <v>-6.5323110000000004E-2</v>
      </c>
      <c r="AZ816" s="53">
        <v>-9.5816470000000001E-2</v>
      </c>
      <c r="BA816" s="53">
        <v>-0.1235627</v>
      </c>
      <c r="BB816" s="53">
        <v>-0.16519517</v>
      </c>
      <c r="BC816" s="53">
        <v>-0.13081287</v>
      </c>
      <c r="BD816" s="53">
        <v>-0.13004987000000001</v>
      </c>
      <c r="BE816" s="53">
        <v>-7.9744579999999995E-2</v>
      </c>
      <c r="BF816" s="53">
        <v>-0.1050847</v>
      </c>
      <c r="BG816" s="53">
        <v>-7.8007649999999998E-2</v>
      </c>
      <c r="BH816" s="53">
        <v>-7.1117139999999995E-2</v>
      </c>
      <c r="BI816" s="53">
        <v>-6.3659030000000005E-2</v>
      </c>
      <c r="BJ816" s="53">
        <v>-3.5262910000000001E-2</v>
      </c>
      <c r="BK816" s="53">
        <v>-3.0810239999999999E-2</v>
      </c>
      <c r="BL816" s="53">
        <v>-3.1308549999999997E-2</v>
      </c>
      <c r="BM816" s="53">
        <v>-2.919004E-2</v>
      </c>
      <c r="BN816" s="53">
        <v>-4.9660700000000004E-3</v>
      </c>
      <c r="BO816" s="53">
        <v>-7.6506200000000003E-3</v>
      </c>
      <c r="BP816" s="53">
        <v>-1.00245E-3</v>
      </c>
      <c r="BQ816" s="53">
        <v>-1.491662E-2</v>
      </c>
      <c r="BR816" s="53">
        <v>-2.2168739999999999E-2</v>
      </c>
      <c r="BS816" s="53">
        <v>-2.5409540000000001E-2</v>
      </c>
      <c r="BT816" s="53">
        <v>-2.2088690000000001E-2</v>
      </c>
      <c r="BU816" s="53">
        <v>-1.150694E-2</v>
      </c>
      <c r="BV816" s="53">
        <v>-1.6681979999999999E-2</v>
      </c>
      <c r="BW816" s="53">
        <v>-1.781375E-2</v>
      </c>
      <c r="BX816" s="53">
        <v>-4.1035540000000002E-2</v>
      </c>
      <c r="BY816" s="53">
        <v>-7.0313070000000005E-2</v>
      </c>
      <c r="BZ816" s="53">
        <v>-0.11384804</v>
      </c>
      <c r="CA816" s="53">
        <v>-8.1295800000000001E-2</v>
      </c>
      <c r="CB816" s="53">
        <v>-8.1543309999999994E-2</v>
      </c>
      <c r="CC816" s="53">
        <v>-4.8986839999999997E-2</v>
      </c>
      <c r="CD816" s="53">
        <v>-7.1986800000000004E-2</v>
      </c>
      <c r="CE816" s="53">
        <v>-4.7912929999999999E-2</v>
      </c>
      <c r="CF816" s="53">
        <v>-3.939732E-2</v>
      </c>
      <c r="CG816" s="53">
        <v>-3.2976190000000002E-2</v>
      </c>
      <c r="CH816" s="53">
        <v>-1.549E-3</v>
      </c>
      <c r="CI816" s="53">
        <v>1.1264639999999999E-2</v>
      </c>
      <c r="CJ816" s="53">
        <v>1.003413E-2</v>
      </c>
      <c r="CK816" s="53">
        <v>9.8171E-4</v>
      </c>
      <c r="CL816" s="53">
        <v>2.5359929999999999E-2</v>
      </c>
      <c r="CM816" s="53">
        <v>2.3617969999999999E-2</v>
      </c>
      <c r="CN816" s="53">
        <v>3.065609E-2</v>
      </c>
      <c r="CO816" s="53">
        <v>2.0596690000000001E-2</v>
      </c>
      <c r="CP816" s="53">
        <v>1.3168350000000001E-2</v>
      </c>
      <c r="CQ816" s="53">
        <v>1.3215569999999999E-2</v>
      </c>
      <c r="CR816" s="53">
        <v>1.3983280000000001E-2</v>
      </c>
      <c r="CS816" s="53">
        <v>2.307739E-2</v>
      </c>
      <c r="CT816" s="53">
        <v>1.7273879999999998E-2</v>
      </c>
      <c r="CU816" s="53">
        <v>1.509106E-2</v>
      </c>
      <c r="CV816" s="53">
        <v>-3.0944900000000001E-3</v>
      </c>
      <c r="CW816" s="53">
        <v>-3.3432539999999997E-2</v>
      </c>
      <c r="CX816" s="53">
        <v>-7.8285160000000006E-2</v>
      </c>
      <c r="CY816" s="53">
        <v>-4.7000449999999999E-2</v>
      </c>
      <c r="CZ816" s="53">
        <v>-4.7947820000000002E-2</v>
      </c>
      <c r="DA816" s="53">
        <v>-1.8229160000000001E-2</v>
      </c>
      <c r="DB816" s="53">
        <v>-3.8888949999999999E-2</v>
      </c>
      <c r="DC816" s="53">
        <v>-1.7818199999999999E-2</v>
      </c>
      <c r="DD816" s="53">
        <v>-7.6774499999999997E-3</v>
      </c>
      <c r="DE816" s="53">
        <v>-2.2933099999999998E-3</v>
      </c>
      <c r="DF816" s="53">
        <v>3.2164909999999998E-2</v>
      </c>
      <c r="DG816" s="53">
        <v>5.3339570000000003E-2</v>
      </c>
      <c r="DH816" s="53">
        <v>5.137676E-2</v>
      </c>
      <c r="DI816" s="53">
        <v>3.1153520000000001E-2</v>
      </c>
      <c r="DJ816" s="53">
        <v>5.568592E-2</v>
      </c>
      <c r="DK816" s="53">
        <v>5.4886570000000003E-2</v>
      </c>
      <c r="DL816" s="53">
        <v>6.2314599999999998E-2</v>
      </c>
      <c r="DM816" s="53">
        <v>5.610996E-2</v>
      </c>
      <c r="DN816" s="53">
        <v>4.8505449999999999E-2</v>
      </c>
      <c r="DO816" s="53">
        <v>5.184072E-2</v>
      </c>
      <c r="DP816" s="53">
        <v>5.0055200000000001E-2</v>
      </c>
      <c r="DQ816" s="53">
        <v>5.766168E-2</v>
      </c>
      <c r="DR816" s="53">
        <v>5.1229780000000003E-2</v>
      </c>
      <c r="DS816" s="53">
        <v>4.7995879999999998E-2</v>
      </c>
      <c r="DT816" s="53">
        <v>3.484661E-2</v>
      </c>
      <c r="DU816" s="53">
        <v>3.44795E-3</v>
      </c>
      <c r="DV816" s="53">
        <v>-4.2722309999999999E-2</v>
      </c>
      <c r="DW816" s="53">
        <v>-1.270511E-2</v>
      </c>
      <c r="DX816" s="53">
        <v>-1.435236E-2</v>
      </c>
      <c r="DY816" s="53">
        <v>2.6180060000000002E-2</v>
      </c>
      <c r="DZ816" s="53">
        <v>8.8991499999999998E-3</v>
      </c>
      <c r="EA816" s="53">
        <v>2.5633820000000002E-2</v>
      </c>
      <c r="EB816" s="53">
        <v>3.8120920000000003E-2</v>
      </c>
      <c r="EC816" s="53">
        <v>4.2007820000000001E-2</v>
      </c>
      <c r="ED816" s="53">
        <v>8.0842440000000002E-2</v>
      </c>
      <c r="EE816" s="53">
        <v>0.1140891</v>
      </c>
      <c r="EF816" s="53">
        <v>0.11106897</v>
      </c>
      <c r="EG816" s="53">
        <v>7.4716790000000005E-2</v>
      </c>
      <c r="EH816" s="53">
        <v>9.9471779999999996E-2</v>
      </c>
      <c r="EI816" s="53">
        <v>0.10003342</v>
      </c>
      <c r="EJ816" s="53">
        <v>0.10802446</v>
      </c>
      <c r="EK816" s="53">
        <v>0.10738553000000001</v>
      </c>
      <c r="EL816" s="53">
        <v>9.9526610000000001E-2</v>
      </c>
      <c r="EM816" s="53">
        <v>0.10760931999999999</v>
      </c>
      <c r="EN816" s="53">
        <v>0.10213733</v>
      </c>
      <c r="EO816" s="53">
        <v>0.10759593000000001</v>
      </c>
      <c r="EP816" s="53">
        <v>0.10025668</v>
      </c>
      <c r="EQ816" s="53">
        <v>9.5505229999999997E-2</v>
      </c>
      <c r="ER816" s="53">
        <v>8.9627490000000004E-2</v>
      </c>
      <c r="ES816" s="53">
        <v>5.6697579999999997E-2</v>
      </c>
      <c r="ET816" s="53">
        <v>8.6248100000000001E-3</v>
      </c>
      <c r="EU816" s="53">
        <v>3.6811959999999998E-2</v>
      </c>
      <c r="EV816" s="53">
        <v>3.4154190000000001E-2</v>
      </c>
      <c r="EW816" s="53">
        <v>64.345730000000003</v>
      </c>
      <c r="EX816" s="53">
        <v>63.149560000000001</v>
      </c>
      <c r="EY816" s="53">
        <v>62.251449999999998</v>
      </c>
      <c r="EZ816" s="53">
        <v>61.305320000000002</v>
      </c>
      <c r="FA816" s="53">
        <v>60.359299999999998</v>
      </c>
      <c r="FB816" s="53">
        <v>59.424239999999998</v>
      </c>
      <c r="FC816" s="53">
        <v>59.82593</v>
      </c>
      <c r="FD816" s="53">
        <v>62.081009999999999</v>
      </c>
      <c r="FE816" s="53">
        <v>65.24897</v>
      </c>
      <c r="FF816" s="53">
        <v>68.281090000000006</v>
      </c>
      <c r="FG816" s="53">
        <v>71.487459999999999</v>
      </c>
      <c r="FH816" s="53">
        <v>74.396850000000001</v>
      </c>
      <c r="FI816" s="53">
        <v>76.931229999999999</v>
      </c>
      <c r="FJ816" s="53">
        <v>78.670649999999995</v>
      </c>
      <c r="FK816" s="53">
        <v>79.828239999999994</v>
      </c>
      <c r="FL816" s="53">
        <v>80.306700000000006</v>
      </c>
      <c r="FM816" s="53">
        <v>80.047539999999998</v>
      </c>
      <c r="FN816" s="53">
        <v>78.960409999999996</v>
      </c>
      <c r="FO816" s="53">
        <v>77.012839999999997</v>
      </c>
      <c r="FP816" s="53">
        <v>74.660539999999997</v>
      </c>
      <c r="FQ816" s="53">
        <v>71.341409999999996</v>
      </c>
      <c r="FR816" s="53">
        <v>68.682180000000002</v>
      </c>
      <c r="FS816" s="53">
        <v>66.724890000000002</v>
      </c>
      <c r="FT816" s="53">
        <v>65.491420000000005</v>
      </c>
      <c r="FU816" s="53">
        <v>2827.9670000000001</v>
      </c>
      <c r="FV816" s="53">
        <v>5293.9639999999999</v>
      </c>
      <c r="FW816" s="53">
        <v>36.395699999999998</v>
      </c>
      <c r="FX816" s="53">
        <v>1</v>
      </c>
    </row>
    <row r="817" spans="1:180" x14ac:dyDescent="0.3">
      <c r="A817" t="s">
        <v>174</v>
      </c>
      <c r="B817" t="s">
        <v>220</v>
      </c>
      <c r="C817" t="s">
        <v>0</v>
      </c>
      <c r="D817" t="s">
        <v>227</v>
      </c>
      <c r="E817" t="s">
        <v>189</v>
      </c>
      <c r="F817" t="s">
        <v>241</v>
      </c>
      <c r="G817" t="s">
        <v>242</v>
      </c>
      <c r="H817" s="53">
        <v>445</v>
      </c>
      <c r="I817" s="53">
        <v>0.82633561</v>
      </c>
      <c r="J817" s="53">
        <v>0.80685931</v>
      </c>
      <c r="K817" s="53">
        <v>0.80522705999999999</v>
      </c>
      <c r="L817" s="53">
        <v>0.79167458000000002</v>
      </c>
      <c r="M817" s="53">
        <v>0.81301321999999998</v>
      </c>
      <c r="N817" s="53">
        <v>0.83091378999999999</v>
      </c>
      <c r="O817" s="53">
        <v>0.76059845000000004</v>
      </c>
      <c r="P817" s="53">
        <v>0.66312921000000002</v>
      </c>
      <c r="Q817" s="53">
        <v>0.70586433999999998</v>
      </c>
      <c r="R817" s="53">
        <v>0.74487614999999996</v>
      </c>
      <c r="S817" s="53">
        <v>0.80633999999999995</v>
      </c>
      <c r="T817" s="53">
        <v>0.83767824000000002</v>
      </c>
      <c r="U817" s="53">
        <v>0.82816102000000003</v>
      </c>
      <c r="V817" s="53">
        <v>0.83314189999999999</v>
      </c>
      <c r="W817" s="53">
        <v>0.85117419999999999</v>
      </c>
      <c r="X817" s="53">
        <v>0.84265734000000003</v>
      </c>
      <c r="Y817" s="53">
        <v>0.83681538</v>
      </c>
      <c r="Z817" s="53">
        <v>0.80829132999999997</v>
      </c>
      <c r="AA817" s="53">
        <v>0.80211250000000001</v>
      </c>
      <c r="AB817" s="53">
        <v>0.86794936</v>
      </c>
      <c r="AC817" s="53">
        <v>0.99254536000000004</v>
      </c>
      <c r="AD817" s="53">
        <v>0.95130453999999998</v>
      </c>
      <c r="AE817" s="53">
        <v>0.91215254000000001</v>
      </c>
      <c r="AF817" s="53">
        <v>0.86067539000000004</v>
      </c>
      <c r="AG817" s="53">
        <v>-0.17661716</v>
      </c>
      <c r="AH817" s="53">
        <v>-0.1688075</v>
      </c>
      <c r="AI817" s="53">
        <v>-0.14490446000000001</v>
      </c>
      <c r="AJ817" s="53">
        <v>-0.14538364000000001</v>
      </c>
      <c r="AK817" s="53">
        <v>-0.13524226</v>
      </c>
      <c r="AL817" s="53">
        <v>-0.13122939</v>
      </c>
      <c r="AM817" s="53">
        <v>-0.10366146</v>
      </c>
      <c r="AN817" s="53">
        <v>-6.2098149999999998E-2</v>
      </c>
      <c r="AO817" s="53">
        <v>-4.4270379999999998E-2</v>
      </c>
      <c r="AP817" s="53">
        <v>-4.2348780000000003E-2</v>
      </c>
      <c r="AQ817" s="53">
        <v>-3.5253079999999999E-2</v>
      </c>
      <c r="AR817" s="53">
        <v>-4.0279000000000002E-2</v>
      </c>
      <c r="AS817" s="53">
        <v>-6.0019549999999998E-2</v>
      </c>
      <c r="AT817" s="53">
        <v>-7.4448990000000007E-2</v>
      </c>
      <c r="AU817" s="53">
        <v>-5.9377909999999999E-2</v>
      </c>
      <c r="AV817" s="53">
        <v>-6.3590679999999997E-2</v>
      </c>
      <c r="AW817" s="53">
        <v>-5.2538929999999998E-2</v>
      </c>
      <c r="AX817" s="53">
        <v>-6.0087950000000001E-2</v>
      </c>
      <c r="AY817" s="53">
        <v>-6.0962910000000002E-2</v>
      </c>
      <c r="AZ817" s="53">
        <v>-7.6988559999999998E-2</v>
      </c>
      <c r="BA817" s="53">
        <v>-0.17347198999999999</v>
      </c>
      <c r="BB817" s="53">
        <v>-0.19951820000000001</v>
      </c>
      <c r="BC817" s="53">
        <v>-0.18254566999999999</v>
      </c>
      <c r="BD817" s="53">
        <v>-0.17776362000000001</v>
      </c>
      <c r="BE817" s="53">
        <v>-0.12072855</v>
      </c>
      <c r="BF817" s="53">
        <v>-0.11312883</v>
      </c>
      <c r="BG817" s="53">
        <v>-8.9302419999999993E-2</v>
      </c>
      <c r="BH817" s="53">
        <v>-9.2101069999999993E-2</v>
      </c>
      <c r="BI817" s="53">
        <v>-7.7198379999999997E-2</v>
      </c>
      <c r="BJ817" s="53">
        <v>-7.3080660000000006E-2</v>
      </c>
      <c r="BK817" s="53">
        <v>-4.5049489999999998E-2</v>
      </c>
      <c r="BL817" s="53">
        <v>-1.3888630000000001E-2</v>
      </c>
      <c r="BM817" s="53">
        <v>1.161468E-2</v>
      </c>
      <c r="BN817" s="53">
        <v>1.6155369999999999E-2</v>
      </c>
      <c r="BO817" s="53">
        <v>3.1952559999999998E-2</v>
      </c>
      <c r="BP817" s="53">
        <v>3.169375E-2</v>
      </c>
      <c r="BQ817" s="53">
        <v>6.9727499999999998E-3</v>
      </c>
      <c r="BR817" s="53">
        <v>-5.1376599999999996E-3</v>
      </c>
      <c r="BS817" s="53">
        <v>5.2109499999999998E-3</v>
      </c>
      <c r="BT817" s="53">
        <v>-3.5703200000000001E-3</v>
      </c>
      <c r="BU817" s="53">
        <v>6.6307700000000002E-3</v>
      </c>
      <c r="BV817" s="53">
        <v>-9.3503E-4</v>
      </c>
      <c r="BW817" s="53">
        <v>-2.3320699999999999E-3</v>
      </c>
      <c r="BX817" s="53">
        <v>-1.452912E-2</v>
      </c>
      <c r="BY817" s="53">
        <v>-0.10693381</v>
      </c>
      <c r="BZ817" s="53">
        <v>-0.13427283000000001</v>
      </c>
      <c r="CA817" s="53">
        <v>-0.12101699</v>
      </c>
      <c r="CB817" s="53">
        <v>-0.11890048</v>
      </c>
      <c r="CC817" s="53">
        <v>-8.2020309999999999E-2</v>
      </c>
      <c r="CD817" s="53">
        <v>-7.4565939999999997E-2</v>
      </c>
      <c r="CE817" s="53">
        <v>-5.0792660000000003E-2</v>
      </c>
      <c r="CF817" s="53">
        <v>-5.5197709999999997E-2</v>
      </c>
      <c r="CG817" s="53">
        <v>-3.6997339999999997E-2</v>
      </c>
      <c r="CH817" s="53">
        <v>-3.2807000000000003E-2</v>
      </c>
      <c r="CI817" s="53">
        <v>-4.4550299999999996E-3</v>
      </c>
      <c r="CJ817" s="53">
        <v>1.9501149999999998E-2</v>
      </c>
      <c r="CK817" s="53">
        <v>5.0320469999999999E-2</v>
      </c>
      <c r="CL817" s="53">
        <v>5.6675200000000002E-2</v>
      </c>
      <c r="CM817" s="53">
        <v>7.8498929999999995E-2</v>
      </c>
      <c r="CN817" s="53">
        <v>8.1541890000000006E-2</v>
      </c>
      <c r="CO817" s="53">
        <v>5.3371429999999997E-2</v>
      </c>
      <c r="CP817" s="53">
        <v>4.2867120000000002E-2</v>
      </c>
      <c r="CQ817" s="53">
        <v>4.994498E-2</v>
      </c>
      <c r="CR817" s="53">
        <v>3.7999619999999998E-2</v>
      </c>
      <c r="CS817" s="53">
        <v>4.7611529999999999E-2</v>
      </c>
      <c r="CT817" s="53">
        <v>4.0034109999999998E-2</v>
      </c>
      <c r="CU817" s="53">
        <v>3.8275469999999999E-2</v>
      </c>
      <c r="CV817" s="53">
        <v>2.873013E-2</v>
      </c>
      <c r="CW817" s="53">
        <v>-6.084966E-2</v>
      </c>
      <c r="CX817" s="53">
        <v>-8.9084060000000007E-2</v>
      </c>
      <c r="CY817" s="53">
        <v>-7.8402459999999993E-2</v>
      </c>
      <c r="CZ817" s="53">
        <v>-7.8132030000000005E-2</v>
      </c>
      <c r="DA817" s="53">
        <v>-4.3312030000000001E-2</v>
      </c>
      <c r="DB817" s="53">
        <v>-3.600304E-2</v>
      </c>
      <c r="DC817" s="53">
        <v>-1.228285E-2</v>
      </c>
      <c r="DD817" s="53">
        <v>-1.8294399999999999E-2</v>
      </c>
      <c r="DE817" s="53">
        <v>3.2036399999999998E-3</v>
      </c>
      <c r="DF817" s="53">
        <v>7.46665E-3</v>
      </c>
      <c r="DG817" s="53">
        <v>3.613943E-2</v>
      </c>
      <c r="DH817" s="53">
        <v>5.2890920000000001E-2</v>
      </c>
      <c r="DI817" s="53">
        <v>8.9026300000000003E-2</v>
      </c>
      <c r="DJ817" s="53">
        <v>9.7195030000000002E-2</v>
      </c>
      <c r="DK817" s="53">
        <v>0.12504535999999999</v>
      </c>
      <c r="DL817" s="53">
        <v>0.13138999000000001</v>
      </c>
      <c r="DM817" s="53">
        <v>9.9770109999999995E-2</v>
      </c>
      <c r="DN817" s="53">
        <v>9.0871939999999998E-2</v>
      </c>
      <c r="DO817" s="53">
        <v>9.4679050000000001E-2</v>
      </c>
      <c r="DP817" s="53">
        <v>7.9569520000000005E-2</v>
      </c>
      <c r="DQ817" s="53">
        <v>8.8592290000000004E-2</v>
      </c>
      <c r="DR817" s="53">
        <v>8.1003259999999994E-2</v>
      </c>
      <c r="DS817" s="53">
        <v>7.8883010000000003E-2</v>
      </c>
      <c r="DT817" s="53">
        <v>7.198939E-2</v>
      </c>
      <c r="DU817" s="53">
        <v>-1.4765500000000001E-2</v>
      </c>
      <c r="DV817" s="53">
        <v>-4.3895330000000003E-2</v>
      </c>
      <c r="DW817" s="53">
        <v>-3.5787880000000001E-2</v>
      </c>
      <c r="DX817" s="53">
        <v>-3.736362E-2</v>
      </c>
      <c r="DY817" s="53">
        <v>1.257659E-2</v>
      </c>
      <c r="DZ817" s="53">
        <v>1.967563E-2</v>
      </c>
      <c r="EA817" s="53">
        <v>4.3319150000000001E-2</v>
      </c>
      <c r="EB817" s="53">
        <v>3.4988169999999999E-2</v>
      </c>
      <c r="EC817" s="53">
        <v>6.1247580000000003E-2</v>
      </c>
      <c r="ED817" s="53">
        <v>6.5615430000000002E-2</v>
      </c>
      <c r="EE817" s="53">
        <v>9.47514E-2</v>
      </c>
      <c r="EF817" s="53">
        <v>0.10110044</v>
      </c>
      <c r="EG817" s="53">
        <v>0.14491135999999999</v>
      </c>
      <c r="EH817" s="53">
        <v>0.15569917999999999</v>
      </c>
      <c r="EI817" s="53">
        <v>0.19225095</v>
      </c>
      <c r="EJ817" s="53">
        <v>0.20336272999999999</v>
      </c>
      <c r="EK817" s="53">
        <v>0.16676241</v>
      </c>
      <c r="EL817" s="53">
        <v>0.16018321999999999</v>
      </c>
      <c r="EM817" s="53">
        <v>0.15926786000000001</v>
      </c>
      <c r="EN817" s="53">
        <v>0.13958987</v>
      </c>
      <c r="EO817" s="53">
        <v>0.14776202999999999</v>
      </c>
      <c r="EP817" s="53">
        <v>0.14015617999999999</v>
      </c>
      <c r="EQ817" s="53">
        <v>0.13751389999999999</v>
      </c>
      <c r="ER817" s="53">
        <v>0.13444882999999999</v>
      </c>
      <c r="ES817" s="53">
        <v>5.1772680000000001E-2</v>
      </c>
      <c r="ET817" s="53">
        <v>2.1350029999999999E-2</v>
      </c>
      <c r="EU817" s="53">
        <v>2.5740800000000001E-2</v>
      </c>
      <c r="EV817" s="53">
        <v>2.1499509999999999E-2</v>
      </c>
      <c r="EW817" s="53">
        <v>66.112750000000005</v>
      </c>
      <c r="EX817" s="53">
        <v>64.941860000000005</v>
      </c>
      <c r="EY817" s="53">
        <v>64.183070000000001</v>
      </c>
      <c r="EZ817" s="53">
        <v>63.518659999999997</v>
      </c>
      <c r="FA817" s="53">
        <v>62.550420000000003</v>
      </c>
      <c r="FB817" s="53">
        <v>61.229570000000002</v>
      </c>
      <c r="FC817" s="53">
        <v>60.945520000000002</v>
      </c>
      <c r="FD817" s="53">
        <v>62.104320000000001</v>
      </c>
      <c r="FE817" s="53">
        <v>64.964969999999994</v>
      </c>
      <c r="FF817" s="53">
        <v>68.368639999999999</v>
      </c>
      <c r="FG817" s="53">
        <v>72.008089999999996</v>
      </c>
      <c r="FH817" s="53">
        <v>75.574809999999999</v>
      </c>
      <c r="FI817" s="53">
        <v>78.542779999999993</v>
      </c>
      <c r="FJ817" s="53">
        <v>80.927440000000004</v>
      </c>
      <c r="FK817" s="53">
        <v>82.443529999999996</v>
      </c>
      <c r="FL817" s="53">
        <v>82.91086</v>
      </c>
      <c r="FM817" s="53">
        <v>82.884600000000006</v>
      </c>
      <c r="FN817" s="53">
        <v>81.578680000000006</v>
      </c>
      <c r="FO817" s="53">
        <v>79.49718</v>
      </c>
      <c r="FP817" s="53">
        <v>76.348129999999998</v>
      </c>
      <c r="FQ817" s="53">
        <v>72.813500000000005</v>
      </c>
      <c r="FR817" s="53">
        <v>70.622219999999999</v>
      </c>
      <c r="FS817" s="53">
        <v>68.906170000000003</v>
      </c>
      <c r="FT817" s="53">
        <v>67.49521</v>
      </c>
      <c r="FU817" s="53">
        <v>2827.9679999999998</v>
      </c>
      <c r="FV817" s="53">
        <v>5649.2650000000003</v>
      </c>
      <c r="FW817" s="53">
        <v>34.621339999999996</v>
      </c>
      <c r="FX817" s="53">
        <v>1</v>
      </c>
    </row>
    <row r="818" spans="1:180" x14ac:dyDescent="0.3">
      <c r="A818" t="s">
        <v>174</v>
      </c>
      <c r="B818" t="s">
        <v>220</v>
      </c>
      <c r="C818" t="s">
        <v>0</v>
      </c>
      <c r="D818" t="s">
        <v>248</v>
      </c>
      <c r="E818" t="s">
        <v>188</v>
      </c>
      <c r="F818" t="s">
        <v>229</v>
      </c>
      <c r="G818" t="s">
        <v>242</v>
      </c>
      <c r="H818" s="53">
        <v>216</v>
      </c>
      <c r="I818" s="53">
        <v>0.39377879999999998</v>
      </c>
      <c r="J818" s="53">
        <v>0.38053973000000002</v>
      </c>
      <c r="K818" s="53">
        <v>0.39288866</v>
      </c>
      <c r="L818" s="53">
        <v>0.38048767</v>
      </c>
      <c r="M818" s="53">
        <v>0.37240387000000003</v>
      </c>
      <c r="N818" s="53">
        <v>0.39628806999999999</v>
      </c>
      <c r="O818" s="53">
        <v>0.33948223</v>
      </c>
      <c r="P818" s="53">
        <v>0.29367554000000001</v>
      </c>
      <c r="Q818" s="53">
        <v>0.28361016</v>
      </c>
      <c r="R818" s="53">
        <v>0.31223081000000003</v>
      </c>
      <c r="S818" s="53">
        <v>0.35406720000000003</v>
      </c>
      <c r="T818" s="53">
        <v>0.37954807000000002</v>
      </c>
      <c r="U818" s="53">
        <v>0.37540433000000001</v>
      </c>
      <c r="V818" s="53">
        <v>0.36425721999999999</v>
      </c>
      <c r="W818" s="53">
        <v>0.35672206000000001</v>
      </c>
      <c r="X818" s="53">
        <v>0.35028136999999998</v>
      </c>
      <c r="Y818" s="53">
        <v>0.35839864999999999</v>
      </c>
      <c r="Z818" s="53">
        <v>0.35250400999999998</v>
      </c>
      <c r="AA818" s="53">
        <v>0.34515892999999997</v>
      </c>
      <c r="AB818" s="53">
        <v>0.35881617999999998</v>
      </c>
      <c r="AC818" s="53">
        <v>0.41247274</v>
      </c>
      <c r="AD818" s="53">
        <v>0.44258638</v>
      </c>
      <c r="AE818" s="53">
        <v>0.42198991000000002</v>
      </c>
      <c r="AF818" s="53">
        <v>0.39534090999999999</v>
      </c>
      <c r="AG818" s="53">
        <v>-8.679096E-2</v>
      </c>
      <c r="AH818" s="53">
        <v>-8.8060760000000002E-2</v>
      </c>
      <c r="AI818" s="53">
        <v>-6.4467079999999996E-2</v>
      </c>
      <c r="AJ818" s="53">
        <v>-6.9384689999999999E-2</v>
      </c>
      <c r="AK818" s="53">
        <v>-7.4334839999999999E-2</v>
      </c>
      <c r="AL818" s="53">
        <v>-4.9348120000000002E-2</v>
      </c>
      <c r="AM818" s="53">
        <v>-1.7374589999999999E-2</v>
      </c>
      <c r="AN818" s="53">
        <v>-3.1010059999999999E-2</v>
      </c>
      <c r="AO818" s="53">
        <v>-5.5970440000000003E-2</v>
      </c>
      <c r="AP818" s="53">
        <v>-4.6960559999999998E-2</v>
      </c>
      <c r="AQ818" s="53">
        <v>-3.3517560000000002E-2</v>
      </c>
      <c r="AR818" s="53">
        <v>-2.812454E-2</v>
      </c>
      <c r="AS818" s="53">
        <v>-3.5174950000000003E-2</v>
      </c>
      <c r="AT818" s="53">
        <v>-4.6352089999999999E-2</v>
      </c>
      <c r="AU818" s="53">
        <v>-5.1447380000000001E-2</v>
      </c>
      <c r="AV818" s="53">
        <v>-5.5370540000000003E-2</v>
      </c>
      <c r="AW818" s="53">
        <v>-4.738465E-2</v>
      </c>
      <c r="AX818" s="53">
        <v>-5.4996709999999997E-2</v>
      </c>
      <c r="AY818" s="53">
        <v>-5.8861730000000001E-2</v>
      </c>
      <c r="AZ818" s="53">
        <v>-5.4730139999999997E-2</v>
      </c>
      <c r="BA818" s="53">
        <v>-7.2643440000000004E-2</v>
      </c>
      <c r="BB818" s="53">
        <v>-0.10701033</v>
      </c>
      <c r="BC818" s="53">
        <v>-0.10663864000000001</v>
      </c>
      <c r="BD818" s="53">
        <v>-0.10452864000000001</v>
      </c>
      <c r="BE818" s="53">
        <v>-6.6388719999999998E-2</v>
      </c>
      <c r="BF818" s="53">
        <v>-6.7402299999999998E-2</v>
      </c>
      <c r="BG818" s="53">
        <v>-4.3995289999999999E-2</v>
      </c>
      <c r="BH818" s="53">
        <v>-4.9825319999999999E-2</v>
      </c>
      <c r="BI818" s="53">
        <v>-5.492938E-2</v>
      </c>
      <c r="BJ818" s="53">
        <v>-3.1616850000000002E-2</v>
      </c>
      <c r="BK818" s="53">
        <v>-2.7368499999999999E-3</v>
      </c>
      <c r="BL818" s="53">
        <v>-2.0687440000000001E-2</v>
      </c>
      <c r="BM818" s="53">
        <v>-4.4121630000000002E-2</v>
      </c>
      <c r="BN818" s="53">
        <v>-3.6623059999999999E-2</v>
      </c>
      <c r="BO818" s="53">
        <v>-1.9284849999999999E-2</v>
      </c>
      <c r="BP818" s="53">
        <v>-1.177388E-2</v>
      </c>
      <c r="BQ818" s="53">
        <v>-2.105663E-2</v>
      </c>
      <c r="BR818" s="53">
        <v>-3.4033870000000001E-2</v>
      </c>
      <c r="BS818" s="53">
        <v>-4.0203839999999998E-2</v>
      </c>
      <c r="BT818" s="53">
        <v>-4.4505089999999997E-2</v>
      </c>
      <c r="BU818" s="53">
        <v>-3.4109939999999998E-2</v>
      </c>
      <c r="BV818" s="53">
        <v>-4.2643630000000002E-2</v>
      </c>
      <c r="BW818" s="53">
        <v>-4.6740839999999999E-2</v>
      </c>
      <c r="BX818" s="53">
        <v>-4.0324459999999999E-2</v>
      </c>
      <c r="BY818" s="53">
        <v>-5.8891730000000003E-2</v>
      </c>
      <c r="BZ818" s="53">
        <v>-8.6151660000000005E-2</v>
      </c>
      <c r="CA818" s="53">
        <v>-8.5042789999999993E-2</v>
      </c>
      <c r="CB818" s="53">
        <v>-8.3901770000000001E-2</v>
      </c>
      <c r="CC818" s="53">
        <v>-5.2258199999999998E-2</v>
      </c>
      <c r="CD818" s="53">
        <v>-5.3094309999999999E-2</v>
      </c>
      <c r="CE818" s="53">
        <v>-2.9816599999999999E-2</v>
      </c>
      <c r="CF818" s="53">
        <v>-3.6278560000000001E-2</v>
      </c>
      <c r="CG818" s="53">
        <v>-4.1489239999999997E-2</v>
      </c>
      <c r="CH818" s="53">
        <v>-1.933621E-2</v>
      </c>
      <c r="CI818" s="53">
        <v>7.4012000000000001E-3</v>
      </c>
      <c r="CJ818" s="53">
        <v>-1.353802E-2</v>
      </c>
      <c r="CK818" s="53">
        <v>-3.5915160000000002E-2</v>
      </c>
      <c r="CL818" s="53">
        <v>-2.9463349999999999E-2</v>
      </c>
      <c r="CM818" s="53">
        <v>-9.4273199999999995E-3</v>
      </c>
      <c r="CN818" s="53">
        <v>-4.4945E-4</v>
      </c>
      <c r="CO818" s="53">
        <v>-1.127833E-2</v>
      </c>
      <c r="CP818" s="53">
        <v>-2.5502299999999999E-2</v>
      </c>
      <c r="CQ818" s="53">
        <v>-3.2416609999999998E-2</v>
      </c>
      <c r="CR818" s="53">
        <v>-3.6979739999999997E-2</v>
      </c>
      <c r="CS818" s="53">
        <v>-2.4915949999999999E-2</v>
      </c>
      <c r="CT818" s="53">
        <v>-3.4087909999999999E-2</v>
      </c>
      <c r="CU818" s="53">
        <v>-3.8345959999999998E-2</v>
      </c>
      <c r="CV818" s="53">
        <v>-3.0347140000000002E-2</v>
      </c>
      <c r="CW818" s="53">
        <v>-4.9367359999999999E-2</v>
      </c>
      <c r="CX818" s="53">
        <v>-7.1705019999999994E-2</v>
      </c>
      <c r="CY818" s="53">
        <v>-7.0085560000000005E-2</v>
      </c>
      <c r="CZ818" s="53">
        <v>-6.9615629999999998E-2</v>
      </c>
      <c r="DA818" s="53">
        <v>-3.8127670000000002E-2</v>
      </c>
      <c r="DB818" s="53">
        <v>-3.8786319999999999E-2</v>
      </c>
      <c r="DC818" s="53">
        <v>-1.56379E-2</v>
      </c>
      <c r="DD818" s="53">
        <v>-2.27318E-2</v>
      </c>
      <c r="DE818" s="53">
        <v>-2.8049089999999999E-2</v>
      </c>
      <c r="DF818" s="53">
        <v>-7.0556000000000004E-3</v>
      </c>
      <c r="DG818" s="53">
        <v>1.7539240000000001E-2</v>
      </c>
      <c r="DH818" s="53">
        <v>-6.3885900000000004E-3</v>
      </c>
      <c r="DI818" s="53">
        <v>-2.7708719999999999E-2</v>
      </c>
      <c r="DJ818" s="53">
        <v>-2.230362E-2</v>
      </c>
      <c r="DK818" s="53">
        <v>4.3020999999999999E-4</v>
      </c>
      <c r="DL818" s="53">
        <v>1.0874969999999999E-2</v>
      </c>
      <c r="DM818" s="53">
        <v>-1.50001E-3</v>
      </c>
      <c r="DN818" s="53">
        <v>-1.697075E-2</v>
      </c>
      <c r="DO818" s="53">
        <v>-2.4629379999999999E-2</v>
      </c>
      <c r="DP818" s="53">
        <v>-2.945439E-2</v>
      </c>
      <c r="DQ818" s="53">
        <v>-1.5721929999999999E-2</v>
      </c>
      <c r="DR818" s="53">
        <v>-2.5532220000000001E-2</v>
      </c>
      <c r="DS818" s="53">
        <v>-2.9951080000000001E-2</v>
      </c>
      <c r="DT818" s="53">
        <v>-2.0369789999999999E-2</v>
      </c>
      <c r="DU818" s="53">
        <v>-3.9842969999999998E-2</v>
      </c>
      <c r="DV818" s="53">
        <v>-5.7258379999999998E-2</v>
      </c>
      <c r="DW818" s="53">
        <v>-5.5128339999999998E-2</v>
      </c>
      <c r="DX818" s="53">
        <v>-5.532952E-2</v>
      </c>
      <c r="DY818" s="53">
        <v>-1.7725439999999999E-2</v>
      </c>
      <c r="DZ818" s="53">
        <v>-1.8127839999999999E-2</v>
      </c>
      <c r="EA818" s="53">
        <v>4.8338900000000004E-3</v>
      </c>
      <c r="EB818" s="53">
        <v>-3.1724399999999999E-3</v>
      </c>
      <c r="EC818" s="53">
        <v>-8.6436299999999994E-3</v>
      </c>
      <c r="ED818" s="53">
        <v>1.067567E-2</v>
      </c>
      <c r="EE818" s="53">
        <v>3.2176980000000001E-2</v>
      </c>
      <c r="EF818" s="53">
        <v>3.9340499999999997E-3</v>
      </c>
      <c r="EG818" s="53">
        <v>-1.5859890000000001E-2</v>
      </c>
      <c r="EH818" s="53">
        <v>-1.196614E-2</v>
      </c>
      <c r="EI818" s="53">
        <v>1.4662919999999999E-2</v>
      </c>
      <c r="EJ818" s="53">
        <v>2.7225659999999999E-2</v>
      </c>
      <c r="EK818" s="53">
        <v>1.2618310000000001E-2</v>
      </c>
      <c r="EL818" s="53">
        <v>-4.6525300000000002E-3</v>
      </c>
      <c r="EM818" s="53">
        <v>-1.3385869999999999E-2</v>
      </c>
      <c r="EN818" s="53">
        <v>-1.8588940000000002E-2</v>
      </c>
      <c r="EO818" s="53">
        <v>-2.44722E-3</v>
      </c>
      <c r="EP818" s="53">
        <v>-1.3179130000000001E-2</v>
      </c>
      <c r="EQ818" s="53">
        <v>-1.7830200000000001E-2</v>
      </c>
      <c r="ER818" s="53">
        <v>-5.9641099999999999E-3</v>
      </c>
      <c r="ES818" s="53">
        <v>-2.609129E-2</v>
      </c>
      <c r="ET818" s="53">
        <v>-3.6399720000000003E-2</v>
      </c>
      <c r="EU818" s="53">
        <v>-3.3532489999999998E-2</v>
      </c>
      <c r="EV818" s="53">
        <v>-3.4702620000000003E-2</v>
      </c>
      <c r="EW818" s="53">
        <v>60.863059999999997</v>
      </c>
      <c r="EX818" s="53">
        <v>60.303840000000001</v>
      </c>
      <c r="EY818" s="53">
        <v>59.789029999999997</v>
      </c>
      <c r="EZ818" s="53">
        <v>59.374809999999997</v>
      </c>
      <c r="FA818" s="53">
        <v>58.942169999999997</v>
      </c>
      <c r="FB818" s="53">
        <v>58.728319999999997</v>
      </c>
      <c r="FC818" s="53">
        <v>58.721640000000001</v>
      </c>
      <c r="FD818" s="53">
        <v>60.170189999999998</v>
      </c>
      <c r="FE818" s="53">
        <v>62.568989999999999</v>
      </c>
      <c r="FF818" s="53">
        <v>65.649850000000001</v>
      </c>
      <c r="FG818" s="53">
        <v>68.768919999999994</v>
      </c>
      <c r="FH818" s="53">
        <v>71.554659999999998</v>
      </c>
      <c r="FI818" s="53">
        <v>73.997829999999993</v>
      </c>
      <c r="FJ818" s="53">
        <v>75.64049</v>
      </c>
      <c r="FK818" s="53">
        <v>76.604399999999998</v>
      </c>
      <c r="FL818" s="53">
        <v>77.056790000000007</v>
      </c>
      <c r="FM818" s="53">
        <v>76.421530000000004</v>
      </c>
      <c r="FN818" s="53">
        <v>74.768209999999996</v>
      </c>
      <c r="FO818" s="53">
        <v>72.357759999999999</v>
      </c>
      <c r="FP818" s="53">
        <v>69.167349999999999</v>
      </c>
      <c r="FQ818" s="53">
        <v>65.848579999999998</v>
      </c>
      <c r="FR818" s="53">
        <v>63.711379999999998</v>
      </c>
      <c r="FS818" s="53">
        <v>62.337800000000001</v>
      </c>
      <c r="FT818" s="53">
        <v>61.409550000000003</v>
      </c>
      <c r="FU818" s="53">
        <v>1340</v>
      </c>
      <c r="FV818" s="53">
        <v>2681.7750000000001</v>
      </c>
      <c r="FW818" s="53">
        <v>16.648070000000001</v>
      </c>
      <c r="FX818" s="53">
        <v>1</v>
      </c>
    </row>
    <row r="819" spans="1:180" x14ac:dyDescent="0.3">
      <c r="A819" t="s">
        <v>174</v>
      </c>
      <c r="B819" t="s">
        <v>220</v>
      </c>
      <c r="C819" t="s">
        <v>0</v>
      </c>
      <c r="D819" t="s">
        <v>227</v>
      </c>
      <c r="E819" t="s">
        <v>188</v>
      </c>
      <c r="F819" t="s">
        <v>229</v>
      </c>
      <c r="G819" t="s">
        <v>242</v>
      </c>
      <c r="H819" s="53">
        <v>216</v>
      </c>
      <c r="I819" s="53">
        <v>0.39848285</v>
      </c>
      <c r="J819" s="53">
        <v>0.38524787999999999</v>
      </c>
      <c r="K819" s="53">
        <v>0.40232138000000001</v>
      </c>
      <c r="L819" s="53">
        <v>0.39182357000000001</v>
      </c>
      <c r="M819" s="53">
        <v>0.38831681000000001</v>
      </c>
      <c r="N819" s="53">
        <v>0.41836607999999997</v>
      </c>
      <c r="O819" s="53">
        <v>0.36099994000000002</v>
      </c>
      <c r="P819" s="53">
        <v>0.33045581000000002</v>
      </c>
      <c r="Q819" s="53">
        <v>0.35253706000000001</v>
      </c>
      <c r="R819" s="53">
        <v>0.36279402999999999</v>
      </c>
      <c r="S819" s="53">
        <v>0.39616386999999997</v>
      </c>
      <c r="T819" s="53">
        <v>0.42408143999999998</v>
      </c>
      <c r="U819" s="53">
        <v>0.40916707000000002</v>
      </c>
      <c r="V819" s="53">
        <v>0.40110162999999999</v>
      </c>
      <c r="W819" s="53">
        <v>0.40458117999999998</v>
      </c>
      <c r="X819" s="53">
        <v>0.40420080000000003</v>
      </c>
      <c r="Y819" s="53">
        <v>0.39977928000000001</v>
      </c>
      <c r="Z819" s="53">
        <v>0.37872662000000001</v>
      </c>
      <c r="AA819" s="53">
        <v>0.37314733999999999</v>
      </c>
      <c r="AB819" s="53">
        <v>0.38834748000000002</v>
      </c>
      <c r="AC819" s="53">
        <v>0.43733801</v>
      </c>
      <c r="AD819" s="53">
        <v>0.45586972999999997</v>
      </c>
      <c r="AE819" s="53">
        <v>0.43451056999999998</v>
      </c>
      <c r="AF819" s="53">
        <v>0.41311684999999998</v>
      </c>
      <c r="AG819" s="53">
        <v>-7.344523E-2</v>
      </c>
      <c r="AH819" s="53">
        <v>-7.5638839999999999E-2</v>
      </c>
      <c r="AI819" s="53">
        <v>-4.9794440000000002E-2</v>
      </c>
      <c r="AJ819" s="53">
        <v>-5.6563160000000001E-2</v>
      </c>
      <c r="AK819" s="53">
        <v>-6.2306109999999998E-2</v>
      </c>
      <c r="AL819" s="53">
        <v>-3.8731389999999997E-2</v>
      </c>
      <c r="AM819" s="53">
        <v>-1.818003E-2</v>
      </c>
      <c r="AN819" s="53">
        <v>-1.597231E-2</v>
      </c>
      <c r="AO819" s="53">
        <v>-2.1515929999999999E-2</v>
      </c>
      <c r="AP819" s="53">
        <v>-3.1398080000000002E-2</v>
      </c>
      <c r="AQ819" s="53">
        <v>-1.9912949999999999E-2</v>
      </c>
      <c r="AR819" s="53">
        <v>-1.124826E-2</v>
      </c>
      <c r="AS819" s="53">
        <v>-2.5976180000000001E-2</v>
      </c>
      <c r="AT819" s="53">
        <v>-3.7297650000000002E-2</v>
      </c>
      <c r="AU819" s="53">
        <v>-3.2610989999999999E-2</v>
      </c>
      <c r="AV819" s="53">
        <v>-3.1111429999999999E-2</v>
      </c>
      <c r="AW819" s="53">
        <v>-3.071896E-2</v>
      </c>
      <c r="AX819" s="53">
        <v>-3.908872E-2</v>
      </c>
      <c r="AY819" s="53">
        <v>-3.9792250000000001E-2</v>
      </c>
      <c r="AZ819" s="53">
        <v>-3.4524880000000001E-2</v>
      </c>
      <c r="BA819" s="53">
        <v>-5.1877E-2</v>
      </c>
      <c r="BB819" s="53">
        <v>-9.5541719999999997E-2</v>
      </c>
      <c r="BC819" s="53">
        <v>-9.3186699999999997E-2</v>
      </c>
      <c r="BD819" s="53">
        <v>-8.3865999999999996E-2</v>
      </c>
      <c r="BE819" s="53">
        <v>-5.3606319999999999E-2</v>
      </c>
      <c r="BF819" s="53">
        <v>-5.5193880000000001E-2</v>
      </c>
      <c r="BG819" s="53">
        <v>-2.9436130000000001E-2</v>
      </c>
      <c r="BH819" s="53">
        <v>-3.7085489999999999E-2</v>
      </c>
      <c r="BI819" s="53">
        <v>-4.2504479999999997E-2</v>
      </c>
      <c r="BJ819" s="53">
        <v>-1.9824499999999998E-2</v>
      </c>
      <c r="BK819" s="53">
        <v>-2.82286E-3</v>
      </c>
      <c r="BL819" s="53">
        <v>-4.4593599999999999E-3</v>
      </c>
      <c r="BM819" s="53">
        <v>-2.92779E-3</v>
      </c>
      <c r="BN819" s="53">
        <v>-1.3692650000000001E-2</v>
      </c>
      <c r="BO819" s="53">
        <v>-6.3796000000000002E-4</v>
      </c>
      <c r="BP819" s="53">
        <v>9.8753299999999999E-3</v>
      </c>
      <c r="BQ819" s="53">
        <v>-8.4727299999999995E-3</v>
      </c>
      <c r="BR819" s="53">
        <v>-2.0506590000000002E-2</v>
      </c>
      <c r="BS819" s="53">
        <v>-1.685029E-2</v>
      </c>
      <c r="BT819" s="53">
        <v>-1.6772510000000001E-2</v>
      </c>
      <c r="BU819" s="53">
        <v>-1.500695E-2</v>
      </c>
      <c r="BV819" s="53">
        <v>-2.5785450000000001E-2</v>
      </c>
      <c r="BW819" s="53">
        <v>-2.832991E-2</v>
      </c>
      <c r="BX819" s="53">
        <v>-2.0275729999999999E-2</v>
      </c>
      <c r="BY819" s="53">
        <v>-3.9550460000000003E-2</v>
      </c>
      <c r="BZ819" s="53">
        <v>-7.573597E-2</v>
      </c>
      <c r="CA819" s="53">
        <v>-7.2664580000000006E-2</v>
      </c>
      <c r="CB819" s="53">
        <v>-6.37297E-2</v>
      </c>
      <c r="CC819" s="53">
        <v>-3.9865949999999997E-2</v>
      </c>
      <c r="CD819" s="53">
        <v>-4.1033760000000002E-2</v>
      </c>
      <c r="CE819" s="53">
        <v>-1.533606E-2</v>
      </c>
      <c r="CF819" s="53">
        <v>-2.35953E-2</v>
      </c>
      <c r="CG819" s="53">
        <v>-2.8789929999999998E-2</v>
      </c>
      <c r="CH819" s="53">
        <v>-6.7296500000000002E-3</v>
      </c>
      <c r="CI819" s="53">
        <v>7.8134499999999996E-3</v>
      </c>
      <c r="CJ819" s="53">
        <v>3.51447E-3</v>
      </c>
      <c r="CK819" s="53">
        <v>9.9462999999999999E-3</v>
      </c>
      <c r="CL819" s="53">
        <v>-1.42994E-3</v>
      </c>
      <c r="CM819" s="53">
        <v>1.271186E-2</v>
      </c>
      <c r="CN819" s="53">
        <v>2.450546E-2</v>
      </c>
      <c r="CO819" s="53">
        <v>3.65008E-3</v>
      </c>
      <c r="CP819" s="53">
        <v>-8.8771700000000002E-3</v>
      </c>
      <c r="CQ819" s="53">
        <v>-5.9344899999999997E-3</v>
      </c>
      <c r="CR819" s="53">
        <v>-6.8414299999999999E-3</v>
      </c>
      <c r="CS819" s="53">
        <v>-4.1248700000000001E-3</v>
      </c>
      <c r="CT819" s="53">
        <v>-1.657165E-2</v>
      </c>
      <c r="CU819" s="53">
        <v>-2.039111E-2</v>
      </c>
      <c r="CV819" s="53">
        <v>-1.0406790000000001E-2</v>
      </c>
      <c r="CW819" s="53">
        <v>-3.101315E-2</v>
      </c>
      <c r="CX819" s="53">
        <v>-6.2018570000000002E-2</v>
      </c>
      <c r="CY819" s="53">
        <v>-5.8451030000000001E-2</v>
      </c>
      <c r="CZ819" s="53">
        <v>-4.9783359999999999E-2</v>
      </c>
      <c r="DA819" s="53">
        <v>-2.6125590000000001E-2</v>
      </c>
      <c r="DB819" s="53">
        <v>-2.6873640000000001E-2</v>
      </c>
      <c r="DC819" s="53">
        <v>-1.2359700000000001E-3</v>
      </c>
      <c r="DD819" s="53">
        <v>-1.010511E-2</v>
      </c>
      <c r="DE819" s="53">
        <v>-1.5075369999999999E-2</v>
      </c>
      <c r="DF819" s="53">
        <v>6.3651999999999997E-3</v>
      </c>
      <c r="DG819" s="53">
        <v>1.8449770000000001E-2</v>
      </c>
      <c r="DH819" s="53">
        <v>1.148833E-2</v>
      </c>
      <c r="DI819" s="53">
        <v>2.2820400000000001E-2</v>
      </c>
      <c r="DJ819" s="53">
        <v>1.083277E-2</v>
      </c>
      <c r="DK819" s="53">
        <v>2.6061669999999999E-2</v>
      </c>
      <c r="DL819" s="53">
        <v>3.9135589999999998E-2</v>
      </c>
      <c r="DM819" s="53">
        <v>1.5772899999999999E-2</v>
      </c>
      <c r="DN819" s="53">
        <v>2.7522699999999998E-3</v>
      </c>
      <c r="DO819" s="53">
        <v>4.9813100000000001E-3</v>
      </c>
      <c r="DP819" s="53">
        <v>3.0896600000000001E-3</v>
      </c>
      <c r="DQ819" s="53">
        <v>6.7572099999999996E-3</v>
      </c>
      <c r="DR819" s="53">
        <v>-7.35785E-3</v>
      </c>
      <c r="DS819" s="53">
        <v>-1.2452339999999999E-2</v>
      </c>
      <c r="DT819" s="53">
        <v>-5.3788000000000002E-4</v>
      </c>
      <c r="DU819" s="53">
        <v>-2.2475820000000001E-2</v>
      </c>
      <c r="DV819" s="53">
        <v>-4.8301160000000003E-2</v>
      </c>
      <c r="DW819" s="53">
        <v>-4.4237470000000001E-2</v>
      </c>
      <c r="DX819" s="53">
        <v>-3.5836989999999999E-2</v>
      </c>
      <c r="DY819" s="53">
        <v>-6.2866800000000002E-3</v>
      </c>
      <c r="DZ819" s="53">
        <v>-6.4286600000000001E-3</v>
      </c>
      <c r="EA819" s="53">
        <v>1.912231E-2</v>
      </c>
      <c r="EB819" s="53">
        <v>9.3725600000000003E-3</v>
      </c>
      <c r="EC819" s="53">
        <v>4.7262500000000004E-3</v>
      </c>
      <c r="ED819" s="53">
        <v>2.5272090000000001E-2</v>
      </c>
      <c r="EE819" s="53">
        <v>3.3806940000000001E-2</v>
      </c>
      <c r="EF819" s="53">
        <v>2.3001279999999999E-2</v>
      </c>
      <c r="EG819" s="53">
        <v>4.1408540000000001E-2</v>
      </c>
      <c r="EH819" s="53">
        <v>2.85382E-2</v>
      </c>
      <c r="EI819" s="53">
        <v>4.5336670000000003E-2</v>
      </c>
      <c r="EJ819" s="53">
        <v>6.0259180000000002E-2</v>
      </c>
      <c r="EK819" s="53">
        <v>3.3276359999999998E-2</v>
      </c>
      <c r="EL819" s="53">
        <v>1.9543310000000001E-2</v>
      </c>
      <c r="EM819" s="53">
        <v>2.0742E-2</v>
      </c>
      <c r="EN819" s="53">
        <v>1.7428590000000001E-2</v>
      </c>
      <c r="EO819" s="53">
        <v>2.246921E-2</v>
      </c>
      <c r="EP819" s="53">
        <v>5.9454199999999999E-3</v>
      </c>
      <c r="EQ819" s="53">
        <v>-9.8999000000000005E-4</v>
      </c>
      <c r="ER819" s="53">
        <v>1.3711289999999999E-2</v>
      </c>
      <c r="ES819" s="53">
        <v>-1.014928E-2</v>
      </c>
      <c r="ET819" s="53">
        <v>-2.8495409999999999E-2</v>
      </c>
      <c r="EU819" s="53">
        <v>-2.371535E-2</v>
      </c>
      <c r="EV819" s="53">
        <v>-1.570069E-2</v>
      </c>
      <c r="EW819" s="53">
        <v>60.172350000000002</v>
      </c>
      <c r="EX819" s="53">
        <v>59.752519999999997</v>
      </c>
      <c r="EY819" s="53">
        <v>59.291919999999998</v>
      </c>
      <c r="EZ819" s="53">
        <v>58.886369999999999</v>
      </c>
      <c r="FA819" s="53">
        <v>58.603940000000001</v>
      </c>
      <c r="FB819" s="53">
        <v>58.375</v>
      </c>
      <c r="FC819" s="53">
        <v>58.55153</v>
      </c>
      <c r="FD819" s="53">
        <v>59.996229999999997</v>
      </c>
      <c r="FE819" s="53">
        <v>62.27111</v>
      </c>
      <c r="FF819" s="53">
        <v>65.184780000000003</v>
      </c>
      <c r="FG819" s="53">
        <v>68.171530000000004</v>
      </c>
      <c r="FH819" s="53">
        <v>70.90146</v>
      </c>
      <c r="FI819" s="53">
        <v>73.209379999999996</v>
      </c>
      <c r="FJ819" s="53">
        <v>74.846040000000002</v>
      </c>
      <c r="FK819" s="53">
        <v>76.00103</v>
      </c>
      <c r="FL819" s="53">
        <v>76.296369999999996</v>
      </c>
      <c r="FM819" s="53">
        <v>75.694810000000004</v>
      </c>
      <c r="FN819" s="53">
        <v>74.217389999999995</v>
      </c>
      <c r="FO819" s="53">
        <v>71.627399999999994</v>
      </c>
      <c r="FP819" s="53">
        <v>68.437790000000007</v>
      </c>
      <c r="FQ819" s="53">
        <v>65.125749999999996</v>
      </c>
      <c r="FR819" s="53">
        <v>63.019419999999997</v>
      </c>
      <c r="FS819" s="53">
        <v>61.77928</v>
      </c>
      <c r="FT819" s="53">
        <v>60.915649999999999</v>
      </c>
      <c r="FU819" s="53">
        <v>1340</v>
      </c>
      <c r="FV819" s="53">
        <v>2681.7750000000001</v>
      </c>
      <c r="FW819" s="53">
        <v>16.648070000000001</v>
      </c>
      <c r="FX819" s="53">
        <v>1</v>
      </c>
    </row>
    <row r="820" spans="1:180" x14ac:dyDescent="0.3">
      <c r="A820" t="s">
        <v>174</v>
      </c>
      <c r="B820" t="s">
        <v>220</v>
      </c>
      <c r="C820" t="s">
        <v>0</v>
      </c>
      <c r="D820" t="s">
        <v>227</v>
      </c>
      <c r="E820" t="s">
        <v>187</v>
      </c>
      <c r="F820" t="s">
        <v>229</v>
      </c>
      <c r="G820" t="s">
        <v>242</v>
      </c>
      <c r="H820" s="53">
        <v>216</v>
      </c>
      <c r="I820" s="53">
        <v>0.41329116999999999</v>
      </c>
      <c r="J820" s="53">
        <v>0.37756669999999998</v>
      </c>
      <c r="K820" s="53">
        <v>0.39413498000000002</v>
      </c>
      <c r="L820" s="53">
        <v>0.39151318000000002</v>
      </c>
      <c r="M820" s="53">
        <v>0.39337876999999999</v>
      </c>
      <c r="N820" s="53">
        <v>0.39988382</v>
      </c>
      <c r="O820" s="53">
        <v>0.33194512999999998</v>
      </c>
      <c r="P820" s="53">
        <v>0.31273906000000001</v>
      </c>
      <c r="Q820" s="53">
        <v>0.32649286</v>
      </c>
      <c r="R820" s="53">
        <v>0.35520012000000001</v>
      </c>
      <c r="S820" s="53">
        <v>0.39557569999999997</v>
      </c>
      <c r="T820" s="53">
        <v>0.40855342</v>
      </c>
      <c r="U820" s="53">
        <v>0.40799981000000002</v>
      </c>
      <c r="V820" s="53">
        <v>0.39785904</v>
      </c>
      <c r="W820" s="53">
        <v>0.40342558000000001</v>
      </c>
      <c r="X820" s="53">
        <v>0.40031388000000001</v>
      </c>
      <c r="Y820" s="53">
        <v>0.40662151000000002</v>
      </c>
      <c r="Z820" s="53">
        <v>0.38999425999999998</v>
      </c>
      <c r="AA820" s="53">
        <v>0.38001031000000002</v>
      </c>
      <c r="AB820" s="53">
        <v>0.37734250000000003</v>
      </c>
      <c r="AC820" s="53">
        <v>0.42495494</v>
      </c>
      <c r="AD820" s="53">
        <v>0.45793123000000002</v>
      </c>
      <c r="AE820" s="53">
        <v>0.45002281999999999</v>
      </c>
      <c r="AF820" s="53">
        <v>0.43085002</v>
      </c>
      <c r="AG820" s="53">
        <v>-5.1400179999999997E-2</v>
      </c>
      <c r="AH820" s="53">
        <v>-8.3294649999999998E-2</v>
      </c>
      <c r="AI820" s="53">
        <v>-5.2279649999999997E-2</v>
      </c>
      <c r="AJ820" s="53">
        <v>-5.3594849999999999E-2</v>
      </c>
      <c r="AK820" s="53">
        <v>-5.3061959999999998E-2</v>
      </c>
      <c r="AL820" s="53">
        <v>-3.5040990000000001E-2</v>
      </c>
      <c r="AM820" s="53">
        <v>-2.4971110000000001E-2</v>
      </c>
      <c r="AN820" s="53">
        <v>-2.7625489999999999E-2</v>
      </c>
      <c r="AO820" s="53">
        <v>-3.4132259999999998E-2</v>
      </c>
      <c r="AP820" s="53">
        <v>-2.6314799999999999E-2</v>
      </c>
      <c r="AQ820" s="53">
        <v>-6.88275E-3</v>
      </c>
      <c r="AR820" s="53">
        <v>-9.1552200000000004E-3</v>
      </c>
      <c r="AS820" s="53">
        <v>-1.6927230000000001E-2</v>
      </c>
      <c r="AT820" s="53">
        <v>-2.2844099999999999E-2</v>
      </c>
      <c r="AU820" s="53">
        <v>-2.3069900000000001E-2</v>
      </c>
      <c r="AV820" s="53">
        <v>-2.1936850000000001E-2</v>
      </c>
      <c r="AW820" s="53">
        <v>-1.0319460000000001E-2</v>
      </c>
      <c r="AX820" s="53">
        <v>-1.470547E-2</v>
      </c>
      <c r="AY820" s="53">
        <v>-2.1531740000000001E-2</v>
      </c>
      <c r="AZ820" s="53">
        <v>-3.5827230000000002E-2</v>
      </c>
      <c r="BA820" s="53">
        <v>-5.1397779999999997E-2</v>
      </c>
      <c r="BB820" s="53">
        <v>-8.5011639999999999E-2</v>
      </c>
      <c r="BC820" s="53">
        <v>-7.1520210000000001E-2</v>
      </c>
      <c r="BD820" s="53">
        <v>-5.9993030000000003E-2</v>
      </c>
      <c r="BE820" s="53">
        <v>-3.3377700000000003E-2</v>
      </c>
      <c r="BF820" s="53">
        <v>-6.1531210000000003E-2</v>
      </c>
      <c r="BG820" s="53">
        <v>-3.4746489999999998E-2</v>
      </c>
      <c r="BH820" s="53">
        <v>-3.6046639999999998E-2</v>
      </c>
      <c r="BI820" s="53">
        <v>-3.4624389999999998E-2</v>
      </c>
      <c r="BJ820" s="53">
        <v>-1.8335400000000002E-2</v>
      </c>
      <c r="BK820" s="53">
        <v>-8.9248999999999995E-3</v>
      </c>
      <c r="BL820" s="53">
        <v>-1.484093E-2</v>
      </c>
      <c r="BM820" s="53">
        <v>-1.9397250000000001E-2</v>
      </c>
      <c r="BN820" s="53">
        <v>-1.1538680000000001E-2</v>
      </c>
      <c r="BO820" s="53">
        <v>9.2785400000000001E-3</v>
      </c>
      <c r="BP820" s="53">
        <v>8.0455200000000004E-3</v>
      </c>
      <c r="BQ820" s="53">
        <v>1.5209399999999999E-3</v>
      </c>
      <c r="BR820" s="53">
        <v>-6.4887699999999996E-3</v>
      </c>
      <c r="BS820" s="53">
        <v>-3.28335E-3</v>
      </c>
      <c r="BT820" s="53">
        <v>-3.68842E-3</v>
      </c>
      <c r="BU820" s="53">
        <v>8.1530300000000003E-3</v>
      </c>
      <c r="BV820" s="53">
        <v>4.0135000000000002E-4</v>
      </c>
      <c r="BW820" s="53">
        <v>-8.8687200000000001E-3</v>
      </c>
      <c r="BX820" s="53">
        <v>-1.961243E-2</v>
      </c>
      <c r="BY820" s="53">
        <v>-3.6705229999999998E-2</v>
      </c>
      <c r="BZ820" s="53">
        <v>-6.6084470000000006E-2</v>
      </c>
      <c r="CA820" s="53">
        <v>-5.0459650000000002E-2</v>
      </c>
      <c r="CB820" s="53">
        <v>-4.013738E-2</v>
      </c>
      <c r="CC820" s="53">
        <v>-2.089541E-2</v>
      </c>
      <c r="CD820" s="53">
        <v>-4.645788E-2</v>
      </c>
      <c r="CE820" s="53">
        <v>-2.2603100000000001E-2</v>
      </c>
      <c r="CF820" s="53">
        <v>-2.3892799999999999E-2</v>
      </c>
      <c r="CG820" s="53">
        <v>-2.1854579999999998E-2</v>
      </c>
      <c r="CH820" s="53">
        <v>-6.7651600000000001E-3</v>
      </c>
      <c r="CI820" s="53">
        <v>2.1886399999999999E-3</v>
      </c>
      <c r="CJ820" s="53">
        <v>-5.9863499999999997E-3</v>
      </c>
      <c r="CK820" s="53">
        <v>-9.1918199999999999E-3</v>
      </c>
      <c r="CL820" s="53">
        <v>-1.30477E-3</v>
      </c>
      <c r="CM820" s="53">
        <v>2.047181E-2</v>
      </c>
      <c r="CN820" s="53">
        <v>1.9958719999999999E-2</v>
      </c>
      <c r="CO820" s="53">
        <v>1.4298099999999999E-2</v>
      </c>
      <c r="CP820" s="53">
        <v>4.8388499999999996E-3</v>
      </c>
      <c r="CQ820" s="53">
        <v>1.042073E-2</v>
      </c>
      <c r="CR820" s="53">
        <v>8.9503699999999992E-3</v>
      </c>
      <c r="CS820" s="53">
        <v>2.0947009999999999E-2</v>
      </c>
      <c r="CT820" s="53">
        <v>1.08643E-2</v>
      </c>
      <c r="CU820" s="53">
        <v>-9.8369999999999995E-5</v>
      </c>
      <c r="CV820" s="53">
        <v>-8.3821E-3</v>
      </c>
      <c r="CW820" s="53">
        <v>-2.6529179999999999E-2</v>
      </c>
      <c r="CX820" s="53">
        <v>-5.2975559999999998E-2</v>
      </c>
      <c r="CY820" s="53">
        <v>-3.5873149999999999E-2</v>
      </c>
      <c r="CZ820" s="53">
        <v>-2.6385390000000002E-2</v>
      </c>
      <c r="DA820" s="53">
        <v>-8.4131099999999997E-3</v>
      </c>
      <c r="DB820" s="53">
        <v>-3.1384580000000002E-2</v>
      </c>
      <c r="DC820" s="53">
        <v>-1.0459690000000001E-2</v>
      </c>
      <c r="DD820" s="53">
        <v>-1.173895E-2</v>
      </c>
      <c r="DE820" s="53">
        <v>-9.0847700000000007E-3</v>
      </c>
      <c r="DF820" s="53">
        <v>4.8050699999999998E-3</v>
      </c>
      <c r="DG820" s="53">
        <v>1.330219E-2</v>
      </c>
      <c r="DH820" s="53">
        <v>2.8682E-3</v>
      </c>
      <c r="DI820" s="53">
        <v>1.0135999999999999E-3</v>
      </c>
      <c r="DJ820" s="53">
        <v>8.9291400000000003E-3</v>
      </c>
      <c r="DK820" s="53">
        <v>3.1665060000000002E-2</v>
      </c>
      <c r="DL820" s="53">
        <v>3.1871919999999998E-2</v>
      </c>
      <c r="DM820" s="53">
        <v>2.7075229999999999E-2</v>
      </c>
      <c r="DN820" s="53">
        <v>1.61665E-2</v>
      </c>
      <c r="DO820" s="53">
        <v>2.4124820000000002E-2</v>
      </c>
      <c r="DP820" s="53">
        <v>2.1589179999999999E-2</v>
      </c>
      <c r="DQ820" s="53">
        <v>3.3740989999999998E-2</v>
      </c>
      <c r="DR820" s="53">
        <v>2.1327260000000001E-2</v>
      </c>
      <c r="DS820" s="53">
        <v>8.6719899999999992E-3</v>
      </c>
      <c r="DT820" s="53">
        <v>2.8482400000000001E-3</v>
      </c>
      <c r="DU820" s="53">
        <v>-1.6353139999999999E-2</v>
      </c>
      <c r="DV820" s="53">
        <v>-3.986667E-2</v>
      </c>
      <c r="DW820" s="53">
        <v>-2.1286670000000001E-2</v>
      </c>
      <c r="DX820" s="53">
        <v>-1.2633429999999999E-2</v>
      </c>
      <c r="DY820" s="53">
        <v>9.6093399999999992E-3</v>
      </c>
      <c r="DZ820" s="53">
        <v>-9.6211200000000004E-3</v>
      </c>
      <c r="EA820" s="53">
        <v>7.0734400000000003E-3</v>
      </c>
      <c r="EB820" s="53">
        <v>5.8092600000000001E-3</v>
      </c>
      <c r="EC820" s="53">
        <v>9.3527999999999997E-3</v>
      </c>
      <c r="ED820" s="53">
        <v>2.1510660000000001E-2</v>
      </c>
      <c r="EE820" s="53">
        <v>2.93484E-2</v>
      </c>
      <c r="EF820" s="53">
        <v>1.5652760000000002E-2</v>
      </c>
      <c r="EG820" s="53">
        <v>1.5748600000000001E-2</v>
      </c>
      <c r="EH820" s="53">
        <v>2.3705270000000001E-2</v>
      </c>
      <c r="EI820" s="53">
        <v>4.7826349999999997E-2</v>
      </c>
      <c r="EJ820" s="53">
        <v>4.9072669999999999E-2</v>
      </c>
      <c r="EK820" s="53">
        <v>4.5523429999999997E-2</v>
      </c>
      <c r="EL820" s="53">
        <v>3.2521799999999997E-2</v>
      </c>
      <c r="EM820" s="53">
        <v>4.3911350000000002E-2</v>
      </c>
      <c r="EN820" s="53">
        <v>3.9837589999999999E-2</v>
      </c>
      <c r="EO820" s="53">
        <v>5.2213490000000001E-2</v>
      </c>
      <c r="EP820" s="53">
        <v>3.6434080000000001E-2</v>
      </c>
      <c r="EQ820" s="53">
        <v>2.1334990000000002E-2</v>
      </c>
      <c r="ER820" s="53">
        <v>1.906304E-2</v>
      </c>
      <c r="ES820" s="53">
        <v>-1.66059E-3</v>
      </c>
      <c r="ET820" s="53">
        <v>-2.0939490000000002E-2</v>
      </c>
      <c r="EU820" s="53">
        <v>-2.2610999999999999E-4</v>
      </c>
      <c r="EV820" s="53">
        <v>7.2222400000000004E-3</v>
      </c>
      <c r="EW820" s="53">
        <v>59.912939999999999</v>
      </c>
      <c r="EX820" s="53">
        <v>59.321240000000003</v>
      </c>
      <c r="EY820" s="53">
        <v>58.772669999999998</v>
      </c>
      <c r="EZ820" s="53">
        <v>58.250689999999999</v>
      </c>
      <c r="FA820" s="53">
        <v>57.783520000000003</v>
      </c>
      <c r="FB820" s="53">
        <v>57.494489999999999</v>
      </c>
      <c r="FC820" s="53">
        <v>58.064570000000003</v>
      </c>
      <c r="FD820" s="53">
        <v>60.292789999999997</v>
      </c>
      <c r="FE820" s="53">
        <v>62.893729999999998</v>
      </c>
      <c r="FF820" s="53">
        <v>65.581670000000003</v>
      </c>
      <c r="FG820" s="53">
        <v>68.343639999999994</v>
      </c>
      <c r="FH820" s="53">
        <v>70.892359999999996</v>
      </c>
      <c r="FI820" s="53">
        <v>73.021389999999997</v>
      </c>
      <c r="FJ820" s="53">
        <v>74.427679999999995</v>
      </c>
      <c r="FK820" s="53">
        <v>75.180459999999997</v>
      </c>
      <c r="FL820" s="53">
        <v>75.232600000000005</v>
      </c>
      <c r="FM820" s="53">
        <v>74.420649999999995</v>
      </c>
      <c r="FN820" s="53">
        <v>72.925849999999997</v>
      </c>
      <c r="FO820" s="53">
        <v>70.78219</v>
      </c>
      <c r="FP820" s="53">
        <v>67.881609999999995</v>
      </c>
      <c r="FQ820" s="53">
        <v>64.718729999999994</v>
      </c>
      <c r="FR820" s="53">
        <v>62.761429999999997</v>
      </c>
      <c r="FS820" s="53">
        <v>61.645299999999999</v>
      </c>
      <c r="FT820" s="53">
        <v>60.820709999999998</v>
      </c>
      <c r="FU820" s="53">
        <v>1340</v>
      </c>
      <c r="FV820" s="53">
        <v>2607.259</v>
      </c>
      <c r="FW820" s="53">
        <v>15.18323</v>
      </c>
      <c r="FX820" s="53">
        <v>1</v>
      </c>
    </row>
    <row r="821" spans="1:180" x14ac:dyDescent="0.3">
      <c r="A821" t="s">
        <v>174</v>
      </c>
      <c r="B821" t="s">
        <v>220</v>
      </c>
      <c r="C821" t="s">
        <v>0</v>
      </c>
      <c r="D821" t="s">
        <v>227</v>
      </c>
      <c r="E821" t="s">
        <v>190</v>
      </c>
      <c r="F821" t="s">
        <v>229</v>
      </c>
      <c r="G821" t="s">
        <v>242</v>
      </c>
      <c r="H821" s="53">
        <v>216</v>
      </c>
      <c r="I821" s="53">
        <v>0.40258338999999999</v>
      </c>
      <c r="J821" s="53">
        <v>0.3946981</v>
      </c>
      <c r="K821" s="53">
        <v>0.40157921000000002</v>
      </c>
      <c r="L821" s="53">
        <v>0.3954474</v>
      </c>
      <c r="M821" s="53">
        <v>0.39830249000000001</v>
      </c>
      <c r="N821" s="53">
        <v>0.42640602999999999</v>
      </c>
      <c r="O821" s="53">
        <v>0.43115350000000002</v>
      </c>
      <c r="P821" s="53">
        <v>0.37169194</v>
      </c>
      <c r="Q821" s="53">
        <v>0.38365078000000002</v>
      </c>
      <c r="R821" s="53">
        <v>0.40630399</v>
      </c>
      <c r="S821" s="53">
        <v>0.42733354000000001</v>
      </c>
      <c r="T821" s="53">
        <v>0.44383096999999999</v>
      </c>
      <c r="U821" s="53">
        <v>0.44969278000000001</v>
      </c>
      <c r="V821" s="53">
        <v>0.45524893999999999</v>
      </c>
      <c r="W821" s="53">
        <v>0.45515865999999999</v>
      </c>
      <c r="X821" s="53">
        <v>0.44616074</v>
      </c>
      <c r="Y821" s="53">
        <v>0.44612770000000002</v>
      </c>
      <c r="Z821" s="53">
        <v>0.42283382000000003</v>
      </c>
      <c r="AA821" s="53">
        <v>0.43413494000000002</v>
      </c>
      <c r="AB821" s="53">
        <v>0.50620162000000002</v>
      </c>
      <c r="AC821" s="53">
        <v>0.49827377</v>
      </c>
      <c r="AD821" s="53">
        <v>0.46823442999999998</v>
      </c>
      <c r="AE821" s="53">
        <v>0.44211225999999998</v>
      </c>
      <c r="AF821" s="53">
        <v>0.42975792000000002</v>
      </c>
      <c r="AG821" s="53">
        <v>-6.8059140000000004E-2</v>
      </c>
      <c r="AH821" s="53">
        <v>-6.3124159999999999E-2</v>
      </c>
      <c r="AI821" s="53">
        <v>-4.8140570000000001E-2</v>
      </c>
      <c r="AJ821" s="53">
        <v>-5.1363739999999998E-2</v>
      </c>
      <c r="AK821" s="53">
        <v>-5.1906050000000002E-2</v>
      </c>
      <c r="AL821" s="53">
        <v>-4.3769919999999997E-2</v>
      </c>
      <c r="AM821" s="53">
        <v>-4.5591310000000003E-2</v>
      </c>
      <c r="AN821" s="53">
        <v>-3.5597E-4</v>
      </c>
      <c r="AO821" s="53">
        <v>6.9871000000000004E-3</v>
      </c>
      <c r="AP821" s="53">
        <v>3.9728699999999999E-3</v>
      </c>
      <c r="AQ821" s="53">
        <v>-2.0446599999999998E-3</v>
      </c>
      <c r="AR821" s="53">
        <v>-8.0202299999999997E-3</v>
      </c>
      <c r="AS821" s="53">
        <v>-4.22215E-3</v>
      </c>
      <c r="AT821" s="53">
        <v>-3.8123599999999999E-3</v>
      </c>
      <c r="AU821" s="53">
        <v>5.5940000000000003E-5</v>
      </c>
      <c r="AV821" s="53">
        <v>-5.8806199999999996E-3</v>
      </c>
      <c r="AW821" s="53">
        <v>-1.64134E-3</v>
      </c>
      <c r="AX821" s="53">
        <v>-9.4767800000000006E-3</v>
      </c>
      <c r="AY821" s="53">
        <v>-4.6054700000000004E-3</v>
      </c>
      <c r="AZ821" s="53">
        <v>-3.4991519999999998E-2</v>
      </c>
      <c r="BA821" s="53">
        <v>-7.4014239999999995E-2</v>
      </c>
      <c r="BB821" s="53">
        <v>-7.8123609999999996E-2</v>
      </c>
      <c r="BC821" s="53">
        <v>-8.0566899999999997E-2</v>
      </c>
      <c r="BD821" s="53">
        <v>-6.3266119999999995E-2</v>
      </c>
      <c r="BE821" s="53">
        <v>-4.7625540000000001E-2</v>
      </c>
      <c r="BF821" s="53">
        <v>-4.2717390000000001E-2</v>
      </c>
      <c r="BG821" s="53">
        <v>-2.6913820000000001E-2</v>
      </c>
      <c r="BH821" s="53">
        <v>-3.0624499999999999E-2</v>
      </c>
      <c r="BI821" s="53">
        <v>-3.125907E-2</v>
      </c>
      <c r="BJ821" s="53">
        <v>-2.0166690000000001E-2</v>
      </c>
      <c r="BK821" s="53">
        <v>-2.1729600000000002E-2</v>
      </c>
      <c r="BL821" s="53">
        <v>1.2396890000000001E-2</v>
      </c>
      <c r="BM821" s="53">
        <v>2.688844E-2</v>
      </c>
      <c r="BN821" s="53">
        <v>2.7296460000000002E-2</v>
      </c>
      <c r="BO821" s="53">
        <v>2.738852E-2</v>
      </c>
      <c r="BP821" s="53">
        <v>2.4194759999999999E-2</v>
      </c>
      <c r="BQ821" s="53">
        <v>2.3847259999999999E-2</v>
      </c>
      <c r="BR821" s="53">
        <v>2.4641949999999999E-2</v>
      </c>
      <c r="BS821" s="53">
        <v>2.4708839999999999E-2</v>
      </c>
      <c r="BT821" s="53">
        <v>1.6270779999999999E-2</v>
      </c>
      <c r="BU821" s="53">
        <v>1.9404810000000002E-2</v>
      </c>
      <c r="BV821" s="53">
        <v>9.7401999999999992E-3</v>
      </c>
      <c r="BW821" s="53">
        <v>1.0179479999999999E-2</v>
      </c>
      <c r="BX821" s="53">
        <v>-1.8203029999999999E-2</v>
      </c>
      <c r="BY821" s="53">
        <v>-5.3758680000000003E-2</v>
      </c>
      <c r="BZ821" s="53">
        <v>-5.7603719999999997E-2</v>
      </c>
      <c r="CA821" s="53">
        <v>-5.8802670000000001E-2</v>
      </c>
      <c r="CB821" s="53">
        <v>-4.2644040000000001E-2</v>
      </c>
      <c r="CC821" s="53">
        <v>-3.3473280000000001E-2</v>
      </c>
      <c r="CD821" s="53">
        <v>-2.8583730000000002E-2</v>
      </c>
      <c r="CE821" s="53">
        <v>-1.2212229999999999E-2</v>
      </c>
      <c r="CF821" s="53">
        <v>-1.6260589999999998E-2</v>
      </c>
      <c r="CG821" s="53">
        <v>-1.695905E-2</v>
      </c>
      <c r="CH821" s="53">
        <v>-3.8191599999999998E-3</v>
      </c>
      <c r="CI821" s="53">
        <v>-5.2030499999999999E-3</v>
      </c>
      <c r="CJ821" s="53">
        <v>2.122947E-2</v>
      </c>
      <c r="CK821" s="53">
        <v>4.067204E-2</v>
      </c>
      <c r="CL821" s="53">
        <v>4.3450299999999997E-2</v>
      </c>
      <c r="CM821" s="53">
        <v>4.7773860000000001E-2</v>
      </c>
      <c r="CN821" s="53">
        <v>4.6506770000000003E-2</v>
      </c>
      <c r="CO821" s="53">
        <v>4.328804E-2</v>
      </c>
      <c r="CP821" s="53">
        <v>4.434929E-2</v>
      </c>
      <c r="CQ821" s="53">
        <v>4.1783359999999999E-2</v>
      </c>
      <c r="CR821" s="53">
        <v>3.1612790000000002E-2</v>
      </c>
      <c r="CS821" s="53">
        <v>3.3981310000000001E-2</v>
      </c>
      <c r="CT821" s="53">
        <v>2.3049790000000001E-2</v>
      </c>
      <c r="CU821" s="53">
        <v>2.0419469999999999E-2</v>
      </c>
      <c r="CV821" s="53">
        <v>-6.5753599999999997E-3</v>
      </c>
      <c r="CW821" s="53">
        <v>-3.9729769999999998E-2</v>
      </c>
      <c r="CX821" s="53">
        <v>-4.3391699999999998E-2</v>
      </c>
      <c r="CY821" s="53">
        <v>-4.3728830000000003E-2</v>
      </c>
      <c r="CZ821" s="53">
        <v>-2.8361230000000001E-2</v>
      </c>
      <c r="DA821" s="53">
        <v>-1.9321029999999999E-2</v>
      </c>
      <c r="DB821" s="53">
        <v>-1.4450050000000001E-2</v>
      </c>
      <c r="DC821" s="53">
        <v>2.48934E-3</v>
      </c>
      <c r="DD821" s="53">
        <v>-1.8966499999999999E-3</v>
      </c>
      <c r="DE821" s="53">
        <v>-2.6590199999999998E-3</v>
      </c>
      <c r="DF821" s="53">
        <v>1.252837E-2</v>
      </c>
      <c r="DG821" s="53">
        <v>1.13235E-2</v>
      </c>
      <c r="DH821" s="53">
        <v>3.0062080000000001E-2</v>
      </c>
      <c r="DI821" s="53">
        <v>5.4455629999999998E-2</v>
      </c>
      <c r="DJ821" s="53">
        <v>5.9604160000000003E-2</v>
      </c>
      <c r="DK821" s="53">
        <v>6.8159189999999995E-2</v>
      </c>
      <c r="DL821" s="53">
        <v>6.8818790000000005E-2</v>
      </c>
      <c r="DM821" s="53">
        <v>6.2728839999999994E-2</v>
      </c>
      <c r="DN821" s="53">
        <v>6.4056660000000001E-2</v>
      </c>
      <c r="DO821" s="53">
        <v>5.8857880000000001E-2</v>
      </c>
      <c r="DP821" s="53">
        <v>4.6954790000000003E-2</v>
      </c>
      <c r="DQ821" s="53">
        <v>4.8557820000000002E-2</v>
      </c>
      <c r="DR821" s="53">
        <v>3.6359410000000002E-2</v>
      </c>
      <c r="DS821" s="53">
        <v>3.0659470000000001E-2</v>
      </c>
      <c r="DT821" s="53">
        <v>5.0523E-3</v>
      </c>
      <c r="DU821" s="53">
        <v>-2.5700819999999999E-2</v>
      </c>
      <c r="DV821" s="53">
        <v>-2.917968E-2</v>
      </c>
      <c r="DW821" s="53">
        <v>-2.8654990000000002E-2</v>
      </c>
      <c r="DX821" s="53">
        <v>-1.4078449999999999E-2</v>
      </c>
      <c r="DY821" s="53">
        <v>1.1125900000000001E-3</v>
      </c>
      <c r="DZ821" s="53">
        <v>5.9567200000000004E-3</v>
      </c>
      <c r="EA821" s="53">
        <v>2.3716089999999999E-2</v>
      </c>
      <c r="EB821" s="53">
        <v>1.8842569999999999E-2</v>
      </c>
      <c r="EC821" s="53">
        <v>1.7987940000000001E-2</v>
      </c>
      <c r="ED821" s="53">
        <v>3.6131620000000003E-2</v>
      </c>
      <c r="EE821" s="53">
        <v>3.5185210000000001E-2</v>
      </c>
      <c r="EF821" s="53">
        <v>4.2814940000000003E-2</v>
      </c>
      <c r="EG821" s="53">
        <v>7.435696E-2</v>
      </c>
      <c r="EH821" s="53">
        <v>8.2927760000000003E-2</v>
      </c>
      <c r="EI821" s="53">
        <v>9.7592360000000003E-2</v>
      </c>
      <c r="EJ821" s="53">
        <v>0.10103378</v>
      </c>
      <c r="EK821" s="53">
        <v>9.0798240000000002E-2</v>
      </c>
      <c r="EL821" s="53">
        <v>9.251094E-2</v>
      </c>
      <c r="EM821" s="53">
        <v>8.3510780000000007E-2</v>
      </c>
      <c r="EN821" s="53">
        <v>6.9106219999999996E-2</v>
      </c>
      <c r="EO821" s="53">
        <v>6.9603990000000004E-2</v>
      </c>
      <c r="EP821" s="53">
        <v>5.557637E-2</v>
      </c>
      <c r="EQ821" s="53">
        <v>4.5444409999999998E-2</v>
      </c>
      <c r="ER821" s="53">
        <v>2.18408E-2</v>
      </c>
      <c r="ES821" s="53">
        <v>-5.4452700000000003E-3</v>
      </c>
      <c r="ET821" s="53">
        <v>-8.6597900000000005E-3</v>
      </c>
      <c r="EU821" s="53">
        <v>-6.8907500000000002E-3</v>
      </c>
      <c r="EV821" s="53">
        <v>6.5436599999999998E-3</v>
      </c>
      <c r="EW821" s="53">
        <v>60.918849999999999</v>
      </c>
      <c r="EX821" s="53">
        <v>60.216999999999999</v>
      </c>
      <c r="EY821" s="53">
        <v>59.52816</v>
      </c>
      <c r="EZ821" s="53">
        <v>58.90446</v>
      </c>
      <c r="FA821" s="53">
        <v>58.48771</v>
      </c>
      <c r="FB821" s="53">
        <v>58.138010000000001</v>
      </c>
      <c r="FC821" s="53">
        <v>57.882779999999997</v>
      </c>
      <c r="FD821" s="53">
        <v>58.775039999999997</v>
      </c>
      <c r="FE821" s="53">
        <v>61.924480000000003</v>
      </c>
      <c r="FF821" s="53">
        <v>65.425529999999995</v>
      </c>
      <c r="FG821" s="53">
        <v>68.90343</v>
      </c>
      <c r="FH821" s="53">
        <v>71.983990000000006</v>
      </c>
      <c r="FI821" s="53">
        <v>74.578320000000005</v>
      </c>
      <c r="FJ821" s="53">
        <v>76.332980000000006</v>
      </c>
      <c r="FK821" s="53">
        <v>77.320419999999999</v>
      </c>
      <c r="FL821" s="53">
        <v>77.487099999999998</v>
      </c>
      <c r="FM821" s="53">
        <v>76.606949999999998</v>
      </c>
      <c r="FN821" s="53">
        <v>74.389750000000006</v>
      </c>
      <c r="FO821" s="53">
        <v>70.935429999999997</v>
      </c>
      <c r="FP821" s="53">
        <v>67.241010000000003</v>
      </c>
      <c r="FQ821" s="53">
        <v>64.909289999999999</v>
      </c>
      <c r="FR821" s="53">
        <v>63.410249999999998</v>
      </c>
      <c r="FS821" s="53">
        <v>62.248489999999997</v>
      </c>
      <c r="FT821" s="53">
        <v>61.37632</v>
      </c>
      <c r="FU821" s="53">
        <v>1340</v>
      </c>
      <c r="FV821" s="53">
        <v>2922.5169999999998</v>
      </c>
      <c r="FW821" s="53">
        <v>26.132619999999999</v>
      </c>
      <c r="FX821" s="53">
        <v>1</v>
      </c>
    </row>
    <row r="822" spans="1:180" x14ac:dyDescent="0.3">
      <c r="A822" t="s">
        <v>174</v>
      </c>
      <c r="B822" t="s">
        <v>220</v>
      </c>
      <c r="C822" t="s">
        <v>0</v>
      </c>
      <c r="D822" t="s">
        <v>227</v>
      </c>
      <c r="E822" t="s">
        <v>189</v>
      </c>
      <c r="F822" t="s">
        <v>229</v>
      </c>
      <c r="G822" t="s">
        <v>242</v>
      </c>
      <c r="H822" s="53">
        <v>216</v>
      </c>
      <c r="I822" s="53">
        <v>0.40296549999999998</v>
      </c>
      <c r="J822" s="53">
        <v>0.38984436</v>
      </c>
      <c r="K822" s="53">
        <v>0.40093141999999998</v>
      </c>
      <c r="L822" s="53">
        <v>0.39477240000000002</v>
      </c>
      <c r="M822" s="53">
        <v>0.39806770000000002</v>
      </c>
      <c r="N822" s="53">
        <v>0.42368875</v>
      </c>
      <c r="O822" s="53">
        <v>0.40999414000000001</v>
      </c>
      <c r="P822" s="53">
        <v>0.35432467000000001</v>
      </c>
      <c r="Q822" s="53">
        <v>0.38340994</v>
      </c>
      <c r="R822" s="53">
        <v>0.41217011999999997</v>
      </c>
      <c r="S822" s="53">
        <v>0.44629337000000002</v>
      </c>
      <c r="T822" s="53">
        <v>0.45913283999999999</v>
      </c>
      <c r="U822" s="53">
        <v>0.44401996999999999</v>
      </c>
      <c r="V822" s="53">
        <v>0.4470133</v>
      </c>
      <c r="W822" s="53">
        <v>0.45209663999999999</v>
      </c>
      <c r="X822" s="53">
        <v>0.43959499000000002</v>
      </c>
      <c r="Y822" s="53">
        <v>0.44147440999999998</v>
      </c>
      <c r="Z822" s="53">
        <v>0.41979750999999998</v>
      </c>
      <c r="AA822" s="53">
        <v>0.40941805999999997</v>
      </c>
      <c r="AB822" s="53">
        <v>0.43175008999999998</v>
      </c>
      <c r="AC822" s="53">
        <v>0.48201263999999999</v>
      </c>
      <c r="AD822" s="53">
        <v>0.46702850000000001</v>
      </c>
      <c r="AE822" s="53">
        <v>0.43872365000000002</v>
      </c>
      <c r="AF822" s="53">
        <v>0.41995606000000002</v>
      </c>
      <c r="AG822" s="53">
        <v>-6.7868750000000005E-2</v>
      </c>
      <c r="AH822" s="53">
        <v>-6.8443569999999995E-2</v>
      </c>
      <c r="AI822" s="53">
        <v>-4.748935E-2</v>
      </c>
      <c r="AJ822" s="53">
        <v>-4.9709679999999999E-2</v>
      </c>
      <c r="AK822" s="53">
        <v>-5.0371779999999998E-2</v>
      </c>
      <c r="AL822" s="53">
        <v>-3.9705570000000003E-2</v>
      </c>
      <c r="AM822" s="53">
        <v>-1.0385500000000001E-2</v>
      </c>
      <c r="AN822" s="53">
        <v>-2.3949399999999999E-3</v>
      </c>
      <c r="AO822" s="53">
        <v>-9.1109000000000003E-4</v>
      </c>
      <c r="AP822" s="53">
        <v>3.3107000000000002E-3</v>
      </c>
      <c r="AQ822" s="53">
        <v>1.10052E-2</v>
      </c>
      <c r="AR822" s="53">
        <v>7.5422199999999997E-3</v>
      </c>
      <c r="AS822" s="53">
        <v>-5.5686299999999998E-3</v>
      </c>
      <c r="AT822" s="53">
        <v>-1.220275E-2</v>
      </c>
      <c r="AU822" s="53">
        <v>-5.2401000000000001E-3</v>
      </c>
      <c r="AV822" s="53">
        <v>-1.1149640000000001E-2</v>
      </c>
      <c r="AW822" s="53">
        <v>-2.9474700000000002E-3</v>
      </c>
      <c r="AX822" s="53">
        <v>-6.8829900000000003E-3</v>
      </c>
      <c r="AY822" s="53">
        <v>-1.020626E-2</v>
      </c>
      <c r="AZ822" s="53">
        <v>-1.532209E-2</v>
      </c>
      <c r="BA822" s="53">
        <v>-7.2316930000000001E-2</v>
      </c>
      <c r="BB822" s="53">
        <v>-8.2140160000000004E-2</v>
      </c>
      <c r="BC822" s="53">
        <v>-8.6696309999999999E-2</v>
      </c>
      <c r="BD822" s="53">
        <v>-7.3530700000000004E-2</v>
      </c>
      <c r="BE822" s="53">
        <v>-4.7960750000000003E-2</v>
      </c>
      <c r="BF822" s="53">
        <v>-4.8112830000000002E-2</v>
      </c>
      <c r="BG822" s="53">
        <v>-2.7466279999999999E-2</v>
      </c>
      <c r="BH822" s="53">
        <v>-3.0123859999999999E-2</v>
      </c>
      <c r="BI822" s="53">
        <v>-3.0573699999999999E-2</v>
      </c>
      <c r="BJ822" s="53">
        <v>-1.9682499999999999E-2</v>
      </c>
      <c r="BK822" s="53">
        <v>4.44416E-3</v>
      </c>
      <c r="BL822" s="53">
        <v>9.4478800000000005E-3</v>
      </c>
      <c r="BM822" s="53">
        <v>2.20577E-2</v>
      </c>
      <c r="BN822" s="53">
        <v>2.910045E-2</v>
      </c>
      <c r="BO822" s="53">
        <v>4.0784819999999999E-2</v>
      </c>
      <c r="BP822" s="53">
        <v>3.8266540000000002E-2</v>
      </c>
      <c r="BQ822" s="53">
        <v>1.7942969999999999E-2</v>
      </c>
      <c r="BR822" s="53">
        <v>1.418779E-2</v>
      </c>
      <c r="BS822" s="53">
        <v>1.7813559999999999E-2</v>
      </c>
      <c r="BT822" s="53">
        <v>7.7471900000000002E-3</v>
      </c>
      <c r="BU822" s="53">
        <v>1.718047E-2</v>
      </c>
      <c r="BV822" s="53">
        <v>1.035614E-2</v>
      </c>
      <c r="BW822" s="53">
        <v>3.6342900000000001E-3</v>
      </c>
      <c r="BX822" s="53">
        <v>-6.2502E-4</v>
      </c>
      <c r="BY822" s="53">
        <v>-5.3600979999999999E-2</v>
      </c>
      <c r="BZ822" s="53">
        <v>-6.1421000000000003E-2</v>
      </c>
      <c r="CA822" s="53">
        <v>-6.5637929999999997E-2</v>
      </c>
      <c r="CB822" s="53">
        <v>-5.3404750000000001E-2</v>
      </c>
      <c r="CC822" s="53">
        <v>-3.4172519999999998E-2</v>
      </c>
      <c r="CD822" s="53">
        <v>-3.4031819999999997E-2</v>
      </c>
      <c r="CE822" s="53">
        <v>-1.359834E-2</v>
      </c>
      <c r="CF822" s="53">
        <v>-1.6558779999999999E-2</v>
      </c>
      <c r="CG822" s="53">
        <v>-1.6861609999999999E-2</v>
      </c>
      <c r="CH822" s="53">
        <v>-5.8145899999999997E-3</v>
      </c>
      <c r="CI822" s="53">
        <v>1.471513E-2</v>
      </c>
      <c r="CJ822" s="53">
        <v>1.7650180000000001E-2</v>
      </c>
      <c r="CK822" s="53">
        <v>3.7965800000000001E-2</v>
      </c>
      <c r="CL822" s="53">
        <v>4.6962370000000003E-2</v>
      </c>
      <c r="CM822" s="53">
        <v>6.1410100000000002E-2</v>
      </c>
      <c r="CN822" s="53">
        <v>5.9546099999999998E-2</v>
      </c>
      <c r="CO822" s="53">
        <v>3.4227010000000002E-2</v>
      </c>
      <c r="CP822" s="53">
        <v>3.2465769999999998E-2</v>
      </c>
      <c r="CQ822" s="53">
        <v>3.3780459999999998E-2</v>
      </c>
      <c r="CR822" s="53">
        <v>2.0835079999999999E-2</v>
      </c>
      <c r="CS822" s="53">
        <v>3.1120999999999999E-2</v>
      </c>
      <c r="CT822" s="53">
        <v>2.2295909999999999E-2</v>
      </c>
      <c r="CU822" s="53">
        <v>1.322019E-2</v>
      </c>
      <c r="CV822" s="53">
        <v>9.5541099999999993E-3</v>
      </c>
      <c r="CW822" s="53">
        <v>-4.0638390000000003E-2</v>
      </c>
      <c r="CX822" s="53">
        <v>-4.7070979999999998E-2</v>
      </c>
      <c r="CY822" s="53">
        <v>-5.1052939999999998E-2</v>
      </c>
      <c r="CZ822" s="53">
        <v>-3.946558E-2</v>
      </c>
      <c r="DA822" s="53">
        <v>-2.0384309999999999E-2</v>
      </c>
      <c r="DB822" s="53">
        <v>-1.9950800000000001E-2</v>
      </c>
      <c r="DC822" s="53">
        <v>2.6957000000000001E-4</v>
      </c>
      <c r="DD822" s="53">
        <v>-2.9937000000000002E-3</v>
      </c>
      <c r="DE822" s="53">
        <v>-3.1495199999999998E-3</v>
      </c>
      <c r="DF822" s="53">
        <v>8.0533199999999992E-3</v>
      </c>
      <c r="DG822" s="53">
        <v>2.4986120000000001E-2</v>
      </c>
      <c r="DH822" s="53">
        <v>2.5852480000000001E-2</v>
      </c>
      <c r="DI822" s="53">
        <v>5.3873900000000002E-2</v>
      </c>
      <c r="DJ822" s="53">
        <v>6.4824279999999998E-2</v>
      </c>
      <c r="DK822" s="53">
        <v>8.2035369999999996E-2</v>
      </c>
      <c r="DL822" s="53">
        <v>8.0825670000000002E-2</v>
      </c>
      <c r="DM822" s="53">
        <v>5.051108E-2</v>
      </c>
      <c r="DN822" s="53">
        <v>5.0743780000000002E-2</v>
      </c>
      <c r="DO822" s="53">
        <v>4.9747350000000003E-2</v>
      </c>
      <c r="DP822" s="53">
        <v>3.3922969999999997E-2</v>
      </c>
      <c r="DQ822" s="53">
        <v>4.5061549999999999E-2</v>
      </c>
      <c r="DR822" s="53">
        <v>3.4235700000000001E-2</v>
      </c>
      <c r="DS822" s="53">
        <v>2.2806099999999999E-2</v>
      </c>
      <c r="DT822" s="53">
        <v>1.9733259999999999E-2</v>
      </c>
      <c r="DU822" s="53">
        <v>-2.767582E-2</v>
      </c>
      <c r="DV822" s="53">
        <v>-3.2720979999999997E-2</v>
      </c>
      <c r="DW822" s="53">
        <v>-3.6467970000000002E-2</v>
      </c>
      <c r="DX822" s="53">
        <v>-2.5526400000000001E-2</v>
      </c>
      <c r="DY822" s="53">
        <v>-4.7627999999999999E-4</v>
      </c>
      <c r="DZ822" s="53">
        <v>3.7996999999999998E-4</v>
      </c>
      <c r="EA822" s="53">
        <v>2.0292640000000001E-2</v>
      </c>
      <c r="EB822" s="53">
        <v>1.659213E-2</v>
      </c>
      <c r="EC822" s="53">
        <v>1.6648570000000001E-2</v>
      </c>
      <c r="ED822" s="53">
        <v>2.807639E-2</v>
      </c>
      <c r="EE822" s="53">
        <v>3.9815780000000002E-2</v>
      </c>
      <c r="EF822" s="53">
        <v>3.7695300000000001E-2</v>
      </c>
      <c r="EG822" s="53">
        <v>7.6842690000000005E-2</v>
      </c>
      <c r="EH822" s="53">
        <v>9.0614050000000002E-2</v>
      </c>
      <c r="EI822" s="53">
        <v>0.11181499</v>
      </c>
      <c r="EJ822" s="53">
        <v>0.11154998000000001</v>
      </c>
      <c r="EK822" s="53">
        <v>7.4022679999999993E-2</v>
      </c>
      <c r="EL822" s="53">
        <v>7.7134309999999998E-2</v>
      </c>
      <c r="EM822" s="53">
        <v>7.2801009999999999E-2</v>
      </c>
      <c r="EN822" s="53">
        <v>5.28198E-2</v>
      </c>
      <c r="EO822" s="53">
        <v>6.5189490000000003E-2</v>
      </c>
      <c r="EP822" s="53">
        <v>5.1474829999999999E-2</v>
      </c>
      <c r="EQ822" s="53">
        <v>3.6646650000000003E-2</v>
      </c>
      <c r="ER822" s="53">
        <v>3.4430339999999997E-2</v>
      </c>
      <c r="ES822" s="53">
        <v>-8.95987E-3</v>
      </c>
      <c r="ET822" s="53">
        <v>-1.200182E-2</v>
      </c>
      <c r="EU822" s="53">
        <v>-1.5409569999999999E-2</v>
      </c>
      <c r="EV822" s="53">
        <v>-5.4004300000000003E-3</v>
      </c>
      <c r="EW822" s="53">
        <v>61.102440000000001</v>
      </c>
      <c r="EX822" s="53">
        <v>60.528660000000002</v>
      </c>
      <c r="EY822" s="53">
        <v>60.080309999999997</v>
      </c>
      <c r="EZ822" s="53">
        <v>59.773339999999997</v>
      </c>
      <c r="FA822" s="53">
        <v>59.440930000000002</v>
      </c>
      <c r="FB822" s="53">
        <v>59.26538</v>
      </c>
      <c r="FC822" s="53">
        <v>59.196910000000003</v>
      </c>
      <c r="FD822" s="53">
        <v>60.218780000000002</v>
      </c>
      <c r="FE822" s="53">
        <v>62.559060000000002</v>
      </c>
      <c r="FF822" s="53">
        <v>65.494659999999996</v>
      </c>
      <c r="FG822" s="53">
        <v>68.623099999999994</v>
      </c>
      <c r="FH822" s="53">
        <v>71.580830000000006</v>
      </c>
      <c r="FI822" s="53">
        <v>74.070459999999997</v>
      </c>
      <c r="FJ822" s="53">
        <v>76.054760000000002</v>
      </c>
      <c r="FK822" s="53">
        <v>77.068730000000002</v>
      </c>
      <c r="FL822" s="53">
        <v>77.202089999999998</v>
      </c>
      <c r="FM822" s="53">
        <v>76.509969999999996</v>
      </c>
      <c r="FN822" s="53">
        <v>74.751949999999994</v>
      </c>
      <c r="FO822" s="53">
        <v>72.144760000000005</v>
      </c>
      <c r="FP822" s="53">
        <v>68.815110000000004</v>
      </c>
      <c r="FQ822" s="53">
        <v>65.890749999999997</v>
      </c>
      <c r="FR822" s="53">
        <v>64.201980000000006</v>
      </c>
      <c r="FS822" s="53">
        <v>63.036839999999998</v>
      </c>
      <c r="FT822" s="53">
        <v>62.219369999999998</v>
      </c>
      <c r="FU822" s="53">
        <v>1340</v>
      </c>
      <c r="FV822" s="53">
        <v>2789.232</v>
      </c>
      <c r="FW822" s="53">
        <v>16.72335</v>
      </c>
      <c r="FX822" s="53">
        <v>1</v>
      </c>
    </row>
    <row r="823" spans="1:180" x14ac:dyDescent="0.3">
      <c r="A823" t="s">
        <v>174</v>
      </c>
      <c r="B823" t="s">
        <v>220</v>
      </c>
      <c r="C823" t="s">
        <v>0</v>
      </c>
      <c r="D823" t="s">
        <v>248</v>
      </c>
      <c r="E823" t="s">
        <v>187</v>
      </c>
      <c r="F823" t="s">
        <v>229</v>
      </c>
      <c r="G823" t="s">
        <v>242</v>
      </c>
      <c r="H823" s="53">
        <v>216</v>
      </c>
      <c r="I823" s="53">
        <v>0.41068102000000001</v>
      </c>
      <c r="J823" s="53">
        <v>0.36609990999999997</v>
      </c>
      <c r="K823" s="53">
        <v>0.37919123999999998</v>
      </c>
      <c r="L823" s="53">
        <v>0.38046823000000002</v>
      </c>
      <c r="M823" s="53">
        <v>0.37352101999999998</v>
      </c>
      <c r="N823" s="53">
        <v>0.36608414</v>
      </c>
      <c r="O823" s="53">
        <v>0.30961158999999999</v>
      </c>
      <c r="P823" s="53">
        <v>0.28421842000000003</v>
      </c>
      <c r="Q823" s="53">
        <v>0.29340402999999998</v>
      </c>
      <c r="R823" s="53">
        <v>0.32706373999999999</v>
      </c>
      <c r="S823" s="53">
        <v>0.37376272999999999</v>
      </c>
      <c r="T823" s="53">
        <v>0.37767815999999998</v>
      </c>
      <c r="U823" s="53">
        <v>0.39210739</v>
      </c>
      <c r="V823" s="53">
        <v>0.37951977999999997</v>
      </c>
      <c r="W823" s="53">
        <v>0.37671545000000001</v>
      </c>
      <c r="X823" s="53">
        <v>0.36049168999999998</v>
      </c>
      <c r="Y823" s="53">
        <v>0.36746114000000002</v>
      </c>
      <c r="Z823" s="53">
        <v>0.36933191999999998</v>
      </c>
      <c r="AA823" s="53">
        <v>0.37051409000000002</v>
      </c>
      <c r="AB823" s="53">
        <v>0.37799438000000002</v>
      </c>
      <c r="AC823" s="53">
        <v>0.43043616000000001</v>
      </c>
      <c r="AD823" s="53">
        <v>0.45346283999999998</v>
      </c>
      <c r="AE823" s="53">
        <v>0.44707097000000001</v>
      </c>
      <c r="AF823" s="53">
        <v>0.41942879999999999</v>
      </c>
      <c r="AG823" s="53">
        <v>-6.4404370000000002E-2</v>
      </c>
      <c r="AH823" s="53">
        <v>-0.10544878000000001</v>
      </c>
      <c r="AI823" s="53">
        <v>-7.3747759999999996E-2</v>
      </c>
      <c r="AJ823" s="53">
        <v>-6.9009749999999995E-2</v>
      </c>
      <c r="AK823" s="53">
        <v>-7.1990529999999997E-2</v>
      </c>
      <c r="AL823" s="53">
        <v>-6.0697229999999998E-2</v>
      </c>
      <c r="AM823" s="53">
        <v>-2.5168409999999999E-2</v>
      </c>
      <c r="AN823" s="53">
        <v>-3.5898680000000002E-2</v>
      </c>
      <c r="AO823" s="53">
        <v>-4.099013E-2</v>
      </c>
      <c r="AP823" s="53">
        <v>-3.146152E-2</v>
      </c>
      <c r="AQ823" s="53">
        <v>-2.3353079999999998E-2</v>
      </c>
      <c r="AR823" s="53">
        <v>-3.4681070000000001E-2</v>
      </c>
      <c r="AS823" s="53">
        <v>-1.6975870000000001E-2</v>
      </c>
      <c r="AT823" s="53">
        <v>-2.731923E-2</v>
      </c>
      <c r="AU823" s="53">
        <v>-2.8626349999999998E-2</v>
      </c>
      <c r="AV823" s="53">
        <v>-4.2587140000000002E-2</v>
      </c>
      <c r="AW823" s="53">
        <v>-3.1110849999999999E-2</v>
      </c>
      <c r="AX823" s="53">
        <v>-2.8196809999999999E-2</v>
      </c>
      <c r="AY823" s="53">
        <v>-2.725752E-2</v>
      </c>
      <c r="AZ823" s="53">
        <v>-3.2689999999999997E-2</v>
      </c>
      <c r="BA823" s="53">
        <v>-4.360783E-2</v>
      </c>
      <c r="BB823" s="53">
        <v>-8.7337419999999999E-2</v>
      </c>
      <c r="BC823" s="53">
        <v>-7.4720190000000006E-2</v>
      </c>
      <c r="BD823" s="53">
        <v>-7.3657230000000004E-2</v>
      </c>
      <c r="BE823" s="53">
        <v>-4.5789799999999999E-2</v>
      </c>
      <c r="BF823" s="53">
        <v>-8.2846429999999999E-2</v>
      </c>
      <c r="BG823" s="53">
        <v>-5.5710240000000001E-2</v>
      </c>
      <c r="BH823" s="53">
        <v>-5.0558690000000003E-2</v>
      </c>
      <c r="BI823" s="53">
        <v>-5.3602619999999997E-2</v>
      </c>
      <c r="BJ823" s="53">
        <v>-4.5018290000000002E-2</v>
      </c>
      <c r="BK823" s="53">
        <v>-1.406724E-2</v>
      </c>
      <c r="BL823" s="53">
        <v>-2.4979620000000001E-2</v>
      </c>
      <c r="BM823" s="53">
        <v>-2.9425030000000001E-2</v>
      </c>
      <c r="BN823" s="53">
        <v>-1.984083E-2</v>
      </c>
      <c r="BO823" s="53">
        <v>-4.4189700000000004E-3</v>
      </c>
      <c r="BP823" s="53">
        <v>-1.4528249999999999E-2</v>
      </c>
      <c r="BQ823" s="53">
        <v>9.9732000000000011E-4</v>
      </c>
      <c r="BR823" s="53">
        <v>-1.1824289999999999E-2</v>
      </c>
      <c r="BS823" s="53">
        <v>-1.1393439999999999E-2</v>
      </c>
      <c r="BT823" s="53">
        <v>-2.6121120000000001E-2</v>
      </c>
      <c r="BU823" s="53">
        <v>-1.5501239999999999E-2</v>
      </c>
      <c r="BV823" s="53">
        <v>-1.3430839999999999E-2</v>
      </c>
      <c r="BW823" s="53">
        <v>-1.336569E-2</v>
      </c>
      <c r="BX823" s="53">
        <v>-1.6259099999999999E-2</v>
      </c>
      <c r="BY823" s="53">
        <v>-2.799306E-2</v>
      </c>
      <c r="BZ823" s="53">
        <v>-6.7747210000000002E-2</v>
      </c>
      <c r="CA823" s="53">
        <v>-5.2656929999999998E-2</v>
      </c>
      <c r="CB823" s="53">
        <v>-5.286503E-2</v>
      </c>
      <c r="CC823" s="53">
        <v>-3.2897410000000002E-2</v>
      </c>
      <c r="CD823" s="53">
        <v>-6.7192109999999999E-2</v>
      </c>
      <c r="CE823" s="53">
        <v>-4.3217520000000002E-2</v>
      </c>
      <c r="CF823" s="53">
        <v>-3.777954E-2</v>
      </c>
      <c r="CG823" s="53">
        <v>-4.0867220000000003E-2</v>
      </c>
      <c r="CH823" s="53">
        <v>-3.4159099999999998E-2</v>
      </c>
      <c r="CI823" s="53">
        <v>-6.3786099999999998E-3</v>
      </c>
      <c r="CJ823" s="53">
        <v>-1.7417120000000001E-2</v>
      </c>
      <c r="CK823" s="53">
        <v>-2.141508E-2</v>
      </c>
      <c r="CL823" s="53">
        <v>-1.179239E-2</v>
      </c>
      <c r="CM823" s="53">
        <v>8.6947299999999995E-3</v>
      </c>
      <c r="CN823" s="53">
        <v>-5.7048000000000005E-4</v>
      </c>
      <c r="CO823" s="53">
        <v>1.3445479999999999E-2</v>
      </c>
      <c r="CP823" s="53">
        <v>-1.0925500000000001E-3</v>
      </c>
      <c r="CQ823" s="53">
        <v>5.4202999999999999E-4</v>
      </c>
      <c r="CR823" s="53">
        <v>-1.471679E-2</v>
      </c>
      <c r="CS823" s="53">
        <v>-4.6900500000000003E-3</v>
      </c>
      <c r="CT823" s="53">
        <v>-3.2039899999999999E-3</v>
      </c>
      <c r="CU823" s="53">
        <v>-3.7442500000000002E-3</v>
      </c>
      <c r="CV823" s="53">
        <v>-4.8791199999999998E-3</v>
      </c>
      <c r="CW823" s="53">
        <v>-1.7178329999999999E-2</v>
      </c>
      <c r="CX823" s="53">
        <v>-5.4179089999999999E-2</v>
      </c>
      <c r="CY823" s="53">
        <v>-3.7375989999999998E-2</v>
      </c>
      <c r="CZ823" s="53">
        <v>-3.8464390000000001E-2</v>
      </c>
      <c r="DA823" s="53">
        <v>-2.000501E-2</v>
      </c>
      <c r="DB823" s="53">
        <v>-5.1537819999999998E-2</v>
      </c>
      <c r="DC823" s="53">
        <v>-3.0724789999999998E-2</v>
      </c>
      <c r="DD823" s="53">
        <v>-2.5000399999999999E-2</v>
      </c>
      <c r="DE823" s="53">
        <v>-2.8131819999999998E-2</v>
      </c>
      <c r="DF823" s="53">
        <v>-2.3299940000000002E-2</v>
      </c>
      <c r="DG823" s="53">
        <v>1.3100200000000001E-3</v>
      </c>
      <c r="DH823" s="53">
        <v>-9.8546299999999996E-3</v>
      </c>
      <c r="DI823" s="53">
        <v>-1.3405129999999999E-2</v>
      </c>
      <c r="DJ823" s="53">
        <v>-3.7439499999999998E-3</v>
      </c>
      <c r="DK823" s="53">
        <v>2.1808439999999998E-2</v>
      </c>
      <c r="DL823" s="53">
        <v>1.338729E-2</v>
      </c>
      <c r="DM823" s="53">
        <v>2.5893650000000001E-2</v>
      </c>
      <c r="DN823" s="53">
        <v>9.6391900000000006E-3</v>
      </c>
      <c r="DO823" s="53">
        <v>1.2477500000000001E-2</v>
      </c>
      <c r="DP823" s="53">
        <v>-3.31249E-3</v>
      </c>
      <c r="DQ823" s="53">
        <v>6.1211199999999999E-3</v>
      </c>
      <c r="DR823" s="53">
        <v>7.0228699999999996E-3</v>
      </c>
      <c r="DS823" s="53">
        <v>5.87719E-3</v>
      </c>
      <c r="DT823" s="53">
        <v>6.5008899999999996E-3</v>
      </c>
      <c r="DU823" s="53">
        <v>-6.3635999999999996E-3</v>
      </c>
      <c r="DV823" s="53">
        <v>-4.0610960000000002E-2</v>
      </c>
      <c r="DW823" s="53">
        <v>-2.2095050000000001E-2</v>
      </c>
      <c r="DX823" s="53">
        <v>-2.406376E-2</v>
      </c>
      <c r="DY823" s="53">
        <v>-1.3904099999999999E-3</v>
      </c>
      <c r="DZ823" s="53">
        <v>-2.8935470000000001E-2</v>
      </c>
      <c r="EA823" s="53">
        <v>-1.2687260000000001E-2</v>
      </c>
      <c r="EB823" s="53">
        <v>-6.5493399999999998E-3</v>
      </c>
      <c r="EC823" s="53">
        <v>-9.7439299999999996E-3</v>
      </c>
      <c r="ED823" s="53">
        <v>-7.6210000000000002E-3</v>
      </c>
      <c r="EE823" s="53">
        <v>1.2411169999999999E-2</v>
      </c>
      <c r="EF823" s="53">
        <v>1.0644300000000001E-3</v>
      </c>
      <c r="EG823" s="53">
        <v>-1.84004E-3</v>
      </c>
      <c r="EH823" s="53">
        <v>7.8767400000000001E-3</v>
      </c>
      <c r="EI823" s="53">
        <v>4.0742519999999997E-2</v>
      </c>
      <c r="EJ823" s="53">
        <v>3.3540109999999998E-2</v>
      </c>
      <c r="EK823" s="53">
        <v>4.3866839999999997E-2</v>
      </c>
      <c r="EL823" s="53">
        <v>2.5134130000000001E-2</v>
      </c>
      <c r="EM823" s="53">
        <v>2.971041E-2</v>
      </c>
      <c r="EN823" s="53">
        <v>1.315354E-2</v>
      </c>
      <c r="EO823" s="53">
        <v>2.1730719999999999E-2</v>
      </c>
      <c r="EP823" s="53">
        <v>2.1788849999999998E-2</v>
      </c>
      <c r="EQ823" s="53">
        <v>1.976901E-2</v>
      </c>
      <c r="ER823" s="53">
        <v>2.2931790000000001E-2</v>
      </c>
      <c r="ES823" s="53">
        <v>9.2511699999999995E-3</v>
      </c>
      <c r="ET823" s="53">
        <v>-2.1020730000000001E-2</v>
      </c>
      <c r="EU823" s="53">
        <v>-3.1819999999999997E-5</v>
      </c>
      <c r="EV823" s="53">
        <v>-3.2715399999999999E-3</v>
      </c>
      <c r="EW823" s="53">
        <v>60.677889999999998</v>
      </c>
      <c r="EX823" s="53">
        <v>60.00714</v>
      </c>
      <c r="EY823" s="53">
        <v>59.566000000000003</v>
      </c>
      <c r="EZ823" s="53">
        <v>59.152329999999999</v>
      </c>
      <c r="FA823" s="53">
        <v>58.770240000000001</v>
      </c>
      <c r="FB823" s="53">
        <v>58.479340000000001</v>
      </c>
      <c r="FC823" s="53">
        <v>58.927700000000002</v>
      </c>
      <c r="FD823" s="53">
        <v>60.705039999999997</v>
      </c>
      <c r="FE823" s="53">
        <v>63.178220000000003</v>
      </c>
      <c r="FF823" s="53">
        <v>66.095939999999999</v>
      </c>
      <c r="FG823" s="53">
        <v>68.924440000000004</v>
      </c>
      <c r="FH823" s="53">
        <v>71.503219999999999</v>
      </c>
      <c r="FI823" s="53">
        <v>73.549260000000004</v>
      </c>
      <c r="FJ823" s="53">
        <v>75.000510000000006</v>
      </c>
      <c r="FK823" s="53">
        <v>75.651259999999994</v>
      </c>
      <c r="FL823" s="53">
        <v>75.472849999999994</v>
      </c>
      <c r="FM823" s="53">
        <v>74.850650000000002</v>
      </c>
      <c r="FN823" s="53">
        <v>73.221500000000006</v>
      </c>
      <c r="FO823" s="53">
        <v>70.749759999999995</v>
      </c>
      <c r="FP823" s="53">
        <v>67.872810000000001</v>
      </c>
      <c r="FQ823" s="53">
        <v>64.768609999999995</v>
      </c>
      <c r="FR823" s="53">
        <v>62.903779999999998</v>
      </c>
      <c r="FS823" s="53">
        <v>61.79692</v>
      </c>
      <c r="FT823" s="53">
        <v>60.910080000000001</v>
      </c>
      <c r="FU823" s="53">
        <v>1340</v>
      </c>
      <c r="FV823" s="53">
        <v>2607.259</v>
      </c>
      <c r="FW823" s="53">
        <v>15.18323</v>
      </c>
      <c r="FX823" s="53">
        <v>1</v>
      </c>
    </row>
    <row r="824" spans="1:180" x14ac:dyDescent="0.3">
      <c r="A824" t="s">
        <v>174</v>
      </c>
      <c r="B824" t="s">
        <v>220</v>
      </c>
      <c r="C824" t="s">
        <v>0</v>
      </c>
      <c r="D824" t="s">
        <v>248</v>
      </c>
      <c r="E824" t="s">
        <v>189</v>
      </c>
      <c r="F824" t="s">
        <v>229</v>
      </c>
      <c r="G824" t="s">
        <v>242</v>
      </c>
      <c r="H824" s="53">
        <v>216</v>
      </c>
      <c r="I824" s="53">
        <v>0.40118392000000003</v>
      </c>
      <c r="J824" s="53">
        <v>0.38651363999999999</v>
      </c>
      <c r="K824" s="53">
        <v>0.38911018000000003</v>
      </c>
      <c r="L824" s="53">
        <v>0.38508307000000003</v>
      </c>
      <c r="M824" s="53">
        <v>0.38498026000000002</v>
      </c>
      <c r="N824" s="53">
        <v>0.40154918000000001</v>
      </c>
      <c r="O824" s="53">
        <v>0.38707588999999998</v>
      </c>
      <c r="P824" s="53">
        <v>0.31757766999999998</v>
      </c>
      <c r="Q824" s="53">
        <v>0.30951072000000002</v>
      </c>
      <c r="R824" s="53">
        <v>0.34625857999999998</v>
      </c>
      <c r="S824" s="53">
        <v>0.38459706999999999</v>
      </c>
      <c r="T824" s="53">
        <v>0.40112086000000002</v>
      </c>
      <c r="U824" s="53">
        <v>0.39742747</v>
      </c>
      <c r="V824" s="53">
        <v>0.38913955</v>
      </c>
      <c r="W824" s="53">
        <v>0.39852194000000002</v>
      </c>
      <c r="X824" s="53">
        <v>0.40022553999999999</v>
      </c>
      <c r="Y824" s="53">
        <v>0.40754146000000002</v>
      </c>
      <c r="Z824" s="53">
        <v>0.38736144</v>
      </c>
      <c r="AA824" s="53">
        <v>0.38879524999999998</v>
      </c>
      <c r="AB824" s="53">
        <v>0.41265805999999999</v>
      </c>
      <c r="AC824" s="53">
        <v>0.47632622000000002</v>
      </c>
      <c r="AD824" s="53">
        <v>0.46638180000000001</v>
      </c>
      <c r="AE824" s="53">
        <v>0.42866604000000003</v>
      </c>
      <c r="AF824" s="53">
        <v>0.40332966999999997</v>
      </c>
      <c r="AG824" s="53">
        <v>-8.3133020000000002E-2</v>
      </c>
      <c r="AH824" s="53">
        <v>-8.4641629999999995E-2</v>
      </c>
      <c r="AI824" s="53">
        <v>-6.9424410000000006E-2</v>
      </c>
      <c r="AJ824" s="53">
        <v>-6.6144990000000001E-2</v>
      </c>
      <c r="AK824" s="53">
        <v>-6.398819E-2</v>
      </c>
      <c r="AL824" s="53">
        <v>-5.6333769999999998E-2</v>
      </c>
      <c r="AM824" s="53">
        <v>-1.784229E-2</v>
      </c>
      <c r="AN824" s="53">
        <v>-2.4013630000000001E-2</v>
      </c>
      <c r="AO824" s="53">
        <v>-4.2721540000000002E-2</v>
      </c>
      <c r="AP824" s="53">
        <v>-2.4847620000000001E-2</v>
      </c>
      <c r="AQ824" s="53">
        <v>-1.048721E-2</v>
      </c>
      <c r="AR824" s="53">
        <v>-1.46756E-2</v>
      </c>
      <c r="AS824" s="53">
        <v>-2.9294290000000001E-2</v>
      </c>
      <c r="AT824" s="53">
        <v>-3.5955529999999999E-2</v>
      </c>
      <c r="AU824" s="53">
        <v>-2.6257349999999999E-2</v>
      </c>
      <c r="AV824" s="53">
        <v>-2.2965900000000001E-2</v>
      </c>
      <c r="AW824" s="53">
        <v>-1.401695E-2</v>
      </c>
      <c r="AX824" s="53">
        <v>-3.2698339999999999E-2</v>
      </c>
      <c r="AY824" s="53">
        <v>-2.9709369999999999E-2</v>
      </c>
      <c r="AZ824" s="53">
        <v>-3.0737299999999999E-2</v>
      </c>
      <c r="BA824" s="53">
        <v>-7.4474139999999994E-2</v>
      </c>
      <c r="BB824" s="53">
        <v>-8.6667300000000003E-2</v>
      </c>
      <c r="BC824" s="53">
        <v>-0.10048242</v>
      </c>
      <c r="BD824" s="53">
        <v>-9.8144759999999998E-2</v>
      </c>
      <c r="BE824" s="53">
        <v>-6.2494979999999999E-2</v>
      </c>
      <c r="BF824" s="53">
        <v>-6.3591700000000001E-2</v>
      </c>
      <c r="BG824" s="53">
        <v>-4.8632509999999997E-2</v>
      </c>
      <c r="BH824" s="53">
        <v>-4.5923779999999997E-2</v>
      </c>
      <c r="BI824" s="53">
        <v>-4.3848909999999998E-2</v>
      </c>
      <c r="BJ824" s="53">
        <v>-3.6242400000000001E-2</v>
      </c>
      <c r="BK824" s="53">
        <v>-4.7850499999999999E-3</v>
      </c>
      <c r="BL824" s="53">
        <v>-1.105678E-2</v>
      </c>
      <c r="BM824" s="53">
        <v>-2.8597580000000001E-2</v>
      </c>
      <c r="BN824" s="53">
        <v>-1.176174E-2</v>
      </c>
      <c r="BO824" s="53">
        <v>3.3364699999999998E-3</v>
      </c>
      <c r="BP824" s="53">
        <v>1.48997E-3</v>
      </c>
      <c r="BQ824" s="53">
        <v>-1.186512E-2</v>
      </c>
      <c r="BR824" s="53">
        <v>-1.9483009999999999E-2</v>
      </c>
      <c r="BS824" s="53">
        <v>-1.072218E-2</v>
      </c>
      <c r="BT824" s="53">
        <v>-7.0343899999999997E-3</v>
      </c>
      <c r="BU824" s="53">
        <v>1.9109299999999999E-3</v>
      </c>
      <c r="BV824" s="53">
        <v>-1.683958E-2</v>
      </c>
      <c r="BW824" s="53">
        <v>-1.352722E-2</v>
      </c>
      <c r="BX824" s="53">
        <v>-1.497826E-2</v>
      </c>
      <c r="BY824" s="53">
        <v>-5.67094E-2</v>
      </c>
      <c r="BZ824" s="53">
        <v>-6.4180920000000002E-2</v>
      </c>
      <c r="CA824" s="53">
        <v>-7.8012369999999998E-2</v>
      </c>
      <c r="CB824" s="53">
        <v>-7.6429460000000005E-2</v>
      </c>
      <c r="CC824" s="53">
        <v>-4.820116E-2</v>
      </c>
      <c r="CD824" s="53">
        <v>-4.9012559999999997E-2</v>
      </c>
      <c r="CE824" s="53">
        <v>-3.4232110000000003E-2</v>
      </c>
      <c r="CF824" s="53">
        <v>-3.1918599999999998E-2</v>
      </c>
      <c r="CG824" s="53">
        <v>-2.9900489999999998E-2</v>
      </c>
      <c r="CH824" s="53">
        <v>-2.232719E-2</v>
      </c>
      <c r="CI824" s="53">
        <v>4.2583500000000002E-3</v>
      </c>
      <c r="CJ824" s="53">
        <v>-2.0829099999999999E-3</v>
      </c>
      <c r="CK824" s="53">
        <v>-1.8815370000000001E-2</v>
      </c>
      <c r="CL824" s="53">
        <v>-2.6985099999999999E-3</v>
      </c>
      <c r="CM824" s="53">
        <v>1.2910690000000001E-2</v>
      </c>
      <c r="CN824" s="53">
        <v>1.268622E-2</v>
      </c>
      <c r="CO824" s="53">
        <v>2.0628000000000001E-4</v>
      </c>
      <c r="CP824" s="53">
        <v>-8.0741900000000002E-3</v>
      </c>
      <c r="CQ824" s="53">
        <v>3.7429999999999999E-5</v>
      </c>
      <c r="CR824" s="53">
        <v>3.9997399999999999E-3</v>
      </c>
      <c r="CS824" s="53">
        <v>1.2942550000000001E-2</v>
      </c>
      <c r="CT824" s="53">
        <v>-5.8558200000000003E-3</v>
      </c>
      <c r="CU824" s="53">
        <v>-2.31949E-3</v>
      </c>
      <c r="CV824" s="53">
        <v>-4.0636099999999996E-3</v>
      </c>
      <c r="CW824" s="53">
        <v>-4.4405559999999997E-2</v>
      </c>
      <c r="CX824" s="53">
        <v>-4.8606910000000003E-2</v>
      </c>
      <c r="CY824" s="53">
        <v>-6.244968E-2</v>
      </c>
      <c r="CZ824" s="53">
        <v>-6.1389529999999998E-2</v>
      </c>
      <c r="DA824" s="53">
        <v>-3.3907310000000003E-2</v>
      </c>
      <c r="DB824" s="53">
        <v>-3.4433419999999999E-2</v>
      </c>
      <c r="DC824" s="53">
        <v>-1.9831720000000001E-2</v>
      </c>
      <c r="DD824" s="53">
        <v>-1.7913439999999999E-2</v>
      </c>
      <c r="DE824" s="53">
        <v>-1.595208E-2</v>
      </c>
      <c r="DF824" s="53">
        <v>-8.4119699999999995E-3</v>
      </c>
      <c r="DG824" s="53">
        <v>1.3301759999999999E-2</v>
      </c>
      <c r="DH824" s="53">
        <v>6.8909599999999998E-3</v>
      </c>
      <c r="DI824" s="53">
        <v>-9.0331600000000001E-3</v>
      </c>
      <c r="DJ824" s="53">
        <v>6.3647399999999998E-3</v>
      </c>
      <c r="DK824" s="53">
        <v>2.248493E-2</v>
      </c>
      <c r="DL824" s="53">
        <v>2.388245E-2</v>
      </c>
      <c r="DM824" s="53">
        <v>1.2277659999999999E-2</v>
      </c>
      <c r="DN824" s="53">
        <v>3.33461E-3</v>
      </c>
      <c r="DO824" s="53">
        <v>1.0797040000000001E-2</v>
      </c>
      <c r="DP824" s="53">
        <v>1.503386E-2</v>
      </c>
      <c r="DQ824" s="53">
        <v>2.3974160000000001E-2</v>
      </c>
      <c r="DR824" s="53">
        <v>5.1279000000000003E-3</v>
      </c>
      <c r="DS824" s="53">
        <v>8.8882300000000004E-3</v>
      </c>
      <c r="DT824" s="53">
        <v>6.8510400000000001E-3</v>
      </c>
      <c r="DU824" s="53">
        <v>-3.2101749999999998E-2</v>
      </c>
      <c r="DV824" s="53">
        <v>-3.303292E-2</v>
      </c>
      <c r="DW824" s="53">
        <v>-4.688701E-2</v>
      </c>
      <c r="DX824" s="53">
        <v>-4.6349580000000001E-2</v>
      </c>
      <c r="DY824" s="53">
        <v>-1.326927E-2</v>
      </c>
      <c r="DZ824" s="53">
        <v>-1.338349E-2</v>
      </c>
      <c r="EA824" s="53">
        <v>9.6018000000000004E-4</v>
      </c>
      <c r="EB824" s="53">
        <v>2.3077900000000001E-3</v>
      </c>
      <c r="EC824" s="53">
        <v>4.1872000000000003E-3</v>
      </c>
      <c r="ED824" s="53">
        <v>1.16794E-2</v>
      </c>
      <c r="EE824" s="53">
        <v>2.6359E-2</v>
      </c>
      <c r="EF824" s="53">
        <v>1.9847790000000001E-2</v>
      </c>
      <c r="EG824" s="53">
        <v>5.0907699999999997E-3</v>
      </c>
      <c r="EH824" s="53">
        <v>1.945061E-2</v>
      </c>
      <c r="EI824" s="53">
        <v>3.6308609999999998E-2</v>
      </c>
      <c r="EJ824" s="53">
        <v>4.0048019999999997E-2</v>
      </c>
      <c r="EK824" s="53">
        <v>2.970683E-2</v>
      </c>
      <c r="EL824" s="53">
        <v>1.9807140000000001E-2</v>
      </c>
      <c r="EM824" s="53">
        <v>2.6332210000000002E-2</v>
      </c>
      <c r="EN824" s="53">
        <v>3.0965369999999999E-2</v>
      </c>
      <c r="EO824" s="53">
        <v>3.9902050000000001E-2</v>
      </c>
      <c r="EP824" s="53">
        <v>2.0986689999999999E-2</v>
      </c>
      <c r="EQ824" s="53">
        <v>2.5070390000000001E-2</v>
      </c>
      <c r="ER824" s="53">
        <v>2.2610060000000001E-2</v>
      </c>
      <c r="ES824" s="53">
        <v>-1.4337000000000001E-2</v>
      </c>
      <c r="ET824" s="53">
        <v>-1.054655E-2</v>
      </c>
      <c r="EU824" s="53">
        <v>-2.4416960000000001E-2</v>
      </c>
      <c r="EV824" s="53">
        <v>-2.4634280000000001E-2</v>
      </c>
      <c r="EW824" s="53">
        <v>62.944769999999998</v>
      </c>
      <c r="EX824" s="53">
        <v>62.314430000000002</v>
      </c>
      <c r="EY824" s="53">
        <v>61.707340000000002</v>
      </c>
      <c r="EZ824" s="53">
        <v>61.204189999999997</v>
      </c>
      <c r="FA824" s="53">
        <v>60.756259999999997</v>
      </c>
      <c r="FB824" s="53">
        <v>60.340420000000002</v>
      </c>
      <c r="FC824" s="53">
        <v>60.112020000000001</v>
      </c>
      <c r="FD824" s="53">
        <v>61.122639999999997</v>
      </c>
      <c r="FE824" s="53">
        <v>63.328940000000003</v>
      </c>
      <c r="FF824" s="53">
        <v>66.281880000000001</v>
      </c>
      <c r="FG824" s="53">
        <v>69.630970000000005</v>
      </c>
      <c r="FH824" s="53">
        <v>72.566209999999998</v>
      </c>
      <c r="FI824" s="53">
        <v>75.176829999999995</v>
      </c>
      <c r="FJ824" s="53">
        <v>77.150989999999993</v>
      </c>
      <c r="FK824" s="53">
        <v>78.132840000000002</v>
      </c>
      <c r="FL824" s="53">
        <v>78.259659999999997</v>
      </c>
      <c r="FM824" s="53">
        <v>77.4238</v>
      </c>
      <c r="FN824" s="53">
        <v>75.334580000000003</v>
      </c>
      <c r="FO824" s="53">
        <v>72.470359999999999</v>
      </c>
      <c r="FP824" s="53">
        <v>68.828440000000001</v>
      </c>
      <c r="FQ824" s="53">
        <v>65.912109999999998</v>
      </c>
      <c r="FR824" s="53">
        <v>64.327029999999993</v>
      </c>
      <c r="FS824" s="53">
        <v>63.283000000000001</v>
      </c>
      <c r="FT824" s="53">
        <v>62.429969999999997</v>
      </c>
      <c r="FU824" s="53">
        <v>1340</v>
      </c>
      <c r="FV824" s="53">
        <v>2789.232</v>
      </c>
      <c r="FW824" s="53">
        <v>16.72335</v>
      </c>
      <c r="FX824" s="53">
        <v>1</v>
      </c>
    </row>
    <row r="825" spans="1:180" x14ac:dyDescent="0.3">
      <c r="A825" t="s">
        <v>174</v>
      </c>
      <c r="B825" t="s">
        <v>220</v>
      </c>
      <c r="C825" t="s">
        <v>0</v>
      </c>
      <c r="D825" t="s">
        <v>248</v>
      </c>
      <c r="E825" t="s">
        <v>190</v>
      </c>
      <c r="F825" t="s">
        <v>229</v>
      </c>
      <c r="G825" t="s">
        <v>242</v>
      </c>
      <c r="H825" s="53">
        <v>216</v>
      </c>
      <c r="I825" s="53">
        <v>0.40197168999999999</v>
      </c>
      <c r="J825" s="53">
        <v>0.39719505999999999</v>
      </c>
      <c r="K825" s="53">
        <v>0.4060705</v>
      </c>
      <c r="L825" s="53">
        <v>0.39526422999999999</v>
      </c>
      <c r="M825" s="53">
        <v>0.38537100000000002</v>
      </c>
      <c r="N825" s="53">
        <v>0.4113059</v>
      </c>
      <c r="O825" s="53">
        <v>0.42204607</v>
      </c>
      <c r="P825" s="53">
        <v>0.34236539999999999</v>
      </c>
      <c r="Q825" s="53">
        <v>0.32401814000000001</v>
      </c>
      <c r="R825" s="53">
        <v>0.33870613999999999</v>
      </c>
      <c r="S825" s="53">
        <v>0.36427514</v>
      </c>
      <c r="T825" s="53">
        <v>0.37776779999999999</v>
      </c>
      <c r="U825" s="53">
        <v>0.39237523000000002</v>
      </c>
      <c r="V825" s="53">
        <v>0.39284416999999999</v>
      </c>
      <c r="W825" s="53">
        <v>0.39763633999999998</v>
      </c>
      <c r="X825" s="53">
        <v>0.38961755999999997</v>
      </c>
      <c r="Y825" s="53">
        <v>0.38980354</v>
      </c>
      <c r="Z825" s="53">
        <v>0.38662877000000001</v>
      </c>
      <c r="AA825" s="53">
        <v>0.40352342000000002</v>
      </c>
      <c r="AB825" s="53">
        <v>0.48172363000000001</v>
      </c>
      <c r="AC825" s="53">
        <v>0.48763079999999998</v>
      </c>
      <c r="AD825" s="53">
        <v>0.45847080000000001</v>
      </c>
      <c r="AE825" s="53">
        <v>0.42818889999999998</v>
      </c>
      <c r="AF825" s="53">
        <v>0.41451588</v>
      </c>
      <c r="AG825" s="53">
        <v>-7.6384060000000004E-2</v>
      </c>
      <c r="AH825" s="53">
        <v>-6.9306409999999999E-2</v>
      </c>
      <c r="AI825" s="53">
        <v>-5.1528459999999998E-2</v>
      </c>
      <c r="AJ825" s="53">
        <v>-5.410599E-2</v>
      </c>
      <c r="AK825" s="53">
        <v>-6.0712049999999997E-2</v>
      </c>
      <c r="AL825" s="53">
        <v>-5.177263E-2</v>
      </c>
      <c r="AM825" s="53">
        <v>-3.025477E-2</v>
      </c>
      <c r="AN825" s="53">
        <v>-1.0577349999999999E-2</v>
      </c>
      <c r="AO825" s="53">
        <v>-2.035878E-2</v>
      </c>
      <c r="AP825" s="53">
        <v>-2.3215179999999998E-2</v>
      </c>
      <c r="AQ825" s="53">
        <v>-2.3431509999999999E-2</v>
      </c>
      <c r="AR825" s="53">
        <v>-2.4959209999999999E-2</v>
      </c>
      <c r="AS825" s="53">
        <v>-1.743047E-2</v>
      </c>
      <c r="AT825" s="53">
        <v>-1.7703750000000001E-2</v>
      </c>
      <c r="AU825" s="53">
        <v>-1.43678E-2</v>
      </c>
      <c r="AV825" s="53">
        <v>-2.4014489999999999E-2</v>
      </c>
      <c r="AW825" s="53">
        <v>-1.755052E-2</v>
      </c>
      <c r="AX825" s="53">
        <v>-2.293183E-2</v>
      </c>
      <c r="AY825" s="53">
        <v>-1.8275409999999999E-2</v>
      </c>
      <c r="AZ825" s="53">
        <v>-3.9803770000000002E-2</v>
      </c>
      <c r="BA825" s="53">
        <v>-8.2181069999999995E-2</v>
      </c>
      <c r="BB825" s="53">
        <v>-8.7783219999999995E-2</v>
      </c>
      <c r="BC825" s="53">
        <v>-9.6005069999999998E-2</v>
      </c>
      <c r="BD825" s="53">
        <v>-8.31929E-2</v>
      </c>
      <c r="BE825" s="53">
        <v>-5.4883460000000002E-2</v>
      </c>
      <c r="BF825" s="53">
        <v>-4.7995700000000002E-2</v>
      </c>
      <c r="BG825" s="53">
        <v>-2.9038870000000001E-2</v>
      </c>
      <c r="BH825" s="53">
        <v>-3.2239120000000003E-2</v>
      </c>
      <c r="BI825" s="53">
        <v>-3.9970239999999997E-2</v>
      </c>
      <c r="BJ825" s="53">
        <v>-2.7406839999999998E-2</v>
      </c>
      <c r="BK825" s="53">
        <v>-8.0558299999999999E-3</v>
      </c>
      <c r="BL825" s="53">
        <v>3.20799E-3</v>
      </c>
      <c r="BM825" s="53">
        <v>-7.5021100000000002E-3</v>
      </c>
      <c r="BN825" s="53">
        <v>-1.138955E-2</v>
      </c>
      <c r="BO825" s="53">
        <v>-1.047991E-2</v>
      </c>
      <c r="BP825" s="53">
        <v>-1.045401E-2</v>
      </c>
      <c r="BQ825" s="53">
        <v>-2.4444499999999999E-3</v>
      </c>
      <c r="BR825" s="53">
        <v>-2.7195700000000001E-3</v>
      </c>
      <c r="BS825" s="53">
        <v>1.0309500000000001E-3</v>
      </c>
      <c r="BT825" s="53">
        <v>-8.5534700000000005E-3</v>
      </c>
      <c r="BU825" s="53">
        <v>-2.7144500000000002E-3</v>
      </c>
      <c r="BV825" s="53">
        <v>-6.6792600000000002E-3</v>
      </c>
      <c r="BW825" s="53">
        <v>-2.0566199999999999E-3</v>
      </c>
      <c r="BX825" s="53">
        <v>-2.2003660000000001E-2</v>
      </c>
      <c r="BY825" s="53">
        <v>-5.9759550000000002E-2</v>
      </c>
      <c r="BZ825" s="53">
        <v>-6.5241499999999994E-2</v>
      </c>
      <c r="CA825" s="53">
        <v>-7.3327229999999993E-2</v>
      </c>
      <c r="CB825" s="53">
        <v>-6.1932279999999999E-2</v>
      </c>
      <c r="CC825" s="53">
        <v>-3.999221E-2</v>
      </c>
      <c r="CD825" s="53">
        <v>-3.3235960000000002E-2</v>
      </c>
      <c r="CE825" s="53">
        <v>-1.346263E-2</v>
      </c>
      <c r="CF825" s="53">
        <v>-1.70942E-2</v>
      </c>
      <c r="CG825" s="53">
        <v>-2.560451E-2</v>
      </c>
      <c r="CH825" s="53">
        <v>-1.0531169999999999E-2</v>
      </c>
      <c r="CI825" s="53">
        <v>7.3191000000000003E-3</v>
      </c>
      <c r="CJ825" s="53">
        <v>1.275566E-2</v>
      </c>
      <c r="CK825" s="53">
        <v>1.4024E-3</v>
      </c>
      <c r="CL825" s="53">
        <v>-3.19915E-3</v>
      </c>
      <c r="CM825" s="53">
        <v>-1.5096700000000001E-3</v>
      </c>
      <c r="CN825" s="53">
        <v>-4.0776000000000001E-4</v>
      </c>
      <c r="CO825" s="53">
        <v>7.9348500000000002E-3</v>
      </c>
      <c r="CP825" s="53">
        <v>7.6584299999999999E-3</v>
      </c>
      <c r="CQ825" s="53">
        <v>1.1696079999999999E-2</v>
      </c>
      <c r="CR825" s="53">
        <v>2.1547699999999999E-3</v>
      </c>
      <c r="CS825" s="53">
        <v>7.5609500000000003E-3</v>
      </c>
      <c r="CT825" s="53">
        <v>4.5772299999999998E-3</v>
      </c>
      <c r="CU825" s="53">
        <v>9.1764800000000007E-3</v>
      </c>
      <c r="CV825" s="53">
        <v>-9.6753700000000008E-3</v>
      </c>
      <c r="CW825" s="53">
        <v>-4.4230470000000001E-2</v>
      </c>
      <c r="CX825" s="53">
        <v>-4.9629149999999997E-2</v>
      </c>
      <c r="CY825" s="53">
        <v>-5.7620610000000003E-2</v>
      </c>
      <c r="CZ825" s="53">
        <v>-4.7207230000000003E-2</v>
      </c>
      <c r="DA825" s="53">
        <v>-2.510095E-2</v>
      </c>
      <c r="DB825" s="53">
        <v>-1.847623E-2</v>
      </c>
      <c r="DC825" s="53">
        <v>2.1136000000000002E-3</v>
      </c>
      <c r="DD825" s="53">
        <v>-1.9492699999999999E-3</v>
      </c>
      <c r="DE825" s="53">
        <v>-1.123878E-2</v>
      </c>
      <c r="DF825" s="53">
        <v>6.3445000000000003E-3</v>
      </c>
      <c r="DG825" s="53">
        <v>2.2694019999999999E-2</v>
      </c>
      <c r="DH825" s="53">
        <v>2.2303340000000001E-2</v>
      </c>
      <c r="DI825" s="53">
        <v>1.0306890000000001E-2</v>
      </c>
      <c r="DJ825" s="53">
        <v>4.9912200000000002E-3</v>
      </c>
      <c r="DK825" s="53">
        <v>7.4605499999999998E-3</v>
      </c>
      <c r="DL825" s="53">
        <v>9.6384799999999996E-3</v>
      </c>
      <c r="DM825" s="53">
        <v>1.831412E-2</v>
      </c>
      <c r="DN825" s="53">
        <v>1.8036429999999999E-2</v>
      </c>
      <c r="DO825" s="53">
        <v>2.2361209999999999E-2</v>
      </c>
      <c r="DP825" s="53">
        <v>1.2863039999999999E-2</v>
      </c>
      <c r="DQ825" s="53">
        <v>1.7836370000000001E-2</v>
      </c>
      <c r="DR825" s="53">
        <v>1.5833730000000001E-2</v>
      </c>
      <c r="DS825" s="53">
        <v>2.040956E-2</v>
      </c>
      <c r="DT825" s="53">
        <v>2.65293E-3</v>
      </c>
      <c r="DU825" s="53">
        <v>-2.870139E-2</v>
      </c>
      <c r="DV825" s="53">
        <v>-3.4016820000000003E-2</v>
      </c>
      <c r="DW825" s="53">
        <v>-4.1914020000000003E-2</v>
      </c>
      <c r="DX825" s="53">
        <v>-3.2482190000000001E-2</v>
      </c>
      <c r="DY825" s="53">
        <v>-3.6003300000000001E-3</v>
      </c>
      <c r="DZ825" s="53">
        <v>2.8344799999999999E-3</v>
      </c>
      <c r="EA825" s="53">
        <v>2.4603199999999999E-2</v>
      </c>
      <c r="EB825" s="53">
        <v>1.991762E-2</v>
      </c>
      <c r="EC825" s="53">
        <v>9.5030500000000007E-3</v>
      </c>
      <c r="ED825" s="53">
        <v>3.0710299999999999E-2</v>
      </c>
      <c r="EE825" s="53">
        <v>4.4892939999999999E-2</v>
      </c>
      <c r="EF825" s="53">
        <v>3.608865E-2</v>
      </c>
      <c r="EG825" s="53">
        <v>2.316358E-2</v>
      </c>
      <c r="EH825" s="53">
        <v>1.6816850000000001E-2</v>
      </c>
      <c r="EI825" s="53">
        <v>2.041215E-2</v>
      </c>
      <c r="EJ825" s="53">
        <v>2.4143680000000001E-2</v>
      </c>
      <c r="EK825" s="53">
        <v>3.3300139999999999E-2</v>
      </c>
      <c r="EL825" s="53">
        <v>3.3020609999999999E-2</v>
      </c>
      <c r="EM825" s="53">
        <v>3.775995E-2</v>
      </c>
      <c r="EN825" s="53">
        <v>2.8324040000000002E-2</v>
      </c>
      <c r="EO825" s="53">
        <v>3.2672420000000001E-2</v>
      </c>
      <c r="EP825" s="53">
        <v>3.2086299999999998E-2</v>
      </c>
      <c r="EQ825" s="53">
        <v>3.6628349999999997E-2</v>
      </c>
      <c r="ER825" s="53">
        <v>2.0453019999999999E-2</v>
      </c>
      <c r="ES825" s="53">
        <v>-6.2798799999999998E-3</v>
      </c>
      <c r="ET825" s="53">
        <v>-1.147509E-2</v>
      </c>
      <c r="EU825" s="53">
        <v>-1.9236179999999999E-2</v>
      </c>
      <c r="EV825" s="53">
        <v>-1.122159E-2</v>
      </c>
      <c r="EW825" s="53">
        <v>60.243699999999997</v>
      </c>
      <c r="EX825" s="53">
        <v>59.677199999999999</v>
      </c>
      <c r="EY825" s="53">
        <v>59.06091</v>
      </c>
      <c r="EZ825" s="53">
        <v>58.53313</v>
      </c>
      <c r="FA825" s="53">
        <v>58.168489999999998</v>
      </c>
      <c r="FB825" s="53">
        <v>57.757339999999999</v>
      </c>
      <c r="FC825" s="53">
        <v>57.394649999999999</v>
      </c>
      <c r="FD825" s="53">
        <v>58.312069999999999</v>
      </c>
      <c r="FE825" s="53">
        <v>61.124420000000001</v>
      </c>
      <c r="FF825" s="53">
        <v>64.446979999999996</v>
      </c>
      <c r="FG825" s="53">
        <v>67.882840000000002</v>
      </c>
      <c r="FH825" s="53">
        <v>71.192830000000001</v>
      </c>
      <c r="FI825" s="53">
        <v>73.896969999999996</v>
      </c>
      <c r="FJ825" s="53">
        <v>76.068820000000002</v>
      </c>
      <c r="FK825" s="53">
        <v>77.239140000000006</v>
      </c>
      <c r="FL825" s="53">
        <v>77.382670000000005</v>
      </c>
      <c r="FM825" s="53">
        <v>76.549130000000005</v>
      </c>
      <c r="FN825" s="53">
        <v>74.528980000000004</v>
      </c>
      <c r="FO825" s="53">
        <v>71.263220000000004</v>
      </c>
      <c r="FP825" s="53">
        <v>67.530680000000004</v>
      </c>
      <c r="FQ825" s="53">
        <v>65.166250000000005</v>
      </c>
      <c r="FR825" s="53">
        <v>63.799460000000003</v>
      </c>
      <c r="FS825" s="53">
        <v>62.793950000000002</v>
      </c>
      <c r="FT825" s="53">
        <v>61.963720000000002</v>
      </c>
      <c r="FU825" s="53">
        <v>1340</v>
      </c>
      <c r="FV825" s="53">
        <v>2922.5169999999998</v>
      </c>
      <c r="FW825" s="53">
        <v>26.132619999999999</v>
      </c>
      <c r="FX825" s="53">
        <v>1</v>
      </c>
    </row>
    <row r="826" spans="1:180" x14ac:dyDescent="0.3">
      <c r="A826" t="s">
        <v>174</v>
      </c>
      <c r="B826" t="s">
        <v>220</v>
      </c>
      <c r="C826" t="s">
        <v>0</v>
      </c>
      <c r="D826" t="s">
        <v>227</v>
      </c>
      <c r="E826" t="s">
        <v>190</v>
      </c>
      <c r="F826" t="s">
        <v>230</v>
      </c>
      <c r="G826" t="s">
        <v>242</v>
      </c>
      <c r="H826" s="53">
        <v>54</v>
      </c>
      <c r="I826" s="53">
        <v>9.8430660000000003E-2</v>
      </c>
      <c r="J826" s="53">
        <v>9.5063060000000005E-2</v>
      </c>
      <c r="K826" s="53">
        <v>9.5199839999999994E-2</v>
      </c>
      <c r="L826" s="53">
        <v>9.112365E-2</v>
      </c>
      <c r="M826" s="53">
        <v>9.1988570000000006E-2</v>
      </c>
      <c r="N826" s="53">
        <v>9.2885079999999995E-2</v>
      </c>
      <c r="O826" s="53">
        <v>8.6221640000000002E-2</v>
      </c>
      <c r="P826" s="53">
        <v>5.0074180000000003E-2</v>
      </c>
      <c r="Q826" s="53">
        <v>4.725174E-2</v>
      </c>
      <c r="R826" s="53">
        <v>4.9403269999999999E-2</v>
      </c>
      <c r="S826" s="53">
        <v>5.477485E-2</v>
      </c>
      <c r="T826" s="53">
        <v>5.932105E-2</v>
      </c>
      <c r="U826" s="53">
        <v>6.1436930000000001E-2</v>
      </c>
      <c r="V826" s="53">
        <v>6.6963830000000002E-2</v>
      </c>
      <c r="W826" s="53">
        <v>7.1324330000000005E-2</v>
      </c>
      <c r="X826" s="53">
        <v>6.4493599999999998E-2</v>
      </c>
      <c r="Y826" s="53">
        <v>6.3541100000000003E-2</v>
      </c>
      <c r="Z826" s="53">
        <v>6.3102400000000003E-2</v>
      </c>
      <c r="AA826" s="53">
        <v>7.2661320000000001E-2</v>
      </c>
      <c r="AB826" s="53">
        <v>0.11113675000000001</v>
      </c>
      <c r="AC826" s="53">
        <v>0.11444522</v>
      </c>
      <c r="AD826" s="53">
        <v>0.10864028000000001</v>
      </c>
      <c r="AE826" s="53">
        <v>0.10288318</v>
      </c>
      <c r="AF826" s="53">
        <v>9.8493250000000004E-2</v>
      </c>
      <c r="AG826" s="53">
        <v>-3.0685049999999998E-2</v>
      </c>
      <c r="AH826" s="53">
        <v>-2.979921E-2</v>
      </c>
      <c r="AI826" s="53">
        <v>-2.3766369999999998E-2</v>
      </c>
      <c r="AJ826" s="53">
        <v>-2.537238E-2</v>
      </c>
      <c r="AK826" s="53">
        <v>-2.5151349999999999E-2</v>
      </c>
      <c r="AL826" s="53">
        <v>-2.6831460000000001E-2</v>
      </c>
      <c r="AM826" s="53">
        <v>-1.7596110000000002E-2</v>
      </c>
      <c r="AN826" s="53">
        <v>-1.8949420000000002E-2</v>
      </c>
      <c r="AO826" s="53">
        <v>-9.1999600000000001E-3</v>
      </c>
      <c r="AP826" s="53">
        <v>-7.2771099999999998E-3</v>
      </c>
      <c r="AQ826" s="53">
        <v>-4.22171E-3</v>
      </c>
      <c r="AR826" s="53">
        <v>-3.8193900000000002E-3</v>
      </c>
      <c r="AS826" s="53">
        <v>-5.3708100000000002E-3</v>
      </c>
      <c r="AT826" s="53">
        <v>-3.28283E-3</v>
      </c>
      <c r="AU826" s="53">
        <v>-8.1899000000000002E-4</v>
      </c>
      <c r="AV826" s="53">
        <v>-1.081212E-2</v>
      </c>
      <c r="AW826" s="53">
        <v>-9.5739299999999996E-3</v>
      </c>
      <c r="AX826" s="53">
        <v>-1.4215739999999999E-2</v>
      </c>
      <c r="AY826" s="53">
        <v>-1.399514E-2</v>
      </c>
      <c r="AZ826" s="53">
        <v>-1.9305409999999999E-2</v>
      </c>
      <c r="BA826" s="53">
        <v>-2.7687489999999999E-2</v>
      </c>
      <c r="BB826" s="53">
        <v>-3.3927209999999999E-2</v>
      </c>
      <c r="BC826" s="53">
        <v>-3.2952420000000003E-2</v>
      </c>
      <c r="BD826" s="53">
        <v>-3.3345029999999998E-2</v>
      </c>
      <c r="BE826" s="53">
        <v>-2.3378179999999998E-2</v>
      </c>
      <c r="BF826" s="53">
        <v>-2.3214769999999999E-2</v>
      </c>
      <c r="BG826" s="53">
        <v>-1.7817530000000002E-2</v>
      </c>
      <c r="BH826" s="53">
        <v>-1.9192890000000001E-2</v>
      </c>
      <c r="BI826" s="53">
        <v>-1.883553E-2</v>
      </c>
      <c r="BJ826" s="53">
        <v>-1.8620419999999999E-2</v>
      </c>
      <c r="BK826" s="53">
        <v>-1.0351030000000001E-2</v>
      </c>
      <c r="BL826" s="53">
        <v>-1.23505E-2</v>
      </c>
      <c r="BM826" s="53">
        <v>-5.3891499999999997E-3</v>
      </c>
      <c r="BN826" s="53">
        <v>-3.8888299999999998E-3</v>
      </c>
      <c r="BO826" s="53">
        <v>-1.0158000000000001E-3</v>
      </c>
      <c r="BP826" s="53">
        <v>-7.0889E-4</v>
      </c>
      <c r="BQ826" s="53">
        <v>-2.1133900000000001E-3</v>
      </c>
      <c r="BR826" s="53">
        <v>2.3419000000000001E-4</v>
      </c>
      <c r="BS826" s="53">
        <v>2.35243E-3</v>
      </c>
      <c r="BT826" s="53">
        <v>-6.8293399999999997E-3</v>
      </c>
      <c r="BU826" s="53">
        <v>-5.7046800000000002E-3</v>
      </c>
      <c r="BV826" s="53">
        <v>-9.18244E-3</v>
      </c>
      <c r="BW826" s="53">
        <v>-8.6413800000000006E-3</v>
      </c>
      <c r="BX826" s="53">
        <v>-1.20518E-2</v>
      </c>
      <c r="BY826" s="53">
        <v>-1.9567919999999999E-2</v>
      </c>
      <c r="BZ826" s="53">
        <v>-2.5140050000000001E-2</v>
      </c>
      <c r="CA826" s="53">
        <v>-2.4154249999999999E-2</v>
      </c>
      <c r="CB826" s="53">
        <v>-2.4879640000000001E-2</v>
      </c>
      <c r="CC826" s="53">
        <v>-1.8317449999999999E-2</v>
      </c>
      <c r="CD826" s="53">
        <v>-1.865441E-2</v>
      </c>
      <c r="CE826" s="53">
        <v>-1.369739E-2</v>
      </c>
      <c r="CF826" s="53">
        <v>-1.4912999999999999E-2</v>
      </c>
      <c r="CG826" s="53">
        <v>-1.446122E-2</v>
      </c>
      <c r="CH826" s="53">
        <v>-1.2933490000000001E-2</v>
      </c>
      <c r="CI826" s="53">
        <v>-5.3331200000000002E-3</v>
      </c>
      <c r="CJ826" s="53">
        <v>-7.7801099999999998E-3</v>
      </c>
      <c r="CK826" s="53">
        <v>-2.7497899999999998E-3</v>
      </c>
      <c r="CL826" s="53">
        <v>-1.54211E-3</v>
      </c>
      <c r="CM826" s="53">
        <v>1.2045999999999999E-3</v>
      </c>
      <c r="CN826" s="53">
        <v>1.4454400000000001E-3</v>
      </c>
      <c r="CO826" s="53">
        <v>1.4268000000000001E-4</v>
      </c>
      <c r="CP826" s="53">
        <v>2.6700600000000001E-3</v>
      </c>
      <c r="CQ826" s="53">
        <v>4.5489500000000004E-3</v>
      </c>
      <c r="CR826" s="53">
        <v>-4.0708799999999998E-3</v>
      </c>
      <c r="CS826" s="53">
        <v>-3.02484E-3</v>
      </c>
      <c r="CT826" s="53">
        <v>-5.69639E-3</v>
      </c>
      <c r="CU826" s="53">
        <v>-4.9333900000000002E-3</v>
      </c>
      <c r="CV826" s="53">
        <v>-7.0279599999999998E-3</v>
      </c>
      <c r="CW826" s="53">
        <v>-1.394433E-2</v>
      </c>
      <c r="CX826" s="53">
        <v>-1.9054080000000001E-2</v>
      </c>
      <c r="CY826" s="53">
        <v>-1.8060659999999999E-2</v>
      </c>
      <c r="CZ826" s="53">
        <v>-1.9016539999999998E-2</v>
      </c>
      <c r="DA826" s="53">
        <v>-1.3256739999999999E-2</v>
      </c>
      <c r="DB826" s="53">
        <v>-1.409404E-2</v>
      </c>
      <c r="DC826" s="53">
        <v>-9.5772400000000008E-3</v>
      </c>
      <c r="DD826" s="53">
        <v>-1.0633099999999999E-2</v>
      </c>
      <c r="DE826" s="53">
        <v>-1.0086899999999999E-2</v>
      </c>
      <c r="DF826" s="53">
        <v>-7.24655E-3</v>
      </c>
      <c r="DG826" s="53">
        <v>-3.1520000000000002E-4</v>
      </c>
      <c r="DH826" s="53">
        <v>-3.2097200000000001E-3</v>
      </c>
      <c r="DI826" s="53">
        <v>-1.1042E-4</v>
      </c>
      <c r="DJ826" s="53">
        <v>8.0460999999999998E-4</v>
      </c>
      <c r="DK826" s="53">
        <v>3.4250000000000001E-3</v>
      </c>
      <c r="DL826" s="53">
        <v>3.59976E-3</v>
      </c>
      <c r="DM826" s="53">
        <v>2.3987600000000002E-3</v>
      </c>
      <c r="DN826" s="53">
        <v>5.1059399999999998E-3</v>
      </c>
      <c r="DO826" s="53">
        <v>6.74546E-3</v>
      </c>
      <c r="DP826" s="53">
        <v>-1.3124199999999999E-3</v>
      </c>
      <c r="DQ826" s="53">
        <v>-3.4500999999999998E-4</v>
      </c>
      <c r="DR826" s="53">
        <v>-2.2103399999999999E-3</v>
      </c>
      <c r="DS826" s="53">
        <v>-1.2254E-3</v>
      </c>
      <c r="DT826" s="53">
        <v>-2.0041299999999998E-3</v>
      </c>
      <c r="DU826" s="53">
        <v>-8.3207400000000001E-3</v>
      </c>
      <c r="DV826" s="53">
        <v>-1.296812E-2</v>
      </c>
      <c r="DW826" s="53">
        <v>-1.196708E-2</v>
      </c>
      <c r="DX826" s="53">
        <v>-1.3153430000000001E-2</v>
      </c>
      <c r="DY826" s="53">
        <v>-5.9498600000000004E-3</v>
      </c>
      <c r="DZ826" s="53">
        <v>-7.5096E-3</v>
      </c>
      <c r="EA826" s="53">
        <v>-3.6283999999999999E-3</v>
      </c>
      <c r="EB826" s="53">
        <v>-4.4536200000000001E-3</v>
      </c>
      <c r="EC826" s="53">
        <v>-3.77108E-3</v>
      </c>
      <c r="ED826" s="53">
        <v>9.6449000000000003E-4</v>
      </c>
      <c r="EE826" s="53">
        <v>6.9298700000000003E-3</v>
      </c>
      <c r="EF826" s="53">
        <v>3.3892000000000002E-3</v>
      </c>
      <c r="EG826" s="53">
        <v>3.70039E-3</v>
      </c>
      <c r="EH826" s="53">
        <v>4.1928900000000003E-3</v>
      </c>
      <c r="EI826" s="53">
        <v>6.6309100000000003E-3</v>
      </c>
      <c r="EJ826" s="53">
        <v>6.71027E-3</v>
      </c>
      <c r="EK826" s="53">
        <v>5.6561700000000003E-3</v>
      </c>
      <c r="EL826" s="53">
        <v>8.6229600000000007E-3</v>
      </c>
      <c r="EM826" s="53">
        <v>9.9168799999999994E-3</v>
      </c>
      <c r="EN826" s="53">
        <v>2.6703500000000002E-3</v>
      </c>
      <c r="EO826" s="53">
        <v>3.52425E-3</v>
      </c>
      <c r="EP826" s="53">
        <v>2.8229599999999998E-3</v>
      </c>
      <c r="EQ826" s="53">
        <v>4.1283500000000002E-3</v>
      </c>
      <c r="ER826" s="53">
        <v>5.2494899999999999E-3</v>
      </c>
      <c r="ES826" s="53">
        <v>-2.0117E-4</v>
      </c>
      <c r="ET826" s="53">
        <v>-4.1809600000000001E-3</v>
      </c>
      <c r="EU826" s="53">
        <v>-3.16891E-3</v>
      </c>
      <c r="EV826" s="53">
        <v>-4.6880400000000001E-3</v>
      </c>
      <c r="EW826" s="53">
        <v>74.904679999999999</v>
      </c>
      <c r="EX826" s="53">
        <v>72.969669999999994</v>
      </c>
      <c r="EY826" s="53">
        <v>71.030559999999994</v>
      </c>
      <c r="EZ826" s="53">
        <v>69.227959999999996</v>
      </c>
      <c r="FA826" s="53">
        <v>67.897199999999998</v>
      </c>
      <c r="FB826" s="53">
        <v>66.831000000000003</v>
      </c>
      <c r="FC826" s="53">
        <v>65.863900000000001</v>
      </c>
      <c r="FD826" s="53">
        <v>66.390600000000006</v>
      </c>
      <c r="FE826" s="53">
        <v>69.460989999999995</v>
      </c>
      <c r="FF826" s="53">
        <v>73.953429999999997</v>
      </c>
      <c r="FG826" s="53">
        <v>78.428970000000007</v>
      </c>
      <c r="FH826" s="53">
        <v>82.349339999999998</v>
      </c>
      <c r="FI826" s="53">
        <v>85.706639999999993</v>
      </c>
      <c r="FJ826" s="53">
        <v>88.751530000000002</v>
      </c>
      <c r="FK826" s="53">
        <v>90.846279999999993</v>
      </c>
      <c r="FL826" s="53">
        <v>92.300669999999997</v>
      </c>
      <c r="FM826" s="53">
        <v>92.965649999999997</v>
      </c>
      <c r="FN826" s="53">
        <v>92.285229999999999</v>
      </c>
      <c r="FO826" s="53">
        <v>90.327619999999996</v>
      </c>
      <c r="FP826" s="53">
        <v>87.022999999999996</v>
      </c>
      <c r="FQ826" s="53">
        <v>84.237690000000001</v>
      </c>
      <c r="FR826" s="53">
        <v>81.733909999999995</v>
      </c>
      <c r="FS826" s="53">
        <v>79.129670000000004</v>
      </c>
      <c r="FT826" s="53">
        <v>76.629260000000002</v>
      </c>
      <c r="FU826" s="53">
        <v>296</v>
      </c>
      <c r="FV826" s="53">
        <v>563.94740000000002</v>
      </c>
      <c r="FW826" s="53">
        <v>31.61504</v>
      </c>
      <c r="FX826" s="53">
        <v>1</v>
      </c>
    </row>
    <row r="827" spans="1:180" x14ac:dyDescent="0.3">
      <c r="A827" t="s">
        <v>174</v>
      </c>
      <c r="B827" t="s">
        <v>220</v>
      </c>
      <c r="C827" t="s">
        <v>0</v>
      </c>
      <c r="D827" t="s">
        <v>248</v>
      </c>
      <c r="E827" t="s">
        <v>189</v>
      </c>
      <c r="F827" t="s">
        <v>230</v>
      </c>
      <c r="G827" t="s">
        <v>242</v>
      </c>
      <c r="H827" s="53">
        <v>54</v>
      </c>
      <c r="I827" s="53">
        <v>0.10312364</v>
      </c>
      <c r="J827" s="53">
        <v>9.8762329999999995E-2</v>
      </c>
      <c r="K827" s="53">
        <v>9.6403610000000001E-2</v>
      </c>
      <c r="L827" s="53">
        <v>9.7852640000000005E-2</v>
      </c>
      <c r="M827" s="53">
        <v>0.10077464</v>
      </c>
      <c r="N827" s="53">
        <v>9.9567139999999998E-2</v>
      </c>
      <c r="O827" s="53">
        <v>7.5050599999999995E-2</v>
      </c>
      <c r="P827" s="53">
        <v>5.0566380000000001E-2</v>
      </c>
      <c r="Q827" s="53">
        <v>5.0012630000000002E-2</v>
      </c>
      <c r="R827" s="53">
        <v>5.519421E-2</v>
      </c>
      <c r="S827" s="53">
        <v>5.7793120000000003E-2</v>
      </c>
      <c r="T827" s="53">
        <v>6.2450890000000002E-2</v>
      </c>
      <c r="U827" s="53">
        <v>6.6196279999999996E-2</v>
      </c>
      <c r="V827" s="53">
        <v>6.1927740000000002E-2</v>
      </c>
      <c r="W827" s="53">
        <v>6.4086119999999996E-2</v>
      </c>
      <c r="X827" s="53">
        <v>6.1912509999999997E-2</v>
      </c>
      <c r="Y827" s="53">
        <v>6.2322210000000003E-2</v>
      </c>
      <c r="Z827" s="53">
        <v>6.2929059999999995E-2</v>
      </c>
      <c r="AA827" s="53">
        <v>6.4567849999999996E-2</v>
      </c>
      <c r="AB827" s="53">
        <v>8.3986039999999998E-2</v>
      </c>
      <c r="AC827" s="53">
        <v>0.11939557000000001</v>
      </c>
      <c r="AD827" s="53">
        <v>0.1178766</v>
      </c>
      <c r="AE827" s="53">
        <v>0.11531803</v>
      </c>
      <c r="AF827" s="53">
        <v>0.10718989</v>
      </c>
      <c r="AG827" s="53">
        <v>-4.8017900000000002E-2</v>
      </c>
      <c r="AH827" s="53">
        <v>-4.9240720000000002E-2</v>
      </c>
      <c r="AI827" s="53">
        <v>-4.527221E-2</v>
      </c>
      <c r="AJ827" s="53">
        <v>-3.633517E-2</v>
      </c>
      <c r="AK827" s="53">
        <v>-2.9004100000000001E-2</v>
      </c>
      <c r="AL827" s="53">
        <v>-2.5937720000000001E-2</v>
      </c>
      <c r="AM827" s="53">
        <v>-2.0179140000000002E-2</v>
      </c>
      <c r="AN827" s="53">
        <v>-1.980407E-2</v>
      </c>
      <c r="AO827" s="53">
        <v>-1.5675359999999999E-2</v>
      </c>
      <c r="AP827" s="53">
        <v>-1.1251229999999999E-2</v>
      </c>
      <c r="AQ827" s="53">
        <v>-1.12844E-2</v>
      </c>
      <c r="AR827" s="53">
        <v>-8.6427399999999995E-3</v>
      </c>
      <c r="AS827" s="53">
        <v>-6.3130199999999999E-3</v>
      </c>
      <c r="AT827" s="53">
        <v>-1.093034E-2</v>
      </c>
      <c r="AU827" s="53">
        <v>-7.6540899999999997E-3</v>
      </c>
      <c r="AV827" s="53">
        <v>-1.260843E-2</v>
      </c>
      <c r="AW827" s="53">
        <v>-1.2247600000000001E-2</v>
      </c>
      <c r="AX827" s="53">
        <v>-1.4438990000000001E-2</v>
      </c>
      <c r="AY827" s="53">
        <v>-1.6806430000000001E-2</v>
      </c>
      <c r="AZ827" s="53">
        <v>-2.2174849999999999E-2</v>
      </c>
      <c r="BA827" s="53">
        <v>-3.0192070000000001E-2</v>
      </c>
      <c r="BB827" s="53">
        <v>-3.3072280000000003E-2</v>
      </c>
      <c r="BC827" s="53">
        <v>-2.8808449999999999E-2</v>
      </c>
      <c r="BD827" s="53">
        <v>-3.2772009999999997E-2</v>
      </c>
      <c r="BE827" s="53">
        <v>-3.6569379999999999E-2</v>
      </c>
      <c r="BF827" s="53">
        <v>-3.7945850000000003E-2</v>
      </c>
      <c r="BG827" s="53">
        <v>-3.494705E-2</v>
      </c>
      <c r="BH827" s="53">
        <v>-2.6757590000000001E-2</v>
      </c>
      <c r="BI827" s="53">
        <v>-2.0135750000000001E-2</v>
      </c>
      <c r="BJ827" s="53">
        <v>-1.7272309999999999E-2</v>
      </c>
      <c r="BK827" s="53">
        <v>-1.0939839999999999E-2</v>
      </c>
      <c r="BL827" s="53">
        <v>-1.2684290000000001E-2</v>
      </c>
      <c r="BM827" s="53">
        <v>-9.5465700000000007E-3</v>
      </c>
      <c r="BN827" s="53">
        <v>-6.42867E-3</v>
      </c>
      <c r="BO827" s="53">
        <v>-7.9738099999999996E-3</v>
      </c>
      <c r="BP827" s="53">
        <v>-5.2766200000000001E-3</v>
      </c>
      <c r="BQ827" s="53">
        <v>-2.2945600000000002E-3</v>
      </c>
      <c r="BR827" s="53">
        <v>-6.7205600000000004E-3</v>
      </c>
      <c r="BS827" s="53">
        <v>-3.3080599999999998E-3</v>
      </c>
      <c r="BT827" s="53">
        <v>-8.0370500000000004E-3</v>
      </c>
      <c r="BU827" s="53">
        <v>-7.5589400000000001E-3</v>
      </c>
      <c r="BV827" s="53">
        <v>-9.3990099999999993E-3</v>
      </c>
      <c r="BW827" s="53">
        <v>-1.1587160000000001E-2</v>
      </c>
      <c r="BX827" s="53">
        <v>-1.528005E-2</v>
      </c>
      <c r="BY827" s="53">
        <v>-2.0879740000000001E-2</v>
      </c>
      <c r="BZ827" s="53">
        <v>-2.3512769999999999E-2</v>
      </c>
      <c r="CA827" s="53">
        <v>-1.9003490000000001E-2</v>
      </c>
      <c r="CB827" s="53">
        <v>-2.3481990000000001E-2</v>
      </c>
      <c r="CC827" s="53">
        <v>-2.864017E-2</v>
      </c>
      <c r="CD827" s="53">
        <v>-3.012306E-2</v>
      </c>
      <c r="CE827" s="53">
        <v>-2.7795879999999999E-2</v>
      </c>
      <c r="CF827" s="53">
        <v>-2.012419E-2</v>
      </c>
      <c r="CG827" s="53">
        <v>-1.399355E-2</v>
      </c>
      <c r="CH827" s="53">
        <v>-1.127067E-2</v>
      </c>
      <c r="CI827" s="53">
        <v>-4.5407299999999998E-3</v>
      </c>
      <c r="CJ827" s="53">
        <v>-7.7531500000000003E-3</v>
      </c>
      <c r="CK827" s="53">
        <v>-5.3017999999999997E-3</v>
      </c>
      <c r="CL827" s="53">
        <v>-3.0885800000000001E-3</v>
      </c>
      <c r="CM827" s="53">
        <v>-5.68091E-3</v>
      </c>
      <c r="CN827" s="53">
        <v>-2.9452599999999999E-3</v>
      </c>
      <c r="CO827" s="53">
        <v>4.8861E-4</v>
      </c>
      <c r="CP827" s="53">
        <v>-3.80489E-3</v>
      </c>
      <c r="CQ827" s="53">
        <v>-2.9802000000000002E-4</v>
      </c>
      <c r="CR827" s="53">
        <v>-4.8709299999999999E-3</v>
      </c>
      <c r="CS827" s="53">
        <v>-4.3115799999999998E-3</v>
      </c>
      <c r="CT827" s="53">
        <v>-5.9083399999999998E-3</v>
      </c>
      <c r="CU827" s="53">
        <v>-7.9723199999999998E-3</v>
      </c>
      <c r="CV827" s="53">
        <v>-1.050473E-2</v>
      </c>
      <c r="CW827" s="53">
        <v>-1.443004E-2</v>
      </c>
      <c r="CX827" s="53">
        <v>-1.689189E-2</v>
      </c>
      <c r="CY827" s="53">
        <v>-1.2212600000000001E-2</v>
      </c>
      <c r="CZ827" s="53">
        <v>-1.704775E-2</v>
      </c>
      <c r="DA827" s="53">
        <v>-2.0710949999999999E-2</v>
      </c>
      <c r="DB827" s="53">
        <v>-2.2300279999999999E-2</v>
      </c>
      <c r="DC827" s="53">
        <v>-2.064471E-2</v>
      </c>
      <c r="DD827" s="53">
        <v>-1.3490780000000001E-2</v>
      </c>
      <c r="DE827" s="53">
        <v>-7.8513599999999999E-3</v>
      </c>
      <c r="DF827" s="53">
        <v>-5.2690300000000001E-3</v>
      </c>
      <c r="DG827" s="53">
        <v>1.85838E-3</v>
      </c>
      <c r="DH827" s="53">
        <v>-2.8220099999999998E-3</v>
      </c>
      <c r="DI827" s="53">
        <v>-1.0570200000000001E-3</v>
      </c>
      <c r="DJ827" s="53">
        <v>2.5150999999999998E-4</v>
      </c>
      <c r="DK827" s="53">
        <v>-3.388E-3</v>
      </c>
      <c r="DL827" s="53">
        <v>-6.1390000000000001E-4</v>
      </c>
      <c r="DM827" s="53">
        <v>3.2717800000000002E-3</v>
      </c>
      <c r="DN827" s="53">
        <v>-8.8922000000000003E-4</v>
      </c>
      <c r="DO827" s="53">
        <v>2.7120400000000002E-3</v>
      </c>
      <c r="DP827" s="53">
        <v>-1.70481E-3</v>
      </c>
      <c r="DQ827" s="53">
        <v>-1.06423E-3</v>
      </c>
      <c r="DR827" s="53">
        <v>-2.4176699999999998E-3</v>
      </c>
      <c r="DS827" s="53">
        <v>-4.3574699999999996E-3</v>
      </c>
      <c r="DT827" s="53">
        <v>-5.7294099999999999E-3</v>
      </c>
      <c r="DU827" s="53">
        <v>-7.9803400000000007E-3</v>
      </c>
      <c r="DV827" s="53">
        <v>-1.0271010000000001E-2</v>
      </c>
      <c r="DW827" s="53">
        <v>-5.4217099999999997E-3</v>
      </c>
      <c r="DX827" s="53">
        <v>-1.06135E-2</v>
      </c>
      <c r="DY827" s="53">
        <v>-9.2624400000000003E-3</v>
      </c>
      <c r="DZ827" s="53">
        <v>-1.100541E-2</v>
      </c>
      <c r="EA827" s="53">
        <v>-1.031956E-2</v>
      </c>
      <c r="EB827" s="53">
        <v>-3.9132000000000004E-3</v>
      </c>
      <c r="EC827" s="53">
        <v>1.0169999999999999E-3</v>
      </c>
      <c r="ED827" s="53">
        <v>3.39639E-3</v>
      </c>
      <c r="EE827" s="53">
        <v>1.109768E-2</v>
      </c>
      <c r="EF827" s="53">
        <v>4.2977700000000002E-3</v>
      </c>
      <c r="EG827" s="53">
        <v>5.0717699999999998E-3</v>
      </c>
      <c r="EH827" s="53">
        <v>5.07406E-3</v>
      </c>
      <c r="EI827" s="53">
        <v>-7.7410000000000006E-5</v>
      </c>
      <c r="EJ827" s="53">
        <v>2.7522100000000002E-3</v>
      </c>
      <c r="EK827" s="53">
        <v>7.2902399999999999E-3</v>
      </c>
      <c r="EL827" s="53">
        <v>3.3205600000000002E-3</v>
      </c>
      <c r="EM827" s="53">
        <v>7.0580599999999997E-3</v>
      </c>
      <c r="EN827" s="53">
        <v>2.8665700000000001E-3</v>
      </c>
      <c r="EO827" s="53">
        <v>3.6244300000000001E-3</v>
      </c>
      <c r="EP827" s="53">
        <v>2.6223000000000002E-3</v>
      </c>
      <c r="EQ827" s="53">
        <v>8.6180000000000002E-4</v>
      </c>
      <c r="ER827" s="53">
        <v>1.1653900000000001E-3</v>
      </c>
      <c r="ES827" s="53">
        <v>1.3320000000000001E-3</v>
      </c>
      <c r="ET827" s="53">
        <v>-7.115E-4</v>
      </c>
      <c r="EU827" s="53">
        <v>4.38325E-3</v>
      </c>
      <c r="EV827" s="53">
        <v>-1.3234799999999999E-3</v>
      </c>
      <c r="EW827" s="53">
        <v>79.389449999999997</v>
      </c>
      <c r="EX827" s="53">
        <v>78.059489999999997</v>
      </c>
      <c r="EY827" s="53">
        <v>76.448759999999993</v>
      </c>
      <c r="EZ827" s="53">
        <v>74.708709999999996</v>
      </c>
      <c r="FA827" s="53">
        <v>73.118430000000004</v>
      </c>
      <c r="FB827" s="53">
        <v>71.40804</v>
      </c>
      <c r="FC827" s="53">
        <v>70.3232</v>
      </c>
      <c r="FD827" s="53">
        <v>71.293729999999996</v>
      </c>
      <c r="FE827" s="53">
        <v>74.775710000000004</v>
      </c>
      <c r="FF827" s="53">
        <v>79.15616</v>
      </c>
      <c r="FG827" s="53">
        <v>83.42886</v>
      </c>
      <c r="FH827" s="53">
        <v>87.4054</v>
      </c>
      <c r="FI827" s="53">
        <v>90.98048</v>
      </c>
      <c r="FJ827" s="53">
        <v>93.732169999999996</v>
      </c>
      <c r="FK827" s="53">
        <v>96.357730000000004</v>
      </c>
      <c r="FL827" s="53">
        <v>98.293539999999993</v>
      </c>
      <c r="FM827" s="53">
        <v>99.184119999999993</v>
      </c>
      <c r="FN827" s="53">
        <v>98.575450000000004</v>
      </c>
      <c r="FO827" s="53">
        <v>96.909909999999996</v>
      </c>
      <c r="FP827" s="53">
        <v>94.556299999999993</v>
      </c>
      <c r="FQ827" s="53">
        <v>91.303309999999996</v>
      </c>
      <c r="FR827" s="53">
        <v>88.24306</v>
      </c>
      <c r="FS827" s="53">
        <v>85.52534</v>
      </c>
      <c r="FT827" s="53">
        <v>82.830520000000007</v>
      </c>
      <c r="FU827" s="53">
        <v>296</v>
      </c>
      <c r="FV827" s="53">
        <v>561.48220000000003</v>
      </c>
      <c r="FW827" s="53">
        <v>34.621339999999996</v>
      </c>
      <c r="FX827" s="53">
        <v>1</v>
      </c>
    </row>
    <row r="828" spans="1:180" x14ac:dyDescent="0.3">
      <c r="A828" t="s">
        <v>174</v>
      </c>
      <c r="B828" t="s">
        <v>220</v>
      </c>
      <c r="C828" t="s">
        <v>0</v>
      </c>
      <c r="D828" t="s">
        <v>227</v>
      </c>
      <c r="E828" t="s">
        <v>188</v>
      </c>
      <c r="F828" t="s">
        <v>230</v>
      </c>
      <c r="G828" t="s">
        <v>242</v>
      </c>
      <c r="H828" s="53">
        <v>54</v>
      </c>
      <c r="I828" s="53">
        <v>0.10885989</v>
      </c>
      <c r="J828" s="53">
        <v>0.10433227</v>
      </c>
      <c r="K828" s="53">
        <v>9.8926379999999994E-2</v>
      </c>
      <c r="L828" s="53">
        <v>0.1060688</v>
      </c>
      <c r="M828" s="53">
        <v>0.10550903</v>
      </c>
      <c r="N828" s="53">
        <v>9.8735169999999997E-2</v>
      </c>
      <c r="O828" s="53">
        <v>5.2463280000000001E-2</v>
      </c>
      <c r="P828" s="53">
        <v>4.7594169999999998E-2</v>
      </c>
      <c r="Q828" s="53">
        <v>5.4718419999999997E-2</v>
      </c>
      <c r="R828" s="53">
        <v>6.4015920000000004E-2</v>
      </c>
      <c r="S828" s="53">
        <v>6.6055450000000002E-2</v>
      </c>
      <c r="T828" s="53">
        <v>6.7970719999999998E-2</v>
      </c>
      <c r="U828" s="53">
        <v>6.9004060000000006E-2</v>
      </c>
      <c r="V828" s="53">
        <v>7.2118779999999993E-2</v>
      </c>
      <c r="W828" s="53">
        <v>7.372215E-2</v>
      </c>
      <c r="X828" s="53">
        <v>6.9910829999999993E-2</v>
      </c>
      <c r="Y828" s="53">
        <v>6.9823620000000003E-2</v>
      </c>
      <c r="Z828" s="53">
        <v>7.2914900000000005E-2</v>
      </c>
      <c r="AA828" s="53">
        <v>7.3223460000000004E-2</v>
      </c>
      <c r="AB828" s="53">
        <v>6.6772300000000007E-2</v>
      </c>
      <c r="AC828" s="53">
        <v>0.10509691</v>
      </c>
      <c r="AD828" s="53">
        <v>0.12077396999999999</v>
      </c>
      <c r="AE828" s="53">
        <v>0.11615816</v>
      </c>
      <c r="AF828" s="53">
        <v>0.10902162999999999</v>
      </c>
      <c r="AG828" s="53">
        <v>-2.027704E-2</v>
      </c>
      <c r="AH828" s="53">
        <v>-1.9852350000000001E-2</v>
      </c>
      <c r="AI828" s="53">
        <v>-2.263254E-2</v>
      </c>
      <c r="AJ828" s="53">
        <v>-1.307467E-2</v>
      </c>
      <c r="AK828" s="53">
        <v>-9.4246999999999994E-3</v>
      </c>
      <c r="AL828" s="53">
        <v>-8.3480700000000008E-3</v>
      </c>
      <c r="AM828" s="53">
        <v>-2.0095849999999998E-2</v>
      </c>
      <c r="AN828" s="53">
        <v>-2.800938E-2</v>
      </c>
      <c r="AO828" s="53">
        <v>-1.210573E-2</v>
      </c>
      <c r="AP828" s="53">
        <v>-1.7003000000000001E-3</v>
      </c>
      <c r="AQ828" s="53">
        <v>-8.2937600000000007E-3</v>
      </c>
      <c r="AR828" s="53">
        <v>-9.1190200000000003E-3</v>
      </c>
      <c r="AS828" s="53">
        <v>-1.0905069999999999E-2</v>
      </c>
      <c r="AT828" s="53">
        <v>-1.1480560000000001E-2</v>
      </c>
      <c r="AU828" s="53">
        <v>-1.1132400000000001E-2</v>
      </c>
      <c r="AV828" s="53">
        <v>-1.4422219999999999E-2</v>
      </c>
      <c r="AW828" s="53">
        <v>-1.428313E-2</v>
      </c>
      <c r="AX828" s="53">
        <v>-1.4561330000000001E-2</v>
      </c>
      <c r="AY828" s="53">
        <v>-1.414635E-2</v>
      </c>
      <c r="AZ828" s="53">
        <v>-3.4662829999999999E-2</v>
      </c>
      <c r="BA828" s="53">
        <v>-2.120913E-2</v>
      </c>
      <c r="BB828" s="53">
        <v>-1.7207509999999999E-2</v>
      </c>
      <c r="BC828" s="53">
        <v>-1.3364310000000001E-2</v>
      </c>
      <c r="BD828" s="53">
        <v>-1.7792289999999999E-2</v>
      </c>
      <c r="BE828" s="53">
        <v>-1.564867E-2</v>
      </c>
      <c r="BF828" s="53">
        <v>-1.5670630000000001E-2</v>
      </c>
      <c r="BG828" s="53">
        <v>-1.788739E-2</v>
      </c>
      <c r="BH828" s="53">
        <v>-7.5018300000000001E-3</v>
      </c>
      <c r="BI828" s="53">
        <v>-4.8660500000000002E-3</v>
      </c>
      <c r="BJ828" s="53">
        <v>-3.9163999999999996E-3</v>
      </c>
      <c r="BK828" s="53">
        <v>-1.402985E-2</v>
      </c>
      <c r="BL828" s="53">
        <v>-1.7762500000000001E-2</v>
      </c>
      <c r="BM828" s="53">
        <v>-5.96249E-3</v>
      </c>
      <c r="BN828" s="53">
        <v>1.86108E-3</v>
      </c>
      <c r="BO828" s="53">
        <v>-4.5876199999999997E-3</v>
      </c>
      <c r="BP828" s="53">
        <v>-5.6878700000000003E-3</v>
      </c>
      <c r="BQ828" s="53">
        <v>-7.1769299999999998E-3</v>
      </c>
      <c r="BR828" s="53">
        <v>-7.7946100000000004E-3</v>
      </c>
      <c r="BS828" s="53">
        <v>-7.9195199999999993E-3</v>
      </c>
      <c r="BT828" s="53">
        <v>-1.0937270000000001E-2</v>
      </c>
      <c r="BU828" s="53">
        <v>-1.040131E-2</v>
      </c>
      <c r="BV828" s="53">
        <v>-1.0167560000000001E-2</v>
      </c>
      <c r="BW828" s="53">
        <v>-9.4529699999999998E-3</v>
      </c>
      <c r="BX828" s="53">
        <v>-2.607489E-2</v>
      </c>
      <c r="BY828" s="53">
        <v>-1.562059E-2</v>
      </c>
      <c r="BZ828" s="53">
        <v>-1.201753E-2</v>
      </c>
      <c r="CA828" s="53">
        <v>-8.4418400000000008E-3</v>
      </c>
      <c r="CB828" s="53">
        <v>-1.327652E-2</v>
      </c>
      <c r="CC828" s="53">
        <v>-1.2443070000000001E-2</v>
      </c>
      <c r="CD828" s="53">
        <v>-1.277438E-2</v>
      </c>
      <c r="CE828" s="53">
        <v>-1.460091E-2</v>
      </c>
      <c r="CF828" s="53">
        <v>-3.6421000000000001E-3</v>
      </c>
      <c r="CG828" s="53">
        <v>-1.70874E-3</v>
      </c>
      <c r="CH828" s="53">
        <v>-8.4703999999999997E-4</v>
      </c>
      <c r="CI828" s="53">
        <v>-9.8285600000000001E-3</v>
      </c>
      <c r="CJ828" s="53">
        <v>-1.0665529999999999E-2</v>
      </c>
      <c r="CK828" s="53">
        <v>-1.7077100000000001E-3</v>
      </c>
      <c r="CL828" s="53">
        <v>4.3276699999999996E-3</v>
      </c>
      <c r="CM828" s="53">
        <v>-2.0207599999999999E-3</v>
      </c>
      <c r="CN828" s="53">
        <v>-3.31146E-3</v>
      </c>
      <c r="CO828" s="53">
        <v>-4.5948400000000002E-3</v>
      </c>
      <c r="CP828" s="53">
        <v>-5.24173E-3</v>
      </c>
      <c r="CQ828" s="53">
        <v>-5.6942800000000003E-3</v>
      </c>
      <c r="CR828" s="53">
        <v>-8.5236099999999992E-3</v>
      </c>
      <c r="CS828" s="53">
        <v>-7.7127799999999998E-3</v>
      </c>
      <c r="CT828" s="53">
        <v>-7.1244400000000001E-3</v>
      </c>
      <c r="CU828" s="53">
        <v>-6.2023499999999997E-3</v>
      </c>
      <c r="CV828" s="53">
        <v>-2.0126910000000001E-2</v>
      </c>
      <c r="CW828" s="53">
        <v>-1.174999E-2</v>
      </c>
      <c r="CX828" s="53">
        <v>-8.4229600000000002E-3</v>
      </c>
      <c r="CY828" s="53">
        <v>-5.0325500000000002E-3</v>
      </c>
      <c r="CZ828" s="53">
        <v>-1.0148910000000001E-2</v>
      </c>
      <c r="DA828" s="53">
        <v>-9.2374799999999993E-3</v>
      </c>
      <c r="DB828" s="53">
        <v>-9.8781300000000006E-3</v>
      </c>
      <c r="DC828" s="53">
        <v>-1.131443E-2</v>
      </c>
      <c r="DD828" s="53">
        <v>2.1762999999999999E-4</v>
      </c>
      <c r="DE828" s="53">
        <v>1.4485699999999999E-3</v>
      </c>
      <c r="DF828" s="53">
        <v>2.2223199999999999E-3</v>
      </c>
      <c r="DG828" s="53">
        <v>-5.6272600000000002E-3</v>
      </c>
      <c r="DH828" s="53">
        <v>-3.5685600000000001E-3</v>
      </c>
      <c r="DI828" s="53">
        <v>2.5470800000000002E-3</v>
      </c>
      <c r="DJ828" s="53">
        <v>6.7942699999999998E-3</v>
      </c>
      <c r="DK828" s="53">
        <v>5.4609999999999999E-4</v>
      </c>
      <c r="DL828" s="53">
        <v>-9.3506000000000004E-4</v>
      </c>
      <c r="DM828" s="53">
        <v>-2.0127399999999998E-3</v>
      </c>
      <c r="DN828" s="53">
        <v>-2.68885E-3</v>
      </c>
      <c r="DO828" s="53">
        <v>-3.4690400000000001E-3</v>
      </c>
      <c r="DP828" s="53">
        <v>-6.1099500000000003E-3</v>
      </c>
      <c r="DQ828" s="53">
        <v>-5.0242500000000001E-3</v>
      </c>
      <c r="DR828" s="53">
        <v>-4.0813200000000003E-3</v>
      </c>
      <c r="DS828" s="53">
        <v>-2.95174E-3</v>
      </c>
      <c r="DT828" s="53">
        <v>-1.4178939999999999E-2</v>
      </c>
      <c r="DU828" s="53">
        <v>-7.8793800000000001E-3</v>
      </c>
      <c r="DV828" s="53">
        <v>-4.8284000000000001E-3</v>
      </c>
      <c r="DW828" s="53">
        <v>-1.6232600000000001E-3</v>
      </c>
      <c r="DX828" s="53">
        <v>-7.0213000000000003E-3</v>
      </c>
      <c r="DY828" s="53">
        <v>-4.6091099999999996E-3</v>
      </c>
      <c r="DZ828" s="53">
        <v>-5.6964099999999998E-3</v>
      </c>
      <c r="EA828" s="53">
        <v>-6.5692800000000003E-3</v>
      </c>
      <c r="EB828" s="53">
        <v>5.7904699999999998E-3</v>
      </c>
      <c r="EC828" s="53">
        <v>6.0072099999999998E-3</v>
      </c>
      <c r="ED828" s="53">
        <v>6.6539800000000003E-3</v>
      </c>
      <c r="EE828" s="53">
        <v>4.3874000000000002E-4</v>
      </c>
      <c r="EF828" s="53">
        <v>6.6783299999999997E-3</v>
      </c>
      <c r="EG828" s="53">
        <v>8.6903199999999996E-3</v>
      </c>
      <c r="EH828" s="53">
        <v>1.0355659999999999E-2</v>
      </c>
      <c r="EI828" s="53">
        <v>4.25224E-3</v>
      </c>
      <c r="EJ828" s="53">
        <v>2.4960999999999998E-3</v>
      </c>
      <c r="EK828" s="53">
        <v>1.7154E-3</v>
      </c>
      <c r="EL828" s="53">
        <v>9.970999999999999E-4</v>
      </c>
      <c r="EM828" s="53">
        <v>-2.5615000000000002E-4</v>
      </c>
      <c r="EN828" s="53">
        <v>-2.6250000000000002E-3</v>
      </c>
      <c r="EO828" s="53">
        <v>-1.1424300000000001E-3</v>
      </c>
      <c r="EP828" s="53">
        <v>3.1245999999999997E-4</v>
      </c>
      <c r="EQ828" s="53">
        <v>1.74164E-3</v>
      </c>
      <c r="ER828" s="53">
        <v>-5.5909999999999996E-3</v>
      </c>
      <c r="ES828" s="53">
        <v>-2.2908500000000001E-3</v>
      </c>
      <c r="ET828" s="53">
        <v>3.6158000000000002E-4</v>
      </c>
      <c r="EU828" s="53">
        <v>3.2992099999999999E-3</v>
      </c>
      <c r="EV828" s="53">
        <v>-2.5055300000000002E-3</v>
      </c>
      <c r="EW828" s="53">
        <v>82.355050000000006</v>
      </c>
      <c r="EX828" s="53">
        <v>80.276700000000005</v>
      </c>
      <c r="EY828" s="53">
        <v>78.623390000000001</v>
      </c>
      <c r="EZ828" s="53">
        <v>77.244290000000007</v>
      </c>
      <c r="FA828" s="53">
        <v>75.757320000000007</v>
      </c>
      <c r="FB828" s="53">
        <v>74.622339999999994</v>
      </c>
      <c r="FC828" s="53">
        <v>74.099260000000001</v>
      </c>
      <c r="FD828" s="53">
        <v>75.914500000000004</v>
      </c>
      <c r="FE828" s="53">
        <v>79.584379999999996</v>
      </c>
      <c r="FF828" s="53">
        <v>83.656289999999998</v>
      </c>
      <c r="FG828" s="53">
        <v>87.426079999999999</v>
      </c>
      <c r="FH828" s="53">
        <v>91.029120000000006</v>
      </c>
      <c r="FI828" s="53">
        <v>94.1982</v>
      </c>
      <c r="FJ828" s="53">
        <v>96.756839999999997</v>
      </c>
      <c r="FK828" s="53">
        <v>98.887950000000004</v>
      </c>
      <c r="FL828" s="53">
        <v>100.5123</v>
      </c>
      <c r="FM828" s="53">
        <v>101.44329999999999</v>
      </c>
      <c r="FN828" s="53">
        <v>101.325</v>
      </c>
      <c r="FO828" s="53">
        <v>99.820220000000006</v>
      </c>
      <c r="FP828" s="53">
        <v>97.341220000000007</v>
      </c>
      <c r="FQ828" s="53">
        <v>93.876450000000006</v>
      </c>
      <c r="FR828" s="53">
        <v>90.985759999999999</v>
      </c>
      <c r="FS828" s="53">
        <v>88.168840000000003</v>
      </c>
      <c r="FT828" s="53">
        <v>85.230450000000005</v>
      </c>
      <c r="FU828" s="53">
        <v>295.96769999999998</v>
      </c>
      <c r="FV828" s="53">
        <v>535.99459999999999</v>
      </c>
      <c r="FW828" s="53">
        <v>18.460899999999999</v>
      </c>
      <c r="FX828" s="53">
        <v>1</v>
      </c>
    </row>
    <row r="829" spans="1:180" x14ac:dyDescent="0.3">
      <c r="A829" t="s">
        <v>174</v>
      </c>
      <c r="B829" t="s">
        <v>220</v>
      </c>
      <c r="C829" t="s">
        <v>0</v>
      </c>
      <c r="D829" t="s">
        <v>248</v>
      </c>
      <c r="E829" t="s">
        <v>190</v>
      </c>
      <c r="F829" t="s">
        <v>230</v>
      </c>
      <c r="G829" t="s">
        <v>242</v>
      </c>
      <c r="H829" s="53">
        <v>54</v>
      </c>
      <c r="I829" s="53">
        <v>9.5280900000000002E-2</v>
      </c>
      <c r="J829" s="53">
        <v>9.3654899999999999E-2</v>
      </c>
      <c r="K829" s="53">
        <v>8.9763389999999998E-2</v>
      </c>
      <c r="L829" s="53">
        <v>8.6956740000000005E-2</v>
      </c>
      <c r="M829" s="53">
        <v>8.9107720000000001E-2</v>
      </c>
      <c r="N829" s="53">
        <v>8.9591889999999993E-2</v>
      </c>
      <c r="O829" s="53">
        <v>7.9975130000000005E-2</v>
      </c>
      <c r="P829" s="53">
        <v>4.6079729999999999E-2</v>
      </c>
      <c r="Q829" s="53">
        <v>4.2986620000000003E-2</v>
      </c>
      <c r="R829" s="53">
        <v>4.9749910000000001E-2</v>
      </c>
      <c r="S829" s="53">
        <v>5.543791E-2</v>
      </c>
      <c r="T829" s="53">
        <v>5.9565510000000002E-2</v>
      </c>
      <c r="U829" s="53">
        <v>5.6715010000000003E-2</v>
      </c>
      <c r="V829" s="53">
        <v>5.67736E-2</v>
      </c>
      <c r="W829" s="53">
        <v>5.7667030000000001E-2</v>
      </c>
      <c r="X829" s="53">
        <v>5.6790399999999998E-2</v>
      </c>
      <c r="Y829" s="53">
        <v>5.5492510000000002E-2</v>
      </c>
      <c r="Z829" s="53">
        <v>5.5810029999999997E-2</v>
      </c>
      <c r="AA829" s="53">
        <v>6.5283519999999998E-2</v>
      </c>
      <c r="AB829" s="53">
        <v>0.10291881999999999</v>
      </c>
      <c r="AC829" s="53">
        <v>0.11018008999999999</v>
      </c>
      <c r="AD829" s="53">
        <v>0.10824106</v>
      </c>
      <c r="AE829" s="53">
        <v>0.1037738</v>
      </c>
      <c r="AF829" s="53">
        <v>9.9286940000000004E-2</v>
      </c>
      <c r="AG829" s="53">
        <v>-4.6700909999999998E-2</v>
      </c>
      <c r="AH829" s="53">
        <v>-4.157077E-2</v>
      </c>
      <c r="AI829" s="53">
        <v>-4.0918980000000001E-2</v>
      </c>
      <c r="AJ829" s="53">
        <v>-3.7550060000000003E-2</v>
      </c>
      <c r="AK829" s="53">
        <v>-3.462283E-2</v>
      </c>
      <c r="AL829" s="53">
        <v>-3.2469560000000001E-2</v>
      </c>
      <c r="AM829" s="53">
        <v>-2.3481579999999998E-2</v>
      </c>
      <c r="AN829" s="53">
        <v>-1.819612E-2</v>
      </c>
      <c r="AO829" s="53">
        <v>-1.6456160000000001E-2</v>
      </c>
      <c r="AP829" s="53">
        <v>-8.04297E-3</v>
      </c>
      <c r="AQ829" s="53">
        <v>-4.4941399999999998E-3</v>
      </c>
      <c r="AR829" s="53">
        <v>-4.5542200000000003E-3</v>
      </c>
      <c r="AS829" s="53">
        <v>-8.8730900000000001E-3</v>
      </c>
      <c r="AT829" s="53">
        <v>-8.6845800000000008E-3</v>
      </c>
      <c r="AU829" s="53">
        <v>-7.8305600000000003E-3</v>
      </c>
      <c r="AV829" s="53">
        <v>-1.1945020000000001E-2</v>
      </c>
      <c r="AW829" s="53">
        <v>-1.162871E-2</v>
      </c>
      <c r="AX829" s="53">
        <v>-1.603458E-2</v>
      </c>
      <c r="AY829" s="53">
        <v>-1.4545489999999999E-2</v>
      </c>
      <c r="AZ829" s="53">
        <v>-1.947809E-2</v>
      </c>
      <c r="BA829" s="53">
        <v>-2.9669060000000001E-2</v>
      </c>
      <c r="BB829" s="53">
        <v>-3.4733180000000002E-2</v>
      </c>
      <c r="BC829" s="53">
        <v>-3.4364609999999997E-2</v>
      </c>
      <c r="BD829" s="53">
        <v>-3.4804920000000003E-2</v>
      </c>
      <c r="BE829" s="53">
        <v>-3.6339110000000001E-2</v>
      </c>
      <c r="BF829" s="53">
        <v>-3.2053169999999999E-2</v>
      </c>
      <c r="BG829" s="53">
        <v>-3.1685890000000001E-2</v>
      </c>
      <c r="BH829" s="53">
        <v>-2.840645E-2</v>
      </c>
      <c r="BI829" s="53">
        <v>-2.580023E-2</v>
      </c>
      <c r="BJ829" s="53">
        <v>-2.3353949999999998E-2</v>
      </c>
      <c r="BK829" s="53">
        <v>-1.55625E-2</v>
      </c>
      <c r="BL829" s="53">
        <v>-1.1952900000000001E-2</v>
      </c>
      <c r="BM829" s="53">
        <v>-1.0903100000000001E-2</v>
      </c>
      <c r="BN829" s="53">
        <v>-3.8338399999999998E-3</v>
      </c>
      <c r="BO829" s="53">
        <v>-1.1439499999999999E-3</v>
      </c>
      <c r="BP829" s="53">
        <v>-9.9146E-4</v>
      </c>
      <c r="BQ829" s="53">
        <v>-4.9750000000000003E-3</v>
      </c>
      <c r="BR829" s="53">
        <v>-4.45584E-3</v>
      </c>
      <c r="BS829" s="53">
        <v>-4.0789800000000003E-3</v>
      </c>
      <c r="BT829" s="53">
        <v>-7.1607299999999997E-3</v>
      </c>
      <c r="BU829" s="53">
        <v>-7.1472799999999998E-3</v>
      </c>
      <c r="BV829" s="53">
        <v>-1.094907E-2</v>
      </c>
      <c r="BW829" s="53">
        <v>-9.6753499999999992E-3</v>
      </c>
      <c r="BX829" s="53">
        <v>-1.263676E-2</v>
      </c>
      <c r="BY829" s="53">
        <v>-2.182303E-2</v>
      </c>
      <c r="BZ829" s="53">
        <v>-2.568809E-2</v>
      </c>
      <c r="CA829" s="53">
        <v>-2.510884E-2</v>
      </c>
      <c r="CB829" s="53">
        <v>-2.6096230000000002E-2</v>
      </c>
      <c r="CC829" s="53">
        <v>-2.916258E-2</v>
      </c>
      <c r="CD829" s="53">
        <v>-2.5461319999999999E-2</v>
      </c>
      <c r="CE829" s="53">
        <v>-2.5291069999999999E-2</v>
      </c>
      <c r="CF829" s="53">
        <v>-2.2073619999999999E-2</v>
      </c>
      <c r="CG829" s="53">
        <v>-1.9689729999999999E-2</v>
      </c>
      <c r="CH829" s="53">
        <v>-1.70405E-2</v>
      </c>
      <c r="CI829" s="53">
        <v>-1.007776E-2</v>
      </c>
      <c r="CJ829" s="53">
        <v>-7.6288700000000003E-3</v>
      </c>
      <c r="CK829" s="53">
        <v>-7.0570600000000004E-3</v>
      </c>
      <c r="CL829" s="53">
        <v>-9.1861000000000004E-4</v>
      </c>
      <c r="CM829" s="53">
        <v>1.1763699999999999E-3</v>
      </c>
      <c r="CN829" s="53">
        <v>1.4760999999999999E-3</v>
      </c>
      <c r="CO829" s="53">
        <v>-2.2751899999999999E-3</v>
      </c>
      <c r="CP829" s="53">
        <v>-1.52702E-3</v>
      </c>
      <c r="CQ829" s="53">
        <v>-1.48065E-3</v>
      </c>
      <c r="CR829" s="53">
        <v>-3.8471400000000002E-3</v>
      </c>
      <c r="CS829" s="53">
        <v>-4.0434599999999996E-3</v>
      </c>
      <c r="CT829" s="53">
        <v>-7.4268600000000004E-3</v>
      </c>
      <c r="CU829" s="53">
        <v>-6.3023100000000002E-3</v>
      </c>
      <c r="CV829" s="53">
        <v>-7.8984699999999994E-3</v>
      </c>
      <c r="CW829" s="53">
        <v>-1.6388900000000001E-2</v>
      </c>
      <c r="CX829" s="53">
        <v>-1.9423490000000002E-2</v>
      </c>
      <c r="CY829" s="53">
        <v>-1.8698329999999999E-2</v>
      </c>
      <c r="CZ829" s="53">
        <v>-2.0064619999999998E-2</v>
      </c>
      <c r="DA829" s="53">
        <v>-2.1986039999999998E-2</v>
      </c>
      <c r="DB829" s="53">
        <v>-1.8869460000000001E-2</v>
      </c>
      <c r="DC829" s="53">
        <v>-1.889627E-2</v>
      </c>
      <c r="DD829" s="53">
        <v>-1.5740790000000001E-2</v>
      </c>
      <c r="DE829" s="53">
        <v>-1.3579229999999999E-2</v>
      </c>
      <c r="DF829" s="53">
        <v>-1.072706E-2</v>
      </c>
      <c r="DG829" s="53">
        <v>-4.5930299999999997E-3</v>
      </c>
      <c r="DH829" s="53">
        <v>-3.3048299999999999E-3</v>
      </c>
      <c r="DI829" s="53">
        <v>-3.2110200000000002E-3</v>
      </c>
      <c r="DJ829" s="53">
        <v>1.9966200000000002E-3</v>
      </c>
      <c r="DK829" s="53">
        <v>3.4967000000000002E-3</v>
      </c>
      <c r="DL829" s="53">
        <v>3.9436499999999999E-3</v>
      </c>
      <c r="DM829" s="53">
        <v>4.2462000000000001E-4</v>
      </c>
      <c r="DN829" s="53">
        <v>1.4017999999999999E-3</v>
      </c>
      <c r="DO829" s="53">
        <v>1.11768E-3</v>
      </c>
      <c r="DP829" s="53">
        <v>-5.3355000000000004E-4</v>
      </c>
      <c r="DQ829" s="53">
        <v>-9.3964000000000005E-4</v>
      </c>
      <c r="DR829" s="53">
        <v>-3.90465E-3</v>
      </c>
      <c r="DS829" s="53">
        <v>-2.9292599999999999E-3</v>
      </c>
      <c r="DT829" s="53">
        <v>-3.1601899999999998E-3</v>
      </c>
      <c r="DU829" s="53">
        <v>-1.0954759999999999E-2</v>
      </c>
      <c r="DV829" s="53">
        <v>-1.3158889999999999E-2</v>
      </c>
      <c r="DW829" s="53">
        <v>-1.228781E-2</v>
      </c>
      <c r="DX829" s="53">
        <v>-1.4033E-2</v>
      </c>
      <c r="DY829" s="53">
        <v>-1.1624249999999999E-2</v>
      </c>
      <c r="DZ829" s="53">
        <v>-9.35187E-3</v>
      </c>
      <c r="EA829" s="53">
        <v>-9.6631800000000004E-3</v>
      </c>
      <c r="EB829" s="53">
        <v>-6.5971900000000002E-3</v>
      </c>
      <c r="EC829" s="53">
        <v>-4.7566400000000003E-3</v>
      </c>
      <c r="ED829" s="53">
        <v>-1.61144E-3</v>
      </c>
      <c r="EE829" s="53">
        <v>3.32606E-3</v>
      </c>
      <c r="EF829" s="53">
        <v>2.93838E-3</v>
      </c>
      <c r="EG829" s="53">
        <v>2.3420400000000001E-3</v>
      </c>
      <c r="EH829" s="53">
        <v>6.2057400000000004E-3</v>
      </c>
      <c r="EI829" s="53">
        <v>6.8468899999999996E-3</v>
      </c>
      <c r="EJ829" s="53">
        <v>7.5064099999999998E-3</v>
      </c>
      <c r="EK829" s="53">
        <v>4.3227099999999996E-3</v>
      </c>
      <c r="EL829" s="53">
        <v>5.6305499999999998E-3</v>
      </c>
      <c r="EM829" s="53">
        <v>4.8692600000000003E-3</v>
      </c>
      <c r="EN829" s="53">
        <v>4.2507400000000002E-3</v>
      </c>
      <c r="EO829" s="53">
        <v>3.54178E-3</v>
      </c>
      <c r="EP829" s="53">
        <v>1.1808700000000001E-3</v>
      </c>
      <c r="EQ829" s="53">
        <v>1.9408800000000001E-3</v>
      </c>
      <c r="ER829" s="53">
        <v>3.6811399999999998E-3</v>
      </c>
      <c r="ES829" s="53">
        <v>-3.1087300000000001E-3</v>
      </c>
      <c r="ET829" s="53">
        <v>-4.1138099999999999E-3</v>
      </c>
      <c r="EU829" s="53">
        <v>-3.0320400000000002E-3</v>
      </c>
      <c r="EV829" s="53">
        <v>-5.3243099999999996E-3</v>
      </c>
      <c r="EW829" s="53">
        <v>75.465649999999997</v>
      </c>
      <c r="EX829" s="53">
        <v>73.424359999999993</v>
      </c>
      <c r="EY829" s="53">
        <v>71.636629999999997</v>
      </c>
      <c r="EZ829" s="53">
        <v>70.518770000000004</v>
      </c>
      <c r="FA829" s="53">
        <v>69.498689999999996</v>
      </c>
      <c r="FB829" s="53">
        <v>68.027209999999997</v>
      </c>
      <c r="FC829" s="53">
        <v>66.57732</v>
      </c>
      <c r="FD829" s="53">
        <v>66.865809999999996</v>
      </c>
      <c r="FE829" s="53">
        <v>69.984610000000004</v>
      </c>
      <c r="FF829" s="53">
        <v>74.803309999999996</v>
      </c>
      <c r="FG829" s="53">
        <v>79.369</v>
      </c>
      <c r="FH829" s="53">
        <v>83.161420000000007</v>
      </c>
      <c r="FI829" s="53">
        <v>86.678120000000007</v>
      </c>
      <c r="FJ829" s="53">
        <v>89.484790000000004</v>
      </c>
      <c r="FK829" s="53">
        <v>91.654089999999997</v>
      </c>
      <c r="FL829" s="53">
        <v>92.484790000000004</v>
      </c>
      <c r="FM829" s="53">
        <v>92.691999999999993</v>
      </c>
      <c r="FN829" s="53">
        <v>91.868620000000007</v>
      </c>
      <c r="FO829" s="53">
        <v>90.201769999999996</v>
      </c>
      <c r="FP829" s="53">
        <v>87.513329999999996</v>
      </c>
      <c r="FQ829" s="53">
        <v>84.6875</v>
      </c>
      <c r="FR829" s="53">
        <v>82.22654</v>
      </c>
      <c r="FS829" s="53">
        <v>79.999250000000004</v>
      </c>
      <c r="FT829" s="53">
        <v>77.787540000000007</v>
      </c>
      <c r="FU829" s="53">
        <v>296</v>
      </c>
      <c r="FV829" s="53">
        <v>563.94740000000002</v>
      </c>
      <c r="FW829" s="53">
        <v>31.61504</v>
      </c>
      <c r="FX829" s="53">
        <v>1</v>
      </c>
    </row>
    <row r="830" spans="1:180" x14ac:dyDescent="0.3">
      <c r="A830" t="s">
        <v>174</v>
      </c>
      <c r="B830" t="s">
        <v>220</v>
      </c>
      <c r="C830" t="s">
        <v>0</v>
      </c>
      <c r="D830" t="s">
        <v>248</v>
      </c>
      <c r="E830" t="s">
        <v>188</v>
      </c>
      <c r="F830" t="s">
        <v>230</v>
      </c>
      <c r="G830" t="s">
        <v>242</v>
      </c>
      <c r="H830" s="53">
        <v>54</v>
      </c>
      <c r="I830" s="53">
        <v>0.10294565999999999</v>
      </c>
      <c r="J830" s="53">
        <v>9.8673120000000003E-2</v>
      </c>
      <c r="K830" s="53">
        <v>9.3625310000000003E-2</v>
      </c>
      <c r="L830" s="53">
        <v>0.100984</v>
      </c>
      <c r="M830" s="53">
        <v>9.731513E-2</v>
      </c>
      <c r="N830" s="53">
        <v>9.1044429999999996E-2</v>
      </c>
      <c r="O830" s="53">
        <v>4.6478690000000003E-2</v>
      </c>
      <c r="P830" s="53">
        <v>3.6718720000000003E-2</v>
      </c>
      <c r="Q830" s="53">
        <v>4.5482769999999999E-2</v>
      </c>
      <c r="R830" s="53">
        <v>5.7973589999999998E-2</v>
      </c>
      <c r="S830" s="53">
        <v>6.0204489999999999E-2</v>
      </c>
      <c r="T830" s="53">
        <v>6.4405420000000005E-2</v>
      </c>
      <c r="U830" s="53">
        <v>6.2676289999999996E-2</v>
      </c>
      <c r="V830" s="53">
        <v>6.3223249999999995E-2</v>
      </c>
      <c r="W830" s="53">
        <v>6.15951E-2</v>
      </c>
      <c r="X830" s="53">
        <v>6.0331179999999998E-2</v>
      </c>
      <c r="Y830" s="53">
        <v>6.5294210000000005E-2</v>
      </c>
      <c r="Z830" s="53">
        <v>6.8380090000000004E-2</v>
      </c>
      <c r="AA830" s="53">
        <v>7.0080439999999994E-2</v>
      </c>
      <c r="AB830" s="53">
        <v>6.4325930000000003E-2</v>
      </c>
      <c r="AC830" s="53">
        <v>0.10238281</v>
      </c>
      <c r="AD830" s="53">
        <v>0.11829224000000001</v>
      </c>
      <c r="AE830" s="53">
        <v>0.11479331</v>
      </c>
      <c r="AF830" s="53">
        <v>0.10598747</v>
      </c>
      <c r="AG830" s="53">
        <v>-3.4804920000000003E-2</v>
      </c>
      <c r="AH830" s="53">
        <v>-3.1049750000000001E-2</v>
      </c>
      <c r="AI830" s="53">
        <v>-3.1131889999999999E-2</v>
      </c>
      <c r="AJ830" s="53">
        <v>-2.082937E-2</v>
      </c>
      <c r="AK830" s="53">
        <v>-2.0074950000000001E-2</v>
      </c>
      <c r="AL830" s="53">
        <v>-1.6989110000000002E-2</v>
      </c>
      <c r="AM830" s="53">
        <v>-2.805289E-2</v>
      </c>
      <c r="AN830" s="53">
        <v>-3.668573E-2</v>
      </c>
      <c r="AO830" s="53">
        <v>-1.6727800000000001E-2</v>
      </c>
      <c r="AP830" s="53">
        <v>-3.2935899999999999E-3</v>
      </c>
      <c r="AQ830" s="53">
        <v>-9.1639200000000007E-3</v>
      </c>
      <c r="AR830" s="53">
        <v>-7.5398000000000001E-3</v>
      </c>
      <c r="AS830" s="53">
        <v>-8.4904000000000004E-3</v>
      </c>
      <c r="AT830" s="53">
        <v>-9.9033999999999997E-3</v>
      </c>
      <c r="AU830" s="53">
        <v>-1.210176E-2</v>
      </c>
      <c r="AV830" s="53">
        <v>-1.416891E-2</v>
      </c>
      <c r="AW830" s="53">
        <v>-1.173416E-2</v>
      </c>
      <c r="AX830" s="53">
        <v>-1.2517800000000001E-2</v>
      </c>
      <c r="AY830" s="53">
        <v>-1.2025610000000001E-2</v>
      </c>
      <c r="AZ830" s="53">
        <v>-3.2738910000000003E-2</v>
      </c>
      <c r="BA830" s="53">
        <v>-2.6342150000000002E-2</v>
      </c>
      <c r="BB830" s="53">
        <v>-2.4609590000000001E-2</v>
      </c>
      <c r="BC830" s="53">
        <v>-1.9104960000000001E-2</v>
      </c>
      <c r="BD830" s="53">
        <v>-2.459385E-2</v>
      </c>
      <c r="BE830" s="53">
        <v>-2.7811349999999999E-2</v>
      </c>
      <c r="BF830" s="53">
        <v>-2.54237E-2</v>
      </c>
      <c r="BG830" s="53">
        <v>-2.5583939999999999E-2</v>
      </c>
      <c r="BH830" s="53">
        <v>-1.4051330000000001E-2</v>
      </c>
      <c r="BI830" s="53">
        <v>-1.5022280000000001E-2</v>
      </c>
      <c r="BJ830" s="53">
        <v>-1.2415529999999999E-2</v>
      </c>
      <c r="BK830" s="53">
        <v>-2.0956450000000001E-2</v>
      </c>
      <c r="BL830" s="53">
        <v>-2.6529009999999999E-2</v>
      </c>
      <c r="BM830" s="53">
        <v>-1.1168249999999999E-2</v>
      </c>
      <c r="BN830" s="53">
        <v>-2.6040999999999998E-4</v>
      </c>
      <c r="BO830" s="53">
        <v>-5.7590599999999999E-3</v>
      </c>
      <c r="BP830" s="53">
        <v>-3.9874200000000002E-3</v>
      </c>
      <c r="BQ830" s="53">
        <v>-5.3496200000000002E-3</v>
      </c>
      <c r="BR830" s="53">
        <v>-5.95854E-3</v>
      </c>
      <c r="BS830" s="53">
        <v>-8.5364700000000009E-3</v>
      </c>
      <c r="BT830" s="53">
        <v>-1.020924E-2</v>
      </c>
      <c r="BU830" s="53">
        <v>-7.7055700000000001E-3</v>
      </c>
      <c r="BV830" s="53">
        <v>-8.0997699999999992E-3</v>
      </c>
      <c r="BW830" s="53">
        <v>-7.1624499999999999E-3</v>
      </c>
      <c r="BX830" s="53">
        <v>-2.4540309999999999E-2</v>
      </c>
      <c r="BY830" s="53">
        <v>-2.0482839999999999E-2</v>
      </c>
      <c r="BZ830" s="53">
        <v>-1.8433970000000001E-2</v>
      </c>
      <c r="CA830" s="53">
        <v>-1.343221E-2</v>
      </c>
      <c r="CB830" s="53">
        <v>-1.9439680000000001E-2</v>
      </c>
      <c r="CC830" s="53">
        <v>-2.2967620000000001E-2</v>
      </c>
      <c r="CD830" s="53">
        <v>-2.1527109999999999E-2</v>
      </c>
      <c r="CE830" s="53">
        <v>-2.1741440000000001E-2</v>
      </c>
      <c r="CF830" s="53">
        <v>-9.3568899999999997E-3</v>
      </c>
      <c r="CG830" s="53">
        <v>-1.152281E-2</v>
      </c>
      <c r="CH830" s="53">
        <v>-9.2478899999999999E-3</v>
      </c>
      <c r="CI830" s="53">
        <v>-1.604148E-2</v>
      </c>
      <c r="CJ830" s="53">
        <v>-1.9494500000000001E-2</v>
      </c>
      <c r="CK830" s="53">
        <v>-7.3177099999999998E-3</v>
      </c>
      <c r="CL830" s="53">
        <v>1.8403600000000001E-3</v>
      </c>
      <c r="CM830" s="53">
        <v>-3.4008699999999998E-3</v>
      </c>
      <c r="CN830" s="53">
        <v>-1.52706E-3</v>
      </c>
      <c r="CO830" s="53">
        <v>-3.1743299999999999E-3</v>
      </c>
      <c r="CP830" s="53">
        <v>-3.2263399999999999E-3</v>
      </c>
      <c r="CQ830" s="53">
        <v>-6.0671600000000003E-3</v>
      </c>
      <c r="CR830" s="53">
        <v>-7.4667900000000001E-3</v>
      </c>
      <c r="CS830" s="53">
        <v>-4.9153799999999996E-3</v>
      </c>
      <c r="CT830" s="53">
        <v>-5.0398500000000002E-3</v>
      </c>
      <c r="CU830" s="53">
        <v>-3.79423E-3</v>
      </c>
      <c r="CV830" s="53">
        <v>-1.886198E-2</v>
      </c>
      <c r="CW830" s="53">
        <v>-1.64247E-2</v>
      </c>
      <c r="CX830" s="53">
        <v>-1.4156749999999999E-2</v>
      </c>
      <c r="CY830" s="53">
        <v>-9.5032799999999994E-3</v>
      </c>
      <c r="CZ830" s="53">
        <v>-1.5869910000000001E-2</v>
      </c>
      <c r="DA830" s="53">
        <v>-1.812389E-2</v>
      </c>
      <c r="DB830" s="53">
        <v>-1.763052E-2</v>
      </c>
      <c r="DC830" s="53">
        <v>-1.789895E-2</v>
      </c>
      <c r="DD830" s="53">
        <v>-4.6624500000000003E-3</v>
      </c>
      <c r="DE830" s="53">
        <v>-8.0233500000000003E-3</v>
      </c>
      <c r="DF830" s="53">
        <v>-6.0802499999999997E-3</v>
      </c>
      <c r="DG830" s="53">
        <v>-1.1126509999999999E-2</v>
      </c>
      <c r="DH830" s="53">
        <v>-1.2459990000000001E-2</v>
      </c>
      <c r="DI830" s="53">
        <v>-3.4671799999999998E-3</v>
      </c>
      <c r="DJ830" s="53">
        <v>3.9411400000000001E-3</v>
      </c>
      <c r="DK830" s="53">
        <v>-1.04268E-3</v>
      </c>
      <c r="DL830" s="53">
        <v>9.3329999999999997E-4</v>
      </c>
      <c r="DM830" s="53">
        <v>-9.9904000000000008E-4</v>
      </c>
      <c r="DN830" s="53">
        <v>-4.9414999999999995E-4</v>
      </c>
      <c r="DO830" s="53">
        <v>-3.59786E-3</v>
      </c>
      <c r="DP830" s="53">
        <v>-4.7243299999999997E-3</v>
      </c>
      <c r="DQ830" s="53">
        <v>-2.1251899999999999E-3</v>
      </c>
      <c r="DR830" s="53">
        <v>-1.97993E-3</v>
      </c>
      <c r="DS830" s="53">
        <v>-4.2601E-4</v>
      </c>
      <c r="DT830" s="53">
        <v>-1.318365E-2</v>
      </c>
      <c r="DU830" s="53">
        <v>-1.236656E-2</v>
      </c>
      <c r="DV830" s="53">
        <v>-9.8795399999999992E-3</v>
      </c>
      <c r="DW830" s="53">
        <v>-5.5743499999999996E-3</v>
      </c>
      <c r="DX830" s="53">
        <v>-1.2300159999999999E-2</v>
      </c>
      <c r="DY830" s="53">
        <v>-1.1130309999999999E-2</v>
      </c>
      <c r="DZ830" s="53">
        <v>-1.200448E-2</v>
      </c>
      <c r="EA830" s="53">
        <v>-1.2351000000000001E-2</v>
      </c>
      <c r="EB830" s="53">
        <v>2.1155700000000002E-3</v>
      </c>
      <c r="EC830" s="53">
        <v>-2.9706699999999999E-3</v>
      </c>
      <c r="ED830" s="53">
        <v>-1.50668E-3</v>
      </c>
      <c r="EE830" s="53">
        <v>-4.0300700000000002E-3</v>
      </c>
      <c r="EF830" s="53">
        <v>-2.3032700000000001E-3</v>
      </c>
      <c r="EG830" s="53">
        <v>2.09238E-3</v>
      </c>
      <c r="EH830" s="53">
        <v>6.97432E-3</v>
      </c>
      <c r="EI830" s="53">
        <v>2.3621800000000002E-3</v>
      </c>
      <c r="EJ830" s="53">
        <v>4.4856799999999997E-3</v>
      </c>
      <c r="EK830" s="53">
        <v>2.1417300000000001E-3</v>
      </c>
      <c r="EL830" s="53">
        <v>3.4507100000000001E-3</v>
      </c>
      <c r="EM830" s="53">
        <v>-3.2580000000000003E-5</v>
      </c>
      <c r="EN830" s="53">
        <v>-7.6466000000000001E-4</v>
      </c>
      <c r="EO830" s="53">
        <v>1.9034E-3</v>
      </c>
      <c r="EP830" s="53">
        <v>2.4381099999999998E-3</v>
      </c>
      <c r="EQ830" s="53">
        <v>4.4371499999999999E-3</v>
      </c>
      <c r="ER830" s="53">
        <v>-4.9850399999999996E-3</v>
      </c>
      <c r="ES830" s="53">
        <v>-6.50725E-3</v>
      </c>
      <c r="ET830" s="53">
        <v>-3.7039199999999999E-3</v>
      </c>
      <c r="EU830" s="53">
        <v>9.8400000000000007E-5</v>
      </c>
      <c r="EV830" s="53">
        <v>-7.1459899999999996E-3</v>
      </c>
      <c r="EW830" s="53">
        <v>84.263769999999994</v>
      </c>
      <c r="EX830" s="53">
        <v>81.937989999999999</v>
      </c>
      <c r="EY830" s="53">
        <v>79.840999999999994</v>
      </c>
      <c r="EZ830" s="53">
        <v>78.242649999999998</v>
      </c>
      <c r="FA830" s="53">
        <v>76.774929999999998</v>
      </c>
      <c r="FB830" s="53">
        <v>75.425319999999999</v>
      </c>
      <c r="FC830" s="53">
        <v>75.066569999999999</v>
      </c>
      <c r="FD830" s="53">
        <v>76.988339999999994</v>
      </c>
      <c r="FE830" s="53">
        <v>80.196849999999998</v>
      </c>
      <c r="FF830" s="53">
        <v>83.613039999999998</v>
      </c>
      <c r="FG830" s="53">
        <v>87.353669999999994</v>
      </c>
      <c r="FH830" s="53">
        <v>91.336600000000004</v>
      </c>
      <c r="FI830" s="53">
        <v>95.03143</v>
      </c>
      <c r="FJ830" s="53">
        <v>97.560490000000001</v>
      </c>
      <c r="FK830" s="53">
        <v>99.433080000000004</v>
      </c>
      <c r="FL830" s="53">
        <v>101.1337</v>
      </c>
      <c r="FM830" s="53">
        <v>101.6146</v>
      </c>
      <c r="FN830" s="53">
        <v>101.1553</v>
      </c>
      <c r="FO830" s="53">
        <v>99.821560000000005</v>
      </c>
      <c r="FP830" s="53">
        <v>97.795199999999994</v>
      </c>
      <c r="FQ830" s="53">
        <v>94.679789999999997</v>
      </c>
      <c r="FR830" s="53">
        <v>91.933080000000004</v>
      </c>
      <c r="FS830" s="53">
        <v>88.522480000000002</v>
      </c>
      <c r="FT830" s="53">
        <v>85.579759999999993</v>
      </c>
      <c r="FU830" s="53">
        <v>295.96769999999998</v>
      </c>
      <c r="FV830" s="53">
        <v>535.99459999999999</v>
      </c>
      <c r="FW830" s="53">
        <v>18.460899999999999</v>
      </c>
      <c r="FX830" s="53">
        <v>1</v>
      </c>
    </row>
    <row r="831" spans="1:180" x14ac:dyDescent="0.3">
      <c r="A831" t="s">
        <v>174</v>
      </c>
      <c r="B831" t="s">
        <v>220</v>
      </c>
      <c r="C831" t="s">
        <v>0</v>
      </c>
      <c r="D831" t="s">
        <v>248</v>
      </c>
      <c r="E831" t="s">
        <v>187</v>
      </c>
      <c r="F831" t="s">
        <v>230</v>
      </c>
      <c r="G831" t="s">
        <v>242</v>
      </c>
      <c r="H831" s="53">
        <v>54</v>
      </c>
      <c r="I831" s="53">
        <v>0.10600724</v>
      </c>
      <c r="J831" s="53">
        <v>0.10074731000000001</v>
      </c>
      <c r="K831" s="53">
        <v>9.8632670000000006E-2</v>
      </c>
      <c r="L831" s="53">
        <v>0.10538181000000001</v>
      </c>
      <c r="M831" s="53">
        <v>9.8249000000000003E-2</v>
      </c>
      <c r="N831" s="53">
        <v>8.6939139999999998E-2</v>
      </c>
      <c r="O831" s="53">
        <v>3.2854059999999997E-2</v>
      </c>
      <c r="P831" s="53">
        <v>2.8997080000000001E-2</v>
      </c>
      <c r="Q831" s="53">
        <v>3.831441E-2</v>
      </c>
      <c r="R831" s="53">
        <v>5.5972399999999999E-2</v>
      </c>
      <c r="S831" s="53">
        <v>5.3897269999999997E-2</v>
      </c>
      <c r="T831" s="53">
        <v>5.5676379999999998E-2</v>
      </c>
      <c r="U831" s="53">
        <v>5.6948020000000002E-2</v>
      </c>
      <c r="V831" s="53">
        <v>5.811318E-2</v>
      </c>
      <c r="W831" s="53">
        <v>5.755801E-2</v>
      </c>
      <c r="X831" s="53">
        <v>5.5043059999999998E-2</v>
      </c>
      <c r="Y831" s="53">
        <v>5.5935520000000002E-2</v>
      </c>
      <c r="Z831" s="53">
        <v>5.8813509999999999E-2</v>
      </c>
      <c r="AA831" s="53">
        <v>5.9707690000000001E-2</v>
      </c>
      <c r="AB831" s="53">
        <v>5.745778E-2</v>
      </c>
      <c r="AC831" s="53">
        <v>9.7284129999999996E-2</v>
      </c>
      <c r="AD831" s="53">
        <v>0.12307999</v>
      </c>
      <c r="AE831" s="53">
        <v>0.11676652</v>
      </c>
      <c r="AF831" s="53">
        <v>0.10402096</v>
      </c>
      <c r="AG831" s="53">
        <v>-2.277187E-2</v>
      </c>
      <c r="AH831" s="53">
        <v>-2.5234309999999999E-2</v>
      </c>
      <c r="AI831" s="53">
        <v>-2.4390680000000001E-2</v>
      </c>
      <c r="AJ831" s="53">
        <v>-1.708136E-2</v>
      </c>
      <c r="AK831" s="53">
        <v>-2.0022939999999999E-2</v>
      </c>
      <c r="AL831" s="53">
        <v>-1.6723950000000001E-2</v>
      </c>
      <c r="AM831" s="53">
        <v>-4.4486810000000002E-2</v>
      </c>
      <c r="AN831" s="53">
        <v>-4.3222549999999998E-2</v>
      </c>
      <c r="AO831" s="53">
        <v>-2.1533119999999999E-2</v>
      </c>
      <c r="AP831" s="53">
        <v>-4.9999800000000002E-3</v>
      </c>
      <c r="AQ831" s="53">
        <v>-1.377308E-2</v>
      </c>
      <c r="AR831" s="53">
        <v>-1.570819E-2</v>
      </c>
      <c r="AS831" s="53">
        <v>-1.510177E-2</v>
      </c>
      <c r="AT831" s="53">
        <v>-1.250505E-2</v>
      </c>
      <c r="AU831" s="53">
        <v>-1.366554E-2</v>
      </c>
      <c r="AV831" s="53">
        <v>-1.716206E-2</v>
      </c>
      <c r="AW831" s="53">
        <v>-1.746638E-2</v>
      </c>
      <c r="AX831" s="53">
        <v>-2.0342010000000001E-2</v>
      </c>
      <c r="AY831" s="53">
        <v>-2.0930250000000001E-2</v>
      </c>
      <c r="AZ831" s="53">
        <v>-3.6492759999999999E-2</v>
      </c>
      <c r="BA831" s="53">
        <v>-2.5508530000000001E-2</v>
      </c>
      <c r="BB831" s="53">
        <v>-1.7935340000000001E-2</v>
      </c>
      <c r="BC831" s="53">
        <v>-1.6420270000000001E-2</v>
      </c>
      <c r="BD831" s="53">
        <v>-2.8833709999999999E-2</v>
      </c>
      <c r="BE831" s="53">
        <v>-1.524876E-2</v>
      </c>
      <c r="BF831" s="53">
        <v>-1.7994070000000001E-2</v>
      </c>
      <c r="BG831" s="53">
        <v>-1.719822E-2</v>
      </c>
      <c r="BH831" s="53">
        <v>-7.8519899999999997E-3</v>
      </c>
      <c r="BI831" s="53">
        <v>-1.2475099999999999E-2</v>
      </c>
      <c r="BJ831" s="53">
        <v>-9.4325399999999997E-3</v>
      </c>
      <c r="BK831" s="53">
        <v>-3.2580720000000001E-2</v>
      </c>
      <c r="BL831" s="53">
        <v>-3.237367E-2</v>
      </c>
      <c r="BM831" s="53">
        <v>-1.651099E-2</v>
      </c>
      <c r="BN831" s="53">
        <v>-1.3288600000000001E-3</v>
      </c>
      <c r="BO831" s="53">
        <v>-1.102118E-2</v>
      </c>
      <c r="BP831" s="53">
        <v>-1.250719E-2</v>
      </c>
      <c r="BQ831" s="53">
        <v>-1.108395E-2</v>
      </c>
      <c r="BR831" s="53">
        <v>-8.6641900000000004E-3</v>
      </c>
      <c r="BS831" s="53">
        <v>-1.00724E-2</v>
      </c>
      <c r="BT831" s="53">
        <v>-1.277706E-2</v>
      </c>
      <c r="BU831" s="53">
        <v>-1.314647E-2</v>
      </c>
      <c r="BV831" s="53">
        <v>-1.4572440000000001E-2</v>
      </c>
      <c r="BW831" s="53">
        <v>-1.4925910000000001E-2</v>
      </c>
      <c r="BX831" s="53">
        <v>-2.692377E-2</v>
      </c>
      <c r="BY831" s="53">
        <v>-1.7702329999999999E-2</v>
      </c>
      <c r="BZ831" s="53">
        <v>-1.0055329999999999E-2</v>
      </c>
      <c r="CA831" s="53">
        <v>-8.3183200000000006E-3</v>
      </c>
      <c r="CB831" s="53">
        <v>-2.0125190000000001E-2</v>
      </c>
      <c r="CC831" s="53">
        <v>-1.003829E-2</v>
      </c>
      <c r="CD831" s="53">
        <v>-1.297949E-2</v>
      </c>
      <c r="CE831" s="53">
        <v>-1.221675E-2</v>
      </c>
      <c r="CF831" s="53">
        <v>-1.4597499999999999E-3</v>
      </c>
      <c r="CG831" s="53">
        <v>-7.2474899999999997E-3</v>
      </c>
      <c r="CH831" s="53">
        <v>-4.3825299999999999E-3</v>
      </c>
      <c r="CI831" s="53">
        <v>-2.433459E-2</v>
      </c>
      <c r="CJ831" s="53">
        <v>-2.485977E-2</v>
      </c>
      <c r="CK831" s="53">
        <v>-1.303267E-2</v>
      </c>
      <c r="CL831" s="53">
        <v>1.21374E-3</v>
      </c>
      <c r="CM831" s="53">
        <v>-9.1152300000000002E-3</v>
      </c>
      <c r="CN831" s="53">
        <v>-1.0290189999999999E-2</v>
      </c>
      <c r="CO831" s="53">
        <v>-8.3012099999999998E-3</v>
      </c>
      <c r="CP831" s="53">
        <v>-6.0040199999999997E-3</v>
      </c>
      <c r="CQ831" s="53">
        <v>-7.5838099999999999E-3</v>
      </c>
      <c r="CR831" s="53">
        <v>-9.7400200000000003E-3</v>
      </c>
      <c r="CS831" s="53">
        <v>-1.015452E-2</v>
      </c>
      <c r="CT831" s="53">
        <v>-1.0576459999999999E-2</v>
      </c>
      <c r="CU831" s="53">
        <v>-1.076732E-2</v>
      </c>
      <c r="CV831" s="53">
        <v>-2.029632E-2</v>
      </c>
      <c r="CW831" s="53">
        <v>-1.2295789999999999E-2</v>
      </c>
      <c r="CX831" s="53">
        <v>-4.5976599999999999E-3</v>
      </c>
      <c r="CY831" s="53">
        <v>-2.7069400000000001E-3</v>
      </c>
      <c r="CZ831" s="53">
        <v>-1.4093700000000001E-2</v>
      </c>
      <c r="DA831" s="53">
        <v>-4.8278100000000001E-3</v>
      </c>
      <c r="DB831" s="53">
        <v>-7.9649200000000003E-3</v>
      </c>
      <c r="DC831" s="53">
        <v>-7.2352700000000002E-3</v>
      </c>
      <c r="DD831" s="53">
        <v>4.9324900000000003E-3</v>
      </c>
      <c r="DE831" s="53">
        <v>-2.01987E-3</v>
      </c>
      <c r="DF831" s="53">
        <v>6.6748999999999997E-4</v>
      </c>
      <c r="DG831" s="53">
        <v>-1.6088470000000001E-2</v>
      </c>
      <c r="DH831" s="53">
        <v>-1.7345869999999999E-2</v>
      </c>
      <c r="DI831" s="53">
        <v>-9.5543499999999996E-3</v>
      </c>
      <c r="DJ831" s="53">
        <v>3.7563499999999999E-3</v>
      </c>
      <c r="DK831" s="53">
        <v>-7.2092800000000002E-3</v>
      </c>
      <c r="DL831" s="53">
        <v>-8.0731799999999992E-3</v>
      </c>
      <c r="DM831" s="53">
        <v>-5.51849E-3</v>
      </c>
      <c r="DN831" s="53">
        <v>-3.3438600000000001E-3</v>
      </c>
      <c r="DO831" s="53">
        <v>-5.0952100000000002E-3</v>
      </c>
      <c r="DP831" s="53">
        <v>-6.7029799999999999E-3</v>
      </c>
      <c r="DQ831" s="53">
        <v>-7.16257E-3</v>
      </c>
      <c r="DR831" s="53">
        <v>-6.5804699999999997E-3</v>
      </c>
      <c r="DS831" s="53">
        <v>-6.6087300000000002E-3</v>
      </c>
      <c r="DT831" s="53">
        <v>-1.366887E-2</v>
      </c>
      <c r="DU831" s="53">
        <v>-6.8892399999999996E-3</v>
      </c>
      <c r="DV831" s="53">
        <v>8.6001999999999997E-4</v>
      </c>
      <c r="DW831" s="53">
        <v>2.9044499999999998E-3</v>
      </c>
      <c r="DX831" s="53">
        <v>-8.0622100000000002E-3</v>
      </c>
      <c r="DY831" s="53">
        <v>2.6952999999999999E-3</v>
      </c>
      <c r="DZ831" s="53">
        <v>-7.2466999999999996E-4</v>
      </c>
      <c r="EA831" s="53">
        <v>-4.282E-5</v>
      </c>
      <c r="EB831" s="53">
        <v>1.416186E-2</v>
      </c>
      <c r="EC831" s="53">
        <v>5.5279700000000001E-3</v>
      </c>
      <c r="ED831" s="53">
        <v>7.9588999999999997E-3</v>
      </c>
      <c r="EE831" s="53">
        <v>-4.1823800000000003E-3</v>
      </c>
      <c r="EF831" s="53">
        <v>-6.4969900000000002E-3</v>
      </c>
      <c r="EG831" s="53">
        <v>-4.5322100000000001E-3</v>
      </c>
      <c r="EH831" s="53">
        <v>7.4274600000000003E-3</v>
      </c>
      <c r="EI831" s="53">
        <v>-4.4573800000000004E-3</v>
      </c>
      <c r="EJ831" s="53">
        <v>-4.8721800000000003E-3</v>
      </c>
      <c r="EK831" s="53">
        <v>-1.50067E-3</v>
      </c>
      <c r="EL831" s="53">
        <v>4.9700000000000005E-4</v>
      </c>
      <c r="EM831" s="53">
        <v>-1.5020700000000001E-3</v>
      </c>
      <c r="EN831" s="53">
        <v>-2.3179699999999999E-3</v>
      </c>
      <c r="EO831" s="53">
        <v>-2.8426599999999999E-3</v>
      </c>
      <c r="EP831" s="53">
        <v>-8.1090000000000003E-4</v>
      </c>
      <c r="EQ831" s="53">
        <v>-6.0437999999999996E-4</v>
      </c>
      <c r="ER831" s="53">
        <v>-4.0998900000000001E-3</v>
      </c>
      <c r="ES831" s="53">
        <v>9.1695000000000004E-4</v>
      </c>
      <c r="ET831" s="53">
        <v>8.7400399999999993E-3</v>
      </c>
      <c r="EU831" s="53">
        <v>1.10064E-2</v>
      </c>
      <c r="EV831" s="53">
        <v>6.4630000000000004E-4</v>
      </c>
      <c r="EW831" s="53">
        <v>80.628590000000003</v>
      </c>
      <c r="EX831" s="53">
        <v>78.579610000000002</v>
      </c>
      <c r="EY831" s="53">
        <v>76.521119999999996</v>
      </c>
      <c r="EZ831" s="53">
        <v>74.640209999999996</v>
      </c>
      <c r="FA831" s="53">
        <v>73.363600000000005</v>
      </c>
      <c r="FB831" s="53">
        <v>72.213679999999997</v>
      </c>
      <c r="FC831" s="53">
        <v>72.164910000000006</v>
      </c>
      <c r="FD831" s="53">
        <v>74.636830000000003</v>
      </c>
      <c r="FE831" s="53">
        <v>78.250630000000001</v>
      </c>
      <c r="FF831" s="53">
        <v>82.016679999999994</v>
      </c>
      <c r="FG831" s="53">
        <v>85.667230000000004</v>
      </c>
      <c r="FH831" s="53">
        <v>88.832980000000006</v>
      </c>
      <c r="FI831" s="53">
        <v>91.841639999999998</v>
      </c>
      <c r="FJ831" s="53">
        <v>94.680319999999995</v>
      </c>
      <c r="FK831" s="53">
        <v>96.875209999999996</v>
      </c>
      <c r="FL831" s="53">
        <v>98.408569999999997</v>
      </c>
      <c r="FM831" s="53">
        <v>99.066090000000003</v>
      </c>
      <c r="FN831" s="53">
        <v>98.559119999999993</v>
      </c>
      <c r="FO831" s="53">
        <v>96.376050000000006</v>
      </c>
      <c r="FP831" s="53">
        <v>94.433070000000001</v>
      </c>
      <c r="FQ831" s="53">
        <v>91.654979999999995</v>
      </c>
      <c r="FR831" s="53">
        <v>88.099239999999995</v>
      </c>
      <c r="FS831" s="53">
        <v>84.631969999999995</v>
      </c>
      <c r="FT831" s="53">
        <v>81.451009999999997</v>
      </c>
      <c r="FU831" s="53">
        <v>295.9667</v>
      </c>
      <c r="FV831" s="53">
        <v>493.55029999999999</v>
      </c>
      <c r="FW831" s="53">
        <v>16.767579999999999</v>
      </c>
      <c r="FX831" s="53">
        <v>1</v>
      </c>
    </row>
    <row r="832" spans="1:180" x14ac:dyDescent="0.3">
      <c r="A832" t="s">
        <v>174</v>
      </c>
      <c r="B832" t="s">
        <v>220</v>
      </c>
      <c r="C832" t="s">
        <v>0</v>
      </c>
      <c r="D832" t="s">
        <v>227</v>
      </c>
      <c r="E832" t="s">
        <v>187</v>
      </c>
      <c r="F832" t="s">
        <v>230</v>
      </c>
      <c r="G832" t="s">
        <v>242</v>
      </c>
      <c r="H832" s="53">
        <v>54</v>
      </c>
      <c r="I832" s="53">
        <v>0.10853212</v>
      </c>
      <c r="J832" s="53">
        <v>0.10423949</v>
      </c>
      <c r="K832" s="53">
        <v>0.10327504999999999</v>
      </c>
      <c r="L832" s="53">
        <v>0.10763734</v>
      </c>
      <c r="M832" s="53">
        <v>0.10418052999999999</v>
      </c>
      <c r="N832" s="53">
        <v>9.0435740000000001E-2</v>
      </c>
      <c r="O832" s="53">
        <v>4.0300719999999998E-2</v>
      </c>
      <c r="P832" s="53">
        <v>4.1338489999999999E-2</v>
      </c>
      <c r="Q832" s="53">
        <v>4.7862509999999997E-2</v>
      </c>
      <c r="R832" s="53">
        <v>6.2671640000000001E-2</v>
      </c>
      <c r="S832" s="53">
        <v>6.2543879999999996E-2</v>
      </c>
      <c r="T832" s="53">
        <v>6.5331470000000003E-2</v>
      </c>
      <c r="U832" s="53">
        <v>6.6036440000000002E-2</v>
      </c>
      <c r="V832" s="53">
        <v>6.6597660000000003E-2</v>
      </c>
      <c r="W832" s="53">
        <v>6.824218E-2</v>
      </c>
      <c r="X832" s="53">
        <v>6.6139630000000005E-2</v>
      </c>
      <c r="Y832" s="53">
        <v>6.7697750000000001E-2</v>
      </c>
      <c r="Z832" s="53">
        <v>6.5569180000000005E-2</v>
      </c>
      <c r="AA832" s="53">
        <v>6.8311940000000002E-2</v>
      </c>
      <c r="AB832" s="53">
        <v>6.4081100000000002E-2</v>
      </c>
      <c r="AC832" s="53">
        <v>0.10089554000000001</v>
      </c>
      <c r="AD832" s="53">
        <v>0.12450677</v>
      </c>
      <c r="AE832" s="53">
        <v>0.11728789000000001</v>
      </c>
      <c r="AF832" s="53">
        <v>0.10265675</v>
      </c>
      <c r="AG832" s="53">
        <v>-1.820925E-2</v>
      </c>
      <c r="AH832" s="53">
        <v>-1.994947E-2</v>
      </c>
      <c r="AI832" s="53">
        <v>-1.8017990000000001E-2</v>
      </c>
      <c r="AJ832" s="53">
        <v>-1.262694E-2</v>
      </c>
      <c r="AK832" s="53">
        <v>-1.1952529999999999E-2</v>
      </c>
      <c r="AL832" s="53">
        <v>-1.28795E-2</v>
      </c>
      <c r="AM832" s="53">
        <v>-3.5856649999999997E-2</v>
      </c>
      <c r="AN832" s="53">
        <v>-3.2273540000000003E-2</v>
      </c>
      <c r="AO832" s="53">
        <v>-1.2270669999999999E-2</v>
      </c>
      <c r="AP832" s="53">
        <v>1.60881E-3</v>
      </c>
      <c r="AQ832" s="53">
        <v>-2.71981E-3</v>
      </c>
      <c r="AR832" s="53">
        <v>-3.9688600000000003E-3</v>
      </c>
      <c r="AS832" s="53">
        <v>-6.9099599999999997E-3</v>
      </c>
      <c r="AT832" s="53">
        <v>-9.5757599999999991E-3</v>
      </c>
      <c r="AU832" s="53">
        <v>-8.1077600000000003E-3</v>
      </c>
      <c r="AV832" s="53">
        <v>-1.0157360000000001E-2</v>
      </c>
      <c r="AW832" s="53">
        <v>-7.4556900000000001E-3</v>
      </c>
      <c r="AX832" s="53">
        <v>-1.311906E-2</v>
      </c>
      <c r="AY832" s="53">
        <v>-1.0215729999999999E-2</v>
      </c>
      <c r="AZ832" s="53">
        <v>-2.686521E-2</v>
      </c>
      <c r="BA832" s="53">
        <v>-1.840406E-2</v>
      </c>
      <c r="BB832" s="53">
        <v>-8.42241E-3</v>
      </c>
      <c r="BC832" s="53">
        <v>-8.3189400000000004E-3</v>
      </c>
      <c r="BD832" s="53">
        <v>-2.2844010000000001E-2</v>
      </c>
      <c r="BE832" s="53">
        <v>-1.211753E-2</v>
      </c>
      <c r="BF832" s="53">
        <v>-1.4093899999999999E-2</v>
      </c>
      <c r="BG832" s="53">
        <v>-1.1854409999999999E-2</v>
      </c>
      <c r="BH832" s="53">
        <v>-4.4392600000000004E-3</v>
      </c>
      <c r="BI832" s="53">
        <v>-5.2647600000000003E-3</v>
      </c>
      <c r="BJ832" s="53">
        <v>-5.4133899999999997E-3</v>
      </c>
      <c r="BK832" s="53">
        <v>-2.4726350000000001E-2</v>
      </c>
      <c r="BL832" s="53">
        <v>-2.1687939999999999E-2</v>
      </c>
      <c r="BM832" s="53">
        <v>-7.42299E-3</v>
      </c>
      <c r="BN832" s="53">
        <v>6.0436300000000004E-3</v>
      </c>
      <c r="BO832" s="53">
        <v>1.1568699999999999E-3</v>
      </c>
      <c r="BP832" s="53">
        <v>3.5157999999999999E-4</v>
      </c>
      <c r="BQ832" s="53">
        <v>-2.3088100000000001E-3</v>
      </c>
      <c r="BR832" s="53">
        <v>-4.9934599999999999E-3</v>
      </c>
      <c r="BS832" s="53">
        <v>-4.5124199999999996E-3</v>
      </c>
      <c r="BT832" s="53">
        <v>-6.3144899999999999E-3</v>
      </c>
      <c r="BU832" s="53">
        <v>-3.3402699999999998E-3</v>
      </c>
      <c r="BV832" s="53">
        <v>-8.2894500000000003E-3</v>
      </c>
      <c r="BW832" s="53">
        <v>-5.5122699999999997E-3</v>
      </c>
      <c r="BX832" s="53">
        <v>-1.8953660000000001E-2</v>
      </c>
      <c r="BY832" s="53">
        <v>-1.158724E-2</v>
      </c>
      <c r="BZ832" s="53">
        <v>-2.06486E-3</v>
      </c>
      <c r="CA832" s="53">
        <v>-2.0192299999999999E-3</v>
      </c>
      <c r="CB832" s="53">
        <v>-1.5865819999999999E-2</v>
      </c>
      <c r="CC832" s="53">
        <v>-7.8984199999999997E-3</v>
      </c>
      <c r="CD832" s="53">
        <v>-1.003836E-2</v>
      </c>
      <c r="CE832" s="53">
        <v>-7.58554E-3</v>
      </c>
      <c r="CF832" s="53">
        <v>1.2315E-3</v>
      </c>
      <c r="CG832" s="53">
        <v>-6.3281999999999998E-4</v>
      </c>
      <c r="CH832" s="53">
        <v>-2.4237999999999999E-4</v>
      </c>
      <c r="CI832" s="53">
        <v>-1.7017529999999999E-2</v>
      </c>
      <c r="CJ832" s="53">
        <v>-1.435639E-2</v>
      </c>
      <c r="CK832" s="53">
        <v>-4.0654999999999997E-3</v>
      </c>
      <c r="CL832" s="53">
        <v>9.1151600000000006E-3</v>
      </c>
      <c r="CM832" s="53">
        <v>3.8418599999999999E-3</v>
      </c>
      <c r="CN832" s="53">
        <v>3.3439099999999999E-3</v>
      </c>
      <c r="CO832" s="53">
        <v>8.7794000000000001E-4</v>
      </c>
      <c r="CP832" s="53">
        <v>-1.8197700000000001E-3</v>
      </c>
      <c r="CQ832" s="53">
        <v>-2.0222999999999999E-3</v>
      </c>
      <c r="CR832" s="53">
        <v>-3.65293E-3</v>
      </c>
      <c r="CS832" s="53">
        <v>-4.8994000000000002E-4</v>
      </c>
      <c r="CT832" s="53">
        <v>-4.9444800000000002E-3</v>
      </c>
      <c r="CU832" s="53">
        <v>-2.2546699999999999E-3</v>
      </c>
      <c r="CV832" s="53">
        <v>-1.3474150000000001E-2</v>
      </c>
      <c r="CW832" s="53">
        <v>-6.8659300000000001E-3</v>
      </c>
      <c r="CX832" s="53">
        <v>2.3383599999999998E-3</v>
      </c>
      <c r="CY832" s="53">
        <v>2.3439300000000001E-3</v>
      </c>
      <c r="CZ832" s="53">
        <v>-1.1032749999999999E-2</v>
      </c>
      <c r="DA832" s="53">
        <v>-3.6793099999999999E-3</v>
      </c>
      <c r="DB832" s="53">
        <v>-5.9828099999999999E-3</v>
      </c>
      <c r="DC832" s="53">
        <v>-3.3166699999999999E-3</v>
      </c>
      <c r="DD832" s="53">
        <v>6.9022600000000003E-3</v>
      </c>
      <c r="DE832" s="53">
        <v>3.9991200000000001E-3</v>
      </c>
      <c r="DF832" s="53">
        <v>4.9286199999999999E-3</v>
      </c>
      <c r="DG832" s="53">
        <v>-9.3087199999999995E-3</v>
      </c>
      <c r="DH832" s="53">
        <v>-7.0248400000000001E-3</v>
      </c>
      <c r="DI832" s="53">
        <v>-7.0801999999999996E-4</v>
      </c>
      <c r="DJ832" s="53">
        <v>1.21867E-2</v>
      </c>
      <c r="DK832" s="53">
        <v>6.5268399999999999E-3</v>
      </c>
      <c r="DL832" s="53">
        <v>6.3362399999999999E-3</v>
      </c>
      <c r="DM832" s="53">
        <v>4.0646800000000002E-3</v>
      </c>
      <c r="DN832" s="53">
        <v>1.35392E-3</v>
      </c>
      <c r="DO832" s="53">
        <v>4.6781999999999998E-4</v>
      </c>
      <c r="DP832" s="53">
        <v>-9.913700000000001E-4</v>
      </c>
      <c r="DQ832" s="53">
        <v>2.36039E-3</v>
      </c>
      <c r="DR832" s="53">
        <v>-1.5995200000000001E-3</v>
      </c>
      <c r="DS832" s="53">
        <v>1.0029399999999999E-3</v>
      </c>
      <c r="DT832" s="53">
        <v>-7.9946500000000007E-3</v>
      </c>
      <c r="DU832" s="53">
        <v>-2.1446299999999998E-3</v>
      </c>
      <c r="DV832" s="53">
        <v>6.7415799999999996E-3</v>
      </c>
      <c r="DW832" s="53">
        <v>6.7070999999999997E-3</v>
      </c>
      <c r="DX832" s="53">
        <v>-6.1996799999999999E-3</v>
      </c>
      <c r="DY832" s="53">
        <v>2.4124200000000002E-3</v>
      </c>
      <c r="DZ832" s="53">
        <v>-1.2723000000000001E-4</v>
      </c>
      <c r="EA832" s="53">
        <v>2.8469099999999998E-3</v>
      </c>
      <c r="EB832" s="53">
        <v>1.508994E-2</v>
      </c>
      <c r="EC832" s="53">
        <v>1.0686889999999999E-2</v>
      </c>
      <c r="ED832" s="53">
        <v>1.239473E-2</v>
      </c>
      <c r="EE832" s="53">
        <v>1.8215799999999999E-3</v>
      </c>
      <c r="EF832" s="53">
        <v>3.5607600000000001E-3</v>
      </c>
      <c r="EG832" s="53">
        <v>4.1396599999999999E-3</v>
      </c>
      <c r="EH832" s="53">
        <v>1.6621509999999999E-2</v>
      </c>
      <c r="EI832" s="53">
        <v>1.0403529999999999E-2</v>
      </c>
      <c r="EJ832" s="53">
        <v>1.065668E-2</v>
      </c>
      <c r="EK832" s="53">
        <v>8.6658299999999994E-3</v>
      </c>
      <c r="EL832" s="53">
        <v>5.9362099999999999E-3</v>
      </c>
      <c r="EM832" s="53">
        <v>4.0631599999999997E-3</v>
      </c>
      <c r="EN832" s="53">
        <v>2.8514999999999999E-3</v>
      </c>
      <c r="EO832" s="53">
        <v>6.4758200000000002E-3</v>
      </c>
      <c r="EP832" s="53">
        <v>3.2300900000000001E-3</v>
      </c>
      <c r="EQ832" s="53">
        <v>5.7064000000000004E-3</v>
      </c>
      <c r="ER832" s="53">
        <v>-8.3100000000000001E-5</v>
      </c>
      <c r="ES832" s="53">
        <v>4.6721899999999997E-3</v>
      </c>
      <c r="ET832" s="53">
        <v>1.309914E-2</v>
      </c>
      <c r="EU832" s="53">
        <v>1.3006810000000001E-2</v>
      </c>
      <c r="EV832" s="53">
        <v>7.7851000000000005E-4</v>
      </c>
      <c r="EW832" s="53">
        <v>75.780140000000003</v>
      </c>
      <c r="EX832" s="53">
        <v>73.864230000000006</v>
      </c>
      <c r="EY832" s="53">
        <v>72.035709999999995</v>
      </c>
      <c r="EZ832" s="53">
        <v>70.674400000000006</v>
      </c>
      <c r="FA832" s="53">
        <v>69.413070000000005</v>
      </c>
      <c r="FB832" s="53">
        <v>67.959530000000001</v>
      </c>
      <c r="FC832" s="53">
        <v>67.44171</v>
      </c>
      <c r="FD832" s="53">
        <v>69.774919999999995</v>
      </c>
      <c r="FE832" s="53">
        <v>73.306399999999996</v>
      </c>
      <c r="FF832" s="53">
        <v>77.429730000000006</v>
      </c>
      <c r="FG832" s="53">
        <v>81.072950000000006</v>
      </c>
      <c r="FH832" s="53">
        <v>84.355779999999996</v>
      </c>
      <c r="FI832" s="53">
        <v>87.382130000000004</v>
      </c>
      <c r="FJ832" s="53">
        <v>89.874899999999997</v>
      </c>
      <c r="FK832" s="53">
        <v>91.801339999999996</v>
      </c>
      <c r="FL832" s="53">
        <v>93.16534</v>
      </c>
      <c r="FM832" s="53">
        <v>94.066730000000007</v>
      </c>
      <c r="FN832" s="53">
        <v>93.898859999999999</v>
      </c>
      <c r="FO832" s="53">
        <v>92.326369999999997</v>
      </c>
      <c r="FP832" s="53">
        <v>90.356629999999996</v>
      </c>
      <c r="FQ832" s="53">
        <v>87.318920000000006</v>
      </c>
      <c r="FR832" s="53">
        <v>83.968509999999995</v>
      </c>
      <c r="FS832" s="53">
        <v>80.973119999999994</v>
      </c>
      <c r="FT832" s="53">
        <v>78.187299999999993</v>
      </c>
      <c r="FU832" s="53">
        <v>295.9667</v>
      </c>
      <c r="FV832" s="53">
        <v>493.55029999999999</v>
      </c>
      <c r="FW832" s="53">
        <v>16.767579999999999</v>
      </c>
      <c r="FX832" s="53">
        <v>1</v>
      </c>
    </row>
    <row r="833" spans="1:180" x14ac:dyDescent="0.3">
      <c r="A833" t="s">
        <v>174</v>
      </c>
      <c r="B833" t="s">
        <v>220</v>
      </c>
      <c r="C833" t="s">
        <v>0</v>
      </c>
      <c r="D833" t="s">
        <v>227</v>
      </c>
      <c r="E833" t="s">
        <v>189</v>
      </c>
      <c r="F833" t="s">
        <v>230</v>
      </c>
      <c r="G833" t="s">
        <v>242</v>
      </c>
      <c r="H833" s="53">
        <v>54</v>
      </c>
      <c r="I833" s="53">
        <v>0.10467765</v>
      </c>
      <c r="J833" s="53">
        <v>0.10158333999999999</v>
      </c>
      <c r="K833" s="53">
        <v>9.9386950000000002E-2</v>
      </c>
      <c r="L833" s="53">
        <v>0.1010515</v>
      </c>
      <c r="M833" s="53">
        <v>0.10572557</v>
      </c>
      <c r="N833" s="53">
        <v>0.10299771000000001</v>
      </c>
      <c r="O833" s="53">
        <v>7.7914170000000005E-2</v>
      </c>
      <c r="P833" s="53">
        <v>5.7756019999999998E-2</v>
      </c>
      <c r="Q833" s="53">
        <v>5.6586919999999999E-2</v>
      </c>
      <c r="R833" s="53">
        <v>5.9106939999999997E-2</v>
      </c>
      <c r="S833" s="53">
        <v>6.4924250000000003E-2</v>
      </c>
      <c r="T833" s="53">
        <v>6.6046480000000005E-2</v>
      </c>
      <c r="U833" s="53">
        <v>6.7523810000000004E-2</v>
      </c>
      <c r="V833" s="53">
        <v>7.1895550000000003E-2</v>
      </c>
      <c r="W833" s="53">
        <v>7.6571349999999996E-2</v>
      </c>
      <c r="X833" s="53">
        <v>6.8365510000000004E-2</v>
      </c>
      <c r="Y833" s="53">
        <v>6.7662970000000003E-2</v>
      </c>
      <c r="Z833" s="53">
        <v>6.8269179999999999E-2</v>
      </c>
      <c r="AA833" s="53">
        <v>6.8956760000000006E-2</v>
      </c>
      <c r="AB833" s="53">
        <v>8.8466799999999998E-2</v>
      </c>
      <c r="AC833" s="53">
        <v>0.12046833</v>
      </c>
      <c r="AD833" s="53">
        <v>0.11802969000000001</v>
      </c>
      <c r="AE833" s="53">
        <v>0.1130564</v>
      </c>
      <c r="AF833" s="53">
        <v>0.10682642000000001</v>
      </c>
      <c r="AG833" s="53">
        <v>-3.0839999999999999E-2</v>
      </c>
      <c r="AH833" s="53">
        <v>-3.180972E-2</v>
      </c>
      <c r="AI833" s="53">
        <v>-2.7540479999999999E-2</v>
      </c>
      <c r="AJ833" s="53">
        <v>-2.0748889999999999E-2</v>
      </c>
      <c r="AK833" s="53">
        <v>-1.770443E-2</v>
      </c>
      <c r="AL833" s="53">
        <v>-2.048374E-2</v>
      </c>
      <c r="AM833" s="53">
        <v>-1.455709E-2</v>
      </c>
      <c r="AN833" s="53">
        <v>-1.4148839999999999E-2</v>
      </c>
      <c r="AO833" s="53">
        <v>-9.8331600000000005E-3</v>
      </c>
      <c r="AP833" s="53">
        <v>-4.4603200000000003E-3</v>
      </c>
      <c r="AQ833" s="53">
        <v>-5.3086499999999998E-3</v>
      </c>
      <c r="AR833" s="53">
        <v>-5.8212999999999997E-3</v>
      </c>
      <c r="AS833" s="53">
        <v>-7.9166900000000005E-3</v>
      </c>
      <c r="AT833" s="53">
        <v>-6.9035900000000002E-3</v>
      </c>
      <c r="AU833" s="53">
        <v>-3.8957800000000002E-3</v>
      </c>
      <c r="AV833" s="53">
        <v>-1.393234E-2</v>
      </c>
      <c r="AW833" s="53">
        <v>-1.2953539999999999E-2</v>
      </c>
      <c r="AX833" s="53">
        <v>-1.6056310000000001E-2</v>
      </c>
      <c r="AY833" s="53">
        <v>-1.5723959999999999E-2</v>
      </c>
      <c r="AZ833" s="53">
        <v>-2.3477870000000001E-2</v>
      </c>
      <c r="BA833" s="53">
        <v>-2.9115909999999998E-2</v>
      </c>
      <c r="BB833" s="53">
        <v>-2.9668E-2</v>
      </c>
      <c r="BC833" s="53">
        <v>-2.4145400000000001E-2</v>
      </c>
      <c r="BD833" s="53">
        <v>-2.6283910000000001E-2</v>
      </c>
      <c r="BE833" s="53">
        <v>-2.3186700000000001E-2</v>
      </c>
      <c r="BF833" s="53">
        <v>-2.4279370000000002E-2</v>
      </c>
      <c r="BG833" s="53">
        <v>-2.0272539999999999E-2</v>
      </c>
      <c r="BH833" s="53">
        <v>-1.386858E-2</v>
      </c>
      <c r="BI833" s="53">
        <v>-1.033775E-2</v>
      </c>
      <c r="BJ833" s="53">
        <v>-1.201558E-2</v>
      </c>
      <c r="BK833" s="53">
        <v>-6.0430199999999996E-3</v>
      </c>
      <c r="BL833" s="53">
        <v>-7.1112399999999996E-3</v>
      </c>
      <c r="BM833" s="53">
        <v>-4.0728700000000001E-3</v>
      </c>
      <c r="BN833" s="53">
        <v>-7.2303999999999999E-4</v>
      </c>
      <c r="BO833" s="53">
        <v>-1.8600299999999999E-3</v>
      </c>
      <c r="BP833" s="53">
        <v>-2.8440800000000001E-3</v>
      </c>
      <c r="BQ833" s="53">
        <v>-4.6774900000000003E-3</v>
      </c>
      <c r="BR833" s="53">
        <v>-3.6295199999999998E-3</v>
      </c>
      <c r="BS833" s="53">
        <v>-8.0137000000000003E-4</v>
      </c>
      <c r="BT833" s="53">
        <v>-1.018725E-2</v>
      </c>
      <c r="BU833" s="53">
        <v>-9.0524999999999998E-3</v>
      </c>
      <c r="BV833" s="53">
        <v>-1.0642789999999999E-2</v>
      </c>
      <c r="BW833" s="53">
        <v>-1.037274E-2</v>
      </c>
      <c r="BX833" s="53">
        <v>-1.522656E-2</v>
      </c>
      <c r="BY833" s="53">
        <v>-2.001735E-2</v>
      </c>
      <c r="BZ833" s="53">
        <v>-2.0609059999999998E-2</v>
      </c>
      <c r="CA833" s="53">
        <v>-1.539046E-2</v>
      </c>
      <c r="CB833" s="53">
        <v>-1.790568E-2</v>
      </c>
      <c r="CC833" s="53">
        <v>-1.7886050000000001E-2</v>
      </c>
      <c r="CD833" s="53">
        <v>-1.906387E-2</v>
      </c>
      <c r="CE833" s="53">
        <v>-1.523878E-2</v>
      </c>
      <c r="CF833" s="53">
        <v>-9.10329E-3</v>
      </c>
      <c r="CG833" s="53">
        <v>-5.2356199999999999E-3</v>
      </c>
      <c r="CH833" s="53">
        <v>-6.1505600000000002E-3</v>
      </c>
      <c r="CI833" s="53">
        <v>-1.4619000000000001E-4</v>
      </c>
      <c r="CJ833" s="53">
        <v>-2.2370300000000001E-3</v>
      </c>
      <c r="CK833" s="53">
        <v>-8.3319999999999995E-5</v>
      </c>
      <c r="CL833" s="53">
        <v>1.86539E-3</v>
      </c>
      <c r="CM833" s="53">
        <v>5.2846999999999996E-4</v>
      </c>
      <c r="CN833" s="53">
        <v>-7.8207999999999999E-4</v>
      </c>
      <c r="CO833" s="53">
        <v>-2.4340299999999998E-3</v>
      </c>
      <c r="CP833" s="53">
        <v>-1.36191E-3</v>
      </c>
      <c r="CQ833" s="53">
        <v>1.3418099999999999E-3</v>
      </c>
      <c r="CR833" s="53">
        <v>-7.5934000000000001E-3</v>
      </c>
      <c r="CS833" s="53">
        <v>-6.3506500000000002E-3</v>
      </c>
      <c r="CT833" s="53">
        <v>-6.8934E-3</v>
      </c>
      <c r="CU833" s="53">
        <v>-6.6665099999999996E-3</v>
      </c>
      <c r="CV833" s="53">
        <v>-9.5117299999999995E-3</v>
      </c>
      <c r="CW833" s="53">
        <v>-1.3715700000000001E-2</v>
      </c>
      <c r="CX833" s="53">
        <v>-1.4334879999999999E-2</v>
      </c>
      <c r="CY833" s="53">
        <v>-9.3268199999999996E-3</v>
      </c>
      <c r="CZ833" s="53">
        <v>-1.210294E-2</v>
      </c>
      <c r="DA833" s="53">
        <v>-1.258541E-2</v>
      </c>
      <c r="DB833" s="53">
        <v>-1.384838E-2</v>
      </c>
      <c r="DC833" s="53">
        <v>-1.020503E-2</v>
      </c>
      <c r="DD833" s="53">
        <v>-4.3379999999999998E-3</v>
      </c>
      <c r="DE833" s="53">
        <v>-1.3348E-4</v>
      </c>
      <c r="DF833" s="53">
        <v>-2.8553999999999998E-4</v>
      </c>
      <c r="DG833" s="53">
        <v>5.7506299999999996E-3</v>
      </c>
      <c r="DH833" s="53">
        <v>2.6371900000000002E-3</v>
      </c>
      <c r="DI833" s="53">
        <v>3.9062400000000001E-3</v>
      </c>
      <c r="DJ833" s="53">
        <v>4.4538099999999999E-3</v>
      </c>
      <c r="DK833" s="53">
        <v>2.9169700000000001E-3</v>
      </c>
      <c r="DL833" s="53">
        <v>1.2799300000000001E-3</v>
      </c>
      <c r="DM833" s="53">
        <v>-1.9058000000000001E-4</v>
      </c>
      <c r="DN833" s="53">
        <v>9.0569000000000001E-4</v>
      </c>
      <c r="DO833" s="53">
        <v>3.4849999999999998E-3</v>
      </c>
      <c r="DP833" s="53">
        <v>-4.9995600000000001E-3</v>
      </c>
      <c r="DQ833" s="53">
        <v>-3.6488100000000002E-3</v>
      </c>
      <c r="DR833" s="53">
        <v>-3.14402E-3</v>
      </c>
      <c r="DS833" s="53">
        <v>-2.9602700000000001E-3</v>
      </c>
      <c r="DT833" s="53">
        <v>-3.7968899999999998E-3</v>
      </c>
      <c r="DU833" s="53">
        <v>-7.4140600000000001E-3</v>
      </c>
      <c r="DV833" s="53">
        <v>-8.0606900000000006E-3</v>
      </c>
      <c r="DW833" s="53">
        <v>-3.2631800000000001E-3</v>
      </c>
      <c r="DX833" s="53">
        <v>-6.3002099999999997E-3</v>
      </c>
      <c r="DY833" s="53">
        <v>-4.93211E-3</v>
      </c>
      <c r="DZ833" s="53">
        <v>-6.3180299999999997E-3</v>
      </c>
      <c r="EA833" s="53">
        <v>-2.9370899999999998E-3</v>
      </c>
      <c r="EB833" s="53">
        <v>2.5423099999999999E-3</v>
      </c>
      <c r="EC833" s="53">
        <v>7.2332000000000004E-3</v>
      </c>
      <c r="ED833" s="53">
        <v>8.1826299999999998E-3</v>
      </c>
      <c r="EE833" s="53">
        <v>1.42647E-2</v>
      </c>
      <c r="EF833" s="53">
        <v>9.6747799999999991E-3</v>
      </c>
      <c r="EG833" s="53">
        <v>9.6665199999999996E-3</v>
      </c>
      <c r="EH833" s="53">
        <v>8.1910899999999998E-3</v>
      </c>
      <c r="EI833" s="53">
        <v>6.36559E-3</v>
      </c>
      <c r="EJ833" s="53">
        <v>4.2571400000000004E-3</v>
      </c>
      <c r="EK833" s="53">
        <v>3.0486100000000002E-3</v>
      </c>
      <c r="EL833" s="53">
        <v>4.1797600000000002E-3</v>
      </c>
      <c r="EM833" s="53">
        <v>6.5794099999999999E-3</v>
      </c>
      <c r="EN833" s="53">
        <v>-1.2544699999999999E-3</v>
      </c>
      <c r="EO833" s="53">
        <v>2.5222999999999999E-4</v>
      </c>
      <c r="EP833" s="53">
        <v>2.2694999999999998E-3</v>
      </c>
      <c r="EQ833" s="53">
        <v>2.3909500000000002E-3</v>
      </c>
      <c r="ER833" s="53">
        <v>4.4544199999999997E-3</v>
      </c>
      <c r="ES833" s="53">
        <v>1.68451E-3</v>
      </c>
      <c r="ET833" s="53">
        <v>9.9824000000000006E-4</v>
      </c>
      <c r="EU833" s="53">
        <v>5.49176E-3</v>
      </c>
      <c r="EV833" s="53">
        <v>2.0780199999999999E-3</v>
      </c>
      <c r="EW833" s="53">
        <v>79.929820000000007</v>
      </c>
      <c r="EX833" s="53">
        <v>77.811809999999994</v>
      </c>
      <c r="EY833" s="53">
        <v>76.178210000000007</v>
      </c>
      <c r="EZ833" s="53">
        <v>74.828320000000005</v>
      </c>
      <c r="FA833" s="53">
        <v>73.091669999999993</v>
      </c>
      <c r="FB833" s="53">
        <v>71.572019999999995</v>
      </c>
      <c r="FC833" s="53">
        <v>70.814499999999995</v>
      </c>
      <c r="FD833" s="53">
        <v>72.298839999999998</v>
      </c>
      <c r="FE833" s="53">
        <v>75.737099999999998</v>
      </c>
      <c r="FF833" s="53">
        <v>79.870239999999995</v>
      </c>
      <c r="FG833" s="53">
        <v>84.112719999999996</v>
      </c>
      <c r="FH833" s="53">
        <v>87.71069</v>
      </c>
      <c r="FI833" s="53">
        <v>91.113479999999996</v>
      </c>
      <c r="FJ833" s="53">
        <v>94.111789999999999</v>
      </c>
      <c r="FK833" s="53">
        <v>96.160390000000007</v>
      </c>
      <c r="FL833" s="53">
        <v>97.73733</v>
      </c>
      <c r="FM833" s="53">
        <v>98.533330000000007</v>
      </c>
      <c r="FN833" s="53">
        <v>98.051140000000004</v>
      </c>
      <c r="FO833" s="53">
        <v>96.196950000000001</v>
      </c>
      <c r="FP833" s="53">
        <v>93.376379999999997</v>
      </c>
      <c r="FQ833" s="53">
        <v>90.103350000000006</v>
      </c>
      <c r="FR833" s="53">
        <v>87.33408</v>
      </c>
      <c r="FS833" s="53">
        <v>84.425449999999998</v>
      </c>
      <c r="FT833" s="53">
        <v>81.864170000000001</v>
      </c>
      <c r="FU833" s="53">
        <v>296</v>
      </c>
      <c r="FV833" s="53">
        <v>561.48220000000003</v>
      </c>
      <c r="FW833" s="53">
        <v>34.621339999999996</v>
      </c>
      <c r="FX833" s="53">
        <v>1</v>
      </c>
    </row>
    <row r="834" spans="1:180" x14ac:dyDescent="0.3">
      <c r="A834" t="s">
        <v>174</v>
      </c>
      <c r="B834" t="s">
        <v>220</v>
      </c>
      <c r="C834" t="s">
        <v>0</v>
      </c>
      <c r="D834" t="s">
        <v>227</v>
      </c>
      <c r="E834" t="s">
        <v>190</v>
      </c>
      <c r="F834" t="s">
        <v>231</v>
      </c>
      <c r="G834" t="s">
        <v>242</v>
      </c>
      <c r="H834" s="53">
        <v>29</v>
      </c>
      <c r="I834" s="53">
        <v>4.2516699999999998E-2</v>
      </c>
      <c r="J834" s="53">
        <v>4.1103609999999999E-2</v>
      </c>
      <c r="K834" s="53">
        <v>4.0848469999999998E-2</v>
      </c>
      <c r="L834" s="53">
        <v>3.8935980000000002E-2</v>
      </c>
      <c r="M834" s="53">
        <v>5.3299270000000003E-2</v>
      </c>
      <c r="N834" s="53">
        <v>5.8002230000000002E-2</v>
      </c>
      <c r="O834" s="53">
        <v>6.0419439999999998E-2</v>
      </c>
      <c r="P834" s="53">
        <v>7.456161E-2</v>
      </c>
      <c r="Q834" s="53">
        <v>8.1651970000000004E-2</v>
      </c>
      <c r="R834" s="53">
        <v>8.1954059999999995E-2</v>
      </c>
      <c r="S834" s="53">
        <v>8.6617899999999998E-2</v>
      </c>
      <c r="T834" s="53">
        <v>8.9852150000000006E-2</v>
      </c>
      <c r="U834" s="53">
        <v>7.3969140000000003E-2</v>
      </c>
      <c r="V834" s="53">
        <v>7.8342049999999996E-2</v>
      </c>
      <c r="W834" s="53">
        <v>7.3503600000000002E-2</v>
      </c>
      <c r="X834" s="53">
        <v>6.8115490000000001E-2</v>
      </c>
      <c r="Y834" s="53">
        <v>5.2906790000000002E-2</v>
      </c>
      <c r="Z834" s="53">
        <v>4.0358720000000001E-2</v>
      </c>
      <c r="AA834" s="53">
        <v>4.1188240000000001E-2</v>
      </c>
      <c r="AB834" s="53">
        <v>6.8872299999999997E-2</v>
      </c>
      <c r="AC834" s="53">
        <v>5.6795770000000002E-2</v>
      </c>
      <c r="AD834" s="53">
        <v>5.3917380000000001E-2</v>
      </c>
      <c r="AE834" s="53">
        <v>4.7727850000000002E-2</v>
      </c>
      <c r="AF834" s="53">
        <v>4.5603400000000002E-2</v>
      </c>
      <c r="AG834" s="53">
        <v>-1.905834E-2</v>
      </c>
      <c r="AH834" s="53">
        <v>-2.112439E-2</v>
      </c>
      <c r="AI834" s="53">
        <v>-2.0274609999999998E-2</v>
      </c>
      <c r="AJ834" s="53">
        <v>-2.2718060000000002E-2</v>
      </c>
      <c r="AK834" s="53">
        <v>-1.5213519999999999E-2</v>
      </c>
      <c r="AL834" s="53">
        <v>-1.352884E-2</v>
      </c>
      <c r="AM834" s="53">
        <v>-1.4478599999999999E-2</v>
      </c>
      <c r="AN834" s="53">
        <v>-1.636102E-2</v>
      </c>
      <c r="AO834" s="53">
        <v>-8.9744300000000003E-3</v>
      </c>
      <c r="AP834" s="53">
        <v>-1.0777490000000001E-2</v>
      </c>
      <c r="AQ834" s="53">
        <v>-1.087045E-2</v>
      </c>
      <c r="AR834" s="53">
        <v>-1.0921510000000001E-2</v>
      </c>
      <c r="AS834" s="53">
        <v>-7.6593399999999997E-3</v>
      </c>
      <c r="AT834" s="53">
        <v>-5.7039100000000004E-3</v>
      </c>
      <c r="AU834" s="53">
        <v>-1.197429E-2</v>
      </c>
      <c r="AV834" s="53">
        <v>-1.1629550000000001E-2</v>
      </c>
      <c r="AW834" s="53">
        <v>-1.242861E-2</v>
      </c>
      <c r="AX834" s="53">
        <v>-3.001233E-2</v>
      </c>
      <c r="AY834" s="53">
        <v>-2.8460829999999999E-2</v>
      </c>
      <c r="AZ834" s="53">
        <v>-1.5287709999999999E-2</v>
      </c>
      <c r="BA834" s="53">
        <v>-1.960537E-2</v>
      </c>
      <c r="BB834" s="53">
        <v>-2.0168510000000001E-2</v>
      </c>
      <c r="BC834" s="53">
        <v>-2.0130499999999999E-2</v>
      </c>
      <c r="BD834" s="53">
        <v>-1.8652040000000002E-2</v>
      </c>
      <c r="BE834" s="53">
        <v>-1.2431340000000001E-2</v>
      </c>
      <c r="BF834" s="53">
        <v>-1.3874040000000001E-2</v>
      </c>
      <c r="BG834" s="53">
        <v>-1.2890510000000001E-2</v>
      </c>
      <c r="BH834" s="53">
        <v>-1.5100010000000001E-2</v>
      </c>
      <c r="BI834" s="53">
        <v>-3.2114800000000001E-3</v>
      </c>
      <c r="BJ834" s="53">
        <v>-4.8791999999999998E-4</v>
      </c>
      <c r="BK834" s="53">
        <v>-5.2952999999999995E-4</v>
      </c>
      <c r="BL834" s="53">
        <v>7.3741099999999997E-3</v>
      </c>
      <c r="BM834" s="53">
        <v>1.277239E-2</v>
      </c>
      <c r="BN834" s="53">
        <v>1.074667E-2</v>
      </c>
      <c r="BO834" s="53">
        <v>1.143751E-2</v>
      </c>
      <c r="BP834" s="53">
        <v>1.244786E-2</v>
      </c>
      <c r="BQ834" s="53">
        <v>5.01229E-3</v>
      </c>
      <c r="BR834" s="53">
        <v>9.0938100000000008E-3</v>
      </c>
      <c r="BS834" s="53">
        <v>3.0929799999999999E-3</v>
      </c>
      <c r="BT834" s="53">
        <v>-4.3564999999999999E-4</v>
      </c>
      <c r="BU834" s="53">
        <v>-9.8325900000000004E-3</v>
      </c>
      <c r="BV834" s="53">
        <v>-2.2932210000000001E-2</v>
      </c>
      <c r="BW834" s="53">
        <v>-2.24461E-2</v>
      </c>
      <c r="BX834" s="53">
        <v>-4.0940000000000004E-3</v>
      </c>
      <c r="BY834" s="53">
        <v>-1.3423289999999999E-2</v>
      </c>
      <c r="BZ834" s="53">
        <v>-1.3667479999999999E-2</v>
      </c>
      <c r="CA834" s="53">
        <v>-1.348972E-2</v>
      </c>
      <c r="CB834" s="53">
        <v>-1.186301E-2</v>
      </c>
      <c r="CC834" s="53">
        <v>-7.8414999999999995E-3</v>
      </c>
      <c r="CD834" s="53">
        <v>-8.8524699999999994E-3</v>
      </c>
      <c r="CE834" s="53">
        <v>-7.7763099999999998E-3</v>
      </c>
      <c r="CF834" s="53">
        <v>-9.8237700000000008E-3</v>
      </c>
      <c r="CG834" s="53">
        <v>5.10109E-3</v>
      </c>
      <c r="CH834" s="53">
        <v>8.5441800000000002E-3</v>
      </c>
      <c r="CI834" s="53">
        <v>9.1315500000000004E-3</v>
      </c>
      <c r="CJ834" s="53">
        <v>2.3812989999999999E-2</v>
      </c>
      <c r="CK834" s="53">
        <v>2.783418E-2</v>
      </c>
      <c r="CL834" s="53">
        <v>2.5654239999999998E-2</v>
      </c>
      <c r="CM834" s="53">
        <v>2.6887939999999999E-2</v>
      </c>
      <c r="CN834" s="53">
        <v>2.8633410000000001E-2</v>
      </c>
      <c r="CO834" s="53">
        <v>1.378862E-2</v>
      </c>
      <c r="CP834" s="53">
        <v>1.9342660000000001E-2</v>
      </c>
      <c r="CQ834" s="53">
        <v>1.352853E-2</v>
      </c>
      <c r="CR834" s="53">
        <v>7.3172200000000001E-3</v>
      </c>
      <c r="CS834" s="53">
        <v>-8.0345899999999994E-3</v>
      </c>
      <c r="CT834" s="53">
        <v>-1.8028530000000001E-2</v>
      </c>
      <c r="CU834" s="53">
        <v>-1.8280319999999999E-2</v>
      </c>
      <c r="CV834" s="53">
        <v>3.6587299999999998E-3</v>
      </c>
      <c r="CW834" s="53">
        <v>-9.1415899999999998E-3</v>
      </c>
      <c r="CX834" s="53">
        <v>-9.1648900000000002E-3</v>
      </c>
      <c r="CY834" s="53">
        <v>-8.8903300000000001E-3</v>
      </c>
      <c r="CZ834" s="53">
        <v>-7.1609500000000001E-3</v>
      </c>
      <c r="DA834" s="53">
        <v>-3.2516699999999999E-3</v>
      </c>
      <c r="DB834" s="53">
        <v>-3.8309099999999999E-3</v>
      </c>
      <c r="DC834" s="53">
        <v>-2.6621000000000001E-3</v>
      </c>
      <c r="DD834" s="53">
        <v>-4.5475400000000001E-3</v>
      </c>
      <c r="DE834" s="53">
        <v>1.3413660000000001E-2</v>
      </c>
      <c r="DF834" s="53">
        <v>1.7576290000000001E-2</v>
      </c>
      <c r="DG834" s="53">
        <v>1.8792630000000001E-2</v>
      </c>
      <c r="DH834" s="53">
        <v>4.025186E-2</v>
      </c>
      <c r="DI834" s="53">
        <v>4.2895959999999997E-2</v>
      </c>
      <c r="DJ834" s="53">
        <v>4.0561809999999997E-2</v>
      </c>
      <c r="DK834" s="53">
        <v>4.2338349999999997E-2</v>
      </c>
      <c r="DL834" s="53">
        <v>4.4818950000000003E-2</v>
      </c>
      <c r="DM834" s="53">
        <v>2.2564959999999998E-2</v>
      </c>
      <c r="DN834" s="53">
        <v>2.9591510000000001E-2</v>
      </c>
      <c r="DO834" s="53">
        <v>2.3964070000000001E-2</v>
      </c>
      <c r="DP834" s="53">
        <v>1.507008E-2</v>
      </c>
      <c r="DQ834" s="53">
        <v>-6.2366000000000001E-3</v>
      </c>
      <c r="DR834" s="53">
        <v>-1.312486E-2</v>
      </c>
      <c r="DS834" s="53">
        <v>-1.411454E-2</v>
      </c>
      <c r="DT834" s="53">
        <v>1.141146E-2</v>
      </c>
      <c r="DU834" s="53">
        <v>-4.8599000000000003E-3</v>
      </c>
      <c r="DV834" s="53">
        <v>-4.6622900000000004E-3</v>
      </c>
      <c r="DW834" s="53">
        <v>-4.29095E-3</v>
      </c>
      <c r="DX834" s="53">
        <v>-2.45889E-3</v>
      </c>
      <c r="DY834" s="53">
        <v>3.3753300000000002E-3</v>
      </c>
      <c r="DZ834" s="53">
        <v>3.4194400000000002E-3</v>
      </c>
      <c r="EA834" s="53">
        <v>4.7219999999999996E-3</v>
      </c>
      <c r="EB834" s="53">
        <v>3.0705099999999998E-3</v>
      </c>
      <c r="EC834" s="53">
        <v>2.5415690000000001E-2</v>
      </c>
      <c r="ED834" s="53">
        <v>3.0617209999999999E-2</v>
      </c>
      <c r="EE834" s="53">
        <v>3.2741699999999999E-2</v>
      </c>
      <c r="EF834" s="53">
        <v>6.3986989999999994E-2</v>
      </c>
      <c r="EG834" s="53">
        <v>6.4642770000000002E-2</v>
      </c>
      <c r="EH834" s="53">
        <v>6.2085979999999999E-2</v>
      </c>
      <c r="EI834" s="53">
        <v>6.4646309999999998E-2</v>
      </c>
      <c r="EJ834" s="53">
        <v>6.8188310000000002E-2</v>
      </c>
      <c r="EK834" s="53">
        <v>3.52366E-2</v>
      </c>
      <c r="EL834" s="53">
        <v>4.4389230000000002E-2</v>
      </c>
      <c r="EM834" s="53">
        <v>3.9031330000000003E-2</v>
      </c>
      <c r="EN834" s="53">
        <v>2.6263990000000001E-2</v>
      </c>
      <c r="EO834" s="53">
        <v>-3.6405700000000001E-3</v>
      </c>
      <c r="EP834" s="53">
        <v>-6.0447299999999999E-3</v>
      </c>
      <c r="EQ834" s="53">
        <v>-8.0998200000000006E-3</v>
      </c>
      <c r="ER834" s="53">
        <v>2.2605170000000001E-2</v>
      </c>
      <c r="ES834" s="53">
        <v>1.3221800000000001E-3</v>
      </c>
      <c r="ET834" s="53">
        <v>1.8387399999999999E-3</v>
      </c>
      <c r="EU834" s="53">
        <v>2.3498299999999998E-3</v>
      </c>
      <c r="EV834" s="53">
        <v>4.3301399999999997E-3</v>
      </c>
      <c r="EW834" s="53">
        <v>54.400469999999999</v>
      </c>
      <c r="EX834" s="53">
        <v>53.691650000000003</v>
      </c>
      <c r="EY834" s="53">
        <v>53.057769999999998</v>
      </c>
      <c r="EZ834" s="53">
        <v>52.464869999999998</v>
      </c>
      <c r="FA834" s="53">
        <v>52.20102</v>
      </c>
      <c r="FB834" s="53">
        <v>51.721699999999998</v>
      </c>
      <c r="FC834" s="53">
        <v>51.405149999999999</v>
      </c>
      <c r="FD834" s="53">
        <v>51.934820000000002</v>
      </c>
      <c r="FE834" s="53">
        <v>54.332549999999998</v>
      </c>
      <c r="FF834" s="53">
        <v>57.555819999999997</v>
      </c>
      <c r="FG834" s="53">
        <v>61.165889999999997</v>
      </c>
      <c r="FH834" s="53">
        <v>64.769710000000003</v>
      </c>
      <c r="FI834" s="53">
        <v>67.160030000000006</v>
      </c>
      <c r="FJ834" s="53">
        <v>68.082750000000004</v>
      </c>
      <c r="FK834" s="53">
        <v>68.660809999999998</v>
      </c>
      <c r="FL834" s="53">
        <v>68.674480000000003</v>
      </c>
      <c r="FM834" s="53">
        <v>68.058549999999997</v>
      </c>
      <c r="FN834" s="53">
        <v>66.571430000000007</v>
      </c>
      <c r="FO834" s="53">
        <v>64.397739999999999</v>
      </c>
      <c r="FP834" s="53">
        <v>61.659640000000003</v>
      </c>
      <c r="FQ834" s="53">
        <v>59.427010000000003</v>
      </c>
      <c r="FR834" s="53">
        <v>57.50976</v>
      </c>
      <c r="FS834" s="53">
        <v>56.213500000000003</v>
      </c>
      <c r="FT834" s="53">
        <v>55.113970000000002</v>
      </c>
      <c r="FU834" s="53">
        <v>61</v>
      </c>
      <c r="FV834" s="53">
        <v>129.86619999999999</v>
      </c>
      <c r="FW834" s="53">
        <v>13.16713</v>
      </c>
      <c r="FX834" s="53">
        <v>1</v>
      </c>
    </row>
    <row r="835" spans="1:180" x14ac:dyDescent="0.3">
      <c r="A835" t="s">
        <v>174</v>
      </c>
      <c r="B835" t="s">
        <v>220</v>
      </c>
      <c r="C835" t="s">
        <v>0</v>
      </c>
      <c r="D835" t="s">
        <v>227</v>
      </c>
      <c r="E835" t="s">
        <v>187</v>
      </c>
      <c r="F835" t="s">
        <v>231</v>
      </c>
      <c r="G835" t="s">
        <v>242</v>
      </c>
      <c r="H835" s="53">
        <v>29</v>
      </c>
      <c r="I835" s="53">
        <v>2.075482E-2</v>
      </c>
      <c r="J835" s="53">
        <v>1.5258209999999999E-2</v>
      </c>
      <c r="K835" s="53">
        <v>1.674691E-2</v>
      </c>
      <c r="L835" s="53">
        <v>1.5206020000000001E-2</v>
      </c>
      <c r="M835" s="53">
        <v>3.2390879999999997E-2</v>
      </c>
      <c r="N835" s="53">
        <v>3.8213789999999997E-2</v>
      </c>
      <c r="O835" s="53">
        <v>3.8249720000000001E-2</v>
      </c>
      <c r="P835" s="53">
        <v>5.6462709999999999E-2</v>
      </c>
      <c r="Q835" s="53">
        <v>6.7733619999999994E-2</v>
      </c>
      <c r="R835" s="53">
        <v>7.1663290000000004E-2</v>
      </c>
      <c r="S835" s="53">
        <v>6.7148429999999995E-2</v>
      </c>
      <c r="T835" s="53">
        <v>6.8063780000000004E-2</v>
      </c>
      <c r="U835" s="53">
        <v>7.0578979999999999E-2</v>
      </c>
      <c r="V835" s="53">
        <v>7.4070990000000003E-2</v>
      </c>
      <c r="W835" s="53">
        <v>7.6632850000000002E-2</v>
      </c>
      <c r="X835" s="53">
        <v>7.4786560000000002E-2</v>
      </c>
      <c r="Y835" s="53">
        <v>5.863293E-2</v>
      </c>
      <c r="Z835" s="53">
        <v>4.2997460000000001E-2</v>
      </c>
      <c r="AA835" s="53">
        <v>4.7062300000000001E-2</v>
      </c>
      <c r="AB835" s="53">
        <v>3.9660170000000002E-2</v>
      </c>
      <c r="AC835" s="53">
        <v>2.45965E-2</v>
      </c>
      <c r="AD835" s="53">
        <v>2.638567E-2</v>
      </c>
      <c r="AE835" s="53">
        <v>2.6927880000000001E-2</v>
      </c>
      <c r="AF835" s="53">
        <v>2.6841480000000001E-2</v>
      </c>
      <c r="AG835" s="53">
        <v>-5.8048290000000002E-2</v>
      </c>
      <c r="AH835" s="53">
        <v>-6.4341400000000007E-2</v>
      </c>
      <c r="AI835" s="53">
        <v>-6.2882030000000005E-2</v>
      </c>
      <c r="AJ835" s="53">
        <v>-6.340519E-2</v>
      </c>
      <c r="AK835" s="53">
        <v>-3.04538E-2</v>
      </c>
      <c r="AL835" s="53">
        <v>-2.3035130000000001E-2</v>
      </c>
      <c r="AM835" s="53">
        <v>-2.277997E-2</v>
      </c>
      <c r="AN835" s="53">
        <v>-1.842272E-2</v>
      </c>
      <c r="AO835" s="53">
        <v>-9.2578499999999998E-3</v>
      </c>
      <c r="AP835" s="53">
        <v>-3.7138200000000001E-3</v>
      </c>
      <c r="AQ835" s="53">
        <v>-1.1584540000000001E-2</v>
      </c>
      <c r="AR835" s="53">
        <v>-7.7031000000000001E-3</v>
      </c>
      <c r="AS835" s="53">
        <v>-8.2658599999999999E-3</v>
      </c>
      <c r="AT835" s="53">
        <v>-1.024538E-2</v>
      </c>
      <c r="AU835" s="53">
        <v>-1.2172479999999999E-2</v>
      </c>
      <c r="AV835" s="53">
        <v>-1.1996690000000001E-2</v>
      </c>
      <c r="AW835" s="53">
        <v>-5.1329799999999997E-3</v>
      </c>
      <c r="AX835" s="53">
        <v>-2.4591640000000001E-2</v>
      </c>
      <c r="AY835" s="53">
        <v>-1.9425120000000001E-2</v>
      </c>
      <c r="AZ835" s="53">
        <v>-2.924102E-2</v>
      </c>
      <c r="BA835" s="53">
        <v>-6.2963989999999997E-2</v>
      </c>
      <c r="BB835" s="53">
        <v>-6.5489370000000005E-2</v>
      </c>
      <c r="BC835" s="53">
        <v>-5.5552079999999997E-2</v>
      </c>
      <c r="BD835" s="53">
        <v>-5.1553389999999998E-2</v>
      </c>
      <c r="BE835" s="53">
        <v>-4.2285040000000003E-2</v>
      </c>
      <c r="BF835" s="53">
        <v>-4.7766629999999997E-2</v>
      </c>
      <c r="BG835" s="53">
        <v>-4.5923070000000003E-2</v>
      </c>
      <c r="BH835" s="53">
        <v>-4.6637390000000001E-2</v>
      </c>
      <c r="BI835" s="53">
        <v>-2.3043750000000002E-2</v>
      </c>
      <c r="BJ835" s="53">
        <v>-1.6086449999999999E-2</v>
      </c>
      <c r="BK835" s="53">
        <v>-1.5542159999999999E-2</v>
      </c>
      <c r="BL835" s="53">
        <v>-3.8255400000000001E-3</v>
      </c>
      <c r="BM835" s="53">
        <v>3.0816099999999998E-3</v>
      </c>
      <c r="BN835" s="53">
        <v>7.0394999999999998E-3</v>
      </c>
      <c r="BO835" s="53">
        <v>-9.3431999999999999E-4</v>
      </c>
      <c r="BP835" s="53">
        <v>1.5563700000000001E-3</v>
      </c>
      <c r="BQ835" s="53">
        <v>3.55288E-3</v>
      </c>
      <c r="BR835" s="53">
        <v>5.7860100000000003E-3</v>
      </c>
      <c r="BS835" s="53">
        <v>5.9397499999999997E-3</v>
      </c>
      <c r="BT835" s="53">
        <v>4.8638700000000002E-3</v>
      </c>
      <c r="BU835" s="53">
        <v>-1.30849E-3</v>
      </c>
      <c r="BV835" s="53">
        <v>-1.630535E-2</v>
      </c>
      <c r="BW835" s="53">
        <v>-1.19069E-2</v>
      </c>
      <c r="BX835" s="53">
        <v>-2.0339840000000001E-2</v>
      </c>
      <c r="BY835" s="53">
        <v>-4.4272850000000002E-2</v>
      </c>
      <c r="BZ835" s="53">
        <v>-4.7450029999999997E-2</v>
      </c>
      <c r="CA835" s="53">
        <v>-4.037615E-2</v>
      </c>
      <c r="CB835" s="53">
        <v>-3.7352349999999999E-2</v>
      </c>
      <c r="CC835" s="53">
        <v>-3.1367470000000001E-2</v>
      </c>
      <c r="CD835" s="53">
        <v>-3.6286970000000002E-2</v>
      </c>
      <c r="CE835" s="53">
        <v>-3.417734E-2</v>
      </c>
      <c r="CF835" s="53">
        <v>-3.5024050000000001E-2</v>
      </c>
      <c r="CG835" s="53">
        <v>-1.7911570000000002E-2</v>
      </c>
      <c r="CH835" s="53">
        <v>-1.127382E-2</v>
      </c>
      <c r="CI835" s="53">
        <v>-1.052928E-2</v>
      </c>
      <c r="CJ835" s="53">
        <v>6.2844299999999997E-3</v>
      </c>
      <c r="CK835" s="53">
        <v>1.162788E-2</v>
      </c>
      <c r="CL835" s="53">
        <v>1.448721E-2</v>
      </c>
      <c r="CM835" s="53">
        <v>6.4419799999999999E-3</v>
      </c>
      <c r="CN835" s="53">
        <v>7.9694599999999994E-3</v>
      </c>
      <c r="CO835" s="53">
        <v>1.1738500000000001E-2</v>
      </c>
      <c r="CP835" s="53">
        <v>1.6889310000000001E-2</v>
      </c>
      <c r="CQ835" s="53">
        <v>1.8484219999999999E-2</v>
      </c>
      <c r="CR835" s="53">
        <v>1.6541440000000001E-2</v>
      </c>
      <c r="CS835" s="53">
        <v>1.34034E-3</v>
      </c>
      <c r="CT835" s="53">
        <v>-1.0566300000000001E-2</v>
      </c>
      <c r="CU835" s="53">
        <v>-6.6997999999999997E-3</v>
      </c>
      <c r="CV835" s="53">
        <v>-1.4174910000000001E-2</v>
      </c>
      <c r="CW835" s="53">
        <v>-3.1327420000000002E-2</v>
      </c>
      <c r="CX835" s="53">
        <v>-3.4956050000000002E-2</v>
      </c>
      <c r="CY835" s="53">
        <v>-2.9865360000000001E-2</v>
      </c>
      <c r="CZ835" s="53">
        <v>-2.7516740000000001E-2</v>
      </c>
      <c r="DA835" s="53">
        <v>-2.04499E-2</v>
      </c>
      <c r="DB835" s="53">
        <v>-2.4807340000000001E-2</v>
      </c>
      <c r="DC835" s="53">
        <v>-2.2431590000000001E-2</v>
      </c>
      <c r="DD835" s="53">
        <v>-2.3410710000000001E-2</v>
      </c>
      <c r="DE835" s="53">
        <v>-1.277939E-2</v>
      </c>
      <c r="DF835" s="53">
        <v>-6.4611900000000003E-3</v>
      </c>
      <c r="DG835" s="53">
        <v>-5.5164000000000003E-3</v>
      </c>
      <c r="DH835" s="53">
        <v>1.63944E-2</v>
      </c>
      <c r="DI835" s="53">
        <v>2.017416E-2</v>
      </c>
      <c r="DJ835" s="53">
        <v>2.1934929999999998E-2</v>
      </c>
      <c r="DK835" s="53">
        <v>1.381829E-2</v>
      </c>
      <c r="DL835" s="53">
        <v>1.4382549999999999E-2</v>
      </c>
      <c r="DM835" s="53">
        <v>1.992412E-2</v>
      </c>
      <c r="DN835" s="53">
        <v>2.7992599999999999E-2</v>
      </c>
      <c r="DO835" s="53">
        <v>3.1028690000000001E-2</v>
      </c>
      <c r="DP835" s="53">
        <v>2.8219020000000001E-2</v>
      </c>
      <c r="DQ835" s="53">
        <v>3.9891700000000002E-3</v>
      </c>
      <c r="DR835" s="53">
        <v>-4.82724E-3</v>
      </c>
      <c r="DS835" s="53">
        <v>-1.4927E-3</v>
      </c>
      <c r="DT835" s="53">
        <v>-8.0099699999999999E-3</v>
      </c>
      <c r="DU835" s="53">
        <v>-1.8381990000000001E-2</v>
      </c>
      <c r="DV835" s="53">
        <v>-2.2462070000000001E-2</v>
      </c>
      <c r="DW835" s="53">
        <v>-1.9354550000000002E-2</v>
      </c>
      <c r="DX835" s="53">
        <v>-1.7681140000000001E-2</v>
      </c>
      <c r="DY835" s="53">
        <v>-4.6866599999999996E-3</v>
      </c>
      <c r="DZ835" s="53">
        <v>-8.2325699999999998E-3</v>
      </c>
      <c r="EA835" s="53">
        <v>-5.4726100000000001E-3</v>
      </c>
      <c r="EB835" s="53">
        <v>-6.6428900000000003E-3</v>
      </c>
      <c r="EC835" s="53">
        <v>-5.3693400000000002E-3</v>
      </c>
      <c r="ED835" s="53">
        <v>4.8748999999999998E-4</v>
      </c>
      <c r="EE835" s="53">
        <v>1.72141E-3</v>
      </c>
      <c r="EF835" s="53">
        <v>3.0991580000000001E-2</v>
      </c>
      <c r="EG835" s="53">
        <v>3.2513609999999998E-2</v>
      </c>
      <c r="EH835" s="53">
        <v>3.2688250000000002E-2</v>
      </c>
      <c r="EI835" s="53">
        <v>2.4468509999999999E-2</v>
      </c>
      <c r="EJ835" s="53">
        <v>2.3642030000000001E-2</v>
      </c>
      <c r="EK835" s="53">
        <v>3.1742850000000003E-2</v>
      </c>
      <c r="EL835" s="53">
        <v>4.4024000000000001E-2</v>
      </c>
      <c r="EM835" s="53">
        <v>4.9140929999999999E-2</v>
      </c>
      <c r="EN835" s="53">
        <v>4.5079569999999999E-2</v>
      </c>
      <c r="EO835" s="53">
        <v>7.81366E-3</v>
      </c>
      <c r="EP835" s="53">
        <v>3.45904E-3</v>
      </c>
      <c r="EQ835" s="53">
        <v>6.0255200000000004E-3</v>
      </c>
      <c r="ER835" s="53">
        <v>8.9121000000000003E-4</v>
      </c>
      <c r="ES835" s="53">
        <v>3.0914000000000001E-4</v>
      </c>
      <c r="ET835" s="53">
        <v>-4.4227399999999997E-3</v>
      </c>
      <c r="EU835" s="53">
        <v>-4.1786200000000001E-3</v>
      </c>
      <c r="EV835" s="53">
        <v>-3.4800899999999999E-3</v>
      </c>
      <c r="EW835" s="53">
        <v>55.702309999999997</v>
      </c>
      <c r="EX835" s="53">
        <v>55.161700000000003</v>
      </c>
      <c r="EY835" s="53">
        <v>54.534649999999999</v>
      </c>
      <c r="EZ835" s="53">
        <v>54.030929999999998</v>
      </c>
      <c r="FA835" s="53">
        <v>53.516390000000001</v>
      </c>
      <c r="FB835" s="53">
        <v>52.978020000000001</v>
      </c>
      <c r="FC835" s="53">
        <v>53.238079999999997</v>
      </c>
      <c r="FD835" s="53">
        <v>54.98845</v>
      </c>
      <c r="FE835" s="53">
        <v>57.434429999999999</v>
      </c>
      <c r="FF835" s="53">
        <v>60.039490000000001</v>
      </c>
      <c r="FG835" s="53">
        <v>62.480260000000001</v>
      </c>
      <c r="FH835" s="53">
        <v>64.88673</v>
      </c>
      <c r="FI835" s="53">
        <v>66.900890000000004</v>
      </c>
      <c r="FJ835" s="53">
        <v>68.116619999999998</v>
      </c>
      <c r="FK835" s="53">
        <v>68.266400000000004</v>
      </c>
      <c r="FL835" s="53">
        <v>67.755960000000002</v>
      </c>
      <c r="FM835" s="53">
        <v>66.968329999999995</v>
      </c>
      <c r="FN835" s="53">
        <v>65.733980000000003</v>
      </c>
      <c r="FO835" s="53">
        <v>64.228759999999994</v>
      </c>
      <c r="FP835" s="53">
        <v>62.880029999999998</v>
      </c>
      <c r="FQ835" s="53">
        <v>60.859540000000003</v>
      </c>
      <c r="FR835" s="53">
        <v>59.118479999999998</v>
      </c>
      <c r="FS835" s="53">
        <v>57.892330000000001</v>
      </c>
      <c r="FT835" s="53">
        <v>56.82526</v>
      </c>
      <c r="FU835" s="53">
        <v>61</v>
      </c>
      <c r="FV835" s="53">
        <v>118.8562</v>
      </c>
      <c r="FW835" s="53">
        <v>12.48265</v>
      </c>
      <c r="FX835" s="53">
        <v>1</v>
      </c>
    </row>
    <row r="836" spans="1:180" x14ac:dyDescent="0.3">
      <c r="A836" t="s">
        <v>174</v>
      </c>
      <c r="B836" t="s">
        <v>220</v>
      </c>
      <c r="C836" t="s">
        <v>0</v>
      </c>
      <c r="D836" t="s">
        <v>248</v>
      </c>
      <c r="E836" t="s">
        <v>187</v>
      </c>
      <c r="F836" t="s">
        <v>231</v>
      </c>
      <c r="G836" t="s">
        <v>242</v>
      </c>
      <c r="H836" s="53">
        <v>29</v>
      </c>
      <c r="I836" s="53">
        <v>2.8962209999999999E-2</v>
      </c>
      <c r="J836" s="53">
        <v>2.1836709999999999E-2</v>
      </c>
      <c r="K836" s="53">
        <v>2.1274749999999999E-2</v>
      </c>
      <c r="L836" s="53">
        <v>1.7573249999999999E-2</v>
      </c>
      <c r="M836" s="53">
        <v>3.5951530000000002E-2</v>
      </c>
      <c r="N836" s="53">
        <v>3.7555730000000002E-2</v>
      </c>
      <c r="O836" s="53">
        <v>3.285416E-2</v>
      </c>
      <c r="P836" s="53">
        <v>4.6464230000000002E-2</v>
      </c>
      <c r="Q836" s="53">
        <v>5.7220649999999998E-2</v>
      </c>
      <c r="R836" s="53">
        <v>6.3177049999999998E-2</v>
      </c>
      <c r="S836" s="53">
        <v>7.2882479999999999E-2</v>
      </c>
      <c r="T836" s="53">
        <v>7.6227489999999995E-2</v>
      </c>
      <c r="U836" s="53">
        <v>8.1952170000000005E-2</v>
      </c>
      <c r="V836" s="53">
        <v>8.7836880000000006E-2</v>
      </c>
      <c r="W836" s="53">
        <v>8.2449439999999999E-2</v>
      </c>
      <c r="X836" s="53">
        <v>8.0190940000000002E-2</v>
      </c>
      <c r="Y836" s="53">
        <v>6.0168590000000001E-2</v>
      </c>
      <c r="Z836" s="53">
        <v>4.5353070000000002E-2</v>
      </c>
      <c r="AA836" s="53">
        <v>4.4691519999999998E-2</v>
      </c>
      <c r="AB836" s="53">
        <v>3.9229979999999998E-2</v>
      </c>
      <c r="AC836" s="53">
        <v>3.3865470000000002E-2</v>
      </c>
      <c r="AD836" s="53">
        <v>3.5451110000000001E-2</v>
      </c>
      <c r="AE836" s="53">
        <v>3.1951710000000001E-2</v>
      </c>
      <c r="AF836" s="53">
        <v>2.767611E-2</v>
      </c>
      <c r="AG836" s="53">
        <v>-4.7834540000000002E-2</v>
      </c>
      <c r="AH836" s="53">
        <v>-5.1197300000000001E-2</v>
      </c>
      <c r="AI836" s="53">
        <v>-5.0993249999999997E-2</v>
      </c>
      <c r="AJ836" s="53">
        <v>-5.2580450000000001E-2</v>
      </c>
      <c r="AK836" s="53">
        <v>-2.2963810000000001E-2</v>
      </c>
      <c r="AL836" s="53">
        <v>-2.2855830000000001E-2</v>
      </c>
      <c r="AM836" s="53">
        <v>-2.3987319999999999E-2</v>
      </c>
      <c r="AN836" s="53">
        <v>-2.8197050000000001E-2</v>
      </c>
      <c r="AO836" s="53">
        <v>-1.928937E-2</v>
      </c>
      <c r="AP836" s="53">
        <v>-1.4062649999999999E-2</v>
      </c>
      <c r="AQ836" s="53">
        <v>-8.3022400000000007E-3</v>
      </c>
      <c r="AR836" s="53">
        <v>-6.7559899999999999E-3</v>
      </c>
      <c r="AS836" s="53">
        <v>-4.0747300000000004E-3</v>
      </c>
      <c r="AT836" s="53">
        <v>-2.4559600000000001E-3</v>
      </c>
      <c r="AU836" s="53">
        <v>-3.3942999999999998E-3</v>
      </c>
      <c r="AV836" s="53">
        <v>-7.19047E-3</v>
      </c>
      <c r="AW836" s="53">
        <v>-3.5675099999999999E-3</v>
      </c>
      <c r="AX836" s="53">
        <v>-2.5078179999999999E-2</v>
      </c>
      <c r="AY836" s="53">
        <v>-2.3787240000000001E-2</v>
      </c>
      <c r="AZ836" s="53">
        <v>-3.6167209999999998E-2</v>
      </c>
      <c r="BA836" s="53">
        <v>-6.0292859999999997E-2</v>
      </c>
      <c r="BB836" s="53">
        <v>-6.1693240000000003E-2</v>
      </c>
      <c r="BC836" s="53">
        <v>-5.9166580000000003E-2</v>
      </c>
      <c r="BD836" s="53">
        <v>-5.0270080000000002E-2</v>
      </c>
      <c r="BE836" s="53">
        <v>-3.4452959999999998E-2</v>
      </c>
      <c r="BF836" s="53">
        <v>-3.8545410000000002E-2</v>
      </c>
      <c r="BG836" s="53">
        <v>-3.757597E-2</v>
      </c>
      <c r="BH836" s="53">
        <v>-4.0106299999999998E-2</v>
      </c>
      <c r="BI836" s="53">
        <v>-1.6719459999999998E-2</v>
      </c>
      <c r="BJ836" s="53">
        <v>-1.55535E-2</v>
      </c>
      <c r="BK836" s="53">
        <v>-1.6616329999999999E-2</v>
      </c>
      <c r="BL836" s="53">
        <v>-1.2715209999999999E-2</v>
      </c>
      <c r="BM836" s="53">
        <v>-5.5396600000000001E-3</v>
      </c>
      <c r="BN836" s="53">
        <v>-2.12174E-3</v>
      </c>
      <c r="BO836" s="53">
        <v>3.5693299999999999E-3</v>
      </c>
      <c r="BP836" s="53">
        <v>5.2908699999999996E-3</v>
      </c>
      <c r="BQ836" s="53">
        <v>1.2369140000000001E-2</v>
      </c>
      <c r="BR836" s="53">
        <v>1.7525019999999999E-2</v>
      </c>
      <c r="BS836" s="53">
        <v>1.403254E-2</v>
      </c>
      <c r="BT836" s="53">
        <v>1.11783E-2</v>
      </c>
      <c r="BU836" s="53">
        <v>1.73616E-3</v>
      </c>
      <c r="BV836" s="53">
        <v>-1.6155360000000001E-2</v>
      </c>
      <c r="BW836" s="53">
        <v>-1.6530110000000001E-2</v>
      </c>
      <c r="BX836" s="53">
        <v>-2.5754610000000001E-2</v>
      </c>
      <c r="BY836" s="53">
        <v>-4.0559749999999999E-2</v>
      </c>
      <c r="BZ836" s="53">
        <v>-4.196254E-2</v>
      </c>
      <c r="CA836" s="53">
        <v>-4.031705E-2</v>
      </c>
      <c r="CB836" s="53">
        <v>-3.8350879999999997E-2</v>
      </c>
      <c r="CC836" s="53">
        <v>-2.5184910000000001E-2</v>
      </c>
      <c r="CD836" s="53">
        <v>-2.9782739999999999E-2</v>
      </c>
      <c r="CE836" s="53">
        <v>-2.828319E-2</v>
      </c>
      <c r="CF836" s="53">
        <v>-3.146674E-2</v>
      </c>
      <c r="CG836" s="53">
        <v>-1.239463E-2</v>
      </c>
      <c r="CH836" s="53">
        <v>-1.0495930000000001E-2</v>
      </c>
      <c r="CI836" s="53">
        <v>-1.1511209999999999E-2</v>
      </c>
      <c r="CJ836" s="53">
        <v>-1.9925400000000001E-3</v>
      </c>
      <c r="CK836" s="53">
        <v>3.9833500000000001E-3</v>
      </c>
      <c r="CL836" s="53">
        <v>6.1485100000000003E-3</v>
      </c>
      <c r="CM836" s="53">
        <v>1.179155E-2</v>
      </c>
      <c r="CN836" s="53">
        <v>1.3634490000000001E-2</v>
      </c>
      <c r="CO836" s="53">
        <v>2.3758120000000001E-2</v>
      </c>
      <c r="CP836" s="53">
        <v>3.1363790000000003E-2</v>
      </c>
      <c r="CQ836" s="53">
        <v>2.610231E-2</v>
      </c>
      <c r="CR836" s="53">
        <v>2.390045E-2</v>
      </c>
      <c r="CS836" s="53">
        <v>5.4094700000000004E-3</v>
      </c>
      <c r="CT836" s="53">
        <v>-9.9754500000000003E-3</v>
      </c>
      <c r="CU836" s="53">
        <v>-1.150384E-2</v>
      </c>
      <c r="CV836" s="53">
        <v>-1.8542880000000001E-2</v>
      </c>
      <c r="CW836" s="53">
        <v>-2.6892639999999999E-2</v>
      </c>
      <c r="CX836" s="53">
        <v>-2.8297099999999999E-2</v>
      </c>
      <c r="CY836" s="53">
        <v>-2.726193E-2</v>
      </c>
      <c r="CZ836" s="53">
        <v>-3.009568E-2</v>
      </c>
      <c r="DA836" s="53">
        <v>-1.591687E-2</v>
      </c>
      <c r="DB836" s="53">
        <v>-2.102008E-2</v>
      </c>
      <c r="DC836" s="53">
        <v>-1.8990409999999999E-2</v>
      </c>
      <c r="DD836" s="53">
        <v>-2.2827159999999999E-2</v>
      </c>
      <c r="DE836" s="53">
        <v>-8.0698200000000001E-3</v>
      </c>
      <c r="DF836" s="53">
        <v>-5.4383599999999997E-3</v>
      </c>
      <c r="DG836" s="53">
        <v>-6.4060899999999997E-3</v>
      </c>
      <c r="DH836" s="53">
        <v>8.7301299999999991E-3</v>
      </c>
      <c r="DI836" s="53">
        <v>1.350636E-2</v>
      </c>
      <c r="DJ836" s="53">
        <v>1.4418749999999999E-2</v>
      </c>
      <c r="DK836" s="53">
        <v>2.001377E-2</v>
      </c>
      <c r="DL836" s="53">
        <v>2.1978109999999999E-2</v>
      </c>
      <c r="DM836" s="53">
        <v>3.5147100000000001E-2</v>
      </c>
      <c r="DN836" s="53">
        <v>4.5202560000000003E-2</v>
      </c>
      <c r="DO836" s="53">
        <v>3.8172089999999999E-2</v>
      </c>
      <c r="DP836" s="53">
        <v>3.6622589999999997E-2</v>
      </c>
      <c r="DQ836" s="53">
        <v>9.0827900000000003E-3</v>
      </c>
      <c r="DR836" s="53">
        <v>-3.7955300000000001E-3</v>
      </c>
      <c r="DS836" s="53">
        <v>-6.4775700000000002E-3</v>
      </c>
      <c r="DT836" s="53">
        <v>-1.133114E-2</v>
      </c>
      <c r="DU836" s="53">
        <v>-1.3225539999999999E-2</v>
      </c>
      <c r="DV836" s="53">
        <v>-1.4631669999999999E-2</v>
      </c>
      <c r="DW836" s="53">
        <v>-1.420681E-2</v>
      </c>
      <c r="DX836" s="53">
        <v>-2.1840470000000001E-2</v>
      </c>
      <c r="DY836" s="53">
        <v>-2.53528E-3</v>
      </c>
      <c r="DZ836" s="53">
        <v>-8.3681999999999993E-3</v>
      </c>
      <c r="EA836" s="53">
        <v>-5.57311E-3</v>
      </c>
      <c r="EB836" s="53">
        <v>-1.0352999999999999E-2</v>
      </c>
      <c r="EC836" s="53">
        <v>-1.8254600000000001E-3</v>
      </c>
      <c r="ED836" s="53">
        <v>1.8639699999999999E-3</v>
      </c>
      <c r="EE836" s="53">
        <v>9.6489000000000004E-4</v>
      </c>
      <c r="EF836" s="53">
        <v>2.4211960000000001E-2</v>
      </c>
      <c r="EG836" s="53">
        <v>2.725607E-2</v>
      </c>
      <c r="EH836" s="53">
        <v>2.6359670000000002E-2</v>
      </c>
      <c r="EI836" s="53">
        <v>3.188535E-2</v>
      </c>
      <c r="EJ836" s="53">
        <v>3.4024980000000003E-2</v>
      </c>
      <c r="EK836" s="53">
        <v>5.159097E-2</v>
      </c>
      <c r="EL836" s="53">
        <v>6.5183530000000003E-2</v>
      </c>
      <c r="EM836" s="53">
        <v>5.5598920000000003E-2</v>
      </c>
      <c r="EN836" s="53">
        <v>5.4991369999999998E-2</v>
      </c>
      <c r="EO836" s="53">
        <v>1.438646E-2</v>
      </c>
      <c r="EP836" s="53">
        <v>5.1272799999999997E-3</v>
      </c>
      <c r="EQ836" s="53">
        <v>7.7956E-4</v>
      </c>
      <c r="ER836" s="53">
        <v>-9.1854999999999997E-4</v>
      </c>
      <c r="ES836" s="53">
        <v>6.5075899999999997E-3</v>
      </c>
      <c r="ET836" s="53">
        <v>5.09904E-3</v>
      </c>
      <c r="EU836" s="53">
        <v>4.6427200000000004E-3</v>
      </c>
      <c r="EV836" s="53">
        <v>-9.9212799999999993E-3</v>
      </c>
      <c r="EW836" s="53">
        <v>57.730530000000002</v>
      </c>
      <c r="EX836" s="53">
        <v>57.072749999999999</v>
      </c>
      <c r="EY836" s="53">
        <v>56.288930000000001</v>
      </c>
      <c r="EZ836" s="53">
        <v>55.755119999999998</v>
      </c>
      <c r="FA836" s="53">
        <v>54.945700000000002</v>
      </c>
      <c r="FB836" s="53">
        <v>54.521509999999999</v>
      </c>
      <c r="FC836" s="53">
        <v>54.546109999999999</v>
      </c>
      <c r="FD836" s="53">
        <v>56.400620000000004</v>
      </c>
      <c r="FE836" s="53">
        <v>59.295079999999999</v>
      </c>
      <c r="FF836" s="53">
        <v>62.475409999999997</v>
      </c>
      <c r="FG836" s="53">
        <v>65.290989999999994</v>
      </c>
      <c r="FH836" s="53">
        <v>67.453900000000004</v>
      </c>
      <c r="FI836" s="53">
        <v>67.902659999999997</v>
      </c>
      <c r="FJ836" s="53">
        <v>68.981560000000002</v>
      </c>
      <c r="FK836" s="53">
        <v>70.606560000000002</v>
      </c>
      <c r="FL836" s="53">
        <v>70.904719999999998</v>
      </c>
      <c r="FM836" s="53">
        <v>70.292010000000005</v>
      </c>
      <c r="FN836" s="53">
        <v>68.996930000000006</v>
      </c>
      <c r="FO836" s="53">
        <v>67.327870000000004</v>
      </c>
      <c r="FP836" s="53">
        <v>64.944670000000002</v>
      </c>
      <c r="FQ836" s="53">
        <v>62.516390000000001</v>
      </c>
      <c r="FR836" s="53">
        <v>60.661879999999996</v>
      </c>
      <c r="FS836" s="53">
        <v>59.657789999999999</v>
      </c>
      <c r="FT836" s="53">
        <v>58.753070000000001</v>
      </c>
      <c r="FU836" s="53">
        <v>61</v>
      </c>
      <c r="FV836" s="53">
        <v>118.8562</v>
      </c>
      <c r="FW836" s="53">
        <v>12.48265</v>
      </c>
      <c r="FX836" s="53">
        <v>1</v>
      </c>
    </row>
    <row r="837" spans="1:180" x14ac:dyDescent="0.3">
      <c r="A837" t="s">
        <v>174</v>
      </c>
      <c r="B837" t="s">
        <v>220</v>
      </c>
      <c r="C837" t="s">
        <v>0</v>
      </c>
      <c r="D837" t="s">
        <v>248</v>
      </c>
      <c r="E837" t="s">
        <v>188</v>
      </c>
      <c r="F837" t="s">
        <v>231</v>
      </c>
      <c r="G837" t="s">
        <v>242</v>
      </c>
      <c r="H837" s="53">
        <v>29</v>
      </c>
      <c r="I837" s="53">
        <v>4.3647900000000003E-2</v>
      </c>
      <c r="J837" s="53">
        <v>4.2929370000000001E-2</v>
      </c>
      <c r="K837" s="53">
        <v>4.1684279999999997E-2</v>
      </c>
      <c r="L837" s="53">
        <v>3.770623E-2</v>
      </c>
      <c r="M837" s="53">
        <v>6.5728759999999997E-2</v>
      </c>
      <c r="N837" s="53">
        <v>6.8361610000000003E-2</v>
      </c>
      <c r="O837" s="53">
        <v>6.9572389999999998E-2</v>
      </c>
      <c r="P837" s="53">
        <v>8.2148849999999995E-2</v>
      </c>
      <c r="Q837" s="53">
        <v>9.3638589999999994E-2</v>
      </c>
      <c r="R837" s="53">
        <v>0.10021466</v>
      </c>
      <c r="S837" s="53">
        <v>0.10727567</v>
      </c>
      <c r="T837" s="53">
        <v>0.1034997</v>
      </c>
      <c r="U837" s="53">
        <v>0.10469174000000001</v>
      </c>
      <c r="V837" s="53">
        <v>0.10239622</v>
      </c>
      <c r="W837" s="53">
        <v>9.9814719999999996E-2</v>
      </c>
      <c r="X837" s="53">
        <v>7.3943419999999996E-2</v>
      </c>
      <c r="Y837" s="53">
        <v>6.565986E-2</v>
      </c>
      <c r="Z837" s="53">
        <v>4.7670549999999999E-2</v>
      </c>
      <c r="AA837" s="53">
        <v>4.1474440000000001E-2</v>
      </c>
      <c r="AB837" s="53">
        <v>4.2812349999999999E-2</v>
      </c>
      <c r="AC837" s="53">
        <v>3.6958379999999999E-2</v>
      </c>
      <c r="AD837" s="53">
        <v>3.691477E-2</v>
      </c>
      <c r="AE837" s="53">
        <v>4.0280679999999999E-2</v>
      </c>
      <c r="AF837" s="53">
        <v>4.2468619999999999E-2</v>
      </c>
      <c r="AG837" s="53">
        <v>-2.2270430000000001E-2</v>
      </c>
      <c r="AH837" s="53">
        <v>-2.0337979999999999E-2</v>
      </c>
      <c r="AI837" s="53">
        <v>-1.9157810000000001E-2</v>
      </c>
      <c r="AJ837" s="53">
        <v>-2.114804E-2</v>
      </c>
      <c r="AK837" s="53">
        <v>-2.0726999999999999E-2</v>
      </c>
      <c r="AL837" s="53">
        <v>-2.1468399999999999E-2</v>
      </c>
      <c r="AM837" s="53">
        <v>-1.851177E-2</v>
      </c>
      <c r="AN837" s="53">
        <v>-1.922132E-2</v>
      </c>
      <c r="AO837" s="53">
        <v>-1.129058E-2</v>
      </c>
      <c r="AP837" s="53">
        <v>-8.6038999999999994E-3</v>
      </c>
      <c r="AQ837" s="53">
        <v>-2.3249199999999999E-3</v>
      </c>
      <c r="AR837" s="53">
        <v>-5.4524999999999999E-3</v>
      </c>
      <c r="AS837" s="53">
        <v>1.0857999999999999E-4</v>
      </c>
      <c r="AT837" s="53">
        <v>-1.3073399999999999E-3</v>
      </c>
      <c r="AU837" s="53">
        <v>-4.2147299999999999E-3</v>
      </c>
      <c r="AV837" s="53">
        <v>-7.9058099999999992E-3</v>
      </c>
      <c r="AW837" s="53">
        <v>-5.3722600000000002E-3</v>
      </c>
      <c r="AX837" s="53">
        <v>-2.8536019999999999E-2</v>
      </c>
      <c r="AY837" s="53">
        <v>-3.7867270000000001E-2</v>
      </c>
      <c r="AZ837" s="53">
        <v>-4.3599239999999997E-2</v>
      </c>
      <c r="BA837" s="53">
        <v>-4.4390909999999999E-2</v>
      </c>
      <c r="BB837" s="53">
        <v>-5.0680370000000002E-2</v>
      </c>
      <c r="BC837" s="53">
        <v>-3.6347440000000002E-2</v>
      </c>
      <c r="BD837" s="53">
        <v>-2.8928209999999999E-2</v>
      </c>
      <c r="BE837" s="53">
        <v>-1.487495E-2</v>
      </c>
      <c r="BF837" s="53">
        <v>-1.3105189999999999E-2</v>
      </c>
      <c r="BG837" s="53">
        <v>-1.206519E-2</v>
      </c>
      <c r="BH837" s="53">
        <v>-1.473555E-2</v>
      </c>
      <c r="BI837" s="53">
        <v>2.7467799999999999E-3</v>
      </c>
      <c r="BJ837" s="53">
        <v>3.6541199999999999E-3</v>
      </c>
      <c r="BK837" s="53">
        <v>7.2104300000000003E-3</v>
      </c>
      <c r="BL837" s="53">
        <v>1.309418E-2</v>
      </c>
      <c r="BM837" s="53">
        <v>1.97354E-2</v>
      </c>
      <c r="BN837" s="53">
        <v>2.2071770000000001E-2</v>
      </c>
      <c r="BO837" s="53">
        <v>2.6874459999999999E-2</v>
      </c>
      <c r="BP837" s="53">
        <v>2.2656059999999999E-2</v>
      </c>
      <c r="BQ837" s="53">
        <v>2.7118610000000001E-2</v>
      </c>
      <c r="BR837" s="53">
        <v>2.5890759999999999E-2</v>
      </c>
      <c r="BS837" s="53">
        <v>2.3484060000000001E-2</v>
      </c>
      <c r="BT837" s="53">
        <v>6.02471E-3</v>
      </c>
      <c r="BU837" s="53">
        <v>3.1967599999999999E-3</v>
      </c>
      <c r="BV837" s="53">
        <v>-1.7313459999999999E-2</v>
      </c>
      <c r="BW837" s="53">
        <v>-2.486209E-2</v>
      </c>
      <c r="BX837" s="53">
        <v>-2.6908689999999999E-2</v>
      </c>
      <c r="BY837" s="53">
        <v>-3.2165760000000002E-2</v>
      </c>
      <c r="BZ837" s="53">
        <v>-3.6465560000000001E-2</v>
      </c>
      <c r="CA837" s="53">
        <v>-2.689743E-2</v>
      </c>
      <c r="CB837" s="53">
        <v>-2.1116630000000001E-2</v>
      </c>
      <c r="CC837" s="53">
        <v>-9.7528600000000003E-3</v>
      </c>
      <c r="CD837" s="53">
        <v>-8.0957700000000004E-3</v>
      </c>
      <c r="CE837" s="53">
        <v>-7.1528599999999996E-3</v>
      </c>
      <c r="CF837" s="53">
        <v>-1.0294279999999999E-2</v>
      </c>
      <c r="CG837" s="53">
        <v>1.900464E-2</v>
      </c>
      <c r="CH837" s="53">
        <v>2.10539E-2</v>
      </c>
      <c r="CI837" s="53">
        <v>2.5025550000000001E-2</v>
      </c>
      <c r="CJ837" s="53">
        <v>3.547579E-2</v>
      </c>
      <c r="CK837" s="53">
        <v>4.1223910000000002E-2</v>
      </c>
      <c r="CL837" s="53">
        <v>4.3317649999999999E-2</v>
      </c>
      <c r="CM837" s="53">
        <v>4.7097859999999998E-2</v>
      </c>
      <c r="CN837" s="53">
        <v>4.212395E-2</v>
      </c>
      <c r="CO837" s="53">
        <v>4.5825680000000001E-2</v>
      </c>
      <c r="CP837" s="53">
        <v>4.4728089999999998E-2</v>
      </c>
      <c r="CQ837" s="53">
        <v>4.2668159999999997E-2</v>
      </c>
      <c r="CR837" s="53">
        <v>1.567294E-2</v>
      </c>
      <c r="CS837" s="53">
        <v>9.1316399999999999E-3</v>
      </c>
      <c r="CT837" s="53">
        <v>-9.5407500000000006E-3</v>
      </c>
      <c r="CU837" s="53">
        <v>-1.5854739999999999E-2</v>
      </c>
      <c r="CV837" s="53">
        <v>-1.5348870000000001E-2</v>
      </c>
      <c r="CW837" s="53">
        <v>-2.3698650000000002E-2</v>
      </c>
      <c r="CX837" s="53">
        <v>-2.6620419999999999E-2</v>
      </c>
      <c r="CY837" s="53">
        <v>-2.0352390000000001E-2</v>
      </c>
      <c r="CZ837" s="53">
        <v>-1.5706359999999999E-2</v>
      </c>
      <c r="DA837" s="53">
        <v>-4.6307800000000001E-3</v>
      </c>
      <c r="DB837" s="53">
        <v>-3.0863599999999998E-3</v>
      </c>
      <c r="DC837" s="53">
        <v>-2.2405300000000001E-3</v>
      </c>
      <c r="DD837" s="53">
        <v>-5.8530099999999996E-3</v>
      </c>
      <c r="DE837" s="53">
        <v>3.5262519999999999E-2</v>
      </c>
      <c r="DF837" s="53">
        <v>3.8453679999999997E-2</v>
      </c>
      <c r="DG837" s="53">
        <v>4.2840660000000003E-2</v>
      </c>
      <c r="DH837" s="53">
        <v>5.7857409999999998E-2</v>
      </c>
      <c r="DI837" s="53">
        <v>6.2712379999999998E-2</v>
      </c>
      <c r="DJ837" s="53">
        <v>6.4563510000000005E-2</v>
      </c>
      <c r="DK837" s="53">
        <v>6.7321270000000002E-2</v>
      </c>
      <c r="DL837" s="53">
        <v>6.1591849999999997E-2</v>
      </c>
      <c r="DM837" s="53">
        <v>6.4532740000000005E-2</v>
      </c>
      <c r="DN837" s="53">
        <v>6.3565419999999997E-2</v>
      </c>
      <c r="DO837" s="53">
        <v>6.1852240000000003E-2</v>
      </c>
      <c r="DP837" s="53">
        <v>2.5321179999999999E-2</v>
      </c>
      <c r="DQ837" s="53">
        <v>1.506652E-2</v>
      </c>
      <c r="DR837" s="53">
        <v>-1.76805E-3</v>
      </c>
      <c r="DS837" s="53">
        <v>-6.8473900000000001E-3</v>
      </c>
      <c r="DT837" s="53">
        <v>-3.78905E-3</v>
      </c>
      <c r="DU837" s="53">
        <v>-1.523155E-2</v>
      </c>
      <c r="DV837" s="53">
        <v>-1.6775269999999998E-2</v>
      </c>
      <c r="DW837" s="53">
        <v>-1.380734E-2</v>
      </c>
      <c r="DX837" s="53">
        <v>-1.0296090000000001E-2</v>
      </c>
      <c r="DY837" s="53">
        <v>2.7647100000000001E-3</v>
      </c>
      <c r="DZ837" s="53">
        <v>4.1464300000000004E-3</v>
      </c>
      <c r="EA837" s="53">
        <v>4.8520899999999999E-3</v>
      </c>
      <c r="EB837" s="53">
        <v>5.5948E-4</v>
      </c>
      <c r="EC837" s="53">
        <v>5.8736280000000002E-2</v>
      </c>
      <c r="ED837" s="53">
        <v>6.3576179999999996E-2</v>
      </c>
      <c r="EE837" s="53">
        <v>6.8562869999999998E-2</v>
      </c>
      <c r="EF837" s="53">
        <v>9.0172920000000004E-2</v>
      </c>
      <c r="EG837" s="53">
        <v>9.3738379999999996E-2</v>
      </c>
      <c r="EH837" s="53">
        <v>9.5239190000000001E-2</v>
      </c>
      <c r="EI837" s="53">
        <v>9.6520640000000005E-2</v>
      </c>
      <c r="EJ837" s="53">
        <v>8.9700420000000003E-2</v>
      </c>
      <c r="EK837" s="53">
        <v>9.1542760000000001E-2</v>
      </c>
      <c r="EL837" s="53">
        <v>9.0763499999999997E-2</v>
      </c>
      <c r="EM837" s="53">
        <v>8.955101E-2</v>
      </c>
      <c r="EN837" s="53">
        <v>3.92517E-2</v>
      </c>
      <c r="EO837" s="53">
        <v>2.363554E-2</v>
      </c>
      <c r="EP837" s="53">
        <v>9.4545099999999993E-3</v>
      </c>
      <c r="EQ837" s="53">
        <v>6.1577899999999998E-3</v>
      </c>
      <c r="ER837" s="53">
        <v>1.290149E-2</v>
      </c>
      <c r="ES837" s="53">
        <v>-3.0063999999999998E-3</v>
      </c>
      <c r="ET837" s="53">
        <v>-2.5604500000000001E-3</v>
      </c>
      <c r="EU837" s="53">
        <v>-4.3573199999999996E-3</v>
      </c>
      <c r="EV837" s="53">
        <v>-2.4845100000000001E-3</v>
      </c>
      <c r="EW837" s="53">
        <v>57.616390000000003</v>
      </c>
      <c r="EX837" s="53">
        <v>56.914749999999998</v>
      </c>
      <c r="EY837" s="53">
        <v>56.054099999999998</v>
      </c>
      <c r="EZ837" s="53">
        <v>55.54016</v>
      </c>
      <c r="FA837" s="53">
        <v>54.975409999999997</v>
      </c>
      <c r="FB837" s="53">
        <v>54.51885</v>
      </c>
      <c r="FC837" s="53">
        <v>54.347540000000002</v>
      </c>
      <c r="FD837" s="53">
        <v>55.186070000000001</v>
      </c>
      <c r="FE837" s="53">
        <v>57.141800000000003</v>
      </c>
      <c r="FF837" s="53">
        <v>59.958199999999998</v>
      </c>
      <c r="FG837" s="53">
        <v>63.175409999999999</v>
      </c>
      <c r="FH837" s="53">
        <v>66.563119999999998</v>
      </c>
      <c r="FI837" s="53">
        <v>68.998360000000005</v>
      </c>
      <c r="FJ837" s="53">
        <v>71.439350000000005</v>
      </c>
      <c r="FK837" s="53">
        <v>71.761470000000003</v>
      </c>
      <c r="FL837" s="53">
        <v>71.105739999999997</v>
      </c>
      <c r="FM837" s="53">
        <v>69.734430000000003</v>
      </c>
      <c r="FN837" s="53">
        <v>67.884429999999995</v>
      </c>
      <c r="FO837" s="53">
        <v>65.386889999999994</v>
      </c>
      <c r="FP837" s="53">
        <v>63.46557</v>
      </c>
      <c r="FQ837" s="53">
        <v>61.56803</v>
      </c>
      <c r="FR837" s="53">
        <v>60.282789999999999</v>
      </c>
      <c r="FS837" s="53">
        <v>59.325409999999998</v>
      </c>
      <c r="FT837" s="53">
        <v>58.359020000000001</v>
      </c>
      <c r="FU837" s="53">
        <v>61</v>
      </c>
      <c r="FV837" s="53">
        <v>123.5705</v>
      </c>
      <c r="FW837" s="53">
        <v>13.136369999999999</v>
      </c>
      <c r="FX837" s="53">
        <v>1</v>
      </c>
    </row>
    <row r="838" spans="1:180" x14ac:dyDescent="0.3">
      <c r="A838" t="s">
        <v>174</v>
      </c>
      <c r="B838" t="s">
        <v>220</v>
      </c>
      <c r="C838" t="s">
        <v>0</v>
      </c>
      <c r="D838" t="s">
        <v>227</v>
      </c>
      <c r="E838" t="s">
        <v>188</v>
      </c>
      <c r="F838" t="s">
        <v>231</v>
      </c>
      <c r="G838" t="s">
        <v>242</v>
      </c>
      <c r="H838" s="53">
        <v>29</v>
      </c>
      <c r="I838" s="53">
        <v>3.4551119999999998E-2</v>
      </c>
      <c r="J838" s="53">
        <v>3.4887960000000003E-2</v>
      </c>
      <c r="K838" s="53">
        <v>3.5342270000000002E-2</v>
      </c>
      <c r="L838" s="53">
        <v>3.6377979999999997E-2</v>
      </c>
      <c r="M838" s="53">
        <v>6.6434300000000002E-2</v>
      </c>
      <c r="N838" s="53">
        <v>6.9929820000000004E-2</v>
      </c>
      <c r="O838" s="53">
        <v>7.0650409999999997E-2</v>
      </c>
      <c r="P838" s="53">
        <v>8.709538E-2</v>
      </c>
      <c r="Q838" s="53">
        <v>9.4325720000000002E-2</v>
      </c>
      <c r="R838" s="53">
        <v>9.9138470000000006E-2</v>
      </c>
      <c r="S838" s="53">
        <v>0.10565468</v>
      </c>
      <c r="T838" s="53">
        <v>0.11060867000000001</v>
      </c>
      <c r="U838" s="53">
        <v>0.10951302</v>
      </c>
      <c r="V838" s="53">
        <v>0.10914836999999999</v>
      </c>
      <c r="W838" s="53">
        <v>0.10874768</v>
      </c>
      <c r="X838" s="53">
        <v>7.2659849999999998E-2</v>
      </c>
      <c r="Y838" s="53">
        <v>6.4962350000000002E-2</v>
      </c>
      <c r="Z838" s="53">
        <v>5.3355239999999998E-2</v>
      </c>
      <c r="AA838" s="53">
        <v>5.4833350000000003E-2</v>
      </c>
      <c r="AB838" s="53">
        <v>5.6999180000000003E-2</v>
      </c>
      <c r="AC838" s="53">
        <v>4.3812879999999998E-2</v>
      </c>
      <c r="AD838" s="53">
        <v>4.3420800000000002E-2</v>
      </c>
      <c r="AE838" s="53">
        <v>4.3043709999999999E-2</v>
      </c>
      <c r="AF838" s="53">
        <v>3.6706339999999997E-2</v>
      </c>
      <c r="AG838" s="53">
        <v>-2.7781520000000001E-2</v>
      </c>
      <c r="AH838" s="53">
        <v>-2.464394E-2</v>
      </c>
      <c r="AI838" s="53">
        <v>-2.2837820000000002E-2</v>
      </c>
      <c r="AJ838" s="53">
        <v>-2.195277E-2</v>
      </c>
      <c r="AK838" s="53">
        <v>-1.9949149999999999E-2</v>
      </c>
      <c r="AL838" s="53">
        <v>-2.0572119999999999E-2</v>
      </c>
      <c r="AM838" s="53">
        <v>-1.977727E-2</v>
      </c>
      <c r="AN838" s="53">
        <v>-1.990784E-2</v>
      </c>
      <c r="AO838" s="53">
        <v>-1.7085980000000001E-2</v>
      </c>
      <c r="AP838" s="53">
        <v>-1.26979E-2</v>
      </c>
      <c r="AQ838" s="53">
        <v>-9.9881399999999995E-3</v>
      </c>
      <c r="AR838" s="53">
        <v>-2.8399300000000001E-3</v>
      </c>
      <c r="AS838" s="53">
        <v>8.7514000000000005E-4</v>
      </c>
      <c r="AT838" s="53">
        <v>4.1667000000000001E-4</v>
      </c>
      <c r="AU838" s="53">
        <v>-1.6283999999999999E-3</v>
      </c>
      <c r="AV838" s="53">
        <v>-6.3579099999999996E-3</v>
      </c>
      <c r="AW838" s="53">
        <v>-9.5049499999999999E-3</v>
      </c>
      <c r="AX838" s="53">
        <v>-2.301214E-2</v>
      </c>
      <c r="AY838" s="53">
        <v>-2.155584E-2</v>
      </c>
      <c r="AZ838" s="53">
        <v>-2.16242E-2</v>
      </c>
      <c r="BA838" s="53">
        <v>-2.5863730000000001E-2</v>
      </c>
      <c r="BB838" s="53">
        <v>-3.0686060000000001E-2</v>
      </c>
      <c r="BC838" s="53">
        <v>-2.843853E-2</v>
      </c>
      <c r="BD838" s="53">
        <v>-3.0597200000000001E-2</v>
      </c>
      <c r="BE838" s="53">
        <v>-2.1556490000000001E-2</v>
      </c>
      <c r="BF838" s="53">
        <v>-1.9114760000000001E-2</v>
      </c>
      <c r="BG838" s="53">
        <v>-1.7504169999999999E-2</v>
      </c>
      <c r="BH838" s="53">
        <v>-1.6402819999999999E-2</v>
      </c>
      <c r="BI838" s="53">
        <v>2.36302E-3</v>
      </c>
      <c r="BJ838" s="53">
        <v>3.3924300000000001E-3</v>
      </c>
      <c r="BK838" s="53">
        <v>4.8447799999999999E-3</v>
      </c>
      <c r="BL838" s="53">
        <v>1.406108E-2</v>
      </c>
      <c r="BM838" s="53">
        <v>1.6367159999999999E-2</v>
      </c>
      <c r="BN838" s="53">
        <v>1.9988659999999998E-2</v>
      </c>
      <c r="BO838" s="53">
        <v>2.170863E-2</v>
      </c>
      <c r="BP838" s="53">
        <v>2.7358090000000002E-2</v>
      </c>
      <c r="BQ838" s="53">
        <v>2.92369E-2</v>
      </c>
      <c r="BR838" s="53">
        <v>2.8806060000000001E-2</v>
      </c>
      <c r="BS838" s="53">
        <v>2.688128E-2</v>
      </c>
      <c r="BT838" s="53">
        <v>3.9978599999999998E-3</v>
      </c>
      <c r="BU838" s="53">
        <v>-1.4717700000000001E-3</v>
      </c>
      <c r="BV838" s="53">
        <v>-1.177008E-2</v>
      </c>
      <c r="BW838" s="53">
        <v>-1.0103289999999999E-2</v>
      </c>
      <c r="BX838" s="53">
        <v>-8.6576599999999993E-3</v>
      </c>
      <c r="BY838" s="53">
        <v>-1.9601650000000002E-2</v>
      </c>
      <c r="BZ838" s="53">
        <v>-2.3610369999999999E-2</v>
      </c>
      <c r="CA838" s="53">
        <v>-2.0889189999999998E-2</v>
      </c>
      <c r="CB838" s="53">
        <v>-2.2474259999999999E-2</v>
      </c>
      <c r="CC838" s="53">
        <v>-1.724506E-2</v>
      </c>
      <c r="CD838" s="53">
        <v>-1.528527E-2</v>
      </c>
      <c r="CE838" s="53">
        <v>-1.3810090000000001E-2</v>
      </c>
      <c r="CF838" s="53">
        <v>-1.2558939999999999E-2</v>
      </c>
      <c r="CG838" s="53">
        <v>1.781636E-2</v>
      </c>
      <c r="CH838" s="53">
        <v>1.9990210000000001E-2</v>
      </c>
      <c r="CI838" s="53">
        <v>2.1897929999999999E-2</v>
      </c>
      <c r="CJ838" s="53">
        <v>3.7587860000000001E-2</v>
      </c>
      <c r="CK838" s="53">
        <v>3.9536689999999999E-2</v>
      </c>
      <c r="CL838" s="53">
        <v>4.2627270000000002E-2</v>
      </c>
      <c r="CM838" s="53">
        <v>4.3661699999999998E-2</v>
      </c>
      <c r="CN838" s="53">
        <v>4.8273139999999999E-2</v>
      </c>
      <c r="CO838" s="53">
        <v>4.8880170000000001E-2</v>
      </c>
      <c r="CP838" s="53">
        <v>4.8468450000000003E-2</v>
      </c>
      <c r="CQ838" s="53">
        <v>4.6626979999999998E-2</v>
      </c>
      <c r="CR838" s="53">
        <v>1.117023E-2</v>
      </c>
      <c r="CS838" s="53">
        <v>4.0919900000000002E-3</v>
      </c>
      <c r="CT838" s="53">
        <v>-3.9838699999999996E-3</v>
      </c>
      <c r="CU838" s="53">
        <v>-2.1712900000000002E-3</v>
      </c>
      <c r="CV838" s="53">
        <v>3.2293000000000003E-4</v>
      </c>
      <c r="CW838" s="53">
        <v>-1.526456E-2</v>
      </c>
      <c r="CX838" s="53">
        <v>-1.8709759999999999E-2</v>
      </c>
      <c r="CY838" s="53">
        <v>-1.5660540000000001E-2</v>
      </c>
      <c r="CZ838" s="53">
        <v>-1.684832E-2</v>
      </c>
      <c r="DA838" s="53">
        <v>-1.293363E-2</v>
      </c>
      <c r="DB838" s="53">
        <v>-1.1455770000000001E-2</v>
      </c>
      <c r="DC838" s="53">
        <v>-1.011602E-2</v>
      </c>
      <c r="DD838" s="53">
        <v>-8.7150500000000002E-3</v>
      </c>
      <c r="DE838" s="53">
        <v>3.3269699999999999E-2</v>
      </c>
      <c r="DF838" s="53">
        <v>3.6587990000000001E-2</v>
      </c>
      <c r="DG838" s="53">
        <v>3.8951090000000001E-2</v>
      </c>
      <c r="DH838" s="53">
        <v>6.1114630000000003E-2</v>
      </c>
      <c r="DI838" s="53">
        <v>6.2706239999999996E-2</v>
      </c>
      <c r="DJ838" s="53">
        <v>6.5265889999999993E-2</v>
      </c>
      <c r="DK838" s="53">
        <v>6.5614790000000006E-2</v>
      </c>
      <c r="DL838" s="53">
        <v>6.9188200000000005E-2</v>
      </c>
      <c r="DM838" s="53">
        <v>6.8523429999999996E-2</v>
      </c>
      <c r="DN838" s="53">
        <v>6.8130860000000001E-2</v>
      </c>
      <c r="DO838" s="53">
        <v>6.6372710000000001E-2</v>
      </c>
      <c r="DP838" s="53">
        <v>1.8342600000000001E-2</v>
      </c>
      <c r="DQ838" s="53">
        <v>9.6557499999999994E-3</v>
      </c>
      <c r="DR838" s="53">
        <v>3.8023499999999999E-3</v>
      </c>
      <c r="DS838" s="53">
        <v>5.7607099999999996E-3</v>
      </c>
      <c r="DT838" s="53">
        <v>9.3035199999999992E-3</v>
      </c>
      <c r="DU838" s="53">
        <v>-1.092746E-2</v>
      </c>
      <c r="DV838" s="53">
        <v>-1.3809149999999999E-2</v>
      </c>
      <c r="DW838" s="53">
        <v>-1.0431889999999999E-2</v>
      </c>
      <c r="DX838" s="53">
        <v>-1.1222380000000001E-2</v>
      </c>
      <c r="DY838" s="53">
        <v>-6.7086100000000003E-3</v>
      </c>
      <c r="DZ838" s="53">
        <v>-5.9265899999999998E-3</v>
      </c>
      <c r="EA838" s="53">
        <v>-4.7823600000000003E-3</v>
      </c>
      <c r="EB838" s="53">
        <v>-3.1651000000000001E-3</v>
      </c>
      <c r="EC838" s="53">
        <v>5.5581859999999997E-2</v>
      </c>
      <c r="ED838" s="53">
        <v>6.0552519999999999E-2</v>
      </c>
      <c r="EE838" s="53">
        <v>6.3573130000000005E-2</v>
      </c>
      <c r="EF838" s="53">
        <v>9.5083580000000001E-2</v>
      </c>
      <c r="EG838" s="53">
        <v>9.6159359999999999E-2</v>
      </c>
      <c r="EH838" s="53">
        <v>9.7952460000000005E-2</v>
      </c>
      <c r="EI838" s="53">
        <v>9.7311590000000003E-2</v>
      </c>
      <c r="EJ838" s="53">
        <v>9.9386219999999997E-2</v>
      </c>
      <c r="EK838" s="53">
        <v>9.6885200000000005E-2</v>
      </c>
      <c r="EL838" s="53">
        <v>9.6520270000000005E-2</v>
      </c>
      <c r="EM838" s="53">
        <v>9.4882369999999994E-2</v>
      </c>
      <c r="EN838" s="53">
        <v>2.8698370000000001E-2</v>
      </c>
      <c r="EO838" s="53">
        <v>1.7688929999999999E-2</v>
      </c>
      <c r="EP838" s="53">
        <v>1.5044409999999999E-2</v>
      </c>
      <c r="EQ838" s="53">
        <v>1.7213260000000001E-2</v>
      </c>
      <c r="ER838" s="53">
        <v>2.2270060000000001E-2</v>
      </c>
      <c r="ES838" s="53">
        <v>-4.6653900000000002E-3</v>
      </c>
      <c r="ET838" s="53">
        <v>-6.7334500000000002E-3</v>
      </c>
      <c r="EU838" s="53">
        <v>-2.8825500000000002E-3</v>
      </c>
      <c r="EV838" s="53">
        <v>-3.0994199999999999E-3</v>
      </c>
      <c r="EW838" s="53">
        <v>57.177599999999998</v>
      </c>
      <c r="EX838" s="53">
        <v>56.589779999999998</v>
      </c>
      <c r="EY838" s="53">
        <v>56.086260000000003</v>
      </c>
      <c r="EZ838" s="53">
        <v>55.606949999999998</v>
      </c>
      <c r="FA838" s="53">
        <v>55.03396</v>
      </c>
      <c r="FB838" s="53">
        <v>54.613579999999999</v>
      </c>
      <c r="FC838" s="53">
        <v>54.618270000000003</v>
      </c>
      <c r="FD838" s="53">
        <v>55.744729999999997</v>
      </c>
      <c r="FE838" s="53">
        <v>57.454329999999999</v>
      </c>
      <c r="FF838" s="53">
        <v>59.602260000000001</v>
      </c>
      <c r="FG838" s="53">
        <v>62.364559999999997</v>
      </c>
      <c r="FH838" s="53">
        <v>65.146370000000005</v>
      </c>
      <c r="FI838" s="53">
        <v>67.423500000000004</v>
      </c>
      <c r="FJ838" s="53">
        <v>69.300929999999994</v>
      </c>
      <c r="FK838" s="53">
        <v>69.97775</v>
      </c>
      <c r="FL838" s="53">
        <v>69.579629999999995</v>
      </c>
      <c r="FM838" s="53">
        <v>68.565190000000001</v>
      </c>
      <c r="FN838" s="53">
        <v>67.123339999999999</v>
      </c>
      <c r="FO838" s="53">
        <v>65.503510000000006</v>
      </c>
      <c r="FP838" s="53">
        <v>63.863390000000003</v>
      </c>
      <c r="FQ838" s="53">
        <v>61.888759999999998</v>
      </c>
      <c r="FR838" s="53">
        <v>59.93638</v>
      </c>
      <c r="FS838" s="53">
        <v>58.868070000000003</v>
      </c>
      <c r="FT838" s="53">
        <v>57.914909999999999</v>
      </c>
      <c r="FU838" s="53">
        <v>61</v>
      </c>
      <c r="FV838" s="53">
        <v>123.5705</v>
      </c>
      <c r="FW838" s="53">
        <v>13.136369999999999</v>
      </c>
      <c r="FX838" s="53">
        <v>1</v>
      </c>
    </row>
    <row r="839" spans="1:180" x14ac:dyDescent="0.3">
      <c r="A839" t="s">
        <v>174</v>
      </c>
      <c r="B839" t="s">
        <v>220</v>
      </c>
      <c r="C839" t="s">
        <v>0</v>
      </c>
      <c r="D839" t="s">
        <v>248</v>
      </c>
      <c r="E839" t="s">
        <v>189</v>
      </c>
      <c r="F839" t="s">
        <v>231</v>
      </c>
      <c r="G839" t="s">
        <v>242</v>
      </c>
      <c r="H839" s="53">
        <v>29</v>
      </c>
      <c r="I839" s="53">
        <v>2.7182769999999998E-2</v>
      </c>
      <c r="J839" s="53">
        <v>3.0654830000000001E-2</v>
      </c>
      <c r="K839" s="53">
        <v>2.888247E-2</v>
      </c>
      <c r="L839" s="53">
        <v>2.8282600000000001E-2</v>
      </c>
      <c r="M839" s="53">
        <v>4.0022639999999998E-2</v>
      </c>
      <c r="N839" s="53">
        <v>4.1375139999999998E-2</v>
      </c>
      <c r="O839" s="53">
        <v>3.981912E-2</v>
      </c>
      <c r="P839" s="53">
        <v>5.928725E-2</v>
      </c>
      <c r="Q839" s="53">
        <v>7.0565409999999995E-2</v>
      </c>
      <c r="R839" s="53">
        <v>7.7211719999999998E-2</v>
      </c>
      <c r="S839" s="53">
        <v>8.1959309999999994E-2</v>
      </c>
      <c r="T839" s="53">
        <v>8.0890509999999999E-2</v>
      </c>
      <c r="U839" s="53">
        <v>7.8031169999999997E-2</v>
      </c>
      <c r="V839" s="53">
        <v>7.5257699999999997E-2</v>
      </c>
      <c r="W839" s="53">
        <v>7.6252479999999997E-2</v>
      </c>
      <c r="X839" s="53">
        <v>6.3486390000000004E-2</v>
      </c>
      <c r="Y839" s="53">
        <v>6.0189960000000001E-2</v>
      </c>
      <c r="Z839" s="53">
        <v>5.7273169999999998E-2</v>
      </c>
      <c r="AA839" s="53">
        <v>6.1552530000000001E-2</v>
      </c>
      <c r="AB839" s="53">
        <v>5.8784830000000003E-2</v>
      </c>
      <c r="AC839" s="53">
        <v>3.8193669999999999E-2</v>
      </c>
      <c r="AD839" s="53">
        <v>3.0885429999999998E-2</v>
      </c>
      <c r="AE839" s="53">
        <v>2.013939E-2</v>
      </c>
      <c r="AF839" s="53">
        <v>1.962299E-2</v>
      </c>
      <c r="AG839" s="53">
        <v>-4.0290859999999998E-2</v>
      </c>
      <c r="AH839" s="53">
        <v>-3.5235349999999999E-2</v>
      </c>
      <c r="AI839" s="53">
        <v>-3.4811250000000002E-2</v>
      </c>
      <c r="AJ839" s="53">
        <v>-3.5336909999999999E-2</v>
      </c>
      <c r="AK839" s="53">
        <v>-2.2623589999999999E-2</v>
      </c>
      <c r="AL839" s="53">
        <v>-2.078584E-2</v>
      </c>
      <c r="AM839" s="53">
        <v>-2.1495500000000001E-2</v>
      </c>
      <c r="AN839" s="53">
        <v>-2.4014569999999999E-2</v>
      </c>
      <c r="AO839" s="53">
        <v>-1.4721069999999999E-2</v>
      </c>
      <c r="AP839" s="53">
        <v>-1.229771E-2</v>
      </c>
      <c r="AQ839" s="53">
        <v>-1.36347E-2</v>
      </c>
      <c r="AR839" s="53">
        <v>-1.225155E-2</v>
      </c>
      <c r="AS839" s="53">
        <v>-1.142953E-2</v>
      </c>
      <c r="AT839" s="53">
        <v>-1.2715880000000001E-2</v>
      </c>
      <c r="AU839" s="53">
        <v>-9.3397900000000006E-3</v>
      </c>
      <c r="AV839" s="53">
        <v>-9.5459099999999995E-3</v>
      </c>
      <c r="AW839" s="53">
        <v>-9.6344299999999994E-3</v>
      </c>
      <c r="AX839" s="53">
        <v>-1.5285460000000001E-2</v>
      </c>
      <c r="AY839" s="53">
        <v>-1.188314E-2</v>
      </c>
      <c r="AZ839" s="53">
        <v>-1.8086609999999999E-2</v>
      </c>
      <c r="BA839" s="53">
        <v>-3.5847940000000002E-2</v>
      </c>
      <c r="BB839" s="53">
        <v>-4.8743399999999999E-2</v>
      </c>
      <c r="BC839" s="53">
        <v>-5.7314410000000003E-2</v>
      </c>
      <c r="BD839" s="53">
        <v>-5.3774700000000002E-2</v>
      </c>
      <c r="BE839" s="53">
        <v>-3.2560529999999997E-2</v>
      </c>
      <c r="BF839" s="53">
        <v>-2.749907E-2</v>
      </c>
      <c r="BG839" s="53">
        <v>-2.7574060000000001E-2</v>
      </c>
      <c r="BH839" s="53">
        <v>-2.756078E-2</v>
      </c>
      <c r="BI839" s="53">
        <v>-1.49725E-2</v>
      </c>
      <c r="BJ839" s="53">
        <v>-1.303143E-2</v>
      </c>
      <c r="BK839" s="53">
        <v>-1.2717900000000001E-2</v>
      </c>
      <c r="BL839" s="53">
        <v>-3.05631E-3</v>
      </c>
      <c r="BM839" s="53">
        <v>4.8695800000000001E-3</v>
      </c>
      <c r="BN839" s="53">
        <v>6.9965299999999999E-3</v>
      </c>
      <c r="BO839" s="53">
        <v>5.5505600000000004E-3</v>
      </c>
      <c r="BP839" s="53">
        <v>5.9929500000000004E-3</v>
      </c>
      <c r="BQ839" s="53">
        <v>6.8134099999999998E-3</v>
      </c>
      <c r="BR839" s="53">
        <v>6.01944E-3</v>
      </c>
      <c r="BS839" s="53">
        <v>8.2875499999999994E-3</v>
      </c>
      <c r="BT839" s="53">
        <v>9.1655000000000003E-4</v>
      </c>
      <c r="BU839" s="53">
        <v>-2.9441E-4</v>
      </c>
      <c r="BV839" s="53">
        <v>-3.6366900000000001E-3</v>
      </c>
      <c r="BW839" s="53">
        <v>-8.5789000000000004E-4</v>
      </c>
      <c r="BX839" s="53">
        <v>-6.0480000000000004E-3</v>
      </c>
      <c r="BY839" s="53">
        <v>-2.8566939999999999E-2</v>
      </c>
      <c r="BZ839" s="53">
        <v>-3.8618079999999999E-2</v>
      </c>
      <c r="CA839" s="53">
        <v>-4.6167069999999998E-2</v>
      </c>
      <c r="CB839" s="53">
        <v>-4.3394059999999998E-2</v>
      </c>
      <c r="CC839" s="53">
        <v>-2.7206549999999999E-2</v>
      </c>
      <c r="CD839" s="53">
        <v>-2.214095E-2</v>
      </c>
      <c r="CE839" s="53">
        <v>-2.2561609999999999E-2</v>
      </c>
      <c r="CF839" s="53">
        <v>-2.2175050000000002E-2</v>
      </c>
      <c r="CG839" s="53">
        <v>-9.6733900000000005E-3</v>
      </c>
      <c r="CH839" s="53">
        <v>-7.66075E-3</v>
      </c>
      <c r="CI839" s="53">
        <v>-6.6385599999999999E-3</v>
      </c>
      <c r="CJ839" s="53">
        <v>1.145932E-2</v>
      </c>
      <c r="CK839" s="53">
        <v>1.8438010000000001E-2</v>
      </c>
      <c r="CL839" s="53">
        <v>2.035965E-2</v>
      </c>
      <c r="CM839" s="53">
        <v>1.8838219999999999E-2</v>
      </c>
      <c r="CN839" s="53">
        <v>1.8629030000000001E-2</v>
      </c>
      <c r="CO839" s="53">
        <v>1.9448420000000001E-2</v>
      </c>
      <c r="CP839" s="53">
        <v>1.8995459999999999E-2</v>
      </c>
      <c r="CQ839" s="53">
        <v>2.0496190000000001E-2</v>
      </c>
      <c r="CR839" s="53">
        <v>8.1628199999999995E-3</v>
      </c>
      <c r="CS839" s="53">
        <v>6.1744699999999996E-3</v>
      </c>
      <c r="CT839" s="53">
        <v>4.4312099999999997E-3</v>
      </c>
      <c r="CU839" s="53">
        <v>6.77817E-3</v>
      </c>
      <c r="CV839" s="53">
        <v>2.28991E-3</v>
      </c>
      <c r="CW839" s="53">
        <v>-2.3524150000000001E-2</v>
      </c>
      <c r="CX839" s="53">
        <v>-3.1605300000000003E-2</v>
      </c>
      <c r="CY839" s="53">
        <v>-3.8446429999999997E-2</v>
      </c>
      <c r="CZ839" s="53">
        <v>-3.6204500000000001E-2</v>
      </c>
      <c r="DA839" s="53">
        <v>-2.185256E-2</v>
      </c>
      <c r="DB839" s="53">
        <v>-1.6782829999999999E-2</v>
      </c>
      <c r="DC839" s="53">
        <v>-1.7549160000000001E-2</v>
      </c>
      <c r="DD839" s="53">
        <v>-1.6789330000000002E-2</v>
      </c>
      <c r="DE839" s="53">
        <v>-4.3742700000000004E-3</v>
      </c>
      <c r="DF839" s="53">
        <v>-2.29007E-3</v>
      </c>
      <c r="DG839" s="53">
        <v>-5.5922000000000003E-4</v>
      </c>
      <c r="DH839" s="53">
        <v>2.597495E-2</v>
      </c>
      <c r="DI839" s="53">
        <v>3.2006430000000002E-2</v>
      </c>
      <c r="DJ839" s="53">
        <v>3.3722769999999999E-2</v>
      </c>
      <c r="DK839" s="53">
        <v>3.2125880000000002E-2</v>
      </c>
      <c r="DL839" s="53">
        <v>3.1265130000000002E-2</v>
      </c>
      <c r="DM839" s="53">
        <v>3.2083420000000001E-2</v>
      </c>
      <c r="DN839" s="53">
        <v>3.1971489999999998E-2</v>
      </c>
      <c r="DO839" s="53">
        <v>3.2704839999999999E-2</v>
      </c>
      <c r="DP839" s="53">
        <v>1.540909E-2</v>
      </c>
      <c r="DQ839" s="53">
        <v>1.2643349999999999E-2</v>
      </c>
      <c r="DR839" s="53">
        <v>1.2499120000000001E-2</v>
      </c>
      <c r="DS839" s="53">
        <v>1.441422E-2</v>
      </c>
      <c r="DT839" s="53">
        <v>1.062781E-2</v>
      </c>
      <c r="DU839" s="53">
        <v>-1.8481350000000001E-2</v>
      </c>
      <c r="DV839" s="53">
        <v>-2.4592530000000001E-2</v>
      </c>
      <c r="DW839" s="53">
        <v>-3.0725820000000001E-2</v>
      </c>
      <c r="DX839" s="53">
        <v>-2.9014910000000001E-2</v>
      </c>
      <c r="DY839" s="53">
        <v>-1.4122239999999999E-2</v>
      </c>
      <c r="DZ839" s="53">
        <v>-9.0465500000000004E-3</v>
      </c>
      <c r="EA839" s="53">
        <v>-1.031197E-2</v>
      </c>
      <c r="EB839" s="53">
        <v>-9.0132000000000007E-3</v>
      </c>
      <c r="EC839" s="53">
        <v>3.2768099999999998E-3</v>
      </c>
      <c r="ED839" s="53">
        <v>5.4643399999999998E-3</v>
      </c>
      <c r="EE839" s="53">
        <v>8.2183800000000008E-3</v>
      </c>
      <c r="EF839" s="53">
        <v>4.6933219999999998E-2</v>
      </c>
      <c r="EG839" s="53">
        <v>5.1597089999999998E-2</v>
      </c>
      <c r="EH839" s="53">
        <v>5.3017019999999998E-2</v>
      </c>
      <c r="EI839" s="53">
        <v>5.131115E-2</v>
      </c>
      <c r="EJ839" s="53">
        <v>4.9509610000000003E-2</v>
      </c>
      <c r="EK839" s="53">
        <v>5.0326370000000002E-2</v>
      </c>
      <c r="EL839" s="53">
        <v>5.070682E-2</v>
      </c>
      <c r="EM839" s="53">
        <v>5.0332170000000002E-2</v>
      </c>
      <c r="EN839" s="53">
        <v>2.5871539999999998E-2</v>
      </c>
      <c r="EO839" s="53">
        <v>2.198338E-2</v>
      </c>
      <c r="EP839" s="53">
        <v>2.414788E-2</v>
      </c>
      <c r="EQ839" s="53">
        <v>2.543948E-2</v>
      </c>
      <c r="ER839" s="53">
        <v>2.266642E-2</v>
      </c>
      <c r="ES839" s="53">
        <v>-1.1200359999999999E-2</v>
      </c>
      <c r="ET839" s="53">
        <v>-1.44672E-2</v>
      </c>
      <c r="EU839" s="53">
        <v>-1.9578479999999999E-2</v>
      </c>
      <c r="EV839" s="53">
        <v>-1.8634290000000001E-2</v>
      </c>
      <c r="EW839" s="53">
        <v>58.785969999999999</v>
      </c>
      <c r="EX839" s="53">
        <v>57.934429999999999</v>
      </c>
      <c r="EY839" s="53">
        <v>57.138440000000003</v>
      </c>
      <c r="EZ839" s="53">
        <v>56.475409999999997</v>
      </c>
      <c r="FA839" s="53">
        <v>55.788710000000002</v>
      </c>
      <c r="FB839" s="53">
        <v>55.535519999999998</v>
      </c>
      <c r="FC839" s="53">
        <v>55.170310000000001</v>
      </c>
      <c r="FD839" s="53">
        <v>55.819670000000002</v>
      </c>
      <c r="FE839" s="53">
        <v>57.830599999999997</v>
      </c>
      <c r="FF839" s="53">
        <v>60.284149999999997</v>
      </c>
      <c r="FG839" s="53">
        <v>63.54918</v>
      </c>
      <c r="FH839" s="53">
        <v>66.769580000000005</v>
      </c>
      <c r="FI839" s="53">
        <v>68.953550000000007</v>
      </c>
      <c r="FJ839" s="53">
        <v>70.249539999999996</v>
      </c>
      <c r="FK839" s="53">
        <v>71.221310000000003</v>
      </c>
      <c r="FL839" s="53">
        <v>70.986339999999998</v>
      </c>
      <c r="FM839" s="53">
        <v>69.752269999999996</v>
      </c>
      <c r="FN839" s="53">
        <v>68.701279999999997</v>
      </c>
      <c r="FO839" s="53">
        <v>67.385249999999999</v>
      </c>
      <c r="FP839" s="53">
        <v>65.00273</v>
      </c>
      <c r="FQ839" s="53">
        <v>62.681240000000003</v>
      </c>
      <c r="FR839" s="53">
        <v>60.827869999999997</v>
      </c>
      <c r="FS839" s="53">
        <v>59.531880000000001</v>
      </c>
      <c r="FT839" s="53">
        <v>58.551909999999999</v>
      </c>
      <c r="FU839" s="53">
        <v>61</v>
      </c>
      <c r="FV839" s="53">
        <v>123.81610000000001</v>
      </c>
      <c r="FW839" s="53">
        <v>11.7896</v>
      </c>
      <c r="FX839" s="53">
        <v>1</v>
      </c>
    </row>
    <row r="840" spans="1:180" x14ac:dyDescent="0.3">
      <c r="A840" t="s">
        <v>174</v>
      </c>
      <c r="B840" t="s">
        <v>220</v>
      </c>
      <c r="C840" t="s">
        <v>0</v>
      </c>
      <c r="D840" t="s">
        <v>227</v>
      </c>
      <c r="E840" t="s">
        <v>189</v>
      </c>
      <c r="F840" t="s">
        <v>231</v>
      </c>
      <c r="G840" t="s">
        <v>242</v>
      </c>
      <c r="H840" s="53">
        <v>29</v>
      </c>
      <c r="I840" s="53">
        <v>2.9127159999999999E-2</v>
      </c>
      <c r="J840" s="53">
        <v>2.8926259999999999E-2</v>
      </c>
      <c r="K840" s="53">
        <v>2.8384779999999998E-2</v>
      </c>
      <c r="L840" s="53">
        <v>2.5192340000000001E-2</v>
      </c>
      <c r="M840" s="53">
        <v>3.8615410000000003E-2</v>
      </c>
      <c r="N840" s="53">
        <v>4.1624399999999999E-2</v>
      </c>
      <c r="O840" s="53">
        <v>4.4103610000000001E-2</v>
      </c>
      <c r="P840" s="53">
        <v>6.441297E-2</v>
      </c>
      <c r="Q840" s="53">
        <v>7.3980450000000003E-2</v>
      </c>
      <c r="R840" s="53">
        <v>7.8427800000000006E-2</v>
      </c>
      <c r="S840" s="53">
        <v>8.3170090000000002E-2</v>
      </c>
      <c r="T840" s="53">
        <v>8.2797549999999998E-2</v>
      </c>
      <c r="U840" s="53">
        <v>7.9121570000000002E-2</v>
      </c>
      <c r="V840" s="53">
        <v>7.7231149999999998E-2</v>
      </c>
      <c r="W840" s="53">
        <v>7.9597689999999999E-2</v>
      </c>
      <c r="X840" s="53">
        <v>6.4622209999999999E-2</v>
      </c>
      <c r="Y840" s="53">
        <v>6.1727509999999999E-2</v>
      </c>
      <c r="Z840" s="53">
        <v>5.2628969999999997E-2</v>
      </c>
      <c r="AA840" s="53">
        <v>5.1680700000000003E-2</v>
      </c>
      <c r="AB840" s="53">
        <v>6.0598890000000002E-2</v>
      </c>
      <c r="AC840" s="53">
        <v>4.5453960000000002E-2</v>
      </c>
      <c r="AD840" s="53">
        <v>3.9712049999999999E-2</v>
      </c>
      <c r="AE840" s="53">
        <v>3.1638069999999997E-2</v>
      </c>
      <c r="AF840" s="53">
        <v>3.0228700000000001E-2</v>
      </c>
      <c r="AG840" s="53">
        <v>-3.9959450000000001E-2</v>
      </c>
      <c r="AH840" s="53">
        <v>-3.9491789999999999E-2</v>
      </c>
      <c r="AI840" s="53">
        <v>-3.7767540000000002E-2</v>
      </c>
      <c r="AJ840" s="53">
        <v>-3.9221140000000002E-2</v>
      </c>
      <c r="AK840" s="53">
        <v>-1.8798869999999999E-2</v>
      </c>
      <c r="AL840" s="53">
        <v>-1.7445599999999999E-2</v>
      </c>
      <c r="AM840" s="53">
        <v>-1.8144739999999999E-2</v>
      </c>
      <c r="AN840" s="53">
        <v>-1.838045E-2</v>
      </c>
      <c r="AO840" s="53">
        <v>-1.0959490000000001E-2</v>
      </c>
      <c r="AP840" s="53">
        <v>-6.7615000000000001E-3</v>
      </c>
      <c r="AQ840" s="53">
        <v>-6.7733400000000001E-3</v>
      </c>
      <c r="AR840" s="53">
        <v>-7.6877600000000001E-3</v>
      </c>
      <c r="AS840" s="53">
        <v>-9.4158699999999998E-3</v>
      </c>
      <c r="AT840" s="53">
        <v>-1.249756E-2</v>
      </c>
      <c r="AU840" s="53">
        <v>-8.7843999999999995E-3</v>
      </c>
      <c r="AV840" s="53">
        <v>-6.83499E-3</v>
      </c>
      <c r="AW840" s="53">
        <v>-9.9050500000000003E-3</v>
      </c>
      <c r="AX840" s="53">
        <v>-1.9170739999999999E-2</v>
      </c>
      <c r="AY840" s="53">
        <v>-2.1090480000000002E-2</v>
      </c>
      <c r="AZ840" s="53">
        <v>-1.4251170000000001E-2</v>
      </c>
      <c r="BA840" s="53">
        <v>-3.1727390000000001E-2</v>
      </c>
      <c r="BB840" s="53">
        <v>-3.6074929999999998E-2</v>
      </c>
      <c r="BC840" s="53">
        <v>-3.896637E-2</v>
      </c>
      <c r="BD840" s="53">
        <v>-3.782493E-2</v>
      </c>
      <c r="BE840" s="53">
        <v>-3.0087409999999998E-2</v>
      </c>
      <c r="BF840" s="53">
        <v>-2.9050490000000002E-2</v>
      </c>
      <c r="BG840" s="53">
        <v>-2.74983E-2</v>
      </c>
      <c r="BH840" s="53">
        <v>-2.9954250000000002E-2</v>
      </c>
      <c r="BI840" s="53">
        <v>-1.2591369999999999E-2</v>
      </c>
      <c r="BJ840" s="53">
        <v>-1.0658849999999999E-2</v>
      </c>
      <c r="BK840" s="53">
        <v>-1.0156419999999999E-2</v>
      </c>
      <c r="BL840" s="53">
        <v>1.8796500000000001E-3</v>
      </c>
      <c r="BM840" s="53">
        <v>8.2446399999999993E-3</v>
      </c>
      <c r="BN840" s="53">
        <v>1.200058E-2</v>
      </c>
      <c r="BO840" s="53">
        <v>1.186039E-2</v>
      </c>
      <c r="BP840" s="53">
        <v>1.0304560000000001E-2</v>
      </c>
      <c r="BQ840" s="53">
        <v>7.4284700000000004E-3</v>
      </c>
      <c r="BR840" s="53">
        <v>5.5745899999999999E-3</v>
      </c>
      <c r="BS840" s="53">
        <v>8.3541899999999992E-3</v>
      </c>
      <c r="BT840" s="53">
        <v>2.3577E-4</v>
      </c>
      <c r="BU840" s="53">
        <v>-2.6873600000000002E-3</v>
      </c>
      <c r="BV840" s="53">
        <v>-9.7320800000000006E-3</v>
      </c>
      <c r="BW840" s="53">
        <v>-1.210499E-2</v>
      </c>
      <c r="BX840" s="53">
        <v>-5.1543800000000001E-3</v>
      </c>
      <c r="BY840" s="53">
        <v>-2.3189459999999999E-2</v>
      </c>
      <c r="BZ840" s="53">
        <v>-2.7457499999999999E-2</v>
      </c>
      <c r="CA840" s="53">
        <v>-3.0217040000000001E-2</v>
      </c>
      <c r="CB840" s="53">
        <v>-2.887582E-2</v>
      </c>
      <c r="CC840" s="53">
        <v>-2.3250099999999999E-2</v>
      </c>
      <c r="CD840" s="53">
        <v>-2.1818850000000001E-2</v>
      </c>
      <c r="CE840" s="53">
        <v>-2.0385839999999999E-2</v>
      </c>
      <c r="CF840" s="53">
        <v>-2.3536029999999999E-2</v>
      </c>
      <c r="CG840" s="53">
        <v>-8.2920700000000003E-3</v>
      </c>
      <c r="CH840" s="53">
        <v>-5.9583700000000002E-3</v>
      </c>
      <c r="CI840" s="53">
        <v>-4.6237400000000003E-3</v>
      </c>
      <c r="CJ840" s="53">
        <v>1.5911729999999999E-2</v>
      </c>
      <c r="CK840" s="53">
        <v>2.1545370000000001E-2</v>
      </c>
      <c r="CL840" s="53">
        <v>2.4995139999999999E-2</v>
      </c>
      <c r="CM840" s="53">
        <v>2.4766059999999999E-2</v>
      </c>
      <c r="CN840" s="53">
        <v>2.276597E-2</v>
      </c>
      <c r="CO840" s="53">
        <v>1.909481E-2</v>
      </c>
      <c r="CP840" s="53">
        <v>1.8091300000000001E-2</v>
      </c>
      <c r="CQ840" s="53">
        <v>2.0224329999999999E-2</v>
      </c>
      <c r="CR840" s="53">
        <v>5.1329599999999998E-3</v>
      </c>
      <c r="CS840" s="53">
        <v>2.3115900000000001E-3</v>
      </c>
      <c r="CT840" s="53">
        <v>-3.1948900000000001E-3</v>
      </c>
      <c r="CU840" s="53">
        <v>-5.8816700000000003E-3</v>
      </c>
      <c r="CV840" s="53">
        <v>1.1460299999999999E-3</v>
      </c>
      <c r="CW840" s="53">
        <v>-1.7276110000000001E-2</v>
      </c>
      <c r="CX840" s="53">
        <v>-2.1489100000000001E-2</v>
      </c>
      <c r="CY840" s="53">
        <v>-2.41573E-2</v>
      </c>
      <c r="CZ840" s="53">
        <v>-2.2677699999999999E-2</v>
      </c>
      <c r="DA840" s="53">
        <v>-1.6412759999999998E-2</v>
      </c>
      <c r="DB840" s="53">
        <v>-1.458723E-2</v>
      </c>
      <c r="DC840" s="53">
        <v>-1.3273389999999999E-2</v>
      </c>
      <c r="DD840" s="53">
        <v>-1.7117810000000001E-2</v>
      </c>
      <c r="DE840" s="53">
        <v>-3.9927699999999997E-3</v>
      </c>
      <c r="DF840" s="53">
        <v>-1.2578999999999999E-3</v>
      </c>
      <c r="DG840" s="53">
        <v>9.0894000000000001E-4</v>
      </c>
      <c r="DH840" s="53">
        <v>2.9943810000000001E-2</v>
      </c>
      <c r="DI840" s="53">
        <v>3.484611E-2</v>
      </c>
      <c r="DJ840" s="53">
        <v>3.7989710000000003E-2</v>
      </c>
      <c r="DK840" s="53">
        <v>3.767173E-2</v>
      </c>
      <c r="DL840" s="53">
        <v>3.5227399999999999E-2</v>
      </c>
      <c r="DM840" s="53">
        <v>3.0761139999999999E-2</v>
      </c>
      <c r="DN840" s="53">
        <v>3.060802E-2</v>
      </c>
      <c r="DO840" s="53">
        <v>3.209447E-2</v>
      </c>
      <c r="DP840" s="53">
        <v>1.003015E-2</v>
      </c>
      <c r="DQ840" s="53">
        <v>7.3105399999999999E-3</v>
      </c>
      <c r="DR840" s="53">
        <v>3.3422999999999999E-3</v>
      </c>
      <c r="DS840" s="53">
        <v>3.4164999999999998E-4</v>
      </c>
      <c r="DT840" s="53">
        <v>7.4464500000000003E-3</v>
      </c>
      <c r="DU840" s="53">
        <v>-1.136276E-2</v>
      </c>
      <c r="DV840" s="53">
        <v>-1.55207E-2</v>
      </c>
      <c r="DW840" s="53">
        <v>-1.809755E-2</v>
      </c>
      <c r="DX840" s="53">
        <v>-1.6479569999999999E-2</v>
      </c>
      <c r="DY840" s="53">
        <v>-6.5407399999999997E-3</v>
      </c>
      <c r="DZ840" s="53">
        <v>-4.14591E-3</v>
      </c>
      <c r="EA840" s="53">
        <v>-3.0041299999999998E-3</v>
      </c>
      <c r="EB840" s="53">
        <v>-7.8509200000000008E-3</v>
      </c>
      <c r="EC840" s="53">
        <v>2.2147299999999998E-3</v>
      </c>
      <c r="ED840" s="53">
        <v>5.5288500000000001E-3</v>
      </c>
      <c r="EE840" s="53">
        <v>8.8972600000000006E-3</v>
      </c>
      <c r="EF840" s="53">
        <v>5.0203930000000001E-2</v>
      </c>
      <c r="EG840" s="53">
        <v>5.4050229999999998E-2</v>
      </c>
      <c r="EH840" s="53">
        <v>5.6751780000000002E-2</v>
      </c>
      <c r="EI840" s="53">
        <v>5.6305470000000003E-2</v>
      </c>
      <c r="EJ840" s="53">
        <v>5.3219700000000002E-2</v>
      </c>
      <c r="EK840" s="53">
        <v>4.7605500000000002E-2</v>
      </c>
      <c r="EL840" s="53">
        <v>4.8680180000000003E-2</v>
      </c>
      <c r="EM840" s="53">
        <v>4.9233069999999997E-2</v>
      </c>
      <c r="EN840" s="53">
        <v>1.710091E-2</v>
      </c>
      <c r="EO840" s="53">
        <v>1.452823E-2</v>
      </c>
      <c r="EP840" s="53">
        <v>1.2780959999999999E-2</v>
      </c>
      <c r="EQ840" s="53">
        <v>9.3271399999999994E-3</v>
      </c>
      <c r="ER840" s="53">
        <v>1.6543240000000001E-2</v>
      </c>
      <c r="ES840" s="53">
        <v>-2.82483E-3</v>
      </c>
      <c r="ET840" s="53">
        <v>-6.9032800000000004E-3</v>
      </c>
      <c r="EU840" s="53">
        <v>-9.3482300000000008E-3</v>
      </c>
      <c r="EV840" s="53">
        <v>-7.5304600000000001E-3</v>
      </c>
      <c r="EW840" s="53">
        <v>56.838299999999997</v>
      </c>
      <c r="EX840" s="53">
        <v>56.280929999999998</v>
      </c>
      <c r="EY840" s="53">
        <v>55.621830000000003</v>
      </c>
      <c r="EZ840" s="53">
        <v>55.167290000000001</v>
      </c>
      <c r="FA840" s="53">
        <v>54.579729999999998</v>
      </c>
      <c r="FB840" s="53">
        <v>54.104320000000001</v>
      </c>
      <c r="FC840" s="53">
        <v>53.87444</v>
      </c>
      <c r="FD840" s="53">
        <v>54.477269999999997</v>
      </c>
      <c r="FE840" s="53">
        <v>56.520859999999999</v>
      </c>
      <c r="FF840" s="53">
        <v>59.395679999999999</v>
      </c>
      <c r="FG840" s="53">
        <v>62.821530000000003</v>
      </c>
      <c r="FH840" s="53">
        <v>66.218699999999998</v>
      </c>
      <c r="FI840" s="53">
        <v>68.704920000000001</v>
      </c>
      <c r="FJ840" s="53">
        <v>69.891949999999994</v>
      </c>
      <c r="FK840" s="53">
        <v>70.877790000000005</v>
      </c>
      <c r="FL840" s="53">
        <v>71.095749999999995</v>
      </c>
      <c r="FM840" s="53">
        <v>70.387479999999996</v>
      </c>
      <c r="FN840" s="53">
        <v>69.032039999999995</v>
      </c>
      <c r="FO840" s="53">
        <v>67.055890000000005</v>
      </c>
      <c r="FP840" s="53">
        <v>64.220939999999999</v>
      </c>
      <c r="FQ840" s="53">
        <v>61.798439999999999</v>
      </c>
      <c r="FR840" s="53">
        <v>60.231740000000002</v>
      </c>
      <c r="FS840" s="53">
        <v>58.947090000000003</v>
      </c>
      <c r="FT840" s="53">
        <v>57.852460000000001</v>
      </c>
      <c r="FU840" s="53">
        <v>61</v>
      </c>
      <c r="FV840" s="53">
        <v>123.81610000000001</v>
      </c>
      <c r="FW840" s="53">
        <v>11.7896</v>
      </c>
      <c r="FX840" s="53">
        <v>1</v>
      </c>
    </row>
    <row r="841" spans="1:180" x14ac:dyDescent="0.3">
      <c r="A841" t="s">
        <v>174</v>
      </c>
      <c r="B841" t="s">
        <v>220</v>
      </c>
      <c r="C841" t="s">
        <v>0</v>
      </c>
      <c r="D841" t="s">
        <v>248</v>
      </c>
      <c r="E841" t="s">
        <v>190</v>
      </c>
      <c r="F841" t="s">
        <v>231</v>
      </c>
      <c r="G841" t="s">
        <v>242</v>
      </c>
      <c r="H841" s="53">
        <v>29</v>
      </c>
      <c r="I841" s="53">
        <v>3.8141469999999997E-2</v>
      </c>
      <c r="J841" s="53">
        <v>3.6722669999999999E-2</v>
      </c>
      <c r="K841" s="53">
        <v>4.1625530000000001E-2</v>
      </c>
      <c r="L841" s="53">
        <v>4.0501019999999999E-2</v>
      </c>
      <c r="M841" s="53">
        <v>5.359995E-2</v>
      </c>
      <c r="N841" s="53">
        <v>5.5594480000000002E-2</v>
      </c>
      <c r="O841" s="53">
        <v>5.2840930000000001E-2</v>
      </c>
      <c r="P841" s="53">
        <v>6.5217979999999995E-2</v>
      </c>
      <c r="Q841" s="53">
        <v>7.658964E-2</v>
      </c>
      <c r="R841" s="53">
        <v>8.4758420000000001E-2</v>
      </c>
      <c r="S841" s="53">
        <v>9.3462970000000006E-2</v>
      </c>
      <c r="T841" s="53">
        <v>9.2136190000000007E-2</v>
      </c>
      <c r="U841" s="53">
        <v>6.9206989999999996E-2</v>
      </c>
      <c r="V841" s="53">
        <v>6.9040530000000003E-2</v>
      </c>
      <c r="W841" s="53">
        <v>7.0895340000000001E-2</v>
      </c>
      <c r="X841" s="53">
        <v>6.6501900000000003E-2</v>
      </c>
      <c r="Y841" s="53">
        <v>5.5424019999999997E-2</v>
      </c>
      <c r="Z841" s="53">
        <v>4.7144810000000002E-2</v>
      </c>
      <c r="AA841" s="53">
        <v>5.0468899999999997E-2</v>
      </c>
      <c r="AB841" s="53">
        <v>7.6923430000000001E-2</v>
      </c>
      <c r="AC841" s="53">
        <v>6.3746349999999993E-2</v>
      </c>
      <c r="AD841" s="53">
        <v>5.5742930000000003E-2</v>
      </c>
      <c r="AE841" s="53">
        <v>4.6316919999999998E-2</v>
      </c>
      <c r="AF841" s="53">
        <v>4.0158239999999998E-2</v>
      </c>
      <c r="AG841" s="53">
        <v>-2.914607E-2</v>
      </c>
      <c r="AH841" s="53">
        <v>-2.814726E-2</v>
      </c>
      <c r="AI841" s="53">
        <v>-2.239116E-2</v>
      </c>
      <c r="AJ841" s="53">
        <v>-2.2213009999999998E-2</v>
      </c>
      <c r="AK841" s="53">
        <v>-1.4297799999999999E-2</v>
      </c>
      <c r="AL841" s="53">
        <v>-1.472119E-2</v>
      </c>
      <c r="AM841" s="53">
        <v>-1.815578E-2</v>
      </c>
      <c r="AN841" s="53">
        <v>-2.1700270000000001E-2</v>
      </c>
      <c r="AO841" s="53">
        <v>-1.2138690000000001E-2</v>
      </c>
      <c r="AP841" s="53">
        <v>-6.9039699999999997E-3</v>
      </c>
      <c r="AQ841" s="53">
        <v>-6.6291900000000001E-3</v>
      </c>
      <c r="AR841" s="53">
        <v>-6.7305500000000001E-3</v>
      </c>
      <c r="AS841" s="53">
        <v>-4.8958300000000003E-3</v>
      </c>
      <c r="AT841" s="53">
        <v>-7.0045699999999999E-3</v>
      </c>
      <c r="AU841" s="53">
        <v>-6.39216E-3</v>
      </c>
      <c r="AV841" s="53">
        <v>-3.725E-3</v>
      </c>
      <c r="AW841" s="53">
        <v>-5.4115300000000003E-3</v>
      </c>
      <c r="AX841" s="53">
        <v>-2.274106E-2</v>
      </c>
      <c r="AY841" s="53">
        <v>-1.8865360000000001E-2</v>
      </c>
      <c r="AZ841" s="53">
        <v>-6.3420899999999999E-3</v>
      </c>
      <c r="BA841" s="53">
        <v>-1.155685E-2</v>
      </c>
      <c r="BB841" s="53">
        <v>-1.755408E-2</v>
      </c>
      <c r="BC841" s="53">
        <v>-2.4337149999999998E-2</v>
      </c>
      <c r="BD841" s="53">
        <v>-2.95488E-2</v>
      </c>
      <c r="BE841" s="53">
        <v>-2.2104780000000001E-2</v>
      </c>
      <c r="BF841" s="53">
        <v>-2.1420789999999999E-2</v>
      </c>
      <c r="BG841" s="53">
        <v>-1.4816960000000001E-2</v>
      </c>
      <c r="BH841" s="53">
        <v>-1.466754E-2</v>
      </c>
      <c r="BI841" s="53">
        <v>-2.8336699999999999E-3</v>
      </c>
      <c r="BJ841" s="53">
        <v>-2.4479200000000001E-3</v>
      </c>
      <c r="BK841" s="53">
        <v>-5.2093900000000004E-3</v>
      </c>
      <c r="BL841" s="53">
        <v>1.05693E-3</v>
      </c>
      <c r="BM841" s="53">
        <v>8.9275899999999991E-3</v>
      </c>
      <c r="BN841" s="53">
        <v>1.335244E-2</v>
      </c>
      <c r="BO841" s="53">
        <v>1.5877619999999999E-2</v>
      </c>
      <c r="BP841" s="53">
        <v>1.605384E-2</v>
      </c>
      <c r="BQ841" s="53">
        <v>5.5373499999999999E-3</v>
      </c>
      <c r="BR841" s="53">
        <v>5.00718E-3</v>
      </c>
      <c r="BS841" s="53">
        <v>6.0706099999999997E-3</v>
      </c>
      <c r="BT841" s="53">
        <v>4.8788099999999999E-3</v>
      </c>
      <c r="BU841" s="53">
        <v>-1.5326199999999999E-3</v>
      </c>
      <c r="BV841" s="53">
        <v>-1.471956E-2</v>
      </c>
      <c r="BW841" s="53">
        <v>-1.1388219999999999E-2</v>
      </c>
      <c r="BX841" s="53">
        <v>6.8776200000000001E-3</v>
      </c>
      <c r="BY841" s="53">
        <v>-4.9713200000000004E-3</v>
      </c>
      <c r="BZ841" s="53">
        <v>-1.1324539999999999E-2</v>
      </c>
      <c r="CA841" s="53">
        <v>-1.726434E-2</v>
      </c>
      <c r="CB841" s="53">
        <v>-2.170681E-2</v>
      </c>
      <c r="CC841" s="53">
        <v>-1.7228E-2</v>
      </c>
      <c r="CD841" s="53">
        <v>-1.676207E-2</v>
      </c>
      <c r="CE841" s="53">
        <v>-9.5711000000000008E-3</v>
      </c>
      <c r="CF841" s="53">
        <v>-9.4415799999999998E-3</v>
      </c>
      <c r="CG841" s="53">
        <v>5.10635E-3</v>
      </c>
      <c r="CH841" s="53">
        <v>6.0525199999999996E-3</v>
      </c>
      <c r="CI841" s="53">
        <v>3.7572399999999998E-3</v>
      </c>
      <c r="CJ841" s="53">
        <v>1.68185E-2</v>
      </c>
      <c r="CK841" s="53">
        <v>2.3518029999999999E-2</v>
      </c>
      <c r="CL841" s="53">
        <v>2.7381969999999999E-2</v>
      </c>
      <c r="CM841" s="53">
        <v>3.1465779999999999E-2</v>
      </c>
      <c r="CN841" s="53">
        <v>3.1834229999999998E-2</v>
      </c>
      <c r="CO841" s="53">
        <v>1.276334E-2</v>
      </c>
      <c r="CP841" s="53">
        <v>1.332649E-2</v>
      </c>
      <c r="CQ841" s="53">
        <v>1.470228E-2</v>
      </c>
      <c r="CR841" s="53">
        <v>1.083778E-2</v>
      </c>
      <c r="CS841" s="53">
        <v>1.1539E-3</v>
      </c>
      <c r="CT841" s="53">
        <v>-9.1639000000000009E-3</v>
      </c>
      <c r="CU841" s="53">
        <v>-6.2095800000000001E-3</v>
      </c>
      <c r="CV841" s="53">
        <v>1.6033550000000001E-2</v>
      </c>
      <c r="CW841" s="53">
        <v>-4.1020999999999999E-4</v>
      </c>
      <c r="CX841" s="53">
        <v>-7.0099799999999999E-3</v>
      </c>
      <c r="CY841" s="53">
        <v>-1.236573E-2</v>
      </c>
      <c r="CZ841" s="53">
        <v>-1.6275479999999998E-2</v>
      </c>
      <c r="DA841" s="53">
        <v>-1.235122E-2</v>
      </c>
      <c r="DB841" s="53">
        <v>-1.2103340000000001E-2</v>
      </c>
      <c r="DC841" s="53">
        <v>-4.3252300000000002E-3</v>
      </c>
      <c r="DD841" s="53">
        <v>-4.2156099999999998E-3</v>
      </c>
      <c r="DE841" s="53">
        <v>1.304638E-2</v>
      </c>
      <c r="DF841" s="53">
        <v>1.455295E-2</v>
      </c>
      <c r="DG841" s="53">
        <v>1.272387E-2</v>
      </c>
      <c r="DH841" s="53">
        <v>3.2580079999999997E-2</v>
      </c>
      <c r="DI841" s="53">
        <v>3.8108469999999998E-2</v>
      </c>
      <c r="DJ841" s="53">
        <v>4.1411509999999999E-2</v>
      </c>
      <c r="DK841" s="53">
        <v>4.7053919999999999E-2</v>
      </c>
      <c r="DL841" s="53">
        <v>4.761464E-2</v>
      </c>
      <c r="DM841" s="53">
        <v>1.998933E-2</v>
      </c>
      <c r="DN841" s="53">
        <v>2.1645790000000002E-2</v>
      </c>
      <c r="DO841" s="53">
        <v>2.3333960000000001E-2</v>
      </c>
      <c r="DP841" s="53">
        <v>1.6796749999999999E-2</v>
      </c>
      <c r="DQ841" s="53">
        <v>3.8404200000000002E-3</v>
      </c>
      <c r="DR841" s="53">
        <v>-3.60824E-3</v>
      </c>
      <c r="DS841" s="53">
        <v>-1.0309399999999999E-3</v>
      </c>
      <c r="DT841" s="53">
        <v>2.518948E-2</v>
      </c>
      <c r="DU841" s="53">
        <v>4.1509099999999998E-3</v>
      </c>
      <c r="DV841" s="53">
        <v>-2.69542E-3</v>
      </c>
      <c r="DW841" s="53">
        <v>-7.4671199999999998E-3</v>
      </c>
      <c r="DX841" s="53">
        <v>-1.084415E-2</v>
      </c>
      <c r="DY841" s="53">
        <v>-5.3099200000000001E-3</v>
      </c>
      <c r="DZ841" s="53">
        <v>-5.3768699999999997E-3</v>
      </c>
      <c r="EA841" s="53">
        <v>3.2489699999999999E-3</v>
      </c>
      <c r="EB841" s="53">
        <v>3.3298500000000001E-3</v>
      </c>
      <c r="EC841" s="53">
        <v>2.4510509999999999E-2</v>
      </c>
      <c r="ED841" s="53">
        <v>2.682623E-2</v>
      </c>
      <c r="EE841" s="53">
        <v>2.5670269999999999E-2</v>
      </c>
      <c r="EF841" s="53">
        <v>5.5337280000000003E-2</v>
      </c>
      <c r="EG841" s="53">
        <v>5.917476E-2</v>
      </c>
      <c r="EH841" s="53">
        <v>6.1667920000000001E-2</v>
      </c>
      <c r="EI841" s="53">
        <v>6.9560730000000001E-2</v>
      </c>
      <c r="EJ841" s="53">
        <v>7.0399009999999998E-2</v>
      </c>
      <c r="EK841" s="53">
        <v>3.042251E-2</v>
      </c>
      <c r="EL841" s="53">
        <v>3.365754E-2</v>
      </c>
      <c r="EM841" s="53">
        <v>3.5796729999999999E-2</v>
      </c>
      <c r="EN841" s="53">
        <v>2.5400559999999999E-2</v>
      </c>
      <c r="EO841" s="53">
        <v>7.7193299999999999E-3</v>
      </c>
      <c r="EP841" s="53">
        <v>4.4132499999999996E-3</v>
      </c>
      <c r="EQ841" s="53">
        <v>6.4461900000000001E-3</v>
      </c>
      <c r="ER841" s="53">
        <v>3.8409199999999998E-2</v>
      </c>
      <c r="ES841" s="53">
        <v>1.073643E-2</v>
      </c>
      <c r="ET841" s="53">
        <v>3.53412E-3</v>
      </c>
      <c r="EU841" s="53">
        <v>-3.9429999999999999E-4</v>
      </c>
      <c r="EV841" s="53">
        <v>-3.0021599999999998E-3</v>
      </c>
      <c r="EW841" s="53">
        <v>55.04645</v>
      </c>
      <c r="EX841" s="53">
        <v>54.67304</v>
      </c>
      <c r="EY841" s="53">
        <v>54.40164</v>
      </c>
      <c r="EZ841" s="53">
        <v>54.247720000000001</v>
      </c>
      <c r="FA841" s="53">
        <v>54.18215</v>
      </c>
      <c r="FB841" s="53">
        <v>54.418030000000002</v>
      </c>
      <c r="FC841" s="53">
        <v>54.110199999999999</v>
      </c>
      <c r="FD841" s="53">
        <v>54.527320000000003</v>
      </c>
      <c r="FE841" s="53">
        <v>55.791440000000001</v>
      </c>
      <c r="FF841" s="53">
        <v>57.833329999999997</v>
      </c>
      <c r="FG841" s="53">
        <v>60.420760000000001</v>
      </c>
      <c r="FH841" s="53">
        <v>63.575589999999998</v>
      </c>
      <c r="FI841" s="53">
        <v>65.983599999999996</v>
      </c>
      <c r="FJ841" s="53">
        <v>67.649360000000001</v>
      </c>
      <c r="FK841" s="53">
        <v>68.646630000000002</v>
      </c>
      <c r="FL841" s="53">
        <v>68.813289999999995</v>
      </c>
      <c r="FM841" s="53">
        <v>68.125690000000006</v>
      </c>
      <c r="FN841" s="53">
        <v>66.449910000000003</v>
      </c>
      <c r="FO841" s="53">
        <v>64.546449999999993</v>
      </c>
      <c r="FP841" s="53">
        <v>62.199460000000002</v>
      </c>
      <c r="FQ841" s="53">
        <v>60.300539999999998</v>
      </c>
      <c r="FR841" s="53">
        <v>58.31512</v>
      </c>
      <c r="FS841" s="53">
        <v>57.036430000000003</v>
      </c>
      <c r="FT841" s="53">
        <v>56.152999999999999</v>
      </c>
      <c r="FU841" s="53">
        <v>61</v>
      </c>
      <c r="FV841" s="53">
        <v>129.86619999999999</v>
      </c>
      <c r="FW841" s="53">
        <v>13.16713</v>
      </c>
      <c r="FX841" s="53">
        <v>1</v>
      </c>
    </row>
    <row r="842" spans="1:180" x14ac:dyDescent="0.3">
      <c r="A842" t="s">
        <v>174</v>
      </c>
      <c r="B842" t="s">
        <v>220</v>
      </c>
      <c r="C842" t="s">
        <v>0</v>
      </c>
      <c r="D842" t="s">
        <v>227</v>
      </c>
      <c r="E842" t="s">
        <v>187</v>
      </c>
      <c r="F842" t="s">
        <v>232</v>
      </c>
      <c r="G842" t="s">
        <v>242</v>
      </c>
      <c r="H842" s="53">
        <v>18</v>
      </c>
      <c r="I842" s="53">
        <v>4.8210910000000003E-2</v>
      </c>
      <c r="J842" s="53">
        <v>4.7436840000000001E-2</v>
      </c>
      <c r="K842" s="53">
        <v>4.5593479999999999E-2</v>
      </c>
      <c r="L842" s="53">
        <v>4.3994989999999998E-2</v>
      </c>
      <c r="M842" s="53">
        <v>4.4202039999999998E-2</v>
      </c>
      <c r="N842" s="53">
        <v>4.5997759999999999E-2</v>
      </c>
      <c r="O842" s="53">
        <v>5.0361929999999999E-2</v>
      </c>
      <c r="P842" s="53">
        <v>4.9639429999999998E-2</v>
      </c>
      <c r="Q842" s="53">
        <v>3.3778299999999997E-2</v>
      </c>
      <c r="R842" s="53">
        <v>3.868742E-2</v>
      </c>
      <c r="S842" s="53">
        <v>3.7832270000000001E-2</v>
      </c>
      <c r="T842" s="53">
        <v>4.1980610000000002E-2</v>
      </c>
      <c r="U842" s="53">
        <v>4.2838649999999999E-2</v>
      </c>
      <c r="V842" s="53">
        <v>4.525328E-2</v>
      </c>
      <c r="W842" s="53">
        <v>4.79821E-2</v>
      </c>
      <c r="X842" s="53">
        <v>5.2511000000000002E-2</v>
      </c>
      <c r="Y842" s="53">
        <v>5.7927640000000002E-2</v>
      </c>
      <c r="Z842" s="53">
        <v>5.682094E-2</v>
      </c>
      <c r="AA842" s="53">
        <v>5.7498519999999997E-2</v>
      </c>
      <c r="AB842" s="53">
        <v>5.7462520000000003E-2</v>
      </c>
      <c r="AC842" s="53">
        <v>5.9156529999999999E-2</v>
      </c>
      <c r="AD842" s="53">
        <v>5.7863629999999999E-2</v>
      </c>
      <c r="AE842" s="53">
        <v>5.6521839999999997E-2</v>
      </c>
      <c r="AF842" s="53">
        <v>5.2408389999999999E-2</v>
      </c>
      <c r="AG842" s="53">
        <v>-2.5730000000000002E-4</v>
      </c>
      <c r="AH842" s="53">
        <v>8.3348999999999999E-4</v>
      </c>
      <c r="AI842" s="53">
        <v>-5.9683000000000002E-4</v>
      </c>
      <c r="AJ842" s="53">
        <v>-1.93687E-3</v>
      </c>
      <c r="AK842" s="53">
        <v>-3.7291899999999998E-3</v>
      </c>
      <c r="AL842" s="53">
        <v>3.7285999999999998E-4</v>
      </c>
      <c r="AM842" s="53">
        <v>-1.69655E-3</v>
      </c>
      <c r="AN842" s="53">
        <v>-6.1559900000000001E-3</v>
      </c>
      <c r="AO842" s="53">
        <v>-3.6244799999999998E-3</v>
      </c>
      <c r="AP842" s="53">
        <v>-2.9294E-4</v>
      </c>
      <c r="AQ842" s="53">
        <v>2.3923E-4</v>
      </c>
      <c r="AR842" s="53">
        <v>2.2953499999999998E-3</v>
      </c>
      <c r="AS842" s="53">
        <v>1.79236E-3</v>
      </c>
      <c r="AT842" s="53">
        <v>1.15756E-3</v>
      </c>
      <c r="AU842" s="53">
        <v>3.0546800000000002E-3</v>
      </c>
      <c r="AV842" s="53">
        <v>6.0538600000000003E-3</v>
      </c>
      <c r="AW842" s="53">
        <v>9.2689599999999997E-3</v>
      </c>
      <c r="AX842" s="53">
        <v>8.8343199999999997E-3</v>
      </c>
      <c r="AY842" s="53">
        <v>1.048292E-2</v>
      </c>
      <c r="AZ842" s="53">
        <v>1.036223E-2</v>
      </c>
      <c r="BA842" s="53">
        <v>-2.3204000000000001E-4</v>
      </c>
      <c r="BB842" s="53">
        <v>2.1235E-3</v>
      </c>
      <c r="BC842" s="53">
        <v>2.1878499999999999E-3</v>
      </c>
      <c r="BD842" s="53">
        <v>1.61678E-3</v>
      </c>
      <c r="BE842" s="53">
        <v>2.44107E-3</v>
      </c>
      <c r="BF842" s="53">
        <v>3.3932099999999998E-3</v>
      </c>
      <c r="BG842" s="53">
        <v>2.04843E-3</v>
      </c>
      <c r="BH842" s="53">
        <v>6.2960000000000002E-4</v>
      </c>
      <c r="BI842" s="53">
        <v>4.1143000000000001E-4</v>
      </c>
      <c r="BJ842" s="53">
        <v>7.1775600000000004E-3</v>
      </c>
      <c r="BK842" s="53">
        <v>1.402782E-2</v>
      </c>
      <c r="BL842" s="53">
        <v>1.285743E-2</v>
      </c>
      <c r="BM842" s="53">
        <v>3.9742500000000004E-3</v>
      </c>
      <c r="BN842" s="53">
        <v>7.1839699999999996E-3</v>
      </c>
      <c r="BO842" s="53">
        <v>6.3381899999999996E-3</v>
      </c>
      <c r="BP842" s="53">
        <v>9.2172299999999999E-3</v>
      </c>
      <c r="BQ842" s="53">
        <v>9.03932E-3</v>
      </c>
      <c r="BR842" s="53">
        <v>9.4782200000000007E-3</v>
      </c>
      <c r="BS842" s="53">
        <v>1.1759739999999999E-2</v>
      </c>
      <c r="BT842" s="53">
        <v>1.585369E-2</v>
      </c>
      <c r="BU842" s="53">
        <v>2.0821340000000001E-2</v>
      </c>
      <c r="BV842" s="53">
        <v>1.9901660000000002E-2</v>
      </c>
      <c r="BW842" s="53">
        <v>2.0678350000000002E-2</v>
      </c>
      <c r="BX842" s="53">
        <v>1.890292E-2</v>
      </c>
      <c r="BY842" s="53">
        <v>6.9579999999999998E-3</v>
      </c>
      <c r="BZ842" s="53">
        <v>5.5162299999999996E-3</v>
      </c>
      <c r="CA842" s="53">
        <v>5.3160200000000003E-3</v>
      </c>
      <c r="CB842" s="53">
        <v>4.1467800000000001E-3</v>
      </c>
      <c r="CC842" s="53">
        <v>4.3099499999999999E-3</v>
      </c>
      <c r="CD842" s="53">
        <v>5.1660600000000001E-3</v>
      </c>
      <c r="CE842" s="53">
        <v>3.8805300000000001E-3</v>
      </c>
      <c r="CF842" s="53">
        <v>2.4071299999999999E-3</v>
      </c>
      <c r="CG842" s="53">
        <v>3.2791999999999999E-3</v>
      </c>
      <c r="CH842" s="53">
        <v>1.189048E-2</v>
      </c>
      <c r="CI842" s="53">
        <v>2.491846E-2</v>
      </c>
      <c r="CJ842" s="53">
        <v>2.6026069999999998E-2</v>
      </c>
      <c r="CK842" s="53">
        <v>9.2371099999999998E-3</v>
      </c>
      <c r="CL842" s="53">
        <v>1.236246E-2</v>
      </c>
      <c r="CM842" s="53">
        <v>1.056231E-2</v>
      </c>
      <c r="CN842" s="53">
        <v>1.4011310000000001E-2</v>
      </c>
      <c r="CO842" s="53">
        <v>1.405854E-2</v>
      </c>
      <c r="CP842" s="53">
        <v>1.5241080000000001E-2</v>
      </c>
      <c r="CQ842" s="53">
        <v>1.7788829999999999E-2</v>
      </c>
      <c r="CR842" s="53">
        <v>2.264101E-2</v>
      </c>
      <c r="CS842" s="53">
        <v>2.8822480000000001E-2</v>
      </c>
      <c r="CT842" s="53">
        <v>2.7566859999999999E-2</v>
      </c>
      <c r="CU842" s="53">
        <v>2.7739670000000001E-2</v>
      </c>
      <c r="CV842" s="53">
        <v>2.4818179999999999E-2</v>
      </c>
      <c r="CW842" s="53">
        <v>1.19378E-2</v>
      </c>
      <c r="CX842" s="53">
        <v>7.8660199999999996E-3</v>
      </c>
      <c r="CY842" s="53">
        <v>7.48258E-3</v>
      </c>
      <c r="CZ842" s="53">
        <v>5.8990500000000003E-3</v>
      </c>
      <c r="DA842" s="53">
        <v>6.1788299999999997E-3</v>
      </c>
      <c r="DB842" s="53">
        <v>6.9389100000000004E-3</v>
      </c>
      <c r="DC842" s="53">
        <v>5.7126299999999998E-3</v>
      </c>
      <c r="DD842" s="53">
        <v>4.1846599999999998E-3</v>
      </c>
      <c r="DE842" s="53">
        <v>6.1469799999999998E-3</v>
      </c>
      <c r="DF842" s="53">
        <v>1.6603389999999999E-2</v>
      </c>
      <c r="DG842" s="53">
        <v>3.5809109999999998E-2</v>
      </c>
      <c r="DH842" s="53">
        <v>3.9194710000000001E-2</v>
      </c>
      <c r="DI842" s="53">
        <v>1.4499969999999999E-2</v>
      </c>
      <c r="DJ842" s="53">
        <v>1.7540940000000001E-2</v>
      </c>
      <c r="DK842" s="53">
        <v>1.478643E-2</v>
      </c>
      <c r="DL842" s="53">
        <v>1.8805390000000002E-2</v>
      </c>
      <c r="DM842" s="53">
        <v>1.9077750000000001E-2</v>
      </c>
      <c r="DN842" s="53">
        <v>2.100395E-2</v>
      </c>
      <c r="DO842" s="53">
        <v>2.3817919999999999E-2</v>
      </c>
      <c r="DP842" s="53">
        <v>2.9428340000000001E-2</v>
      </c>
      <c r="DQ842" s="53">
        <v>3.6823630000000003E-2</v>
      </c>
      <c r="DR842" s="53">
        <v>3.5232069999999997E-2</v>
      </c>
      <c r="DS842" s="53">
        <v>3.4800999999999999E-2</v>
      </c>
      <c r="DT842" s="53">
        <v>3.0733429999999999E-2</v>
      </c>
      <c r="DU842" s="53">
        <v>1.6917600000000001E-2</v>
      </c>
      <c r="DV842" s="53">
        <v>1.0215810000000001E-2</v>
      </c>
      <c r="DW842" s="53">
        <v>9.6491400000000005E-3</v>
      </c>
      <c r="DX842" s="53">
        <v>7.6513199999999996E-3</v>
      </c>
      <c r="DY842" s="53">
        <v>8.8772E-3</v>
      </c>
      <c r="DZ842" s="53">
        <v>9.4986299999999992E-3</v>
      </c>
      <c r="EA842" s="53">
        <v>8.3578999999999997E-3</v>
      </c>
      <c r="EB842" s="53">
        <v>6.7511300000000002E-3</v>
      </c>
      <c r="EC842" s="53">
        <v>1.0287589999999999E-2</v>
      </c>
      <c r="ED842" s="53">
        <v>2.3408100000000001E-2</v>
      </c>
      <c r="EE842" s="53">
        <v>5.153348E-2</v>
      </c>
      <c r="EF842" s="53">
        <v>5.8208129999999997E-2</v>
      </c>
      <c r="EG842" s="53">
        <v>2.2098710000000001E-2</v>
      </c>
      <c r="EH842" s="53">
        <v>2.5017859999999999E-2</v>
      </c>
      <c r="EI842" s="53">
        <v>2.0885379999999999E-2</v>
      </c>
      <c r="EJ842" s="53">
        <v>2.572727E-2</v>
      </c>
      <c r="EK842" s="53">
        <v>2.6324710000000001E-2</v>
      </c>
      <c r="EL842" s="53">
        <v>2.9324610000000001E-2</v>
      </c>
      <c r="EM842" s="53">
        <v>3.252298E-2</v>
      </c>
      <c r="EN842" s="53">
        <v>3.922817E-2</v>
      </c>
      <c r="EO842" s="53">
        <v>4.8376009999999997E-2</v>
      </c>
      <c r="EP842" s="53">
        <v>4.6299399999999998E-2</v>
      </c>
      <c r="EQ842" s="53">
        <v>4.4996439999999999E-2</v>
      </c>
      <c r="ER842" s="53">
        <v>3.9274129999999997E-2</v>
      </c>
      <c r="ES842" s="53">
        <v>2.4107630000000001E-2</v>
      </c>
      <c r="ET842" s="53">
        <v>1.3608530000000001E-2</v>
      </c>
      <c r="EU842" s="53">
        <v>1.277731E-2</v>
      </c>
      <c r="EV842" s="53">
        <v>1.0181320000000001E-2</v>
      </c>
      <c r="EW842" s="53">
        <v>79.977270000000004</v>
      </c>
      <c r="EX842" s="53">
        <v>77.909090000000006</v>
      </c>
      <c r="EY842" s="53">
        <v>76.022729999999996</v>
      </c>
      <c r="EZ842" s="53">
        <v>74.204539999999994</v>
      </c>
      <c r="FA842" s="53">
        <v>72.659090000000006</v>
      </c>
      <c r="FB842" s="53">
        <v>71.272729999999996</v>
      </c>
      <c r="FC842" s="53">
        <v>71.181820000000002</v>
      </c>
      <c r="FD842" s="53">
        <v>73.545460000000006</v>
      </c>
      <c r="FE842" s="53">
        <v>76.340909999999994</v>
      </c>
      <c r="FF842" s="53">
        <v>78.931820000000002</v>
      </c>
      <c r="FG842" s="53">
        <v>81.75</v>
      </c>
      <c r="FH842" s="53">
        <v>84.590909999999994</v>
      </c>
      <c r="FI842" s="53">
        <v>87.204539999999994</v>
      </c>
      <c r="FJ842" s="53">
        <v>89.659090000000006</v>
      </c>
      <c r="FK842" s="53">
        <v>91.931820000000002</v>
      </c>
      <c r="FL842" s="53">
        <v>93.659090000000006</v>
      </c>
      <c r="FM842" s="53">
        <v>94.659090000000006</v>
      </c>
      <c r="FN842" s="53">
        <v>95.136359999999996</v>
      </c>
      <c r="FO842" s="53">
        <v>94.75</v>
      </c>
      <c r="FP842" s="53">
        <v>93.204539999999994</v>
      </c>
      <c r="FQ842" s="53">
        <v>90.295460000000006</v>
      </c>
      <c r="FR842" s="53">
        <v>87.25</v>
      </c>
      <c r="FS842" s="53">
        <v>84.590909999999994</v>
      </c>
      <c r="FT842" s="53">
        <v>82.136359999999996</v>
      </c>
      <c r="FU842" s="53">
        <v>89</v>
      </c>
      <c r="FV842" s="53">
        <v>186.23410000000001</v>
      </c>
      <c r="FW842" s="53">
        <v>11.84671</v>
      </c>
      <c r="FX842" s="53">
        <v>1</v>
      </c>
    </row>
    <row r="843" spans="1:180" x14ac:dyDescent="0.3">
      <c r="A843" t="s">
        <v>174</v>
      </c>
      <c r="B843" t="s">
        <v>220</v>
      </c>
      <c r="C843" t="s">
        <v>0</v>
      </c>
      <c r="D843" t="s">
        <v>248</v>
      </c>
      <c r="E843" t="s">
        <v>187</v>
      </c>
      <c r="F843" t="s">
        <v>232</v>
      </c>
      <c r="G843" t="s">
        <v>242</v>
      </c>
      <c r="H843" s="53">
        <v>18</v>
      </c>
      <c r="I843" s="53">
        <v>4.8393560000000002E-2</v>
      </c>
      <c r="J843" s="53">
        <v>4.641352E-2</v>
      </c>
      <c r="K843" s="53">
        <v>4.485654E-2</v>
      </c>
      <c r="L843" s="53">
        <v>4.3975599999999997E-2</v>
      </c>
      <c r="M843" s="53">
        <v>4.0603300000000002E-2</v>
      </c>
      <c r="N843" s="53">
        <v>3.7028659999999998E-2</v>
      </c>
      <c r="O843" s="53">
        <v>3.2510070000000002E-2</v>
      </c>
      <c r="P843" s="53">
        <v>4.9471830000000001E-2</v>
      </c>
      <c r="Q843" s="53">
        <v>3.8721760000000001E-2</v>
      </c>
      <c r="R843" s="53">
        <v>3.9116430000000001E-2</v>
      </c>
      <c r="S843" s="53">
        <v>4.0315570000000002E-2</v>
      </c>
      <c r="T843" s="53">
        <v>4.5825820000000003E-2</v>
      </c>
      <c r="U843" s="53">
        <v>4.327868E-2</v>
      </c>
      <c r="V843" s="53">
        <v>4.416088E-2</v>
      </c>
      <c r="W843" s="53">
        <v>4.5088290000000003E-2</v>
      </c>
      <c r="X843" s="53">
        <v>4.5548239999999997E-2</v>
      </c>
      <c r="Y843" s="53">
        <v>4.378489E-2</v>
      </c>
      <c r="Z843" s="53">
        <v>4.2150020000000003E-2</v>
      </c>
      <c r="AA843" s="53">
        <v>4.2968630000000001E-2</v>
      </c>
      <c r="AB843" s="53">
        <v>4.1913020000000002E-2</v>
      </c>
      <c r="AC843" s="53">
        <v>4.9066609999999997E-2</v>
      </c>
      <c r="AD843" s="53">
        <v>5.144294E-2</v>
      </c>
      <c r="AE843" s="53">
        <v>4.7954209999999997E-2</v>
      </c>
      <c r="AF843" s="53">
        <v>4.3522539999999998E-2</v>
      </c>
      <c r="AG843" s="53">
        <v>9.5387E-4</v>
      </c>
      <c r="AH843" s="53">
        <v>1.9513600000000001E-3</v>
      </c>
      <c r="AI843" s="53">
        <v>9.8565000000000002E-4</v>
      </c>
      <c r="AJ843" s="53">
        <v>4.8609999999999997E-5</v>
      </c>
      <c r="AK843" s="53">
        <v>-4.3654899999999996E-3</v>
      </c>
      <c r="AL843" s="53">
        <v>1.7426E-4</v>
      </c>
      <c r="AM843" s="53">
        <v>8.2534000000000004E-4</v>
      </c>
      <c r="AN843" s="53">
        <v>-8.4035299999999993E-3</v>
      </c>
      <c r="AO843" s="53">
        <v>-4.6929399999999996E-3</v>
      </c>
      <c r="AP843" s="53">
        <v>-9.0992000000000004E-4</v>
      </c>
      <c r="AQ843" s="53">
        <v>2.5813000000000002E-4</v>
      </c>
      <c r="AR843" s="53">
        <v>-2.34907E-3</v>
      </c>
      <c r="AS843" s="53">
        <v>-5.2853700000000002E-3</v>
      </c>
      <c r="AT843" s="53">
        <v>-4.16563E-3</v>
      </c>
      <c r="AU843" s="53">
        <v>-4.2548600000000001E-3</v>
      </c>
      <c r="AV843" s="53">
        <v>-2.3419299999999999E-3</v>
      </c>
      <c r="AW843" s="53">
        <v>-2.9652799999999998E-3</v>
      </c>
      <c r="AX843" s="53">
        <v>8.6069999999999994E-5</v>
      </c>
      <c r="AY843" s="53">
        <v>2.61517E-3</v>
      </c>
      <c r="AZ843" s="53">
        <v>1.71758E-3</v>
      </c>
      <c r="BA843" s="53">
        <v>-7.5073199999999996E-3</v>
      </c>
      <c r="BB843" s="53">
        <v>-6.4300299999999998E-3</v>
      </c>
      <c r="BC843" s="53">
        <v>-5.3478500000000003E-3</v>
      </c>
      <c r="BD843" s="53">
        <v>-5.69507E-3</v>
      </c>
      <c r="BE843" s="53">
        <v>3.2477199999999999E-3</v>
      </c>
      <c r="BF843" s="53">
        <v>3.9658899999999997E-3</v>
      </c>
      <c r="BG843" s="53">
        <v>3.0529899999999998E-3</v>
      </c>
      <c r="BH843" s="53">
        <v>2.06149E-3</v>
      </c>
      <c r="BI843" s="53">
        <v>-1.64163E-3</v>
      </c>
      <c r="BJ843" s="53">
        <v>2.4881600000000001E-3</v>
      </c>
      <c r="BK843" s="53">
        <v>4.9141100000000002E-3</v>
      </c>
      <c r="BL843" s="53">
        <v>1.2439230000000001E-2</v>
      </c>
      <c r="BM843" s="53">
        <v>6.3877700000000001E-3</v>
      </c>
      <c r="BN843" s="53">
        <v>7.4877199999999998E-3</v>
      </c>
      <c r="BO843" s="53">
        <v>7.5190500000000002E-3</v>
      </c>
      <c r="BP843" s="53">
        <v>9.0221499999999996E-3</v>
      </c>
      <c r="BQ843" s="53">
        <v>5.5593500000000002E-3</v>
      </c>
      <c r="BR843" s="53">
        <v>7.1908500000000004E-3</v>
      </c>
      <c r="BS843" s="53">
        <v>7.5045499999999996E-3</v>
      </c>
      <c r="BT843" s="53">
        <v>8.8675899999999998E-3</v>
      </c>
      <c r="BU843" s="53">
        <v>7.4395399999999997E-3</v>
      </c>
      <c r="BV843" s="53">
        <v>7.9378000000000001E-3</v>
      </c>
      <c r="BW843" s="53">
        <v>9.2673300000000007E-3</v>
      </c>
      <c r="BX843" s="53">
        <v>6.6337200000000001E-3</v>
      </c>
      <c r="BY843" s="53">
        <v>-1.5795500000000001E-3</v>
      </c>
      <c r="BZ843" s="53">
        <v>-2.0972199999999999E-3</v>
      </c>
      <c r="CA843" s="53">
        <v>-1.2686399999999999E-3</v>
      </c>
      <c r="CB843" s="53">
        <v>-2.2859899999999999E-3</v>
      </c>
      <c r="CC843" s="53">
        <v>4.8364300000000001E-3</v>
      </c>
      <c r="CD843" s="53">
        <v>5.3611500000000003E-3</v>
      </c>
      <c r="CE843" s="53">
        <v>4.4848199999999996E-3</v>
      </c>
      <c r="CF843" s="53">
        <v>3.45561E-3</v>
      </c>
      <c r="CG843" s="53">
        <v>2.4491999999999998E-4</v>
      </c>
      <c r="CH843" s="53">
        <v>4.0907499999999998E-3</v>
      </c>
      <c r="CI843" s="53">
        <v>7.7459800000000004E-3</v>
      </c>
      <c r="CJ843" s="53">
        <v>2.687486E-2</v>
      </c>
      <c r="CK843" s="53">
        <v>1.406223E-2</v>
      </c>
      <c r="CL843" s="53">
        <v>1.330391E-2</v>
      </c>
      <c r="CM843" s="53">
        <v>1.254794E-2</v>
      </c>
      <c r="CN843" s="53">
        <v>1.6897820000000001E-2</v>
      </c>
      <c r="CO843" s="53">
        <v>1.307037E-2</v>
      </c>
      <c r="CP843" s="53">
        <v>1.505631E-2</v>
      </c>
      <c r="CQ843" s="53">
        <v>1.5649079999999999E-2</v>
      </c>
      <c r="CR843" s="53">
        <v>1.663127E-2</v>
      </c>
      <c r="CS843" s="53">
        <v>1.464589E-2</v>
      </c>
      <c r="CT843" s="53">
        <v>1.337589E-2</v>
      </c>
      <c r="CU843" s="53">
        <v>1.3874610000000001E-2</v>
      </c>
      <c r="CV843" s="53">
        <v>1.003862E-2</v>
      </c>
      <c r="CW843" s="53">
        <v>2.52601E-3</v>
      </c>
      <c r="CX843" s="53">
        <v>9.0366000000000003E-4</v>
      </c>
      <c r="CY843" s="53">
        <v>1.5566E-3</v>
      </c>
      <c r="CZ843" s="53">
        <v>7.5119999999999999E-5</v>
      </c>
      <c r="DA843" s="53">
        <v>6.4251500000000001E-3</v>
      </c>
      <c r="DB843" s="53">
        <v>6.75641E-3</v>
      </c>
      <c r="DC843" s="53">
        <v>5.9166599999999998E-3</v>
      </c>
      <c r="DD843" s="53">
        <v>4.8497200000000001E-3</v>
      </c>
      <c r="DE843" s="53">
        <v>2.13146E-3</v>
      </c>
      <c r="DF843" s="53">
        <v>5.6933499999999998E-3</v>
      </c>
      <c r="DG843" s="53">
        <v>1.057785E-2</v>
      </c>
      <c r="DH843" s="53">
        <v>4.1310489999999998E-2</v>
      </c>
      <c r="DI843" s="53">
        <v>2.1736689999999999E-2</v>
      </c>
      <c r="DJ843" s="53">
        <v>1.9120100000000001E-2</v>
      </c>
      <c r="DK843" s="53">
        <v>1.7576830000000002E-2</v>
      </c>
      <c r="DL843" s="53">
        <v>2.4773509999999999E-2</v>
      </c>
      <c r="DM843" s="53">
        <v>2.05814E-2</v>
      </c>
      <c r="DN843" s="53">
        <v>2.2921759999999999E-2</v>
      </c>
      <c r="DO843" s="53">
        <v>2.379361E-2</v>
      </c>
      <c r="DP843" s="53">
        <v>2.4394949999999999E-2</v>
      </c>
      <c r="DQ843" s="53">
        <v>2.185223E-2</v>
      </c>
      <c r="DR843" s="53">
        <v>1.8813980000000001E-2</v>
      </c>
      <c r="DS843" s="53">
        <v>1.8481879999999999E-2</v>
      </c>
      <c r="DT843" s="53">
        <v>1.344353E-2</v>
      </c>
      <c r="DU843" s="53">
        <v>6.6315599999999999E-3</v>
      </c>
      <c r="DV843" s="53">
        <v>3.9045500000000001E-3</v>
      </c>
      <c r="DW843" s="53">
        <v>4.3818399999999997E-3</v>
      </c>
      <c r="DX843" s="53">
        <v>2.4362300000000002E-3</v>
      </c>
      <c r="DY843" s="53">
        <v>8.7189899999999994E-3</v>
      </c>
      <c r="DZ843" s="53">
        <v>8.7709399999999996E-3</v>
      </c>
      <c r="EA843" s="53">
        <v>7.9839999999999998E-3</v>
      </c>
      <c r="EB843" s="53">
        <v>6.8626099999999999E-3</v>
      </c>
      <c r="EC843" s="53">
        <v>4.8553299999999997E-3</v>
      </c>
      <c r="ED843" s="53">
        <v>8.0072400000000005E-3</v>
      </c>
      <c r="EE843" s="53">
        <v>1.466663E-2</v>
      </c>
      <c r="EF843" s="53">
        <v>6.2153239999999998E-2</v>
      </c>
      <c r="EG843" s="53">
        <v>3.2817399999999997E-2</v>
      </c>
      <c r="EH843" s="53">
        <v>2.7517750000000001E-2</v>
      </c>
      <c r="EI843" s="53">
        <v>2.4837749999999999E-2</v>
      </c>
      <c r="EJ843" s="53">
        <v>3.6144719999999998E-2</v>
      </c>
      <c r="EK843" s="53">
        <v>3.142611E-2</v>
      </c>
      <c r="EL843" s="53">
        <v>3.4278250000000003E-2</v>
      </c>
      <c r="EM843" s="53">
        <v>3.5553019999999998E-2</v>
      </c>
      <c r="EN843" s="53">
        <v>3.5604469999999999E-2</v>
      </c>
      <c r="EO843" s="53">
        <v>3.2257059999999997E-2</v>
      </c>
      <c r="EP843" s="53">
        <v>2.6665700000000001E-2</v>
      </c>
      <c r="EQ843" s="53">
        <v>2.5134050000000002E-2</v>
      </c>
      <c r="ER843" s="53">
        <v>1.835968E-2</v>
      </c>
      <c r="ES843" s="53">
        <v>1.255933E-2</v>
      </c>
      <c r="ET843" s="53">
        <v>8.2373499999999992E-3</v>
      </c>
      <c r="EU843" s="53">
        <v>8.4610499999999995E-3</v>
      </c>
      <c r="EV843" s="53">
        <v>5.8453100000000003E-3</v>
      </c>
      <c r="EW843" s="53">
        <v>82.625</v>
      </c>
      <c r="EX843" s="53">
        <v>80.875</v>
      </c>
      <c r="EY843" s="53">
        <v>79</v>
      </c>
      <c r="EZ843" s="53">
        <v>77.1875</v>
      </c>
      <c r="FA843" s="53">
        <v>75.5625</v>
      </c>
      <c r="FB843" s="53">
        <v>73.9375</v>
      </c>
      <c r="FC843" s="53">
        <v>73.9375</v>
      </c>
      <c r="FD843" s="53">
        <v>77.375</v>
      </c>
      <c r="FE843" s="53">
        <v>81.25</v>
      </c>
      <c r="FF843" s="53">
        <v>84.25</v>
      </c>
      <c r="FG843" s="53">
        <v>87.5</v>
      </c>
      <c r="FH843" s="53">
        <v>90.625</v>
      </c>
      <c r="FI843" s="53">
        <v>93.5</v>
      </c>
      <c r="FJ843" s="53">
        <v>95.9375</v>
      </c>
      <c r="FK843" s="53">
        <v>97.75</v>
      </c>
      <c r="FL843" s="53">
        <v>99.3125</v>
      </c>
      <c r="FM843" s="53">
        <v>100.1875</v>
      </c>
      <c r="FN843" s="53">
        <v>100.625</v>
      </c>
      <c r="FO843" s="53">
        <v>99.8125</v>
      </c>
      <c r="FP843" s="53">
        <v>98.375</v>
      </c>
      <c r="FQ843" s="53">
        <v>95.3125</v>
      </c>
      <c r="FR843" s="53">
        <v>91.8125</v>
      </c>
      <c r="FS843" s="53">
        <v>88.4375</v>
      </c>
      <c r="FT843" s="53">
        <v>85.4375</v>
      </c>
      <c r="FU843" s="53">
        <v>89</v>
      </c>
      <c r="FV843" s="53">
        <v>186.23410000000001</v>
      </c>
      <c r="FW843" s="53">
        <v>11.84671</v>
      </c>
      <c r="FX843" s="53">
        <v>1</v>
      </c>
    </row>
    <row r="844" spans="1:180" x14ac:dyDescent="0.3">
      <c r="A844" t="s">
        <v>174</v>
      </c>
      <c r="B844" t="s">
        <v>220</v>
      </c>
      <c r="C844" t="s">
        <v>0</v>
      </c>
      <c r="D844" t="s">
        <v>227</v>
      </c>
      <c r="E844" t="s">
        <v>188</v>
      </c>
      <c r="F844" t="s">
        <v>232</v>
      </c>
      <c r="G844" t="s">
        <v>242</v>
      </c>
      <c r="H844" s="53">
        <v>18</v>
      </c>
      <c r="I844" s="53">
        <v>5.1075580000000002E-2</v>
      </c>
      <c r="J844" s="53">
        <v>4.9504880000000001E-2</v>
      </c>
      <c r="K844" s="53">
        <v>4.8667750000000003E-2</v>
      </c>
      <c r="L844" s="53">
        <v>4.9007929999999998E-2</v>
      </c>
      <c r="M844" s="53">
        <v>5.2101359999999999E-2</v>
      </c>
      <c r="N844" s="53">
        <v>5.996336E-2</v>
      </c>
      <c r="O844" s="53">
        <v>6.3877089999999997E-2</v>
      </c>
      <c r="P844" s="53">
        <v>7.0903330000000001E-2</v>
      </c>
      <c r="Q844" s="53">
        <v>5.5243689999999998E-2</v>
      </c>
      <c r="R844" s="53">
        <v>5.9396709999999998E-2</v>
      </c>
      <c r="S844" s="53">
        <v>6.0183720000000003E-2</v>
      </c>
      <c r="T844" s="53">
        <v>6.4126489999999994E-2</v>
      </c>
      <c r="U844" s="53">
        <v>6.2002929999999998E-2</v>
      </c>
      <c r="V844" s="53">
        <v>6.0519330000000003E-2</v>
      </c>
      <c r="W844" s="53">
        <v>6.5963789999999994E-2</v>
      </c>
      <c r="X844" s="53">
        <v>7.3902309999999999E-2</v>
      </c>
      <c r="Y844" s="53">
        <v>7.554226E-2</v>
      </c>
      <c r="Z844" s="53">
        <v>6.643984E-2</v>
      </c>
      <c r="AA844" s="53">
        <v>6.328309E-2</v>
      </c>
      <c r="AB844" s="53">
        <v>6.7124139999999999E-2</v>
      </c>
      <c r="AC844" s="53">
        <v>7.0490339999999999E-2</v>
      </c>
      <c r="AD844" s="53">
        <v>6.4253389999999994E-2</v>
      </c>
      <c r="AE844" s="53">
        <v>6.1809299999999998E-2</v>
      </c>
      <c r="AF844" s="53">
        <v>5.8729410000000003E-2</v>
      </c>
      <c r="AG844" s="53">
        <v>6.3292999999999997E-4</v>
      </c>
      <c r="AH844" s="53">
        <v>6.6102000000000001E-4</v>
      </c>
      <c r="AI844" s="53">
        <v>3.4791999999999999E-4</v>
      </c>
      <c r="AJ844" s="53">
        <v>8.6565000000000003E-4</v>
      </c>
      <c r="AK844" s="53">
        <v>5.1906999999999995E-4</v>
      </c>
      <c r="AL844" s="53">
        <v>5.0038999999999997E-4</v>
      </c>
      <c r="AM844" s="53">
        <v>-3.1580000000000002E-3</v>
      </c>
      <c r="AN844" s="53">
        <v>-1.0967650000000001E-2</v>
      </c>
      <c r="AO844" s="53">
        <v>-4.6128200000000001E-3</v>
      </c>
      <c r="AP844" s="53">
        <v>6.7275099999999999E-3</v>
      </c>
      <c r="AQ844" s="53">
        <v>5.1563800000000003E-3</v>
      </c>
      <c r="AR844" s="53">
        <v>6.28613E-3</v>
      </c>
      <c r="AS844" s="53">
        <v>3.2290999999999999E-3</v>
      </c>
      <c r="AT844" s="53">
        <v>-1.33826E-3</v>
      </c>
      <c r="AU844" s="53">
        <v>3.0881400000000001E-3</v>
      </c>
      <c r="AV844" s="53">
        <v>8.8129999999999997E-3</v>
      </c>
      <c r="AW844" s="53">
        <v>1.125497E-2</v>
      </c>
      <c r="AX844" s="53">
        <v>5.0758000000000001E-3</v>
      </c>
      <c r="AY844" s="53">
        <v>3.7963E-4</v>
      </c>
      <c r="AZ844" s="53">
        <v>4.2889900000000003E-3</v>
      </c>
      <c r="BA844" s="53">
        <v>-9.6000999999999996E-4</v>
      </c>
      <c r="BB844" s="53">
        <v>1.59651E-3</v>
      </c>
      <c r="BC844" s="53">
        <v>1.9024300000000001E-3</v>
      </c>
      <c r="BD844" s="53">
        <v>2.8337900000000001E-3</v>
      </c>
      <c r="BE844" s="53">
        <v>4.58377E-3</v>
      </c>
      <c r="BF844" s="53">
        <v>4.36265E-3</v>
      </c>
      <c r="BG844" s="53">
        <v>4.0099899999999997E-3</v>
      </c>
      <c r="BH844" s="53">
        <v>4.70515E-3</v>
      </c>
      <c r="BI844" s="53">
        <v>7.2257700000000003E-3</v>
      </c>
      <c r="BJ844" s="53">
        <v>1.355746E-2</v>
      </c>
      <c r="BK844" s="53">
        <v>1.8996229999999999E-2</v>
      </c>
      <c r="BL844" s="53">
        <v>2.1517850000000002E-2</v>
      </c>
      <c r="BM844" s="53">
        <v>1.4719029999999999E-2</v>
      </c>
      <c r="BN844" s="53">
        <v>2.0978139999999999E-2</v>
      </c>
      <c r="BO844" s="53">
        <v>1.924155E-2</v>
      </c>
      <c r="BP844" s="53">
        <v>2.1260609999999999E-2</v>
      </c>
      <c r="BQ844" s="53">
        <v>1.8239450000000001E-2</v>
      </c>
      <c r="BR844" s="53">
        <v>1.4633129999999999E-2</v>
      </c>
      <c r="BS844" s="53">
        <v>1.990285E-2</v>
      </c>
      <c r="BT844" s="53">
        <v>2.7046799999999999E-2</v>
      </c>
      <c r="BU844" s="53">
        <v>2.9790919999999999E-2</v>
      </c>
      <c r="BV844" s="53">
        <v>2.196963E-2</v>
      </c>
      <c r="BW844" s="53">
        <v>1.7656890000000001E-2</v>
      </c>
      <c r="BX844" s="53">
        <v>2.030189E-2</v>
      </c>
      <c r="BY844" s="53">
        <v>1.1609420000000001E-2</v>
      </c>
      <c r="BZ844" s="53">
        <v>8.03567E-3</v>
      </c>
      <c r="CA844" s="53">
        <v>7.2991899999999997E-3</v>
      </c>
      <c r="CB844" s="53">
        <v>7.8524000000000007E-3</v>
      </c>
      <c r="CC844" s="53">
        <v>7.3201100000000003E-3</v>
      </c>
      <c r="CD844" s="53">
        <v>6.9263900000000002E-3</v>
      </c>
      <c r="CE844" s="53">
        <v>6.5463199999999996E-3</v>
      </c>
      <c r="CF844" s="53">
        <v>7.3643800000000002E-3</v>
      </c>
      <c r="CG844" s="53">
        <v>1.1870800000000001E-2</v>
      </c>
      <c r="CH844" s="53">
        <v>2.2600749999999999E-2</v>
      </c>
      <c r="CI844" s="53">
        <v>3.4340170000000003E-2</v>
      </c>
      <c r="CJ844" s="53">
        <v>4.4017199999999999E-2</v>
      </c>
      <c r="CK844" s="53">
        <v>2.8108210000000002E-2</v>
      </c>
      <c r="CL844" s="53">
        <v>3.0848090000000002E-2</v>
      </c>
      <c r="CM844" s="53">
        <v>2.8996899999999999E-2</v>
      </c>
      <c r="CN844" s="53">
        <v>3.1631890000000003E-2</v>
      </c>
      <c r="CO844" s="53">
        <v>2.8635589999999999E-2</v>
      </c>
      <c r="CP844" s="53">
        <v>2.569486E-2</v>
      </c>
      <c r="CQ844" s="53">
        <v>3.1548649999999998E-2</v>
      </c>
      <c r="CR844" s="53">
        <v>3.9675469999999997E-2</v>
      </c>
      <c r="CS844" s="53">
        <v>4.2628859999999998E-2</v>
      </c>
      <c r="CT844" s="53">
        <v>3.3670239999999997E-2</v>
      </c>
      <c r="CU844" s="53">
        <v>2.9623070000000001E-2</v>
      </c>
      <c r="CV844" s="53">
        <v>3.1392379999999998E-2</v>
      </c>
      <c r="CW844" s="53">
        <v>2.031496E-2</v>
      </c>
      <c r="CX844" s="53">
        <v>1.249541E-2</v>
      </c>
      <c r="CY844" s="53">
        <v>1.103697E-2</v>
      </c>
      <c r="CZ844" s="53">
        <v>1.132827E-2</v>
      </c>
      <c r="DA844" s="53">
        <v>1.005645E-2</v>
      </c>
      <c r="DB844" s="53">
        <v>9.4901299999999994E-3</v>
      </c>
      <c r="DC844" s="53">
        <v>9.0826599999999993E-3</v>
      </c>
      <c r="DD844" s="53">
        <v>1.0023610000000001E-2</v>
      </c>
      <c r="DE844" s="53">
        <v>1.651584E-2</v>
      </c>
      <c r="DF844" s="53">
        <v>3.1644020000000002E-2</v>
      </c>
      <c r="DG844" s="53">
        <v>4.9684100000000002E-2</v>
      </c>
      <c r="DH844" s="53">
        <v>6.6516569999999997E-2</v>
      </c>
      <c r="DI844" s="53">
        <v>4.1497399999999997E-2</v>
      </c>
      <c r="DJ844" s="53">
        <v>4.0718030000000002E-2</v>
      </c>
      <c r="DK844" s="53">
        <v>3.875224E-2</v>
      </c>
      <c r="DL844" s="53">
        <v>4.2003180000000001E-2</v>
      </c>
      <c r="DM844" s="53">
        <v>3.9031700000000003E-2</v>
      </c>
      <c r="DN844" s="53">
        <v>3.6756579999999997E-2</v>
      </c>
      <c r="DO844" s="53">
        <v>4.3194469999999999E-2</v>
      </c>
      <c r="DP844" s="53">
        <v>5.2304169999999997E-2</v>
      </c>
      <c r="DQ844" s="53">
        <v>5.5466799999999997E-2</v>
      </c>
      <c r="DR844" s="53">
        <v>4.5370849999999997E-2</v>
      </c>
      <c r="DS844" s="53">
        <v>4.1589250000000001E-2</v>
      </c>
      <c r="DT844" s="53">
        <v>4.2482880000000001E-2</v>
      </c>
      <c r="DU844" s="53">
        <v>2.9020520000000001E-2</v>
      </c>
      <c r="DV844" s="53">
        <v>1.6955149999999999E-2</v>
      </c>
      <c r="DW844" s="53">
        <v>1.477475E-2</v>
      </c>
      <c r="DX844" s="53">
        <v>1.480415E-2</v>
      </c>
      <c r="DY844" s="53">
        <v>1.400729E-2</v>
      </c>
      <c r="DZ844" s="53">
        <v>1.319177E-2</v>
      </c>
      <c r="EA844" s="53">
        <v>1.2744729999999999E-2</v>
      </c>
      <c r="EB844" s="53">
        <v>1.386311E-2</v>
      </c>
      <c r="EC844" s="53">
        <v>2.322254E-2</v>
      </c>
      <c r="ED844" s="53">
        <v>4.4701089999999999E-2</v>
      </c>
      <c r="EE844" s="53">
        <v>7.1838340000000001E-2</v>
      </c>
      <c r="EF844" s="53">
        <v>9.9002069999999998E-2</v>
      </c>
      <c r="EG844" s="53">
        <v>6.0829250000000001E-2</v>
      </c>
      <c r="EH844" s="53">
        <v>5.4968669999999997E-2</v>
      </c>
      <c r="EI844" s="53">
        <v>5.28374E-2</v>
      </c>
      <c r="EJ844" s="53">
        <v>5.6977649999999998E-2</v>
      </c>
      <c r="EK844" s="53">
        <v>5.4042069999999998E-2</v>
      </c>
      <c r="EL844" s="53">
        <v>5.2727980000000001E-2</v>
      </c>
      <c r="EM844" s="53">
        <v>6.0009170000000001E-2</v>
      </c>
      <c r="EN844" s="53">
        <v>7.0537970000000005E-2</v>
      </c>
      <c r="EO844" s="53">
        <v>7.4002750000000006E-2</v>
      </c>
      <c r="EP844" s="53">
        <v>6.2264680000000003E-2</v>
      </c>
      <c r="EQ844" s="53">
        <v>5.8866519999999999E-2</v>
      </c>
      <c r="ER844" s="53">
        <v>5.8495789999999999E-2</v>
      </c>
      <c r="ES844" s="53">
        <v>4.1589939999999999E-2</v>
      </c>
      <c r="ET844" s="53">
        <v>2.3394310000000001E-2</v>
      </c>
      <c r="EU844" s="53">
        <v>2.0171519999999998E-2</v>
      </c>
      <c r="EV844" s="53">
        <v>1.982277E-2</v>
      </c>
      <c r="EW844" s="53">
        <v>86.333340000000007</v>
      </c>
      <c r="EX844" s="53">
        <v>84.523809999999997</v>
      </c>
      <c r="EY844" s="53">
        <v>82.880949999999999</v>
      </c>
      <c r="EZ844" s="53">
        <v>81.357140000000001</v>
      </c>
      <c r="FA844" s="53">
        <v>80.119050000000001</v>
      </c>
      <c r="FB844" s="53">
        <v>78.857140000000001</v>
      </c>
      <c r="FC844" s="53">
        <v>78.309520000000006</v>
      </c>
      <c r="FD844" s="53">
        <v>79.928569999999993</v>
      </c>
      <c r="FE844" s="53">
        <v>83.166659999999993</v>
      </c>
      <c r="FF844" s="53">
        <v>86.428569999999993</v>
      </c>
      <c r="FG844" s="53">
        <v>89.690479999999994</v>
      </c>
      <c r="FH844" s="53">
        <v>92.714290000000005</v>
      </c>
      <c r="FI844" s="53">
        <v>95.690479999999994</v>
      </c>
      <c r="FJ844" s="53">
        <v>97.880949999999999</v>
      </c>
      <c r="FK844" s="53">
        <v>99.976190000000003</v>
      </c>
      <c r="FL844" s="53">
        <v>101.2381</v>
      </c>
      <c r="FM844" s="53">
        <v>102.0714</v>
      </c>
      <c r="FN844" s="53">
        <v>102.28570000000001</v>
      </c>
      <c r="FO844" s="53">
        <v>101.90479999999999</v>
      </c>
      <c r="FP844" s="53">
        <v>100.21429999999999</v>
      </c>
      <c r="FQ844" s="53">
        <v>97.357140000000001</v>
      </c>
      <c r="FR844" s="53">
        <v>94.666659999999993</v>
      </c>
      <c r="FS844" s="53">
        <v>91.547619999999995</v>
      </c>
      <c r="FT844" s="53">
        <v>88.714290000000005</v>
      </c>
      <c r="FU844" s="53">
        <v>89</v>
      </c>
      <c r="FV844" s="53">
        <v>197.6155</v>
      </c>
      <c r="FW844" s="53">
        <v>13.298080000000001</v>
      </c>
      <c r="FX844" s="53">
        <v>1</v>
      </c>
    </row>
    <row r="845" spans="1:180" x14ac:dyDescent="0.3">
      <c r="A845" t="s">
        <v>174</v>
      </c>
      <c r="B845" t="s">
        <v>220</v>
      </c>
      <c r="C845" t="s">
        <v>0</v>
      </c>
      <c r="D845" t="s">
        <v>248</v>
      </c>
      <c r="E845" t="s">
        <v>190</v>
      </c>
      <c r="F845" t="s">
        <v>232</v>
      </c>
      <c r="G845" t="s">
        <v>242</v>
      </c>
      <c r="H845" s="53">
        <v>18</v>
      </c>
      <c r="I845" s="53">
        <v>4.6566539999999997E-2</v>
      </c>
      <c r="J845" s="53">
        <v>4.545718E-2</v>
      </c>
      <c r="K845" s="53">
        <v>4.4136990000000001E-2</v>
      </c>
      <c r="L845" s="53">
        <v>4.3502039999999999E-2</v>
      </c>
      <c r="M845" s="53">
        <v>4.2720229999999998E-2</v>
      </c>
      <c r="N845" s="53">
        <v>3.8255709999999998E-2</v>
      </c>
      <c r="O845" s="53">
        <v>3.005095E-2</v>
      </c>
      <c r="P845" s="53">
        <v>3.2666109999999998E-2</v>
      </c>
      <c r="Q845" s="53">
        <v>2.955559E-2</v>
      </c>
      <c r="R845" s="53">
        <v>2.8356159999999998E-2</v>
      </c>
      <c r="S845" s="53">
        <v>2.31419E-2</v>
      </c>
      <c r="T845" s="53">
        <v>1.9417810000000001E-2</v>
      </c>
      <c r="U845" s="53">
        <v>1.442352E-2</v>
      </c>
      <c r="V845" s="53">
        <v>1.1865519999999999E-2</v>
      </c>
      <c r="W845" s="53">
        <v>1.1387329999999999E-2</v>
      </c>
      <c r="X845" s="53">
        <v>1.0747629999999999E-2</v>
      </c>
      <c r="Y845" s="53">
        <v>6.70384E-3</v>
      </c>
      <c r="Z845" s="53">
        <v>2.190974E-2</v>
      </c>
      <c r="AA845" s="53">
        <v>4.4473140000000001E-2</v>
      </c>
      <c r="AB845" s="53">
        <v>5.8650710000000002E-2</v>
      </c>
      <c r="AC845" s="53">
        <v>4.9686500000000001E-2</v>
      </c>
      <c r="AD845" s="53">
        <v>4.287904E-2</v>
      </c>
      <c r="AE845" s="53">
        <v>4.9740800000000002E-2</v>
      </c>
      <c r="AF845" s="53">
        <v>4.848044E-2</v>
      </c>
      <c r="AG845" s="53">
        <v>1.8119099999999999E-3</v>
      </c>
      <c r="AH845" s="53">
        <v>2.6572100000000001E-3</v>
      </c>
      <c r="AI845" s="53">
        <v>1.53012E-3</v>
      </c>
      <c r="AJ845" s="53">
        <v>2.06032E-3</v>
      </c>
      <c r="AK845" s="53">
        <v>2.1657E-3</v>
      </c>
      <c r="AL845" s="53">
        <v>4.2156000000000002E-4</v>
      </c>
      <c r="AM845" s="53">
        <v>-5.8609700000000001E-3</v>
      </c>
      <c r="AN845" s="53">
        <v>-4.4722000000000002E-4</v>
      </c>
      <c r="AO845" s="53">
        <v>-2.4260699999999998E-3</v>
      </c>
      <c r="AP845" s="53">
        <v>-3.7748899999999999E-3</v>
      </c>
      <c r="AQ845" s="53">
        <v>-1.101072E-2</v>
      </c>
      <c r="AR845" s="53">
        <v>-1.8739329999999998E-2</v>
      </c>
      <c r="AS845" s="53">
        <v>-3.0771179999999999E-2</v>
      </c>
      <c r="AT845" s="53">
        <v>-3.7021900000000003E-2</v>
      </c>
      <c r="AU845" s="53">
        <v>-4.0135520000000001E-2</v>
      </c>
      <c r="AV845" s="53">
        <v>-4.1702040000000003E-2</v>
      </c>
      <c r="AW845" s="53">
        <v>-4.9224850000000001E-2</v>
      </c>
      <c r="AX845" s="53">
        <v>-2.962089E-2</v>
      </c>
      <c r="AY845" s="53">
        <v>-1.713479E-2</v>
      </c>
      <c r="AZ845" s="53">
        <v>-1.064057E-2</v>
      </c>
      <c r="BA845" s="53">
        <v>-1.369331E-2</v>
      </c>
      <c r="BB845" s="53">
        <v>-1.3566419999999999E-2</v>
      </c>
      <c r="BC845" s="53">
        <v>-1.1408000000000001E-4</v>
      </c>
      <c r="BD845" s="53">
        <v>1.68469E-3</v>
      </c>
      <c r="BE845" s="53">
        <v>4.37682E-3</v>
      </c>
      <c r="BF845" s="53">
        <v>5.0174499999999997E-3</v>
      </c>
      <c r="BG845" s="53">
        <v>4.0416200000000001E-3</v>
      </c>
      <c r="BH845" s="53">
        <v>4.5296900000000003E-3</v>
      </c>
      <c r="BI845" s="53">
        <v>4.6039999999999996E-3</v>
      </c>
      <c r="BJ845" s="53">
        <v>2.4581199999999998E-3</v>
      </c>
      <c r="BK845" s="53">
        <v>-3.23486E-3</v>
      </c>
      <c r="BL845" s="53">
        <v>6.7065500000000004E-3</v>
      </c>
      <c r="BM845" s="53">
        <v>4.3452500000000002E-3</v>
      </c>
      <c r="BN845" s="53">
        <v>2.42866E-3</v>
      </c>
      <c r="BO845" s="53">
        <v>-4.51425E-3</v>
      </c>
      <c r="BP845" s="53">
        <v>-1.0274999999999999E-2</v>
      </c>
      <c r="BQ845" s="53">
        <v>-1.8342609999999999E-2</v>
      </c>
      <c r="BR845" s="53">
        <v>-2.226177E-2</v>
      </c>
      <c r="BS845" s="53">
        <v>-2.424159E-2</v>
      </c>
      <c r="BT845" s="53">
        <v>-2.552285E-2</v>
      </c>
      <c r="BU845" s="53">
        <v>-3.1207180000000001E-2</v>
      </c>
      <c r="BV845" s="53">
        <v>-1.4847910000000001E-2</v>
      </c>
      <c r="BW845" s="53">
        <v>1.9264900000000001E-3</v>
      </c>
      <c r="BX845" s="53">
        <v>3.8897799999999998E-3</v>
      </c>
      <c r="BY845" s="53">
        <v>-4.5252399999999998E-3</v>
      </c>
      <c r="BZ845" s="53">
        <v>-7.7647799999999998E-3</v>
      </c>
      <c r="CA845" s="53">
        <v>3.0662200000000001E-3</v>
      </c>
      <c r="CB845" s="53">
        <v>4.6991799999999999E-3</v>
      </c>
      <c r="CC845" s="53">
        <v>6.1532699999999997E-3</v>
      </c>
      <c r="CD845" s="53">
        <v>6.6521599999999998E-3</v>
      </c>
      <c r="CE845" s="53">
        <v>5.7810700000000001E-3</v>
      </c>
      <c r="CF845" s="53">
        <v>6.2399600000000001E-3</v>
      </c>
      <c r="CG845" s="53">
        <v>6.2927599999999997E-3</v>
      </c>
      <c r="CH845" s="53">
        <v>3.86864E-3</v>
      </c>
      <c r="CI845" s="53">
        <v>-1.41602E-3</v>
      </c>
      <c r="CJ845" s="53">
        <v>1.166124E-2</v>
      </c>
      <c r="CK845" s="53">
        <v>9.0350499999999993E-3</v>
      </c>
      <c r="CL845" s="53">
        <v>6.7252099999999997E-3</v>
      </c>
      <c r="CM845" s="53">
        <v>-1.4810000000000001E-5</v>
      </c>
      <c r="CN845" s="53">
        <v>-4.4126199999999999E-3</v>
      </c>
      <c r="CO845" s="53">
        <v>-9.7346299999999993E-3</v>
      </c>
      <c r="CP845" s="53">
        <v>-1.203896E-2</v>
      </c>
      <c r="CQ845" s="53">
        <v>-1.3233490000000001E-2</v>
      </c>
      <c r="CR845" s="53">
        <v>-1.43172E-2</v>
      </c>
      <c r="CS845" s="53">
        <v>-1.8728189999999999E-2</v>
      </c>
      <c r="CT845" s="53">
        <v>-4.6161800000000001E-3</v>
      </c>
      <c r="CU845" s="53">
        <v>1.5128279999999999E-2</v>
      </c>
      <c r="CV845" s="53">
        <v>1.3953460000000001E-2</v>
      </c>
      <c r="CW845" s="53">
        <v>1.8245399999999999E-3</v>
      </c>
      <c r="CX845" s="53">
        <v>-3.7465799999999998E-3</v>
      </c>
      <c r="CY845" s="53">
        <v>5.2689E-3</v>
      </c>
      <c r="CZ845" s="53">
        <v>6.7870099999999996E-3</v>
      </c>
      <c r="DA845" s="53">
        <v>7.9297099999999995E-3</v>
      </c>
      <c r="DB845" s="53">
        <v>8.2868600000000001E-3</v>
      </c>
      <c r="DC845" s="53">
        <v>7.5205200000000002E-3</v>
      </c>
      <c r="DD845" s="53">
        <v>7.9502300000000008E-3</v>
      </c>
      <c r="DE845" s="53">
        <v>7.9815200000000006E-3</v>
      </c>
      <c r="DF845" s="53">
        <v>5.2791599999999998E-3</v>
      </c>
      <c r="DG845" s="53">
        <v>4.0282000000000002E-4</v>
      </c>
      <c r="DH845" s="53">
        <v>1.6615919999999999E-2</v>
      </c>
      <c r="DI845" s="53">
        <v>1.372485E-2</v>
      </c>
      <c r="DJ845" s="53">
        <v>1.102177E-2</v>
      </c>
      <c r="DK845" s="53">
        <v>4.4846299999999999E-3</v>
      </c>
      <c r="DL845" s="53">
        <v>1.4497500000000001E-3</v>
      </c>
      <c r="DM845" s="53">
        <v>-1.1266399999999999E-3</v>
      </c>
      <c r="DN845" s="53">
        <v>-1.8161399999999999E-3</v>
      </c>
      <c r="DO845" s="53">
        <v>-2.2254000000000002E-3</v>
      </c>
      <c r="DP845" s="53">
        <v>-3.1115499999999998E-3</v>
      </c>
      <c r="DQ845" s="53">
        <v>-6.2492099999999998E-3</v>
      </c>
      <c r="DR845" s="53">
        <v>5.6155500000000004E-3</v>
      </c>
      <c r="DS845" s="53">
        <v>2.8330060000000001E-2</v>
      </c>
      <c r="DT845" s="53">
        <v>2.4017130000000001E-2</v>
      </c>
      <c r="DU845" s="53">
        <v>8.1743100000000006E-3</v>
      </c>
      <c r="DV845" s="53">
        <v>2.7160999999999998E-4</v>
      </c>
      <c r="DW845" s="53">
        <v>7.4715700000000003E-3</v>
      </c>
      <c r="DX845" s="53">
        <v>8.8748400000000002E-3</v>
      </c>
      <c r="DY845" s="53">
        <v>1.049462E-2</v>
      </c>
      <c r="DZ845" s="53">
        <v>1.064711E-2</v>
      </c>
      <c r="EA845" s="53">
        <v>1.0032009999999999E-2</v>
      </c>
      <c r="EB845" s="53">
        <v>1.0419589999999999E-2</v>
      </c>
      <c r="EC845" s="53">
        <v>1.041982E-2</v>
      </c>
      <c r="ED845" s="53">
        <v>7.3157200000000004E-3</v>
      </c>
      <c r="EE845" s="53">
        <v>3.02893E-3</v>
      </c>
      <c r="EF845" s="53">
        <v>2.3769700000000001E-2</v>
      </c>
      <c r="EG845" s="53">
        <v>2.0496170000000001E-2</v>
      </c>
      <c r="EH845" s="53">
        <v>1.7225310000000001E-2</v>
      </c>
      <c r="EI845" s="53">
        <v>1.0981100000000001E-2</v>
      </c>
      <c r="EJ845" s="53">
        <v>9.9140900000000004E-3</v>
      </c>
      <c r="EK845" s="53">
        <v>1.130192E-2</v>
      </c>
      <c r="EL845" s="53">
        <v>1.2943980000000001E-2</v>
      </c>
      <c r="EM845" s="53">
        <v>1.366853E-2</v>
      </c>
      <c r="EN845" s="53">
        <v>1.306763E-2</v>
      </c>
      <c r="EO845" s="53">
        <v>1.176847E-2</v>
      </c>
      <c r="EP845" s="53">
        <v>2.0388549999999998E-2</v>
      </c>
      <c r="EQ845" s="53">
        <v>4.7391349999999999E-2</v>
      </c>
      <c r="ER845" s="53">
        <v>3.8547489999999997E-2</v>
      </c>
      <c r="ES845" s="53">
        <v>1.7342380000000001E-2</v>
      </c>
      <c r="ET845" s="53">
        <v>6.0732599999999996E-3</v>
      </c>
      <c r="EU845" s="53">
        <v>1.0651880000000001E-2</v>
      </c>
      <c r="EV845" s="53">
        <v>1.188933E-2</v>
      </c>
      <c r="EW845" s="53">
        <v>76.388890000000004</v>
      </c>
      <c r="EX845" s="53">
        <v>74.5</v>
      </c>
      <c r="EY845" s="53">
        <v>73</v>
      </c>
      <c r="EZ845" s="53">
        <v>71.666659999999993</v>
      </c>
      <c r="FA845" s="53">
        <v>70.333340000000007</v>
      </c>
      <c r="FB845" s="53">
        <v>69</v>
      </c>
      <c r="FC845" s="53">
        <v>67.722219999999993</v>
      </c>
      <c r="FD845" s="53">
        <v>68.388890000000004</v>
      </c>
      <c r="FE845" s="53">
        <v>71.611109999999996</v>
      </c>
      <c r="FF845" s="53">
        <v>75.05556</v>
      </c>
      <c r="FG845" s="53">
        <v>78.5</v>
      </c>
      <c r="FH845" s="53">
        <v>82.277780000000007</v>
      </c>
      <c r="FI845" s="53">
        <v>85.777780000000007</v>
      </c>
      <c r="FJ845" s="53">
        <v>88.44444</v>
      </c>
      <c r="FK845" s="53">
        <v>90.5</v>
      </c>
      <c r="FL845" s="53">
        <v>92</v>
      </c>
      <c r="FM845" s="53">
        <v>92.55556</v>
      </c>
      <c r="FN845" s="53">
        <v>92.55556</v>
      </c>
      <c r="FO845" s="53">
        <v>91.222219999999993</v>
      </c>
      <c r="FP845" s="53">
        <v>88.777780000000007</v>
      </c>
      <c r="FQ845" s="53">
        <v>86.166659999999993</v>
      </c>
      <c r="FR845" s="53">
        <v>83.277780000000007</v>
      </c>
      <c r="FS845" s="53">
        <v>80.777780000000007</v>
      </c>
      <c r="FT845" s="53">
        <v>78.277780000000007</v>
      </c>
      <c r="FU845" s="53">
        <v>89</v>
      </c>
      <c r="FV845" s="53">
        <v>201.86179999999999</v>
      </c>
      <c r="FW845" s="53">
        <v>10.59868</v>
      </c>
      <c r="FX845" s="53">
        <v>1</v>
      </c>
    </row>
    <row r="846" spans="1:180" x14ac:dyDescent="0.3">
      <c r="A846" t="s">
        <v>174</v>
      </c>
      <c r="B846" t="s">
        <v>220</v>
      </c>
      <c r="C846" t="s">
        <v>0</v>
      </c>
      <c r="D846" t="s">
        <v>248</v>
      </c>
      <c r="E846" t="s">
        <v>189</v>
      </c>
      <c r="F846" t="s">
        <v>232</v>
      </c>
      <c r="G846" t="s">
        <v>242</v>
      </c>
      <c r="H846" s="53">
        <v>18</v>
      </c>
      <c r="I846" s="53">
        <v>5.1899649999999999E-2</v>
      </c>
      <c r="J846" s="53">
        <v>5.0588929999999997E-2</v>
      </c>
      <c r="K846" s="53">
        <v>4.8300250000000003E-2</v>
      </c>
      <c r="L846" s="53">
        <v>4.757368E-2</v>
      </c>
      <c r="M846" s="53">
        <v>4.284574E-2</v>
      </c>
      <c r="N846" s="53">
        <v>3.871517E-2</v>
      </c>
      <c r="O846" s="53">
        <v>3.366661E-2</v>
      </c>
      <c r="P846" s="53">
        <v>5.1122609999999999E-2</v>
      </c>
      <c r="Q846" s="53">
        <v>4.6232420000000003E-2</v>
      </c>
      <c r="R846" s="53">
        <v>4.6342260000000003E-2</v>
      </c>
      <c r="S846" s="53">
        <v>4.3998570000000001E-2</v>
      </c>
      <c r="T846" s="53">
        <v>4.2285580000000003E-2</v>
      </c>
      <c r="U846" s="53">
        <v>4.1642060000000002E-2</v>
      </c>
      <c r="V846" s="53">
        <v>4.5299930000000002E-2</v>
      </c>
      <c r="W846" s="53">
        <v>4.6120069999999999E-2</v>
      </c>
      <c r="X846" s="53">
        <v>4.8839199999999999E-2</v>
      </c>
      <c r="Y846" s="53">
        <v>4.9983409999999999E-2</v>
      </c>
      <c r="Z846" s="53">
        <v>4.7149450000000002E-2</v>
      </c>
      <c r="AA846" s="53">
        <v>4.6545410000000002E-2</v>
      </c>
      <c r="AB846" s="53">
        <v>5.6241630000000001E-2</v>
      </c>
      <c r="AC846" s="53">
        <v>5.8821079999999998E-2</v>
      </c>
      <c r="AD846" s="53">
        <v>5.6421199999999998E-2</v>
      </c>
      <c r="AE846" s="53">
        <v>5.3664139999999999E-2</v>
      </c>
      <c r="AF846" s="53">
        <v>5.1730310000000002E-2</v>
      </c>
      <c r="AG846" s="53">
        <v>2.3712000000000001E-4</v>
      </c>
      <c r="AH846" s="53">
        <v>6.3356000000000003E-4</v>
      </c>
      <c r="AI846" s="53">
        <v>4.0558E-4</v>
      </c>
      <c r="AJ846" s="53">
        <v>1.12465E-3</v>
      </c>
      <c r="AK846" s="53">
        <v>-1.81868E-3</v>
      </c>
      <c r="AL846" s="53">
        <v>-5.0498799999999996E-3</v>
      </c>
      <c r="AM846" s="53">
        <v>-2.2255600000000001E-3</v>
      </c>
      <c r="AN846" s="53">
        <v>-5.0423100000000004E-3</v>
      </c>
      <c r="AO846" s="53">
        <v>-4.0670000000000002E-5</v>
      </c>
      <c r="AP846" s="53">
        <v>3.2655700000000002E-3</v>
      </c>
      <c r="AQ846" s="53">
        <v>3.4705999999999999E-3</v>
      </c>
      <c r="AR846" s="53">
        <v>-2.00498E-3</v>
      </c>
      <c r="AS846" s="53">
        <v>-1.4241499999999999E-3</v>
      </c>
      <c r="AT846" s="53">
        <v>1.4106000000000001E-4</v>
      </c>
      <c r="AU846" s="53">
        <v>-6.4163999999999996E-4</v>
      </c>
      <c r="AV846" s="53">
        <v>8.7284999999999999E-4</v>
      </c>
      <c r="AW846" s="53">
        <v>1.4362000000000001E-3</v>
      </c>
      <c r="AX846" s="53">
        <v>2.52849E-3</v>
      </c>
      <c r="AY846" s="53">
        <v>3.0741200000000001E-3</v>
      </c>
      <c r="AZ846" s="53">
        <v>6.2436499999999999E-3</v>
      </c>
      <c r="BA846" s="53">
        <v>2.1840000000000001E-5</v>
      </c>
      <c r="BB846" s="53">
        <v>-2.3162000000000001E-4</v>
      </c>
      <c r="BC846" s="53">
        <v>-1.2264E-4</v>
      </c>
      <c r="BD846" s="53">
        <v>1.2298999999999999E-3</v>
      </c>
      <c r="BE846" s="53">
        <v>4.8073999999999999E-3</v>
      </c>
      <c r="BF846" s="53">
        <v>5.1318600000000002E-3</v>
      </c>
      <c r="BG846" s="53">
        <v>4.2221300000000002E-3</v>
      </c>
      <c r="BH846" s="53">
        <v>4.8492300000000004E-3</v>
      </c>
      <c r="BI846" s="53">
        <v>1.2087599999999999E-3</v>
      </c>
      <c r="BJ846" s="53">
        <v>-1.76267E-3</v>
      </c>
      <c r="BK846" s="53">
        <v>1.4931300000000001E-3</v>
      </c>
      <c r="BL846" s="53">
        <v>1.425475E-2</v>
      </c>
      <c r="BM846" s="53">
        <v>1.3155480000000001E-2</v>
      </c>
      <c r="BN846" s="53">
        <v>1.397348E-2</v>
      </c>
      <c r="BO846" s="53">
        <v>1.166742E-2</v>
      </c>
      <c r="BP846" s="53">
        <v>7.6821199999999997E-3</v>
      </c>
      <c r="BQ846" s="53">
        <v>6.7280500000000002E-3</v>
      </c>
      <c r="BR846" s="53">
        <v>9.6002499999999994E-3</v>
      </c>
      <c r="BS846" s="53">
        <v>9.3193600000000005E-3</v>
      </c>
      <c r="BT846" s="53">
        <v>1.154082E-2</v>
      </c>
      <c r="BU846" s="53">
        <v>1.2590769999999999E-2</v>
      </c>
      <c r="BV846" s="53">
        <v>1.122399E-2</v>
      </c>
      <c r="BW846" s="53">
        <v>1.081882E-2</v>
      </c>
      <c r="BX846" s="53">
        <v>1.3739360000000001E-2</v>
      </c>
      <c r="BY846" s="53">
        <v>5.2550899999999996E-3</v>
      </c>
      <c r="BZ846" s="53">
        <v>4.3262700000000001E-3</v>
      </c>
      <c r="CA846" s="53">
        <v>3.6230300000000002E-3</v>
      </c>
      <c r="CB846" s="53">
        <v>4.8807E-3</v>
      </c>
      <c r="CC846" s="53">
        <v>7.9727500000000007E-3</v>
      </c>
      <c r="CD846" s="53">
        <v>8.2473700000000004E-3</v>
      </c>
      <c r="CE846" s="53">
        <v>6.8654600000000003E-3</v>
      </c>
      <c r="CF846" s="53">
        <v>7.4288599999999998E-3</v>
      </c>
      <c r="CG846" s="53">
        <v>3.3055599999999999E-3</v>
      </c>
      <c r="CH846" s="53">
        <v>5.1404E-4</v>
      </c>
      <c r="CI846" s="53">
        <v>4.0686899999999998E-3</v>
      </c>
      <c r="CJ846" s="53">
        <v>2.7619850000000001E-2</v>
      </c>
      <c r="CK846" s="53">
        <v>2.229509E-2</v>
      </c>
      <c r="CL846" s="53">
        <v>2.1389740000000001E-2</v>
      </c>
      <c r="CM846" s="53">
        <v>1.734451E-2</v>
      </c>
      <c r="CN846" s="53">
        <v>1.4391370000000001E-2</v>
      </c>
      <c r="CO846" s="53">
        <v>1.237424E-2</v>
      </c>
      <c r="CP846" s="53">
        <v>1.6151660000000002E-2</v>
      </c>
      <c r="CQ846" s="53">
        <v>1.6218320000000001E-2</v>
      </c>
      <c r="CR846" s="53">
        <v>1.8929410000000001E-2</v>
      </c>
      <c r="CS846" s="53">
        <v>2.0316399999999998E-2</v>
      </c>
      <c r="CT846" s="53">
        <v>1.724647E-2</v>
      </c>
      <c r="CU846" s="53">
        <v>1.6182769999999999E-2</v>
      </c>
      <c r="CV846" s="53">
        <v>1.8930869999999999E-2</v>
      </c>
      <c r="CW846" s="53">
        <v>8.8796199999999995E-3</v>
      </c>
      <c r="CX846" s="53">
        <v>7.4830599999999997E-3</v>
      </c>
      <c r="CY846" s="53">
        <v>6.2172800000000004E-3</v>
      </c>
      <c r="CZ846" s="53">
        <v>7.4092400000000001E-3</v>
      </c>
      <c r="DA846" s="53">
        <v>1.113811E-2</v>
      </c>
      <c r="DB846" s="53">
        <v>1.136289E-2</v>
      </c>
      <c r="DC846" s="53">
        <v>9.5087999999999995E-3</v>
      </c>
      <c r="DD846" s="53">
        <v>1.000849E-2</v>
      </c>
      <c r="DE846" s="53">
        <v>5.4023500000000002E-3</v>
      </c>
      <c r="DF846" s="53">
        <v>2.7907600000000002E-3</v>
      </c>
      <c r="DG846" s="53">
        <v>6.64424E-3</v>
      </c>
      <c r="DH846" s="53">
        <v>4.0984939999999997E-2</v>
      </c>
      <c r="DI846" s="53">
        <v>3.1434700000000003E-2</v>
      </c>
      <c r="DJ846" s="53">
        <v>2.880599E-2</v>
      </c>
      <c r="DK846" s="53">
        <v>2.30216E-2</v>
      </c>
      <c r="DL846" s="53">
        <v>2.1100629999999999E-2</v>
      </c>
      <c r="DM846" s="53">
        <v>1.802043E-2</v>
      </c>
      <c r="DN846" s="53">
        <v>2.270308E-2</v>
      </c>
      <c r="DO846" s="53">
        <v>2.3117289999999999E-2</v>
      </c>
      <c r="DP846" s="53">
        <v>2.6318020000000001E-2</v>
      </c>
      <c r="DQ846" s="53">
        <v>2.8042020000000001E-2</v>
      </c>
      <c r="DR846" s="53">
        <v>2.3268939999999998E-2</v>
      </c>
      <c r="DS846" s="53">
        <v>2.1546719999999998E-2</v>
      </c>
      <c r="DT846" s="53">
        <v>2.4122359999999999E-2</v>
      </c>
      <c r="DU846" s="53">
        <v>1.250416E-2</v>
      </c>
      <c r="DV846" s="53">
        <v>1.0639839999999999E-2</v>
      </c>
      <c r="DW846" s="53">
        <v>8.8115299999999997E-3</v>
      </c>
      <c r="DX846" s="53">
        <v>9.9377700000000003E-3</v>
      </c>
      <c r="DY846" s="53">
        <v>1.5708380000000001E-2</v>
      </c>
      <c r="DZ846" s="53">
        <v>1.5861190000000001E-2</v>
      </c>
      <c r="EA846" s="53">
        <v>1.332535E-2</v>
      </c>
      <c r="EB846" s="53">
        <v>1.373307E-2</v>
      </c>
      <c r="EC846" s="53">
        <v>8.4297899999999995E-3</v>
      </c>
      <c r="ED846" s="53">
        <v>6.0779700000000002E-3</v>
      </c>
      <c r="EE846" s="53">
        <v>1.0362939999999999E-2</v>
      </c>
      <c r="EF846" s="53">
        <v>6.0282000000000002E-2</v>
      </c>
      <c r="EG846" s="53">
        <v>4.4630839999999998E-2</v>
      </c>
      <c r="EH846" s="53">
        <v>3.9513890000000003E-2</v>
      </c>
      <c r="EI846" s="53">
        <v>3.1218429999999998E-2</v>
      </c>
      <c r="EJ846" s="53">
        <v>3.0787700000000001E-2</v>
      </c>
      <c r="EK846" s="53">
        <v>2.6172609999999999E-2</v>
      </c>
      <c r="EL846" s="53">
        <v>3.216227E-2</v>
      </c>
      <c r="EM846" s="53">
        <v>3.3078290000000003E-2</v>
      </c>
      <c r="EN846" s="53">
        <v>3.698597E-2</v>
      </c>
      <c r="EO846" s="53">
        <v>3.9196580000000002E-2</v>
      </c>
      <c r="EP846" s="53">
        <v>3.1964449999999998E-2</v>
      </c>
      <c r="EQ846" s="53">
        <v>2.9291419999999999E-2</v>
      </c>
      <c r="ER846" s="53">
        <v>3.1618060000000003E-2</v>
      </c>
      <c r="ES846" s="53">
        <v>1.7737409999999999E-2</v>
      </c>
      <c r="ET846" s="53">
        <v>1.519773E-2</v>
      </c>
      <c r="EU846" s="53">
        <v>1.2557209999999999E-2</v>
      </c>
      <c r="EV846" s="53">
        <v>1.3588569999999999E-2</v>
      </c>
      <c r="EW846" s="53">
        <v>83.111109999999996</v>
      </c>
      <c r="EX846" s="53">
        <v>81.333340000000007</v>
      </c>
      <c r="EY846" s="53">
        <v>79.55556</v>
      </c>
      <c r="EZ846" s="53">
        <v>77.611109999999996</v>
      </c>
      <c r="FA846" s="53">
        <v>75.833340000000007</v>
      </c>
      <c r="FB846" s="53">
        <v>74.55556</v>
      </c>
      <c r="FC846" s="53">
        <v>73.666659999999993</v>
      </c>
      <c r="FD846" s="53">
        <v>75.44444</v>
      </c>
      <c r="FE846" s="53">
        <v>79.388890000000004</v>
      </c>
      <c r="FF846" s="53">
        <v>83.277780000000007</v>
      </c>
      <c r="FG846" s="53">
        <v>86.94444</v>
      </c>
      <c r="FH846" s="53">
        <v>90.44444</v>
      </c>
      <c r="FI846" s="53">
        <v>93.611109999999996</v>
      </c>
      <c r="FJ846" s="53">
        <v>96.05556</v>
      </c>
      <c r="FK846" s="53">
        <v>98.277780000000007</v>
      </c>
      <c r="FL846" s="53">
        <v>99.888890000000004</v>
      </c>
      <c r="FM846" s="53">
        <v>100.66670000000001</v>
      </c>
      <c r="FN846" s="53">
        <v>100.66670000000001</v>
      </c>
      <c r="FO846" s="53">
        <v>99.666659999999993</v>
      </c>
      <c r="FP846" s="53">
        <v>97.44444</v>
      </c>
      <c r="FQ846" s="53">
        <v>94.277780000000007</v>
      </c>
      <c r="FR846" s="53">
        <v>91</v>
      </c>
      <c r="FS846" s="53">
        <v>88.5</v>
      </c>
      <c r="FT846" s="53">
        <v>86.111109999999996</v>
      </c>
      <c r="FU846" s="53">
        <v>89</v>
      </c>
      <c r="FV846" s="53">
        <v>201.44399999999999</v>
      </c>
      <c r="FW846" s="53">
        <v>11.78767</v>
      </c>
      <c r="FX846" s="53">
        <v>1</v>
      </c>
    </row>
    <row r="847" spans="1:180" x14ac:dyDescent="0.3">
      <c r="A847" t="s">
        <v>174</v>
      </c>
      <c r="B847" t="s">
        <v>220</v>
      </c>
      <c r="C847" t="s">
        <v>0</v>
      </c>
      <c r="D847" t="s">
        <v>227</v>
      </c>
      <c r="E847" t="s">
        <v>190</v>
      </c>
      <c r="F847" t="s">
        <v>232</v>
      </c>
      <c r="G847" t="s">
        <v>242</v>
      </c>
      <c r="H847" s="53">
        <v>18</v>
      </c>
      <c r="I847" s="53">
        <v>4.666236E-2</v>
      </c>
      <c r="J847" s="53">
        <v>4.6619929999999997E-2</v>
      </c>
      <c r="K847" s="53">
        <v>4.4819730000000002E-2</v>
      </c>
      <c r="L847" s="53">
        <v>4.338877E-2</v>
      </c>
      <c r="M847" s="53">
        <v>5.1762019999999999E-2</v>
      </c>
      <c r="N847" s="53">
        <v>4.4543180000000002E-2</v>
      </c>
      <c r="O847" s="53">
        <v>1.5978320000000001E-2</v>
      </c>
      <c r="P847" s="53">
        <v>2.3959299999999999E-2</v>
      </c>
      <c r="Q847" s="53">
        <v>3.4202209999999997E-2</v>
      </c>
      <c r="R847" s="53">
        <v>3.1902979999999997E-2</v>
      </c>
      <c r="S847" s="53">
        <v>1.5159199999999999E-2</v>
      </c>
      <c r="T847" s="53">
        <v>1.214575E-2</v>
      </c>
      <c r="U847" s="53">
        <v>1.1121860000000001E-2</v>
      </c>
      <c r="V847" s="53">
        <v>1.1346119999999999E-2</v>
      </c>
      <c r="W847" s="53">
        <v>1.546784E-2</v>
      </c>
      <c r="X847" s="53">
        <v>1.438561E-2</v>
      </c>
      <c r="Y847" s="53">
        <v>1.31813E-2</v>
      </c>
      <c r="Z847" s="53">
        <v>1.2427590000000001E-2</v>
      </c>
      <c r="AA847" s="53">
        <v>2.391507E-2</v>
      </c>
      <c r="AB847" s="53">
        <v>4.7434339999999998E-2</v>
      </c>
      <c r="AC847" s="53">
        <v>5.6361830000000002E-2</v>
      </c>
      <c r="AD847" s="53">
        <v>5.4297499999999999E-2</v>
      </c>
      <c r="AE847" s="53">
        <v>5.296037E-2</v>
      </c>
      <c r="AF847" s="53">
        <v>4.9733779999999998E-2</v>
      </c>
      <c r="AG847" s="53">
        <v>1.5298099999999999E-3</v>
      </c>
      <c r="AH847" s="53">
        <v>2.5975400000000002E-3</v>
      </c>
      <c r="AI847" s="53">
        <v>2.3992800000000002E-3</v>
      </c>
      <c r="AJ847" s="53">
        <v>2.55259E-3</v>
      </c>
      <c r="AK847" s="53">
        <v>1.3045999999999999E-3</v>
      </c>
      <c r="AL847" s="53">
        <v>1.5003799999999999E-3</v>
      </c>
      <c r="AM847" s="53">
        <v>-3.3435810000000003E-2</v>
      </c>
      <c r="AN847" s="53">
        <v>-4.5654199999999997E-3</v>
      </c>
      <c r="AO847" s="53">
        <v>-1.71451E-3</v>
      </c>
      <c r="AP847" s="53">
        <v>-6.9685700000000003E-3</v>
      </c>
      <c r="AQ847" s="53">
        <v>-3.3094600000000002E-2</v>
      </c>
      <c r="AR847" s="53">
        <v>-4.0418120000000002E-2</v>
      </c>
      <c r="AS847" s="53">
        <v>-4.3856300000000001E-2</v>
      </c>
      <c r="AT847" s="53">
        <v>-4.5375770000000003E-2</v>
      </c>
      <c r="AU847" s="53">
        <v>-4.2070610000000001E-2</v>
      </c>
      <c r="AV847" s="53">
        <v>-4.3499500000000003E-2</v>
      </c>
      <c r="AW847" s="53">
        <v>-4.5886049999999998E-2</v>
      </c>
      <c r="AX847" s="53">
        <v>-4.8152830000000001E-2</v>
      </c>
      <c r="AY847" s="53">
        <v>-3.9707480000000003E-2</v>
      </c>
      <c r="AZ847" s="53">
        <v>-2.432842E-2</v>
      </c>
      <c r="BA847" s="53">
        <v>-2.7001999999999998E-3</v>
      </c>
      <c r="BB847" s="53">
        <v>2.4483999999999999E-3</v>
      </c>
      <c r="BC847" s="53">
        <v>1.3556E-3</v>
      </c>
      <c r="BD847" s="53">
        <v>1.4251299999999999E-3</v>
      </c>
      <c r="BE847" s="53">
        <v>4.2194800000000003E-3</v>
      </c>
      <c r="BF847" s="53">
        <v>5.2775699999999997E-3</v>
      </c>
      <c r="BG847" s="53">
        <v>4.9502599999999997E-3</v>
      </c>
      <c r="BH847" s="53">
        <v>4.8609100000000004E-3</v>
      </c>
      <c r="BI847" s="53">
        <v>9.8301499999999993E-3</v>
      </c>
      <c r="BJ847" s="53">
        <v>5.9406700000000003E-3</v>
      </c>
      <c r="BK847" s="53">
        <v>-2.3101489999999999E-2</v>
      </c>
      <c r="BL847" s="53">
        <v>-2.0723899999999999E-3</v>
      </c>
      <c r="BM847" s="53">
        <v>4.9175099999999999E-3</v>
      </c>
      <c r="BN847" s="53">
        <v>5.599E-4</v>
      </c>
      <c r="BO847" s="53">
        <v>-1.9960789999999999E-2</v>
      </c>
      <c r="BP847" s="53">
        <v>-2.5080890000000002E-2</v>
      </c>
      <c r="BQ847" s="53">
        <v>-2.752481E-2</v>
      </c>
      <c r="BR847" s="53">
        <v>-2.829854E-2</v>
      </c>
      <c r="BS847" s="53">
        <v>-2.49903E-2</v>
      </c>
      <c r="BT847" s="53">
        <v>-2.65239E-2</v>
      </c>
      <c r="BU847" s="53">
        <v>-2.7748869999999998E-2</v>
      </c>
      <c r="BV847" s="53">
        <v>-2.9743970000000002E-2</v>
      </c>
      <c r="BW847" s="53">
        <v>-2.1648400000000002E-2</v>
      </c>
      <c r="BX847" s="53">
        <v>-1.0121730000000001E-2</v>
      </c>
      <c r="BY847" s="53">
        <v>2.4184100000000002E-3</v>
      </c>
      <c r="BZ847" s="53">
        <v>5.06122E-3</v>
      </c>
      <c r="CA847" s="53">
        <v>4.1520899999999998E-3</v>
      </c>
      <c r="CB847" s="53">
        <v>3.9304199999999996E-3</v>
      </c>
      <c r="CC847" s="53">
        <v>6.0823300000000004E-3</v>
      </c>
      <c r="CD847" s="53">
        <v>7.1337600000000003E-3</v>
      </c>
      <c r="CE847" s="53">
        <v>6.7170499999999996E-3</v>
      </c>
      <c r="CF847" s="53">
        <v>6.45964E-3</v>
      </c>
      <c r="CG847" s="53">
        <v>1.5734930000000001E-2</v>
      </c>
      <c r="CH847" s="53">
        <v>9.0159999999999997E-3</v>
      </c>
      <c r="CI847" s="53">
        <v>-1.594398E-2</v>
      </c>
      <c r="CJ847" s="53">
        <v>-3.4571999999999999E-4</v>
      </c>
      <c r="CK847" s="53">
        <v>9.5108299999999996E-3</v>
      </c>
      <c r="CL847" s="53">
        <v>5.7740999999999999E-3</v>
      </c>
      <c r="CM847" s="53">
        <v>-1.086434E-2</v>
      </c>
      <c r="CN847" s="53">
        <v>-1.445837E-2</v>
      </c>
      <c r="CO847" s="53">
        <v>-1.621365E-2</v>
      </c>
      <c r="CP847" s="53">
        <v>-1.64709E-2</v>
      </c>
      <c r="CQ847" s="53">
        <v>-1.316053E-2</v>
      </c>
      <c r="CR847" s="53">
        <v>-1.4766649999999999E-2</v>
      </c>
      <c r="CS847" s="53">
        <v>-1.518711E-2</v>
      </c>
      <c r="CT847" s="53">
        <v>-1.6994059999999998E-2</v>
      </c>
      <c r="CU847" s="53">
        <v>-9.1407299999999997E-3</v>
      </c>
      <c r="CV847" s="53">
        <v>-2.8221000000000002E-4</v>
      </c>
      <c r="CW847" s="53">
        <v>5.9635399999999998E-3</v>
      </c>
      <c r="CX847" s="53">
        <v>6.8708500000000004E-3</v>
      </c>
      <c r="CY847" s="53">
        <v>6.0889400000000002E-3</v>
      </c>
      <c r="CZ847" s="53">
        <v>5.6655799999999999E-3</v>
      </c>
      <c r="DA847" s="53">
        <v>7.9451899999999995E-3</v>
      </c>
      <c r="DB847" s="53">
        <v>8.9899400000000001E-3</v>
      </c>
      <c r="DC847" s="53">
        <v>8.4838499999999994E-3</v>
      </c>
      <c r="DD847" s="53">
        <v>8.0583700000000005E-3</v>
      </c>
      <c r="DE847" s="53">
        <v>2.163969E-2</v>
      </c>
      <c r="DF847" s="53">
        <v>1.2091330000000001E-2</v>
      </c>
      <c r="DG847" s="53">
        <v>-8.7864699999999994E-3</v>
      </c>
      <c r="DH847" s="53">
        <v>1.38094E-3</v>
      </c>
      <c r="DI847" s="53">
        <v>1.4104149999999999E-2</v>
      </c>
      <c r="DJ847" s="53">
        <v>1.0988299999999999E-2</v>
      </c>
      <c r="DK847" s="53">
        <v>-1.7679E-3</v>
      </c>
      <c r="DL847" s="53">
        <v>-3.83585E-3</v>
      </c>
      <c r="DM847" s="53">
        <v>-4.9024999999999997E-3</v>
      </c>
      <c r="DN847" s="53">
        <v>-4.6432599999999997E-3</v>
      </c>
      <c r="DO847" s="53">
        <v>-1.3307600000000001E-3</v>
      </c>
      <c r="DP847" s="53">
        <v>-3.0093899999999998E-3</v>
      </c>
      <c r="DQ847" s="53">
        <v>-2.6253600000000002E-3</v>
      </c>
      <c r="DR847" s="53">
        <v>-4.2441400000000004E-3</v>
      </c>
      <c r="DS847" s="53">
        <v>3.3669300000000002E-3</v>
      </c>
      <c r="DT847" s="53">
        <v>9.5573099999999994E-3</v>
      </c>
      <c r="DU847" s="53">
        <v>9.5086700000000003E-3</v>
      </c>
      <c r="DV847" s="53">
        <v>8.6804800000000008E-3</v>
      </c>
      <c r="DW847" s="53">
        <v>8.0257799999999997E-3</v>
      </c>
      <c r="DX847" s="53">
        <v>7.4007300000000003E-3</v>
      </c>
      <c r="DY847" s="53">
        <v>1.063485E-2</v>
      </c>
      <c r="DZ847" s="53">
        <v>1.166998E-2</v>
      </c>
      <c r="EA847" s="53">
        <v>1.1034830000000001E-2</v>
      </c>
      <c r="EB847" s="53">
        <v>1.036669E-2</v>
      </c>
      <c r="EC847" s="53">
        <v>3.0165250000000001E-2</v>
      </c>
      <c r="ED847" s="53">
        <v>1.653162E-2</v>
      </c>
      <c r="EE847" s="53">
        <v>1.5478499999999999E-3</v>
      </c>
      <c r="EF847" s="53">
        <v>3.87397E-3</v>
      </c>
      <c r="EG847" s="53">
        <v>2.073616E-2</v>
      </c>
      <c r="EH847" s="53">
        <v>1.851678E-2</v>
      </c>
      <c r="EI847" s="53">
        <v>1.136593E-2</v>
      </c>
      <c r="EJ847" s="53">
        <v>1.150139E-2</v>
      </c>
      <c r="EK847" s="53">
        <v>1.1429E-2</v>
      </c>
      <c r="EL847" s="53">
        <v>1.2433970000000001E-2</v>
      </c>
      <c r="EM847" s="53">
        <v>1.5749550000000001E-2</v>
      </c>
      <c r="EN847" s="53">
        <v>1.396622E-2</v>
      </c>
      <c r="EO847" s="53">
        <v>1.5511820000000001E-2</v>
      </c>
      <c r="EP847" s="53">
        <v>1.416471E-2</v>
      </c>
      <c r="EQ847" s="53">
        <v>2.1426009999999999E-2</v>
      </c>
      <c r="ER847" s="53">
        <v>2.3764E-2</v>
      </c>
      <c r="ES847" s="53">
        <v>1.4627279999999999E-2</v>
      </c>
      <c r="ET847" s="53">
        <v>1.1293299999999999E-2</v>
      </c>
      <c r="EU847" s="53">
        <v>1.082227E-2</v>
      </c>
      <c r="EV847" s="53">
        <v>9.9060199999999998E-3</v>
      </c>
      <c r="EW847" s="53">
        <v>76.333340000000007</v>
      </c>
      <c r="EX847" s="53">
        <v>74.785709999999995</v>
      </c>
      <c r="EY847" s="53">
        <v>73.238100000000003</v>
      </c>
      <c r="EZ847" s="53">
        <v>71.738100000000003</v>
      </c>
      <c r="FA847" s="53">
        <v>70.047619999999995</v>
      </c>
      <c r="FB847" s="53">
        <v>68.809520000000006</v>
      </c>
      <c r="FC847" s="53">
        <v>68.023809999999997</v>
      </c>
      <c r="FD847" s="53">
        <v>69.261899999999997</v>
      </c>
      <c r="FE847" s="53">
        <v>72.761899999999997</v>
      </c>
      <c r="FF847" s="53">
        <v>76.690479999999994</v>
      </c>
      <c r="FG847" s="53">
        <v>80.380949999999999</v>
      </c>
      <c r="FH847" s="53">
        <v>83.738100000000003</v>
      </c>
      <c r="FI847" s="53">
        <v>86.690479999999994</v>
      </c>
      <c r="FJ847" s="53">
        <v>89.333340000000007</v>
      </c>
      <c r="FK847" s="53">
        <v>91.404759999999996</v>
      </c>
      <c r="FL847" s="53">
        <v>92.833340000000007</v>
      </c>
      <c r="FM847" s="53">
        <v>93.238100000000003</v>
      </c>
      <c r="FN847" s="53">
        <v>92.833340000000007</v>
      </c>
      <c r="FO847" s="53">
        <v>91.119050000000001</v>
      </c>
      <c r="FP847" s="53">
        <v>88.357140000000001</v>
      </c>
      <c r="FQ847" s="53">
        <v>85.309520000000006</v>
      </c>
      <c r="FR847" s="53">
        <v>82.357140000000001</v>
      </c>
      <c r="FS847" s="53">
        <v>79.857140000000001</v>
      </c>
      <c r="FT847" s="53">
        <v>77.476190000000003</v>
      </c>
      <c r="FU847" s="53">
        <v>89</v>
      </c>
      <c r="FV847" s="53">
        <v>201.86179999999999</v>
      </c>
      <c r="FW847" s="53">
        <v>10.59868</v>
      </c>
      <c r="FX847" s="53">
        <v>1</v>
      </c>
    </row>
    <row r="848" spans="1:180" x14ac:dyDescent="0.3">
      <c r="A848" t="s">
        <v>174</v>
      </c>
      <c r="B848" t="s">
        <v>220</v>
      </c>
      <c r="C848" t="s">
        <v>0</v>
      </c>
      <c r="D848" t="s">
        <v>227</v>
      </c>
      <c r="E848" t="s">
        <v>189</v>
      </c>
      <c r="F848" t="s">
        <v>232</v>
      </c>
      <c r="G848" t="s">
        <v>242</v>
      </c>
      <c r="H848" s="53">
        <v>18</v>
      </c>
      <c r="I848" s="53">
        <v>5.2654189999999997E-2</v>
      </c>
      <c r="J848" s="53">
        <v>5.060709E-2</v>
      </c>
      <c r="K848" s="53">
        <v>4.8769380000000001E-2</v>
      </c>
      <c r="L848" s="53">
        <v>4.7364099999999999E-2</v>
      </c>
      <c r="M848" s="53">
        <v>5.3416119999999997E-2</v>
      </c>
      <c r="N848" s="53">
        <v>5.1406430000000003E-2</v>
      </c>
      <c r="O848" s="53">
        <v>1.751395E-2</v>
      </c>
      <c r="P848" s="53">
        <v>2.6668299999999999E-2</v>
      </c>
      <c r="Q848" s="53">
        <v>3.5345630000000003E-2</v>
      </c>
      <c r="R848" s="53">
        <v>4.1896999999999997E-2</v>
      </c>
      <c r="S848" s="53">
        <v>4.736696E-2</v>
      </c>
      <c r="T848" s="53">
        <v>5.042079E-2</v>
      </c>
      <c r="U848" s="53">
        <v>5.2627069999999998E-2</v>
      </c>
      <c r="V848" s="53">
        <v>5.4960439999999999E-2</v>
      </c>
      <c r="W848" s="53">
        <v>5.8470979999999999E-2</v>
      </c>
      <c r="X848" s="53">
        <v>6.0657259999999998E-2</v>
      </c>
      <c r="Y848" s="53">
        <v>5.6938049999999997E-2</v>
      </c>
      <c r="Z848" s="53">
        <v>6.0085039999999999E-2</v>
      </c>
      <c r="AA848" s="53">
        <v>6.1536800000000003E-2</v>
      </c>
      <c r="AB848" s="53">
        <v>7.0954149999999994E-2</v>
      </c>
      <c r="AC848" s="53">
        <v>7.3877349999999994E-2</v>
      </c>
      <c r="AD848" s="53">
        <v>6.3424869999999994E-2</v>
      </c>
      <c r="AE848" s="53">
        <v>6.0230699999999998E-2</v>
      </c>
      <c r="AF848" s="53">
        <v>5.6561559999999997E-2</v>
      </c>
      <c r="AG848" s="53">
        <v>1.13795E-3</v>
      </c>
      <c r="AH848" s="53">
        <v>1.11601E-3</v>
      </c>
      <c r="AI848" s="53">
        <v>6.7175000000000004E-4</v>
      </c>
      <c r="AJ848" s="53">
        <v>8.9526000000000004E-4</v>
      </c>
      <c r="AK848" s="53">
        <v>-1.8427999999999999E-4</v>
      </c>
      <c r="AL848" s="53">
        <v>-4.1256000000000002E-4</v>
      </c>
      <c r="AM848" s="53">
        <v>-3.5808350000000003E-2</v>
      </c>
      <c r="AN848" s="53">
        <v>-7.3862900000000002E-3</v>
      </c>
      <c r="AO848" s="53">
        <v>-1.6334800000000001E-3</v>
      </c>
      <c r="AP848" s="53">
        <v>-5.3736499999999998E-3</v>
      </c>
      <c r="AQ848" s="53">
        <v>-6.4338900000000003E-3</v>
      </c>
      <c r="AR848" s="53">
        <v>-4.7976900000000003E-3</v>
      </c>
      <c r="AS848" s="53">
        <v>-3.3924900000000002E-3</v>
      </c>
      <c r="AT848" s="53">
        <v>-2.37214E-3</v>
      </c>
      <c r="AU848" s="53">
        <v>2.4139999999999999E-5</v>
      </c>
      <c r="AV848" s="53">
        <v>2.9744300000000001E-3</v>
      </c>
      <c r="AW848" s="53">
        <v>1.76582E-3</v>
      </c>
      <c r="AX848" s="53">
        <v>4.3283799999999997E-3</v>
      </c>
      <c r="AY848" s="53">
        <v>2.8653200000000002E-3</v>
      </c>
      <c r="AZ848" s="53">
        <v>6.5537299999999998E-3</v>
      </c>
      <c r="BA848" s="53">
        <v>1.22606E-3</v>
      </c>
      <c r="BB848" s="53">
        <v>1.9005999999999999E-3</v>
      </c>
      <c r="BC848" s="53">
        <v>5.909E-4</v>
      </c>
      <c r="BD848" s="53">
        <v>1.1031999999999999E-3</v>
      </c>
      <c r="BE848" s="53">
        <v>5.7421499999999997E-3</v>
      </c>
      <c r="BF848" s="53">
        <v>5.2457700000000003E-3</v>
      </c>
      <c r="BG848" s="53">
        <v>4.4771100000000003E-3</v>
      </c>
      <c r="BH848" s="53">
        <v>4.4421800000000004E-3</v>
      </c>
      <c r="BI848" s="53">
        <v>8.2487900000000006E-3</v>
      </c>
      <c r="BJ848" s="53">
        <v>7.1316299999999999E-3</v>
      </c>
      <c r="BK848" s="53">
        <v>-2.2677590000000001E-2</v>
      </c>
      <c r="BL848" s="53">
        <v>-3.73384E-3</v>
      </c>
      <c r="BM848" s="53">
        <v>4.0585100000000004E-3</v>
      </c>
      <c r="BN848" s="53">
        <v>5.5475300000000002E-3</v>
      </c>
      <c r="BO848" s="53">
        <v>7.2925400000000001E-3</v>
      </c>
      <c r="BP848" s="53">
        <v>9.8615700000000001E-3</v>
      </c>
      <c r="BQ848" s="53">
        <v>1.164054E-2</v>
      </c>
      <c r="BR848" s="53">
        <v>1.2823019999999999E-2</v>
      </c>
      <c r="BS848" s="53">
        <v>1.48824E-2</v>
      </c>
      <c r="BT848" s="53">
        <v>1.803548E-2</v>
      </c>
      <c r="BU848" s="53">
        <v>1.6053230000000002E-2</v>
      </c>
      <c r="BV848" s="53">
        <v>1.8941E-2</v>
      </c>
      <c r="BW848" s="53">
        <v>1.8240659999999999E-2</v>
      </c>
      <c r="BX848" s="53">
        <v>2.1234619999999999E-2</v>
      </c>
      <c r="BY848" s="53">
        <v>1.2815109999999999E-2</v>
      </c>
      <c r="BZ848" s="53">
        <v>8.4634299999999992E-3</v>
      </c>
      <c r="CA848" s="53">
        <v>5.93371E-3</v>
      </c>
      <c r="CB848" s="53">
        <v>5.9755900000000002E-3</v>
      </c>
      <c r="CC848" s="53">
        <v>8.9310199999999996E-3</v>
      </c>
      <c r="CD848" s="53">
        <v>8.1060200000000002E-3</v>
      </c>
      <c r="CE848" s="53">
        <v>7.1126899999999996E-3</v>
      </c>
      <c r="CF848" s="53">
        <v>6.8987600000000003E-3</v>
      </c>
      <c r="CG848" s="53">
        <v>1.408951E-2</v>
      </c>
      <c r="CH848" s="53">
        <v>1.235672E-2</v>
      </c>
      <c r="CI848" s="53">
        <v>-1.358325E-2</v>
      </c>
      <c r="CJ848" s="53">
        <v>-1.2041599999999999E-3</v>
      </c>
      <c r="CK848" s="53">
        <v>8.0007700000000008E-3</v>
      </c>
      <c r="CL848" s="53">
        <v>1.311151E-2</v>
      </c>
      <c r="CM848" s="53">
        <v>1.6799430000000001E-2</v>
      </c>
      <c r="CN848" s="53">
        <v>2.0014520000000001E-2</v>
      </c>
      <c r="CO848" s="53">
        <v>2.205238E-2</v>
      </c>
      <c r="CP848" s="53">
        <v>2.3347150000000001E-2</v>
      </c>
      <c r="CQ848" s="53">
        <v>2.517318E-2</v>
      </c>
      <c r="CR848" s="53">
        <v>2.8466729999999999E-2</v>
      </c>
      <c r="CS848" s="53">
        <v>2.5948639999999999E-2</v>
      </c>
      <c r="CT848" s="53">
        <v>2.9061670000000001E-2</v>
      </c>
      <c r="CU848" s="53">
        <v>2.888959E-2</v>
      </c>
      <c r="CV848" s="53">
        <v>3.1402569999999998E-2</v>
      </c>
      <c r="CW848" s="53">
        <v>2.0841640000000002E-2</v>
      </c>
      <c r="CX848" s="53">
        <v>1.3008830000000001E-2</v>
      </c>
      <c r="CY848" s="53">
        <v>9.6341199999999995E-3</v>
      </c>
      <c r="CZ848" s="53">
        <v>9.3501999999999995E-3</v>
      </c>
      <c r="DA848" s="53">
        <v>1.211987E-2</v>
      </c>
      <c r="DB848" s="53">
        <v>1.096628E-2</v>
      </c>
      <c r="DC848" s="53">
        <v>9.7482699999999999E-3</v>
      </c>
      <c r="DD848" s="53">
        <v>9.3553500000000001E-3</v>
      </c>
      <c r="DE848" s="53">
        <v>1.993023E-2</v>
      </c>
      <c r="DF848" s="53">
        <v>1.7581800000000002E-2</v>
      </c>
      <c r="DG848" s="53">
        <v>-4.4889200000000004E-3</v>
      </c>
      <c r="DH848" s="53">
        <v>1.32551E-3</v>
      </c>
      <c r="DI848" s="53">
        <v>1.194303E-2</v>
      </c>
      <c r="DJ848" s="53">
        <v>2.067548E-2</v>
      </c>
      <c r="DK848" s="53">
        <v>2.6306320000000001E-2</v>
      </c>
      <c r="DL848" s="53">
        <v>3.016748E-2</v>
      </c>
      <c r="DM848" s="53">
        <v>3.246421E-2</v>
      </c>
      <c r="DN848" s="53">
        <v>3.3871270000000002E-2</v>
      </c>
      <c r="DO848" s="53">
        <v>3.5463979999999999E-2</v>
      </c>
      <c r="DP848" s="53">
        <v>3.8897979999999999E-2</v>
      </c>
      <c r="DQ848" s="53">
        <v>3.5844069999999999E-2</v>
      </c>
      <c r="DR848" s="53">
        <v>3.9182330000000001E-2</v>
      </c>
      <c r="DS848" s="53">
        <v>3.9538490000000003E-2</v>
      </c>
      <c r="DT848" s="53">
        <v>4.1570500000000003E-2</v>
      </c>
      <c r="DU848" s="53">
        <v>2.886818E-2</v>
      </c>
      <c r="DV848" s="53">
        <v>1.7554230000000001E-2</v>
      </c>
      <c r="DW848" s="53">
        <v>1.3334530000000001E-2</v>
      </c>
      <c r="DX848" s="53">
        <v>1.27248E-2</v>
      </c>
      <c r="DY848" s="53">
        <v>1.6724079999999999E-2</v>
      </c>
      <c r="DZ848" s="53">
        <v>1.509603E-2</v>
      </c>
      <c r="EA848" s="53">
        <v>1.3553630000000001E-2</v>
      </c>
      <c r="EB848" s="53">
        <v>1.290227E-2</v>
      </c>
      <c r="EC848" s="53">
        <v>2.8363300000000001E-2</v>
      </c>
      <c r="ED848" s="53">
        <v>2.5125999999999999E-2</v>
      </c>
      <c r="EE848" s="53">
        <v>8.6418399999999996E-3</v>
      </c>
      <c r="EF848" s="53">
        <v>4.97796E-3</v>
      </c>
      <c r="EG848" s="53">
        <v>1.7635020000000001E-2</v>
      </c>
      <c r="EH848" s="53">
        <v>3.1596659999999999E-2</v>
      </c>
      <c r="EI848" s="53">
        <v>4.0032760000000001E-2</v>
      </c>
      <c r="EJ848" s="53">
        <v>4.4826730000000002E-2</v>
      </c>
      <c r="EK848" s="53">
        <v>4.7497230000000001E-2</v>
      </c>
      <c r="EL848" s="53">
        <v>4.9066430000000001E-2</v>
      </c>
      <c r="EM848" s="53">
        <v>5.0322239999999997E-2</v>
      </c>
      <c r="EN848" s="53">
        <v>5.3959029999999998E-2</v>
      </c>
      <c r="EO848" s="53">
        <v>5.0131479999999999E-2</v>
      </c>
      <c r="EP848" s="53">
        <v>5.3794960000000003E-2</v>
      </c>
      <c r="EQ848" s="53">
        <v>5.4913839999999998E-2</v>
      </c>
      <c r="ER848" s="53">
        <v>5.6251389999999998E-2</v>
      </c>
      <c r="ES848" s="53">
        <v>4.0457229999999997E-2</v>
      </c>
      <c r="ET848" s="53">
        <v>2.4117070000000001E-2</v>
      </c>
      <c r="EU848" s="53">
        <v>1.8677340000000001E-2</v>
      </c>
      <c r="EV848" s="53">
        <v>1.7597189999999999E-2</v>
      </c>
      <c r="EW848" s="53">
        <v>83.340909999999994</v>
      </c>
      <c r="EX848" s="53">
        <v>81.477270000000004</v>
      </c>
      <c r="EY848" s="53">
        <v>79.727270000000004</v>
      </c>
      <c r="EZ848" s="53">
        <v>78.113640000000004</v>
      </c>
      <c r="FA848" s="53">
        <v>76.454539999999994</v>
      </c>
      <c r="FB848" s="53">
        <v>75.204539999999994</v>
      </c>
      <c r="FC848" s="53">
        <v>74.136359999999996</v>
      </c>
      <c r="FD848" s="53">
        <v>75.568179999999998</v>
      </c>
      <c r="FE848" s="53">
        <v>79.181820000000002</v>
      </c>
      <c r="FF848" s="53">
        <v>82.727270000000004</v>
      </c>
      <c r="FG848" s="53">
        <v>86.181820000000002</v>
      </c>
      <c r="FH848" s="53">
        <v>89.295460000000006</v>
      </c>
      <c r="FI848" s="53">
        <v>92.204539999999994</v>
      </c>
      <c r="FJ848" s="53">
        <v>94.681820000000002</v>
      </c>
      <c r="FK848" s="53">
        <v>96.613640000000004</v>
      </c>
      <c r="FL848" s="53">
        <v>98.272729999999996</v>
      </c>
      <c r="FM848" s="53">
        <v>99.318179999999998</v>
      </c>
      <c r="FN848" s="53">
        <v>99.340909999999994</v>
      </c>
      <c r="FO848" s="53">
        <v>98.454539999999994</v>
      </c>
      <c r="FP848" s="53">
        <v>96.272729999999996</v>
      </c>
      <c r="FQ848" s="53">
        <v>93.363640000000004</v>
      </c>
      <c r="FR848" s="53">
        <v>90.681820000000002</v>
      </c>
      <c r="FS848" s="53">
        <v>87.818179999999998</v>
      </c>
      <c r="FT848" s="53">
        <v>85</v>
      </c>
      <c r="FU848" s="53">
        <v>89</v>
      </c>
      <c r="FV848" s="53">
        <v>201.44399999999999</v>
      </c>
      <c r="FW848" s="53">
        <v>11.78767</v>
      </c>
      <c r="FX848" s="53">
        <v>1</v>
      </c>
    </row>
    <row r="849" spans="1:180" x14ac:dyDescent="0.3">
      <c r="A849" t="s">
        <v>174</v>
      </c>
      <c r="B849" t="s">
        <v>220</v>
      </c>
      <c r="C849" t="s">
        <v>0</v>
      </c>
      <c r="D849" t="s">
        <v>248</v>
      </c>
      <c r="E849" t="s">
        <v>188</v>
      </c>
      <c r="F849" t="s">
        <v>232</v>
      </c>
      <c r="G849" t="s">
        <v>242</v>
      </c>
      <c r="H849" s="53">
        <v>18</v>
      </c>
      <c r="I849" s="53">
        <v>5.9382110000000002E-2</v>
      </c>
      <c r="J849" s="53">
        <v>5.5379480000000002E-2</v>
      </c>
      <c r="K849" s="53">
        <v>5.3178099999999999E-2</v>
      </c>
      <c r="L849" s="53">
        <v>5.3441750000000003E-2</v>
      </c>
      <c r="M849" s="53">
        <v>5.0663970000000003E-2</v>
      </c>
      <c r="N849" s="53">
        <v>4.9036370000000003E-2</v>
      </c>
      <c r="O849" s="53">
        <v>4.1727439999999998E-2</v>
      </c>
      <c r="P849" s="53">
        <v>5.3219610000000001E-2</v>
      </c>
      <c r="Q849" s="53">
        <v>4.1033790000000001E-2</v>
      </c>
      <c r="R849" s="53">
        <v>5.5202349999999997E-2</v>
      </c>
      <c r="S849" s="53">
        <v>5.7437620000000002E-2</v>
      </c>
      <c r="T849" s="53">
        <v>5.6298260000000003E-2</v>
      </c>
      <c r="U849" s="53">
        <v>5.1179490000000001E-2</v>
      </c>
      <c r="V849" s="53">
        <v>5.2883350000000003E-2</v>
      </c>
      <c r="W849" s="53">
        <v>5.4036580000000001E-2</v>
      </c>
      <c r="X849" s="53">
        <v>5.5253679999999999E-2</v>
      </c>
      <c r="Y849" s="53">
        <v>5.4150320000000002E-2</v>
      </c>
      <c r="Z849" s="53">
        <v>5.2084129999999999E-2</v>
      </c>
      <c r="AA849" s="53">
        <v>4.7282560000000001E-2</v>
      </c>
      <c r="AB849" s="53">
        <v>4.8762409999999999E-2</v>
      </c>
      <c r="AC849" s="53">
        <v>5.8037850000000002E-2</v>
      </c>
      <c r="AD849" s="53">
        <v>6.2096600000000002E-2</v>
      </c>
      <c r="AE849" s="53">
        <v>5.8753659999999999E-2</v>
      </c>
      <c r="AF849" s="53">
        <v>5.4355859999999999E-2</v>
      </c>
      <c r="AG849" s="53">
        <v>5.02251E-3</v>
      </c>
      <c r="AH849" s="53">
        <v>4.6091600000000002E-3</v>
      </c>
      <c r="AI849" s="53">
        <v>4.0419899999999996E-3</v>
      </c>
      <c r="AJ849" s="53">
        <v>4.7628599999999998E-3</v>
      </c>
      <c r="AK849" s="53">
        <v>3.8008E-3</v>
      </c>
      <c r="AL849" s="53">
        <v>5.2840099999999996E-3</v>
      </c>
      <c r="AM849" s="53">
        <v>3.2487800000000002E-3</v>
      </c>
      <c r="AN849" s="53">
        <v>-6.0876799999999998E-3</v>
      </c>
      <c r="AO849" s="53">
        <v>-2.1717099999999999E-3</v>
      </c>
      <c r="AP849" s="53">
        <v>5.2743399999999998E-3</v>
      </c>
      <c r="AQ849" s="53">
        <v>6.0645999999999999E-3</v>
      </c>
      <c r="AR849" s="53">
        <v>2.3848900000000002E-3</v>
      </c>
      <c r="AS849" s="53">
        <v>-1.7876599999999999E-3</v>
      </c>
      <c r="AT849" s="53">
        <v>-1.33081E-3</v>
      </c>
      <c r="AU849" s="53">
        <v>-1.7824900000000001E-3</v>
      </c>
      <c r="AV849" s="53">
        <v>-2.15979E-3</v>
      </c>
      <c r="AW849" s="53">
        <v>-2.3476999999999999E-3</v>
      </c>
      <c r="AX849" s="53">
        <v>-1.9340000000000001E-4</v>
      </c>
      <c r="AY849" s="53">
        <v>2.8213000000000001E-3</v>
      </c>
      <c r="AZ849" s="53">
        <v>3.5128799999999999E-3</v>
      </c>
      <c r="BA849" s="53">
        <v>-2.8406999999999998E-4</v>
      </c>
      <c r="BB849" s="53">
        <v>3.52689E-3</v>
      </c>
      <c r="BC849" s="53">
        <v>4.7797899999999999E-3</v>
      </c>
      <c r="BD849" s="53">
        <v>3.59611E-3</v>
      </c>
      <c r="BE849" s="53">
        <v>1.151365E-2</v>
      </c>
      <c r="BF849" s="53">
        <v>9.8653200000000003E-3</v>
      </c>
      <c r="BG849" s="53">
        <v>8.7305400000000002E-3</v>
      </c>
      <c r="BH849" s="53">
        <v>9.3012500000000005E-3</v>
      </c>
      <c r="BI849" s="53">
        <v>7.8984999999999993E-3</v>
      </c>
      <c r="BJ849" s="53">
        <v>1.018667E-2</v>
      </c>
      <c r="BK849" s="53">
        <v>1.0499680000000001E-2</v>
      </c>
      <c r="BL849" s="53">
        <v>1.511915E-2</v>
      </c>
      <c r="BM849" s="53">
        <v>8.5468499999999999E-3</v>
      </c>
      <c r="BN849" s="53">
        <v>1.986048E-2</v>
      </c>
      <c r="BO849" s="53">
        <v>2.006633E-2</v>
      </c>
      <c r="BP849" s="53">
        <v>1.7309080000000001E-2</v>
      </c>
      <c r="BQ849" s="53">
        <v>1.2346950000000001E-2</v>
      </c>
      <c r="BR849" s="53">
        <v>1.3502490000000001E-2</v>
      </c>
      <c r="BS849" s="53">
        <v>1.3432080000000001E-2</v>
      </c>
      <c r="BT849" s="53">
        <v>1.3866969999999999E-2</v>
      </c>
      <c r="BU849" s="53">
        <v>1.332031E-2</v>
      </c>
      <c r="BV849" s="53">
        <v>1.279223E-2</v>
      </c>
      <c r="BW849" s="53">
        <v>1.0956499999999999E-2</v>
      </c>
      <c r="BX849" s="53">
        <v>1.0517169999999999E-2</v>
      </c>
      <c r="BY849" s="53">
        <v>6.3693100000000004E-3</v>
      </c>
      <c r="BZ849" s="53">
        <v>8.9161499999999994E-3</v>
      </c>
      <c r="CA849" s="53">
        <v>9.4124099999999995E-3</v>
      </c>
      <c r="CB849" s="53">
        <v>7.7433199999999997E-3</v>
      </c>
      <c r="CC849" s="53">
        <v>1.6009389999999998E-2</v>
      </c>
      <c r="CD849" s="53">
        <v>1.3505730000000001E-2</v>
      </c>
      <c r="CE849" s="53">
        <v>1.197781E-2</v>
      </c>
      <c r="CF849" s="53">
        <v>1.2444520000000001E-2</v>
      </c>
      <c r="CG849" s="53">
        <v>1.0736559999999999E-2</v>
      </c>
      <c r="CH849" s="53">
        <v>1.3582230000000001E-2</v>
      </c>
      <c r="CI849" s="53">
        <v>1.552162E-2</v>
      </c>
      <c r="CJ849" s="53">
        <v>2.9806940000000001E-2</v>
      </c>
      <c r="CK849" s="53">
        <v>1.5970499999999999E-2</v>
      </c>
      <c r="CL849" s="53">
        <v>2.9962800000000001E-2</v>
      </c>
      <c r="CM849" s="53">
        <v>2.9763899999999999E-2</v>
      </c>
      <c r="CN849" s="53">
        <v>2.7645530000000001E-2</v>
      </c>
      <c r="CO849" s="53">
        <v>2.213654E-2</v>
      </c>
      <c r="CP849" s="53">
        <v>2.3775979999999999E-2</v>
      </c>
      <c r="CQ849" s="53">
        <v>2.3969649999999999E-2</v>
      </c>
      <c r="CR849" s="53">
        <v>2.4967059999999999E-2</v>
      </c>
      <c r="CS849" s="53">
        <v>2.4171910000000001E-2</v>
      </c>
      <c r="CT849" s="53">
        <v>2.1786030000000001E-2</v>
      </c>
      <c r="CU849" s="53">
        <v>1.659091E-2</v>
      </c>
      <c r="CV849" s="53">
        <v>1.536832E-2</v>
      </c>
      <c r="CW849" s="53">
        <v>1.097741E-2</v>
      </c>
      <c r="CX849" s="53">
        <v>1.264872E-2</v>
      </c>
      <c r="CY849" s="53">
        <v>1.2620950000000001E-2</v>
      </c>
      <c r="CZ849" s="53">
        <v>1.0615660000000001E-2</v>
      </c>
      <c r="DA849" s="53">
        <v>2.050513E-2</v>
      </c>
      <c r="DB849" s="53">
        <v>1.7146129999999999E-2</v>
      </c>
      <c r="DC849" s="53">
        <v>1.522509E-2</v>
      </c>
      <c r="DD849" s="53">
        <v>1.5587790000000001E-2</v>
      </c>
      <c r="DE849" s="53">
        <v>1.3574620000000001E-2</v>
      </c>
      <c r="DF849" s="53">
        <v>1.6977800000000001E-2</v>
      </c>
      <c r="DG849" s="53">
        <v>2.0543559999999999E-2</v>
      </c>
      <c r="DH849" s="53">
        <v>4.4494720000000001E-2</v>
      </c>
      <c r="DI849" s="53">
        <v>2.3394149999999999E-2</v>
      </c>
      <c r="DJ849" s="53">
        <v>4.0065120000000003E-2</v>
      </c>
      <c r="DK849" s="53">
        <v>3.9461450000000002E-2</v>
      </c>
      <c r="DL849" s="53">
        <v>3.7981979999999999E-2</v>
      </c>
      <c r="DM849" s="53">
        <v>3.1926129999999997E-2</v>
      </c>
      <c r="DN849" s="53">
        <v>3.404948E-2</v>
      </c>
      <c r="DO849" s="53">
        <v>3.4507210000000003E-2</v>
      </c>
      <c r="DP849" s="53">
        <v>3.6067160000000001E-2</v>
      </c>
      <c r="DQ849" s="53">
        <v>3.5023539999999999E-2</v>
      </c>
      <c r="DR849" s="53">
        <v>3.0779839999999999E-2</v>
      </c>
      <c r="DS849" s="53">
        <v>2.222532E-2</v>
      </c>
      <c r="DT849" s="53">
        <v>2.021947E-2</v>
      </c>
      <c r="DU849" s="53">
        <v>1.558552E-2</v>
      </c>
      <c r="DV849" s="53">
        <v>1.6381300000000001E-2</v>
      </c>
      <c r="DW849" s="53">
        <v>1.5829490000000002E-2</v>
      </c>
      <c r="DX849" s="53">
        <v>1.348801E-2</v>
      </c>
      <c r="DY849" s="53">
        <v>2.6996260000000001E-2</v>
      </c>
      <c r="DZ849" s="53">
        <v>2.24023E-2</v>
      </c>
      <c r="EA849" s="53">
        <v>1.9913630000000002E-2</v>
      </c>
      <c r="EB849" s="53">
        <v>2.012618E-2</v>
      </c>
      <c r="EC849" s="53">
        <v>1.7672319999999998E-2</v>
      </c>
      <c r="ED849" s="53">
        <v>2.1880460000000001E-2</v>
      </c>
      <c r="EE849" s="53">
        <v>2.7794470000000002E-2</v>
      </c>
      <c r="EF849" s="53">
        <v>6.5701549999999997E-2</v>
      </c>
      <c r="EG849" s="53">
        <v>3.4112719999999999E-2</v>
      </c>
      <c r="EH849" s="53">
        <v>5.465126E-2</v>
      </c>
      <c r="EI849" s="53">
        <v>5.3463190000000001E-2</v>
      </c>
      <c r="EJ849" s="53">
        <v>5.2906160000000001E-2</v>
      </c>
      <c r="EK849" s="53">
        <v>4.6060740000000003E-2</v>
      </c>
      <c r="EL849" s="53">
        <v>4.8882780000000001E-2</v>
      </c>
      <c r="EM849" s="53">
        <v>4.972178E-2</v>
      </c>
      <c r="EN849" s="53">
        <v>5.209391E-2</v>
      </c>
      <c r="EO849" s="53">
        <v>5.0691550000000002E-2</v>
      </c>
      <c r="EP849" s="53">
        <v>4.3765470000000001E-2</v>
      </c>
      <c r="EQ849" s="53">
        <v>3.036053E-2</v>
      </c>
      <c r="ER849" s="53">
        <v>2.722378E-2</v>
      </c>
      <c r="ES849" s="53">
        <v>2.2238890000000001E-2</v>
      </c>
      <c r="ET849" s="53">
        <v>2.177055E-2</v>
      </c>
      <c r="EU849" s="53">
        <v>2.0462109999999999E-2</v>
      </c>
      <c r="EV849" s="53">
        <v>1.7635209999999998E-2</v>
      </c>
      <c r="EW849" s="53">
        <v>87.3</v>
      </c>
      <c r="EX849" s="53">
        <v>85.3</v>
      </c>
      <c r="EY849" s="53">
        <v>83.75</v>
      </c>
      <c r="EZ849" s="53">
        <v>82</v>
      </c>
      <c r="FA849" s="53">
        <v>80.400000000000006</v>
      </c>
      <c r="FB849" s="53">
        <v>79</v>
      </c>
      <c r="FC849" s="53">
        <v>78.7</v>
      </c>
      <c r="FD849" s="53">
        <v>81.05</v>
      </c>
      <c r="FE849" s="53">
        <v>84.5</v>
      </c>
      <c r="FF849" s="53">
        <v>87.7</v>
      </c>
      <c r="FG849" s="53">
        <v>90.85</v>
      </c>
      <c r="FH849" s="53">
        <v>93.65</v>
      </c>
      <c r="FI849" s="53">
        <v>96.5</v>
      </c>
      <c r="FJ849" s="53">
        <v>98.8</v>
      </c>
      <c r="FK849" s="53">
        <v>101.15</v>
      </c>
      <c r="FL849" s="53">
        <v>102.85</v>
      </c>
      <c r="FM849" s="53">
        <v>103.85</v>
      </c>
      <c r="FN849" s="53">
        <v>103.9</v>
      </c>
      <c r="FO849" s="53">
        <v>103.6</v>
      </c>
      <c r="FP849" s="53">
        <v>102.05</v>
      </c>
      <c r="FQ849" s="53">
        <v>98.9</v>
      </c>
      <c r="FR849" s="53">
        <v>95.7</v>
      </c>
      <c r="FS849" s="53">
        <v>92.4</v>
      </c>
      <c r="FT849" s="53">
        <v>89.8</v>
      </c>
      <c r="FU849" s="53">
        <v>89</v>
      </c>
      <c r="FV849" s="53">
        <v>197.6155</v>
      </c>
      <c r="FW849" s="53">
        <v>13.298080000000001</v>
      </c>
      <c r="FX849" s="53">
        <v>1</v>
      </c>
    </row>
    <row r="850" spans="1:180" x14ac:dyDescent="0.3">
      <c r="A850" t="s">
        <v>174</v>
      </c>
      <c r="B850" t="s">
        <v>220</v>
      </c>
      <c r="C850" t="s">
        <v>0</v>
      </c>
      <c r="D850" t="s">
        <v>227</v>
      </c>
      <c r="E850" t="s">
        <v>189</v>
      </c>
      <c r="F850" t="s">
        <v>233</v>
      </c>
      <c r="G850" t="s">
        <v>242</v>
      </c>
      <c r="H850" s="53">
        <v>26</v>
      </c>
      <c r="I850" s="53">
        <v>4.1653120000000002E-2</v>
      </c>
      <c r="J850" s="53">
        <v>4.0873069999999997E-2</v>
      </c>
      <c r="K850" s="53">
        <v>4.1925749999999998E-2</v>
      </c>
      <c r="L850" s="53">
        <v>3.9595949999999998E-2</v>
      </c>
      <c r="M850" s="53">
        <v>4.1456609999999998E-2</v>
      </c>
      <c r="N850" s="53">
        <v>4.3415500000000003E-2</v>
      </c>
      <c r="O850" s="53">
        <v>4.5924970000000002E-2</v>
      </c>
      <c r="P850" s="53">
        <v>3.8485949999999998E-2</v>
      </c>
      <c r="Q850" s="53">
        <v>4.0921920000000001E-2</v>
      </c>
      <c r="R850" s="53">
        <v>3.8237939999999998E-2</v>
      </c>
      <c r="S850" s="53">
        <v>4.2145429999999998E-2</v>
      </c>
      <c r="T850" s="53">
        <v>4.7201880000000002E-2</v>
      </c>
      <c r="U850" s="53">
        <v>4.728831E-2</v>
      </c>
      <c r="V850" s="53">
        <v>4.5535880000000001E-2</v>
      </c>
      <c r="W850" s="53">
        <v>4.7253879999999998E-2</v>
      </c>
      <c r="X850" s="53">
        <v>5.193789E-2</v>
      </c>
      <c r="Y850" s="53">
        <v>5.1213729999999999E-2</v>
      </c>
      <c r="Z850" s="53">
        <v>4.571128E-2</v>
      </c>
      <c r="AA850" s="53">
        <v>4.7909840000000002E-2</v>
      </c>
      <c r="AB850" s="53">
        <v>4.8623930000000003E-2</v>
      </c>
      <c r="AC850" s="53">
        <v>5.6094789999999999E-2</v>
      </c>
      <c r="AD850" s="53">
        <v>5.0098330000000003E-2</v>
      </c>
      <c r="AE850" s="53">
        <v>5.0136220000000002E-2</v>
      </c>
      <c r="AF850" s="53">
        <v>4.343557E-2</v>
      </c>
      <c r="AG850" s="53">
        <v>-2.132678E-2</v>
      </c>
      <c r="AH850" s="53">
        <v>-2.0948789999999998E-2</v>
      </c>
      <c r="AI850" s="53">
        <v>-1.9095500000000001E-2</v>
      </c>
      <c r="AJ850" s="53">
        <v>-2.0032689999999999E-2</v>
      </c>
      <c r="AK850" s="53">
        <v>-1.866895E-2</v>
      </c>
      <c r="AL850" s="53">
        <v>-1.850599E-2</v>
      </c>
      <c r="AM850" s="53">
        <v>-1.2173430000000001E-2</v>
      </c>
      <c r="AN850" s="53">
        <v>-1.089034E-2</v>
      </c>
      <c r="AO850" s="53">
        <v>-4.4227800000000003E-3</v>
      </c>
      <c r="AP850" s="53">
        <v>-5.4934600000000004E-3</v>
      </c>
      <c r="AQ850" s="53">
        <v>-5.3789500000000004E-3</v>
      </c>
      <c r="AR850" s="53">
        <v>-4.02791E-3</v>
      </c>
      <c r="AS850" s="53">
        <v>-4.5469500000000001E-3</v>
      </c>
      <c r="AT850" s="53">
        <v>-7.0871900000000002E-3</v>
      </c>
      <c r="AU850" s="53">
        <v>-4.5563599999999998E-3</v>
      </c>
      <c r="AV850" s="53">
        <v>-9.3915999999999997E-4</v>
      </c>
      <c r="AW850" s="53">
        <v>-1.0593600000000001E-3</v>
      </c>
      <c r="AX850" s="53">
        <v>-6.2166399999999998E-3</v>
      </c>
      <c r="AY850" s="53">
        <v>-6.8676700000000002E-3</v>
      </c>
      <c r="AZ850" s="53">
        <v>-7.9523400000000005E-3</v>
      </c>
      <c r="BA850" s="53">
        <v>-1.0911280000000001E-2</v>
      </c>
      <c r="BB850" s="53">
        <v>-2.1219350000000001E-2</v>
      </c>
      <c r="BC850" s="53">
        <v>-1.8668049999999999E-2</v>
      </c>
      <c r="BD850" s="53">
        <v>-2.1443090000000001E-2</v>
      </c>
      <c r="BE850" s="53">
        <v>-1.507319E-2</v>
      </c>
      <c r="BF850" s="53">
        <v>-1.4861289999999999E-2</v>
      </c>
      <c r="BG850" s="53">
        <v>-1.265118E-2</v>
      </c>
      <c r="BH850" s="53">
        <v>-1.3982639999999999E-2</v>
      </c>
      <c r="BI850" s="53">
        <v>-1.2426380000000001E-2</v>
      </c>
      <c r="BJ850" s="53">
        <v>-1.22113E-2</v>
      </c>
      <c r="BK850" s="53">
        <v>-5.3212900000000002E-3</v>
      </c>
      <c r="BL850" s="53">
        <v>-4.5058399999999997E-3</v>
      </c>
      <c r="BM850" s="53">
        <v>-6.1519999999999999E-4</v>
      </c>
      <c r="BN850" s="53">
        <v>-3.28211E-3</v>
      </c>
      <c r="BO850" s="53">
        <v>-2.18893E-3</v>
      </c>
      <c r="BP850" s="53">
        <v>3.8675999999999999E-4</v>
      </c>
      <c r="BQ850" s="53">
        <v>2.4138E-4</v>
      </c>
      <c r="BR850" s="53">
        <v>-2.2701399999999999E-3</v>
      </c>
      <c r="BS850" s="53">
        <v>-3.8801999999999999E-4</v>
      </c>
      <c r="BT850" s="53">
        <v>3.68651E-3</v>
      </c>
      <c r="BU850" s="53">
        <v>3.77459E-3</v>
      </c>
      <c r="BV850" s="53">
        <v>-1.3115399999999999E-3</v>
      </c>
      <c r="BW850" s="53">
        <v>-8.5207999999999996E-4</v>
      </c>
      <c r="BX850" s="53">
        <v>-2.3248000000000001E-3</v>
      </c>
      <c r="BY850" s="53">
        <v>-5.9766200000000002E-3</v>
      </c>
      <c r="BZ850" s="53">
        <v>-1.389145E-2</v>
      </c>
      <c r="CA850" s="53">
        <v>-1.0978480000000001E-2</v>
      </c>
      <c r="CB850" s="53">
        <v>-1.449632E-2</v>
      </c>
      <c r="CC850" s="53">
        <v>-1.074198E-2</v>
      </c>
      <c r="CD850" s="53">
        <v>-1.0645099999999999E-2</v>
      </c>
      <c r="CE850" s="53">
        <v>-8.1878599999999999E-3</v>
      </c>
      <c r="CF850" s="53">
        <v>-9.7923999999999997E-3</v>
      </c>
      <c r="CG850" s="53">
        <v>-8.1028000000000003E-3</v>
      </c>
      <c r="CH850" s="53">
        <v>-7.8516200000000001E-3</v>
      </c>
      <c r="CI850" s="53">
        <v>-5.7552000000000005E-4</v>
      </c>
      <c r="CJ850" s="53">
        <v>-8.3960000000000003E-5</v>
      </c>
      <c r="CK850" s="53">
        <v>2.02191E-3</v>
      </c>
      <c r="CL850" s="53">
        <v>-1.7505299999999999E-3</v>
      </c>
      <c r="CM850" s="53">
        <v>2.0460000000000001E-5</v>
      </c>
      <c r="CN850" s="53">
        <v>3.4443500000000001E-3</v>
      </c>
      <c r="CO850" s="53">
        <v>3.55777E-3</v>
      </c>
      <c r="CP850" s="53">
        <v>1.06613E-3</v>
      </c>
      <c r="CQ850" s="53">
        <v>2.4989600000000002E-3</v>
      </c>
      <c r="CR850" s="53">
        <v>6.8902399999999997E-3</v>
      </c>
      <c r="CS850" s="53">
        <v>7.1225699999999999E-3</v>
      </c>
      <c r="CT850" s="53">
        <v>2.0857100000000002E-3</v>
      </c>
      <c r="CU850" s="53">
        <v>3.3143000000000001E-3</v>
      </c>
      <c r="CV850" s="53">
        <v>1.57281E-3</v>
      </c>
      <c r="CW850" s="53">
        <v>-2.5588799999999999E-3</v>
      </c>
      <c r="CX850" s="53">
        <v>-8.8161699999999999E-3</v>
      </c>
      <c r="CY850" s="53">
        <v>-5.65271E-3</v>
      </c>
      <c r="CZ850" s="53">
        <v>-9.6850100000000008E-3</v>
      </c>
      <c r="DA850" s="53">
        <v>-6.4107699999999997E-3</v>
      </c>
      <c r="DB850" s="53">
        <v>-6.4289100000000004E-3</v>
      </c>
      <c r="DC850" s="53">
        <v>-3.7245400000000001E-3</v>
      </c>
      <c r="DD850" s="53">
        <v>-5.6021500000000002E-3</v>
      </c>
      <c r="DE850" s="53">
        <v>-3.7792099999999999E-3</v>
      </c>
      <c r="DF850" s="53">
        <v>-3.4919399999999998E-3</v>
      </c>
      <c r="DG850" s="53">
        <v>4.1702500000000003E-3</v>
      </c>
      <c r="DH850" s="53">
        <v>4.3379200000000003E-3</v>
      </c>
      <c r="DI850" s="53">
        <v>4.6590299999999998E-3</v>
      </c>
      <c r="DJ850" s="53">
        <v>-2.1896E-4</v>
      </c>
      <c r="DK850" s="53">
        <v>2.2298600000000002E-3</v>
      </c>
      <c r="DL850" s="53">
        <v>6.5019400000000003E-3</v>
      </c>
      <c r="DM850" s="53">
        <v>6.8741499999999999E-3</v>
      </c>
      <c r="DN850" s="53">
        <v>4.4024099999999998E-3</v>
      </c>
      <c r="DO850" s="53">
        <v>5.3859399999999997E-3</v>
      </c>
      <c r="DP850" s="53">
        <v>1.0093960000000001E-2</v>
      </c>
      <c r="DQ850" s="53">
        <v>1.047055E-2</v>
      </c>
      <c r="DR850" s="53">
        <v>5.4829700000000002E-3</v>
      </c>
      <c r="DS850" s="53">
        <v>7.48067E-3</v>
      </c>
      <c r="DT850" s="53">
        <v>5.4704300000000001E-3</v>
      </c>
      <c r="DU850" s="53">
        <v>8.5884999999999998E-4</v>
      </c>
      <c r="DV850" s="53">
        <v>-3.7409000000000001E-3</v>
      </c>
      <c r="DW850" s="53">
        <v>-3.2694000000000001E-4</v>
      </c>
      <c r="DX850" s="53">
        <v>-4.8736999999999999E-3</v>
      </c>
      <c r="DY850" s="53">
        <v>-1.5718000000000001E-4</v>
      </c>
      <c r="DZ850" s="53">
        <v>-3.4141E-4</v>
      </c>
      <c r="EA850" s="53">
        <v>2.7197800000000002E-3</v>
      </c>
      <c r="EB850" s="53">
        <v>4.4789999999999999E-4</v>
      </c>
      <c r="EC850" s="53">
        <v>2.46335E-3</v>
      </c>
      <c r="ED850" s="53">
        <v>2.8027500000000001E-3</v>
      </c>
      <c r="EE850" s="53">
        <v>1.102239E-2</v>
      </c>
      <c r="EF850" s="53">
        <v>1.072242E-2</v>
      </c>
      <c r="EG850" s="53">
        <v>8.4666099999999994E-3</v>
      </c>
      <c r="EH850" s="53">
        <v>1.9923900000000001E-3</v>
      </c>
      <c r="EI850" s="53">
        <v>5.4198800000000002E-3</v>
      </c>
      <c r="EJ850" s="53">
        <v>1.091661E-2</v>
      </c>
      <c r="EK850" s="53">
        <v>1.1662489999999999E-2</v>
      </c>
      <c r="EL850" s="53">
        <v>9.2194600000000005E-3</v>
      </c>
      <c r="EM850" s="53">
        <v>9.5542800000000001E-3</v>
      </c>
      <c r="EN850" s="53">
        <v>1.4719629999999999E-2</v>
      </c>
      <c r="EO850" s="53">
        <v>1.530451E-2</v>
      </c>
      <c r="EP850" s="53">
        <v>1.0388059999999999E-2</v>
      </c>
      <c r="EQ850" s="53">
        <v>1.349626E-2</v>
      </c>
      <c r="ER850" s="53">
        <v>1.109796E-2</v>
      </c>
      <c r="ES850" s="53">
        <v>5.79351E-3</v>
      </c>
      <c r="ET850" s="53">
        <v>3.5869999999999999E-3</v>
      </c>
      <c r="EU850" s="53">
        <v>7.3626300000000002E-3</v>
      </c>
      <c r="EV850" s="53">
        <v>2.0730700000000002E-3</v>
      </c>
      <c r="EW850" s="53">
        <v>58.887099999999997</v>
      </c>
      <c r="EX850" s="53">
        <v>58.055100000000003</v>
      </c>
      <c r="EY850" s="53">
        <v>57.343119999999999</v>
      </c>
      <c r="EZ850" s="53">
        <v>56.621319999999997</v>
      </c>
      <c r="FA850" s="53">
        <v>56.038589999999999</v>
      </c>
      <c r="FB850" s="53">
        <v>55.768560000000001</v>
      </c>
      <c r="FC850" s="53">
        <v>55.683779999999999</v>
      </c>
      <c r="FD850" s="53">
        <v>56.898060000000001</v>
      </c>
      <c r="FE850" s="53">
        <v>59.766190000000002</v>
      </c>
      <c r="FF850" s="53">
        <v>63.343690000000002</v>
      </c>
      <c r="FG850" s="53">
        <v>68.113879999999995</v>
      </c>
      <c r="FH850" s="53">
        <v>73.140619999999998</v>
      </c>
      <c r="FI850" s="53">
        <v>77.654920000000004</v>
      </c>
      <c r="FJ850" s="53">
        <v>81.305340000000001</v>
      </c>
      <c r="FK850" s="53">
        <v>83.284829999999999</v>
      </c>
      <c r="FL850" s="53">
        <v>83.566959999999995</v>
      </c>
      <c r="FM850" s="53">
        <v>82.733649999999997</v>
      </c>
      <c r="FN850" s="53">
        <v>80.388239999999996</v>
      </c>
      <c r="FO850" s="53">
        <v>76.963290000000001</v>
      </c>
      <c r="FP850" s="53">
        <v>71.837389999999999</v>
      </c>
      <c r="FQ850" s="53">
        <v>66.968279999999993</v>
      </c>
      <c r="FR850" s="53">
        <v>64.048150000000007</v>
      </c>
      <c r="FS850" s="53">
        <v>62.110860000000002</v>
      </c>
      <c r="FT850" s="53">
        <v>60.596060000000001</v>
      </c>
      <c r="FU850" s="53">
        <v>278</v>
      </c>
      <c r="FV850" s="53">
        <v>542.55160000000001</v>
      </c>
      <c r="FW850" s="53">
        <v>16.718240000000002</v>
      </c>
      <c r="FX850" s="53">
        <v>1</v>
      </c>
    </row>
    <row r="851" spans="1:180" x14ac:dyDescent="0.3">
      <c r="A851" t="s">
        <v>174</v>
      </c>
      <c r="B851" t="s">
        <v>220</v>
      </c>
      <c r="C851" t="s">
        <v>0</v>
      </c>
      <c r="D851" t="s">
        <v>248</v>
      </c>
      <c r="E851" t="s">
        <v>189</v>
      </c>
      <c r="F851" t="s">
        <v>233</v>
      </c>
      <c r="G851" t="s">
        <v>242</v>
      </c>
      <c r="H851" s="53">
        <v>26</v>
      </c>
      <c r="I851" s="53">
        <v>4.3580630000000002E-2</v>
      </c>
      <c r="J851" s="53">
        <v>4.0598450000000001E-2</v>
      </c>
      <c r="K851" s="53">
        <v>4.0640700000000002E-2</v>
      </c>
      <c r="L851" s="53">
        <v>4.1443479999999998E-2</v>
      </c>
      <c r="M851" s="53">
        <v>4.1455930000000002E-2</v>
      </c>
      <c r="N851" s="53">
        <v>4.1731089999999998E-2</v>
      </c>
      <c r="O851" s="53">
        <v>4.3800609999999997E-2</v>
      </c>
      <c r="P851" s="53">
        <v>3.8719879999999998E-2</v>
      </c>
      <c r="Q851" s="53">
        <v>3.844243E-2</v>
      </c>
      <c r="R851" s="53">
        <v>4.182201E-2</v>
      </c>
      <c r="S851" s="53">
        <v>4.7132899999999998E-2</v>
      </c>
      <c r="T851" s="53">
        <v>4.8059539999999998E-2</v>
      </c>
      <c r="U851" s="53">
        <v>4.1538720000000001E-2</v>
      </c>
      <c r="V851" s="53">
        <v>4.9566060000000002E-2</v>
      </c>
      <c r="W851" s="53">
        <v>4.8749639999999997E-2</v>
      </c>
      <c r="X851" s="53">
        <v>5.275262E-2</v>
      </c>
      <c r="Y851" s="53">
        <v>5.1838049999999997E-2</v>
      </c>
      <c r="Z851" s="53">
        <v>4.8252440000000001E-2</v>
      </c>
      <c r="AA851" s="53">
        <v>4.1943330000000001E-2</v>
      </c>
      <c r="AB851" s="53">
        <v>3.836937E-2</v>
      </c>
      <c r="AC851" s="53">
        <v>5.5166850000000003E-2</v>
      </c>
      <c r="AD851" s="53">
        <v>4.9807079999999997E-2</v>
      </c>
      <c r="AE851" s="53">
        <v>4.7880329999999999E-2</v>
      </c>
      <c r="AF851" s="53">
        <v>4.2630540000000001E-2</v>
      </c>
      <c r="AG851" s="53">
        <v>-2.001532E-2</v>
      </c>
      <c r="AH851" s="53">
        <v>-2.1764579999999999E-2</v>
      </c>
      <c r="AI851" s="53">
        <v>-1.9944819999999999E-2</v>
      </c>
      <c r="AJ851" s="53">
        <v>-1.9124019999999999E-2</v>
      </c>
      <c r="AK851" s="53">
        <v>-1.9455879999999998E-2</v>
      </c>
      <c r="AL851" s="53">
        <v>-1.9964119999999998E-2</v>
      </c>
      <c r="AM851" s="53">
        <v>-1.611657E-2</v>
      </c>
      <c r="AN851" s="53">
        <v>-1.3629270000000001E-2</v>
      </c>
      <c r="AO851" s="53">
        <v>-8.0050499999999997E-3</v>
      </c>
      <c r="AP851" s="53">
        <v>-4.9604599999999999E-3</v>
      </c>
      <c r="AQ851" s="53">
        <v>-1.7150900000000001E-3</v>
      </c>
      <c r="AR851" s="53">
        <v>-3.0981099999999998E-3</v>
      </c>
      <c r="AS851" s="53">
        <v>-8.8713799999999999E-3</v>
      </c>
      <c r="AT851" s="53">
        <v>-2.3657000000000001E-3</v>
      </c>
      <c r="AU851" s="53">
        <v>-1.2436299999999999E-3</v>
      </c>
      <c r="AV851" s="53">
        <v>-1.6981500000000001E-3</v>
      </c>
      <c r="AW851" s="53">
        <v>-2.1676400000000002E-3</v>
      </c>
      <c r="AX851" s="53">
        <v>-5.8135699999999997E-3</v>
      </c>
      <c r="AY851" s="53">
        <v>-1.2596009999999999E-2</v>
      </c>
      <c r="AZ851" s="53">
        <v>-1.777399E-2</v>
      </c>
      <c r="BA851" s="53">
        <v>-1.1967719999999999E-2</v>
      </c>
      <c r="BB851" s="53">
        <v>-2.251821E-2</v>
      </c>
      <c r="BC851" s="53">
        <v>-2.1677249999999999E-2</v>
      </c>
      <c r="BD851" s="53">
        <v>-2.26676E-2</v>
      </c>
      <c r="BE851" s="53">
        <v>-1.344451E-2</v>
      </c>
      <c r="BF851" s="53">
        <v>-1.5640109999999999E-2</v>
      </c>
      <c r="BG851" s="53">
        <v>-1.375026E-2</v>
      </c>
      <c r="BH851" s="53">
        <v>-1.265293E-2</v>
      </c>
      <c r="BI851" s="53">
        <v>-1.3265249999999999E-2</v>
      </c>
      <c r="BJ851" s="53">
        <v>-1.3824879999999999E-2</v>
      </c>
      <c r="BK851" s="53">
        <v>-8.30995E-3</v>
      </c>
      <c r="BL851" s="53">
        <v>-5.3882899999999996E-3</v>
      </c>
      <c r="BM851" s="53">
        <v>-3.19616E-3</v>
      </c>
      <c r="BN851" s="53">
        <v>-4.4412E-4</v>
      </c>
      <c r="BO851" s="53">
        <v>3.1923799999999999E-3</v>
      </c>
      <c r="BP851" s="53">
        <v>2.46452E-3</v>
      </c>
      <c r="BQ851" s="53">
        <v>-3.7537299999999998E-3</v>
      </c>
      <c r="BR851" s="53">
        <v>3.6492400000000002E-3</v>
      </c>
      <c r="BS851" s="53">
        <v>3.06325E-3</v>
      </c>
      <c r="BT851" s="53">
        <v>4.6146800000000003E-3</v>
      </c>
      <c r="BU851" s="53">
        <v>3.77181E-3</v>
      </c>
      <c r="BV851" s="53">
        <v>-4.1529999999999997E-5</v>
      </c>
      <c r="BW851" s="53">
        <v>-7.2503699999999999E-3</v>
      </c>
      <c r="BX851" s="53">
        <v>-1.2963010000000001E-2</v>
      </c>
      <c r="BY851" s="53">
        <v>-7.1153199999999996E-3</v>
      </c>
      <c r="BZ851" s="53">
        <v>-1.4722529999999999E-2</v>
      </c>
      <c r="CA851" s="53">
        <v>-1.393456E-2</v>
      </c>
      <c r="CB851" s="53">
        <v>-1.536293E-2</v>
      </c>
      <c r="CC851" s="53">
        <v>-8.8935899999999998E-3</v>
      </c>
      <c r="CD851" s="53">
        <v>-1.139832E-2</v>
      </c>
      <c r="CE851" s="53">
        <v>-9.4599200000000001E-3</v>
      </c>
      <c r="CF851" s="53">
        <v>-8.1710800000000007E-3</v>
      </c>
      <c r="CG851" s="53">
        <v>-8.9776400000000003E-3</v>
      </c>
      <c r="CH851" s="53">
        <v>-9.5728600000000007E-3</v>
      </c>
      <c r="CI851" s="53">
        <v>-2.9031E-3</v>
      </c>
      <c r="CJ851" s="53">
        <v>3.1938000000000002E-4</v>
      </c>
      <c r="CK851" s="53">
        <v>1.3447000000000001E-4</v>
      </c>
      <c r="CL851" s="53">
        <v>2.68388E-3</v>
      </c>
      <c r="CM851" s="53">
        <v>6.5912899999999996E-3</v>
      </c>
      <c r="CN851" s="53">
        <v>6.3171800000000004E-3</v>
      </c>
      <c r="CO851" s="53">
        <v>-2.0926000000000001E-4</v>
      </c>
      <c r="CP851" s="53">
        <v>7.8151599999999998E-3</v>
      </c>
      <c r="CQ851" s="53">
        <v>6.0461899999999999E-3</v>
      </c>
      <c r="CR851" s="53">
        <v>8.9869200000000007E-3</v>
      </c>
      <c r="CS851" s="53">
        <v>7.8854500000000004E-3</v>
      </c>
      <c r="CT851" s="53">
        <v>3.9561600000000002E-3</v>
      </c>
      <c r="CU851" s="53">
        <v>-3.5479999999999999E-3</v>
      </c>
      <c r="CV851" s="53">
        <v>-9.6309499999999992E-3</v>
      </c>
      <c r="CW851" s="53">
        <v>-3.7545600000000001E-3</v>
      </c>
      <c r="CX851" s="53">
        <v>-9.3232599999999999E-3</v>
      </c>
      <c r="CY851" s="53">
        <v>-8.5719999999999998E-3</v>
      </c>
      <c r="CZ851" s="53">
        <v>-1.030375E-2</v>
      </c>
      <c r="DA851" s="53">
        <v>-4.3426699999999999E-3</v>
      </c>
      <c r="DB851" s="53">
        <v>-7.1565400000000003E-3</v>
      </c>
      <c r="DC851" s="53">
        <v>-5.16958E-3</v>
      </c>
      <c r="DD851" s="53">
        <v>-3.68922E-3</v>
      </c>
      <c r="DE851" s="53">
        <v>-4.6900199999999996E-3</v>
      </c>
      <c r="DF851" s="53">
        <v>-5.3208400000000003E-3</v>
      </c>
      <c r="DG851" s="53">
        <v>2.50374E-3</v>
      </c>
      <c r="DH851" s="53">
        <v>6.0270499999999999E-3</v>
      </c>
      <c r="DI851" s="53">
        <v>3.4651E-3</v>
      </c>
      <c r="DJ851" s="53">
        <v>5.8118800000000002E-3</v>
      </c>
      <c r="DK851" s="53">
        <v>9.9901899999999995E-3</v>
      </c>
      <c r="DL851" s="53">
        <v>1.0169839999999999E-2</v>
      </c>
      <c r="DM851" s="53">
        <v>3.3352E-3</v>
      </c>
      <c r="DN851" s="53">
        <v>1.198108E-2</v>
      </c>
      <c r="DO851" s="53">
        <v>9.0291199999999999E-3</v>
      </c>
      <c r="DP851" s="53">
        <v>1.335916E-2</v>
      </c>
      <c r="DQ851" s="53">
        <v>1.19991E-2</v>
      </c>
      <c r="DR851" s="53">
        <v>7.9538500000000002E-3</v>
      </c>
      <c r="DS851" s="53">
        <v>1.5437E-4</v>
      </c>
      <c r="DT851" s="53">
        <v>-6.2988899999999997E-3</v>
      </c>
      <c r="DU851" s="53">
        <v>-3.9379999999999998E-4</v>
      </c>
      <c r="DV851" s="53">
        <v>-3.9240000000000004E-3</v>
      </c>
      <c r="DW851" s="53">
        <v>-3.2094300000000001E-3</v>
      </c>
      <c r="DX851" s="53">
        <v>-5.2445599999999997E-3</v>
      </c>
      <c r="DY851" s="53">
        <v>2.22814E-3</v>
      </c>
      <c r="DZ851" s="53">
        <v>-1.0320699999999999E-3</v>
      </c>
      <c r="EA851" s="53">
        <v>1.02498E-3</v>
      </c>
      <c r="EB851" s="53">
        <v>2.7818700000000001E-3</v>
      </c>
      <c r="EC851" s="53">
        <v>1.5006100000000001E-3</v>
      </c>
      <c r="ED851" s="53">
        <v>8.1839E-4</v>
      </c>
      <c r="EE851" s="53">
        <v>1.0310359999999999E-2</v>
      </c>
      <c r="EF851" s="53">
        <v>1.4268029999999999E-2</v>
      </c>
      <c r="EG851" s="53">
        <v>8.2740000000000001E-3</v>
      </c>
      <c r="EH851" s="53">
        <v>1.0328220000000001E-2</v>
      </c>
      <c r="EI851" s="53">
        <v>1.489766E-2</v>
      </c>
      <c r="EJ851" s="53">
        <v>1.573246E-2</v>
      </c>
      <c r="EK851" s="53">
        <v>8.4528499999999996E-3</v>
      </c>
      <c r="EL851" s="53">
        <v>1.799601E-2</v>
      </c>
      <c r="EM851" s="53">
        <v>1.3336000000000001E-2</v>
      </c>
      <c r="EN851" s="53">
        <v>1.967199E-2</v>
      </c>
      <c r="EO851" s="53">
        <v>1.7938550000000001E-2</v>
      </c>
      <c r="EP851" s="53">
        <v>1.3725889999999999E-2</v>
      </c>
      <c r="EQ851" s="53">
        <v>5.4999999999999997E-3</v>
      </c>
      <c r="ER851" s="53">
        <v>-1.48792E-3</v>
      </c>
      <c r="ES851" s="53">
        <v>4.4586000000000001E-3</v>
      </c>
      <c r="ET851" s="53">
        <v>3.8716800000000002E-3</v>
      </c>
      <c r="EU851" s="53">
        <v>4.5332599999999999E-3</v>
      </c>
      <c r="EV851" s="53">
        <v>2.0601E-3</v>
      </c>
      <c r="EW851" s="53">
        <v>61.321339999999999</v>
      </c>
      <c r="EX851" s="53">
        <v>60.173659999999998</v>
      </c>
      <c r="EY851" s="53">
        <v>59.188249999999996</v>
      </c>
      <c r="EZ851" s="53">
        <v>58.412469999999999</v>
      </c>
      <c r="FA851" s="53">
        <v>57.947040000000001</v>
      </c>
      <c r="FB851" s="53">
        <v>57.460230000000003</v>
      </c>
      <c r="FC851" s="53">
        <v>57.011189999999999</v>
      </c>
      <c r="FD851" s="53">
        <v>58.191650000000003</v>
      </c>
      <c r="FE851" s="53">
        <v>60.971420000000002</v>
      </c>
      <c r="FF851" s="53">
        <v>64.647289999999998</v>
      </c>
      <c r="FG851" s="53">
        <v>69.274979999999999</v>
      </c>
      <c r="FH851" s="53">
        <v>74.366709999999998</v>
      </c>
      <c r="FI851" s="53">
        <v>78.971019999999996</v>
      </c>
      <c r="FJ851" s="53">
        <v>82.32114</v>
      </c>
      <c r="FK851" s="53">
        <v>83.979219999999998</v>
      </c>
      <c r="FL851" s="53">
        <v>84.162869999999998</v>
      </c>
      <c r="FM851" s="53">
        <v>82.648679999999999</v>
      </c>
      <c r="FN851" s="53">
        <v>80.112710000000007</v>
      </c>
      <c r="FO851" s="53">
        <v>76.754000000000005</v>
      </c>
      <c r="FP851" s="53">
        <v>71.786370000000005</v>
      </c>
      <c r="FQ851" s="53">
        <v>67.267390000000006</v>
      </c>
      <c r="FR851" s="53">
        <v>64.337329999999994</v>
      </c>
      <c r="FS851" s="53">
        <v>62.281779999999998</v>
      </c>
      <c r="FT851" s="53">
        <v>60.826140000000002</v>
      </c>
      <c r="FU851" s="53">
        <v>278</v>
      </c>
      <c r="FV851" s="53">
        <v>542.55160000000001</v>
      </c>
      <c r="FW851" s="53">
        <v>16.718240000000002</v>
      </c>
      <c r="FX851" s="53">
        <v>1</v>
      </c>
    </row>
    <row r="852" spans="1:180" x14ac:dyDescent="0.3">
      <c r="A852" t="s">
        <v>174</v>
      </c>
      <c r="B852" t="s">
        <v>220</v>
      </c>
      <c r="C852" t="s">
        <v>0</v>
      </c>
      <c r="D852" t="s">
        <v>227</v>
      </c>
      <c r="E852" t="s">
        <v>190</v>
      </c>
      <c r="F852" t="s">
        <v>233</v>
      </c>
      <c r="G852" t="s">
        <v>242</v>
      </c>
      <c r="H852" s="53">
        <v>26</v>
      </c>
      <c r="I852" s="53">
        <v>4.7525610000000003E-2</v>
      </c>
      <c r="J852" s="53">
        <v>4.6586589999999997E-2</v>
      </c>
      <c r="K852" s="53">
        <v>4.6636749999999998E-2</v>
      </c>
      <c r="L852" s="53">
        <v>4.5562819999999997E-2</v>
      </c>
      <c r="M852" s="53">
        <v>4.7774249999999997E-2</v>
      </c>
      <c r="N852" s="53">
        <v>4.968202E-2</v>
      </c>
      <c r="O852" s="53">
        <v>5.0736089999999998E-2</v>
      </c>
      <c r="P852" s="53">
        <v>4.3694219999999999E-2</v>
      </c>
      <c r="Q852" s="53">
        <v>4.0624090000000002E-2</v>
      </c>
      <c r="R852" s="53">
        <v>4.2605650000000002E-2</v>
      </c>
      <c r="S852" s="53">
        <v>4.300499E-2</v>
      </c>
      <c r="T852" s="53">
        <v>3.8532259999999999E-2</v>
      </c>
      <c r="U852" s="53">
        <v>3.9269020000000002E-2</v>
      </c>
      <c r="V852" s="53">
        <v>4.4215570000000003E-2</v>
      </c>
      <c r="W852" s="53">
        <v>4.4885700000000001E-2</v>
      </c>
      <c r="X852" s="53">
        <v>5.0399230000000003E-2</v>
      </c>
      <c r="Y852" s="53">
        <v>4.7004150000000001E-2</v>
      </c>
      <c r="Z852" s="53">
        <v>4.5781269999999999E-2</v>
      </c>
      <c r="AA852" s="53">
        <v>4.7181649999999999E-2</v>
      </c>
      <c r="AB852" s="53">
        <v>5.5801429999999999E-2</v>
      </c>
      <c r="AC852" s="53">
        <v>5.542337E-2</v>
      </c>
      <c r="AD852" s="53">
        <v>5.3130139999999999E-2</v>
      </c>
      <c r="AE852" s="53">
        <v>5.3571830000000001E-2</v>
      </c>
      <c r="AF852" s="53">
        <v>4.8549639999999998E-2</v>
      </c>
      <c r="AG852" s="53">
        <v>-7.2028600000000002E-3</v>
      </c>
      <c r="AH852" s="53">
        <v>-7.1482400000000001E-3</v>
      </c>
      <c r="AI852" s="53">
        <v>-5.46956E-3</v>
      </c>
      <c r="AJ852" s="53">
        <v>-5.9721599999999998E-3</v>
      </c>
      <c r="AK852" s="53">
        <v>-4.7084900000000001E-3</v>
      </c>
      <c r="AL852" s="53">
        <v>-5.1418899999999997E-3</v>
      </c>
      <c r="AM852" s="53">
        <v>-2.6220599999999998E-3</v>
      </c>
      <c r="AN852" s="53">
        <v>-1.29287E-3</v>
      </c>
      <c r="AO852" s="53">
        <v>-2.6877200000000002E-3</v>
      </c>
      <c r="AP852" s="53">
        <v>-2.3533999999999998E-3</v>
      </c>
      <c r="AQ852" s="53">
        <v>-1.14021E-3</v>
      </c>
      <c r="AR852" s="53">
        <v>-1.040315E-2</v>
      </c>
      <c r="AS852" s="53">
        <v>-9.0270799999999998E-3</v>
      </c>
      <c r="AT852" s="53">
        <v>-3.7145799999999999E-3</v>
      </c>
      <c r="AU852" s="53">
        <v>-4.7979399999999997E-3</v>
      </c>
      <c r="AV852" s="53">
        <v>-9.4583000000000004E-4</v>
      </c>
      <c r="AW852" s="53">
        <v>-3.8198799999999999E-3</v>
      </c>
      <c r="AX852" s="53">
        <v>-5.4409799999999998E-3</v>
      </c>
      <c r="AY852" s="53">
        <v>-7.7317999999999996E-3</v>
      </c>
      <c r="AZ852" s="53">
        <v>-1.085216E-2</v>
      </c>
      <c r="BA852" s="53">
        <v>-1.2747049999999999E-2</v>
      </c>
      <c r="BB852" s="53">
        <v>-1.5759160000000001E-2</v>
      </c>
      <c r="BC852" s="53">
        <v>-1.039643E-2</v>
      </c>
      <c r="BD852" s="53">
        <v>-7.9141699999999999E-3</v>
      </c>
      <c r="BE852" s="53">
        <v>-5.2385799999999996E-3</v>
      </c>
      <c r="BF852" s="53">
        <v>-5.2073500000000003E-3</v>
      </c>
      <c r="BG852" s="53">
        <v>-3.51513E-3</v>
      </c>
      <c r="BH852" s="53">
        <v>-3.9822499999999997E-3</v>
      </c>
      <c r="BI852" s="53">
        <v>-2.2365200000000001E-3</v>
      </c>
      <c r="BJ852" s="53">
        <v>-2.71193E-3</v>
      </c>
      <c r="BK852" s="53">
        <v>-9.4361E-4</v>
      </c>
      <c r="BL852" s="53">
        <v>1.78254E-3</v>
      </c>
      <c r="BM852" s="53">
        <v>3.5793000000000001E-4</v>
      </c>
      <c r="BN852" s="53">
        <v>1.1504200000000001E-3</v>
      </c>
      <c r="BO852" s="53">
        <v>8.5254999999999999E-4</v>
      </c>
      <c r="BP852" s="53">
        <v>-6.4183900000000004E-3</v>
      </c>
      <c r="BQ852" s="53">
        <v>-5.7858600000000003E-3</v>
      </c>
      <c r="BR852" s="53">
        <v>-7.7660000000000001E-4</v>
      </c>
      <c r="BS852" s="53">
        <v>-1.4100499999999999E-3</v>
      </c>
      <c r="BT852" s="53">
        <v>3.3953799999999999E-3</v>
      </c>
      <c r="BU852" s="53">
        <v>8.2545000000000003E-4</v>
      </c>
      <c r="BV852" s="53">
        <v>-1.4637E-4</v>
      </c>
      <c r="BW852" s="53">
        <v>-1.6505199999999999E-3</v>
      </c>
      <c r="BX852" s="53">
        <v>-5.1765600000000002E-3</v>
      </c>
      <c r="BY852" s="53">
        <v>-7.8600600000000003E-3</v>
      </c>
      <c r="BZ852" s="53">
        <v>-9.1899100000000008E-3</v>
      </c>
      <c r="CA852" s="53">
        <v>-4.9269500000000003E-3</v>
      </c>
      <c r="CB852" s="53">
        <v>-5.4131300000000004E-3</v>
      </c>
      <c r="CC852" s="53">
        <v>-3.87813E-3</v>
      </c>
      <c r="CD852" s="53">
        <v>-3.8631E-3</v>
      </c>
      <c r="CE852" s="53">
        <v>-2.1614899999999999E-3</v>
      </c>
      <c r="CF852" s="53">
        <v>-2.6040500000000001E-3</v>
      </c>
      <c r="CG852" s="53">
        <v>-5.2444999999999998E-4</v>
      </c>
      <c r="CH852" s="53">
        <v>-1.02895E-3</v>
      </c>
      <c r="CI852" s="53">
        <v>2.1887E-4</v>
      </c>
      <c r="CJ852" s="53">
        <v>3.9125699999999998E-3</v>
      </c>
      <c r="CK852" s="53">
        <v>2.4673400000000002E-3</v>
      </c>
      <c r="CL852" s="53">
        <v>3.5771599999999998E-3</v>
      </c>
      <c r="CM852" s="53">
        <v>2.23274E-3</v>
      </c>
      <c r="CN852" s="53">
        <v>-3.6585699999999999E-3</v>
      </c>
      <c r="CO852" s="53">
        <v>-3.5409899999999999E-3</v>
      </c>
      <c r="CP852" s="53">
        <v>1.2582299999999999E-3</v>
      </c>
      <c r="CQ852" s="53">
        <v>9.3638E-4</v>
      </c>
      <c r="CR852" s="53">
        <v>6.4021E-3</v>
      </c>
      <c r="CS852" s="53">
        <v>4.0428E-3</v>
      </c>
      <c r="CT852" s="53">
        <v>3.5206500000000002E-3</v>
      </c>
      <c r="CU852" s="53">
        <v>2.56135E-3</v>
      </c>
      <c r="CV852" s="53">
        <v>-1.24566E-3</v>
      </c>
      <c r="CW852" s="53">
        <v>-4.4753500000000003E-3</v>
      </c>
      <c r="CX852" s="53">
        <v>-4.6400699999999996E-3</v>
      </c>
      <c r="CY852" s="53">
        <v>-1.1387999999999999E-3</v>
      </c>
      <c r="CZ852" s="53">
        <v>-3.6809199999999999E-3</v>
      </c>
      <c r="DA852" s="53">
        <v>-2.51768E-3</v>
      </c>
      <c r="DB852" s="53">
        <v>-2.5188400000000001E-3</v>
      </c>
      <c r="DC852" s="53">
        <v>-8.0785000000000004E-4</v>
      </c>
      <c r="DD852" s="53">
        <v>-1.2258499999999999E-3</v>
      </c>
      <c r="DE852" s="53">
        <v>1.1876199999999999E-3</v>
      </c>
      <c r="DF852" s="53">
        <v>6.5403E-4</v>
      </c>
      <c r="DG852" s="53">
        <v>1.3813600000000001E-3</v>
      </c>
      <c r="DH852" s="53">
        <v>6.0425899999999996E-3</v>
      </c>
      <c r="DI852" s="53">
        <v>4.5767500000000001E-3</v>
      </c>
      <c r="DJ852" s="53">
        <v>6.0039000000000004E-3</v>
      </c>
      <c r="DK852" s="53">
        <v>3.6129199999999999E-3</v>
      </c>
      <c r="DL852" s="53">
        <v>-8.9873999999999998E-4</v>
      </c>
      <c r="DM852" s="53">
        <v>-1.2961299999999999E-3</v>
      </c>
      <c r="DN852" s="53">
        <v>3.29306E-3</v>
      </c>
      <c r="DO852" s="53">
        <v>3.2828200000000001E-3</v>
      </c>
      <c r="DP852" s="53">
        <v>9.4088100000000001E-3</v>
      </c>
      <c r="DQ852" s="53">
        <v>7.26014E-3</v>
      </c>
      <c r="DR852" s="53">
        <v>7.1876800000000001E-3</v>
      </c>
      <c r="DS852" s="53">
        <v>6.7732299999999999E-3</v>
      </c>
      <c r="DT852" s="53">
        <v>2.6852500000000001E-3</v>
      </c>
      <c r="DU852" s="53">
        <v>-1.09063E-3</v>
      </c>
      <c r="DV852" s="53">
        <v>-9.022E-5</v>
      </c>
      <c r="DW852" s="53">
        <v>2.64935E-3</v>
      </c>
      <c r="DX852" s="53">
        <v>-1.9487E-3</v>
      </c>
      <c r="DY852" s="53">
        <v>-5.5340000000000001E-4</v>
      </c>
      <c r="DZ852" s="53">
        <v>-5.7795000000000003E-4</v>
      </c>
      <c r="EA852" s="53">
        <v>1.1465799999999999E-3</v>
      </c>
      <c r="EB852" s="53">
        <v>7.6404999999999995E-4</v>
      </c>
      <c r="EC852" s="53">
        <v>3.6595899999999999E-3</v>
      </c>
      <c r="ED852" s="53">
        <v>3.08399E-3</v>
      </c>
      <c r="EE852" s="53">
        <v>3.0598000000000001E-3</v>
      </c>
      <c r="EF852" s="53">
        <v>9.1180099999999993E-3</v>
      </c>
      <c r="EG852" s="53">
        <v>7.6223999999999997E-3</v>
      </c>
      <c r="EH852" s="53">
        <v>9.5077200000000008E-3</v>
      </c>
      <c r="EI852" s="53">
        <v>5.60569E-3</v>
      </c>
      <c r="EJ852" s="53">
        <v>3.0860100000000001E-3</v>
      </c>
      <c r="EK852" s="53">
        <v>1.9451E-3</v>
      </c>
      <c r="EL852" s="53">
        <v>6.2310300000000002E-3</v>
      </c>
      <c r="EM852" s="53">
        <v>6.6706999999999999E-3</v>
      </c>
      <c r="EN852" s="53">
        <v>1.375003E-2</v>
      </c>
      <c r="EO852" s="53">
        <v>1.190548E-2</v>
      </c>
      <c r="EP852" s="53">
        <v>1.248229E-2</v>
      </c>
      <c r="EQ852" s="53">
        <v>1.285451E-2</v>
      </c>
      <c r="ER852" s="53">
        <v>8.3608499999999995E-3</v>
      </c>
      <c r="ES852" s="53">
        <v>3.7963599999999999E-3</v>
      </c>
      <c r="ET852" s="53">
        <v>6.4790300000000002E-3</v>
      </c>
      <c r="EU852" s="53">
        <v>8.1188400000000004E-3</v>
      </c>
      <c r="EV852" s="53">
        <v>5.5234000000000001E-4</v>
      </c>
      <c r="EW852" s="53">
        <v>58.673520000000003</v>
      </c>
      <c r="EX852" s="53">
        <v>57.468649999999997</v>
      </c>
      <c r="EY852" s="53">
        <v>56.5197</v>
      </c>
      <c r="EZ852" s="53">
        <v>55.844380000000001</v>
      </c>
      <c r="FA852" s="53">
        <v>55.263869999999997</v>
      </c>
      <c r="FB852" s="53">
        <v>54.742550000000001</v>
      </c>
      <c r="FC852" s="53">
        <v>54.341299999999997</v>
      </c>
      <c r="FD852" s="53">
        <v>55.096780000000003</v>
      </c>
      <c r="FE852" s="53">
        <v>58.682429999999997</v>
      </c>
      <c r="FF852" s="53">
        <v>62.985950000000003</v>
      </c>
      <c r="FG852" s="53">
        <v>67.707949999999997</v>
      </c>
      <c r="FH852" s="53">
        <v>72.740409999999997</v>
      </c>
      <c r="FI852" s="53">
        <v>77.087959999999995</v>
      </c>
      <c r="FJ852" s="53">
        <v>80.822109999999995</v>
      </c>
      <c r="FK852" s="53">
        <v>82.969250000000002</v>
      </c>
      <c r="FL852" s="53">
        <v>82.890110000000007</v>
      </c>
      <c r="FM852" s="53">
        <v>80.724819999999994</v>
      </c>
      <c r="FN852" s="53">
        <v>77.399959999999993</v>
      </c>
      <c r="FO852" s="53">
        <v>72.921629999999993</v>
      </c>
      <c r="FP852" s="53">
        <v>68.320999999999998</v>
      </c>
      <c r="FQ852" s="53">
        <v>65.145520000000005</v>
      </c>
      <c r="FR852" s="53">
        <v>62.75488</v>
      </c>
      <c r="FS852" s="53">
        <v>60.747770000000003</v>
      </c>
      <c r="FT852" s="53">
        <v>59.352600000000002</v>
      </c>
      <c r="FU852" s="53">
        <v>278</v>
      </c>
      <c r="FV852" s="53">
        <v>555.90790000000004</v>
      </c>
      <c r="FW852" s="53">
        <v>16.264510000000001</v>
      </c>
      <c r="FX852" s="53">
        <v>1</v>
      </c>
    </row>
    <row r="853" spans="1:180" x14ac:dyDescent="0.3">
      <c r="A853" t="s">
        <v>174</v>
      </c>
      <c r="B853" t="s">
        <v>220</v>
      </c>
      <c r="C853" t="s">
        <v>0</v>
      </c>
      <c r="D853" t="s">
        <v>248</v>
      </c>
      <c r="E853" t="s">
        <v>187</v>
      </c>
      <c r="F853" t="s">
        <v>233</v>
      </c>
      <c r="G853" t="s">
        <v>242</v>
      </c>
      <c r="H853" s="53">
        <v>26</v>
      </c>
      <c r="I853" s="53">
        <v>5.0175659999999997E-2</v>
      </c>
      <c r="J853" s="53">
        <v>4.994821E-2</v>
      </c>
      <c r="K853" s="53">
        <v>4.903337E-2</v>
      </c>
      <c r="L853" s="53">
        <v>4.4789990000000002E-2</v>
      </c>
      <c r="M853" s="53">
        <v>4.5466199999999998E-2</v>
      </c>
      <c r="N853" s="53">
        <v>4.669218E-2</v>
      </c>
      <c r="O853" s="53">
        <v>3.9934230000000001E-2</v>
      </c>
      <c r="P853" s="53">
        <v>4.1359470000000002E-2</v>
      </c>
      <c r="Q853" s="53">
        <v>3.8065139999999997E-2</v>
      </c>
      <c r="R853" s="53">
        <v>4.329239E-2</v>
      </c>
      <c r="S853" s="53">
        <v>4.2170359999999997E-2</v>
      </c>
      <c r="T853" s="53">
        <v>4.4406050000000002E-2</v>
      </c>
      <c r="U853" s="53">
        <v>5.1906760000000003E-2</v>
      </c>
      <c r="V853" s="53">
        <v>4.3616589999999997E-2</v>
      </c>
      <c r="W853" s="53">
        <v>4.4508880000000001E-2</v>
      </c>
      <c r="X853" s="53">
        <v>4.3798120000000003E-2</v>
      </c>
      <c r="Y853" s="53">
        <v>4.2147789999999997E-2</v>
      </c>
      <c r="Z853" s="53">
        <v>4.0677600000000001E-2</v>
      </c>
      <c r="AA853" s="53">
        <v>4.2721540000000002E-2</v>
      </c>
      <c r="AB853" s="53">
        <v>4.9886800000000002E-2</v>
      </c>
      <c r="AC853" s="53">
        <v>5.5928369999999998E-2</v>
      </c>
      <c r="AD853" s="53">
        <v>5.9237619999999998E-2</v>
      </c>
      <c r="AE853" s="53">
        <v>5.2338599999999999E-2</v>
      </c>
      <c r="AF853" s="53">
        <v>5.063898E-2</v>
      </c>
      <c r="AG853" s="53">
        <v>-9.8622399999999995E-3</v>
      </c>
      <c r="AH853" s="53">
        <v>-1.060651E-2</v>
      </c>
      <c r="AI853" s="53">
        <v>-8.5593000000000006E-3</v>
      </c>
      <c r="AJ853" s="53">
        <v>-1.1021420000000001E-2</v>
      </c>
      <c r="AK853" s="53">
        <v>-9.8315299999999998E-3</v>
      </c>
      <c r="AL853" s="53">
        <v>-9.0873499999999992E-3</v>
      </c>
      <c r="AM853" s="53">
        <v>-8.9089000000000008E-3</v>
      </c>
      <c r="AN853" s="53">
        <v>-1.0455020000000001E-2</v>
      </c>
      <c r="AO853" s="53">
        <v>-9.8655600000000006E-3</v>
      </c>
      <c r="AP853" s="53">
        <v>-6.3614099999999996E-3</v>
      </c>
      <c r="AQ853" s="53">
        <v>-5.4332900000000003E-3</v>
      </c>
      <c r="AR853" s="53">
        <v>-5.3548099999999998E-3</v>
      </c>
      <c r="AS853" s="53">
        <v>-1.35075E-3</v>
      </c>
      <c r="AT853" s="53">
        <v>-7.2905899999999996E-3</v>
      </c>
      <c r="AU853" s="53">
        <v>-4.5083700000000003E-3</v>
      </c>
      <c r="AV853" s="53">
        <v>-5.7052800000000001E-3</v>
      </c>
      <c r="AW853" s="53">
        <v>-9.1486099999999997E-3</v>
      </c>
      <c r="AX853" s="53">
        <v>-1.054998E-2</v>
      </c>
      <c r="AY853" s="53">
        <v>-1.162878E-2</v>
      </c>
      <c r="AZ853" s="53">
        <v>-8.0101800000000004E-3</v>
      </c>
      <c r="BA853" s="53">
        <v>-4.7727799999999999E-3</v>
      </c>
      <c r="BB853" s="53">
        <v>-6.7676799999999999E-3</v>
      </c>
      <c r="BC853" s="53">
        <v>-9.1979599999999998E-3</v>
      </c>
      <c r="BD853" s="53">
        <v>-9.7473999999999998E-3</v>
      </c>
      <c r="BE853" s="53">
        <v>-7.0032899999999997E-3</v>
      </c>
      <c r="BF853" s="53">
        <v>-6.6929199999999998E-3</v>
      </c>
      <c r="BG853" s="53">
        <v>-5.4098499999999999E-3</v>
      </c>
      <c r="BH853" s="53">
        <v>-8.6548400000000004E-3</v>
      </c>
      <c r="BI853" s="53">
        <v>-7.3759300000000002E-3</v>
      </c>
      <c r="BJ853" s="53">
        <v>-5.6371499999999996E-3</v>
      </c>
      <c r="BK853" s="53">
        <v>-3.55194E-3</v>
      </c>
      <c r="BL853" s="53">
        <v>-3.3102499999999998E-3</v>
      </c>
      <c r="BM853" s="53">
        <v>-4.8827100000000002E-3</v>
      </c>
      <c r="BN853" s="53">
        <v>-1.11647E-3</v>
      </c>
      <c r="BO853" s="53">
        <v>-2.1431599999999999E-3</v>
      </c>
      <c r="BP853" s="53">
        <v>-1.50001E-3</v>
      </c>
      <c r="BQ853" s="53">
        <v>4.9791699999999998E-3</v>
      </c>
      <c r="BR853" s="53">
        <v>-2.1777699999999999E-3</v>
      </c>
      <c r="BS853" s="53">
        <v>-3.7792000000000001E-4</v>
      </c>
      <c r="BT853" s="53">
        <v>-1.92235E-3</v>
      </c>
      <c r="BU853" s="53">
        <v>-4.3229100000000001E-3</v>
      </c>
      <c r="BV853" s="53">
        <v>-6.3410300000000001E-3</v>
      </c>
      <c r="BW853" s="53">
        <v>-6.2417999999999996E-3</v>
      </c>
      <c r="BX853" s="53">
        <v>-8.8263000000000002E-4</v>
      </c>
      <c r="BY853" s="53">
        <v>6.8732999999999999E-4</v>
      </c>
      <c r="BZ853" s="53">
        <v>-2.8339400000000001E-3</v>
      </c>
      <c r="CA853" s="53">
        <v>-6.3010000000000002E-3</v>
      </c>
      <c r="CB853" s="53">
        <v>-6.5686499999999997E-3</v>
      </c>
      <c r="CC853" s="53">
        <v>-5.0231900000000003E-3</v>
      </c>
      <c r="CD853" s="53">
        <v>-3.9823799999999998E-3</v>
      </c>
      <c r="CE853" s="53">
        <v>-3.2285399999999998E-3</v>
      </c>
      <c r="CF853" s="53">
        <v>-7.0157500000000003E-3</v>
      </c>
      <c r="CG853" s="53">
        <v>-5.6752E-3</v>
      </c>
      <c r="CH853" s="53">
        <v>-3.2475500000000001E-3</v>
      </c>
      <c r="CI853" s="53">
        <v>1.5826999999999999E-4</v>
      </c>
      <c r="CJ853" s="53">
        <v>1.6382E-3</v>
      </c>
      <c r="CK853" s="53">
        <v>-1.4316000000000001E-3</v>
      </c>
      <c r="CL853" s="53">
        <v>2.51615E-3</v>
      </c>
      <c r="CM853" s="53">
        <v>1.3557E-4</v>
      </c>
      <c r="CN853" s="53">
        <v>1.16982E-3</v>
      </c>
      <c r="CO853" s="53">
        <v>9.36326E-3</v>
      </c>
      <c r="CP853" s="53">
        <v>1.3633499999999999E-3</v>
      </c>
      <c r="CQ853" s="53">
        <v>2.4828099999999998E-3</v>
      </c>
      <c r="CR853" s="53">
        <v>6.9769000000000005E-4</v>
      </c>
      <c r="CS853" s="53">
        <v>-9.8065000000000001E-4</v>
      </c>
      <c r="CT853" s="53">
        <v>-3.4259199999999998E-3</v>
      </c>
      <c r="CU853" s="53">
        <v>-2.5108000000000001E-3</v>
      </c>
      <c r="CV853" s="53">
        <v>4.0538900000000001E-3</v>
      </c>
      <c r="CW853" s="53">
        <v>4.4689899999999999E-3</v>
      </c>
      <c r="CX853" s="53">
        <v>-1.0944E-4</v>
      </c>
      <c r="CY853" s="53">
        <v>-4.2945800000000001E-3</v>
      </c>
      <c r="CZ853" s="53">
        <v>-4.3670499999999999E-3</v>
      </c>
      <c r="DA853" s="53">
        <v>-3.0430800000000001E-3</v>
      </c>
      <c r="DB853" s="53">
        <v>-1.2718300000000001E-3</v>
      </c>
      <c r="DC853" s="53">
        <v>-1.0472400000000001E-3</v>
      </c>
      <c r="DD853" s="53">
        <v>-5.3766700000000001E-3</v>
      </c>
      <c r="DE853" s="53">
        <v>-3.9744699999999999E-3</v>
      </c>
      <c r="DF853" s="53">
        <v>-8.5795000000000001E-4</v>
      </c>
      <c r="DG853" s="53">
        <v>3.86849E-3</v>
      </c>
      <c r="DH853" s="53">
        <v>6.5866400000000004E-3</v>
      </c>
      <c r="DI853" s="53">
        <v>2.0195E-3</v>
      </c>
      <c r="DJ853" s="53">
        <v>6.1487800000000004E-3</v>
      </c>
      <c r="DK853" s="53">
        <v>2.4142999999999999E-3</v>
      </c>
      <c r="DL853" s="53">
        <v>3.83965E-3</v>
      </c>
      <c r="DM853" s="53">
        <v>1.374735E-2</v>
      </c>
      <c r="DN853" s="53">
        <v>4.9044800000000001E-3</v>
      </c>
      <c r="DO853" s="53">
        <v>5.3435399999999999E-3</v>
      </c>
      <c r="DP853" s="53">
        <v>3.3177300000000001E-3</v>
      </c>
      <c r="DQ853" s="53">
        <v>2.3616100000000001E-3</v>
      </c>
      <c r="DR853" s="53">
        <v>-5.1081E-4</v>
      </c>
      <c r="DS853" s="53">
        <v>1.22021E-3</v>
      </c>
      <c r="DT853" s="53">
        <v>8.9904100000000008E-3</v>
      </c>
      <c r="DU853" s="53">
        <v>8.2506599999999999E-3</v>
      </c>
      <c r="DV853" s="53">
        <v>2.6150499999999998E-3</v>
      </c>
      <c r="DW853" s="53">
        <v>-2.2881500000000001E-3</v>
      </c>
      <c r="DX853" s="53">
        <v>-2.1654600000000001E-3</v>
      </c>
      <c r="DY853" s="53">
        <v>-1.8412999999999999E-4</v>
      </c>
      <c r="DZ853" s="53">
        <v>2.6417599999999999E-3</v>
      </c>
      <c r="EA853" s="53">
        <v>2.1022200000000001E-3</v>
      </c>
      <c r="EB853" s="53">
        <v>-3.01009E-3</v>
      </c>
      <c r="EC853" s="53">
        <v>-1.51888E-3</v>
      </c>
      <c r="ED853" s="53">
        <v>2.5922499999999999E-3</v>
      </c>
      <c r="EE853" s="53">
        <v>9.2254399999999997E-3</v>
      </c>
      <c r="EF853" s="53">
        <v>1.3731409999999999E-2</v>
      </c>
      <c r="EG853" s="53">
        <v>7.0023500000000001E-3</v>
      </c>
      <c r="EH853" s="53">
        <v>1.139371E-2</v>
      </c>
      <c r="EI853" s="53">
        <v>5.7044299999999999E-3</v>
      </c>
      <c r="EJ853" s="53">
        <v>7.6944500000000002E-3</v>
      </c>
      <c r="EK853" s="53">
        <v>2.0077279999999999E-2</v>
      </c>
      <c r="EL853" s="53">
        <v>1.001731E-2</v>
      </c>
      <c r="EM853" s="53">
        <v>9.4739799999999999E-3</v>
      </c>
      <c r="EN853" s="53">
        <v>7.10065E-3</v>
      </c>
      <c r="EO853" s="53">
        <v>7.1872999999999998E-3</v>
      </c>
      <c r="EP853" s="53">
        <v>3.6981399999999999E-3</v>
      </c>
      <c r="EQ853" s="53">
        <v>6.6071799999999998E-3</v>
      </c>
      <c r="ER853" s="53">
        <v>1.6117960000000001E-2</v>
      </c>
      <c r="ES853" s="53">
        <v>1.3710770000000001E-2</v>
      </c>
      <c r="ET853" s="53">
        <v>6.5487899999999996E-3</v>
      </c>
      <c r="EU853" s="53">
        <v>6.0880999999999999E-4</v>
      </c>
      <c r="EV853" s="53">
        <v>1.0133E-3</v>
      </c>
      <c r="EW853" s="53">
        <v>59.866680000000002</v>
      </c>
      <c r="EX853" s="53">
        <v>59.055309999999999</v>
      </c>
      <c r="EY853" s="53">
        <v>58.210209999999996</v>
      </c>
      <c r="EZ853" s="53">
        <v>57.446269999999998</v>
      </c>
      <c r="FA853" s="53">
        <v>56.75967</v>
      </c>
      <c r="FB853" s="53">
        <v>56.347569999999997</v>
      </c>
      <c r="FC853" s="53">
        <v>56.685250000000003</v>
      </c>
      <c r="FD853" s="53">
        <v>59.434130000000003</v>
      </c>
      <c r="FE853" s="53">
        <v>63.336109999999998</v>
      </c>
      <c r="FF853" s="53">
        <v>67.495729999999995</v>
      </c>
      <c r="FG853" s="53">
        <v>71.537540000000007</v>
      </c>
      <c r="FH853" s="53">
        <v>75.63579</v>
      </c>
      <c r="FI853" s="53">
        <v>78.937950000000001</v>
      </c>
      <c r="FJ853" s="53">
        <v>81.301479999999998</v>
      </c>
      <c r="FK853" s="53">
        <v>82.519109999999998</v>
      </c>
      <c r="FL853" s="53">
        <v>82.414789999999996</v>
      </c>
      <c r="FM853" s="53">
        <v>81.278099999999995</v>
      </c>
      <c r="FN853" s="53">
        <v>79.537090000000006</v>
      </c>
      <c r="FO853" s="53">
        <v>76.607020000000006</v>
      </c>
      <c r="FP853" s="53">
        <v>72.472570000000005</v>
      </c>
      <c r="FQ853" s="53">
        <v>67.695589999999996</v>
      </c>
      <c r="FR853" s="53">
        <v>64.444919999999996</v>
      </c>
      <c r="FS853" s="53">
        <v>62.607460000000003</v>
      </c>
      <c r="FT853" s="53">
        <v>61.488979999999998</v>
      </c>
      <c r="FU853" s="53">
        <v>278</v>
      </c>
      <c r="FV853" s="53">
        <v>526.69200000000001</v>
      </c>
      <c r="FW853" s="53">
        <v>15.41596</v>
      </c>
      <c r="FX853" s="53">
        <v>1</v>
      </c>
    </row>
    <row r="854" spans="1:180" x14ac:dyDescent="0.3">
      <c r="A854" t="s">
        <v>174</v>
      </c>
      <c r="B854" t="s">
        <v>220</v>
      </c>
      <c r="C854" t="s">
        <v>0</v>
      </c>
      <c r="D854" t="s">
        <v>227</v>
      </c>
      <c r="E854" t="s">
        <v>187</v>
      </c>
      <c r="F854" t="s">
        <v>233</v>
      </c>
      <c r="G854" t="s">
        <v>242</v>
      </c>
      <c r="H854" s="53">
        <v>26</v>
      </c>
      <c r="I854" s="53">
        <v>4.6608299999999998E-2</v>
      </c>
      <c r="J854" s="53">
        <v>4.5357599999999998E-2</v>
      </c>
      <c r="K854" s="53">
        <v>4.5099E-2</v>
      </c>
      <c r="L854" s="53">
        <v>4.410008E-2</v>
      </c>
      <c r="M854" s="53">
        <v>4.4629389999999998E-2</v>
      </c>
      <c r="N854" s="53">
        <v>4.7702069999999999E-2</v>
      </c>
      <c r="O854" s="53">
        <v>4.4062039999999997E-2</v>
      </c>
      <c r="P854" s="53">
        <v>4.359238E-2</v>
      </c>
      <c r="Q854" s="53">
        <v>4.1939690000000002E-2</v>
      </c>
      <c r="R854" s="53">
        <v>4.6019299999999999E-2</v>
      </c>
      <c r="S854" s="53">
        <v>4.6543330000000001E-2</v>
      </c>
      <c r="T854" s="53">
        <v>4.7522700000000001E-2</v>
      </c>
      <c r="U854" s="53">
        <v>4.8419490000000003E-2</v>
      </c>
      <c r="V854" s="53">
        <v>4.8990810000000003E-2</v>
      </c>
      <c r="W854" s="53">
        <v>5.163761E-2</v>
      </c>
      <c r="X854" s="53">
        <v>4.7097600000000003E-2</v>
      </c>
      <c r="Y854" s="53">
        <v>4.6288290000000003E-2</v>
      </c>
      <c r="Z854" s="53">
        <v>4.6185049999999998E-2</v>
      </c>
      <c r="AA854" s="53">
        <v>4.7495210000000003E-2</v>
      </c>
      <c r="AB854" s="53">
        <v>4.9746369999999998E-2</v>
      </c>
      <c r="AC854" s="53">
        <v>5.4516769999999999E-2</v>
      </c>
      <c r="AD854" s="53">
        <v>5.4320970000000003E-2</v>
      </c>
      <c r="AE854" s="53">
        <v>5.1320909999999997E-2</v>
      </c>
      <c r="AF854" s="53">
        <v>5.0675329999999998E-2</v>
      </c>
      <c r="AG854" s="53">
        <v>-1.1879000000000001E-2</v>
      </c>
      <c r="AH854" s="53">
        <v>-1.2086970000000001E-2</v>
      </c>
      <c r="AI854" s="53">
        <v>-1.0565969999999999E-2</v>
      </c>
      <c r="AJ854" s="53">
        <v>-1.024308E-2</v>
      </c>
      <c r="AK854" s="53">
        <v>-9.6017800000000007E-3</v>
      </c>
      <c r="AL854" s="53">
        <v>-9.3051899999999996E-3</v>
      </c>
      <c r="AM854" s="53">
        <v>-5.5559800000000003E-3</v>
      </c>
      <c r="AN854" s="53">
        <v>-4.61299E-3</v>
      </c>
      <c r="AO854" s="53">
        <v>-4.6075100000000004E-3</v>
      </c>
      <c r="AP854" s="53">
        <v>-2.1124E-3</v>
      </c>
      <c r="AQ854" s="53">
        <v>-2.8455899999999998E-3</v>
      </c>
      <c r="AR854" s="53">
        <v>-3.9564099999999996E-3</v>
      </c>
      <c r="AS854" s="53">
        <v>-4.0044099999999999E-3</v>
      </c>
      <c r="AT854" s="53">
        <v>-3.9679900000000002E-3</v>
      </c>
      <c r="AU854" s="53">
        <v>-2.5793600000000002E-3</v>
      </c>
      <c r="AV854" s="53">
        <v>-5.1550399999999996E-3</v>
      </c>
      <c r="AW854" s="53">
        <v>-3.8078600000000002E-3</v>
      </c>
      <c r="AX854" s="53">
        <v>-5.2736099999999998E-3</v>
      </c>
      <c r="AY854" s="53">
        <v>-7.6726099999999998E-3</v>
      </c>
      <c r="AZ854" s="53">
        <v>-6.7814299999999997E-3</v>
      </c>
      <c r="BA854" s="53">
        <v>-7.0098000000000001E-3</v>
      </c>
      <c r="BB854" s="53">
        <v>-1.3366360000000001E-2</v>
      </c>
      <c r="BC854" s="53">
        <v>-1.1789569999999999E-2</v>
      </c>
      <c r="BD854" s="53">
        <v>-9.9591999999999997E-3</v>
      </c>
      <c r="BE854" s="53">
        <v>-9.1918099999999999E-3</v>
      </c>
      <c r="BF854" s="53">
        <v>-9.5438799999999994E-3</v>
      </c>
      <c r="BG854" s="53">
        <v>-7.9871600000000001E-3</v>
      </c>
      <c r="BH854" s="53">
        <v>-7.9838400000000007E-3</v>
      </c>
      <c r="BI854" s="53">
        <v>-7.1831600000000001E-3</v>
      </c>
      <c r="BJ854" s="53">
        <v>-4.6337699999999997E-3</v>
      </c>
      <c r="BK854" s="53">
        <v>4.1199999999999999E-5</v>
      </c>
      <c r="BL854" s="53">
        <v>3.1611999999999998E-4</v>
      </c>
      <c r="BM854" s="53">
        <v>-1.37308E-3</v>
      </c>
      <c r="BN854" s="53">
        <v>1.57646E-3</v>
      </c>
      <c r="BO854" s="53">
        <v>5.3932000000000003E-4</v>
      </c>
      <c r="BP854" s="53">
        <v>-3.5451999999999999E-4</v>
      </c>
      <c r="BQ854" s="53">
        <v>1.682E-4</v>
      </c>
      <c r="BR854" s="53">
        <v>5.2386000000000002E-4</v>
      </c>
      <c r="BS854" s="53">
        <v>2.2489200000000002E-3</v>
      </c>
      <c r="BT854" s="53">
        <v>-1.3822800000000001E-3</v>
      </c>
      <c r="BU854" s="53">
        <v>-3.8240000000000003E-4</v>
      </c>
      <c r="BV854" s="53">
        <v>-8.0902000000000003E-4</v>
      </c>
      <c r="BW854" s="53">
        <v>-1.24993E-3</v>
      </c>
      <c r="BX854" s="53">
        <v>-1.0916000000000001E-4</v>
      </c>
      <c r="BY854" s="53">
        <v>-1.42728E-3</v>
      </c>
      <c r="BZ854" s="53">
        <v>-9.3565799999999998E-3</v>
      </c>
      <c r="CA854" s="53">
        <v>-8.4431200000000001E-3</v>
      </c>
      <c r="CB854" s="53">
        <v>-6.4633099999999999E-3</v>
      </c>
      <c r="CC854" s="53">
        <v>-7.33068E-3</v>
      </c>
      <c r="CD854" s="53">
        <v>-7.7825400000000001E-3</v>
      </c>
      <c r="CE854" s="53">
        <v>-6.2010800000000003E-3</v>
      </c>
      <c r="CF854" s="53">
        <v>-6.4190999999999996E-3</v>
      </c>
      <c r="CG854" s="53">
        <v>-5.5080399999999996E-3</v>
      </c>
      <c r="CH854" s="53">
        <v>-1.39835E-3</v>
      </c>
      <c r="CI854" s="53">
        <v>3.91779E-3</v>
      </c>
      <c r="CJ854" s="53">
        <v>3.7300100000000002E-3</v>
      </c>
      <c r="CK854" s="53">
        <v>8.6706999999999995E-4</v>
      </c>
      <c r="CL854" s="53">
        <v>4.1313499999999998E-3</v>
      </c>
      <c r="CM854" s="53">
        <v>2.88369E-3</v>
      </c>
      <c r="CN854" s="53">
        <v>2.14015E-3</v>
      </c>
      <c r="CO854" s="53">
        <v>3.05814E-3</v>
      </c>
      <c r="CP854" s="53">
        <v>3.6348999999999999E-3</v>
      </c>
      <c r="CQ854" s="53">
        <v>5.5929700000000001E-3</v>
      </c>
      <c r="CR854" s="53">
        <v>1.23072E-3</v>
      </c>
      <c r="CS854" s="53">
        <v>1.9900600000000001E-3</v>
      </c>
      <c r="CT854" s="53">
        <v>2.2831399999999999E-3</v>
      </c>
      <c r="CU854" s="53">
        <v>3.1983900000000002E-3</v>
      </c>
      <c r="CV854" s="53">
        <v>4.5120300000000002E-3</v>
      </c>
      <c r="CW854" s="53">
        <v>2.4391600000000001E-3</v>
      </c>
      <c r="CX854" s="53">
        <v>-6.5794199999999999E-3</v>
      </c>
      <c r="CY854" s="53">
        <v>-6.1253799999999997E-3</v>
      </c>
      <c r="CZ854" s="53">
        <v>-4.04207E-3</v>
      </c>
      <c r="DA854" s="53">
        <v>-5.4695400000000002E-3</v>
      </c>
      <c r="DB854" s="53">
        <v>-6.0212E-3</v>
      </c>
      <c r="DC854" s="53">
        <v>-4.4149999999999997E-3</v>
      </c>
      <c r="DD854" s="53">
        <v>-4.8543600000000003E-3</v>
      </c>
      <c r="DE854" s="53">
        <v>-3.8329100000000001E-3</v>
      </c>
      <c r="DF854" s="53">
        <v>1.83706E-3</v>
      </c>
      <c r="DG854" s="53">
        <v>7.79439E-3</v>
      </c>
      <c r="DH854" s="53">
        <v>7.1438999999999999E-3</v>
      </c>
      <c r="DI854" s="53">
        <v>3.1072199999999999E-3</v>
      </c>
      <c r="DJ854" s="53">
        <v>6.6862500000000004E-3</v>
      </c>
      <c r="DK854" s="53">
        <v>5.2280599999999997E-3</v>
      </c>
      <c r="DL854" s="53">
        <v>4.6348099999999996E-3</v>
      </c>
      <c r="DM854" s="53">
        <v>5.9480799999999997E-3</v>
      </c>
      <c r="DN854" s="53">
        <v>6.7459399999999997E-3</v>
      </c>
      <c r="DO854" s="53">
        <v>8.9370200000000004E-3</v>
      </c>
      <c r="DP854" s="53">
        <v>3.8437200000000001E-3</v>
      </c>
      <c r="DQ854" s="53">
        <v>4.3625299999999999E-3</v>
      </c>
      <c r="DR854" s="53">
        <v>5.3753000000000004E-3</v>
      </c>
      <c r="DS854" s="53">
        <v>7.6467100000000001E-3</v>
      </c>
      <c r="DT854" s="53">
        <v>9.1332300000000009E-3</v>
      </c>
      <c r="DU854" s="53">
        <v>6.3055999999999997E-3</v>
      </c>
      <c r="DV854" s="53">
        <v>-3.80226E-3</v>
      </c>
      <c r="DW854" s="53">
        <v>-3.8076400000000002E-3</v>
      </c>
      <c r="DX854" s="53">
        <v>-1.62083E-3</v>
      </c>
      <c r="DY854" s="53">
        <v>-2.7823600000000002E-3</v>
      </c>
      <c r="DZ854" s="53">
        <v>-3.47811E-3</v>
      </c>
      <c r="EA854" s="53">
        <v>-1.8361899999999999E-3</v>
      </c>
      <c r="EB854" s="53">
        <v>-2.5951199999999998E-3</v>
      </c>
      <c r="EC854" s="53">
        <v>-1.4143000000000001E-3</v>
      </c>
      <c r="ED854" s="53">
        <v>6.5084799999999996E-3</v>
      </c>
      <c r="EE854" s="53">
        <v>1.339157E-2</v>
      </c>
      <c r="EF854" s="53">
        <v>1.207301E-2</v>
      </c>
      <c r="EG854" s="53">
        <v>6.34164E-3</v>
      </c>
      <c r="EH854" s="53">
        <v>1.037511E-2</v>
      </c>
      <c r="EI854" s="53">
        <v>8.6129699999999993E-3</v>
      </c>
      <c r="EJ854" s="53">
        <v>8.2367099999999995E-3</v>
      </c>
      <c r="EK854" s="53">
        <v>1.012069E-2</v>
      </c>
      <c r="EL854" s="53">
        <v>1.1237789999999999E-2</v>
      </c>
      <c r="EM854" s="53">
        <v>1.3765299999999999E-2</v>
      </c>
      <c r="EN854" s="53">
        <v>7.6164700000000002E-3</v>
      </c>
      <c r="EO854" s="53">
        <v>7.7879899999999998E-3</v>
      </c>
      <c r="EP854" s="53">
        <v>9.8399000000000004E-3</v>
      </c>
      <c r="EQ854" s="53">
        <v>1.4069389999999999E-2</v>
      </c>
      <c r="ER854" s="53">
        <v>1.58055E-2</v>
      </c>
      <c r="ES854" s="53">
        <v>1.188812E-2</v>
      </c>
      <c r="ET854" s="53">
        <v>2.0751E-4</v>
      </c>
      <c r="EU854" s="53">
        <v>-4.6118999999999999E-4</v>
      </c>
      <c r="EV854" s="53">
        <v>1.87506E-3</v>
      </c>
      <c r="EW854" s="53">
        <v>59.061230000000002</v>
      </c>
      <c r="EX854" s="53">
        <v>57.924460000000003</v>
      </c>
      <c r="EY854" s="53">
        <v>56.999020000000002</v>
      </c>
      <c r="EZ854" s="53">
        <v>56.205689999999997</v>
      </c>
      <c r="FA854" s="53">
        <v>55.49747</v>
      </c>
      <c r="FB854" s="53">
        <v>54.907380000000003</v>
      </c>
      <c r="FC854" s="53">
        <v>55.510379999999998</v>
      </c>
      <c r="FD854" s="53">
        <v>58.502290000000002</v>
      </c>
      <c r="FE854" s="53">
        <v>62.036140000000003</v>
      </c>
      <c r="FF854" s="53">
        <v>65.861919999999998</v>
      </c>
      <c r="FG854" s="53">
        <v>69.819659999999999</v>
      </c>
      <c r="FH854" s="53">
        <v>73.860200000000006</v>
      </c>
      <c r="FI854" s="53">
        <v>77.018640000000005</v>
      </c>
      <c r="FJ854" s="53">
        <v>78.94171</v>
      </c>
      <c r="FK854" s="53">
        <v>79.660229999999999</v>
      </c>
      <c r="FL854" s="53">
        <v>79.661869999999993</v>
      </c>
      <c r="FM854" s="53">
        <v>78.440160000000006</v>
      </c>
      <c r="FN854" s="53">
        <v>76.727440000000001</v>
      </c>
      <c r="FO854" s="53">
        <v>74.155649999999994</v>
      </c>
      <c r="FP854" s="53">
        <v>70.411540000000002</v>
      </c>
      <c r="FQ854" s="53">
        <v>66.156880000000001</v>
      </c>
      <c r="FR854" s="53">
        <v>63.212069999999997</v>
      </c>
      <c r="FS854" s="53">
        <v>61.425199999999997</v>
      </c>
      <c r="FT854" s="53">
        <v>60.127699999999997</v>
      </c>
      <c r="FU854" s="53">
        <v>278</v>
      </c>
      <c r="FV854" s="53">
        <v>526.69200000000001</v>
      </c>
      <c r="FW854" s="53">
        <v>15.41596</v>
      </c>
      <c r="FX854" s="53">
        <v>1</v>
      </c>
    </row>
    <row r="855" spans="1:180" x14ac:dyDescent="0.3">
      <c r="A855" t="s">
        <v>174</v>
      </c>
      <c r="B855" t="s">
        <v>220</v>
      </c>
      <c r="C855" t="s">
        <v>0</v>
      </c>
      <c r="D855" t="s">
        <v>248</v>
      </c>
      <c r="E855" t="s">
        <v>190</v>
      </c>
      <c r="F855" t="s">
        <v>233</v>
      </c>
      <c r="G855" t="s">
        <v>242</v>
      </c>
      <c r="H855" s="53">
        <v>26</v>
      </c>
      <c r="I855" s="53">
        <v>4.3991820000000001E-2</v>
      </c>
      <c r="J855" s="53">
        <v>4.4792489999999997E-2</v>
      </c>
      <c r="K855" s="53">
        <v>4.5524490000000001E-2</v>
      </c>
      <c r="L855" s="53">
        <v>4.5738760000000003E-2</v>
      </c>
      <c r="M855" s="53">
        <v>4.651288E-2</v>
      </c>
      <c r="N855" s="53">
        <v>4.7058080000000002E-2</v>
      </c>
      <c r="O855" s="53">
        <v>4.7941659999999997E-2</v>
      </c>
      <c r="P855" s="53">
        <v>3.7880129999999998E-2</v>
      </c>
      <c r="Q855" s="53">
        <v>3.612916E-2</v>
      </c>
      <c r="R855" s="53">
        <v>4.1089229999999997E-2</v>
      </c>
      <c r="S855" s="53">
        <v>4.1721340000000003E-2</v>
      </c>
      <c r="T855" s="53">
        <v>3.9158859999999997E-2</v>
      </c>
      <c r="U855" s="53">
        <v>4.1462279999999997E-2</v>
      </c>
      <c r="V855" s="53">
        <v>4.7281700000000003E-2</v>
      </c>
      <c r="W855" s="53">
        <v>4.5650099999999999E-2</v>
      </c>
      <c r="X855" s="53">
        <v>5.2751739999999998E-2</v>
      </c>
      <c r="Y855" s="53">
        <v>4.9289859999999998E-2</v>
      </c>
      <c r="Z855" s="53">
        <v>4.1535750000000003E-2</v>
      </c>
      <c r="AA855" s="53">
        <v>4.1216290000000003E-2</v>
      </c>
      <c r="AB855" s="53">
        <v>5.6152800000000003E-2</v>
      </c>
      <c r="AC855" s="53">
        <v>5.6964540000000001E-2</v>
      </c>
      <c r="AD855" s="53">
        <v>4.8968690000000002E-2</v>
      </c>
      <c r="AE855" s="53">
        <v>4.93923E-2</v>
      </c>
      <c r="AF855" s="53">
        <v>4.4775299999999997E-2</v>
      </c>
      <c r="AG855" s="53">
        <v>-1.2808760000000001E-2</v>
      </c>
      <c r="AH855" s="53">
        <v>-1.080588E-2</v>
      </c>
      <c r="AI855" s="53">
        <v>-8.82463E-3</v>
      </c>
      <c r="AJ855" s="53">
        <v>-8.2997999999999995E-3</v>
      </c>
      <c r="AK855" s="53">
        <v>-7.2372399999999998E-3</v>
      </c>
      <c r="AL855" s="53">
        <v>-8.4846299999999999E-3</v>
      </c>
      <c r="AM855" s="53">
        <v>-6.0948399999999998E-3</v>
      </c>
      <c r="AN855" s="53">
        <v>-7.53748E-3</v>
      </c>
      <c r="AO855" s="53">
        <v>-6.7862799999999996E-3</v>
      </c>
      <c r="AP855" s="53">
        <v>-2.6197199999999999E-3</v>
      </c>
      <c r="AQ855" s="53">
        <v>-2.6191000000000002E-4</v>
      </c>
      <c r="AR855" s="53">
        <v>-5.9648000000000001E-3</v>
      </c>
      <c r="AS855" s="53">
        <v>-6.70983E-3</v>
      </c>
      <c r="AT855" s="53">
        <v>-3.8730999999999998E-4</v>
      </c>
      <c r="AU855" s="53">
        <v>3.3595000000000001E-4</v>
      </c>
      <c r="AV855" s="53">
        <v>3.8940300000000001E-3</v>
      </c>
      <c r="AW855" s="53">
        <v>1.0691E-4</v>
      </c>
      <c r="AX855" s="53">
        <v>-8.79863E-3</v>
      </c>
      <c r="AY855" s="53">
        <v>-1.386685E-2</v>
      </c>
      <c r="AZ855" s="53">
        <v>-9.4281499999999997E-3</v>
      </c>
      <c r="BA855" s="53">
        <v>-9.8713800000000008E-3</v>
      </c>
      <c r="BB855" s="53">
        <v>-2.082442E-2</v>
      </c>
      <c r="BC855" s="53">
        <v>-1.42402E-2</v>
      </c>
      <c r="BD855" s="53">
        <v>-1.107168E-2</v>
      </c>
      <c r="BE855" s="53">
        <v>-9.1167599999999998E-3</v>
      </c>
      <c r="BF855" s="53">
        <v>-7.4645299999999996E-3</v>
      </c>
      <c r="BG855" s="53">
        <v>-5.5424699999999999E-3</v>
      </c>
      <c r="BH855" s="53">
        <v>-4.85178E-3</v>
      </c>
      <c r="BI855" s="53">
        <v>-3.7149000000000001E-3</v>
      </c>
      <c r="BJ855" s="53">
        <v>-5.0261999999999998E-3</v>
      </c>
      <c r="BK855" s="53">
        <v>-2.78802E-3</v>
      </c>
      <c r="BL855" s="53">
        <v>-3.3355899999999998E-3</v>
      </c>
      <c r="BM855" s="53">
        <v>-3.3681499999999999E-3</v>
      </c>
      <c r="BN855" s="53">
        <v>1.50764E-3</v>
      </c>
      <c r="BO855" s="53">
        <v>2.2561600000000001E-3</v>
      </c>
      <c r="BP855" s="53">
        <v>-2.3633700000000001E-3</v>
      </c>
      <c r="BQ855" s="53">
        <v>-1.37904E-3</v>
      </c>
      <c r="BR855" s="53">
        <v>4.6451900000000004E-3</v>
      </c>
      <c r="BS855" s="53">
        <v>3.9529600000000002E-3</v>
      </c>
      <c r="BT855" s="53">
        <v>9.2199799999999991E-3</v>
      </c>
      <c r="BU855" s="53">
        <v>5.2569299999999999E-3</v>
      </c>
      <c r="BV855" s="53">
        <v>-3.5527200000000001E-3</v>
      </c>
      <c r="BW855" s="53">
        <v>-7.2847399999999996E-3</v>
      </c>
      <c r="BX855" s="53">
        <v>-2.9036399999999999E-3</v>
      </c>
      <c r="BY855" s="53">
        <v>-5.1640399999999999E-3</v>
      </c>
      <c r="BZ855" s="53">
        <v>-1.345934E-2</v>
      </c>
      <c r="CA855" s="53">
        <v>-8.3016199999999991E-3</v>
      </c>
      <c r="CB855" s="53">
        <v>-8.2729899999999992E-3</v>
      </c>
      <c r="CC855" s="53">
        <v>-6.55969E-3</v>
      </c>
      <c r="CD855" s="53">
        <v>-5.1503199999999999E-3</v>
      </c>
      <c r="CE855" s="53">
        <v>-3.26925E-3</v>
      </c>
      <c r="CF855" s="53">
        <v>-2.4637000000000001E-3</v>
      </c>
      <c r="CG855" s="53">
        <v>-1.27535E-3</v>
      </c>
      <c r="CH855" s="53">
        <v>-2.6309100000000002E-3</v>
      </c>
      <c r="CI855" s="53">
        <v>-4.9773000000000005E-4</v>
      </c>
      <c r="CJ855" s="53">
        <v>-4.2538E-4</v>
      </c>
      <c r="CK855" s="53">
        <v>-1.00077E-3</v>
      </c>
      <c r="CL855" s="53">
        <v>4.3662400000000004E-3</v>
      </c>
      <c r="CM855" s="53">
        <v>4.00016E-3</v>
      </c>
      <c r="CN855" s="53">
        <v>1.3098E-4</v>
      </c>
      <c r="CO855" s="53">
        <v>2.3130500000000001E-3</v>
      </c>
      <c r="CP855" s="53">
        <v>8.1306899999999994E-3</v>
      </c>
      <c r="CQ855" s="53">
        <v>6.4580899999999997E-3</v>
      </c>
      <c r="CR855" s="53">
        <v>1.290872E-2</v>
      </c>
      <c r="CS855" s="53">
        <v>8.8238199999999996E-3</v>
      </c>
      <c r="CT855" s="53">
        <v>8.0580000000000004E-5</v>
      </c>
      <c r="CU855" s="53">
        <v>-2.7260000000000001E-3</v>
      </c>
      <c r="CV855" s="53">
        <v>1.6152199999999999E-3</v>
      </c>
      <c r="CW855" s="53">
        <v>-1.9037500000000001E-3</v>
      </c>
      <c r="CX855" s="53">
        <v>-8.3583100000000007E-3</v>
      </c>
      <c r="CY855" s="53">
        <v>-4.1885799999999999E-3</v>
      </c>
      <c r="CZ855" s="53">
        <v>-6.3346299999999999E-3</v>
      </c>
      <c r="DA855" s="53">
        <v>-4.0026200000000001E-3</v>
      </c>
      <c r="DB855" s="53">
        <v>-2.8361200000000001E-3</v>
      </c>
      <c r="DC855" s="53">
        <v>-9.960399999999999E-4</v>
      </c>
      <c r="DD855" s="53">
        <v>-7.5610000000000003E-5</v>
      </c>
      <c r="DE855" s="53">
        <v>1.1642099999999999E-3</v>
      </c>
      <c r="DF855" s="53">
        <v>-2.3561E-4</v>
      </c>
      <c r="DG855" s="53">
        <v>1.7925599999999999E-3</v>
      </c>
      <c r="DH855" s="53">
        <v>2.4848399999999999E-3</v>
      </c>
      <c r="DI855" s="53">
        <v>1.36662E-3</v>
      </c>
      <c r="DJ855" s="53">
        <v>7.2248399999999997E-3</v>
      </c>
      <c r="DK855" s="53">
        <v>5.7441699999999998E-3</v>
      </c>
      <c r="DL855" s="53">
        <v>2.62532E-3</v>
      </c>
      <c r="DM855" s="53">
        <v>6.00514E-3</v>
      </c>
      <c r="DN855" s="53">
        <v>1.161619E-2</v>
      </c>
      <c r="DO855" s="53">
        <v>8.9632099999999992E-3</v>
      </c>
      <c r="DP855" s="53">
        <v>1.6597460000000001E-2</v>
      </c>
      <c r="DQ855" s="53">
        <v>1.2390709999999999E-2</v>
      </c>
      <c r="DR855" s="53">
        <v>3.7138800000000001E-3</v>
      </c>
      <c r="DS855" s="53">
        <v>1.83275E-3</v>
      </c>
      <c r="DT855" s="53">
        <v>6.1340800000000001E-3</v>
      </c>
      <c r="DU855" s="53">
        <v>1.35655E-3</v>
      </c>
      <c r="DV855" s="53">
        <v>-3.25728E-3</v>
      </c>
      <c r="DW855" s="53">
        <v>-7.5539999999999998E-5</v>
      </c>
      <c r="DX855" s="53">
        <v>-4.3962699999999999E-3</v>
      </c>
      <c r="DY855" s="53">
        <v>-3.1062E-4</v>
      </c>
      <c r="DZ855" s="53">
        <v>5.0522000000000002E-4</v>
      </c>
      <c r="EA855" s="53">
        <v>2.2861299999999999E-3</v>
      </c>
      <c r="EB855" s="53">
        <v>3.3724100000000002E-3</v>
      </c>
      <c r="EC855" s="53">
        <v>4.6865400000000003E-3</v>
      </c>
      <c r="ED855" s="53">
        <v>3.22281E-3</v>
      </c>
      <c r="EE855" s="53">
        <v>5.0993799999999997E-3</v>
      </c>
      <c r="EF855" s="53">
        <v>6.6867200000000002E-3</v>
      </c>
      <c r="EG855" s="53">
        <v>4.7847499999999999E-3</v>
      </c>
      <c r="EH855" s="53">
        <v>1.13522E-2</v>
      </c>
      <c r="EI855" s="53">
        <v>8.2622400000000006E-3</v>
      </c>
      <c r="EJ855" s="53">
        <v>6.2267599999999996E-3</v>
      </c>
      <c r="EK855" s="53">
        <v>1.1335919999999999E-2</v>
      </c>
      <c r="EL855" s="53">
        <v>1.6648690000000001E-2</v>
      </c>
      <c r="EM855" s="53">
        <v>1.258022E-2</v>
      </c>
      <c r="EN855" s="53">
        <v>2.1923410000000001E-2</v>
      </c>
      <c r="EO855" s="53">
        <v>1.7540730000000001E-2</v>
      </c>
      <c r="EP855" s="53">
        <v>8.9597900000000005E-3</v>
      </c>
      <c r="EQ855" s="53">
        <v>8.4148499999999998E-3</v>
      </c>
      <c r="ER855" s="53">
        <v>1.2658600000000001E-2</v>
      </c>
      <c r="ES855" s="53">
        <v>6.0638899999999997E-3</v>
      </c>
      <c r="ET855" s="53">
        <v>4.1078E-3</v>
      </c>
      <c r="EU855" s="53">
        <v>5.8630399999999999E-3</v>
      </c>
      <c r="EV855" s="53">
        <v>-1.5975799999999999E-3</v>
      </c>
      <c r="EW855" s="53">
        <v>57.666670000000003</v>
      </c>
      <c r="EX855" s="53">
        <v>56.751199999999997</v>
      </c>
      <c r="EY855" s="53">
        <v>55.975819999999999</v>
      </c>
      <c r="EZ855" s="53">
        <v>55.385489999999997</v>
      </c>
      <c r="FA855" s="53">
        <v>54.954439999999998</v>
      </c>
      <c r="FB855" s="53">
        <v>54.564349999999997</v>
      </c>
      <c r="FC855" s="53">
        <v>54.3765</v>
      </c>
      <c r="FD855" s="53">
        <v>54.800960000000003</v>
      </c>
      <c r="FE855" s="53">
        <v>57.419269999999997</v>
      </c>
      <c r="FF855" s="53">
        <v>61.309950000000001</v>
      </c>
      <c r="FG855" s="53">
        <v>66.435249999999996</v>
      </c>
      <c r="FH855" s="53">
        <v>71.664069999999995</v>
      </c>
      <c r="FI855" s="53">
        <v>76.518780000000007</v>
      </c>
      <c r="FJ855" s="53">
        <v>80.533169999999998</v>
      </c>
      <c r="FK855" s="53">
        <v>83.10951</v>
      </c>
      <c r="FL855" s="53">
        <v>83.213629999999995</v>
      </c>
      <c r="FM855" s="53">
        <v>82.038970000000006</v>
      </c>
      <c r="FN855" s="53">
        <v>79.482810000000001</v>
      </c>
      <c r="FO855" s="53">
        <v>75.193049999999999</v>
      </c>
      <c r="FP855" s="53">
        <v>70.3703</v>
      </c>
      <c r="FQ855" s="53">
        <v>66.46942</v>
      </c>
      <c r="FR855" s="53">
        <v>63.576740000000001</v>
      </c>
      <c r="FS855" s="53">
        <v>61.859310000000001</v>
      </c>
      <c r="FT855" s="53">
        <v>60.336129999999997</v>
      </c>
      <c r="FU855" s="53">
        <v>278</v>
      </c>
      <c r="FV855" s="53">
        <v>555.90790000000004</v>
      </c>
      <c r="FW855" s="53">
        <v>16.264510000000001</v>
      </c>
      <c r="FX855" s="53">
        <v>1</v>
      </c>
    </row>
    <row r="856" spans="1:180" x14ac:dyDescent="0.3">
      <c r="A856" t="s">
        <v>174</v>
      </c>
      <c r="B856" t="s">
        <v>220</v>
      </c>
      <c r="C856" t="s">
        <v>0</v>
      </c>
      <c r="D856" t="s">
        <v>248</v>
      </c>
      <c r="E856" t="s">
        <v>188</v>
      </c>
      <c r="F856" t="s">
        <v>233</v>
      </c>
      <c r="G856" t="s">
        <v>242</v>
      </c>
      <c r="H856" s="53">
        <v>26</v>
      </c>
      <c r="I856" s="53">
        <v>4.8110060000000003E-2</v>
      </c>
      <c r="J856" s="53">
        <v>4.5140420000000001E-2</v>
      </c>
      <c r="K856" s="53">
        <v>4.4856420000000001E-2</v>
      </c>
      <c r="L856" s="53">
        <v>4.3353410000000002E-2</v>
      </c>
      <c r="M856" s="53">
        <v>4.3796120000000001E-2</v>
      </c>
      <c r="N856" s="53">
        <v>4.861178E-2</v>
      </c>
      <c r="O856" s="53">
        <v>4.1918810000000001E-2</v>
      </c>
      <c r="P856" s="53">
        <v>3.2689900000000001E-2</v>
      </c>
      <c r="Q856" s="53">
        <v>3.5617790000000003E-2</v>
      </c>
      <c r="R856" s="53">
        <v>3.968518E-2</v>
      </c>
      <c r="S856" s="53">
        <v>4.3291169999999997E-2</v>
      </c>
      <c r="T856" s="53">
        <v>4.4469979999999999E-2</v>
      </c>
      <c r="U856" s="53">
        <v>4.6649690000000001E-2</v>
      </c>
      <c r="V856" s="53">
        <v>4.7542870000000001E-2</v>
      </c>
      <c r="W856" s="53">
        <v>4.8085129999999997E-2</v>
      </c>
      <c r="X856" s="53">
        <v>4.869296E-2</v>
      </c>
      <c r="Y856" s="53">
        <v>4.7944420000000001E-2</v>
      </c>
      <c r="Z856" s="53">
        <v>4.2864670000000001E-2</v>
      </c>
      <c r="AA856" s="53">
        <v>4.8430750000000002E-2</v>
      </c>
      <c r="AB856" s="53">
        <v>5.1681919999999999E-2</v>
      </c>
      <c r="AC856" s="53">
        <v>5.3557529999999999E-2</v>
      </c>
      <c r="AD856" s="53">
        <v>5.4322349999999998E-2</v>
      </c>
      <c r="AE856" s="53">
        <v>5.1599569999999997E-2</v>
      </c>
      <c r="AF856" s="53">
        <v>4.8376559999999999E-2</v>
      </c>
      <c r="AG856" s="53">
        <v>-1.3390239999999999E-2</v>
      </c>
      <c r="AH856" s="53">
        <v>-1.399742E-2</v>
      </c>
      <c r="AI856" s="53">
        <v>-1.2855460000000001E-2</v>
      </c>
      <c r="AJ856" s="53">
        <v>-1.438886E-2</v>
      </c>
      <c r="AK856" s="53">
        <v>-1.4437790000000001E-2</v>
      </c>
      <c r="AL856" s="53">
        <v>-1.2147359999999999E-2</v>
      </c>
      <c r="AM856" s="53">
        <v>-1.1921599999999999E-2</v>
      </c>
      <c r="AN856" s="53">
        <v>-1.979821E-2</v>
      </c>
      <c r="AO856" s="53">
        <v>-1.3967220000000001E-2</v>
      </c>
      <c r="AP856" s="53">
        <v>-1.139922E-2</v>
      </c>
      <c r="AQ856" s="53">
        <v>-6.4335399999999997E-3</v>
      </c>
      <c r="AR856" s="53">
        <v>-6.5257199999999996E-3</v>
      </c>
      <c r="AS856" s="53">
        <v>-6.13248E-3</v>
      </c>
      <c r="AT856" s="53">
        <v>-5.8220600000000004E-3</v>
      </c>
      <c r="AU856" s="53">
        <v>-5.5238199999999996E-3</v>
      </c>
      <c r="AV856" s="53">
        <v>-5.0137200000000002E-3</v>
      </c>
      <c r="AW856" s="53">
        <v>-6.2060700000000002E-3</v>
      </c>
      <c r="AX856" s="53">
        <v>-1.329761E-2</v>
      </c>
      <c r="AY856" s="53">
        <v>-9.7185699999999993E-3</v>
      </c>
      <c r="AZ856" s="53">
        <v>-9.0096800000000008E-3</v>
      </c>
      <c r="BA856" s="53">
        <v>-1.253811E-2</v>
      </c>
      <c r="BB856" s="53">
        <v>-1.4892900000000001E-2</v>
      </c>
      <c r="BC856" s="53">
        <v>-1.3557339999999999E-2</v>
      </c>
      <c r="BD856" s="53">
        <v>-1.271711E-2</v>
      </c>
      <c r="BE856" s="53">
        <v>-9.0746300000000002E-3</v>
      </c>
      <c r="BF856" s="53">
        <v>-1.0475999999999999E-2</v>
      </c>
      <c r="BG856" s="53">
        <v>-9.4608000000000001E-3</v>
      </c>
      <c r="BH856" s="53">
        <v>-1.1093199999999999E-2</v>
      </c>
      <c r="BI856" s="53">
        <v>-1.11926E-2</v>
      </c>
      <c r="BJ856" s="53">
        <v>-6.90334E-3</v>
      </c>
      <c r="BK856" s="53">
        <v>-4.9991899999999997E-3</v>
      </c>
      <c r="BL856" s="53">
        <v>-1.2084869999999999E-2</v>
      </c>
      <c r="BM856" s="53">
        <v>-8.2851799999999996E-3</v>
      </c>
      <c r="BN856" s="53">
        <v>-5.3243300000000004E-3</v>
      </c>
      <c r="BO856" s="53">
        <v>-1.8438899999999999E-3</v>
      </c>
      <c r="BP856" s="53">
        <v>-1.8257099999999999E-3</v>
      </c>
      <c r="BQ856" s="53">
        <v>-5.8065000000000005E-4</v>
      </c>
      <c r="BR856" s="53">
        <v>5.2086999999999999E-4</v>
      </c>
      <c r="BS856" s="53">
        <v>4.2164999999999998E-4</v>
      </c>
      <c r="BT856" s="53">
        <v>4.5250999999999999E-4</v>
      </c>
      <c r="BU856" s="53">
        <v>-8.5165999999999996E-4</v>
      </c>
      <c r="BV856" s="53">
        <v>-7.7168000000000002E-3</v>
      </c>
      <c r="BW856" s="53">
        <v>-3.1200099999999999E-3</v>
      </c>
      <c r="BX856" s="53">
        <v>-7.6444000000000002E-4</v>
      </c>
      <c r="BY856" s="53">
        <v>-5.4247499999999999E-3</v>
      </c>
      <c r="BZ856" s="53">
        <v>-9.9552500000000006E-3</v>
      </c>
      <c r="CA856" s="53">
        <v>-8.7585700000000002E-3</v>
      </c>
      <c r="CB856" s="53">
        <v>-8.3644199999999991E-3</v>
      </c>
      <c r="CC856" s="53">
        <v>-6.0856499999999997E-3</v>
      </c>
      <c r="CD856" s="53">
        <v>-8.0370700000000003E-3</v>
      </c>
      <c r="CE856" s="53">
        <v>-7.1096700000000002E-3</v>
      </c>
      <c r="CF856" s="53">
        <v>-8.8106499999999997E-3</v>
      </c>
      <c r="CG856" s="53">
        <v>-8.9449799999999999E-3</v>
      </c>
      <c r="CH856" s="53">
        <v>-3.2713400000000002E-3</v>
      </c>
      <c r="CI856" s="53">
        <v>-2.0474999999999999E-4</v>
      </c>
      <c r="CJ856" s="53">
        <v>-6.7426400000000003E-3</v>
      </c>
      <c r="CK856" s="53">
        <v>-4.34981E-3</v>
      </c>
      <c r="CL856" s="53">
        <v>-1.11688E-3</v>
      </c>
      <c r="CM856" s="53">
        <v>1.3348800000000001E-3</v>
      </c>
      <c r="CN856" s="53">
        <v>1.4295099999999999E-3</v>
      </c>
      <c r="CO856" s="53">
        <v>3.2645299999999999E-3</v>
      </c>
      <c r="CP856" s="53">
        <v>4.9139600000000002E-3</v>
      </c>
      <c r="CQ856" s="53">
        <v>4.5394600000000004E-3</v>
      </c>
      <c r="CR856" s="53">
        <v>4.2383999999999998E-3</v>
      </c>
      <c r="CS856" s="53">
        <v>2.8568000000000001E-3</v>
      </c>
      <c r="CT856" s="53">
        <v>-3.8515400000000001E-3</v>
      </c>
      <c r="CU856" s="53">
        <v>1.45013E-3</v>
      </c>
      <c r="CV856" s="53">
        <v>4.9461899999999996E-3</v>
      </c>
      <c r="CW856" s="53">
        <v>-4.9806000000000004E-4</v>
      </c>
      <c r="CX856" s="53">
        <v>-6.5354499999999999E-3</v>
      </c>
      <c r="CY856" s="53">
        <v>-5.4349400000000001E-3</v>
      </c>
      <c r="CZ856" s="53">
        <v>-5.3497500000000003E-3</v>
      </c>
      <c r="DA856" s="53">
        <v>-3.0966700000000002E-3</v>
      </c>
      <c r="DB856" s="53">
        <v>-5.5981399999999997E-3</v>
      </c>
      <c r="DC856" s="53">
        <v>-4.7585500000000003E-3</v>
      </c>
      <c r="DD856" s="53">
        <v>-6.5280900000000003E-3</v>
      </c>
      <c r="DE856" s="53">
        <v>-6.6973700000000002E-3</v>
      </c>
      <c r="DF856" s="53">
        <v>3.6066000000000001E-4</v>
      </c>
      <c r="DG856" s="53">
        <v>4.5896799999999996E-3</v>
      </c>
      <c r="DH856" s="53">
        <v>-1.4004E-3</v>
      </c>
      <c r="DI856" s="53">
        <v>-4.1442999999999997E-4</v>
      </c>
      <c r="DJ856" s="53">
        <v>3.0905699999999999E-3</v>
      </c>
      <c r="DK856" s="53">
        <v>4.5136600000000001E-3</v>
      </c>
      <c r="DL856" s="53">
        <v>4.6847199999999999E-3</v>
      </c>
      <c r="DM856" s="53">
        <v>7.1097199999999999E-3</v>
      </c>
      <c r="DN856" s="53">
        <v>9.3070400000000008E-3</v>
      </c>
      <c r="DO856" s="53">
        <v>8.6572799999999998E-3</v>
      </c>
      <c r="DP856" s="53">
        <v>8.0242899999999999E-3</v>
      </c>
      <c r="DQ856" s="53">
        <v>6.5652499999999999E-3</v>
      </c>
      <c r="DR856" s="53">
        <v>1.3709999999999999E-5</v>
      </c>
      <c r="DS856" s="53">
        <v>6.0202700000000003E-3</v>
      </c>
      <c r="DT856" s="53">
        <v>1.0656819999999999E-2</v>
      </c>
      <c r="DU856" s="53">
        <v>4.4286400000000002E-3</v>
      </c>
      <c r="DV856" s="53">
        <v>-3.1156500000000002E-3</v>
      </c>
      <c r="DW856" s="53">
        <v>-2.1113199999999999E-3</v>
      </c>
      <c r="DX856" s="53">
        <v>-2.3350900000000002E-3</v>
      </c>
      <c r="DY856" s="53">
        <v>1.21894E-3</v>
      </c>
      <c r="DZ856" s="53">
        <v>-2.0767200000000002E-3</v>
      </c>
      <c r="EA856" s="53">
        <v>-1.36389E-3</v>
      </c>
      <c r="EB856" s="53">
        <v>-3.2324300000000001E-3</v>
      </c>
      <c r="EC856" s="53">
        <v>-3.4521700000000001E-3</v>
      </c>
      <c r="ED856" s="53">
        <v>5.6046899999999998E-3</v>
      </c>
      <c r="EE856" s="53">
        <v>1.1512090000000001E-2</v>
      </c>
      <c r="EF856" s="53">
        <v>6.3129400000000004E-3</v>
      </c>
      <c r="EG856" s="53">
        <v>5.2676099999999998E-3</v>
      </c>
      <c r="EH856" s="53">
        <v>9.1654600000000003E-3</v>
      </c>
      <c r="EI856" s="53">
        <v>9.1033099999999999E-3</v>
      </c>
      <c r="EJ856" s="53">
        <v>9.3847400000000008E-3</v>
      </c>
      <c r="EK856" s="53">
        <v>1.2661550000000001E-2</v>
      </c>
      <c r="EL856" s="53">
        <v>1.5649969999999999E-2</v>
      </c>
      <c r="EM856" s="53">
        <v>1.4602749999999999E-2</v>
      </c>
      <c r="EN856" s="53">
        <v>1.3490510000000001E-2</v>
      </c>
      <c r="EO856" s="53">
        <v>1.191966E-2</v>
      </c>
      <c r="EP856" s="53">
        <v>5.5945200000000004E-3</v>
      </c>
      <c r="EQ856" s="53">
        <v>1.2618829999999999E-2</v>
      </c>
      <c r="ER856" s="53">
        <v>1.8902059999999998E-2</v>
      </c>
      <c r="ES856" s="53">
        <v>1.1542E-2</v>
      </c>
      <c r="ET856" s="53">
        <v>1.8220000000000001E-3</v>
      </c>
      <c r="EU856" s="53">
        <v>2.68746E-3</v>
      </c>
      <c r="EV856" s="53">
        <v>2.01761E-3</v>
      </c>
      <c r="EW856" s="53">
        <v>58.567630000000001</v>
      </c>
      <c r="EX856" s="53">
        <v>57.541730000000001</v>
      </c>
      <c r="EY856" s="53">
        <v>56.707369999999997</v>
      </c>
      <c r="EZ856" s="53">
        <v>56.083449999999999</v>
      </c>
      <c r="FA856" s="53">
        <v>55.585250000000002</v>
      </c>
      <c r="FB856" s="53">
        <v>54.909889999999997</v>
      </c>
      <c r="FC856" s="53">
        <v>55.128599999999999</v>
      </c>
      <c r="FD856" s="53">
        <v>56.876260000000002</v>
      </c>
      <c r="FE856" s="53">
        <v>60.252339999999997</v>
      </c>
      <c r="FF856" s="53">
        <v>64.772300000000001</v>
      </c>
      <c r="FG856" s="53">
        <v>69.648380000000003</v>
      </c>
      <c r="FH856" s="53">
        <v>74.794780000000003</v>
      </c>
      <c r="FI856" s="53">
        <v>79.13364</v>
      </c>
      <c r="FJ856" s="53">
        <v>82.268169999999998</v>
      </c>
      <c r="FK856" s="53">
        <v>83.802520000000001</v>
      </c>
      <c r="FL856" s="53">
        <v>83.728059999999999</v>
      </c>
      <c r="FM856" s="53">
        <v>82.449280000000002</v>
      </c>
      <c r="FN856" s="53">
        <v>80.321039999999996</v>
      </c>
      <c r="FO856" s="53">
        <v>76.98921</v>
      </c>
      <c r="FP856" s="53">
        <v>72.287589999999994</v>
      </c>
      <c r="FQ856" s="53">
        <v>66.63579</v>
      </c>
      <c r="FR856" s="53">
        <v>63.017270000000003</v>
      </c>
      <c r="FS856" s="53">
        <v>60.934350000000002</v>
      </c>
      <c r="FT856" s="53">
        <v>59.380389999999998</v>
      </c>
      <c r="FU856" s="53">
        <v>278</v>
      </c>
      <c r="FV856" s="53">
        <v>545.07510000000002</v>
      </c>
      <c r="FW856" s="53">
        <v>16.331160000000001</v>
      </c>
      <c r="FX856" s="53">
        <v>1</v>
      </c>
    </row>
    <row r="857" spans="1:180" x14ac:dyDescent="0.3">
      <c r="A857" t="s">
        <v>174</v>
      </c>
      <c r="B857" t="s">
        <v>220</v>
      </c>
      <c r="C857" t="s">
        <v>0</v>
      </c>
      <c r="D857" t="s">
        <v>227</v>
      </c>
      <c r="E857" t="s">
        <v>188</v>
      </c>
      <c r="F857" t="s">
        <v>233</v>
      </c>
      <c r="G857" t="s">
        <v>242</v>
      </c>
      <c r="H857" s="53">
        <v>26</v>
      </c>
      <c r="I857" s="53">
        <v>4.7802560000000001E-2</v>
      </c>
      <c r="J857" s="53">
        <v>4.5597060000000002E-2</v>
      </c>
      <c r="K857" s="53">
        <v>4.6455969999999999E-2</v>
      </c>
      <c r="L857" s="53">
        <v>4.7231420000000003E-2</v>
      </c>
      <c r="M857" s="53">
        <v>4.7007350000000003E-2</v>
      </c>
      <c r="N857" s="53">
        <v>4.8835200000000002E-2</v>
      </c>
      <c r="O857" s="53">
        <v>4.5481639999999997E-2</v>
      </c>
      <c r="P857" s="53">
        <v>3.8944880000000001E-2</v>
      </c>
      <c r="Q857" s="53">
        <v>4.0774680000000001E-2</v>
      </c>
      <c r="R857" s="53">
        <v>4.0245999999999997E-2</v>
      </c>
      <c r="S857" s="53">
        <v>4.8713859999999998E-2</v>
      </c>
      <c r="T857" s="53">
        <v>4.7067119999999997E-2</v>
      </c>
      <c r="U857" s="53">
        <v>4.4173919999999998E-2</v>
      </c>
      <c r="V857" s="53">
        <v>4.267804E-2</v>
      </c>
      <c r="W857" s="53">
        <v>4.5324339999999998E-2</v>
      </c>
      <c r="X857" s="53">
        <v>4.7955650000000002E-2</v>
      </c>
      <c r="Y857" s="53">
        <v>4.7920959999999999E-2</v>
      </c>
      <c r="Z857" s="53">
        <v>4.4975889999999998E-2</v>
      </c>
      <c r="AA857" s="53">
        <v>5.0547540000000002E-2</v>
      </c>
      <c r="AB857" s="53">
        <v>5.4386410000000003E-2</v>
      </c>
      <c r="AC857" s="53">
        <v>6.3030939999999994E-2</v>
      </c>
      <c r="AD857" s="53">
        <v>5.9612640000000001E-2</v>
      </c>
      <c r="AE857" s="53">
        <v>5.42522E-2</v>
      </c>
      <c r="AF857" s="53">
        <v>5.1478799999999998E-2</v>
      </c>
      <c r="AG857" s="53">
        <v>-1.0890550000000001E-2</v>
      </c>
      <c r="AH857" s="53">
        <v>-1.1751920000000001E-2</v>
      </c>
      <c r="AI857" s="53">
        <v>-1.0509589999999999E-2</v>
      </c>
      <c r="AJ857" s="53">
        <v>-9.1311399999999994E-3</v>
      </c>
      <c r="AK857" s="53">
        <v>-9.4554600000000006E-3</v>
      </c>
      <c r="AL857" s="53">
        <v>-1.0654530000000001E-2</v>
      </c>
      <c r="AM857" s="53">
        <v>-7.9130499999999996E-3</v>
      </c>
      <c r="AN857" s="53">
        <v>-1.3717679999999999E-2</v>
      </c>
      <c r="AO857" s="53">
        <v>-7.3159100000000001E-3</v>
      </c>
      <c r="AP857" s="53">
        <v>-5.8290399999999997E-3</v>
      </c>
      <c r="AQ857" s="53">
        <v>-2.2554799999999998E-3</v>
      </c>
      <c r="AR857" s="53">
        <v>-4.5584400000000004E-3</v>
      </c>
      <c r="AS857" s="53">
        <v>-8.0132999999999992E-3</v>
      </c>
      <c r="AT857" s="53">
        <v>-9.8458399999999998E-3</v>
      </c>
      <c r="AU857" s="53">
        <v>-8.2394900000000004E-3</v>
      </c>
      <c r="AV857" s="53">
        <v>-5.5417299999999999E-3</v>
      </c>
      <c r="AW857" s="53">
        <v>-5.1664199999999997E-3</v>
      </c>
      <c r="AX857" s="53">
        <v>-8.6753500000000001E-3</v>
      </c>
      <c r="AY857" s="53">
        <v>-5.8709599999999997E-3</v>
      </c>
      <c r="AZ857" s="53">
        <v>-5.3919800000000002E-3</v>
      </c>
      <c r="BA857" s="53">
        <v>-3.08975E-3</v>
      </c>
      <c r="BB857" s="53">
        <v>-9.6700399999999995E-3</v>
      </c>
      <c r="BC857" s="53">
        <v>-1.138726E-2</v>
      </c>
      <c r="BD857" s="53">
        <v>-1.125452E-2</v>
      </c>
      <c r="BE857" s="53">
        <v>-7.61036E-3</v>
      </c>
      <c r="BF857" s="53">
        <v>-8.7687300000000006E-3</v>
      </c>
      <c r="BG857" s="53">
        <v>-7.1758500000000001E-3</v>
      </c>
      <c r="BH857" s="53">
        <v>-5.7028699999999996E-3</v>
      </c>
      <c r="BI857" s="53">
        <v>-6.2645299999999999E-3</v>
      </c>
      <c r="BJ857" s="53">
        <v>-6.3407400000000001E-3</v>
      </c>
      <c r="BK857" s="53">
        <v>-1.46985E-3</v>
      </c>
      <c r="BL857" s="53">
        <v>-6.3009600000000004E-3</v>
      </c>
      <c r="BM857" s="53">
        <v>-3.1411299999999998E-3</v>
      </c>
      <c r="BN857" s="53">
        <v>-3.41121E-3</v>
      </c>
      <c r="BO857" s="53">
        <v>1.9789899999999999E-3</v>
      </c>
      <c r="BP857" s="53">
        <v>-9.0320999999999999E-4</v>
      </c>
      <c r="BQ857" s="53">
        <v>-4.0377499999999997E-3</v>
      </c>
      <c r="BR857" s="53">
        <v>-5.9779100000000003E-3</v>
      </c>
      <c r="BS857" s="53">
        <v>-3.9650700000000002E-3</v>
      </c>
      <c r="BT857" s="53">
        <v>-1.1335799999999999E-3</v>
      </c>
      <c r="BU857" s="53">
        <v>-8.3076999999999999E-4</v>
      </c>
      <c r="BV857" s="53">
        <v>-3.9809099999999998E-3</v>
      </c>
      <c r="BW857" s="53">
        <v>1.6249999999999999E-5</v>
      </c>
      <c r="BX857" s="53">
        <v>2.0482600000000001E-3</v>
      </c>
      <c r="BY857" s="53">
        <v>3.9060800000000001E-3</v>
      </c>
      <c r="BZ857" s="53">
        <v>-4.8066100000000002E-3</v>
      </c>
      <c r="CA857" s="53">
        <v>-6.6807100000000003E-3</v>
      </c>
      <c r="CB857" s="53">
        <v>-6.4403200000000002E-3</v>
      </c>
      <c r="CC857" s="53">
        <v>-5.3385000000000004E-3</v>
      </c>
      <c r="CD857" s="53">
        <v>-6.7025799999999996E-3</v>
      </c>
      <c r="CE857" s="53">
        <v>-4.8669100000000003E-3</v>
      </c>
      <c r="CF857" s="53">
        <v>-3.3284600000000001E-3</v>
      </c>
      <c r="CG857" s="53">
        <v>-4.0545099999999999E-3</v>
      </c>
      <c r="CH857" s="53">
        <v>-3.35302E-3</v>
      </c>
      <c r="CI857" s="53">
        <v>2.9926900000000001E-3</v>
      </c>
      <c r="CJ857" s="53">
        <v>-1.16416E-3</v>
      </c>
      <c r="CK857" s="53">
        <v>-2.4969E-4</v>
      </c>
      <c r="CL857" s="53">
        <v>-1.7366300000000001E-3</v>
      </c>
      <c r="CM857" s="53">
        <v>4.9117700000000002E-3</v>
      </c>
      <c r="CN857" s="53">
        <v>1.6283999999999999E-3</v>
      </c>
      <c r="CO857" s="53">
        <v>-1.2842999999999999E-3</v>
      </c>
      <c r="CP857" s="53">
        <v>-3.29898E-3</v>
      </c>
      <c r="CQ857" s="53">
        <v>-1.0046199999999999E-3</v>
      </c>
      <c r="CR857" s="53">
        <v>1.9194800000000001E-3</v>
      </c>
      <c r="CS857" s="53">
        <v>2.1720899999999998E-3</v>
      </c>
      <c r="CT857" s="53">
        <v>-7.2957000000000002E-4</v>
      </c>
      <c r="CU857" s="53">
        <v>4.0937200000000003E-3</v>
      </c>
      <c r="CV857" s="53">
        <v>7.2013600000000004E-3</v>
      </c>
      <c r="CW857" s="53">
        <v>8.7513699999999996E-3</v>
      </c>
      <c r="CX857" s="53">
        <v>-1.4382100000000001E-3</v>
      </c>
      <c r="CY857" s="53">
        <v>-3.4209700000000002E-3</v>
      </c>
      <c r="CZ857" s="53">
        <v>-3.1060300000000001E-3</v>
      </c>
      <c r="DA857" s="53">
        <v>-3.0666500000000002E-3</v>
      </c>
      <c r="DB857" s="53">
        <v>-4.6364300000000004E-3</v>
      </c>
      <c r="DC857" s="53">
        <v>-2.5579700000000001E-3</v>
      </c>
      <c r="DD857" s="53">
        <v>-9.5405000000000002E-4</v>
      </c>
      <c r="DE857" s="53">
        <v>-1.8444799999999999E-3</v>
      </c>
      <c r="DF857" s="53">
        <v>-3.6530999999999998E-4</v>
      </c>
      <c r="DG857" s="53">
        <v>7.4552200000000002E-3</v>
      </c>
      <c r="DH857" s="53">
        <v>3.9726400000000004E-3</v>
      </c>
      <c r="DI857" s="53">
        <v>2.6417400000000001E-3</v>
      </c>
      <c r="DJ857" s="53">
        <v>-6.2050000000000004E-5</v>
      </c>
      <c r="DK857" s="53">
        <v>7.8445600000000004E-3</v>
      </c>
      <c r="DL857" s="53">
        <v>4.1599999999999996E-3</v>
      </c>
      <c r="DM857" s="53">
        <v>1.46915E-3</v>
      </c>
      <c r="DN857" s="53">
        <v>-6.2005999999999997E-4</v>
      </c>
      <c r="DO857" s="53">
        <v>1.95583E-3</v>
      </c>
      <c r="DP857" s="53">
        <v>4.9725500000000001E-3</v>
      </c>
      <c r="DQ857" s="53">
        <v>5.1749500000000002E-3</v>
      </c>
      <c r="DR857" s="53">
        <v>2.5217799999999999E-3</v>
      </c>
      <c r="DS857" s="53">
        <v>8.1711800000000001E-3</v>
      </c>
      <c r="DT857" s="53">
        <v>1.2354449999999999E-2</v>
      </c>
      <c r="DU857" s="53">
        <v>1.359666E-2</v>
      </c>
      <c r="DV857" s="53">
        <v>1.93019E-3</v>
      </c>
      <c r="DW857" s="53">
        <v>-1.6123E-4</v>
      </c>
      <c r="DX857" s="53">
        <v>2.2826000000000001E-4</v>
      </c>
      <c r="DY857" s="53">
        <v>2.1353999999999999E-4</v>
      </c>
      <c r="DZ857" s="53">
        <v>-1.65324E-3</v>
      </c>
      <c r="EA857" s="53">
        <v>7.7576999999999995E-4</v>
      </c>
      <c r="EB857" s="53">
        <v>2.4742200000000001E-3</v>
      </c>
      <c r="EC857" s="53">
        <v>1.34644E-3</v>
      </c>
      <c r="ED857" s="53">
        <v>3.9484799999999999E-3</v>
      </c>
      <c r="EE857" s="53">
        <v>1.389842E-2</v>
      </c>
      <c r="EF857" s="53">
        <v>1.1389369999999999E-2</v>
      </c>
      <c r="EG857" s="53">
        <v>6.8165200000000004E-3</v>
      </c>
      <c r="EH857" s="53">
        <v>2.35578E-3</v>
      </c>
      <c r="EI857" s="53">
        <v>1.2079029999999999E-2</v>
      </c>
      <c r="EJ857" s="53">
        <v>7.8152299999999994E-3</v>
      </c>
      <c r="EK857" s="53">
        <v>5.4447000000000002E-3</v>
      </c>
      <c r="EL857" s="53">
        <v>3.2478699999999999E-3</v>
      </c>
      <c r="EM857" s="53">
        <v>6.2302499999999997E-3</v>
      </c>
      <c r="EN857" s="53">
        <v>9.3806900000000006E-3</v>
      </c>
      <c r="EO857" s="53">
        <v>9.5106099999999992E-3</v>
      </c>
      <c r="EP857" s="53">
        <v>7.2162099999999998E-3</v>
      </c>
      <c r="EQ857" s="53">
        <v>1.405839E-2</v>
      </c>
      <c r="ER857" s="53">
        <v>1.979469E-2</v>
      </c>
      <c r="ES857" s="53">
        <v>2.059248E-2</v>
      </c>
      <c r="ET857" s="53">
        <v>6.7936300000000002E-3</v>
      </c>
      <c r="EU857" s="53">
        <v>4.5453100000000003E-3</v>
      </c>
      <c r="EV857" s="53">
        <v>5.0424600000000003E-3</v>
      </c>
      <c r="EW857" s="53">
        <v>58.185510000000001</v>
      </c>
      <c r="EX857" s="53">
        <v>57.394739999999999</v>
      </c>
      <c r="EY857" s="53">
        <v>56.679769999999998</v>
      </c>
      <c r="EZ857" s="53">
        <v>56.10868</v>
      </c>
      <c r="FA857" s="53">
        <v>55.633609999999997</v>
      </c>
      <c r="FB857" s="53">
        <v>55.257109999999997</v>
      </c>
      <c r="FC857" s="53">
        <v>55.316029999999998</v>
      </c>
      <c r="FD857" s="53">
        <v>57.285629999999998</v>
      </c>
      <c r="FE857" s="53">
        <v>60.493319999999997</v>
      </c>
      <c r="FF857" s="53">
        <v>64.393799999999999</v>
      </c>
      <c r="FG857" s="53">
        <v>69.110820000000004</v>
      </c>
      <c r="FH857" s="53">
        <v>73.889769999999999</v>
      </c>
      <c r="FI857" s="53">
        <v>78.317310000000006</v>
      </c>
      <c r="FJ857" s="53">
        <v>81.333590000000001</v>
      </c>
      <c r="FK857" s="53">
        <v>83.103459999999998</v>
      </c>
      <c r="FL857" s="53">
        <v>83.657160000000005</v>
      </c>
      <c r="FM857" s="53">
        <v>83.065349999999995</v>
      </c>
      <c r="FN857" s="53">
        <v>81.039829999999995</v>
      </c>
      <c r="FO857" s="53">
        <v>77.443209999999993</v>
      </c>
      <c r="FP857" s="53">
        <v>72.378039999999999</v>
      </c>
      <c r="FQ857" s="53">
        <v>66.665210000000002</v>
      </c>
      <c r="FR857" s="53">
        <v>62.929859999999998</v>
      </c>
      <c r="FS857" s="53">
        <v>60.87856</v>
      </c>
      <c r="FT857" s="53">
        <v>59.457259999999998</v>
      </c>
      <c r="FU857" s="53">
        <v>278</v>
      </c>
      <c r="FV857" s="53">
        <v>545.07510000000002</v>
      </c>
      <c r="FW857" s="53">
        <v>16.331160000000001</v>
      </c>
      <c r="FX857" s="53">
        <v>1</v>
      </c>
    </row>
    <row r="858" spans="1:180" x14ac:dyDescent="0.3">
      <c r="A858" t="s">
        <v>174</v>
      </c>
      <c r="B858" t="s">
        <v>220</v>
      </c>
      <c r="C858" t="s">
        <v>0</v>
      </c>
      <c r="D858" t="s">
        <v>248</v>
      </c>
      <c r="E858" t="s">
        <v>187</v>
      </c>
      <c r="F858" t="s">
        <v>234</v>
      </c>
      <c r="G858" t="s">
        <v>242</v>
      </c>
      <c r="H858" s="53">
        <v>67</v>
      </c>
      <c r="I858" s="53">
        <v>0.13676716999999999</v>
      </c>
      <c r="J858" s="53">
        <v>0.13310709000000001</v>
      </c>
      <c r="K858" s="53">
        <v>0.12671328000000001</v>
      </c>
      <c r="L858" s="53">
        <v>0.13050808999999999</v>
      </c>
      <c r="M858" s="53">
        <v>0.13082674999999999</v>
      </c>
      <c r="N858" s="53">
        <v>0.12381768</v>
      </c>
      <c r="O858" s="53">
        <v>9.6964540000000002E-2</v>
      </c>
      <c r="P858" s="53">
        <v>8.8008119999999995E-2</v>
      </c>
      <c r="Q858" s="53">
        <v>9.0912300000000001E-2</v>
      </c>
      <c r="R858" s="53">
        <v>9.2914330000000003E-2</v>
      </c>
      <c r="S858" s="53">
        <v>9.021208E-2</v>
      </c>
      <c r="T858" s="53">
        <v>9.5451620000000001E-2</v>
      </c>
      <c r="U858" s="53">
        <v>9.1239059999999997E-2</v>
      </c>
      <c r="V858" s="53">
        <v>9.5528470000000004E-2</v>
      </c>
      <c r="W858" s="53">
        <v>9.0242500000000003E-2</v>
      </c>
      <c r="X858" s="53">
        <v>9.3069899999999997E-2</v>
      </c>
      <c r="Y858" s="53">
        <v>8.7311180000000002E-2</v>
      </c>
      <c r="Z858" s="53">
        <v>9.4512280000000004E-2</v>
      </c>
      <c r="AA858" s="53">
        <v>9.7162529999999997E-2</v>
      </c>
      <c r="AB858" s="53">
        <v>0.10332532</v>
      </c>
      <c r="AC858" s="53">
        <v>0.11965911999999999</v>
      </c>
      <c r="AD858" s="53">
        <v>0.1415846</v>
      </c>
      <c r="AE858" s="53">
        <v>0.13902640999999999</v>
      </c>
      <c r="AF858" s="53">
        <v>0.13304498000000001</v>
      </c>
      <c r="AG858" s="53">
        <v>-6.13366E-3</v>
      </c>
      <c r="AH858" s="53">
        <v>-5.6238499999999997E-3</v>
      </c>
      <c r="AI858" s="53">
        <v>-6.4580599999999998E-3</v>
      </c>
      <c r="AJ858" s="53">
        <v>-3.3606299999999999E-3</v>
      </c>
      <c r="AK858" s="53">
        <v>-3.30256E-3</v>
      </c>
      <c r="AL858" s="53">
        <v>-6.3141100000000004E-3</v>
      </c>
      <c r="AM858" s="53">
        <v>-1.186827E-2</v>
      </c>
      <c r="AN858" s="53">
        <v>-9.9346799999999996E-3</v>
      </c>
      <c r="AO858" s="53">
        <v>-9.0703699999999995E-3</v>
      </c>
      <c r="AP858" s="53">
        <v>-1.234149E-2</v>
      </c>
      <c r="AQ858" s="53">
        <v>-2.384648E-2</v>
      </c>
      <c r="AR858" s="53">
        <v>-2.2537890000000001E-2</v>
      </c>
      <c r="AS858" s="53">
        <v>-2.8160580000000001E-2</v>
      </c>
      <c r="AT858" s="53">
        <v>-2.307793E-2</v>
      </c>
      <c r="AU858" s="53">
        <v>-2.7644780000000001E-2</v>
      </c>
      <c r="AV858" s="53">
        <v>-2.346111E-2</v>
      </c>
      <c r="AW858" s="53">
        <v>-3.1629860000000003E-2</v>
      </c>
      <c r="AX858" s="53">
        <v>-2.2420679999999998E-2</v>
      </c>
      <c r="AY858" s="53">
        <v>-1.7531740000000001E-2</v>
      </c>
      <c r="AZ858" s="53">
        <v>-1.4213440000000001E-2</v>
      </c>
      <c r="BA858" s="53">
        <v>-1.8574050000000002E-2</v>
      </c>
      <c r="BB858" s="53">
        <v>-1.548592E-2</v>
      </c>
      <c r="BC858" s="53">
        <v>-1.360492E-2</v>
      </c>
      <c r="BD858" s="53">
        <v>-1.29208E-2</v>
      </c>
      <c r="BE858" s="53">
        <v>2.5653999999999998E-4</v>
      </c>
      <c r="BF858" s="53">
        <v>2.6058E-4</v>
      </c>
      <c r="BG858" s="53">
        <v>-6.9050000000000003E-4</v>
      </c>
      <c r="BH858" s="53">
        <v>3.5221200000000001E-3</v>
      </c>
      <c r="BI858" s="53">
        <v>2.8111500000000001E-3</v>
      </c>
      <c r="BJ858" s="53">
        <v>1.4898999999999999E-4</v>
      </c>
      <c r="BK858" s="53">
        <v>-5.1424499999999998E-3</v>
      </c>
      <c r="BL858" s="53">
        <v>-4.5808300000000001E-3</v>
      </c>
      <c r="BM858" s="53">
        <v>-3.4209900000000001E-3</v>
      </c>
      <c r="BN858" s="53">
        <v>-6.4748200000000001E-3</v>
      </c>
      <c r="BO858" s="53">
        <v>-1.6285540000000001E-2</v>
      </c>
      <c r="BP858" s="53">
        <v>-1.5636790000000001E-2</v>
      </c>
      <c r="BQ858" s="53">
        <v>-2.0531029999999999E-2</v>
      </c>
      <c r="BR858" s="53">
        <v>-1.55873E-2</v>
      </c>
      <c r="BS858" s="53">
        <v>-1.9990310000000001E-2</v>
      </c>
      <c r="BT858" s="53">
        <v>-1.699254E-2</v>
      </c>
      <c r="BU858" s="53">
        <v>-2.3346530000000001E-2</v>
      </c>
      <c r="BV858" s="53">
        <v>-1.5000299999999999E-2</v>
      </c>
      <c r="BW858" s="53">
        <v>-1.0792110000000001E-2</v>
      </c>
      <c r="BX858" s="53">
        <v>-7.7115100000000004E-3</v>
      </c>
      <c r="BY858" s="53">
        <v>-1.035983E-2</v>
      </c>
      <c r="BZ858" s="53">
        <v>-8.3745699999999996E-3</v>
      </c>
      <c r="CA858" s="53">
        <v>-6.5640100000000003E-3</v>
      </c>
      <c r="CB858" s="53">
        <v>-5.7991800000000001E-3</v>
      </c>
      <c r="CC858" s="53">
        <v>4.68236E-3</v>
      </c>
      <c r="CD858" s="53">
        <v>4.3361199999999997E-3</v>
      </c>
      <c r="CE858" s="53">
        <v>3.30408E-3</v>
      </c>
      <c r="CF858" s="53">
        <v>8.2890900000000007E-3</v>
      </c>
      <c r="CG858" s="53">
        <v>7.0454699999999999E-3</v>
      </c>
      <c r="CH858" s="53">
        <v>4.6252999999999997E-3</v>
      </c>
      <c r="CI858" s="53">
        <v>-4.8417000000000002E-4</v>
      </c>
      <c r="CJ858" s="53">
        <v>-8.7277000000000003E-4</v>
      </c>
      <c r="CK858" s="53">
        <v>4.9175E-4</v>
      </c>
      <c r="CL858" s="53">
        <v>-2.41158E-3</v>
      </c>
      <c r="CM858" s="53">
        <v>-1.1048850000000001E-2</v>
      </c>
      <c r="CN858" s="53">
        <v>-1.085712E-2</v>
      </c>
      <c r="CO858" s="53">
        <v>-1.5246829999999999E-2</v>
      </c>
      <c r="CP858" s="53">
        <v>-1.039931E-2</v>
      </c>
      <c r="CQ858" s="53">
        <v>-1.468885E-2</v>
      </c>
      <c r="CR858" s="53">
        <v>-1.251242E-2</v>
      </c>
      <c r="CS858" s="53">
        <v>-1.760952E-2</v>
      </c>
      <c r="CT858" s="53">
        <v>-9.8609700000000002E-3</v>
      </c>
      <c r="CU858" s="53">
        <v>-6.1242600000000003E-3</v>
      </c>
      <c r="CV858" s="53">
        <v>-3.2082899999999999E-3</v>
      </c>
      <c r="CW858" s="53">
        <v>-4.67068E-3</v>
      </c>
      <c r="CX858" s="53">
        <v>-3.4492699999999999E-3</v>
      </c>
      <c r="CY858" s="53">
        <v>-1.6875E-3</v>
      </c>
      <c r="CZ858" s="53">
        <v>-8.6677E-4</v>
      </c>
      <c r="DA858" s="53">
        <v>9.1081900000000004E-3</v>
      </c>
      <c r="DB858" s="53">
        <v>8.4116599999999996E-3</v>
      </c>
      <c r="DC858" s="53">
        <v>7.2986800000000001E-3</v>
      </c>
      <c r="DD858" s="53">
        <v>1.305606E-2</v>
      </c>
      <c r="DE858" s="53">
        <v>1.12798E-2</v>
      </c>
      <c r="DF858" s="53">
        <v>9.1016199999999995E-3</v>
      </c>
      <c r="DG858" s="53">
        <v>4.17411E-3</v>
      </c>
      <c r="DH858" s="53">
        <v>2.8352899999999999E-3</v>
      </c>
      <c r="DI858" s="53">
        <v>4.4044899999999996E-3</v>
      </c>
      <c r="DJ858" s="53">
        <v>1.6516600000000001E-3</v>
      </c>
      <c r="DK858" s="53">
        <v>-5.8121600000000002E-3</v>
      </c>
      <c r="DL858" s="53">
        <v>-6.0774499999999999E-3</v>
      </c>
      <c r="DM858" s="53">
        <v>-9.9626300000000001E-3</v>
      </c>
      <c r="DN858" s="53">
        <v>-5.2113200000000002E-3</v>
      </c>
      <c r="DO858" s="53">
        <v>-9.3873800000000007E-3</v>
      </c>
      <c r="DP858" s="53">
        <v>-8.0323100000000008E-3</v>
      </c>
      <c r="DQ858" s="53">
        <v>-1.1872509999999999E-2</v>
      </c>
      <c r="DR858" s="53">
        <v>-4.7216300000000001E-3</v>
      </c>
      <c r="DS858" s="53">
        <v>-1.45641E-3</v>
      </c>
      <c r="DT858" s="53">
        <v>1.29492E-3</v>
      </c>
      <c r="DU858" s="53">
        <v>1.0184700000000001E-3</v>
      </c>
      <c r="DV858" s="53">
        <v>1.47602E-3</v>
      </c>
      <c r="DW858" s="53">
        <v>3.1890199999999999E-3</v>
      </c>
      <c r="DX858" s="53">
        <v>4.0656499999999996E-3</v>
      </c>
      <c r="DY858" s="53">
        <v>1.5498390000000001E-2</v>
      </c>
      <c r="DZ858" s="53">
        <v>1.4296079999999999E-2</v>
      </c>
      <c r="EA858" s="53">
        <v>1.306623E-2</v>
      </c>
      <c r="EB858" s="53">
        <v>1.9938810000000001E-2</v>
      </c>
      <c r="EC858" s="53">
        <v>1.7393499999999999E-2</v>
      </c>
      <c r="ED858" s="53">
        <v>1.5564710000000001E-2</v>
      </c>
      <c r="EE858" s="53">
        <v>1.089992E-2</v>
      </c>
      <c r="EF858" s="53">
        <v>8.1891399999999993E-3</v>
      </c>
      <c r="EG858" s="53">
        <v>1.0053869999999999E-2</v>
      </c>
      <c r="EH858" s="53">
        <v>7.5183300000000002E-3</v>
      </c>
      <c r="EI858" s="53">
        <v>1.7487900000000001E-3</v>
      </c>
      <c r="EJ858" s="53">
        <v>8.2364000000000005E-4</v>
      </c>
      <c r="EK858" s="53">
        <v>-2.33307E-3</v>
      </c>
      <c r="EL858" s="53">
        <v>2.2793100000000001E-3</v>
      </c>
      <c r="EM858" s="53">
        <v>-1.7328999999999999E-3</v>
      </c>
      <c r="EN858" s="53">
        <v>-1.5637299999999999E-3</v>
      </c>
      <c r="EO858" s="53">
        <v>-3.58918E-3</v>
      </c>
      <c r="EP858" s="53">
        <v>2.6987500000000002E-3</v>
      </c>
      <c r="EQ858" s="53">
        <v>5.2832299999999999E-3</v>
      </c>
      <c r="ER858" s="53">
        <v>7.7968600000000001E-3</v>
      </c>
      <c r="ES858" s="53">
        <v>9.23269E-3</v>
      </c>
      <c r="ET858" s="53">
        <v>8.5873700000000004E-3</v>
      </c>
      <c r="EU858" s="53">
        <v>1.022993E-2</v>
      </c>
      <c r="EV858" s="53">
        <v>1.1187259999999999E-2</v>
      </c>
      <c r="EW858" s="53">
        <v>68.635149999999996</v>
      </c>
      <c r="EX858" s="53">
        <v>67.250399999999999</v>
      </c>
      <c r="EY858" s="53">
        <v>66.040859999999995</v>
      </c>
      <c r="EZ858" s="53">
        <v>64.973290000000006</v>
      </c>
      <c r="FA858" s="53">
        <v>63.801819999999999</v>
      </c>
      <c r="FB858" s="53">
        <v>62.852699999999999</v>
      </c>
      <c r="FC858" s="53">
        <v>63.102699999999999</v>
      </c>
      <c r="FD858" s="53">
        <v>65.563569999999999</v>
      </c>
      <c r="FE858" s="53">
        <v>68.973960000000005</v>
      </c>
      <c r="FF858" s="53">
        <v>73.033649999999994</v>
      </c>
      <c r="FG858" s="53">
        <v>76.574250000000006</v>
      </c>
      <c r="FH858" s="53">
        <v>79.986239999999995</v>
      </c>
      <c r="FI858" s="53">
        <v>82.709400000000002</v>
      </c>
      <c r="FJ858" s="53">
        <v>84.609909999999999</v>
      </c>
      <c r="FK858" s="53">
        <v>86.205529999999996</v>
      </c>
      <c r="FL858" s="53">
        <v>86.927750000000003</v>
      </c>
      <c r="FM858" s="53">
        <v>86.910790000000006</v>
      </c>
      <c r="FN858" s="53">
        <v>85.875</v>
      </c>
      <c r="FO858" s="53">
        <v>83.783259999999999</v>
      </c>
      <c r="FP858" s="53">
        <v>80.675219999999996</v>
      </c>
      <c r="FQ858" s="53">
        <v>76.710210000000004</v>
      </c>
      <c r="FR858" s="53">
        <v>73.692570000000003</v>
      </c>
      <c r="FS858" s="53">
        <v>71.53125</v>
      </c>
      <c r="FT858" s="53">
        <v>69.765630000000002</v>
      </c>
      <c r="FU858" s="53">
        <v>468</v>
      </c>
      <c r="FV858" s="53">
        <v>805.88319999999999</v>
      </c>
      <c r="FW858" s="53">
        <v>36.395699999999998</v>
      </c>
      <c r="FX858" s="53">
        <v>1</v>
      </c>
    </row>
    <row r="859" spans="1:180" x14ac:dyDescent="0.3">
      <c r="A859" t="s">
        <v>174</v>
      </c>
      <c r="B859" t="s">
        <v>220</v>
      </c>
      <c r="C859" t="s">
        <v>0</v>
      </c>
      <c r="D859" t="s">
        <v>227</v>
      </c>
      <c r="E859" t="s">
        <v>187</v>
      </c>
      <c r="F859" t="s">
        <v>234</v>
      </c>
      <c r="G859" t="s">
        <v>242</v>
      </c>
      <c r="H859" s="53">
        <v>67</v>
      </c>
      <c r="I859" s="53">
        <v>0.13179758</v>
      </c>
      <c r="J859" s="53">
        <v>0.13024251000000001</v>
      </c>
      <c r="K859" s="53">
        <v>0.12330223999999999</v>
      </c>
      <c r="L859" s="53">
        <v>0.12642350999999999</v>
      </c>
      <c r="M859" s="53">
        <v>0.12750876999999999</v>
      </c>
      <c r="N859" s="53">
        <v>0.12406256</v>
      </c>
      <c r="O859" s="53">
        <v>9.9183320000000005E-2</v>
      </c>
      <c r="P859" s="53">
        <v>9.1309539999999995E-2</v>
      </c>
      <c r="Q859" s="53">
        <v>9.1172799999999998E-2</v>
      </c>
      <c r="R859" s="53">
        <v>9.0996450000000006E-2</v>
      </c>
      <c r="S859" s="53">
        <v>8.9668910000000004E-2</v>
      </c>
      <c r="T859" s="53">
        <v>9.6955700000000006E-2</v>
      </c>
      <c r="U859" s="53">
        <v>9.2973550000000002E-2</v>
      </c>
      <c r="V859" s="53">
        <v>9.8004850000000004E-2</v>
      </c>
      <c r="W859" s="53">
        <v>9.1317179999999998E-2</v>
      </c>
      <c r="X859" s="53">
        <v>9.7038040000000006E-2</v>
      </c>
      <c r="Y859" s="53">
        <v>9.2715870000000006E-2</v>
      </c>
      <c r="Z859" s="53">
        <v>0.10099882</v>
      </c>
      <c r="AA859" s="53">
        <v>0.10153769999999999</v>
      </c>
      <c r="AB859" s="53">
        <v>0.10634006</v>
      </c>
      <c r="AC859" s="53">
        <v>0.12969343999999999</v>
      </c>
      <c r="AD859" s="53">
        <v>0.14375540000000001</v>
      </c>
      <c r="AE859" s="53">
        <v>0.14725447999999999</v>
      </c>
      <c r="AF859" s="53">
        <v>0.13875974999999999</v>
      </c>
      <c r="AG859" s="53">
        <v>-5.9538100000000004E-3</v>
      </c>
      <c r="AH859" s="53">
        <v>-2.10144E-3</v>
      </c>
      <c r="AI859" s="53">
        <v>-4.8276200000000003E-3</v>
      </c>
      <c r="AJ859" s="53">
        <v>-2.2353500000000001E-3</v>
      </c>
      <c r="AK859" s="53">
        <v>-2.5679600000000002E-3</v>
      </c>
      <c r="AL859" s="53">
        <v>-1.1073400000000001E-3</v>
      </c>
      <c r="AM859" s="53">
        <v>-5.9378699999999996E-3</v>
      </c>
      <c r="AN859" s="53">
        <v>-3.1993400000000002E-3</v>
      </c>
      <c r="AO859" s="53">
        <v>-3.75991E-3</v>
      </c>
      <c r="AP859" s="53">
        <v>-9.7993899999999998E-3</v>
      </c>
      <c r="AQ859" s="53">
        <v>-1.8311709999999998E-2</v>
      </c>
      <c r="AR859" s="53">
        <v>-1.192093E-2</v>
      </c>
      <c r="AS859" s="53">
        <v>-1.9795360000000001E-2</v>
      </c>
      <c r="AT859" s="53">
        <v>-1.403631E-2</v>
      </c>
      <c r="AU859" s="53">
        <v>-2.557717E-2</v>
      </c>
      <c r="AV859" s="53">
        <v>-1.8632800000000001E-2</v>
      </c>
      <c r="AW859" s="53">
        <v>-2.221161E-2</v>
      </c>
      <c r="AX859" s="53">
        <v>-1.045132E-2</v>
      </c>
      <c r="AY859" s="53">
        <v>-6.4761000000000003E-3</v>
      </c>
      <c r="AZ859" s="53">
        <v>-7.8966499999999998E-3</v>
      </c>
      <c r="BA859" s="53">
        <v>-3.4301100000000001E-3</v>
      </c>
      <c r="BB859" s="53">
        <v>-1.045343E-2</v>
      </c>
      <c r="BC859" s="53">
        <v>-3.65606E-3</v>
      </c>
      <c r="BD859" s="53">
        <v>-3.42479E-3</v>
      </c>
      <c r="BE859" s="53">
        <v>-3.4364999999999998E-4</v>
      </c>
      <c r="BF859" s="53">
        <v>2.9644099999999998E-3</v>
      </c>
      <c r="BG859" s="53">
        <v>2.3289E-4</v>
      </c>
      <c r="BH859" s="53">
        <v>3.77217E-3</v>
      </c>
      <c r="BI859" s="53">
        <v>2.8726799999999999E-3</v>
      </c>
      <c r="BJ859" s="53">
        <v>4.3724200000000001E-3</v>
      </c>
      <c r="BK859" s="53">
        <v>3.4249999999999998E-4</v>
      </c>
      <c r="BL859" s="53">
        <v>1.72558E-3</v>
      </c>
      <c r="BM859" s="53">
        <v>3.2184999999999999E-4</v>
      </c>
      <c r="BN859" s="53">
        <v>-5.6305499999999998E-3</v>
      </c>
      <c r="BO859" s="53">
        <v>-1.244929E-2</v>
      </c>
      <c r="BP859" s="53">
        <v>-7.1280099999999997E-3</v>
      </c>
      <c r="BQ859" s="53">
        <v>-1.322796E-2</v>
      </c>
      <c r="BR859" s="53">
        <v>-9.0057899999999996E-3</v>
      </c>
      <c r="BS859" s="53">
        <v>-1.9415620000000001E-2</v>
      </c>
      <c r="BT859" s="53">
        <v>-1.3464E-2</v>
      </c>
      <c r="BU859" s="53">
        <v>-1.6061309999999999E-2</v>
      </c>
      <c r="BV859" s="53">
        <v>-5.0985900000000001E-3</v>
      </c>
      <c r="BW859" s="53">
        <v>-1.4743E-3</v>
      </c>
      <c r="BX859" s="53">
        <v>-2.20185E-3</v>
      </c>
      <c r="BY859" s="53">
        <v>2.1510499999999998E-3</v>
      </c>
      <c r="BZ859" s="53">
        <v>-4.5479700000000001E-3</v>
      </c>
      <c r="CA859" s="53">
        <v>2.3892100000000001E-3</v>
      </c>
      <c r="CB859" s="53">
        <v>2.4535999999999998E-3</v>
      </c>
      <c r="CC859" s="53">
        <v>3.54193E-3</v>
      </c>
      <c r="CD859" s="53">
        <v>6.4729999999999996E-3</v>
      </c>
      <c r="CE859" s="53">
        <v>3.73778E-3</v>
      </c>
      <c r="CF859" s="53">
        <v>7.9329499999999994E-3</v>
      </c>
      <c r="CG859" s="53">
        <v>6.6408500000000002E-3</v>
      </c>
      <c r="CH859" s="53">
        <v>8.16769E-3</v>
      </c>
      <c r="CI859" s="53">
        <v>4.6922600000000002E-3</v>
      </c>
      <c r="CJ859" s="53">
        <v>5.13658E-3</v>
      </c>
      <c r="CK859" s="53">
        <v>3.1488599999999999E-3</v>
      </c>
      <c r="CL859" s="53">
        <v>-2.7432099999999998E-3</v>
      </c>
      <c r="CM859" s="53">
        <v>-8.3890000000000006E-3</v>
      </c>
      <c r="CN859" s="53">
        <v>-3.8084500000000001E-3</v>
      </c>
      <c r="CO859" s="53">
        <v>-8.6794100000000002E-3</v>
      </c>
      <c r="CP859" s="53">
        <v>-5.5216700000000002E-3</v>
      </c>
      <c r="CQ859" s="53">
        <v>-1.5148139999999999E-2</v>
      </c>
      <c r="CR859" s="53">
        <v>-9.8840999999999998E-3</v>
      </c>
      <c r="CS859" s="53">
        <v>-1.180164E-2</v>
      </c>
      <c r="CT859" s="53">
        <v>-1.3913E-3</v>
      </c>
      <c r="CU859" s="53">
        <v>1.98993E-3</v>
      </c>
      <c r="CV859" s="53">
        <v>1.7423600000000001E-3</v>
      </c>
      <c r="CW859" s="53">
        <v>6.0165399999999999E-3</v>
      </c>
      <c r="CX859" s="53">
        <v>-4.5786999999999998E-4</v>
      </c>
      <c r="CY859" s="53">
        <v>6.5761600000000002E-3</v>
      </c>
      <c r="CZ859" s="53">
        <v>6.5249599999999998E-3</v>
      </c>
      <c r="DA859" s="53">
        <v>7.42751E-3</v>
      </c>
      <c r="DB859" s="53">
        <v>9.9816000000000002E-3</v>
      </c>
      <c r="DC859" s="53">
        <v>7.2426699999999997E-3</v>
      </c>
      <c r="DD859" s="53">
        <v>1.209375E-2</v>
      </c>
      <c r="DE859" s="53">
        <v>1.040901E-2</v>
      </c>
      <c r="DF859" s="53">
        <v>1.196295E-2</v>
      </c>
      <c r="DG859" s="53">
        <v>9.0420199999999996E-3</v>
      </c>
      <c r="DH859" s="53">
        <v>8.5475599999999992E-3</v>
      </c>
      <c r="DI859" s="53">
        <v>5.9758800000000003E-3</v>
      </c>
      <c r="DJ859" s="53">
        <v>1.4412E-4</v>
      </c>
      <c r="DK859" s="53">
        <v>-4.3287100000000004E-3</v>
      </c>
      <c r="DL859" s="53">
        <v>-4.8888000000000002E-4</v>
      </c>
      <c r="DM859" s="53">
        <v>-4.1308500000000001E-3</v>
      </c>
      <c r="DN859" s="53">
        <v>-2.03755E-3</v>
      </c>
      <c r="DO859" s="53">
        <v>-1.088067E-2</v>
      </c>
      <c r="DP859" s="53">
        <v>-6.3042000000000003E-3</v>
      </c>
      <c r="DQ859" s="53">
        <v>-7.5419700000000003E-3</v>
      </c>
      <c r="DR859" s="53">
        <v>2.31599E-3</v>
      </c>
      <c r="DS859" s="53">
        <v>5.4541600000000004E-3</v>
      </c>
      <c r="DT859" s="53">
        <v>5.6865600000000002E-3</v>
      </c>
      <c r="DU859" s="53">
        <v>9.88203E-3</v>
      </c>
      <c r="DV859" s="53">
        <v>3.6322300000000002E-3</v>
      </c>
      <c r="DW859" s="53">
        <v>1.0763099999999999E-2</v>
      </c>
      <c r="DX859" s="53">
        <v>1.0596309999999999E-2</v>
      </c>
      <c r="DY859" s="53">
        <v>1.3037669999999999E-2</v>
      </c>
      <c r="DZ859" s="53">
        <v>1.504746E-2</v>
      </c>
      <c r="EA859" s="53">
        <v>1.230318E-2</v>
      </c>
      <c r="EB859" s="53">
        <v>1.8101260000000001E-2</v>
      </c>
      <c r="EC859" s="53">
        <v>1.584965E-2</v>
      </c>
      <c r="ED859" s="53">
        <v>1.744271E-2</v>
      </c>
      <c r="EE859" s="53">
        <v>1.532238E-2</v>
      </c>
      <c r="EF859" s="53">
        <v>1.347249E-2</v>
      </c>
      <c r="EG859" s="53">
        <v>1.005764E-2</v>
      </c>
      <c r="EH859" s="53">
        <v>4.3129600000000002E-3</v>
      </c>
      <c r="EI859" s="53">
        <v>1.5337E-3</v>
      </c>
      <c r="EJ859" s="53">
        <v>4.3040500000000002E-3</v>
      </c>
      <c r="EK859" s="53">
        <v>2.4365400000000001E-3</v>
      </c>
      <c r="EL859" s="53">
        <v>2.9929599999999998E-3</v>
      </c>
      <c r="EM859" s="53">
        <v>-4.7191200000000003E-3</v>
      </c>
      <c r="EN859" s="53">
        <v>-1.1354E-3</v>
      </c>
      <c r="EO859" s="53">
        <v>-1.39168E-3</v>
      </c>
      <c r="EP859" s="53">
        <v>7.6687200000000004E-3</v>
      </c>
      <c r="EQ859" s="53">
        <v>1.045595E-2</v>
      </c>
      <c r="ER859" s="53">
        <v>1.138136E-2</v>
      </c>
      <c r="ES859" s="53">
        <v>1.546319E-2</v>
      </c>
      <c r="ET859" s="53">
        <v>9.5376799999999998E-3</v>
      </c>
      <c r="EU859" s="53">
        <v>1.6808380000000001E-2</v>
      </c>
      <c r="EV859" s="53">
        <v>1.6474699999999998E-2</v>
      </c>
      <c r="EW859" s="53">
        <v>66.275790000000001</v>
      </c>
      <c r="EX859" s="53">
        <v>64.978290000000001</v>
      </c>
      <c r="EY859" s="53">
        <v>63.777290000000001</v>
      </c>
      <c r="EZ859" s="53">
        <v>62.702260000000003</v>
      </c>
      <c r="FA859" s="53">
        <v>61.808129999999998</v>
      </c>
      <c r="FB859" s="53">
        <v>60.993099999999998</v>
      </c>
      <c r="FC859" s="53">
        <v>61.351790000000001</v>
      </c>
      <c r="FD859" s="53">
        <v>63.74718</v>
      </c>
      <c r="FE859" s="53">
        <v>67.09872</v>
      </c>
      <c r="FF859" s="53">
        <v>70.803370000000001</v>
      </c>
      <c r="FG859" s="53">
        <v>74.440269999999998</v>
      </c>
      <c r="FH859" s="53">
        <v>77.674099999999996</v>
      </c>
      <c r="FI859" s="53">
        <v>80.314539999999994</v>
      </c>
      <c r="FJ859" s="53">
        <v>82.269710000000003</v>
      </c>
      <c r="FK859" s="53">
        <v>83.562309999999997</v>
      </c>
      <c r="FL859" s="53">
        <v>84.168030000000002</v>
      </c>
      <c r="FM859" s="53">
        <v>83.998400000000004</v>
      </c>
      <c r="FN859" s="53">
        <v>83.003839999999997</v>
      </c>
      <c r="FO859" s="53">
        <v>80.978290000000001</v>
      </c>
      <c r="FP859" s="53">
        <v>77.844700000000003</v>
      </c>
      <c r="FQ859" s="53">
        <v>74.029240000000001</v>
      </c>
      <c r="FR859" s="53">
        <v>71.197109999999995</v>
      </c>
      <c r="FS859" s="53">
        <v>69.202020000000005</v>
      </c>
      <c r="FT859" s="53">
        <v>67.678899999999999</v>
      </c>
      <c r="FU859" s="53">
        <v>468</v>
      </c>
      <c r="FV859" s="53">
        <v>805.88319999999999</v>
      </c>
      <c r="FW859" s="53">
        <v>36.395699999999998</v>
      </c>
      <c r="FX859" s="53">
        <v>1</v>
      </c>
    </row>
    <row r="860" spans="1:180" x14ac:dyDescent="0.3">
      <c r="A860" t="s">
        <v>174</v>
      </c>
      <c r="B860" t="s">
        <v>220</v>
      </c>
      <c r="C860" t="s">
        <v>0</v>
      </c>
      <c r="D860" t="s">
        <v>227</v>
      </c>
      <c r="E860" t="s">
        <v>188</v>
      </c>
      <c r="F860" t="s">
        <v>234</v>
      </c>
      <c r="G860" t="s">
        <v>242</v>
      </c>
      <c r="H860" s="53">
        <v>67</v>
      </c>
      <c r="I860" s="53">
        <v>0.12141867000000001</v>
      </c>
      <c r="J860" s="53">
        <v>0.12409177</v>
      </c>
      <c r="K860" s="53">
        <v>0.12101700999999999</v>
      </c>
      <c r="L860" s="53">
        <v>0.11567329</v>
      </c>
      <c r="M860" s="53">
        <v>0.11841064</v>
      </c>
      <c r="N860" s="53">
        <v>0.11476248999999999</v>
      </c>
      <c r="O860" s="53">
        <v>9.7758629999999999E-2</v>
      </c>
      <c r="P860" s="53">
        <v>9.115384E-2</v>
      </c>
      <c r="Q860" s="53">
        <v>9.2253710000000003E-2</v>
      </c>
      <c r="R860" s="53">
        <v>9.4112619999999994E-2</v>
      </c>
      <c r="S860" s="53">
        <v>9.7396960000000005E-2</v>
      </c>
      <c r="T860" s="53">
        <v>9.9878439999999999E-2</v>
      </c>
      <c r="U860" s="53">
        <v>0.10197078</v>
      </c>
      <c r="V860" s="53">
        <v>0.10351701000000001</v>
      </c>
      <c r="W860" s="53">
        <v>0.10548165</v>
      </c>
      <c r="X860" s="53">
        <v>0.10572386</v>
      </c>
      <c r="Y860" s="53">
        <v>0.10530758</v>
      </c>
      <c r="Z860" s="53">
        <v>0.1089952</v>
      </c>
      <c r="AA860" s="53">
        <v>0.11045298000000001</v>
      </c>
      <c r="AB860" s="53">
        <v>0.11313714</v>
      </c>
      <c r="AC860" s="53">
        <v>0.12786267000000001</v>
      </c>
      <c r="AD860" s="53">
        <v>0.1427833</v>
      </c>
      <c r="AE860" s="53">
        <v>0.14230377999999999</v>
      </c>
      <c r="AF860" s="53">
        <v>0.13265431</v>
      </c>
      <c r="AG860" s="53">
        <v>-2.008149E-2</v>
      </c>
      <c r="AH860" s="53">
        <v>-1.1749819999999999E-2</v>
      </c>
      <c r="AI860" s="53">
        <v>-1.057398E-2</v>
      </c>
      <c r="AJ860" s="53">
        <v>-1.744807E-2</v>
      </c>
      <c r="AK860" s="53">
        <v>-1.3961589999999999E-2</v>
      </c>
      <c r="AL860" s="53">
        <v>-1.6053939999999999E-2</v>
      </c>
      <c r="AM860" s="53">
        <v>-6.1087800000000003E-3</v>
      </c>
      <c r="AN860" s="53">
        <v>-2.5774499999999998E-3</v>
      </c>
      <c r="AO860" s="53">
        <v>-3.8861899999999999E-3</v>
      </c>
      <c r="AP860" s="53">
        <v>-7.9606499999999997E-3</v>
      </c>
      <c r="AQ860" s="53">
        <v>-1.0814239999999999E-2</v>
      </c>
      <c r="AR860" s="53">
        <v>-1.21926E-2</v>
      </c>
      <c r="AS860" s="53">
        <v>-1.163144E-2</v>
      </c>
      <c r="AT860" s="53">
        <v>-1.3305229999999999E-2</v>
      </c>
      <c r="AU860" s="53">
        <v>-1.358286E-2</v>
      </c>
      <c r="AV860" s="53">
        <v>-1.509682E-2</v>
      </c>
      <c r="AW860" s="53">
        <v>-1.4931659999999999E-2</v>
      </c>
      <c r="AX860" s="53">
        <v>-9.3080899999999998E-3</v>
      </c>
      <c r="AY860" s="53">
        <v>-3.81176E-3</v>
      </c>
      <c r="AZ860" s="53">
        <v>-4.0333499999999998E-3</v>
      </c>
      <c r="BA860" s="53">
        <v>-1.0561620000000001E-2</v>
      </c>
      <c r="BB860" s="53">
        <v>-1.4128419999999999E-2</v>
      </c>
      <c r="BC860" s="53">
        <v>-1.157596E-2</v>
      </c>
      <c r="BD860" s="53">
        <v>-1.3917270000000001E-2</v>
      </c>
      <c r="BE860" s="53">
        <v>-1.220857E-2</v>
      </c>
      <c r="BF860" s="53">
        <v>-4.4508899999999999E-3</v>
      </c>
      <c r="BG860" s="53">
        <v>-3.6723599999999999E-3</v>
      </c>
      <c r="BH860" s="53">
        <v>-9.8207399999999997E-3</v>
      </c>
      <c r="BI860" s="53">
        <v>-6.67989E-3</v>
      </c>
      <c r="BJ860" s="53">
        <v>-8.7433100000000007E-3</v>
      </c>
      <c r="BK860" s="53">
        <v>-1.23325E-3</v>
      </c>
      <c r="BL860" s="53">
        <v>1.8484599999999999E-3</v>
      </c>
      <c r="BM860" s="53">
        <v>3.7769000000000002E-4</v>
      </c>
      <c r="BN860" s="53">
        <v>-3.5676200000000001E-3</v>
      </c>
      <c r="BO860" s="53">
        <v>-5.9616299999999999E-3</v>
      </c>
      <c r="BP860" s="53">
        <v>-6.9825E-3</v>
      </c>
      <c r="BQ860" s="53">
        <v>-6.4186800000000004E-3</v>
      </c>
      <c r="BR860" s="53">
        <v>-8.0569300000000003E-3</v>
      </c>
      <c r="BS860" s="53">
        <v>-8.5535300000000002E-3</v>
      </c>
      <c r="BT860" s="53">
        <v>-9.7806999999999998E-3</v>
      </c>
      <c r="BU860" s="53">
        <v>-9.6045000000000002E-3</v>
      </c>
      <c r="BV860" s="53">
        <v>-4.3479E-3</v>
      </c>
      <c r="BW860" s="53">
        <v>9.8546000000000007E-4</v>
      </c>
      <c r="BX860" s="53">
        <v>1.23825E-3</v>
      </c>
      <c r="BY860" s="53">
        <v>-3.9804599999999999E-3</v>
      </c>
      <c r="BZ860" s="53">
        <v>-6.5823399999999999E-3</v>
      </c>
      <c r="CA860" s="53">
        <v>-4.1579700000000004E-3</v>
      </c>
      <c r="CB860" s="53">
        <v>-6.6272900000000001E-3</v>
      </c>
      <c r="CC860" s="53">
        <v>-6.7558100000000001E-3</v>
      </c>
      <c r="CD860" s="53">
        <v>6.0433000000000004E-4</v>
      </c>
      <c r="CE860" s="53">
        <v>1.10768E-3</v>
      </c>
      <c r="CF860" s="53">
        <v>-4.5380799999999999E-3</v>
      </c>
      <c r="CG860" s="53">
        <v>-1.6366E-3</v>
      </c>
      <c r="CH860" s="53">
        <v>-3.6799900000000002E-3</v>
      </c>
      <c r="CI860" s="53">
        <v>2.1435299999999998E-3</v>
      </c>
      <c r="CJ860" s="53">
        <v>4.91384E-3</v>
      </c>
      <c r="CK860" s="53">
        <v>3.3308299999999999E-3</v>
      </c>
      <c r="CL860" s="53">
        <v>-5.2501999999999996E-4</v>
      </c>
      <c r="CM860" s="53">
        <v>-2.6007299999999999E-3</v>
      </c>
      <c r="CN860" s="53">
        <v>-3.3740100000000002E-3</v>
      </c>
      <c r="CO860" s="53">
        <v>-2.8083399999999999E-3</v>
      </c>
      <c r="CP860" s="53">
        <v>-4.4219699999999999E-3</v>
      </c>
      <c r="CQ860" s="53">
        <v>-5.0702200000000003E-3</v>
      </c>
      <c r="CR860" s="53">
        <v>-6.0987699999999999E-3</v>
      </c>
      <c r="CS860" s="53">
        <v>-5.9149199999999997E-3</v>
      </c>
      <c r="CT860" s="53">
        <v>-9.1248999999999996E-4</v>
      </c>
      <c r="CU860" s="53">
        <v>4.3080000000000002E-3</v>
      </c>
      <c r="CV860" s="53">
        <v>4.8893499999999998E-3</v>
      </c>
      <c r="CW860" s="53">
        <v>5.7762999999999998E-4</v>
      </c>
      <c r="CX860" s="53">
        <v>-1.3559500000000001E-3</v>
      </c>
      <c r="CY860" s="53">
        <v>9.7969000000000007E-4</v>
      </c>
      <c r="CZ860" s="53">
        <v>-1.57828E-3</v>
      </c>
      <c r="DA860" s="53">
        <v>-1.30306E-3</v>
      </c>
      <c r="DB860" s="53">
        <v>5.6595600000000001E-3</v>
      </c>
      <c r="DC860" s="53">
        <v>5.8877299999999999E-3</v>
      </c>
      <c r="DD860" s="53">
        <v>7.4458E-4</v>
      </c>
      <c r="DE860" s="53">
        <v>3.40668E-3</v>
      </c>
      <c r="DF860" s="53">
        <v>1.38334E-3</v>
      </c>
      <c r="DG860" s="53">
        <v>5.5203099999999996E-3</v>
      </c>
      <c r="DH860" s="53">
        <v>7.9792200000000004E-3</v>
      </c>
      <c r="DI860" s="53">
        <v>6.2839799999999998E-3</v>
      </c>
      <c r="DJ860" s="53">
        <v>2.5175800000000002E-3</v>
      </c>
      <c r="DK860" s="53">
        <v>7.6017000000000001E-4</v>
      </c>
      <c r="DL860" s="53">
        <v>2.3449000000000001E-4</v>
      </c>
      <c r="DM860" s="53">
        <v>8.0199999999999998E-4</v>
      </c>
      <c r="DN860" s="53">
        <v>-7.8702000000000004E-4</v>
      </c>
      <c r="DO860" s="53">
        <v>-1.5869199999999999E-3</v>
      </c>
      <c r="DP860" s="53">
        <v>-2.41684E-3</v>
      </c>
      <c r="DQ860" s="53">
        <v>-2.2253500000000001E-3</v>
      </c>
      <c r="DR860" s="53">
        <v>2.5229300000000001E-3</v>
      </c>
      <c r="DS860" s="53">
        <v>7.6305399999999999E-3</v>
      </c>
      <c r="DT860" s="53">
        <v>8.5404399999999998E-3</v>
      </c>
      <c r="DU860" s="53">
        <v>5.1357199999999999E-3</v>
      </c>
      <c r="DV860" s="53">
        <v>3.8704299999999998E-3</v>
      </c>
      <c r="DW860" s="53">
        <v>6.1173699999999996E-3</v>
      </c>
      <c r="DX860" s="53">
        <v>3.4707399999999999E-3</v>
      </c>
      <c r="DY860" s="53">
        <v>6.5698600000000003E-3</v>
      </c>
      <c r="DZ860" s="53">
        <v>1.295849E-2</v>
      </c>
      <c r="EA860" s="53">
        <v>1.278935E-2</v>
      </c>
      <c r="EB860" s="53">
        <v>8.3719099999999998E-3</v>
      </c>
      <c r="EC860" s="53">
        <v>1.0688390000000001E-2</v>
      </c>
      <c r="ED860" s="53">
        <v>8.6939700000000005E-3</v>
      </c>
      <c r="EE860" s="53">
        <v>1.039584E-2</v>
      </c>
      <c r="EF860" s="53">
        <v>1.240514E-2</v>
      </c>
      <c r="EG860" s="53">
        <v>1.0547839999999999E-2</v>
      </c>
      <c r="EH860" s="53">
        <v>6.9106100000000002E-3</v>
      </c>
      <c r="EI860" s="53">
        <v>5.6127800000000004E-3</v>
      </c>
      <c r="EJ860" s="53">
        <v>5.44459E-3</v>
      </c>
      <c r="EK860" s="53">
        <v>6.0147600000000001E-3</v>
      </c>
      <c r="EL860" s="53">
        <v>4.4612799999999998E-3</v>
      </c>
      <c r="EM860" s="53">
        <v>3.4424299999999998E-3</v>
      </c>
      <c r="EN860" s="53">
        <v>2.8992900000000001E-3</v>
      </c>
      <c r="EO860" s="53">
        <v>3.10181E-3</v>
      </c>
      <c r="EP860" s="53">
        <v>7.4831200000000002E-3</v>
      </c>
      <c r="EQ860" s="53">
        <v>1.2427769999999999E-2</v>
      </c>
      <c r="ER860" s="53">
        <v>1.3812039999999999E-2</v>
      </c>
      <c r="ES860" s="53">
        <v>1.1716880000000001E-2</v>
      </c>
      <c r="ET860" s="53">
        <v>1.141651E-2</v>
      </c>
      <c r="EU860" s="53">
        <v>1.353535E-2</v>
      </c>
      <c r="EV860" s="53">
        <v>1.076072E-2</v>
      </c>
      <c r="EW860" s="53">
        <v>69.789510000000007</v>
      </c>
      <c r="EX860" s="53">
        <v>68.354789999999994</v>
      </c>
      <c r="EY860" s="53">
        <v>67.102069999999998</v>
      </c>
      <c r="EZ860" s="53">
        <v>65.964489999999998</v>
      </c>
      <c r="FA860" s="53">
        <v>65.08802</v>
      </c>
      <c r="FB860" s="53">
        <v>64.234610000000004</v>
      </c>
      <c r="FC860" s="53">
        <v>64.154880000000006</v>
      </c>
      <c r="FD860" s="53">
        <v>65.944950000000006</v>
      </c>
      <c r="FE860" s="53">
        <v>68.956190000000007</v>
      </c>
      <c r="FF860" s="53">
        <v>72.542529999999999</v>
      </c>
      <c r="FG860" s="53">
        <v>76.802790000000002</v>
      </c>
      <c r="FH860" s="53">
        <v>80.897729999999996</v>
      </c>
      <c r="FI860" s="53">
        <v>84.008849999999995</v>
      </c>
      <c r="FJ860" s="53">
        <v>86.248149999999995</v>
      </c>
      <c r="FK860" s="53">
        <v>87.707700000000003</v>
      </c>
      <c r="FL860" s="53">
        <v>88.439760000000007</v>
      </c>
      <c r="FM860" s="53">
        <v>88.412440000000004</v>
      </c>
      <c r="FN860" s="53">
        <v>87.521619999999999</v>
      </c>
      <c r="FO860" s="53">
        <v>85.441950000000006</v>
      </c>
      <c r="FP860" s="53">
        <v>82.147090000000006</v>
      </c>
      <c r="FQ860" s="53">
        <v>78.243520000000004</v>
      </c>
      <c r="FR860" s="53">
        <v>75.37321</v>
      </c>
      <c r="FS860" s="53">
        <v>73.250990000000002</v>
      </c>
      <c r="FT860" s="53">
        <v>71.491709999999998</v>
      </c>
      <c r="FU860" s="53">
        <v>467.96769999999998</v>
      </c>
      <c r="FV860" s="53">
        <v>830.5086</v>
      </c>
      <c r="FW860" s="53">
        <v>16.756160000000001</v>
      </c>
      <c r="FX860" s="53">
        <v>1</v>
      </c>
    </row>
    <row r="861" spans="1:180" x14ac:dyDescent="0.3">
      <c r="A861" t="s">
        <v>174</v>
      </c>
      <c r="B861" t="s">
        <v>220</v>
      </c>
      <c r="C861" t="s">
        <v>0</v>
      </c>
      <c r="D861" t="s">
        <v>227</v>
      </c>
      <c r="E861" t="s">
        <v>189</v>
      </c>
      <c r="F861" t="s">
        <v>234</v>
      </c>
      <c r="G861" t="s">
        <v>242</v>
      </c>
      <c r="H861" s="53">
        <v>67</v>
      </c>
      <c r="I861" s="53">
        <v>0.12209772000000001</v>
      </c>
      <c r="J861" s="53">
        <v>0.12389988</v>
      </c>
      <c r="K861" s="53">
        <v>0.11511833</v>
      </c>
      <c r="L861" s="53">
        <v>0.11362322</v>
      </c>
      <c r="M861" s="53">
        <v>0.11706314</v>
      </c>
      <c r="N861" s="53">
        <v>0.1145962</v>
      </c>
      <c r="O861" s="53">
        <v>0.1087209</v>
      </c>
      <c r="P861" s="53">
        <v>9.0730400000000003E-2</v>
      </c>
      <c r="Q861" s="53">
        <v>9.2794199999999993E-2</v>
      </c>
      <c r="R861" s="53">
        <v>9.2833120000000005E-2</v>
      </c>
      <c r="S861" s="53">
        <v>9.6844550000000001E-2</v>
      </c>
      <c r="T861" s="53">
        <v>0.10062804</v>
      </c>
      <c r="U861" s="53">
        <v>0.10142473</v>
      </c>
      <c r="V861" s="53">
        <v>0.10175297</v>
      </c>
      <c r="W861" s="53">
        <v>0.10558296</v>
      </c>
      <c r="X861" s="53">
        <v>0.10613122</v>
      </c>
      <c r="Y861" s="53">
        <v>0.10829490999999999</v>
      </c>
      <c r="Z861" s="53">
        <v>0.11165047</v>
      </c>
      <c r="AA861" s="53">
        <v>0.11157918999999999</v>
      </c>
      <c r="AB861" s="53">
        <v>0.12006119</v>
      </c>
      <c r="AC861" s="53">
        <v>0.13892075000000001</v>
      </c>
      <c r="AD861" s="53">
        <v>0.13834368</v>
      </c>
      <c r="AE861" s="53">
        <v>0.13822013</v>
      </c>
      <c r="AF861" s="53">
        <v>0.12798171999999999</v>
      </c>
      <c r="AG861" s="53">
        <v>-1.619787E-2</v>
      </c>
      <c r="AH861" s="53">
        <v>-1.003095E-2</v>
      </c>
      <c r="AI861" s="53">
        <v>-1.532269E-2</v>
      </c>
      <c r="AJ861" s="53">
        <v>-1.7063310000000002E-2</v>
      </c>
      <c r="AK861" s="53">
        <v>-1.401407E-2</v>
      </c>
      <c r="AL861" s="53">
        <v>-1.4969339999999999E-2</v>
      </c>
      <c r="AM861" s="53">
        <v>-8.0743800000000008E-3</v>
      </c>
      <c r="AN861" s="53">
        <v>-2.2770799999999999E-3</v>
      </c>
      <c r="AO861" s="53">
        <v>-3.8661899999999998E-3</v>
      </c>
      <c r="AP861" s="53">
        <v>-8.7217900000000001E-3</v>
      </c>
      <c r="AQ861" s="53">
        <v>-8.5961300000000004E-3</v>
      </c>
      <c r="AR861" s="53">
        <v>-1.121376E-2</v>
      </c>
      <c r="AS861" s="53">
        <v>-1.496666E-2</v>
      </c>
      <c r="AT861" s="53">
        <v>-1.587767E-2</v>
      </c>
      <c r="AU861" s="53">
        <v>-1.424533E-2</v>
      </c>
      <c r="AV861" s="53">
        <v>-1.7600899999999999E-2</v>
      </c>
      <c r="AW861" s="53">
        <v>-1.385311E-2</v>
      </c>
      <c r="AX861" s="53">
        <v>-7.7318400000000002E-3</v>
      </c>
      <c r="AY861" s="53">
        <v>-2.3593199999999998E-3</v>
      </c>
      <c r="AZ861" s="53">
        <v>-1.88148E-3</v>
      </c>
      <c r="BA861" s="53">
        <v>-1.002313E-2</v>
      </c>
      <c r="BB861" s="53">
        <v>-1.3201060000000001E-2</v>
      </c>
      <c r="BC861" s="53">
        <v>-1.2083760000000001E-2</v>
      </c>
      <c r="BD861" s="53">
        <v>-1.506133E-2</v>
      </c>
      <c r="BE861" s="53">
        <v>-9.5360400000000008E-3</v>
      </c>
      <c r="BF861" s="53">
        <v>-3.22178E-3</v>
      </c>
      <c r="BG861" s="53">
        <v>-8.6489500000000007E-3</v>
      </c>
      <c r="BH861" s="53">
        <v>-1.0042799999999999E-2</v>
      </c>
      <c r="BI861" s="53">
        <v>-6.5334299999999998E-3</v>
      </c>
      <c r="BJ861" s="53">
        <v>-8.2109599999999998E-3</v>
      </c>
      <c r="BK861" s="53">
        <v>-1.8507700000000001E-3</v>
      </c>
      <c r="BL861" s="53">
        <v>2.01271E-3</v>
      </c>
      <c r="BM861" s="53">
        <v>1.2986499999999999E-3</v>
      </c>
      <c r="BN861" s="53">
        <v>-3.1449500000000001E-3</v>
      </c>
      <c r="BO861" s="53">
        <v>-2.3945699999999999E-3</v>
      </c>
      <c r="BP861" s="53">
        <v>-3.84308E-3</v>
      </c>
      <c r="BQ861" s="53">
        <v>-6.7650899999999996E-3</v>
      </c>
      <c r="BR861" s="53">
        <v>-8.4045000000000005E-3</v>
      </c>
      <c r="BS861" s="53">
        <v>-6.5075000000000003E-3</v>
      </c>
      <c r="BT861" s="53">
        <v>-9.2810099999999993E-3</v>
      </c>
      <c r="BU861" s="53">
        <v>-5.7865800000000004E-3</v>
      </c>
      <c r="BV861" s="53">
        <v>-1.2606E-4</v>
      </c>
      <c r="BW861" s="53">
        <v>4.2763200000000001E-3</v>
      </c>
      <c r="BX861" s="53">
        <v>4.6367700000000001E-3</v>
      </c>
      <c r="BY861" s="53">
        <v>-2.77371E-3</v>
      </c>
      <c r="BZ861" s="53">
        <v>-6.0943899999999999E-3</v>
      </c>
      <c r="CA861" s="53">
        <v>-5.0878299999999998E-3</v>
      </c>
      <c r="CB861" s="53">
        <v>-7.96351E-3</v>
      </c>
      <c r="CC861" s="53">
        <v>-4.9220799999999997E-3</v>
      </c>
      <c r="CD861" s="53">
        <v>1.49423E-3</v>
      </c>
      <c r="CE861" s="53">
        <v>-4.0267300000000001E-3</v>
      </c>
      <c r="CF861" s="53">
        <v>-5.1804299999999998E-3</v>
      </c>
      <c r="CG861" s="53">
        <v>-1.3523599999999999E-3</v>
      </c>
      <c r="CH861" s="53">
        <v>-3.5301299999999998E-3</v>
      </c>
      <c r="CI861" s="53">
        <v>2.4596800000000001E-3</v>
      </c>
      <c r="CJ861" s="53">
        <v>4.98381E-3</v>
      </c>
      <c r="CK861" s="53">
        <v>4.8758100000000004E-3</v>
      </c>
      <c r="CL861" s="53">
        <v>7.1756000000000001E-4</v>
      </c>
      <c r="CM861" s="53">
        <v>1.90062E-3</v>
      </c>
      <c r="CN861" s="53">
        <v>1.26183E-3</v>
      </c>
      <c r="CO861" s="53">
        <v>-1.08471E-3</v>
      </c>
      <c r="CP861" s="53">
        <v>-3.2285999999999999E-3</v>
      </c>
      <c r="CQ861" s="53">
        <v>-1.1482899999999999E-3</v>
      </c>
      <c r="CR861" s="53">
        <v>-3.5186800000000002E-3</v>
      </c>
      <c r="CS861" s="53">
        <v>-1.9972999999999999E-4</v>
      </c>
      <c r="CT861" s="53">
        <v>5.14168E-3</v>
      </c>
      <c r="CU861" s="53">
        <v>8.8721300000000006E-3</v>
      </c>
      <c r="CV861" s="53">
        <v>9.1512899999999994E-3</v>
      </c>
      <c r="CW861" s="53">
        <v>2.2472099999999999E-3</v>
      </c>
      <c r="CX861" s="53">
        <v>-1.1723300000000001E-3</v>
      </c>
      <c r="CY861" s="53">
        <v>-2.4247E-4</v>
      </c>
      <c r="CZ861" s="53">
        <v>-3.0475900000000002E-3</v>
      </c>
      <c r="DA861" s="53">
        <v>-3.0812E-4</v>
      </c>
      <c r="DB861" s="53">
        <v>6.2102399999999997E-3</v>
      </c>
      <c r="DC861" s="53">
        <v>5.9548000000000001E-4</v>
      </c>
      <c r="DD861" s="53">
        <v>-3.1805000000000001E-4</v>
      </c>
      <c r="DE861" s="53">
        <v>3.8287099999999999E-3</v>
      </c>
      <c r="DF861" s="53">
        <v>1.1506999999999999E-3</v>
      </c>
      <c r="DG861" s="53">
        <v>6.7701300000000001E-3</v>
      </c>
      <c r="DH861" s="53">
        <v>7.9549100000000008E-3</v>
      </c>
      <c r="DI861" s="53">
        <v>8.4529700000000006E-3</v>
      </c>
      <c r="DJ861" s="53">
        <v>4.5800600000000004E-3</v>
      </c>
      <c r="DK861" s="53">
        <v>6.1957999999999996E-3</v>
      </c>
      <c r="DL861" s="53">
        <v>6.36675E-3</v>
      </c>
      <c r="DM861" s="53">
        <v>4.5956699999999996E-3</v>
      </c>
      <c r="DN861" s="53">
        <v>1.94729E-3</v>
      </c>
      <c r="DO861" s="53">
        <v>4.2109000000000001E-3</v>
      </c>
      <c r="DP861" s="53">
        <v>2.2436600000000002E-3</v>
      </c>
      <c r="DQ861" s="53">
        <v>5.3871099999999996E-3</v>
      </c>
      <c r="DR861" s="53">
        <v>1.0409409999999999E-2</v>
      </c>
      <c r="DS861" s="53">
        <v>1.3467959999999999E-2</v>
      </c>
      <c r="DT861" s="53">
        <v>1.366581E-2</v>
      </c>
      <c r="DU861" s="53">
        <v>7.2681300000000003E-3</v>
      </c>
      <c r="DV861" s="53">
        <v>3.7497400000000001E-3</v>
      </c>
      <c r="DW861" s="53">
        <v>4.6028900000000001E-3</v>
      </c>
      <c r="DX861" s="53">
        <v>1.86834E-3</v>
      </c>
      <c r="DY861" s="53">
        <v>6.3537000000000003E-3</v>
      </c>
      <c r="DZ861" s="53">
        <v>1.30194E-2</v>
      </c>
      <c r="EA861" s="53">
        <v>7.2692299999999998E-3</v>
      </c>
      <c r="EB861" s="53">
        <v>6.7024500000000004E-3</v>
      </c>
      <c r="EC861" s="53">
        <v>1.1309349999999999E-2</v>
      </c>
      <c r="ED861" s="53">
        <v>7.9090800000000006E-3</v>
      </c>
      <c r="EE861" s="53">
        <v>1.299374E-2</v>
      </c>
      <c r="EF861" s="53">
        <v>1.2244710000000001E-2</v>
      </c>
      <c r="EG861" s="53">
        <v>1.3617819999999999E-2</v>
      </c>
      <c r="EH861" s="53">
        <v>1.015691E-2</v>
      </c>
      <c r="EI861" s="53">
        <v>1.239736E-2</v>
      </c>
      <c r="EJ861" s="53">
        <v>1.373743E-2</v>
      </c>
      <c r="EK861" s="53">
        <v>1.279723E-2</v>
      </c>
      <c r="EL861" s="53">
        <v>9.4204600000000003E-3</v>
      </c>
      <c r="EM861" s="53">
        <v>1.1948739999999999E-2</v>
      </c>
      <c r="EN861" s="53">
        <v>1.056355E-2</v>
      </c>
      <c r="EO861" s="53">
        <v>1.3453629999999999E-2</v>
      </c>
      <c r="EP861" s="53">
        <v>1.801519E-2</v>
      </c>
      <c r="EQ861" s="53">
        <v>2.0103590000000001E-2</v>
      </c>
      <c r="ER861" s="53">
        <v>2.018406E-2</v>
      </c>
      <c r="ES861" s="53">
        <v>1.4517550000000001E-2</v>
      </c>
      <c r="ET861" s="53">
        <v>1.085641E-2</v>
      </c>
      <c r="EU861" s="53">
        <v>1.1598819999999999E-2</v>
      </c>
      <c r="EV861" s="53">
        <v>8.9661500000000009E-3</v>
      </c>
      <c r="EW861" s="53">
        <v>68.601590000000002</v>
      </c>
      <c r="EX861" s="53">
        <v>67.321240000000003</v>
      </c>
      <c r="EY861" s="53">
        <v>66.292730000000006</v>
      </c>
      <c r="EZ861" s="53">
        <v>65.27234</v>
      </c>
      <c r="FA861" s="53">
        <v>64.269329999999997</v>
      </c>
      <c r="FB861" s="53">
        <v>63.456299999999999</v>
      </c>
      <c r="FC861" s="53">
        <v>62.951000000000001</v>
      </c>
      <c r="FD861" s="53">
        <v>64.214259999999996</v>
      </c>
      <c r="FE861" s="53">
        <v>67.089309999999998</v>
      </c>
      <c r="FF861" s="53">
        <v>70.86233</v>
      </c>
      <c r="FG861" s="53">
        <v>75.271129999999999</v>
      </c>
      <c r="FH861" s="53">
        <v>79.297929999999994</v>
      </c>
      <c r="FI861" s="53">
        <v>82.39049</v>
      </c>
      <c r="FJ861" s="53">
        <v>84.670069999999996</v>
      </c>
      <c r="FK861" s="53">
        <v>86.213089999999994</v>
      </c>
      <c r="FL861" s="53">
        <v>86.999610000000004</v>
      </c>
      <c r="FM861" s="53">
        <v>87.020740000000004</v>
      </c>
      <c r="FN861" s="53">
        <v>85.892139999999998</v>
      </c>
      <c r="FO861" s="53">
        <v>83.391120000000001</v>
      </c>
      <c r="FP861" s="53">
        <v>79.643010000000004</v>
      </c>
      <c r="FQ861" s="53">
        <v>76.0017</v>
      </c>
      <c r="FR861" s="53">
        <v>73.519329999999997</v>
      </c>
      <c r="FS861" s="53">
        <v>71.67783</v>
      </c>
      <c r="FT861" s="53">
        <v>70.038020000000003</v>
      </c>
      <c r="FU861" s="53">
        <v>468</v>
      </c>
      <c r="FV861" s="53">
        <v>830.58010000000002</v>
      </c>
      <c r="FW861" s="53">
        <v>16.573840000000001</v>
      </c>
      <c r="FX861" s="53">
        <v>1</v>
      </c>
    </row>
    <row r="862" spans="1:180" x14ac:dyDescent="0.3">
      <c r="A862" t="s">
        <v>174</v>
      </c>
      <c r="B862" t="s">
        <v>220</v>
      </c>
      <c r="C862" t="s">
        <v>0</v>
      </c>
      <c r="D862" t="s">
        <v>248</v>
      </c>
      <c r="E862" t="s">
        <v>189</v>
      </c>
      <c r="F862" t="s">
        <v>234</v>
      </c>
      <c r="G862" t="s">
        <v>242</v>
      </c>
      <c r="H862" s="53">
        <v>67</v>
      </c>
      <c r="I862" s="53">
        <v>0.12041227</v>
      </c>
      <c r="J862" s="53">
        <v>0.12299726</v>
      </c>
      <c r="K862" s="53">
        <v>0.11649551</v>
      </c>
      <c r="L862" s="53">
        <v>0.11405437</v>
      </c>
      <c r="M862" s="53">
        <v>0.11612829</v>
      </c>
      <c r="N862" s="53">
        <v>0.1145375</v>
      </c>
      <c r="O862" s="53">
        <v>0.10717005</v>
      </c>
      <c r="P862" s="53">
        <v>8.5301520000000006E-2</v>
      </c>
      <c r="Q862" s="53">
        <v>8.6113289999999995E-2</v>
      </c>
      <c r="R862" s="53">
        <v>8.8641200000000003E-2</v>
      </c>
      <c r="S862" s="53">
        <v>9.0441830000000001E-2</v>
      </c>
      <c r="T862" s="53">
        <v>9.5182879999999997E-2</v>
      </c>
      <c r="U862" s="53">
        <v>9.1714829999999997E-2</v>
      </c>
      <c r="V862" s="53">
        <v>9.819319E-2</v>
      </c>
      <c r="W862" s="53">
        <v>9.8370410000000005E-2</v>
      </c>
      <c r="X862" s="53">
        <v>9.7216670000000005E-2</v>
      </c>
      <c r="Y862" s="53">
        <v>0.10108129</v>
      </c>
      <c r="Z862" s="53">
        <v>0.10049571</v>
      </c>
      <c r="AA862" s="53">
        <v>0.10701126</v>
      </c>
      <c r="AB862" s="53">
        <v>0.11232517</v>
      </c>
      <c r="AC862" s="53">
        <v>0.1320511</v>
      </c>
      <c r="AD862" s="53">
        <v>0.13158679000000001</v>
      </c>
      <c r="AE862" s="53">
        <v>0.12956165</v>
      </c>
      <c r="AF862" s="53">
        <v>0.12116668999999999</v>
      </c>
      <c r="AG862" s="53">
        <v>-1.8181320000000001E-2</v>
      </c>
      <c r="AH862" s="53">
        <v>-1.401849E-2</v>
      </c>
      <c r="AI862" s="53">
        <v>-1.6983359999999999E-2</v>
      </c>
      <c r="AJ862" s="53">
        <v>-1.737849E-2</v>
      </c>
      <c r="AK862" s="53">
        <v>-1.354759E-2</v>
      </c>
      <c r="AL862" s="53">
        <v>-1.4931730000000001E-2</v>
      </c>
      <c r="AM862" s="53">
        <v>-8.5615299999999995E-3</v>
      </c>
      <c r="AN862" s="53">
        <v>-6.4074700000000002E-3</v>
      </c>
      <c r="AO862" s="53">
        <v>-7.2931200000000002E-3</v>
      </c>
      <c r="AP862" s="53">
        <v>-1.002449E-2</v>
      </c>
      <c r="AQ862" s="53">
        <v>-1.061514E-2</v>
      </c>
      <c r="AR862" s="53">
        <v>-1.281881E-2</v>
      </c>
      <c r="AS862" s="53">
        <v>-1.9004030000000002E-2</v>
      </c>
      <c r="AT862" s="53">
        <v>-1.2075829999999999E-2</v>
      </c>
      <c r="AU862" s="53">
        <v>-1.2847310000000001E-2</v>
      </c>
      <c r="AV862" s="53">
        <v>-1.5829349999999999E-2</v>
      </c>
      <c r="AW862" s="53">
        <v>-1.208033E-2</v>
      </c>
      <c r="AX862" s="53">
        <v>-1.41634E-2</v>
      </c>
      <c r="AY862" s="53">
        <v>-5.9433200000000002E-3</v>
      </c>
      <c r="AZ862" s="53">
        <v>-8.3483900000000007E-3</v>
      </c>
      <c r="BA862" s="53">
        <v>-1.5773470000000001E-2</v>
      </c>
      <c r="BB862" s="53">
        <v>-2.2450129999999999E-2</v>
      </c>
      <c r="BC862" s="53">
        <v>-1.9932189999999999E-2</v>
      </c>
      <c r="BD862" s="53">
        <v>-2.1319769999999998E-2</v>
      </c>
      <c r="BE862" s="53">
        <v>-1.121404E-2</v>
      </c>
      <c r="BF862" s="53">
        <v>-6.9340399999999998E-3</v>
      </c>
      <c r="BG862" s="53">
        <v>-9.8785100000000001E-3</v>
      </c>
      <c r="BH862" s="53">
        <v>-1.0058569999999999E-2</v>
      </c>
      <c r="BI862" s="53">
        <v>-6.1850799999999999E-3</v>
      </c>
      <c r="BJ862" s="53">
        <v>-7.84813E-3</v>
      </c>
      <c r="BK862" s="53">
        <v>-2.72324E-3</v>
      </c>
      <c r="BL862" s="53">
        <v>-2.6714999999999998E-3</v>
      </c>
      <c r="BM862" s="53">
        <v>-3.4903600000000001E-3</v>
      </c>
      <c r="BN862" s="53">
        <v>-5.8237499999999999E-3</v>
      </c>
      <c r="BO862" s="53">
        <v>-6.3971999999999996E-3</v>
      </c>
      <c r="BP862" s="53">
        <v>-7.4872599999999999E-3</v>
      </c>
      <c r="BQ862" s="53">
        <v>-1.257117E-2</v>
      </c>
      <c r="BR862" s="53">
        <v>-5.7371000000000002E-3</v>
      </c>
      <c r="BS862" s="53">
        <v>-6.2981599999999997E-3</v>
      </c>
      <c r="BT862" s="53">
        <v>-9.2060100000000006E-3</v>
      </c>
      <c r="BU862" s="53">
        <v>-5.4598199999999998E-3</v>
      </c>
      <c r="BV862" s="53">
        <v>-7.1710200000000002E-3</v>
      </c>
      <c r="BW862" s="53">
        <v>7.1834000000000004E-4</v>
      </c>
      <c r="BX862" s="53">
        <v>-2.08347E-3</v>
      </c>
      <c r="BY862" s="53">
        <v>-8.2928600000000009E-3</v>
      </c>
      <c r="BZ862" s="53">
        <v>-1.443023E-2</v>
      </c>
      <c r="CA862" s="53">
        <v>-1.21834E-2</v>
      </c>
      <c r="CB862" s="53">
        <v>-1.3784640000000001E-2</v>
      </c>
      <c r="CC862" s="53">
        <v>-6.38852E-3</v>
      </c>
      <c r="CD862" s="53">
        <v>-2.0273700000000001E-3</v>
      </c>
      <c r="CE862" s="53">
        <v>-4.9577099999999997E-3</v>
      </c>
      <c r="CF862" s="53">
        <v>-4.9888099999999998E-3</v>
      </c>
      <c r="CG862" s="53">
        <v>-1.0858300000000001E-3</v>
      </c>
      <c r="CH862" s="53">
        <v>-2.9420499999999999E-3</v>
      </c>
      <c r="CI862" s="53">
        <v>1.3203399999999999E-3</v>
      </c>
      <c r="CJ862" s="53">
        <v>-8.3980000000000006E-5</v>
      </c>
      <c r="CK862" s="53">
        <v>-8.5656999999999997E-4</v>
      </c>
      <c r="CL862" s="53">
        <v>-2.9143300000000001E-3</v>
      </c>
      <c r="CM862" s="53">
        <v>-3.4758699999999998E-3</v>
      </c>
      <c r="CN862" s="53">
        <v>-3.7946500000000001E-3</v>
      </c>
      <c r="CO862" s="53">
        <v>-8.1157899999999995E-3</v>
      </c>
      <c r="CP862" s="53">
        <v>-1.34691E-3</v>
      </c>
      <c r="CQ862" s="53">
        <v>-1.76224E-3</v>
      </c>
      <c r="CR862" s="53">
        <v>-4.6187099999999998E-3</v>
      </c>
      <c r="CS862" s="53">
        <v>-8.7447999999999996E-4</v>
      </c>
      <c r="CT862" s="53">
        <v>-2.3281299999999999E-3</v>
      </c>
      <c r="CU862" s="53">
        <v>5.3321899999999997E-3</v>
      </c>
      <c r="CV862" s="53">
        <v>2.2556E-3</v>
      </c>
      <c r="CW862" s="53">
        <v>-3.11182E-3</v>
      </c>
      <c r="CX862" s="53">
        <v>-8.8756600000000005E-3</v>
      </c>
      <c r="CY862" s="53">
        <v>-6.8166099999999999E-3</v>
      </c>
      <c r="CZ862" s="53">
        <v>-8.5658399999999999E-3</v>
      </c>
      <c r="DA862" s="53">
        <v>-1.5629999999999999E-3</v>
      </c>
      <c r="DB862" s="53">
        <v>2.8793E-3</v>
      </c>
      <c r="DC862" s="53">
        <v>-3.6909999999999997E-5</v>
      </c>
      <c r="DD862" s="53">
        <v>8.0950000000000003E-5</v>
      </c>
      <c r="DE862" s="53">
        <v>4.0134300000000001E-3</v>
      </c>
      <c r="DF862" s="53">
        <v>1.9640199999999999E-3</v>
      </c>
      <c r="DG862" s="53">
        <v>5.3639300000000003E-3</v>
      </c>
      <c r="DH862" s="53">
        <v>2.5035399999999998E-3</v>
      </c>
      <c r="DI862" s="53">
        <v>1.7772E-3</v>
      </c>
      <c r="DJ862" s="53">
        <v>-4.904E-6</v>
      </c>
      <c r="DK862" s="53">
        <v>-5.5453999999999996E-4</v>
      </c>
      <c r="DL862" s="53">
        <v>-1.0203E-4</v>
      </c>
      <c r="DM862" s="53">
        <v>-3.6604099999999998E-3</v>
      </c>
      <c r="DN862" s="53">
        <v>3.0432800000000002E-3</v>
      </c>
      <c r="DO862" s="53">
        <v>2.7736900000000001E-3</v>
      </c>
      <c r="DP862" s="53">
        <v>-3.1399999999999998E-5</v>
      </c>
      <c r="DQ862" s="53">
        <v>3.7108699999999998E-3</v>
      </c>
      <c r="DR862" s="53">
        <v>2.51476E-3</v>
      </c>
      <c r="DS862" s="53">
        <v>9.9460399999999997E-3</v>
      </c>
      <c r="DT862" s="53">
        <v>6.5946700000000004E-3</v>
      </c>
      <c r="DU862" s="53">
        <v>2.0692200000000001E-3</v>
      </c>
      <c r="DV862" s="53">
        <v>-3.3211099999999999E-3</v>
      </c>
      <c r="DW862" s="53">
        <v>-1.44983E-3</v>
      </c>
      <c r="DX862" s="53">
        <v>-3.34703E-3</v>
      </c>
      <c r="DY862" s="53">
        <v>5.40428E-3</v>
      </c>
      <c r="DZ862" s="53">
        <v>9.9637400000000004E-3</v>
      </c>
      <c r="EA862" s="53">
        <v>7.06794E-3</v>
      </c>
      <c r="EB862" s="53">
        <v>7.4008700000000004E-3</v>
      </c>
      <c r="EC862" s="53">
        <v>1.1375939999999999E-2</v>
      </c>
      <c r="ED862" s="53">
        <v>9.0476299999999992E-3</v>
      </c>
      <c r="EE862" s="53">
        <v>1.1202230000000001E-2</v>
      </c>
      <c r="EF862" s="53">
        <v>6.2395200000000001E-3</v>
      </c>
      <c r="EG862" s="53">
        <v>5.5799600000000001E-3</v>
      </c>
      <c r="EH862" s="53">
        <v>4.1958300000000002E-3</v>
      </c>
      <c r="EI862" s="53">
        <v>3.6634100000000002E-3</v>
      </c>
      <c r="EJ862" s="53">
        <v>5.2295099999999997E-3</v>
      </c>
      <c r="EK862" s="53">
        <v>2.7724500000000001E-3</v>
      </c>
      <c r="EL862" s="53">
        <v>9.3820099999999997E-3</v>
      </c>
      <c r="EM862" s="53">
        <v>9.3228400000000006E-3</v>
      </c>
      <c r="EN862" s="53">
        <v>6.5919400000000001E-3</v>
      </c>
      <c r="EO862" s="53">
        <v>1.0331369999999999E-2</v>
      </c>
      <c r="EP862" s="53">
        <v>9.5071300000000008E-3</v>
      </c>
      <c r="EQ862" s="53">
        <v>1.66077E-2</v>
      </c>
      <c r="ER862" s="53">
        <v>1.2859600000000001E-2</v>
      </c>
      <c r="ES862" s="53">
        <v>9.5498200000000005E-3</v>
      </c>
      <c r="ET862" s="53">
        <v>4.6988000000000004E-3</v>
      </c>
      <c r="EU862" s="53">
        <v>6.2989600000000001E-3</v>
      </c>
      <c r="EV862" s="53">
        <v>4.1881000000000002E-3</v>
      </c>
      <c r="EW862" s="53">
        <v>69.295590000000004</v>
      </c>
      <c r="EX862" s="53">
        <v>67.976140000000001</v>
      </c>
      <c r="EY862" s="53">
        <v>66.855289999999997</v>
      </c>
      <c r="EZ862" s="53">
        <v>65.886870000000002</v>
      </c>
      <c r="FA862" s="53">
        <v>64.988960000000006</v>
      </c>
      <c r="FB862" s="53">
        <v>64.119190000000003</v>
      </c>
      <c r="FC862" s="53">
        <v>63.423549999999999</v>
      </c>
      <c r="FD862" s="53">
        <v>64.565529999999995</v>
      </c>
      <c r="FE862" s="53">
        <v>67.646720000000002</v>
      </c>
      <c r="FF862" s="53">
        <v>71.588679999999997</v>
      </c>
      <c r="FG862" s="53">
        <v>76.261510000000001</v>
      </c>
      <c r="FH862" s="53">
        <v>80.619190000000003</v>
      </c>
      <c r="FI862" s="53">
        <v>83.613720000000001</v>
      </c>
      <c r="FJ862" s="53">
        <v>85.552589999999995</v>
      </c>
      <c r="FK862" s="53">
        <v>86.940169999999995</v>
      </c>
      <c r="FL862" s="53">
        <v>87.714979999999997</v>
      </c>
      <c r="FM862" s="53">
        <v>87.740390000000005</v>
      </c>
      <c r="FN862" s="53">
        <v>86.446340000000006</v>
      </c>
      <c r="FO862" s="53">
        <v>83.838080000000005</v>
      </c>
      <c r="FP862" s="53">
        <v>80.027180000000001</v>
      </c>
      <c r="FQ862" s="53">
        <v>76.354110000000006</v>
      </c>
      <c r="FR862" s="53">
        <v>73.815529999999995</v>
      </c>
      <c r="FS862" s="53">
        <v>72.033000000000001</v>
      </c>
      <c r="FT862" s="53">
        <v>70.428889999999996</v>
      </c>
      <c r="FU862" s="53">
        <v>468</v>
      </c>
      <c r="FV862" s="53">
        <v>830.58010000000002</v>
      </c>
      <c r="FW862" s="53">
        <v>16.573840000000001</v>
      </c>
      <c r="FX862" s="53">
        <v>1</v>
      </c>
    </row>
    <row r="863" spans="1:180" x14ac:dyDescent="0.3">
      <c r="A863" t="s">
        <v>174</v>
      </c>
      <c r="B863" t="s">
        <v>220</v>
      </c>
      <c r="C863" t="s">
        <v>0</v>
      </c>
      <c r="D863" t="s">
        <v>227</v>
      </c>
      <c r="E863" t="s">
        <v>190</v>
      </c>
      <c r="F863" t="s">
        <v>234</v>
      </c>
      <c r="G863" t="s">
        <v>242</v>
      </c>
      <c r="H863" s="53">
        <v>67</v>
      </c>
      <c r="I863" s="53">
        <v>0.11673664</v>
      </c>
      <c r="J863" s="53">
        <v>0.11719077</v>
      </c>
      <c r="K863" s="53">
        <v>0.11073967999999999</v>
      </c>
      <c r="L863" s="53">
        <v>0.11042337000000001</v>
      </c>
      <c r="M863" s="53">
        <v>0.11432123</v>
      </c>
      <c r="N863" s="53">
        <v>0.11469623</v>
      </c>
      <c r="O863" s="53">
        <v>0.11414937</v>
      </c>
      <c r="P863" s="53">
        <v>8.819565E-2</v>
      </c>
      <c r="Q863" s="53">
        <v>8.747808E-2</v>
      </c>
      <c r="R863" s="53">
        <v>8.8788000000000006E-2</v>
      </c>
      <c r="S863" s="53">
        <v>9.163992E-2</v>
      </c>
      <c r="T863" s="53">
        <v>9.5813480000000006E-2</v>
      </c>
      <c r="U863" s="53">
        <v>9.5847050000000003E-2</v>
      </c>
      <c r="V863" s="53">
        <v>9.8691000000000001E-2</v>
      </c>
      <c r="W863" s="53">
        <v>0.10126581</v>
      </c>
      <c r="X863" s="53">
        <v>0.10608658999999999</v>
      </c>
      <c r="Y863" s="53">
        <v>0.10516648000000001</v>
      </c>
      <c r="Z863" s="53">
        <v>0.10474338</v>
      </c>
      <c r="AA863" s="53">
        <v>0.10687284</v>
      </c>
      <c r="AB863" s="53">
        <v>0.1313793</v>
      </c>
      <c r="AC863" s="53">
        <v>0.13634467</v>
      </c>
      <c r="AD863" s="53">
        <v>0.13034440999999999</v>
      </c>
      <c r="AE863" s="53">
        <v>0.13104516999999999</v>
      </c>
      <c r="AF863" s="53">
        <v>0.1225566</v>
      </c>
      <c r="AG863" s="53">
        <v>-1.5748020000000001E-2</v>
      </c>
      <c r="AH863" s="53">
        <v>-1.082499E-2</v>
      </c>
      <c r="AI863" s="53">
        <v>-1.324321E-2</v>
      </c>
      <c r="AJ863" s="53">
        <v>-1.3639160000000001E-2</v>
      </c>
      <c r="AK863" s="53">
        <v>-1.007533E-2</v>
      </c>
      <c r="AL863" s="53">
        <v>-1.0093599999999999E-2</v>
      </c>
      <c r="AM863" s="53">
        <v>-1.231059E-2</v>
      </c>
      <c r="AN863" s="53">
        <v>-6.9317299999999997E-3</v>
      </c>
      <c r="AO863" s="53">
        <v>-6.4339200000000001E-3</v>
      </c>
      <c r="AP863" s="53">
        <v>-7.6556999999999997E-3</v>
      </c>
      <c r="AQ863" s="53">
        <v>-9.5831700000000002E-3</v>
      </c>
      <c r="AR863" s="53">
        <v>-1.1406049999999999E-2</v>
      </c>
      <c r="AS863" s="53">
        <v>-1.4536169999999999E-2</v>
      </c>
      <c r="AT863" s="53">
        <v>-1.463998E-2</v>
      </c>
      <c r="AU863" s="53">
        <v>-1.4423149999999999E-2</v>
      </c>
      <c r="AV863" s="53">
        <v>-1.13559E-2</v>
      </c>
      <c r="AW863" s="53">
        <v>-9.4901499999999993E-3</v>
      </c>
      <c r="AX863" s="53">
        <v>-5.2479800000000002E-3</v>
      </c>
      <c r="AY863" s="53">
        <v>-1.71743E-3</v>
      </c>
      <c r="AZ863" s="53">
        <v>-7.7836499999999996E-3</v>
      </c>
      <c r="BA863" s="53">
        <v>-9.9055700000000007E-3</v>
      </c>
      <c r="BB863" s="53">
        <v>-1.322597E-2</v>
      </c>
      <c r="BC863" s="53">
        <v>-8.4190800000000007E-3</v>
      </c>
      <c r="BD863" s="53">
        <v>-1.041456E-2</v>
      </c>
      <c r="BE863" s="53">
        <v>-8.97038E-3</v>
      </c>
      <c r="BF863" s="53">
        <v>-3.9173899999999998E-3</v>
      </c>
      <c r="BG863" s="53">
        <v>-6.0926900000000004E-3</v>
      </c>
      <c r="BH863" s="53">
        <v>-6.24859E-3</v>
      </c>
      <c r="BI863" s="53">
        <v>-2.5730900000000001E-3</v>
      </c>
      <c r="BJ863" s="53">
        <v>-3.3699300000000001E-3</v>
      </c>
      <c r="BK863" s="53">
        <v>-5.30745E-3</v>
      </c>
      <c r="BL863" s="53">
        <v>-1.60728E-3</v>
      </c>
      <c r="BM863" s="53">
        <v>1.1260000000000001E-5</v>
      </c>
      <c r="BN863" s="53">
        <v>-1.1840799999999999E-3</v>
      </c>
      <c r="BO863" s="53">
        <v>-2.398E-3</v>
      </c>
      <c r="BP863" s="53">
        <v>-3.0415400000000001E-3</v>
      </c>
      <c r="BQ863" s="53">
        <v>-5.2509100000000001E-3</v>
      </c>
      <c r="BR863" s="53">
        <v>-4.9510500000000002E-3</v>
      </c>
      <c r="BS863" s="53">
        <v>-4.4571699999999999E-3</v>
      </c>
      <c r="BT863" s="53">
        <v>-1.6544800000000001E-3</v>
      </c>
      <c r="BU863" s="53">
        <v>-4.5207E-4</v>
      </c>
      <c r="BV863" s="53">
        <v>2.4139000000000001E-3</v>
      </c>
      <c r="BW863" s="53">
        <v>4.7917100000000002E-3</v>
      </c>
      <c r="BX863" s="53">
        <v>-3.4096000000000002E-4</v>
      </c>
      <c r="BY863" s="53">
        <v>-1.9490499999999999E-3</v>
      </c>
      <c r="BZ863" s="53">
        <v>-5.6463099999999999E-3</v>
      </c>
      <c r="CA863" s="53">
        <v>-1.1814799999999999E-3</v>
      </c>
      <c r="CB863" s="53">
        <v>-3.1154500000000001E-3</v>
      </c>
      <c r="CC863" s="53">
        <v>-4.2762E-3</v>
      </c>
      <c r="CD863" s="53">
        <v>8.6678999999999999E-4</v>
      </c>
      <c r="CE863" s="53">
        <v>-1.14025E-3</v>
      </c>
      <c r="CF863" s="53">
        <v>-1.12991E-3</v>
      </c>
      <c r="CG863" s="53">
        <v>2.6229399999999998E-3</v>
      </c>
      <c r="CH863" s="53">
        <v>1.2868599999999999E-3</v>
      </c>
      <c r="CI863" s="53">
        <v>-4.5709E-4</v>
      </c>
      <c r="CJ863" s="53">
        <v>2.0804199999999999E-3</v>
      </c>
      <c r="CK863" s="53">
        <v>4.4751599999999997E-3</v>
      </c>
      <c r="CL863" s="53">
        <v>3.2981500000000001E-3</v>
      </c>
      <c r="CM863" s="53">
        <v>2.5784200000000001E-3</v>
      </c>
      <c r="CN863" s="53">
        <v>2.7517000000000002E-3</v>
      </c>
      <c r="CO863" s="53">
        <v>1.1800199999999999E-3</v>
      </c>
      <c r="CP863" s="53">
        <v>1.75947E-3</v>
      </c>
      <c r="CQ863" s="53">
        <v>2.4452499999999999E-3</v>
      </c>
      <c r="CR863" s="53">
        <v>5.0647000000000001E-3</v>
      </c>
      <c r="CS863" s="53">
        <v>5.80768E-3</v>
      </c>
      <c r="CT863" s="53">
        <v>7.7204999999999999E-3</v>
      </c>
      <c r="CU863" s="53">
        <v>9.2999299999999997E-3</v>
      </c>
      <c r="CV863" s="53">
        <v>4.8138299999999998E-3</v>
      </c>
      <c r="CW863" s="53">
        <v>3.5616100000000002E-3</v>
      </c>
      <c r="CX863" s="53">
        <v>-3.9666000000000001E-4</v>
      </c>
      <c r="CY863" s="53">
        <v>3.83126E-3</v>
      </c>
      <c r="CZ863" s="53">
        <v>1.9398799999999999E-3</v>
      </c>
      <c r="DA863" s="53">
        <v>4.1797999999999998E-4</v>
      </c>
      <c r="DB863" s="53">
        <v>5.65097E-3</v>
      </c>
      <c r="DC863" s="53">
        <v>3.8121800000000001E-3</v>
      </c>
      <c r="DD863" s="53">
        <v>3.9887799999999999E-3</v>
      </c>
      <c r="DE863" s="53">
        <v>7.8189699999999997E-3</v>
      </c>
      <c r="DF863" s="53">
        <v>5.94364E-3</v>
      </c>
      <c r="DG863" s="53">
        <v>4.3932800000000003E-3</v>
      </c>
      <c r="DH863" s="53">
        <v>5.7681199999999998E-3</v>
      </c>
      <c r="DI863" s="53">
        <v>8.9390700000000003E-3</v>
      </c>
      <c r="DJ863" s="53">
        <v>7.7803799999999999E-3</v>
      </c>
      <c r="DK863" s="53">
        <v>7.5548500000000001E-3</v>
      </c>
      <c r="DL863" s="53">
        <v>8.5449299999999992E-3</v>
      </c>
      <c r="DM863" s="53">
        <v>7.6109699999999999E-3</v>
      </c>
      <c r="DN863" s="53">
        <v>8.4699900000000002E-3</v>
      </c>
      <c r="DO863" s="53">
        <v>9.3476600000000007E-3</v>
      </c>
      <c r="DP863" s="53">
        <v>1.178388E-2</v>
      </c>
      <c r="DQ863" s="53">
        <v>1.2067420000000001E-2</v>
      </c>
      <c r="DR863" s="53">
        <v>1.302708E-2</v>
      </c>
      <c r="DS863" s="53">
        <v>1.380814E-2</v>
      </c>
      <c r="DT863" s="53">
        <v>9.9686199999999992E-3</v>
      </c>
      <c r="DU863" s="53">
        <v>9.0722700000000003E-3</v>
      </c>
      <c r="DV863" s="53">
        <v>4.8529899999999997E-3</v>
      </c>
      <c r="DW863" s="53">
        <v>8.8439999999999994E-3</v>
      </c>
      <c r="DX863" s="53">
        <v>6.9952199999999999E-3</v>
      </c>
      <c r="DY863" s="53">
        <v>7.1956199999999998E-3</v>
      </c>
      <c r="DZ863" s="53">
        <v>1.255857E-2</v>
      </c>
      <c r="EA863" s="53">
        <v>1.0962700000000001E-2</v>
      </c>
      <c r="EB863" s="53">
        <v>1.137934E-2</v>
      </c>
      <c r="EC863" s="53">
        <v>1.532122E-2</v>
      </c>
      <c r="ED863" s="53">
        <v>1.2667299999999999E-2</v>
      </c>
      <c r="EE863" s="53">
        <v>1.1396430000000001E-2</v>
      </c>
      <c r="EF863" s="53">
        <v>1.109257E-2</v>
      </c>
      <c r="EG863" s="53">
        <v>1.538424E-2</v>
      </c>
      <c r="EH863" s="53">
        <v>1.4252000000000001E-2</v>
      </c>
      <c r="EI863" s="53">
        <v>1.474001E-2</v>
      </c>
      <c r="EJ863" s="53">
        <v>1.6909449999999999E-2</v>
      </c>
      <c r="EK863" s="53">
        <v>1.689622E-2</v>
      </c>
      <c r="EL863" s="53">
        <v>1.815891E-2</v>
      </c>
      <c r="EM863" s="53">
        <v>1.9313650000000002E-2</v>
      </c>
      <c r="EN863" s="53">
        <v>2.1485310000000001E-2</v>
      </c>
      <c r="EO863" s="53">
        <v>2.1105499999999999E-2</v>
      </c>
      <c r="EP863" s="53">
        <v>2.0688959999999999E-2</v>
      </c>
      <c r="EQ863" s="53">
        <v>2.0317289999999998E-2</v>
      </c>
      <c r="ER863" s="53">
        <v>1.7411309999999999E-2</v>
      </c>
      <c r="ES863" s="53">
        <v>1.7028789999999999E-2</v>
      </c>
      <c r="ET863" s="53">
        <v>1.243265E-2</v>
      </c>
      <c r="EU863" s="53">
        <v>1.608159E-2</v>
      </c>
      <c r="EV863" s="53">
        <v>1.4294319999999999E-2</v>
      </c>
      <c r="EW863" s="53">
        <v>65.853200000000001</v>
      </c>
      <c r="EX863" s="53">
        <v>64.686040000000006</v>
      </c>
      <c r="EY863" s="53">
        <v>63.641559999999998</v>
      </c>
      <c r="EZ863" s="53">
        <v>62.762549999999997</v>
      </c>
      <c r="FA863" s="53">
        <v>61.91001</v>
      </c>
      <c r="FB863" s="53">
        <v>61.094569999999997</v>
      </c>
      <c r="FC863" s="53">
        <v>60.515070000000001</v>
      </c>
      <c r="FD863" s="53">
        <v>61.308970000000002</v>
      </c>
      <c r="FE863" s="53">
        <v>64.52458</v>
      </c>
      <c r="FF863" s="53">
        <v>68.800929999999994</v>
      </c>
      <c r="FG863" s="53">
        <v>73.247630000000001</v>
      </c>
      <c r="FH863" s="53">
        <v>77.295680000000004</v>
      </c>
      <c r="FI863" s="53">
        <v>80.48621</v>
      </c>
      <c r="FJ863" s="53">
        <v>82.934690000000003</v>
      </c>
      <c r="FK863" s="53">
        <v>84.342510000000004</v>
      </c>
      <c r="FL863" s="53">
        <v>84.716130000000007</v>
      </c>
      <c r="FM863" s="53">
        <v>84.267430000000004</v>
      </c>
      <c r="FN863" s="53">
        <v>82.628579999999999</v>
      </c>
      <c r="FO863" s="53">
        <v>79.537459999999996</v>
      </c>
      <c r="FP863" s="53">
        <v>75.579769999999996</v>
      </c>
      <c r="FQ863" s="53">
        <v>72.522959999999998</v>
      </c>
      <c r="FR863" s="53">
        <v>70.145319999999998</v>
      </c>
      <c r="FS863" s="53">
        <v>68.247529999999998</v>
      </c>
      <c r="FT863" s="53">
        <v>66.695610000000002</v>
      </c>
      <c r="FU863" s="53">
        <v>467.76670000000001</v>
      </c>
      <c r="FV863" s="53">
        <v>812.00250000000005</v>
      </c>
      <c r="FW863" s="53">
        <v>17.783840000000001</v>
      </c>
      <c r="FX863" s="53">
        <v>1</v>
      </c>
    </row>
    <row r="864" spans="1:180" x14ac:dyDescent="0.3">
      <c r="A864" t="s">
        <v>174</v>
      </c>
      <c r="B864" t="s">
        <v>220</v>
      </c>
      <c r="C864" t="s">
        <v>0</v>
      </c>
      <c r="D864" t="s">
        <v>248</v>
      </c>
      <c r="E864" t="s">
        <v>188</v>
      </c>
      <c r="F864" t="s">
        <v>234</v>
      </c>
      <c r="G864" t="s">
        <v>242</v>
      </c>
      <c r="H864" s="53">
        <v>67</v>
      </c>
      <c r="I864" s="53">
        <v>0.12366217</v>
      </c>
      <c r="J864" s="53">
        <v>0.12573313999999999</v>
      </c>
      <c r="K864" s="53">
        <v>0.12243660000000001</v>
      </c>
      <c r="L864" s="53">
        <v>0.11843737</v>
      </c>
      <c r="M864" s="53">
        <v>0.12354672999999999</v>
      </c>
      <c r="N864" s="53">
        <v>0.11714119000000001</v>
      </c>
      <c r="O864" s="53">
        <v>9.6134410000000003E-2</v>
      </c>
      <c r="P864" s="53">
        <v>8.1677089999999994E-2</v>
      </c>
      <c r="Q864" s="53">
        <v>8.5393380000000005E-2</v>
      </c>
      <c r="R864" s="53">
        <v>9.2588370000000003E-2</v>
      </c>
      <c r="S864" s="53">
        <v>9.6826259999999997E-2</v>
      </c>
      <c r="T864" s="53">
        <v>9.9376210000000006E-2</v>
      </c>
      <c r="U864" s="53">
        <v>0.10214626</v>
      </c>
      <c r="V864" s="53">
        <v>9.9617209999999998E-2</v>
      </c>
      <c r="W864" s="53">
        <v>0.102242</v>
      </c>
      <c r="X864" s="53">
        <v>0.10255784</v>
      </c>
      <c r="Y864" s="53">
        <v>0.1016918</v>
      </c>
      <c r="Z864" s="53">
        <v>0.10161783000000001</v>
      </c>
      <c r="AA864" s="53">
        <v>0.10615272000000001</v>
      </c>
      <c r="AB864" s="53">
        <v>0.10960128</v>
      </c>
      <c r="AC864" s="53">
        <v>0.12542554</v>
      </c>
      <c r="AD864" s="53">
        <v>0.14167204</v>
      </c>
      <c r="AE864" s="53">
        <v>0.13602882999999999</v>
      </c>
      <c r="AF864" s="53">
        <v>0.12864616000000001</v>
      </c>
      <c r="AG864" s="53">
        <v>-2.0725690000000001E-2</v>
      </c>
      <c r="AH864" s="53">
        <v>-1.3559E-2</v>
      </c>
      <c r="AI864" s="53">
        <v>-1.24067E-2</v>
      </c>
      <c r="AJ864" s="53">
        <v>-1.4562780000000001E-2</v>
      </c>
      <c r="AK864" s="53">
        <v>-9.1339000000000004E-3</v>
      </c>
      <c r="AL864" s="53">
        <v>-1.3859730000000001E-2</v>
      </c>
      <c r="AM864" s="53">
        <v>-7.3923699999999997E-3</v>
      </c>
      <c r="AN864" s="53">
        <v>-1.001085E-2</v>
      </c>
      <c r="AO864" s="53">
        <v>-9.3615699999999996E-3</v>
      </c>
      <c r="AP864" s="53">
        <v>-7.0579700000000002E-3</v>
      </c>
      <c r="AQ864" s="53">
        <v>-9.7230800000000003E-3</v>
      </c>
      <c r="AR864" s="53">
        <v>-1.0529810000000001E-2</v>
      </c>
      <c r="AS864" s="53">
        <v>-7.4679899999999999E-3</v>
      </c>
      <c r="AT864" s="53">
        <v>-1.3562609999999999E-2</v>
      </c>
      <c r="AU864" s="53">
        <v>-1.058396E-2</v>
      </c>
      <c r="AV864" s="53">
        <v>-1.1417689999999999E-2</v>
      </c>
      <c r="AW864" s="53">
        <v>-1.2964079999999999E-2</v>
      </c>
      <c r="AX864" s="53">
        <v>-1.6624070000000001E-2</v>
      </c>
      <c r="AY864" s="53">
        <v>-8.6677400000000002E-3</v>
      </c>
      <c r="AZ864" s="53">
        <v>-7.09627E-3</v>
      </c>
      <c r="BA864" s="53">
        <v>-1.16773E-2</v>
      </c>
      <c r="BB864" s="53">
        <v>-1.404415E-2</v>
      </c>
      <c r="BC864" s="53">
        <v>-1.8596370000000001E-2</v>
      </c>
      <c r="BD864" s="53">
        <v>-1.857228E-2</v>
      </c>
      <c r="BE864" s="53">
        <v>-1.329573E-2</v>
      </c>
      <c r="BF864" s="53">
        <v>-6.5253799999999999E-3</v>
      </c>
      <c r="BG864" s="53">
        <v>-5.3980699999999996E-3</v>
      </c>
      <c r="BH864" s="53">
        <v>-7.53793E-3</v>
      </c>
      <c r="BI864" s="53">
        <v>-2.13196E-3</v>
      </c>
      <c r="BJ864" s="53">
        <v>-6.7536499999999999E-3</v>
      </c>
      <c r="BK864" s="53">
        <v>-2.45144E-3</v>
      </c>
      <c r="BL864" s="53">
        <v>-5.5089500000000003E-3</v>
      </c>
      <c r="BM864" s="53">
        <v>-5.04822E-3</v>
      </c>
      <c r="BN864" s="53">
        <v>-2.5586799999999998E-3</v>
      </c>
      <c r="BO864" s="53">
        <v>-4.4431799999999997E-3</v>
      </c>
      <c r="BP864" s="53">
        <v>-5.6383199999999996E-3</v>
      </c>
      <c r="BQ864" s="53">
        <v>-2.8112800000000002E-3</v>
      </c>
      <c r="BR864" s="53">
        <v>-7.4591500000000003E-3</v>
      </c>
      <c r="BS864" s="53">
        <v>-5.7665700000000004E-3</v>
      </c>
      <c r="BT864" s="53">
        <v>-6.7246399999999996E-3</v>
      </c>
      <c r="BU864" s="53">
        <v>-8.3010600000000007E-3</v>
      </c>
      <c r="BV864" s="53">
        <v>-1.077753E-2</v>
      </c>
      <c r="BW864" s="53">
        <v>-3.6053999999999999E-3</v>
      </c>
      <c r="BX864" s="53">
        <v>-1.9037399999999999E-3</v>
      </c>
      <c r="BY864" s="53">
        <v>-5.1829500000000004E-3</v>
      </c>
      <c r="BZ864" s="53">
        <v>-6.7682699999999998E-3</v>
      </c>
      <c r="CA864" s="53">
        <v>-1.105133E-2</v>
      </c>
      <c r="CB864" s="53">
        <v>-1.135304E-2</v>
      </c>
      <c r="CC864" s="53">
        <v>-8.1497500000000007E-3</v>
      </c>
      <c r="CD864" s="53">
        <v>-1.6539300000000001E-3</v>
      </c>
      <c r="CE864" s="53">
        <v>-5.4390999999999999E-4</v>
      </c>
      <c r="CF864" s="53">
        <v>-2.6725400000000002E-3</v>
      </c>
      <c r="CG864" s="53">
        <v>2.7175599999999999E-3</v>
      </c>
      <c r="CH864" s="53">
        <v>-1.8320000000000001E-3</v>
      </c>
      <c r="CI864" s="53">
        <v>9.7064000000000004E-4</v>
      </c>
      <c r="CJ864" s="53">
        <v>-2.3909600000000001E-3</v>
      </c>
      <c r="CK864" s="53">
        <v>-2.0607999999999998E-3</v>
      </c>
      <c r="CL864" s="53">
        <v>5.5750999999999999E-4</v>
      </c>
      <c r="CM864" s="53">
        <v>-7.8633000000000002E-4</v>
      </c>
      <c r="CN864" s="53">
        <v>-2.25048E-3</v>
      </c>
      <c r="CO864" s="53">
        <v>4.1395000000000001E-4</v>
      </c>
      <c r="CP864" s="53">
        <v>-3.2319100000000002E-3</v>
      </c>
      <c r="CQ864" s="53">
        <v>-2.4300599999999999E-3</v>
      </c>
      <c r="CR864" s="53">
        <v>-3.47424E-3</v>
      </c>
      <c r="CS864" s="53">
        <v>-5.0714599999999999E-3</v>
      </c>
      <c r="CT864" s="53">
        <v>-6.7282399999999999E-3</v>
      </c>
      <c r="CU864" s="53">
        <v>-9.9240000000000005E-5</v>
      </c>
      <c r="CV864" s="53">
        <v>1.6925899999999999E-3</v>
      </c>
      <c r="CW864" s="53">
        <v>-6.8497000000000002E-4</v>
      </c>
      <c r="CX864" s="53">
        <v>-1.7290199999999999E-3</v>
      </c>
      <c r="CY864" s="53">
        <v>-5.8256499999999999E-3</v>
      </c>
      <c r="CZ864" s="53">
        <v>-6.35302E-3</v>
      </c>
      <c r="DA864" s="53">
        <v>-3.0037800000000002E-3</v>
      </c>
      <c r="DB864" s="53">
        <v>3.2175300000000001E-3</v>
      </c>
      <c r="DC864" s="53">
        <v>4.3102399999999999E-3</v>
      </c>
      <c r="DD864" s="53">
        <v>2.1928500000000001E-3</v>
      </c>
      <c r="DE864" s="53">
        <v>7.5670900000000003E-3</v>
      </c>
      <c r="DF864" s="53">
        <v>3.0896500000000002E-3</v>
      </c>
      <c r="DG864" s="53">
        <v>4.3927100000000002E-3</v>
      </c>
      <c r="DH864" s="53">
        <v>7.2703999999999998E-4</v>
      </c>
      <c r="DI864" s="53">
        <v>9.2661000000000002E-4</v>
      </c>
      <c r="DJ864" s="53">
        <v>3.6736999999999998E-3</v>
      </c>
      <c r="DK864" s="53">
        <v>2.8705200000000001E-3</v>
      </c>
      <c r="DL864" s="53">
        <v>1.1373500000000001E-3</v>
      </c>
      <c r="DM864" s="53">
        <v>3.6391700000000002E-3</v>
      </c>
      <c r="DN864" s="53">
        <v>9.9533E-4</v>
      </c>
      <c r="DO864" s="53">
        <v>9.0645000000000005E-4</v>
      </c>
      <c r="DP864" s="53">
        <v>-2.2384999999999999E-4</v>
      </c>
      <c r="DQ864" s="53">
        <v>-1.84187E-3</v>
      </c>
      <c r="DR864" s="53">
        <v>-2.6789499999999998E-3</v>
      </c>
      <c r="DS864" s="53">
        <v>3.4069199999999999E-3</v>
      </c>
      <c r="DT864" s="53">
        <v>5.2889299999999998E-3</v>
      </c>
      <c r="DU864" s="53">
        <v>3.813E-3</v>
      </c>
      <c r="DV864" s="53">
        <v>3.3102299999999999E-3</v>
      </c>
      <c r="DW864" s="53">
        <v>-5.9997999999999996E-4</v>
      </c>
      <c r="DX864" s="53">
        <v>-1.353E-3</v>
      </c>
      <c r="DY864" s="53">
        <v>4.42618E-3</v>
      </c>
      <c r="DZ864" s="53">
        <v>1.0251140000000001E-2</v>
      </c>
      <c r="EA864" s="53">
        <v>1.131888E-2</v>
      </c>
      <c r="EB864" s="53">
        <v>9.2177000000000005E-3</v>
      </c>
      <c r="EC864" s="53">
        <v>1.456903E-2</v>
      </c>
      <c r="ED864" s="53">
        <v>1.019572E-2</v>
      </c>
      <c r="EE864" s="53">
        <v>9.3336500000000006E-3</v>
      </c>
      <c r="EF864" s="53">
        <v>5.2289299999999997E-3</v>
      </c>
      <c r="EG864" s="53">
        <v>5.2399600000000001E-3</v>
      </c>
      <c r="EH864" s="53">
        <v>8.1729799999999998E-3</v>
      </c>
      <c r="EI864" s="53">
        <v>8.1504300000000002E-3</v>
      </c>
      <c r="EJ864" s="53">
        <v>6.0288399999999997E-3</v>
      </c>
      <c r="EK864" s="53">
        <v>8.2958800000000003E-3</v>
      </c>
      <c r="EL864" s="53">
        <v>7.0987999999999997E-3</v>
      </c>
      <c r="EM864" s="53">
        <v>5.72384E-3</v>
      </c>
      <c r="EN864" s="53">
        <v>4.4692100000000004E-3</v>
      </c>
      <c r="EO864" s="53">
        <v>2.8211400000000002E-3</v>
      </c>
      <c r="EP864" s="53">
        <v>3.1675900000000001E-3</v>
      </c>
      <c r="EQ864" s="53">
        <v>8.4692599999999993E-3</v>
      </c>
      <c r="ER864" s="53">
        <v>1.048145E-2</v>
      </c>
      <c r="ES864" s="53">
        <v>1.030737E-2</v>
      </c>
      <c r="ET864" s="53">
        <v>1.0586109999999999E-2</v>
      </c>
      <c r="EU864" s="53">
        <v>6.9450600000000003E-3</v>
      </c>
      <c r="EV864" s="53">
        <v>5.86624E-3</v>
      </c>
      <c r="EW864" s="53">
        <v>71.525000000000006</v>
      </c>
      <c r="EX864" s="53">
        <v>69.942729999999997</v>
      </c>
      <c r="EY864" s="53">
        <v>68.500429999999994</v>
      </c>
      <c r="EZ864" s="53">
        <v>67.278210000000001</v>
      </c>
      <c r="FA864" s="53">
        <v>66.226709999999997</v>
      </c>
      <c r="FB864" s="53">
        <v>65.195719999999994</v>
      </c>
      <c r="FC864" s="53">
        <v>65.018910000000005</v>
      </c>
      <c r="FD864" s="53">
        <v>66.804490000000001</v>
      </c>
      <c r="FE864" s="53">
        <v>69.972859999999997</v>
      </c>
      <c r="FF864" s="53">
        <v>73.682050000000004</v>
      </c>
      <c r="FG864" s="53">
        <v>77.857579999999999</v>
      </c>
      <c r="FH864" s="53">
        <v>82.016670000000005</v>
      </c>
      <c r="FI864" s="53">
        <v>85.359179999999995</v>
      </c>
      <c r="FJ864" s="53">
        <v>87.506839999999997</v>
      </c>
      <c r="FK864" s="53">
        <v>89.075530000000001</v>
      </c>
      <c r="FL864" s="53">
        <v>89.944869999999995</v>
      </c>
      <c r="FM864" s="53">
        <v>89.781199999999998</v>
      </c>
      <c r="FN864" s="53">
        <v>88.742199999999997</v>
      </c>
      <c r="FO864" s="53">
        <v>86.515379999999993</v>
      </c>
      <c r="FP864" s="53">
        <v>83.078850000000003</v>
      </c>
      <c r="FQ864" s="53">
        <v>79.252560000000003</v>
      </c>
      <c r="FR864" s="53">
        <v>76.426500000000004</v>
      </c>
      <c r="FS864" s="53">
        <v>74.380449999999996</v>
      </c>
      <c r="FT864" s="53">
        <v>72.645300000000006</v>
      </c>
      <c r="FU864" s="53">
        <v>467.96769999999998</v>
      </c>
      <c r="FV864" s="53">
        <v>830.5086</v>
      </c>
      <c r="FW864" s="53">
        <v>16.756160000000001</v>
      </c>
      <c r="FX864" s="53">
        <v>1</v>
      </c>
    </row>
    <row r="865" spans="1:180" x14ac:dyDescent="0.3">
      <c r="A865" t="s">
        <v>174</v>
      </c>
      <c r="B865" t="s">
        <v>220</v>
      </c>
      <c r="C865" t="s">
        <v>0</v>
      </c>
      <c r="D865" t="s">
        <v>248</v>
      </c>
      <c r="E865" t="s">
        <v>190</v>
      </c>
      <c r="F865" t="s">
        <v>234</v>
      </c>
      <c r="G865" t="s">
        <v>242</v>
      </c>
      <c r="H865" s="53">
        <v>67</v>
      </c>
      <c r="I865" s="53">
        <v>0.11864640999999999</v>
      </c>
      <c r="J865" s="53">
        <v>0.12029884</v>
      </c>
      <c r="K865" s="53">
        <v>0.11652774</v>
      </c>
      <c r="L865" s="53">
        <v>0.11256375</v>
      </c>
      <c r="M865" s="53">
        <v>0.11637029</v>
      </c>
      <c r="N865" s="53">
        <v>0.1124652</v>
      </c>
      <c r="O865" s="53">
        <v>0.11207143999999999</v>
      </c>
      <c r="P865" s="53">
        <v>8.379288E-2</v>
      </c>
      <c r="Q865" s="53">
        <v>8.6194430000000002E-2</v>
      </c>
      <c r="R865" s="53">
        <v>9.1421769999999999E-2</v>
      </c>
      <c r="S865" s="53">
        <v>8.6924130000000002E-2</v>
      </c>
      <c r="T865" s="53">
        <v>9.0773480000000004E-2</v>
      </c>
      <c r="U865" s="53">
        <v>9.4809760000000007E-2</v>
      </c>
      <c r="V865" s="53">
        <v>9.799273E-2</v>
      </c>
      <c r="W865" s="53">
        <v>0.10022336</v>
      </c>
      <c r="X865" s="53">
        <v>0.10225827999999999</v>
      </c>
      <c r="Y865" s="53">
        <v>0.10396571</v>
      </c>
      <c r="Z865" s="53">
        <v>0.10336257</v>
      </c>
      <c r="AA865" s="53">
        <v>0.11041031</v>
      </c>
      <c r="AB865" s="53">
        <v>0.13445405999999999</v>
      </c>
      <c r="AC865" s="53">
        <v>0.13669776</v>
      </c>
      <c r="AD865" s="53">
        <v>0.13493545000000001</v>
      </c>
      <c r="AE865" s="53">
        <v>0.13202142</v>
      </c>
      <c r="AF865" s="53">
        <v>0.12004564</v>
      </c>
      <c r="AG865" s="53">
        <v>-1.499552E-2</v>
      </c>
      <c r="AH865" s="53">
        <v>-1.059236E-2</v>
      </c>
      <c r="AI865" s="53">
        <v>-1.057867E-2</v>
      </c>
      <c r="AJ865" s="53">
        <v>-1.4057969999999999E-2</v>
      </c>
      <c r="AK865" s="53">
        <v>-8.1905399999999996E-3</v>
      </c>
      <c r="AL865" s="53">
        <v>-1.291234E-2</v>
      </c>
      <c r="AM865" s="53">
        <v>-1.2108880000000001E-2</v>
      </c>
      <c r="AN865" s="53">
        <v>-9.9226100000000001E-3</v>
      </c>
      <c r="AO865" s="53">
        <v>-5.6476E-3</v>
      </c>
      <c r="AP865" s="53">
        <v>-7.3894E-4</v>
      </c>
      <c r="AQ865" s="53">
        <v>-8.3044999999999994E-3</v>
      </c>
      <c r="AR865" s="53">
        <v>-1.036576E-2</v>
      </c>
      <c r="AS865" s="53">
        <v>-6.12271E-3</v>
      </c>
      <c r="AT865" s="53">
        <v>-4.6094300000000003E-3</v>
      </c>
      <c r="AU865" s="53">
        <v>-3.39631E-3</v>
      </c>
      <c r="AV865" s="53">
        <v>-3.6270500000000002E-3</v>
      </c>
      <c r="AW865" s="53">
        <v>-1.04985E-3</v>
      </c>
      <c r="AX865" s="53">
        <v>4.8244999999999999E-4</v>
      </c>
      <c r="AY865" s="53">
        <v>5.9814999999999998E-3</v>
      </c>
      <c r="AZ865" s="53">
        <v>-1.5461100000000001E-3</v>
      </c>
      <c r="BA865" s="53">
        <v>-1.0385200000000001E-2</v>
      </c>
      <c r="BB865" s="53">
        <v>-1.067037E-2</v>
      </c>
      <c r="BC865" s="53">
        <v>-1.2751159999999999E-2</v>
      </c>
      <c r="BD865" s="53">
        <v>-1.620717E-2</v>
      </c>
      <c r="BE865" s="53">
        <v>-7.5477699999999997E-3</v>
      </c>
      <c r="BF865" s="53">
        <v>-3.4034899999999999E-3</v>
      </c>
      <c r="BG865" s="53">
        <v>-3.2554099999999998E-3</v>
      </c>
      <c r="BH865" s="53">
        <v>-6.44576E-3</v>
      </c>
      <c r="BI865" s="53">
        <v>-9.4023999999999996E-4</v>
      </c>
      <c r="BJ865" s="53">
        <v>-5.9939099999999999E-3</v>
      </c>
      <c r="BK865" s="53">
        <v>-4.6852400000000002E-3</v>
      </c>
      <c r="BL865" s="53">
        <v>-4.3450800000000003E-3</v>
      </c>
      <c r="BM865" s="53">
        <v>3.7759000000000002E-4</v>
      </c>
      <c r="BN865" s="53">
        <v>4.3301099999999999E-3</v>
      </c>
      <c r="BO865" s="53">
        <v>-3.4984299999999999E-3</v>
      </c>
      <c r="BP865" s="53">
        <v>-3.60225E-3</v>
      </c>
      <c r="BQ865" s="53">
        <v>7.0397999999999999E-4</v>
      </c>
      <c r="BR865" s="53">
        <v>2.6430400000000001E-3</v>
      </c>
      <c r="BS865" s="53">
        <v>4.1057899999999998E-3</v>
      </c>
      <c r="BT865" s="53">
        <v>3.9605600000000001E-3</v>
      </c>
      <c r="BU865" s="53">
        <v>6.5460500000000003E-3</v>
      </c>
      <c r="BV865" s="53">
        <v>6.2007800000000004E-3</v>
      </c>
      <c r="BW865" s="53">
        <v>1.1819990000000001E-2</v>
      </c>
      <c r="BX865" s="53">
        <v>6.8163299999999998E-3</v>
      </c>
      <c r="BY865" s="53">
        <v>-2.0272799999999998E-3</v>
      </c>
      <c r="BZ865" s="53">
        <v>-2.4199199999999999E-3</v>
      </c>
      <c r="CA865" s="53">
        <v>-3.9521000000000001E-3</v>
      </c>
      <c r="CB865" s="53">
        <v>-8.9425200000000007E-3</v>
      </c>
      <c r="CC865" s="53">
        <v>-2.3894799999999998E-3</v>
      </c>
      <c r="CD865" s="53">
        <v>1.57551E-3</v>
      </c>
      <c r="CE865" s="53">
        <v>1.8166600000000001E-3</v>
      </c>
      <c r="CF865" s="53">
        <v>-1.1735700000000001E-3</v>
      </c>
      <c r="CG865" s="53">
        <v>4.0812899999999996E-3</v>
      </c>
      <c r="CH865" s="53">
        <v>-1.2022300000000001E-3</v>
      </c>
      <c r="CI865" s="53">
        <v>4.5636E-4</v>
      </c>
      <c r="CJ865" s="53">
        <v>-4.8211E-4</v>
      </c>
      <c r="CK865" s="53">
        <v>4.5506100000000001E-3</v>
      </c>
      <c r="CL865" s="53">
        <v>7.8409199999999995E-3</v>
      </c>
      <c r="CM865" s="53">
        <v>-1.6976E-4</v>
      </c>
      <c r="CN865" s="53">
        <v>1.0821400000000001E-3</v>
      </c>
      <c r="CO865" s="53">
        <v>5.4321300000000003E-3</v>
      </c>
      <c r="CP865" s="53">
        <v>7.6660799999999996E-3</v>
      </c>
      <c r="CQ865" s="53">
        <v>9.3017199999999994E-3</v>
      </c>
      <c r="CR865" s="53">
        <v>9.2157200000000002E-3</v>
      </c>
      <c r="CS865" s="53">
        <v>1.180695E-2</v>
      </c>
      <c r="CT865" s="53">
        <v>1.016127E-2</v>
      </c>
      <c r="CU865" s="53">
        <v>1.5863720000000001E-2</v>
      </c>
      <c r="CV865" s="53">
        <v>1.260813E-2</v>
      </c>
      <c r="CW865" s="53">
        <v>3.7613899999999999E-3</v>
      </c>
      <c r="CX865" s="53">
        <v>3.2943199999999999E-3</v>
      </c>
      <c r="CY865" s="53">
        <v>2.14211E-3</v>
      </c>
      <c r="CZ865" s="53">
        <v>-3.9110400000000002E-3</v>
      </c>
      <c r="DA865" s="53">
        <v>2.76881E-3</v>
      </c>
      <c r="DB865" s="53">
        <v>6.5545100000000004E-3</v>
      </c>
      <c r="DC865" s="53">
        <v>6.88873E-3</v>
      </c>
      <c r="DD865" s="53">
        <v>4.0986299999999998E-3</v>
      </c>
      <c r="DE865" s="53">
        <v>9.1028199999999993E-3</v>
      </c>
      <c r="DF865" s="53">
        <v>3.5894500000000001E-3</v>
      </c>
      <c r="DG865" s="53">
        <v>5.59795E-3</v>
      </c>
      <c r="DH865" s="53">
        <v>3.3808699999999998E-3</v>
      </c>
      <c r="DI865" s="53">
        <v>8.7236299999999996E-3</v>
      </c>
      <c r="DJ865" s="53">
        <v>1.1351719999999999E-2</v>
      </c>
      <c r="DK865" s="53">
        <v>3.1589000000000001E-3</v>
      </c>
      <c r="DL865" s="53">
        <v>5.7665199999999998E-3</v>
      </c>
      <c r="DM865" s="53">
        <v>1.0160280000000001E-2</v>
      </c>
      <c r="DN865" s="53">
        <v>1.268912E-2</v>
      </c>
      <c r="DO865" s="53">
        <v>1.4497650000000001E-2</v>
      </c>
      <c r="DP865" s="53">
        <v>1.447087E-2</v>
      </c>
      <c r="DQ865" s="53">
        <v>1.7067849999999999E-2</v>
      </c>
      <c r="DR865" s="53">
        <v>1.4121770000000001E-2</v>
      </c>
      <c r="DS865" s="53">
        <v>1.9907439999999998E-2</v>
      </c>
      <c r="DT865" s="53">
        <v>1.839992E-2</v>
      </c>
      <c r="DU865" s="53">
        <v>9.5500700000000008E-3</v>
      </c>
      <c r="DV865" s="53">
        <v>9.0085500000000006E-3</v>
      </c>
      <c r="DW865" s="53">
        <v>8.2363200000000001E-3</v>
      </c>
      <c r="DX865" s="53">
        <v>1.12045E-3</v>
      </c>
      <c r="DY865" s="53">
        <v>1.021656E-2</v>
      </c>
      <c r="DZ865" s="53">
        <v>1.3743399999999999E-2</v>
      </c>
      <c r="EA865" s="53">
        <v>1.4211990000000001E-2</v>
      </c>
      <c r="EB865" s="53">
        <v>1.171084E-2</v>
      </c>
      <c r="EC865" s="53">
        <v>1.6353119999999999E-2</v>
      </c>
      <c r="ED865" s="53">
        <v>1.0507880000000001E-2</v>
      </c>
      <c r="EE865" s="53">
        <v>1.3021599999999999E-2</v>
      </c>
      <c r="EF865" s="53">
        <v>8.9583900000000001E-3</v>
      </c>
      <c r="EG865" s="53">
        <v>1.4748819999999999E-2</v>
      </c>
      <c r="EH865" s="53">
        <v>1.6420779999999999E-2</v>
      </c>
      <c r="EI865" s="53">
        <v>7.96497E-3</v>
      </c>
      <c r="EJ865" s="53">
        <v>1.2530029999999999E-2</v>
      </c>
      <c r="EK865" s="53">
        <v>1.6986979999999999E-2</v>
      </c>
      <c r="EL865" s="53">
        <v>1.9941589999999999E-2</v>
      </c>
      <c r="EM865" s="53">
        <v>2.199974E-2</v>
      </c>
      <c r="EN865" s="53">
        <v>2.205847E-2</v>
      </c>
      <c r="EO865" s="53">
        <v>2.466376E-2</v>
      </c>
      <c r="EP865" s="53">
        <v>1.9840110000000001E-2</v>
      </c>
      <c r="EQ865" s="53">
        <v>2.5745939999999998E-2</v>
      </c>
      <c r="ER865" s="53">
        <v>2.6762350000000001E-2</v>
      </c>
      <c r="ES865" s="53">
        <v>1.7907989999999999E-2</v>
      </c>
      <c r="ET865" s="53">
        <v>1.7258989999999998E-2</v>
      </c>
      <c r="EU865" s="53">
        <v>1.7035390000000001E-2</v>
      </c>
      <c r="EV865" s="53">
        <v>8.3850999999999995E-3</v>
      </c>
      <c r="EW865" s="53">
        <v>65.266149999999996</v>
      </c>
      <c r="EX865" s="53">
        <v>64.21069</v>
      </c>
      <c r="EY865" s="53">
        <v>63.2804</v>
      </c>
      <c r="EZ865" s="53">
        <v>62.510210000000001</v>
      </c>
      <c r="FA865" s="53">
        <v>61.735149999999997</v>
      </c>
      <c r="FB865" s="53">
        <v>60.902259999999998</v>
      </c>
      <c r="FC865" s="53">
        <v>60.15522</v>
      </c>
      <c r="FD865" s="53">
        <v>60.82696</v>
      </c>
      <c r="FE865" s="53">
        <v>63.814489999999999</v>
      </c>
      <c r="FF865" s="53">
        <v>67.495959999999997</v>
      </c>
      <c r="FG865" s="53">
        <v>72.108310000000003</v>
      </c>
      <c r="FH865" s="53">
        <v>76.352260000000001</v>
      </c>
      <c r="FI865" s="53">
        <v>80.013660000000002</v>
      </c>
      <c r="FJ865" s="53">
        <v>82.37209</v>
      </c>
      <c r="FK865" s="53">
        <v>83.563659999999999</v>
      </c>
      <c r="FL865" s="53">
        <v>83.992400000000004</v>
      </c>
      <c r="FM865" s="53">
        <v>83.556529999999995</v>
      </c>
      <c r="FN865" s="53">
        <v>82.057239999999993</v>
      </c>
      <c r="FO865" s="53">
        <v>79.101429999999993</v>
      </c>
      <c r="FP865" s="53">
        <v>75.286699999999996</v>
      </c>
      <c r="FQ865" s="53">
        <v>72.463070000000002</v>
      </c>
      <c r="FR865" s="53">
        <v>70.275540000000007</v>
      </c>
      <c r="FS865" s="53">
        <v>68.59442</v>
      </c>
      <c r="FT865" s="53">
        <v>67.003680000000003</v>
      </c>
      <c r="FU865" s="53">
        <v>467.76670000000001</v>
      </c>
      <c r="FV865" s="53">
        <v>812.00250000000005</v>
      </c>
      <c r="FW865" s="53">
        <v>17.783840000000001</v>
      </c>
      <c r="FX865" s="53">
        <v>1</v>
      </c>
    </row>
    <row r="866" spans="1:180" x14ac:dyDescent="0.3">
      <c r="A866" t="s">
        <v>174</v>
      </c>
      <c r="B866" t="s">
        <v>220</v>
      </c>
      <c r="C866" t="s">
        <v>0</v>
      </c>
      <c r="D866" t="s">
        <v>227</v>
      </c>
      <c r="E866" t="s">
        <v>188</v>
      </c>
      <c r="F866" t="s">
        <v>235</v>
      </c>
      <c r="G866" t="s">
        <v>242</v>
      </c>
      <c r="H866" s="53">
        <v>24</v>
      </c>
      <c r="I866" s="53">
        <v>4.5238939999999998E-2</v>
      </c>
      <c r="J866" s="53">
        <v>4.440326E-2</v>
      </c>
      <c r="K866" s="53">
        <v>4.3338719999999997E-2</v>
      </c>
      <c r="L866" s="53">
        <v>4.3192630000000003E-2</v>
      </c>
      <c r="M866" s="53">
        <v>4.1917320000000001E-2</v>
      </c>
      <c r="N866" s="53">
        <v>4.0068380000000001E-2</v>
      </c>
      <c r="O866" s="53">
        <v>3.1296699999999997E-2</v>
      </c>
      <c r="P866" s="53">
        <v>3.113107E-2</v>
      </c>
      <c r="Q866" s="53">
        <v>3.528158E-2</v>
      </c>
      <c r="R866" s="53">
        <v>3.9474240000000001E-2</v>
      </c>
      <c r="S866" s="53">
        <v>4.0533909999999999E-2</v>
      </c>
      <c r="T866" s="53">
        <v>4.3890980000000003E-2</v>
      </c>
      <c r="U866" s="53">
        <v>4.5500520000000003E-2</v>
      </c>
      <c r="V866" s="53">
        <v>4.7093900000000001E-2</v>
      </c>
      <c r="W866" s="53">
        <v>4.6659859999999997E-2</v>
      </c>
      <c r="X866" s="53">
        <v>4.5451320000000003E-2</v>
      </c>
      <c r="Y866" s="53">
        <v>4.6033150000000002E-2</v>
      </c>
      <c r="Z866" s="53">
        <v>4.3552250000000001E-2</v>
      </c>
      <c r="AA866" s="53">
        <v>4.0498560000000003E-2</v>
      </c>
      <c r="AB866" s="53">
        <v>4.0400930000000002E-2</v>
      </c>
      <c r="AC866" s="53">
        <v>4.7838940000000003E-2</v>
      </c>
      <c r="AD866" s="53">
        <v>5.0371079999999999E-2</v>
      </c>
      <c r="AE866" s="53">
        <v>4.9790859999999999E-2</v>
      </c>
      <c r="AF866" s="53">
        <v>4.805417E-2</v>
      </c>
      <c r="AG866" s="53">
        <v>-7.6453299999999997E-3</v>
      </c>
      <c r="AH866" s="53">
        <v>-6.1904799999999999E-3</v>
      </c>
      <c r="AI866" s="53">
        <v>-5.9506799999999999E-3</v>
      </c>
      <c r="AJ866" s="53">
        <v>-6.6105900000000004E-3</v>
      </c>
      <c r="AK866" s="53">
        <v>-7.9895000000000001E-3</v>
      </c>
      <c r="AL866" s="53">
        <v>-7.2804599999999999E-3</v>
      </c>
      <c r="AM866" s="53">
        <v>-4.9963300000000002E-3</v>
      </c>
      <c r="AN866" s="53">
        <v>-6.3915100000000004E-3</v>
      </c>
      <c r="AO866" s="53">
        <v>-6.2722899999999998E-3</v>
      </c>
      <c r="AP866" s="53">
        <v>-5.04602E-3</v>
      </c>
      <c r="AQ866" s="53">
        <v>-6.7298599999999998E-3</v>
      </c>
      <c r="AR866" s="53">
        <v>-5.7584899999999998E-3</v>
      </c>
      <c r="AS866" s="53">
        <v>-4.9336400000000004E-3</v>
      </c>
      <c r="AT866" s="53">
        <v>-4.3750100000000004E-3</v>
      </c>
      <c r="AU866" s="53">
        <v>-5.3922099999999997E-3</v>
      </c>
      <c r="AV866" s="53">
        <v>-6.68982E-3</v>
      </c>
      <c r="AW866" s="53">
        <v>-4.6027200000000002E-3</v>
      </c>
      <c r="AX866" s="53">
        <v>-4.9515000000000002E-3</v>
      </c>
      <c r="AY866" s="53">
        <v>-5.5526899999999999E-3</v>
      </c>
      <c r="AZ866" s="53">
        <v>-8.5680400000000007E-3</v>
      </c>
      <c r="BA866" s="53">
        <v>-1.656753E-2</v>
      </c>
      <c r="BB866" s="53">
        <v>-1.9312240000000001E-2</v>
      </c>
      <c r="BC866" s="53">
        <v>-1.014411E-2</v>
      </c>
      <c r="BD866" s="53">
        <v>-7.4486700000000001E-3</v>
      </c>
      <c r="BE866" s="53">
        <v>-5.9407599999999998E-3</v>
      </c>
      <c r="BF866" s="53">
        <v>-4.3102399999999999E-3</v>
      </c>
      <c r="BG866" s="53">
        <v>-3.6900499999999998E-3</v>
      </c>
      <c r="BH866" s="53">
        <v>-4.9169299999999999E-3</v>
      </c>
      <c r="BI866" s="53">
        <v>-6.2003199999999996E-3</v>
      </c>
      <c r="BJ866" s="53">
        <v>-5.50973E-3</v>
      </c>
      <c r="BK866" s="53">
        <v>-3.3536999999999998E-3</v>
      </c>
      <c r="BL866" s="53">
        <v>-4.1934700000000004E-3</v>
      </c>
      <c r="BM866" s="53">
        <v>-4.0622899999999997E-3</v>
      </c>
      <c r="BN866" s="53">
        <v>-2.7189200000000001E-3</v>
      </c>
      <c r="BO866" s="53">
        <v>-4.4326399999999998E-3</v>
      </c>
      <c r="BP866" s="53">
        <v>-3.3589900000000001E-3</v>
      </c>
      <c r="BQ866" s="53">
        <v>-2.5308599999999998E-3</v>
      </c>
      <c r="BR866" s="53">
        <v>-2.2291400000000001E-3</v>
      </c>
      <c r="BS866" s="53">
        <v>-3.2587800000000002E-3</v>
      </c>
      <c r="BT866" s="53">
        <v>-4.1828500000000001E-3</v>
      </c>
      <c r="BU866" s="53">
        <v>-2.2753000000000001E-3</v>
      </c>
      <c r="BV866" s="53">
        <v>-2.08034E-3</v>
      </c>
      <c r="BW866" s="53">
        <v>-2.9948700000000002E-3</v>
      </c>
      <c r="BX866" s="53">
        <v>-5.6562000000000001E-3</v>
      </c>
      <c r="BY866" s="53">
        <v>-1.1546839999999999E-2</v>
      </c>
      <c r="BZ866" s="53">
        <v>-1.4470429999999999E-2</v>
      </c>
      <c r="CA866" s="53">
        <v>-7.8987699999999994E-3</v>
      </c>
      <c r="CB866" s="53">
        <v>-5.5011000000000001E-3</v>
      </c>
      <c r="CC866" s="53">
        <v>-4.7601900000000001E-3</v>
      </c>
      <c r="CD866" s="53">
        <v>-3.0079899999999999E-3</v>
      </c>
      <c r="CE866" s="53">
        <v>-2.1243500000000001E-3</v>
      </c>
      <c r="CF866" s="53">
        <v>-3.74391E-3</v>
      </c>
      <c r="CG866" s="53">
        <v>-4.9611400000000002E-3</v>
      </c>
      <c r="CH866" s="53">
        <v>-4.2833200000000002E-3</v>
      </c>
      <c r="CI866" s="53">
        <v>-2.21602E-3</v>
      </c>
      <c r="CJ866" s="53">
        <v>-2.67111E-3</v>
      </c>
      <c r="CK866" s="53">
        <v>-2.5316499999999999E-3</v>
      </c>
      <c r="CL866" s="53">
        <v>-1.10717E-3</v>
      </c>
      <c r="CM866" s="53">
        <v>-2.8415900000000002E-3</v>
      </c>
      <c r="CN866" s="53">
        <v>-1.6971099999999999E-3</v>
      </c>
      <c r="CO866" s="53">
        <v>-8.6669000000000004E-4</v>
      </c>
      <c r="CP866" s="53">
        <v>-7.4292E-4</v>
      </c>
      <c r="CQ866" s="53">
        <v>-1.7811599999999999E-3</v>
      </c>
      <c r="CR866" s="53">
        <v>-2.4465300000000001E-3</v>
      </c>
      <c r="CS866" s="53">
        <v>-6.6334E-4</v>
      </c>
      <c r="CT866" s="53">
        <v>-9.179E-5</v>
      </c>
      <c r="CU866" s="53">
        <v>-1.2233400000000001E-3</v>
      </c>
      <c r="CV866" s="53">
        <v>-3.6394700000000001E-3</v>
      </c>
      <c r="CW866" s="53">
        <v>-8.0695300000000001E-3</v>
      </c>
      <c r="CX866" s="53">
        <v>-1.111701E-2</v>
      </c>
      <c r="CY866" s="53">
        <v>-6.3436600000000001E-3</v>
      </c>
      <c r="CZ866" s="53">
        <v>-4.1522199999999999E-3</v>
      </c>
      <c r="DA866" s="53">
        <v>-3.57961E-3</v>
      </c>
      <c r="DB866" s="53">
        <v>-1.70575E-3</v>
      </c>
      <c r="DC866" s="53">
        <v>-5.5865000000000005E-4</v>
      </c>
      <c r="DD866" s="53">
        <v>-2.5708800000000002E-3</v>
      </c>
      <c r="DE866" s="53">
        <v>-3.7219599999999999E-3</v>
      </c>
      <c r="DF866" s="53">
        <v>-3.0569199999999999E-3</v>
      </c>
      <c r="DG866" s="53">
        <v>-1.0783399999999999E-3</v>
      </c>
      <c r="DH866" s="53">
        <v>-1.14875E-3</v>
      </c>
      <c r="DI866" s="53">
        <v>-1.0010100000000001E-3</v>
      </c>
      <c r="DJ866" s="53">
        <v>5.0456999999999998E-4</v>
      </c>
      <c r="DK866" s="53">
        <v>-1.25055E-3</v>
      </c>
      <c r="DL866" s="53">
        <v>-3.5219999999999998E-5</v>
      </c>
      <c r="DM866" s="53">
        <v>7.9746999999999999E-4</v>
      </c>
      <c r="DN866" s="53">
        <v>7.4330000000000002E-4</v>
      </c>
      <c r="DO866" s="53">
        <v>-3.0354999999999998E-4</v>
      </c>
      <c r="DP866" s="53">
        <v>-7.1022000000000001E-4</v>
      </c>
      <c r="DQ866" s="53">
        <v>9.4863E-4</v>
      </c>
      <c r="DR866" s="53">
        <v>1.8967700000000001E-3</v>
      </c>
      <c r="DS866" s="53">
        <v>5.4819000000000005E-4</v>
      </c>
      <c r="DT866" s="53">
        <v>-1.6227399999999999E-3</v>
      </c>
      <c r="DU866" s="53">
        <v>-4.5922100000000002E-3</v>
      </c>
      <c r="DV866" s="53">
        <v>-7.7635899999999999E-3</v>
      </c>
      <c r="DW866" s="53">
        <v>-4.7885499999999999E-3</v>
      </c>
      <c r="DX866" s="53">
        <v>-2.8033400000000001E-3</v>
      </c>
      <c r="DY866" s="53">
        <v>-1.8750500000000001E-3</v>
      </c>
      <c r="DZ866" s="53">
        <v>1.7448999999999999E-4</v>
      </c>
      <c r="EA866" s="53">
        <v>1.7019800000000001E-3</v>
      </c>
      <c r="EB866" s="53">
        <v>-8.7723E-4</v>
      </c>
      <c r="EC866" s="53">
        <v>-1.93278E-3</v>
      </c>
      <c r="ED866" s="53">
        <v>-1.28618E-3</v>
      </c>
      <c r="EE866" s="53">
        <v>5.643E-4</v>
      </c>
      <c r="EF866" s="53">
        <v>1.04929E-3</v>
      </c>
      <c r="EG866" s="53">
        <v>1.2089900000000001E-3</v>
      </c>
      <c r="EH866" s="53">
        <v>2.8316700000000001E-3</v>
      </c>
      <c r="EI866" s="53">
        <v>1.04667E-3</v>
      </c>
      <c r="EJ866" s="53">
        <v>2.3642699999999999E-3</v>
      </c>
      <c r="EK866" s="53">
        <v>3.2002599999999999E-3</v>
      </c>
      <c r="EL866" s="53">
        <v>2.8891699999999999E-3</v>
      </c>
      <c r="EM866" s="53">
        <v>1.8298800000000001E-3</v>
      </c>
      <c r="EN866" s="53">
        <v>1.79675E-3</v>
      </c>
      <c r="EO866" s="53">
        <v>3.27605E-3</v>
      </c>
      <c r="EP866" s="53">
        <v>4.7679200000000001E-3</v>
      </c>
      <c r="EQ866" s="53">
        <v>3.1060100000000002E-3</v>
      </c>
      <c r="ER866" s="53">
        <v>1.2891000000000001E-3</v>
      </c>
      <c r="ES866" s="53">
        <v>4.2847000000000002E-4</v>
      </c>
      <c r="ET866" s="53">
        <v>-2.9217800000000001E-3</v>
      </c>
      <c r="EU866" s="53">
        <v>-2.5432100000000002E-3</v>
      </c>
      <c r="EV866" s="53">
        <v>-8.5576999999999995E-4</v>
      </c>
      <c r="EW866" s="53">
        <v>70.846270000000004</v>
      </c>
      <c r="EX866" s="53">
        <v>69.168019999999999</v>
      </c>
      <c r="EY866" s="53">
        <v>67.98245</v>
      </c>
      <c r="EZ866" s="53">
        <v>66.786540000000002</v>
      </c>
      <c r="FA866" s="53">
        <v>65.636880000000005</v>
      </c>
      <c r="FB866" s="53">
        <v>64.716830000000002</v>
      </c>
      <c r="FC866" s="53">
        <v>64.796880000000002</v>
      </c>
      <c r="FD866" s="53">
        <v>68.270510000000002</v>
      </c>
      <c r="FE866" s="53">
        <v>73.636070000000004</v>
      </c>
      <c r="FF866" s="53">
        <v>77.985240000000005</v>
      </c>
      <c r="FG866" s="53">
        <v>81.419709999999995</v>
      </c>
      <c r="FH866" s="53">
        <v>84.75076</v>
      </c>
      <c r="FI866" s="53">
        <v>87.667090000000002</v>
      </c>
      <c r="FJ866" s="53">
        <v>90.471530000000001</v>
      </c>
      <c r="FK866" s="53">
        <v>92.744479999999996</v>
      </c>
      <c r="FL866" s="53">
        <v>94.529629999999997</v>
      </c>
      <c r="FM866" s="53">
        <v>95.383340000000004</v>
      </c>
      <c r="FN866" s="53">
        <v>95.296999999999997</v>
      </c>
      <c r="FO866" s="53">
        <v>93.639210000000006</v>
      </c>
      <c r="FP866" s="53">
        <v>89.749470000000002</v>
      </c>
      <c r="FQ866" s="53">
        <v>83.619569999999996</v>
      </c>
      <c r="FR866" s="53">
        <v>78.452479999999994</v>
      </c>
      <c r="FS866" s="53">
        <v>75.256450000000001</v>
      </c>
      <c r="FT866" s="53">
        <v>73.077740000000006</v>
      </c>
      <c r="FU866" s="53">
        <v>204.93549999999999</v>
      </c>
      <c r="FV866" s="53">
        <v>413.43819999999999</v>
      </c>
      <c r="FW866" s="53">
        <v>28.104389999999999</v>
      </c>
      <c r="FX866" s="53">
        <v>1</v>
      </c>
    </row>
    <row r="867" spans="1:180" x14ac:dyDescent="0.3">
      <c r="A867" t="s">
        <v>174</v>
      </c>
      <c r="B867" t="s">
        <v>220</v>
      </c>
      <c r="C867" t="s">
        <v>0</v>
      </c>
      <c r="D867" t="s">
        <v>248</v>
      </c>
      <c r="E867" t="s">
        <v>187</v>
      </c>
      <c r="F867" t="s">
        <v>235</v>
      </c>
      <c r="G867" t="s">
        <v>242</v>
      </c>
      <c r="H867" s="53">
        <v>24</v>
      </c>
      <c r="I867" s="53">
        <v>4.2883579999999998E-2</v>
      </c>
      <c r="J867" s="53">
        <v>4.164694E-2</v>
      </c>
      <c r="K867" s="53">
        <v>4.0787539999999997E-2</v>
      </c>
      <c r="L867" s="53">
        <v>4.0433419999999998E-2</v>
      </c>
      <c r="M867" s="53">
        <v>3.868332E-2</v>
      </c>
      <c r="N867" s="53">
        <v>3.10613E-2</v>
      </c>
      <c r="O867" s="53">
        <v>2.400619E-2</v>
      </c>
      <c r="P867" s="53">
        <v>2.4762719999999998E-2</v>
      </c>
      <c r="Q867" s="53">
        <v>2.449658E-2</v>
      </c>
      <c r="R867" s="53">
        <v>2.718806E-2</v>
      </c>
      <c r="S867" s="53">
        <v>2.8381799999999999E-2</v>
      </c>
      <c r="T867" s="53">
        <v>2.8146770000000002E-2</v>
      </c>
      <c r="U867" s="53">
        <v>2.9359679999999999E-2</v>
      </c>
      <c r="V867" s="53">
        <v>2.9616239999999999E-2</v>
      </c>
      <c r="W867" s="53">
        <v>2.7146469999999999E-2</v>
      </c>
      <c r="X867" s="53">
        <v>2.8726870000000002E-2</v>
      </c>
      <c r="Y867" s="53">
        <v>2.9682429999999999E-2</v>
      </c>
      <c r="Z867" s="53">
        <v>2.9256549999999999E-2</v>
      </c>
      <c r="AA867" s="53">
        <v>2.8575960000000001E-2</v>
      </c>
      <c r="AB867" s="53">
        <v>3.1456940000000003E-2</v>
      </c>
      <c r="AC867" s="53">
        <v>3.8730649999999998E-2</v>
      </c>
      <c r="AD867" s="53">
        <v>4.6733419999999998E-2</v>
      </c>
      <c r="AE867" s="53">
        <v>4.42542E-2</v>
      </c>
      <c r="AF867" s="53">
        <v>4.3570780000000003E-2</v>
      </c>
      <c r="AG867" s="53">
        <v>-9.4130800000000008E-3</v>
      </c>
      <c r="AH867" s="53">
        <v>-7.7942899999999997E-3</v>
      </c>
      <c r="AI867" s="53">
        <v>-7.7648600000000002E-3</v>
      </c>
      <c r="AJ867" s="53">
        <v>-8.6458200000000002E-3</v>
      </c>
      <c r="AK867" s="53">
        <v>-1.0109419999999999E-2</v>
      </c>
      <c r="AL867" s="53">
        <v>-1.540649E-2</v>
      </c>
      <c r="AM867" s="53">
        <v>-1.111145E-2</v>
      </c>
      <c r="AN867" s="53">
        <v>-8.3748899999999994E-3</v>
      </c>
      <c r="AO867" s="53">
        <v>-9.3355E-3</v>
      </c>
      <c r="AP867" s="53">
        <v>-1.024481E-2</v>
      </c>
      <c r="AQ867" s="53">
        <v>-1.2275629999999999E-2</v>
      </c>
      <c r="AR867" s="53">
        <v>-1.648082E-2</v>
      </c>
      <c r="AS867" s="53">
        <v>-1.552896E-2</v>
      </c>
      <c r="AT867" s="53">
        <v>-1.6709559999999998E-2</v>
      </c>
      <c r="AU867" s="53">
        <v>-2.1285209999999999E-2</v>
      </c>
      <c r="AV867" s="53">
        <v>-1.7506109999999998E-2</v>
      </c>
      <c r="AW867" s="53">
        <v>-1.761136E-2</v>
      </c>
      <c r="AX867" s="53">
        <v>-1.8558359999999999E-2</v>
      </c>
      <c r="AY867" s="53">
        <v>-1.7748E-2</v>
      </c>
      <c r="AZ867" s="53">
        <v>-1.59417E-2</v>
      </c>
      <c r="BA867" s="53">
        <v>-1.441312E-2</v>
      </c>
      <c r="BB867" s="53">
        <v>-1.178388E-2</v>
      </c>
      <c r="BC867" s="53">
        <v>-1.221681E-2</v>
      </c>
      <c r="BD867" s="53">
        <v>-1.058186E-2</v>
      </c>
      <c r="BE867" s="53">
        <v>-7.4695200000000003E-3</v>
      </c>
      <c r="BF867" s="53">
        <v>-5.4506099999999998E-3</v>
      </c>
      <c r="BG867" s="53">
        <v>-5.6182300000000001E-3</v>
      </c>
      <c r="BH867" s="53">
        <v>-6.7860500000000001E-3</v>
      </c>
      <c r="BI867" s="53">
        <v>-8.2050200000000004E-3</v>
      </c>
      <c r="BJ867" s="53">
        <v>-1.2471309999999999E-2</v>
      </c>
      <c r="BK867" s="53">
        <v>-8.8821600000000001E-3</v>
      </c>
      <c r="BL867" s="53">
        <v>-6.3676200000000001E-3</v>
      </c>
      <c r="BM867" s="53">
        <v>-7.3039899999999998E-3</v>
      </c>
      <c r="BN867" s="53">
        <v>-7.6753799999999999E-3</v>
      </c>
      <c r="BO867" s="53">
        <v>-9.6847400000000007E-3</v>
      </c>
      <c r="BP867" s="53">
        <v>-1.284361E-2</v>
      </c>
      <c r="BQ867" s="53">
        <v>-1.248198E-2</v>
      </c>
      <c r="BR867" s="53">
        <v>-1.3407779999999999E-2</v>
      </c>
      <c r="BS867" s="53">
        <v>-1.6923939999999998E-2</v>
      </c>
      <c r="BT867" s="53">
        <v>-1.4116800000000001E-2</v>
      </c>
      <c r="BU867" s="53">
        <v>-1.3921920000000001E-2</v>
      </c>
      <c r="BV867" s="53">
        <v>-1.4698030000000001E-2</v>
      </c>
      <c r="BW867" s="53">
        <v>-1.4384610000000001E-2</v>
      </c>
      <c r="BX867" s="53">
        <v>-1.230001E-2</v>
      </c>
      <c r="BY867" s="53">
        <v>-1.090698E-2</v>
      </c>
      <c r="BZ867" s="53">
        <v>-8.9542300000000005E-3</v>
      </c>
      <c r="CA867" s="53">
        <v>-9.4434199999999992E-3</v>
      </c>
      <c r="CB867" s="53">
        <v>-8.5104699999999991E-3</v>
      </c>
      <c r="CC867" s="53">
        <v>-6.1234100000000001E-3</v>
      </c>
      <c r="CD867" s="53">
        <v>-3.82739E-3</v>
      </c>
      <c r="CE867" s="53">
        <v>-4.1314799999999999E-3</v>
      </c>
      <c r="CF867" s="53">
        <v>-5.4979699999999996E-3</v>
      </c>
      <c r="CG867" s="53">
        <v>-6.8860400000000004E-3</v>
      </c>
      <c r="CH867" s="53">
        <v>-1.043841E-2</v>
      </c>
      <c r="CI867" s="53">
        <v>-7.3381699999999998E-3</v>
      </c>
      <c r="CJ867" s="53">
        <v>-4.97738E-3</v>
      </c>
      <c r="CK867" s="53">
        <v>-5.8969699999999996E-3</v>
      </c>
      <c r="CL867" s="53">
        <v>-5.8958099999999996E-3</v>
      </c>
      <c r="CM867" s="53">
        <v>-7.8902999999999994E-3</v>
      </c>
      <c r="CN867" s="53">
        <v>-1.032449E-2</v>
      </c>
      <c r="CO867" s="53">
        <v>-1.037166E-2</v>
      </c>
      <c r="CP867" s="53">
        <v>-1.1120970000000001E-2</v>
      </c>
      <c r="CQ867" s="53">
        <v>-1.390335E-2</v>
      </c>
      <c r="CR867" s="53">
        <v>-1.1769379999999999E-2</v>
      </c>
      <c r="CS867" s="53">
        <v>-1.1366619999999999E-2</v>
      </c>
      <c r="CT867" s="53">
        <v>-1.202437E-2</v>
      </c>
      <c r="CU867" s="53">
        <v>-1.2055130000000001E-2</v>
      </c>
      <c r="CV867" s="53">
        <v>-9.7777799999999998E-3</v>
      </c>
      <c r="CW867" s="53">
        <v>-8.4786299999999992E-3</v>
      </c>
      <c r="CX867" s="53">
        <v>-6.9944200000000003E-3</v>
      </c>
      <c r="CY867" s="53">
        <v>-7.5225800000000001E-3</v>
      </c>
      <c r="CZ867" s="53">
        <v>-7.07583E-3</v>
      </c>
      <c r="DA867" s="53">
        <v>-4.7773099999999999E-3</v>
      </c>
      <c r="DB867" s="53">
        <v>-2.2041700000000001E-3</v>
      </c>
      <c r="DC867" s="53">
        <v>-2.6447300000000001E-3</v>
      </c>
      <c r="DD867" s="53">
        <v>-4.2098999999999999E-3</v>
      </c>
      <c r="DE867" s="53">
        <v>-5.5670700000000004E-3</v>
      </c>
      <c r="DF867" s="53">
        <v>-8.4055199999999997E-3</v>
      </c>
      <c r="DG867" s="53">
        <v>-5.7941800000000003E-3</v>
      </c>
      <c r="DH867" s="53">
        <v>-3.5871499999999999E-3</v>
      </c>
      <c r="DI867" s="53">
        <v>-4.4899500000000004E-3</v>
      </c>
      <c r="DJ867" s="53">
        <v>-4.1162300000000002E-3</v>
      </c>
      <c r="DK867" s="53">
        <v>-6.0958499999999999E-3</v>
      </c>
      <c r="DL867" s="53">
        <v>-7.8053699999999998E-3</v>
      </c>
      <c r="DM867" s="53">
        <v>-8.2613400000000007E-3</v>
      </c>
      <c r="DN867" s="53">
        <v>-8.8341600000000006E-3</v>
      </c>
      <c r="DO867" s="53">
        <v>-1.088275E-2</v>
      </c>
      <c r="DP867" s="53">
        <v>-9.4219500000000001E-3</v>
      </c>
      <c r="DQ867" s="53">
        <v>-8.8113299999999992E-3</v>
      </c>
      <c r="DR867" s="53">
        <v>-9.3507199999999999E-3</v>
      </c>
      <c r="DS867" s="53">
        <v>-9.7256500000000006E-3</v>
      </c>
      <c r="DT867" s="53">
        <v>-7.2555600000000003E-3</v>
      </c>
      <c r="DU867" s="53">
        <v>-6.0502899999999998E-3</v>
      </c>
      <c r="DV867" s="53">
        <v>-5.0346200000000001E-3</v>
      </c>
      <c r="DW867" s="53">
        <v>-5.6017300000000001E-3</v>
      </c>
      <c r="DX867" s="53">
        <v>-5.6411899999999999E-3</v>
      </c>
      <c r="DY867" s="53">
        <v>-2.83374E-3</v>
      </c>
      <c r="DZ867" s="53">
        <v>1.3951E-4</v>
      </c>
      <c r="EA867" s="53">
        <v>-4.9808999999999997E-4</v>
      </c>
      <c r="EB867" s="53">
        <v>-2.3501300000000002E-3</v>
      </c>
      <c r="EC867" s="53">
        <v>-3.6626699999999998E-3</v>
      </c>
      <c r="ED867" s="53">
        <v>-5.4703399999999998E-3</v>
      </c>
      <c r="EE867" s="53">
        <v>-3.5648899999999998E-3</v>
      </c>
      <c r="EF867" s="53">
        <v>-1.5798800000000001E-3</v>
      </c>
      <c r="EG867" s="53">
        <v>-2.4584400000000001E-3</v>
      </c>
      <c r="EH867" s="53">
        <v>-1.54681E-3</v>
      </c>
      <c r="EI867" s="53">
        <v>-3.5049600000000001E-3</v>
      </c>
      <c r="EJ867" s="53">
        <v>-4.1681599999999997E-3</v>
      </c>
      <c r="EK867" s="53">
        <v>-5.2143600000000003E-3</v>
      </c>
      <c r="EL867" s="53">
        <v>-5.5323799999999999E-3</v>
      </c>
      <c r="EM867" s="53">
        <v>-6.5214899999999996E-3</v>
      </c>
      <c r="EN867" s="53">
        <v>-6.0326399999999997E-3</v>
      </c>
      <c r="EO867" s="53">
        <v>-5.1218899999999996E-3</v>
      </c>
      <c r="EP867" s="53">
        <v>-5.4903900000000004E-3</v>
      </c>
      <c r="EQ867" s="53">
        <v>-6.3622499999999998E-3</v>
      </c>
      <c r="ER867" s="53">
        <v>-3.6138699999999999E-3</v>
      </c>
      <c r="ES867" s="53">
        <v>-2.5441499999999998E-3</v>
      </c>
      <c r="ET867" s="53">
        <v>-2.2049700000000001E-3</v>
      </c>
      <c r="EU867" s="53">
        <v>-2.8283399999999999E-3</v>
      </c>
      <c r="EV867" s="53">
        <v>-3.5697900000000002E-3</v>
      </c>
      <c r="EW867" s="53">
        <v>70.089029999999994</v>
      </c>
      <c r="EX867" s="53">
        <v>68.78049</v>
      </c>
      <c r="EY867" s="53">
        <v>67.913409999999999</v>
      </c>
      <c r="EZ867" s="53">
        <v>66.602130000000002</v>
      </c>
      <c r="FA867" s="53">
        <v>65.010670000000005</v>
      </c>
      <c r="FB867" s="53">
        <v>63.929879999999997</v>
      </c>
      <c r="FC867" s="53">
        <v>64.284450000000007</v>
      </c>
      <c r="FD867" s="53">
        <v>68.387190000000004</v>
      </c>
      <c r="FE867" s="53">
        <v>73.555179999999993</v>
      </c>
      <c r="FF867" s="53">
        <v>77.491460000000004</v>
      </c>
      <c r="FG867" s="53">
        <v>81.243600000000001</v>
      </c>
      <c r="FH867" s="53">
        <v>84.259150000000005</v>
      </c>
      <c r="FI867" s="53">
        <v>87.142380000000003</v>
      </c>
      <c r="FJ867" s="53">
        <v>89.606089999999995</v>
      </c>
      <c r="FK867" s="53">
        <v>91.825000000000003</v>
      </c>
      <c r="FL867" s="53">
        <v>93.226519999999994</v>
      </c>
      <c r="FM867" s="53">
        <v>94.046340000000001</v>
      </c>
      <c r="FN867" s="53">
        <v>93.625309999999999</v>
      </c>
      <c r="FO867" s="53">
        <v>92.25488</v>
      </c>
      <c r="FP867" s="53">
        <v>88.303960000000004</v>
      </c>
      <c r="FQ867" s="53">
        <v>81.98048</v>
      </c>
      <c r="FR867" s="53">
        <v>77.08475</v>
      </c>
      <c r="FS867" s="53">
        <v>74.132009999999994</v>
      </c>
      <c r="FT867" s="53">
        <v>71.732619999999997</v>
      </c>
      <c r="FU867" s="53">
        <v>205</v>
      </c>
      <c r="FV867" s="53">
        <v>379.06240000000003</v>
      </c>
      <c r="FW867" s="53">
        <v>29.3429</v>
      </c>
      <c r="FX867" s="53">
        <v>1</v>
      </c>
    </row>
    <row r="868" spans="1:180" x14ac:dyDescent="0.3">
      <c r="A868" t="s">
        <v>174</v>
      </c>
      <c r="B868" t="s">
        <v>220</v>
      </c>
      <c r="C868" t="s">
        <v>0</v>
      </c>
      <c r="D868" t="s">
        <v>227</v>
      </c>
      <c r="E868" t="s">
        <v>189</v>
      </c>
      <c r="F868" t="s">
        <v>235</v>
      </c>
      <c r="G868" t="s">
        <v>242</v>
      </c>
      <c r="H868" s="53">
        <v>24</v>
      </c>
      <c r="I868" s="53">
        <v>4.4018380000000003E-2</v>
      </c>
      <c r="J868" s="53">
        <v>4.143223E-2</v>
      </c>
      <c r="K868" s="53">
        <v>4.1030259999999999E-2</v>
      </c>
      <c r="L868" s="53">
        <v>4.105346E-2</v>
      </c>
      <c r="M868" s="53">
        <v>3.9784510000000002E-2</v>
      </c>
      <c r="N868" s="53">
        <v>3.8993949999999999E-2</v>
      </c>
      <c r="O868" s="53">
        <v>3.7404189999999997E-2</v>
      </c>
      <c r="P868" s="53">
        <v>3.1848000000000001E-2</v>
      </c>
      <c r="Q868" s="53">
        <v>3.2505260000000001E-2</v>
      </c>
      <c r="R868" s="53">
        <v>3.7056770000000003E-2</v>
      </c>
      <c r="S868" s="53">
        <v>3.96187E-2</v>
      </c>
      <c r="T868" s="53">
        <v>3.9940629999999998E-2</v>
      </c>
      <c r="U868" s="53">
        <v>4.0214739999999999E-2</v>
      </c>
      <c r="V868" s="53">
        <v>4.1022410000000002E-2</v>
      </c>
      <c r="W868" s="53">
        <v>3.9060190000000002E-2</v>
      </c>
      <c r="X868" s="53">
        <v>4.0391570000000002E-2</v>
      </c>
      <c r="Y868" s="53">
        <v>4.0682040000000003E-2</v>
      </c>
      <c r="Z868" s="53">
        <v>3.9832579999999999E-2</v>
      </c>
      <c r="AA868" s="53">
        <v>3.6630290000000003E-2</v>
      </c>
      <c r="AB868" s="53">
        <v>4.1170440000000003E-2</v>
      </c>
      <c r="AC868" s="53">
        <v>5.0906930000000003E-2</v>
      </c>
      <c r="AD868" s="53">
        <v>4.8494089999999997E-2</v>
      </c>
      <c r="AE868" s="53">
        <v>4.7196460000000003E-2</v>
      </c>
      <c r="AF868" s="53">
        <v>4.6585939999999999E-2</v>
      </c>
      <c r="AG868" s="53">
        <v>-6.9069400000000003E-3</v>
      </c>
      <c r="AH868" s="53">
        <v>-7.3570099999999998E-3</v>
      </c>
      <c r="AI868" s="53">
        <v>-6.3004300000000001E-3</v>
      </c>
      <c r="AJ868" s="53">
        <v>-6.1020199999999997E-3</v>
      </c>
      <c r="AK868" s="53">
        <v>-8.1561600000000008E-3</v>
      </c>
      <c r="AL868" s="53">
        <v>-8.5670399999999997E-3</v>
      </c>
      <c r="AM868" s="53">
        <v>-3.8513200000000001E-3</v>
      </c>
      <c r="AN868" s="53">
        <v>-3.75882E-3</v>
      </c>
      <c r="AO868" s="53">
        <v>-5.8242600000000004E-3</v>
      </c>
      <c r="AP868" s="53">
        <v>-3.0584399999999999E-3</v>
      </c>
      <c r="AQ868" s="53">
        <v>-2.5887699999999998E-3</v>
      </c>
      <c r="AR868" s="53">
        <v>-4.89954E-3</v>
      </c>
      <c r="AS868" s="53">
        <v>-5.8148599999999998E-3</v>
      </c>
      <c r="AT868" s="53">
        <v>-6.6638399999999999E-3</v>
      </c>
      <c r="AU868" s="53">
        <v>-9.9782399999999993E-3</v>
      </c>
      <c r="AV868" s="53">
        <v>-7.8390000000000005E-3</v>
      </c>
      <c r="AW868" s="53">
        <v>-6.0793699999999997E-3</v>
      </c>
      <c r="AX868" s="53">
        <v>-4.1403200000000003E-3</v>
      </c>
      <c r="AY868" s="53">
        <v>-6.5516899999999998E-3</v>
      </c>
      <c r="AZ868" s="53">
        <v>-1.300888E-2</v>
      </c>
      <c r="BA868" s="53">
        <v>-2.1532760000000001E-2</v>
      </c>
      <c r="BB868" s="53">
        <v>-1.7405879999999999E-2</v>
      </c>
      <c r="BC868" s="53">
        <v>-7.7650999999999996E-3</v>
      </c>
      <c r="BD868" s="53">
        <v>-6.2985699999999999E-3</v>
      </c>
      <c r="BE868" s="53">
        <v>-5.1168000000000003E-3</v>
      </c>
      <c r="BF868" s="53">
        <v>-5.3731300000000003E-3</v>
      </c>
      <c r="BG868" s="53">
        <v>-3.8478800000000001E-3</v>
      </c>
      <c r="BH868" s="53">
        <v>-4.3525600000000001E-3</v>
      </c>
      <c r="BI868" s="53">
        <v>-6.2294400000000002E-3</v>
      </c>
      <c r="BJ868" s="53">
        <v>-6.5232099999999998E-3</v>
      </c>
      <c r="BK868" s="53">
        <v>-1.9750000000000002E-3</v>
      </c>
      <c r="BL868" s="53">
        <v>-1.8480899999999999E-3</v>
      </c>
      <c r="BM868" s="53">
        <v>-3.7421500000000001E-3</v>
      </c>
      <c r="BN868" s="53">
        <v>-1.1418400000000001E-3</v>
      </c>
      <c r="BO868" s="53">
        <v>-6.8117999999999998E-4</v>
      </c>
      <c r="BP868" s="53">
        <v>-2.8080399999999999E-3</v>
      </c>
      <c r="BQ868" s="53">
        <v>-3.7065399999999999E-3</v>
      </c>
      <c r="BR868" s="53">
        <v>-4.6409499999999996E-3</v>
      </c>
      <c r="BS868" s="53">
        <v>-7.7848500000000003E-3</v>
      </c>
      <c r="BT868" s="53">
        <v>-5.7525199999999997E-3</v>
      </c>
      <c r="BU868" s="53">
        <v>-4.1849799999999996E-3</v>
      </c>
      <c r="BV868" s="53">
        <v>-2.2541100000000001E-3</v>
      </c>
      <c r="BW868" s="53">
        <v>-4.4600899999999999E-3</v>
      </c>
      <c r="BX868" s="53">
        <v>-8.8372799999999994E-3</v>
      </c>
      <c r="BY868" s="53">
        <v>-1.505135E-2</v>
      </c>
      <c r="BZ868" s="53">
        <v>-1.2873020000000001E-2</v>
      </c>
      <c r="CA868" s="53">
        <v>-5.7239700000000001E-3</v>
      </c>
      <c r="CB868" s="53">
        <v>-4.2668300000000001E-3</v>
      </c>
      <c r="CC868" s="53">
        <v>-3.87696E-3</v>
      </c>
      <c r="CD868" s="53">
        <v>-3.9991100000000002E-3</v>
      </c>
      <c r="CE868" s="53">
        <v>-2.1492500000000001E-3</v>
      </c>
      <c r="CF868" s="53">
        <v>-3.1408899999999999E-3</v>
      </c>
      <c r="CG868" s="53">
        <v>-4.895E-3</v>
      </c>
      <c r="CH868" s="53">
        <v>-5.10766E-3</v>
      </c>
      <c r="CI868" s="53">
        <v>-6.7546000000000001E-4</v>
      </c>
      <c r="CJ868" s="53">
        <v>-5.2470999999999996E-4</v>
      </c>
      <c r="CK868" s="53">
        <v>-2.3000899999999999E-3</v>
      </c>
      <c r="CL868" s="53">
        <v>1.8558E-4</v>
      </c>
      <c r="CM868" s="53">
        <v>6.4002000000000004E-4</v>
      </c>
      <c r="CN868" s="53">
        <v>-1.35947E-3</v>
      </c>
      <c r="CO868" s="53">
        <v>-2.2463299999999999E-3</v>
      </c>
      <c r="CP868" s="53">
        <v>-3.2399E-3</v>
      </c>
      <c r="CQ868" s="53">
        <v>-6.2657199999999998E-3</v>
      </c>
      <c r="CR868" s="53">
        <v>-4.3074300000000001E-3</v>
      </c>
      <c r="CS868" s="53">
        <v>-2.87294E-3</v>
      </c>
      <c r="CT868" s="53">
        <v>-9.4773000000000004E-4</v>
      </c>
      <c r="CU868" s="53">
        <v>-3.0114500000000002E-3</v>
      </c>
      <c r="CV868" s="53">
        <v>-5.9480399999999999E-3</v>
      </c>
      <c r="CW868" s="53">
        <v>-1.056234E-2</v>
      </c>
      <c r="CX868" s="53">
        <v>-9.7335700000000004E-3</v>
      </c>
      <c r="CY868" s="53">
        <v>-4.3102899999999996E-3</v>
      </c>
      <c r="CZ868" s="53">
        <v>-2.8596400000000001E-3</v>
      </c>
      <c r="DA868" s="53">
        <v>-2.6371200000000002E-3</v>
      </c>
      <c r="DB868" s="53">
        <v>-2.6250800000000001E-3</v>
      </c>
      <c r="DC868" s="53">
        <v>-4.5061999999999999E-4</v>
      </c>
      <c r="DD868" s="53">
        <v>-1.9292199999999999E-3</v>
      </c>
      <c r="DE868" s="53">
        <v>-3.56055E-3</v>
      </c>
      <c r="DF868" s="53">
        <v>-3.6921100000000002E-3</v>
      </c>
      <c r="DG868" s="53">
        <v>6.2407000000000001E-4</v>
      </c>
      <c r="DH868" s="53">
        <v>7.9865999999999997E-4</v>
      </c>
      <c r="DI868" s="53">
        <v>-8.5802999999999997E-4</v>
      </c>
      <c r="DJ868" s="53">
        <v>1.51301E-3</v>
      </c>
      <c r="DK868" s="53">
        <v>1.9612100000000001E-3</v>
      </c>
      <c r="DL868" s="53">
        <v>8.9099999999999997E-5</v>
      </c>
      <c r="DM868" s="53">
        <v>-7.8611000000000002E-4</v>
      </c>
      <c r="DN868" s="53">
        <v>-1.8388499999999999E-3</v>
      </c>
      <c r="DO868" s="53">
        <v>-4.7465800000000002E-3</v>
      </c>
      <c r="DP868" s="53">
        <v>-2.8623400000000001E-3</v>
      </c>
      <c r="DQ868" s="53">
        <v>-1.5608900000000001E-3</v>
      </c>
      <c r="DR868" s="53">
        <v>3.5865000000000002E-4</v>
      </c>
      <c r="DS868" s="53">
        <v>-1.56281E-3</v>
      </c>
      <c r="DT868" s="53">
        <v>-3.0588099999999999E-3</v>
      </c>
      <c r="DU868" s="53">
        <v>-6.07334E-3</v>
      </c>
      <c r="DV868" s="53">
        <v>-6.5941200000000002E-3</v>
      </c>
      <c r="DW868" s="53">
        <v>-2.89661E-3</v>
      </c>
      <c r="DX868" s="53">
        <v>-1.45246E-3</v>
      </c>
      <c r="DY868" s="53">
        <v>-8.4699000000000005E-4</v>
      </c>
      <c r="DZ868" s="53">
        <v>-6.4119999999999997E-4</v>
      </c>
      <c r="EA868" s="53">
        <v>2.0019299999999999E-3</v>
      </c>
      <c r="EB868" s="53">
        <v>-1.7976E-4</v>
      </c>
      <c r="EC868" s="53">
        <v>-1.63383E-3</v>
      </c>
      <c r="ED868" s="53">
        <v>-1.64829E-3</v>
      </c>
      <c r="EE868" s="53">
        <v>2.5003899999999999E-3</v>
      </c>
      <c r="EF868" s="53">
        <v>2.7093999999999998E-3</v>
      </c>
      <c r="EG868" s="53">
        <v>1.22408E-3</v>
      </c>
      <c r="EH868" s="53">
        <v>3.42961E-3</v>
      </c>
      <c r="EI868" s="53">
        <v>3.8688099999999999E-3</v>
      </c>
      <c r="EJ868" s="53">
        <v>2.1806E-3</v>
      </c>
      <c r="EK868" s="53">
        <v>1.3222100000000001E-3</v>
      </c>
      <c r="EL868" s="53">
        <v>1.8405E-4</v>
      </c>
      <c r="EM868" s="53">
        <v>-2.5531899999999999E-3</v>
      </c>
      <c r="EN868" s="53">
        <v>-7.7585999999999996E-4</v>
      </c>
      <c r="EO868" s="53">
        <v>3.3348999999999998E-4</v>
      </c>
      <c r="EP868" s="53">
        <v>2.24486E-3</v>
      </c>
      <c r="EQ868" s="53">
        <v>5.2879000000000001E-4</v>
      </c>
      <c r="ER868" s="53">
        <v>1.11279E-3</v>
      </c>
      <c r="ES868" s="53">
        <v>4.0807000000000001E-4</v>
      </c>
      <c r="ET868" s="53">
        <v>-2.0612600000000001E-3</v>
      </c>
      <c r="EU868" s="53">
        <v>-8.5548000000000004E-4</v>
      </c>
      <c r="EV868" s="53">
        <v>5.7928000000000005E-4</v>
      </c>
      <c r="EW868" s="53">
        <v>68.762860000000003</v>
      </c>
      <c r="EX868" s="53">
        <v>67.607759999999999</v>
      </c>
      <c r="EY868" s="53">
        <v>66.402990000000003</v>
      </c>
      <c r="EZ868" s="53">
        <v>65.133150000000001</v>
      </c>
      <c r="FA868" s="53">
        <v>64.072620000000001</v>
      </c>
      <c r="FB868" s="53">
        <v>63.01397</v>
      </c>
      <c r="FC868" s="53">
        <v>62.52572</v>
      </c>
      <c r="FD868" s="53">
        <v>64.717849999999999</v>
      </c>
      <c r="FE868" s="53">
        <v>69.757210000000001</v>
      </c>
      <c r="FF868" s="53">
        <v>74.886920000000003</v>
      </c>
      <c r="FG868" s="53">
        <v>79.060749999999999</v>
      </c>
      <c r="FH868" s="53">
        <v>82.568950000000001</v>
      </c>
      <c r="FI868" s="53">
        <v>85.293350000000004</v>
      </c>
      <c r="FJ868" s="53">
        <v>87.873279999999994</v>
      </c>
      <c r="FK868" s="53">
        <v>90.032150000000001</v>
      </c>
      <c r="FL868" s="53">
        <v>91.470179999999999</v>
      </c>
      <c r="FM868" s="53">
        <v>92.222179999999994</v>
      </c>
      <c r="FN868" s="53">
        <v>91.821290000000005</v>
      </c>
      <c r="FO868" s="53">
        <v>89.526830000000004</v>
      </c>
      <c r="FP868" s="53">
        <v>84.645679999999999</v>
      </c>
      <c r="FQ868" s="53">
        <v>78.668400000000005</v>
      </c>
      <c r="FR868" s="53">
        <v>74.802549999999997</v>
      </c>
      <c r="FS868" s="53">
        <v>72.376499999999993</v>
      </c>
      <c r="FT868" s="53">
        <v>70.353660000000005</v>
      </c>
      <c r="FU868" s="53">
        <v>204.96770000000001</v>
      </c>
      <c r="FV868" s="53">
        <v>410.94549999999998</v>
      </c>
      <c r="FW868" s="53">
        <v>33.552779999999998</v>
      </c>
      <c r="FX868" s="53">
        <v>1</v>
      </c>
    </row>
    <row r="869" spans="1:180" x14ac:dyDescent="0.3">
      <c r="A869" t="s">
        <v>174</v>
      </c>
      <c r="B869" t="s">
        <v>220</v>
      </c>
      <c r="C869" t="s">
        <v>0</v>
      </c>
      <c r="D869" t="s">
        <v>227</v>
      </c>
      <c r="E869" t="s">
        <v>190</v>
      </c>
      <c r="F869" t="s">
        <v>235</v>
      </c>
      <c r="G869" t="s">
        <v>242</v>
      </c>
      <c r="H869" s="53">
        <v>24</v>
      </c>
      <c r="I869" s="53">
        <v>4.0225150000000001E-2</v>
      </c>
      <c r="J869" s="53">
        <v>3.8429999999999999E-2</v>
      </c>
      <c r="K869" s="53">
        <v>4.0097859999999999E-2</v>
      </c>
      <c r="L869" s="53">
        <v>3.8497459999999997E-2</v>
      </c>
      <c r="M869" s="53">
        <v>3.7790039999999997E-2</v>
      </c>
      <c r="N869" s="53">
        <v>3.8972399999999997E-2</v>
      </c>
      <c r="O869" s="53">
        <v>4.0414800000000001E-2</v>
      </c>
      <c r="P869" s="53">
        <v>3.0667989999999999E-2</v>
      </c>
      <c r="Q869" s="53">
        <v>3.2364839999999999E-2</v>
      </c>
      <c r="R869" s="53">
        <v>3.466673E-2</v>
      </c>
      <c r="S869" s="53">
        <v>3.6614639999999997E-2</v>
      </c>
      <c r="T869" s="53">
        <v>3.763594E-2</v>
      </c>
      <c r="U869" s="53">
        <v>3.9432050000000003E-2</v>
      </c>
      <c r="V869" s="53">
        <v>3.9080900000000002E-2</v>
      </c>
      <c r="W869" s="53">
        <v>3.8394409999999997E-2</v>
      </c>
      <c r="X869" s="53">
        <v>3.9070100000000003E-2</v>
      </c>
      <c r="Y869" s="53">
        <v>3.8469360000000001E-2</v>
      </c>
      <c r="Z869" s="53">
        <v>3.8584319999999998E-2</v>
      </c>
      <c r="AA869" s="53">
        <v>3.7653979999999997E-2</v>
      </c>
      <c r="AB869" s="53">
        <v>4.5154420000000001E-2</v>
      </c>
      <c r="AC869" s="53">
        <v>4.724333E-2</v>
      </c>
      <c r="AD869" s="53">
        <v>4.7632920000000002E-2</v>
      </c>
      <c r="AE869" s="53">
        <v>4.5579260000000003E-2</v>
      </c>
      <c r="AF869" s="53">
        <v>4.4374179999999999E-2</v>
      </c>
      <c r="AG869" s="53">
        <v>-8.0877699999999993E-3</v>
      </c>
      <c r="AH869" s="53">
        <v>-7.9217999999999997E-3</v>
      </c>
      <c r="AI869" s="53">
        <v>-4.2551899999999998E-3</v>
      </c>
      <c r="AJ869" s="53">
        <v>-6.4265099999999999E-3</v>
      </c>
      <c r="AK869" s="53">
        <v>-8.7909700000000004E-3</v>
      </c>
      <c r="AL869" s="53">
        <v>-8.1282699999999999E-3</v>
      </c>
      <c r="AM869" s="53">
        <v>-6.4077800000000001E-3</v>
      </c>
      <c r="AN869" s="53">
        <v>-6.12621E-3</v>
      </c>
      <c r="AO869" s="53">
        <v>-4.0672299999999998E-3</v>
      </c>
      <c r="AP869" s="53">
        <v>-3.3811700000000002E-3</v>
      </c>
      <c r="AQ869" s="53">
        <v>-3.3970200000000002E-3</v>
      </c>
      <c r="AR869" s="53">
        <v>-4.4648400000000003E-3</v>
      </c>
      <c r="AS869" s="53">
        <v>-4.4357299999999997E-3</v>
      </c>
      <c r="AT869" s="53">
        <v>-6.1702500000000004E-3</v>
      </c>
      <c r="AU869" s="53">
        <v>-7.9355999999999993E-3</v>
      </c>
      <c r="AV869" s="53">
        <v>-6.8036900000000003E-3</v>
      </c>
      <c r="AW869" s="53">
        <v>-6.0318100000000003E-3</v>
      </c>
      <c r="AX869" s="53">
        <v>-4.2023099999999999E-3</v>
      </c>
      <c r="AY869" s="53">
        <v>-1.3831609999999999E-2</v>
      </c>
      <c r="AZ869" s="53">
        <v>-3.6924600000000002E-2</v>
      </c>
      <c r="BA869" s="53">
        <v>-3.682241E-2</v>
      </c>
      <c r="BB869" s="53">
        <v>-2.9150039999999999E-2</v>
      </c>
      <c r="BC869" s="53">
        <v>-1.400303E-2</v>
      </c>
      <c r="BD869" s="53">
        <v>-6.2701199999999997E-3</v>
      </c>
      <c r="BE869" s="53">
        <v>-6.1918099999999998E-3</v>
      </c>
      <c r="BF869" s="53">
        <v>-5.5254199999999996E-3</v>
      </c>
      <c r="BG869" s="53">
        <v>-2.0589499999999999E-3</v>
      </c>
      <c r="BH869" s="53">
        <v>-4.5719999999999997E-3</v>
      </c>
      <c r="BI869" s="53">
        <v>-6.55311E-3</v>
      </c>
      <c r="BJ869" s="53">
        <v>-6.0097900000000001E-3</v>
      </c>
      <c r="BK869" s="53">
        <v>-4.0650399999999998E-3</v>
      </c>
      <c r="BL869" s="53">
        <v>-3.7352100000000001E-3</v>
      </c>
      <c r="BM869" s="53">
        <v>-1.98949E-3</v>
      </c>
      <c r="BN869" s="53">
        <v>-1.4062199999999999E-3</v>
      </c>
      <c r="BO869" s="53">
        <v>-1.3632399999999999E-3</v>
      </c>
      <c r="BP869" s="53">
        <v>-2.4356299999999998E-3</v>
      </c>
      <c r="BQ869" s="53">
        <v>-2.0109799999999999E-3</v>
      </c>
      <c r="BR869" s="53">
        <v>-3.9417799999999998E-3</v>
      </c>
      <c r="BS869" s="53">
        <v>-5.6390099999999999E-3</v>
      </c>
      <c r="BT869" s="53">
        <v>-4.5749900000000001E-3</v>
      </c>
      <c r="BU869" s="53">
        <v>-4.00629E-3</v>
      </c>
      <c r="BV869" s="53">
        <v>-2.25537E-3</v>
      </c>
      <c r="BW869" s="53">
        <v>-1.0256090000000001E-2</v>
      </c>
      <c r="BX869" s="53">
        <v>-2.8076380000000001E-2</v>
      </c>
      <c r="BY869" s="53">
        <v>-2.7798429999999999E-2</v>
      </c>
      <c r="BZ869" s="53">
        <v>-2.1548439999999999E-2</v>
      </c>
      <c r="CA869" s="53">
        <v>-1.066185E-2</v>
      </c>
      <c r="CB869" s="53">
        <v>-4.2341000000000002E-3</v>
      </c>
      <c r="CC869" s="53">
        <v>-4.8786799999999998E-3</v>
      </c>
      <c r="CD869" s="53">
        <v>-3.8657000000000001E-3</v>
      </c>
      <c r="CE869" s="53">
        <v>-5.3782999999999999E-4</v>
      </c>
      <c r="CF869" s="53">
        <v>-3.2875600000000001E-3</v>
      </c>
      <c r="CG869" s="53">
        <v>-5.0031700000000004E-3</v>
      </c>
      <c r="CH869" s="53">
        <v>-4.5425400000000003E-3</v>
      </c>
      <c r="CI869" s="53">
        <v>-2.44246E-3</v>
      </c>
      <c r="CJ869" s="53">
        <v>-2.0792100000000002E-3</v>
      </c>
      <c r="CK869" s="53">
        <v>-5.5046000000000001E-4</v>
      </c>
      <c r="CL869" s="53">
        <v>-3.837E-5</v>
      </c>
      <c r="CM869" s="53">
        <v>4.5349999999999998E-5</v>
      </c>
      <c r="CN869" s="53">
        <v>-1.0302E-3</v>
      </c>
      <c r="CO869" s="53">
        <v>-3.3160999999999998E-4</v>
      </c>
      <c r="CP869" s="53">
        <v>-2.39835E-3</v>
      </c>
      <c r="CQ869" s="53">
        <v>-4.0483999999999997E-3</v>
      </c>
      <c r="CR869" s="53">
        <v>-3.0314000000000001E-3</v>
      </c>
      <c r="CS869" s="53">
        <v>-2.60341E-3</v>
      </c>
      <c r="CT869" s="53">
        <v>-9.0693000000000002E-4</v>
      </c>
      <c r="CU869" s="53">
        <v>-7.7796999999999996E-3</v>
      </c>
      <c r="CV869" s="53">
        <v>-2.194811E-2</v>
      </c>
      <c r="CW869" s="53">
        <v>-2.1548459999999998E-2</v>
      </c>
      <c r="CX869" s="53">
        <v>-1.6283590000000001E-2</v>
      </c>
      <c r="CY869" s="53">
        <v>-8.3477699999999991E-3</v>
      </c>
      <c r="CZ869" s="53">
        <v>-2.8239599999999999E-3</v>
      </c>
      <c r="DA869" s="53">
        <v>-3.5655399999999999E-3</v>
      </c>
      <c r="DB869" s="53">
        <v>-2.2059800000000002E-3</v>
      </c>
      <c r="DC869" s="53">
        <v>9.8328E-4</v>
      </c>
      <c r="DD869" s="53">
        <v>-2.0031300000000001E-3</v>
      </c>
      <c r="DE869" s="53">
        <v>-3.4532299999999998E-3</v>
      </c>
      <c r="DF869" s="53">
        <v>-3.0752900000000001E-3</v>
      </c>
      <c r="DG869" s="53">
        <v>-8.1988000000000004E-4</v>
      </c>
      <c r="DH869" s="53">
        <v>-4.2320999999999998E-4</v>
      </c>
      <c r="DI869" s="53">
        <v>8.8856999999999998E-4</v>
      </c>
      <c r="DJ869" s="53">
        <v>1.3294800000000001E-3</v>
      </c>
      <c r="DK869" s="53">
        <v>1.45393E-3</v>
      </c>
      <c r="DL869" s="53">
        <v>3.7522E-4</v>
      </c>
      <c r="DM869" s="53">
        <v>1.3477700000000001E-3</v>
      </c>
      <c r="DN869" s="53">
        <v>-8.5492000000000001E-4</v>
      </c>
      <c r="DO869" s="53">
        <v>-2.4577900000000001E-3</v>
      </c>
      <c r="DP869" s="53">
        <v>-1.48781E-3</v>
      </c>
      <c r="DQ869" s="53">
        <v>-1.2005399999999999E-3</v>
      </c>
      <c r="DR869" s="53">
        <v>4.4151999999999999E-4</v>
      </c>
      <c r="DS869" s="53">
        <v>-5.3033000000000004E-3</v>
      </c>
      <c r="DT869" s="53">
        <v>-1.5819860000000002E-2</v>
      </c>
      <c r="DU869" s="53">
        <v>-1.529849E-2</v>
      </c>
      <c r="DV869" s="53">
        <v>-1.1018750000000001E-2</v>
      </c>
      <c r="DW869" s="53">
        <v>-6.0336799999999996E-3</v>
      </c>
      <c r="DX869" s="53">
        <v>-1.4138099999999999E-3</v>
      </c>
      <c r="DY869" s="53">
        <v>-1.6695799999999999E-3</v>
      </c>
      <c r="DZ869" s="53">
        <v>1.9039E-4</v>
      </c>
      <c r="EA869" s="53">
        <v>3.1795199999999999E-3</v>
      </c>
      <c r="EB869" s="53">
        <v>-1.4861E-4</v>
      </c>
      <c r="EC869" s="53">
        <v>-1.21536E-3</v>
      </c>
      <c r="ED869" s="53">
        <v>-9.5681E-4</v>
      </c>
      <c r="EE869" s="53">
        <v>1.52287E-3</v>
      </c>
      <c r="EF869" s="53">
        <v>1.9677900000000001E-3</v>
      </c>
      <c r="EG869" s="53">
        <v>2.9662999999999998E-3</v>
      </c>
      <c r="EH869" s="53">
        <v>3.3044400000000001E-3</v>
      </c>
      <c r="EI869" s="53">
        <v>3.4877100000000002E-3</v>
      </c>
      <c r="EJ869" s="53">
        <v>2.4044399999999999E-3</v>
      </c>
      <c r="EK869" s="53">
        <v>3.7725200000000001E-3</v>
      </c>
      <c r="EL869" s="53">
        <v>1.3735500000000001E-3</v>
      </c>
      <c r="EM869" s="53">
        <v>-1.6119999999999999E-4</v>
      </c>
      <c r="EN869" s="53">
        <v>7.4087999999999997E-4</v>
      </c>
      <c r="EO869" s="53">
        <v>8.2498000000000001E-4</v>
      </c>
      <c r="EP869" s="53">
        <v>2.3884499999999999E-3</v>
      </c>
      <c r="EQ869" s="53">
        <v>-1.7277799999999999E-3</v>
      </c>
      <c r="ER869" s="53">
        <v>-6.9716400000000003E-3</v>
      </c>
      <c r="ES869" s="53">
        <v>-6.2745199999999996E-3</v>
      </c>
      <c r="ET869" s="53">
        <v>-3.4171399999999999E-3</v>
      </c>
      <c r="EU869" s="53">
        <v>-2.69251E-3</v>
      </c>
      <c r="EV869" s="53">
        <v>6.2220999999999999E-4</v>
      </c>
      <c r="EW869" s="53">
        <v>65.575130000000001</v>
      </c>
      <c r="EX869" s="53">
        <v>64.062929999999994</v>
      </c>
      <c r="EY869" s="53">
        <v>63.085929999999998</v>
      </c>
      <c r="EZ869" s="53">
        <v>62.03228</v>
      </c>
      <c r="FA869" s="53">
        <v>60.952269999999999</v>
      </c>
      <c r="FB869" s="53">
        <v>60.265329999999999</v>
      </c>
      <c r="FC869" s="53">
        <v>59.693680000000001</v>
      </c>
      <c r="FD869" s="53">
        <v>61.135620000000003</v>
      </c>
      <c r="FE869" s="53">
        <v>66.184280000000001</v>
      </c>
      <c r="FF869" s="53">
        <v>72.445189999999997</v>
      </c>
      <c r="FG869" s="53">
        <v>77.097999999999999</v>
      </c>
      <c r="FH869" s="53">
        <v>80.485370000000003</v>
      </c>
      <c r="FI869" s="53">
        <v>83.272180000000006</v>
      </c>
      <c r="FJ869" s="53">
        <v>85.654899999999998</v>
      </c>
      <c r="FK869" s="53">
        <v>87.649439999999998</v>
      </c>
      <c r="FL869" s="53">
        <v>88.987570000000005</v>
      </c>
      <c r="FM869" s="53">
        <v>89.345569999999995</v>
      </c>
      <c r="FN869" s="53">
        <v>88.076989999999995</v>
      </c>
      <c r="FO869" s="53">
        <v>84.321179999999998</v>
      </c>
      <c r="FP869" s="53">
        <v>78.325710000000001</v>
      </c>
      <c r="FQ869" s="53">
        <v>73.525540000000007</v>
      </c>
      <c r="FR869" s="53">
        <v>70.278099999999995</v>
      </c>
      <c r="FS869" s="53">
        <v>67.855429999999998</v>
      </c>
      <c r="FT869" s="53">
        <v>66.226659999999995</v>
      </c>
      <c r="FU869" s="53">
        <v>205.0333</v>
      </c>
      <c r="FV869" s="53">
        <v>463.36919999999998</v>
      </c>
      <c r="FW869" s="53">
        <v>54.446390000000001</v>
      </c>
      <c r="FX869" s="53">
        <v>1</v>
      </c>
    </row>
    <row r="870" spans="1:180" x14ac:dyDescent="0.3">
      <c r="A870" t="s">
        <v>174</v>
      </c>
      <c r="B870" t="s">
        <v>220</v>
      </c>
      <c r="C870" t="s">
        <v>0</v>
      </c>
      <c r="D870" t="s">
        <v>248</v>
      </c>
      <c r="E870" t="s">
        <v>188</v>
      </c>
      <c r="F870" t="s">
        <v>235</v>
      </c>
      <c r="G870" t="s">
        <v>242</v>
      </c>
      <c r="H870" s="53">
        <v>24</v>
      </c>
      <c r="I870" s="53">
        <v>4.682832E-2</v>
      </c>
      <c r="J870" s="53">
        <v>4.497814E-2</v>
      </c>
      <c r="K870" s="53">
        <v>4.1595649999999998E-2</v>
      </c>
      <c r="L870" s="53">
        <v>4.46376E-2</v>
      </c>
      <c r="M870" s="53">
        <v>4.2345170000000001E-2</v>
      </c>
      <c r="N870" s="53">
        <v>3.952224E-2</v>
      </c>
      <c r="O870" s="53">
        <v>3.1344820000000002E-2</v>
      </c>
      <c r="P870" s="53">
        <v>2.6997139999999999E-2</v>
      </c>
      <c r="Q870" s="53">
        <v>3.020954E-2</v>
      </c>
      <c r="R870" s="53">
        <v>3.4227720000000003E-2</v>
      </c>
      <c r="S870" s="53">
        <v>3.4284120000000001E-2</v>
      </c>
      <c r="T870" s="53">
        <v>3.560638E-2</v>
      </c>
      <c r="U870" s="53">
        <v>3.5530100000000002E-2</v>
      </c>
      <c r="V870" s="53">
        <v>3.8013720000000001E-2</v>
      </c>
      <c r="W870" s="53">
        <v>3.8830440000000001E-2</v>
      </c>
      <c r="X870" s="53">
        <v>3.7201970000000001E-2</v>
      </c>
      <c r="Y870" s="53">
        <v>3.7296740000000002E-2</v>
      </c>
      <c r="Z870" s="53">
        <v>3.9097390000000003E-2</v>
      </c>
      <c r="AA870" s="53">
        <v>3.7088019999999999E-2</v>
      </c>
      <c r="AB870" s="53">
        <v>3.7603869999999998E-2</v>
      </c>
      <c r="AC870" s="53">
        <v>4.8167740000000001E-2</v>
      </c>
      <c r="AD870" s="53">
        <v>5.0694580000000003E-2</v>
      </c>
      <c r="AE870" s="53">
        <v>4.9726369999999999E-2</v>
      </c>
      <c r="AF870" s="53">
        <v>4.7955600000000001E-2</v>
      </c>
      <c r="AG870" s="53">
        <v>-7.5209999999999999E-3</v>
      </c>
      <c r="AH870" s="53">
        <v>-6.7926599999999998E-3</v>
      </c>
      <c r="AI870" s="53">
        <v>-9.5960500000000001E-3</v>
      </c>
      <c r="AJ870" s="53">
        <v>-7.0085199999999999E-3</v>
      </c>
      <c r="AK870" s="53">
        <v>-9.1771500000000002E-3</v>
      </c>
      <c r="AL870" s="53">
        <v>-9.5577800000000001E-3</v>
      </c>
      <c r="AM870" s="53">
        <v>-5.3749999999999996E-3</v>
      </c>
      <c r="AN870" s="53">
        <v>-8.2583099999999996E-3</v>
      </c>
      <c r="AO870" s="53">
        <v>-5.57502E-3</v>
      </c>
      <c r="AP870" s="53">
        <v>-5.2403900000000002E-3</v>
      </c>
      <c r="AQ870" s="53">
        <v>-8.1073900000000008E-3</v>
      </c>
      <c r="AR870" s="53">
        <v>-8.0203199999999992E-3</v>
      </c>
      <c r="AS870" s="53">
        <v>-8.7208700000000004E-3</v>
      </c>
      <c r="AT870" s="53">
        <v>-7.0397000000000003E-3</v>
      </c>
      <c r="AU870" s="53">
        <v>-6.5928200000000001E-3</v>
      </c>
      <c r="AV870" s="53">
        <v>-8.2811499999999993E-3</v>
      </c>
      <c r="AW870" s="53">
        <v>-9.3633499999999995E-3</v>
      </c>
      <c r="AX870" s="53">
        <v>-6.3741099999999997E-3</v>
      </c>
      <c r="AY870" s="53">
        <v>-7.4535699999999996E-3</v>
      </c>
      <c r="AZ870" s="53">
        <v>-8.87428E-3</v>
      </c>
      <c r="BA870" s="53">
        <v>-7.9251400000000007E-3</v>
      </c>
      <c r="BB870" s="53">
        <v>-1.1585109999999999E-2</v>
      </c>
      <c r="BC870" s="53">
        <v>-9.0555800000000006E-3</v>
      </c>
      <c r="BD870" s="53">
        <v>-8.2806600000000005E-3</v>
      </c>
      <c r="BE870" s="53">
        <v>-5.52785E-3</v>
      </c>
      <c r="BF870" s="53">
        <v>-4.7482899999999996E-3</v>
      </c>
      <c r="BG870" s="53">
        <v>-6.7907899999999997E-3</v>
      </c>
      <c r="BH870" s="53">
        <v>-5.0530499999999999E-3</v>
      </c>
      <c r="BI870" s="53">
        <v>-7.1998299999999999E-3</v>
      </c>
      <c r="BJ870" s="53">
        <v>-7.54975E-3</v>
      </c>
      <c r="BK870" s="53">
        <v>-3.5439199999999999E-3</v>
      </c>
      <c r="BL870" s="53">
        <v>-5.7795600000000004E-3</v>
      </c>
      <c r="BM870" s="53">
        <v>-3.5126100000000002E-3</v>
      </c>
      <c r="BN870" s="53">
        <v>-2.9008900000000002E-3</v>
      </c>
      <c r="BO870" s="53">
        <v>-5.60276E-3</v>
      </c>
      <c r="BP870" s="53">
        <v>-5.7290500000000003E-3</v>
      </c>
      <c r="BQ870" s="53">
        <v>-6.3973099999999998E-3</v>
      </c>
      <c r="BR870" s="53">
        <v>-4.93867E-3</v>
      </c>
      <c r="BS870" s="53">
        <v>-4.5696399999999998E-3</v>
      </c>
      <c r="BT870" s="53">
        <v>-6.0939100000000001E-3</v>
      </c>
      <c r="BU870" s="53">
        <v>-6.8886499999999996E-3</v>
      </c>
      <c r="BV870" s="53">
        <v>-4.2423299999999999E-3</v>
      </c>
      <c r="BW870" s="53">
        <v>-5.4632300000000003E-3</v>
      </c>
      <c r="BX870" s="53">
        <v>-5.8478200000000001E-3</v>
      </c>
      <c r="BY870" s="53">
        <v>-4.8234300000000001E-3</v>
      </c>
      <c r="BZ870" s="53">
        <v>-8.4417999999999993E-3</v>
      </c>
      <c r="CA870" s="53">
        <v>-6.4801399999999997E-3</v>
      </c>
      <c r="CB870" s="53">
        <v>-5.94117E-3</v>
      </c>
      <c r="CC870" s="53">
        <v>-4.1473999999999999E-3</v>
      </c>
      <c r="CD870" s="53">
        <v>-3.3323699999999999E-3</v>
      </c>
      <c r="CE870" s="53">
        <v>-4.8478699999999998E-3</v>
      </c>
      <c r="CF870" s="53">
        <v>-3.6987000000000001E-3</v>
      </c>
      <c r="CG870" s="53">
        <v>-5.8303499999999998E-3</v>
      </c>
      <c r="CH870" s="53">
        <v>-6.1590000000000004E-3</v>
      </c>
      <c r="CI870" s="53">
        <v>-2.2757200000000002E-3</v>
      </c>
      <c r="CJ870" s="53">
        <v>-4.0627800000000002E-3</v>
      </c>
      <c r="CK870" s="53">
        <v>-2.0841800000000001E-3</v>
      </c>
      <c r="CL870" s="53">
        <v>-1.28056E-3</v>
      </c>
      <c r="CM870" s="53">
        <v>-3.8680699999999999E-3</v>
      </c>
      <c r="CN870" s="53">
        <v>-4.14212E-3</v>
      </c>
      <c r="CO870" s="53">
        <v>-4.7880199999999996E-3</v>
      </c>
      <c r="CP870" s="53">
        <v>-3.48351E-3</v>
      </c>
      <c r="CQ870" s="53">
        <v>-3.1683900000000001E-3</v>
      </c>
      <c r="CR870" s="53">
        <v>-4.5790400000000004E-3</v>
      </c>
      <c r="CS870" s="53">
        <v>-5.1746800000000001E-3</v>
      </c>
      <c r="CT870" s="53">
        <v>-2.7658700000000001E-3</v>
      </c>
      <c r="CU870" s="53">
        <v>-4.08473E-3</v>
      </c>
      <c r="CV870" s="53">
        <v>-3.7517100000000001E-3</v>
      </c>
      <c r="CW870" s="53">
        <v>-2.67519E-3</v>
      </c>
      <c r="CX870" s="53">
        <v>-6.2647500000000004E-3</v>
      </c>
      <c r="CY870" s="53">
        <v>-4.6963999999999999E-3</v>
      </c>
      <c r="CZ870" s="53">
        <v>-4.3208500000000002E-3</v>
      </c>
      <c r="DA870" s="53">
        <v>-2.7669600000000002E-3</v>
      </c>
      <c r="DB870" s="53">
        <v>-1.9164500000000001E-3</v>
      </c>
      <c r="DC870" s="53">
        <v>-2.9049599999999998E-3</v>
      </c>
      <c r="DD870" s="53">
        <v>-2.3443499999999998E-3</v>
      </c>
      <c r="DE870" s="53">
        <v>-4.4608599999999997E-3</v>
      </c>
      <c r="DF870" s="53">
        <v>-4.76824E-3</v>
      </c>
      <c r="DG870" s="53">
        <v>-1.0075100000000001E-3</v>
      </c>
      <c r="DH870" s="53">
        <v>-2.3460099999999999E-3</v>
      </c>
      <c r="DI870" s="53">
        <v>-6.5576000000000002E-4</v>
      </c>
      <c r="DJ870" s="53">
        <v>3.3975999999999999E-4</v>
      </c>
      <c r="DK870" s="53">
        <v>-2.1333699999999999E-3</v>
      </c>
      <c r="DL870" s="53">
        <v>-2.5551900000000002E-3</v>
      </c>
      <c r="DM870" s="53">
        <v>-3.1787199999999999E-3</v>
      </c>
      <c r="DN870" s="53">
        <v>-2.0283599999999999E-3</v>
      </c>
      <c r="DO870" s="53">
        <v>-1.7671500000000001E-3</v>
      </c>
      <c r="DP870" s="53">
        <v>-3.0641700000000002E-3</v>
      </c>
      <c r="DQ870" s="53">
        <v>-3.4607100000000001E-3</v>
      </c>
      <c r="DR870" s="53">
        <v>-1.2894099999999999E-3</v>
      </c>
      <c r="DS870" s="53">
        <v>-2.70623E-3</v>
      </c>
      <c r="DT870" s="53">
        <v>-1.65559E-3</v>
      </c>
      <c r="DU870" s="53">
        <v>-5.2696000000000004E-4</v>
      </c>
      <c r="DV870" s="53">
        <v>-4.0876899999999997E-3</v>
      </c>
      <c r="DW870" s="53">
        <v>-2.9126600000000001E-3</v>
      </c>
      <c r="DX870" s="53">
        <v>-2.7005200000000001E-3</v>
      </c>
      <c r="DY870" s="53">
        <v>-7.7380999999999999E-4</v>
      </c>
      <c r="DZ870" s="53">
        <v>1.2792000000000001E-4</v>
      </c>
      <c r="EA870" s="53">
        <v>-9.9690000000000003E-5</v>
      </c>
      <c r="EB870" s="53">
        <v>-3.8887999999999998E-4</v>
      </c>
      <c r="EC870" s="53">
        <v>-2.4835399999999998E-3</v>
      </c>
      <c r="ED870" s="53">
        <v>-2.7602199999999999E-3</v>
      </c>
      <c r="EE870" s="53">
        <v>8.2357000000000003E-4</v>
      </c>
      <c r="EF870" s="53">
        <v>1.3274000000000001E-4</v>
      </c>
      <c r="EG870" s="53">
        <v>1.4066599999999999E-3</v>
      </c>
      <c r="EH870" s="53">
        <v>2.6792600000000001E-3</v>
      </c>
      <c r="EI870" s="53">
        <v>3.7125E-4</v>
      </c>
      <c r="EJ870" s="53">
        <v>-2.6392000000000001E-4</v>
      </c>
      <c r="EK870" s="53">
        <v>-8.5515999999999999E-4</v>
      </c>
      <c r="EL870" s="53">
        <v>7.2669999999999994E-5</v>
      </c>
      <c r="EM870" s="53">
        <v>2.5603000000000003E-4</v>
      </c>
      <c r="EN870" s="53">
        <v>-8.7693000000000005E-4</v>
      </c>
      <c r="EO870" s="53">
        <v>-9.8601000000000005E-4</v>
      </c>
      <c r="EP870" s="53">
        <v>8.4236999999999995E-4</v>
      </c>
      <c r="EQ870" s="53">
        <v>-7.1588999999999995E-4</v>
      </c>
      <c r="ER870" s="53">
        <v>1.3708699999999999E-3</v>
      </c>
      <c r="ES870" s="53">
        <v>2.5747500000000002E-3</v>
      </c>
      <c r="ET870" s="53">
        <v>-9.4437999999999998E-4</v>
      </c>
      <c r="EU870" s="53">
        <v>-3.3722E-4</v>
      </c>
      <c r="EV870" s="53">
        <v>-3.6104000000000003E-4</v>
      </c>
      <c r="EW870" s="53">
        <v>73.734390000000005</v>
      </c>
      <c r="EX870" s="53">
        <v>72.189509999999999</v>
      </c>
      <c r="EY870" s="53">
        <v>71.040000000000006</v>
      </c>
      <c r="EZ870" s="53">
        <v>69.851219999999998</v>
      </c>
      <c r="FA870" s="53">
        <v>68.603170000000006</v>
      </c>
      <c r="FB870" s="53">
        <v>67.201710000000006</v>
      </c>
      <c r="FC870" s="53">
        <v>67.139759999999995</v>
      </c>
      <c r="FD870" s="53">
        <v>70.288539999999998</v>
      </c>
      <c r="FE870" s="53">
        <v>75.419269999999997</v>
      </c>
      <c r="FF870" s="53">
        <v>80.330250000000007</v>
      </c>
      <c r="FG870" s="53">
        <v>84.09</v>
      </c>
      <c r="FH870" s="53">
        <v>87.218779999999995</v>
      </c>
      <c r="FI870" s="53">
        <v>89.980969999999999</v>
      </c>
      <c r="FJ870" s="53">
        <v>92.680239999999998</v>
      </c>
      <c r="FK870" s="53">
        <v>95.048050000000003</v>
      </c>
      <c r="FL870" s="53">
        <v>96.893169999999998</v>
      </c>
      <c r="FM870" s="53">
        <v>97.746340000000004</v>
      </c>
      <c r="FN870" s="53">
        <v>97.354150000000004</v>
      </c>
      <c r="FO870" s="53">
        <v>95.489750000000001</v>
      </c>
      <c r="FP870" s="53">
        <v>91.532929999999993</v>
      </c>
      <c r="FQ870" s="53">
        <v>85.586590000000001</v>
      </c>
      <c r="FR870" s="53">
        <v>80.614879999999999</v>
      </c>
      <c r="FS870" s="53">
        <v>77.613169999999997</v>
      </c>
      <c r="FT870" s="53">
        <v>75.165859999999995</v>
      </c>
      <c r="FU870" s="53">
        <v>204.93549999999999</v>
      </c>
      <c r="FV870" s="53">
        <v>413.43819999999999</v>
      </c>
      <c r="FW870" s="53">
        <v>28.104389999999999</v>
      </c>
      <c r="FX870" s="53">
        <v>1</v>
      </c>
    </row>
    <row r="871" spans="1:180" x14ac:dyDescent="0.3">
      <c r="A871" t="s">
        <v>174</v>
      </c>
      <c r="B871" t="s">
        <v>220</v>
      </c>
      <c r="C871" t="s">
        <v>0</v>
      </c>
      <c r="D871" t="s">
        <v>248</v>
      </c>
      <c r="E871" t="s">
        <v>190</v>
      </c>
      <c r="F871" t="s">
        <v>235</v>
      </c>
      <c r="G871" t="s">
        <v>242</v>
      </c>
      <c r="H871" s="53">
        <v>24</v>
      </c>
      <c r="I871" s="53">
        <v>4.2651960000000003E-2</v>
      </c>
      <c r="J871" s="53">
        <v>3.9660889999999997E-2</v>
      </c>
      <c r="K871" s="53">
        <v>4.0958210000000002E-2</v>
      </c>
      <c r="L871" s="53">
        <v>3.8608339999999998E-2</v>
      </c>
      <c r="M871" s="53">
        <v>3.7663219999999997E-2</v>
      </c>
      <c r="N871" s="53">
        <v>3.8432809999999998E-2</v>
      </c>
      <c r="O871" s="53">
        <v>3.7778279999999997E-2</v>
      </c>
      <c r="P871" s="53">
        <v>2.707824E-2</v>
      </c>
      <c r="Q871" s="53">
        <v>2.9016699999999999E-2</v>
      </c>
      <c r="R871" s="53">
        <v>2.866349E-2</v>
      </c>
      <c r="S871" s="53">
        <v>3.1852779999999997E-2</v>
      </c>
      <c r="T871" s="53">
        <v>3.1721109999999997E-2</v>
      </c>
      <c r="U871" s="53">
        <v>3.1808210000000003E-2</v>
      </c>
      <c r="V871" s="53">
        <v>3.2172050000000001E-2</v>
      </c>
      <c r="W871" s="53">
        <v>3.184327E-2</v>
      </c>
      <c r="X871" s="53">
        <v>3.2460219999999998E-2</v>
      </c>
      <c r="Y871" s="53">
        <v>3.3116090000000001E-2</v>
      </c>
      <c r="Z871" s="53">
        <v>3.5448460000000001E-2</v>
      </c>
      <c r="AA871" s="53">
        <v>3.6342739999999998E-2</v>
      </c>
      <c r="AB871" s="53">
        <v>4.3918220000000001E-2</v>
      </c>
      <c r="AC871" s="53">
        <v>4.8848740000000002E-2</v>
      </c>
      <c r="AD871" s="53">
        <v>4.9235470000000003E-2</v>
      </c>
      <c r="AE871" s="53">
        <v>4.8258719999999998E-2</v>
      </c>
      <c r="AF871" s="53">
        <v>4.551065E-2</v>
      </c>
      <c r="AG871" s="53">
        <v>-7.7683700000000001E-3</v>
      </c>
      <c r="AH871" s="53">
        <v>-8.1156300000000004E-3</v>
      </c>
      <c r="AI871" s="53">
        <v>-4.8683299999999997E-3</v>
      </c>
      <c r="AJ871" s="53">
        <v>-7.6621500000000004E-3</v>
      </c>
      <c r="AK871" s="53">
        <v>-9.2852899999999999E-3</v>
      </c>
      <c r="AL871" s="53">
        <v>-8.7990599999999992E-3</v>
      </c>
      <c r="AM871" s="53">
        <v>-6.6930399999999999E-3</v>
      </c>
      <c r="AN871" s="53">
        <v>-6.9949799999999996E-3</v>
      </c>
      <c r="AO871" s="53">
        <v>-3.9877799999999998E-3</v>
      </c>
      <c r="AP871" s="53">
        <v>-6.1354299999999999E-3</v>
      </c>
      <c r="AQ871" s="53">
        <v>-6.0733599999999999E-3</v>
      </c>
      <c r="AR871" s="53">
        <v>-8.1288999999999997E-3</v>
      </c>
      <c r="AS871" s="53">
        <v>-8.6577900000000003E-3</v>
      </c>
      <c r="AT871" s="53">
        <v>-1.0324170000000001E-2</v>
      </c>
      <c r="AU871" s="53">
        <v>-1.0810119999999999E-2</v>
      </c>
      <c r="AV871" s="53">
        <v>-9.42606E-3</v>
      </c>
      <c r="AW871" s="53">
        <v>-9.7997099999999997E-3</v>
      </c>
      <c r="AX871" s="53">
        <v>-7.8407500000000005E-3</v>
      </c>
      <c r="AY871" s="53">
        <v>-9.6049499999999993E-3</v>
      </c>
      <c r="AZ871" s="53">
        <v>-1.320348E-2</v>
      </c>
      <c r="BA871" s="53">
        <v>-1.1875709999999999E-2</v>
      </c>
      <c r="BB871" s="53">
        <v>-1.020886E-2</v>
      </c>
      <c r="BC871" s="53">
        <v>-6.6699899999999998E-3</v>
      </c>
      <c r="BD871" s="53">
        <v>-6.1065599999999996E-3</v>
      </c>
      <c r="BE871" s="53">
        <v>-5.6639699999999999E-3</v>
      </c>
      <c r="BF871" s="53">
        <v>-5.5648299999999998E-3</v>
      </c>
      <c r="BG871" s="53">
        <v>-2.4487200000000001E-3</v>
      </c>
      <c r="BH871" s="53">
        <v>-5.6752499999999997E-3</v>
      </c>
      <c r="BI871" s="53">
        <v>-7.21515E-3</v>
      </c>
      <c r="BJ871" s="53">
        <v>-6.6350300000000001E-3</v>
      </c>
      <c r="BK871" s="53">
        <v>-4.4659900000000004E-3</v>
      </c>
      <c r="BL871" s="53">
        <v>-4.6659800000000001E-3</v>
      </c>
      <c r="BM871" s="53">
        <v>-1.8414E-3</v>
      </c>
      <c r="BN871" s="53">
        <v>-4.1566800000000003E-3</v>
      </c>
      <c r="BO871" s="53">
        <v>-3.7664999999999999E-3</v>
      </c>
      <c r="BP871" s="53">
        <v>-5.6625099999999999E-3</v>
      </c>
      <c r="BQ871" s="53">
        <v>-6.0797200000000003E-3</v>
      </c>
      <c r="BR871" s="53">
        <v>-7.6525300000000003E-3</v>
      </c>
      <c r="BS871" s="53">
        <v>-8.1620300000000007E-3</v>
      </c>
      <c r="BT871" s="53">
        <v>-6.9042000000000001E-3</v>
      </c>
      <c r="BU871" s="53">
        <v>-7.1449599999999997E-3</v>
      </c>
      <c r="BV871" s="53">
        <v>-5.3348700000000002E-3</v>
      </c>
      <c r="BW871" s="53">
        <v>-6.4554499999999997E-3</v>
      </c>
      <c r="BX871" s="53">
        <v>-9.8347399999999998E-3</v>
      </c>
      <c r="BY871" s="53">
        <v>-8.2950300000000001E-3</v>
      </c>
      <c r="BZ871" s="53">
        <v>-6.9030999999999997E-3</v>
      </c>
      <c r="CA871" s="53">
        <v>-3.90165E-3</v>
      </c>
      <c r="CB871" s="53">
        <v>-3.4915200000000001E-3</v>
      </c>
      <c r="CC871" s="53">
        <v>-4.2064600000000004E-3</v>
      </c>
      <c r="CD871" s="53">
        <v>-3.7981500000000001E-3</v>
      </c>
      <c r="CE871" s="53">
        <v>-7.7291000000000002E-4</v>
      </c>
      <c r="CF871" s="53">
        <v>-4.29912E-3</v>
      </c>
      <c r="CG871" s="53">
        <v>-5.78138E-3</v>
      </c>
      <c r="CH871" s="53">
        <v>-5.1362300000000003E-3</v>
      </c>
      <c r="CI871" s="53">
        <v>-2.9235400000000001E-3</v>
      </c>
      <c r="CJ871" s="53">
        <v>-3.0529300000000001E-3</v>
      </c>
      <c r="CK871" s="53">
        <v>-3.5482999999999999E-4</v>
      </c>
      <c r="CL871" s="53">
        <v>-2.7862E-3</v>
      </c>
      <c r="CM871" s="53">
        <v>-2.16877E-3</v>
      </c>
      <c r="CN871" s="53">
        <v>-3.9543E-3</v>
      </c>
      <c r="CO871" s="53">
        <v>-4.2941500000000001E-3</v>
      </c>
      <c r="CP871" s="53">
        <v>-5.8021499999999998E-3</v>
      </c>
      <c r="CQ871" s="53">
        <v>-6.3279699999999996E-3</v>
      </c>
      <c r="CR871" s="53">
        <v>-5.1575700000000002E-3</v>
      </c>
      <c r="CS871" s="53">
        <v>-5.30629E-3</v>
      </c>
      <c r="CT871" s="53">
        <v>-3.5993100000000001E-3</v>
      </c>
      <c r="CU871" s="53">
        <v>-4.2741200000000002E-3</v>
      </c>
      <c r="CV871" s="53">
        <v>-7.5015500000000001E-3</v>
      </c>
      <c r="CW871" s="53">
        <v>-5.8150600000000004E-3</v>
      </c>
      <c r="CX871" s="53">
        <v>-4.6135400000000002E-3</v>
      </c>
      <c r="CY871" s="53">
        <v>-1.98431E-3</v>
      </c>
      <c r="CZ871" s="53">
        <v>-1.6803499999999999E-3</v>
      </c>
      <c r="DA871" s="53">
        <v>-2.7489599999999999E-3</v>
      </c>
      <c r="DB871" s="53">
        <v>-2.03148E-3</v>
      </c>
      <c r="DC871" s="53">
        <v>9.0291000000000004E-4</v>
      </c>
      <c r="DD871" s="53">
        <v>-2.9229999999999998E-3</v>
      </c>
      <c r="DE871" s="53">
        <v>-4.3476000000000001E-3</v>
      </c>
      <c r="DF871" s="53">
        <v>-3.6374200000000001E-3</v>
      </c>
      <c r="DG871" s="53">
        <v>-1.3810999999999999E-3</v>
      </c>
      <c r="DH871" s="53">
        <v>-1.43987E-3</v>
      </c>
      <c r="DI871" s="53">
        <v>1.1317499999999999E-3</v>
      </c>
      <c r="DJ871" s="53">
        <v>-1.4157200000000001E-3</v>
      </c>
      <c r="DK871" s="53">
        <v>-5.7103999999999998E-4</v>
      </c>
      <c r="DL871" s="53">
        <v>-2.2460800000000001E-3</v>
      </c>
      <c r="DM871" s="53">
        <v>-2.5085799999999998E-3</v>
      </c>
      <c r="DN871" s="53">
        <v>-3.9517800000000002E-3</v>
      </c>
      <c r="DO871" s="53">
        <v>-4.4939100000000003E-3</v>
      </c>
      <c r="DP871" s="53">
        <v>-3.4109399999999999E-3</v>
      </c>
      <c r="DQ871" s="53">
        <v>-3.4676099999999999E-3</v>
      </c>
      <c r="DR871" s="53">
        <v>-1.86374E-3</v>
      </c>
      <c r="DS871" s="53">
        <v>-2.0927900000000002E-3</v>
      </c>
      <c r="DT871" s="53">
        <v>-5.1683700000000003E-3</v>
      </c>
      <c r="DU871" s="53">
        <v>-3.3351000000000001E-3</v>
      </c>
      <c r="DV871" s="53">
        <v>-2.3239799999999998E-3</v>
      </c>
      <c r="DW871" s="53">
        <v>-6.6970000000000004E-5</v>
      </c>
      <c r="DX871" s="53">
        <v>1.3082E-4</v>
      </c>
      <c r="DY871" s="53">
        <v>-6.4455999999999997E-4</v>
      </c>
      <c r="DZ871" s="53">
        <v>5.1933000000000003E-4</v>
      </c>
      <c r="EA871" s="53">
        <v>3.3225099999999999E-3</v>
      </c>
      <c r="EB871" s="53">
        <v>-9.3610000000000004E-4</v>
      </c>
      <c r="EC871" s="53">
        <v>-2.2774599999999998E-3</v>
      </c>
      <c r="ED871" s="53">
        <v>-1.47339E-3</v>
      </c>
      <c r="EE871" s="53">
        <v>8.4595000000000004E-4</v>
      </c>
      <c r="EF871" s="53">
        <v>8.8911999999999997E-4</v>
      </c>
      <c r="EG871" s="53">
        <v>3.2781300000000002E-3</v>
      </c>
      <c r="EH871" s="53">
        <v>5.6304E-4</v>
      </c>
      <c r="EI871" s="53">
        <v>1.7358199999999999E-3</v>
      </c>
      <c r="EJ871" s="53">
        <v>2.2031000000000001E-4</v>
      </c>
      <c r="EK871" s="53">
        <v>6.9499999999999995E-5</v>
      </c>
      <c r="EL871" s="53">
        <v>-1.2801399999999999E-3</v>
      </c>
      <c r="EM871" s="53">
        <v>-1.84582E-3</v>
      </c>
      <c r="EN871" s="53">
        <v>-8.8907999999999999E-4</v>
      </c>
      <c r="EO871" s="53">
        <v>-8.1285999999999999E-4</v>
      </c>
      <c r="EP871" s="53">
        <v>6.4214000000000003E-4</v>
      </c>
      <c r="EQ871" s="53">
        <v>1.05671E-3</v>
      </c>
      <c r="ER871" s="53">
        <v>-1.79962E-3</v>
      </c>
      <c r="ES871" s="53">
        <v>2.4558000000000002E-4</v>
      </c>
      <c r="ET871" s="53">
        <v>9.8177000000000008E-4</v>
      </c>
      <c r="EU871" s="53">
        <v>2.7013599999999999E-3</v>
      </c>
      <c r="EV871" s="53">
        <v>2.7458600000000001E-3</v>
      </c>
      <c r="EW871" s="53">
        <v>65.421409999999995</v>
      </c>
      <c r="EX871" s="53">
        <v>64.288619999999995</v>
      </c>
      <c r="EY871" s="53">
        <v>63.233600000000003</v>
      </c>
      <c r="EZ871" s="53">
        <v>62.394309999999997</v>
      </c>
      <c r="FA871" s="53">
        <v>61.702440000000003</v>
      </c>
      <c r="FB871" s="53">
        <v>60.704059999999998</v>
      </c>
      <c r="FC871" s="53">
        <v>59.832520000000002</v>
      </c>
      <c r="FD871" s="53">
        <v>61.233060000000002</v>
      </c>
      <c r="FE871" s="53">
        <v>66.525739999999999</v>
      </c>
      <c r="FF871" s="53">
        <v>72.085099999999997</v>
      </c>
      <c r="FG871" s="53">
        <v>77.018420000000006</v>
      </c>
      <c r="FH871" s="53">
        <v>80.155559999999994</v>
      </c>
      <c r="FI871" s="53">
        <v>83.104879999999994</v>
      </c>
      <c r="FJ871" s="53">
        <v>85.676699999999997</v>
      </c>
      <c r="FK871" s="53">
        <v>87.543629999999993</v>
      </c>
      <c r="FL871" s="53">
        <v>88.584559999999996</v>
      </c>
      <c r="FM871" s="53">
        <v>88.929000000000002</v>
      </c>
      <c r="FN871" s="53">
        <v>87.8</v>
      </c>
      <c r="FO871" s="53">
        <v>84.526290000000003</v>
      </c>
      <c r="FP871" s="53">
        <v>78.820589999999996</v>
      </c>
      <c r="FQ871" s="53">
        <v>74.144170000000003</v>
      </c>
      <c r="FR871" s="53">
        <v>71.272090000000006</v>
      </c>
      <c r="FS871" s="53">
        <v>69.310839999999999</v>
      </c>
      <c r="FT871" s="53">
        <v>67.428179999999998</v>
      </c>
      <c r="FU871" s="53">
        <v>205.0333</v>
      </c>
      <c r="FV871" s="53">
        <v>463.36919999999998</v>
      </c>
      <c r="FW871" s="53">
        <v>54.446390000000001</v>
      </c>
      <c r="FX871" s="53">
        <v>1</v>
      </c>
    </row>
    <row r="872" spans="1:180" x14ac:dyDescent="0.3">
      <c r="A872" t="s">
        <v>174</v>
      </c>
      <c r="B872" t="s">
        <v>220</v>
      </c>
      <c r="C872" t="s">
        <v>0</v>
      </c>
      <c r="D872" t="s">
        <v>248</v>
      </c>
      <c r="E872" t="s">
        <v>189</v>
      </c>
      <c r="F872" t="s">
        <v>235</v>
      </c>
      <c r="G872" t="s">
        <v>242</v>
      </c>
      <c r="H872" s="53">
        <v>24</v>
      </c>
      <c r="I872" s="53">
        <v>4.5746639999999998E-2</v>
      </c>
      <c r="J872" s="53">
        <v>4.2941470000000002E-2</v>
      </c>
      <c r="K872" s="53">
        <v>4.273594E-2</v>
      </c>
      <c r="L872" s="53">
        <v>4.2389860000000001E-2</v>
      </c>
      <c r="M872" s="53">
        <v>4.1116920000000001E-2</v>
      </c>
      <c r="N872" s="53">
        <v>4.051474E-2</v>
      </c>
      <c r="O872" s="53">
        <v>3.6664870000000002E-2</v>
      </c>
      <c r="P872" s="53">
        <v>2.9612139999999999E-2</v>
      </c>
      <c r="Q872" s="53">
        <v>2.9197219999999999E-2</v>
      </c>
      <c r="R872" s="53">
        <v>3.1078990000000001E-2</v>
      </c>
      <c r="S872" s="53">
        <v>3.4188139999999999E-2</v>
      </c>
      <c r="T872" s="53">
        <v>3.4193090000000002E-2</v>
      </c>
      <c r="U872" s="53">
        <v>3.5292120000000003E-2</v>
      </c>
      <c r="V872" s="53">
        <v>3.522252E-2</v>
      </c>
      <c r="W872" s="53">
        <v>3.6348409999999998E-2</v>
      </c>
      <c r="X872" s="53">
        <v>3.7137669999999998E-2</v>
      </c>
      <c r="Y872" s="53">
        <v>3.7096419999999998E-2</v>
      </c>
      <c r="Z872" s="53">
        <v>3.7281979999999999E-2</v>
      </c>
      <c r="AA872" s="53">
        <v>3.5757530000000003E-2</v>
      </c>
      <c r="AB872" s="53">
        <v>4.084894E-2</v>
      </c>
      <c r="AC872" s="53">
        <v>4.9353429999999997E-2</v>
      </c>
      <c r="AD872" s="53">
        <v>4.8486910000000001E-2</v>
      </c>
      <c r="AE872" s="53">
        <v>4.6787420000000003E-2</v>
      </c>
      <c r="AF872" s="53">
        <v>4.6354489999999998E-2</v>
      </c>
      <c r="AG872" s="53">
        <v>-6.6258899999999997E-3</v>
      </c>
      <c r="AH872" s="53">
        <v>-7.2920099999999998E-3</v>
      </c>
      <c r="AI872" s="53">
        <v>-5.7533200000000001E-3</v>
      </c>
      <c r="AJ872" s="53">
        <v>-5.6120900000000001E-3</v>
      </c>
      <c r="AK872" s="53">
        <v>-6.61562E-3</v>
      </c>
      <c r="AL872" s="53">
        <v>-7.0307599999999996E-3</v>
      </c>
      <c r="AM872" s="53">
        <v>-4.4102000000000004E-3</v>
      </c>
      <c r="AN872" s="53">
        <v>-3.50345E-3</v>
      </c>
      <c r="AO872" s="53">
        <v>-4.0311000000000001E-3</v>
      </c>
      <c r="AP872" s="53">
        <v>-3.6642799999999998E-3</v>
      </c>
      <c r="AQ872" s="53">
        <v>-2.9909400000000001E-3</v>
      </c>
      <c r="AR872" s="53">
        <v>-4.82753E-3</v>
      </c>
      <c r="AS872" s="53">
        <v>-4.4726899999999997E-3</v>
      </c>
      <c r="AT872" s="53">
        <v>-5.9349399999999997E-3</v>
      </c>
      <c r="AU872" s="53">
        <v>-6.1086200000000004E-3</v>
      </c>
      <c r="AV872" s="53">
        <v>-5.8841500000000003E-3</v>
      </c>
      <c r="AW872" s="53">
        <v>-6.0369600000000001E-3</v>
      </c>
      <c r="AX872" s="53">
        <v>-6.2906699999999999E-3</v>
      </c>
      <c r="AY872" s="53">
        <v>-7.2798000000000003E-3</v>
      </c>
      <c r="AZ872" s="53">
        <v>-4.7299100000000004E-3</v>
      </c>
      <c r="BA872" s="53">
        <v>-6.4713599999999998E-3</v>
      </c>
      <c r="BB872" s="53">
        <v>-7.5135000000000002E-3</v>
      </c>
      <c r="BC872" s="53">
        <v>-7.29111E-3</v>
      </c>
      <c r="BD872" s="53">
        <v>-6.1716899999999996E-3</v>
      </c>
      <c r="BE872" s="53">
        <v>-4.69828E-3</v>
      </c>
      <c r="BF872" s="53">
        <v>-5.1407600000000003E-3</v>
      </c>
      <c r="BG872" s="53">
        <v>-3.1664499999999999E-3</v>
      </c>
      <c r="BH872" s="53">
        <v>-3.6752E-3</v>
      </c>
      <c r="BI872" s="53">
        <v>-4.6786700000000002E-3</v>
      </c>
      <c r="BJ872" s="53">
        <v>-5.0579300000000004E-3</v>
      </c>
      <c r="BK872" s="53">
        <v>-2.4296700000000001E-3</v>
      </c>
      <c r="BL872" s="53">
        <v>-1.6919700000000001E-3</v>
      </c>
      <c r="BM872" s="53">
        <v>-2.0646699999999998E-3</v>
      </c>
      <c r="BN872" s="53">
        <v>-1.74171E-3</v>
      </c>
      <c r="BO872" s="53">
        <v>-9.7075000000000004E-4</v>
      </c>
      <c r="BP872" s="53">
        <v>-2.6207299999999999E-3</v>
      </c>
      <c r="BQ872" s="53">
        <v>-2.3991899999999998E-3</v>
      </c>
      <c r="BR872" s="53">
        <v>-3.9493000000000002E-3</v>
      </c>
      <c r="BS872" s="53">
        <v>-4.1564499999999999E-3</v>
      </c>
      <c r="BT872" s="53">
        <v>-3.7399099999999999E-3</v>
      </c>
      <c r="BU872" s="53">
        <v>-3.8869799999999999E-3</v>
      </c>
      <c r="BV872" s="53">
        <v>-4.0818900000000003E-3</v>
      </c>
      <c r="BW872" s="53">
        <v>-5.1357E-3</v>
      </c>
      <c r="BX872" s="53">
        <v>-2.4436900000000001E-3</v>
      </c>
      <c r="BY872" s="53">
        <v>-4.0146299999999999E-3</v>
      </c>
      <c r="BZ872" s="53">
        <v>-4.9836300000000002E-3</v>
      </c>
      <c r="CA872" s="53">
        <v>-5.1715700000000003E-3</v>
      </c>
      <c r="CB872" s="53">
        <v>-4.0375999999999997E-3</v>
      </c>
      <c r="CC872" s="53">
        <v>-3.3632200000000001E-3</v>
      </c>
      <c r="CD872" s="53">
        <v>-3.65081E-3</v>
      </c>
      <c r="CE872" s="53">
        <v>-1.3748E-3</v>
      </c>
      <c r="CF872" s="53">
        <v>-2.3337100000000001E-3</v>
      </c>
      <c r="CG872" s="53">
        <v>-3.3371400000000002E-3</v>
      </c>
      <c r="CH872" s="53">
        <v>-3.69155E-3</v>
      </c>
      <c r="CI872" s="53">
        <v>-1.0579599999999999E-3</v>
      </c>
      <c r="CJ872" s="53">
        <v>-4.3734999999999998E-4</v>
      </c>
      <c r="CK872" s="53">
        <v>-7.0273000000000004E-4</v>
      </c>
      <c r="CL872" s="53">
        <v>-4.1015000000000002E-4</v>
      </c>
      <c r="CM872" s="53">
        <v>4.2842999999999999E-4</v>
      </c>
      <c r="CN872" s="53">
        <v>-1.0923E-3</v>
      </c>
      <c r="CO872" s="53">
        <v>-9.6309E-4</v>
      </c>
      <c r="CP872" s="53">
        <v>-2.57406E-3</v>
      </c>
      <c r="CQ872" s="53">
        <v>-2.80438E-3</v>
      </c>
      <c r="CR872" s="53">
        <v>-2.2548199999999998E-3</v>
      </c>
      <c r="CS872" s="53">
        <v>-2.3979000000000001E-3</v>
      </c>
      <c r="CT872" s="53">
        <v>-2.5520999999999999E-3</v>
      </c>
      <c r="CU872" s="53">
        <v>-3.6507200000000001E-3</v>
      </c>
      <c r="CV872" s="53">
        <v>-8.6027E-4</v>
      </c>
      <c r="CW872" s="53">
        <v>-2.3130999999999998E-3</v>
      </c>
      <c r="CX872" s="53">
        <v>-3.2314399999999999E-3</v>
      </c>
      <c r="CY872" s="53">
        <v>-3.7035800000000002E-3</v>
      </c>
      <c r="CZ872" s="53">
        <v>-2.5595399999999999E-3</v>
      </c>
      <c r="DA872" s="53">
        <v>-2.0281600000000002E-3</v>
      </c>
      <c r="DB872" s="53">
        <v>-2.1608600000000001E-3</v>
      </c>
      <c r="DC872" s="53">
        <v>4.1685000000000002E-4</v>
      </c>
      <c r="DD872" s="53">
        <v>-9.9222000000000004E-4</v>
      </c>
      <c r="DE872" s="53">
        <v>-1.99562E-3</v>
      </c>
      <c r="DF872" s="53">
        <v>-2.32518E-3</v>
      </c>
      <c r="DG872" s="53">
        <v>3.1376E-4</v>
      </c>
      <c r="DH872" s="53">
        <v>8.1727000000000004E-4</v>
      </c>
      <c r="DI872" s="53">
        <v>6.5921999999999997E-4</v>
      </c>
      <c r="DJ872" s="53">
        <v>9.2141E-4</v>
      </c>
      <c r="DK872" s="53">
        <v>1.8276E-3</v>
      </c>
      <c r="DL872" s="53">
        <v>4.3612000000000002E-4</v>
      </c>
      <c r="DM872" s="53">
        <v>4.7301E-4</v>
      </c>
      <c r="DN872" s="53">
        <v>-1.19881E-3</v>
      </c>
      <c r="DO872" s="53">
        <v>-1.45232E-3</v>
      </c>
      <c r="DP872" s="53">
        <v>-7.6972E-4</v>
      </c>
      <c r="DQ872" s="53">
        <v>-9.0883000000000001E-4</v>
      </c>
      <c r="DR872" s="53">
        <v>-1.0223000000000001E-3</v>
      </c>
      <c r="DS872" s="53">
        <v>-2.1657299999999998E-3</v>
      </c>
      <c r="DT872" s="53">
        <v>7.2314999999999999E-4</v>
      </c>
      <c r="DU872" s="53">
        <v>-6.1158000000000002E-4</v>
      </c>
      <c r="DV872" s="53">
        <v>-1.47926E-3</v>
      </c>
      <c r="DW872" s="53">
        <v>-2.2355999999999999E-3</v>
      </c>
      <c r="DX872" s="53">
        <v>-1.0814799999999999E-3</v>
      </c>
      <c r="DY872" s="53">
        <v>-1.0055E-4</v>
      </c>
      <c r="DZ872" s="53">
        <v>-9.6099999999999995E-6</v>
      </c>
      <c r="EA872" s="53">
        <v>3.0037200000000001E-3</v>
      </c>
      <c r="EB872" s="53">
        <v>9.4466999999999999E-4</v>
      </c>
      <c r="EC872" s="53">
        <v>-5.8669999999999999E-5</v>
      </c>
      <c r="ED872" s="53">
        <v>-3.5233999999999998E-4</v>
      </c>
      <c r="EE872" s="53">
        <v>2.29429E-3</v>
      </c>
      <c r="EF872" s="53">
        <v>2.62875E-3</v>
      </c>
      <c r="EG872" s="53">
        <v>2.6256399999999998E-3</v>
      </c>
      <c r="EH872" s="53">
        <v>2.8439799999999999E-3</v>
      </c>
      <c r="EI872" s="53">
        <v>3.8478000000000002E-3</v>
      </c>
      <c r="EJ872" s="53">
        <v>2.64292E-3</v>
      </c>
      <c r="EK872" s="53">
        <v>2.5465100000000001E-3</v>
      </c>
      <c r="EL872" s="53">
        <v>7.8682000000000003E-4</v>
      </c>
      <c r="EM872" s="53">
        <v>4.9985999999999997E-4</v>
      </c>
      <c r="EN872" s="53">
        <v>1.37452E-3</v>
      </c>
      <c r="EO872" s="53">
        <v>1.24116E-3</v>
      </c>
      <c r="EP872" s="53">
        <v>1.18648E-3</v>
      </c>
      <c r="EQ872" s="53">
        <v>-2.1639999999999999E-5</v>
      </c>
      <c r="ER872" s="53">
        <v>3.00936E-3</v>
      </c>
      <c r="ES872" s="53">
        <v>1.84516E-3</v>
      </c>
      <c r="ET872" s="53">
        <v>1.0506199999999999E-3</v>
      </c>
      <c r="EU872" s="53">
        <v>-1.1605E-4</v>
      </c>
      <c r="EV872" s="53">
        <v>1.05261E-3</v>
      </c>
      <c r="EW872" s="53">
        <v>70.512469999999993</v>
      </c>
      <c r="EX872" s="53">
        <v>69.160520000000005</v>
      </c>
      <c r="EY872" s="53">
        <v>68.097610000000003</v>
      </c>
      <c r="EZ872" s="53">
        <v>67.112799999999993</v>
      </c>
      <c r="FA872" s="53">
        <v>66.533079999999998</v>
      </c>
      <c r="FB872" s="53">
        <v>65.443870000000004</v>
      </c>
      <c r="FC872" s="53">
        <v>64.50461</v>
      </c>
      <c r="FD872" s="53">
        <v>65.930049999999994</v>
      </c>
      <c r="FE872" s="53">
        <v>70.317790000000002</v>
      </c>
      <c r="FF872" s="53">
        <v>75.223159999999993</v>
      </c>
      <c r="FG872" s="53">
        <v>79.768169999999998</v>
      </c>
      <c r="FH872" s="53">
        <v>83.241590000000002</v>
      </c>
      <c r="FI872" s="53">
        <v>86.235900000000001</v>
      </c>
      <c r="FJ872" s="53">
        <v>88.786609999999996</v>
      </c>
      <c r="FK872" s="53">
        <v>91.150760000000005</v>
      </c>
      <c r="FL872" s="53">
        <v>92.62473</v>
      </c>
      <c r="FM872" s="53">
        <v>93.389920000000004</v>
      </c>
      <c r="FN872" s="53">
        <v>92.777659999999997</v>
      </c>
      <c r="FO872" s="53">
        <v>90.399950000000004</v>
      </c>
      <c r="FP872" s="53">
        <v>85.214749999999995</v>
      </c>
      <c r="FQ872" s="53">
        <v>79.399950000000004</v>
      </c>
      <c r="FR872" s="53">
        <v>75.361980000000003</v>
      </c>
      <c r="FS872" s="53">
        <v>72.981560000000002</v>
      </c>
      <c r="FT872" s="53">
        <v>71.02467</v>
      </c>
      <c r="FU872" s="53">
        <v>204.96770000000001</v>
      </c>
      <c r="FV872" s="53">
        <v>410.94549999999998</v>
      </c>
      <c r="FW872" s="53">
        <v>33.552779999999998</v>
      </c>
      <c r="FX872" s="53">
        <v>1</v>
      </c>
    </row>
    <row r="873" spans="1:180" x14ac:dyDescent="0.3">
      <c r="A873" t="s">
        <v>174</v>
      </c>
      <c r="B873" t="s">
        <v>220</v>
      </c>
      <c r="C873" t="s">
        <v>0</v>
      </c>
      <c r="D873" t="s">
        <v>227</v>
      </c>
      <c r="E873" t="s">
        <v>187</v>
      </c>
      <c r="F873" t="s">
        <v>235</v>
      </c>
      <c r="G873" t="s">
        <v>242</v>
      </c>
      <c r="H873" s="53">
        <v>24</v>
      </c>
      <c r="I873" s="53">
        <v>4.163969E-2</v>
      </c>
      <c r="J873" s="53">
        <v>4.0388500000000001E-2</v>
      </c>
      <c r="K873" s="53">
        <v>4.0069460000000001E-2</v>
      </c>
      <c r="L873" s="53">
        <v>3.9206659999999997E-2</v>
      </c>
      <c r="M873" s="53">
        <v>3.766046E-2</v>
      </c>
      <c r="N873" s="53">
        <v>3.4657779999999999E-2</v>
      </c>
      <c r="O873" s="53">
        <v>2.7729770000000001E-2</v>
      </c>
      <c r="P873" s="53">
        <v>2.8740120000000001E-2</v>
      </c>
      <c r="Q873" s="53">
        <v>3.1461910000000003E-2</v>
      </c>
      <c r="R873" s="53">
        <v>3.5502480000000003E-2</v>
      </c>
      <c r="S873" s="53">
        <v>3.4881240000000001E-2</v>
      </c>
      <c r="T873" s="53">
        <v>3.7625499999999999E-2</v>
      </c>
      <c r="U873" s="53">
        <v>3.942938E-2</v>
      </c>
      <c r="V873" s="53">
        <v>3.8245179999999997E-2</v>
      </c>
      <c r="W873" s="53">
        <v>3.9189769999999999E-2</v>
      </c>
      <c r="X873" s="53">
        <v>3.9017110000000001E-2</v>
      </c>
      <c r="Y873" s="53">
        <v>3.7413719999999998E-2</v>
      </c>
      <c r="Z873" s="53">
        <v>3.6154079999999998E-2</v>
      </c>
      <c r="AA873" s="53">
        <v>3.2780499999999997E-2</v>
      </c>
      <c r="AB873" s="53">
        <v>3.4079159999999997E-2</v>
      </c>
      <c r="AC873" s="53">
        <v>4.1566680000000002E-2</v>
      </c>
      <c r="AD873" s="53">
        <v>4.7909899999999998E-2</v>
      </c>
      <c r="AE873" s="53">
        <v>4.6124810000000002E-2</v>
      </c>
      <c r="AF873" s="53">
        <v>4.3437530000000002E-2</v>
      </c>
      <c r="AG873" s="53">
        <v>-8.3290399999999994E-3</v>
      </c>
      <c r="AH873" s="53">
        <v>-7.4573800000000004E-3</v>
      </c>
      <c r="AI873" s="53">
        <v>-6.72428E-3</v>
      </c>
      <c r="AJ873" s="53">
        <v>-8.36486E-3</v>
      </c>
      <c r="AK873" s="53">
        <v>-1.0337509999999999E-2</v>
      </c>
      <c r="AL873" s="53">
        <v>-8.8865599999999999E-3</v>
      </c>
      <c r="AM873" s="53">
        <v>-5.7781500000000001E-3</v>
      </c>
      <c r="AN873" s="53">
        <v>-6.1567200000000001E-3</v>
      </c>
      <c r="AO873" s="53">
        <v>-6.07027E-3</v>
      </c>
      <c r="AP873" s="53">
        <v>-4.8537299999999997E-3</v>
      </c>
      <c r="AQ873" s="53">
        <v>-8.7285499999999999E-3</v>
      </c>
      <c r="AR873" s="53">
        <v>-7.9489499999999998E-3</v>
      </c>
      <c r="AS873" s="53">
        <v>-7.6721000000000003E-3</v>
      </c>
      <c r="AT873" s="53">
        <v>-1.06552E-2</v>
      </c>
      <c r="AU873" s="53">
        <v>-1.0441560000000001E-2</v>
      </c>
      <c r="AV873" s="53">
        <v>-9.5641300000000005E-3</v>
      </c>
      <c r="AW873" s="53">
        <v>-1.103177E-2</v>
      </c>
      <c r="AX873" s="53">
        <v>-9.4260899999999998E-3</v>
      </c>
      <c r="AY873" s="53">
        <v>-9.0082800000000005E-3</v>
      </c>
      <c r="AZ873" s="53">
        <v>-9.1688700000000008E-3</v>
      </c>
      <c r="BA873" s="53">
        <v>-1.253194E-2</v>
      </c>
      <c r="BB873" s="53">
        <v>-1.207548E-2</v>
      </c>
      <c r="BC873" s="53">
        <v>-8.4539699999999999E-3</v>
      </c>
      <c r="BD873" s="53">
        <v>-1.015721E-2</v>
      </c>
      <c r="BE873" s="53">
        <v>-6.5290000000000001E-3</v>
      </c>
      <c r="BF873" s="53">
        <v>-5.22347E-3</v>
      </c>
      <c r="BG873" s="53">
        <v>-4.9621600000000002E-3</v>
      </c>
      <c r="BH873" s="53">
        <v>-6.5126100000000003E-3</v>
      </c>
      <c r="BI873" s="53">
        <v>-8.1267600000000002E-3</v>
      </c>
      <c r="BJ873" s="53">
        <v>-7.1093500000000004E-3</v>
      </c>
      <c r="BK873" s="53">
        <v>-4.2170999999999997E-3</v>
      </c>
      <c r="BL873" s="53">
        <v>-3.95561E-3</v>
      </c>
      <c r="BM873" s="53">
        <v>-4.1572099999999997E-3</v>
      </c>
      <c r="BN873" s="53">
        <v>-2.7321200000000002E-3</v>
      </c>
      <c r="BO873" s="53">
        <v>-6.0346699999999998E-3</v>
      </c>
      <c r="BP873" s="53">
        <v>-5.3570900000000001E-3</v>
      </c>
      <c r="BQ873" s="53">
        <v>-5.1497699999999997E-3</v>
      </c>
      <c r="BR873" s="53">
        <v>-7.9782599999999992E-3</v>
      </c>
      <c r="BS873" s="53">
        <v>-7.8639199999999999E-3</v>
      </c>
      <c r="BT873" s="53">
        <v>-7.1626499999999996E-3</v>
      </c>
      <c r="BU873" s="53">
        <v>-8.2068499999999999E-3</v>
      </c>
      <c r="BV873" s="53">
        <v>-6.6518100000000002E-3</v>
      </c>
      <c r="BW873" s="53">
        <v>-6.8701700000000001E-3</v>
      </c>
      <c r="BX873" s="53">
        <v>-6.4508999999999999E-3</v>
      </c>
      <c r="BY873" s="53">
        <v>-9.2538900000000007E-3</v>
      </c>
      <c r="BZ873" s="53">
        <v>-9.0358000000000001E-3</v>
      </c>
      <c r="CA873" s="53">
        <v>-6.5600900000000002E-3</v>
      </c>
      <c r="CB873" s="53">
        <v>-8.0663899999999997E-3</v>
      </c>
      <c r="CC873" s="53">
        <v>-5.2822800000000003E-3</v>
      </c>
      <c r="CD873" s="53">
        <v>-3.6762700000000001E-3</v>
      </c>
      <c r="CE873" s="53">
        <v>-3.74172E-3</v>
      </c>
      <c r="CF873" s="53">
        <v>-5.22975E-3</v>
      </c>
      <c r="CG873" s="53">
        <v>-6.5956000000000001E-3</v>
      </c>
      <c r="CH873" s="53">
        <v>-5.8784700000000002E-3</v>
      </c>
      <c r="CI873" s="53">
        <v>-3.1359299999999999E-3</v>
      </c>
      <c r="CJ873" s="53">
        <v>-2.4311300000000001E-3</v>
      </c>
      <c r="CK873" s="53">
        <v>-2.8322299999999998E-3</v>
      </c>
      <c r="CL873" s="53">
        <v>-1.2627000000000001E-3</v>
      </c>
      <c r="CM873" s="53">
        <v>-4.1688899999999997E-3</v>
      </c>
      <c r="CN873" s="53">
        <v>-3.5619599999999999E-3</v>
      </c>
      <c r="CO873" s="53">
        <v>-3.40282E-3</v>
      </c>
      <c r="CP873" s="53">
        <v>-6.1242199999999997E-3</v>
      </c>
      <c r="CQ873" s="53">
        <v>-6.0786599999999996E-3</v>
      </c>
      <c r="CR873" s="53">
        <v>-5.4993899999999998E-3</v>
      </c>
      <c r="CS873" s="53">
        <v>-6.2503200000000002E-3</v>
      </c>
      <c r="CT873" s="53">
        <v>-4.7303600000000003E-3</v>
      </c>
      <c r="CU873" s="53">
        <v>-5.3893200000000004E-3</v>
      </c>
      <c r="CV873" s="53">
        <v>-4.5684499999999999E-3</v>
      </c>
      <c r="CW873" s="53">
        <v>-6.98352E-3</v>
      </c>
      <c r="CX873" s="53">
        <v>-6.9305199999999999E-3</v>
      </c>
      <c r="CY873" s="53">
        <v>-5.2483900000000003E-3</v>
      </c>
      <c r="CZ873" s="53">
        <v>-6.6182999999999997E-3</v>
      </c>
      <c r="DA873" s="53">
        <v>-4.0355800000000004E-3</v>
      </c>
      <c r="DB873" s="53">
        <v>-2.1290699999999998E-3</v>
      </c>
      <c r="DC873" s="53">
        <v>-2.5212899999999998E-3</v>
      </c>
      <c r="DD873" s="53">
        <v>-3.9468899999999998E-3</v>
      </c>
      <c r="DE873" s="53">
        <v>-5.0644399999999999E-3</v>
      </c>
      <c r="DF873" s="53">
        <v>-4.6475800000000001E-3</v>
      </c>
      <c r="DG873" s="53">
        <v>-2.0547600000000001E-3</v>
      </c>
      <c r="DH873" s="53">
        <v>-9.0664999999999995E-4</v>
      </c>
      <c r="DI873" s="53">
        <v>-1.5072499999999999E-3</v>
      </c>
      <c r="DJ873" s="53">
        <v>2.0672999999999999E-4</v>
      </c>
      <c r="DK873" s="53">
        <v>-2.3031100000000001E-3</v>
      </c>
      <c r="DL873" s="53">
        <v>-1.7668499999999999E-3</v>
      </c>
      <c r="DM873" s="53">
        <v>-1.6558600000000001E-3</v>
      </c>
      <c r="DN873" s="53">
        <v>-4.2701700000000002E-3</v>
      </c>
      <c r="DO873" s="53">
        <v>-4.2933900000000002E-3</v>
      </c>
      <c r="DP873" s="53">
        <v>-3.8361300000000001E-3</v>
      </c>
      <c r="DQ873" s="53">
        <v>-4.2937799999999996E-3</v>
      </c>
      <c r="DR873" s="53">
        <v>-2.8089E-3</v>
      </c>
      <c r="DS873" s="53">
        <v>-3.9084599999999999E-3</v>
      </c>
      <c r="DT873" s="53">
        <v>-2.686E-3</v>
      </c>
      <c r="DU873" s="53">
        <v>-4.7131500000000002E-3</v>
      </c>
      <c r="DV873" s="53">
        <v>-4.8252499999999997E-3</v>
      </c>
      <c r="DW873" s="53">
        <v>-3.9366999999999996E-3</v>
      </c>
      <c r="DX873" s="53">
        <v>-5.1701999999999998E-3</v>
      </c>
      <c r="DY873" s="53">
        <v>-2.2355299999999999E-3</v>
      </c>
      <c r="DZ873" s="53">
        <v>1.0484000000000001E-4</v>
      </c>
      <c r="EA873" s="53">
        <v>-7.5916999999999998E-4</v>
      </c>
      <c r="EB873" s="53">
        <v>-2.09464E-3</v>
      </c>
      <c r="EC873" s="53">
        <v>-2.8536999999999998E-3</v>
      </c>
      <c r="ED873" s="53">
        <v>-2.8703800000000001E-3</v>
      </c>
      <c r="EE873" s="53">
        <v>-4.9370999999999996E-4</v>
      </c>
      <c r="EF873" s="53">
        <v>1.2944499999999999E-3</v>
      </c>
      <c r="EG873" s="53">
        <v>4.0580999999999999E-4</v>
      </c>
      <c r="EH873" s="53">
        <v>2.3283399999999999E-3</v>
      </c>
      <c r="EI873" s="53">
        <v>3.9078000000000002E-4</v>
      </c>
      <c r="EJ873" s="53">
        <v>8.2501999999999999E-4</v>
      </c>
      <c r="EK873" s="53">
        <v>8.6647000000000004E-4</v>
      </c>
      <c r="EL873" s="53">
        <v>-1.59323E-3</v>
      </c>
      <c r="EM873" s="53">
        <v>-1.71575E-3</v>
      </c>
      <c r="EN873" s="53">
        <v>-1.43464E-3</v>
      </c>
      <c r="EO873" s="53">
        <v>-1.46886E-3</v>
      </c>
      <c r="EP873" s="53">
        <v>-3.4629999999999999E-5</v>
      </c>
      <c r="EQ873" s="53">
        <v>-1.77035E-3</v>
      </c>
      <c r="ER873" s="53">
        <v>3.1970000000000001E-5</v>
      </c>
      <c r="ES873" s="53">
        <v>-1.43509E-3</v>
      </c>
      <c r="ET873" s="53">
        <v>-1.78557E-3</v>
      </c>
      <c r="EU873" s="53">
        <v>-2.0428199999999999E-3</v>
      </c>
      <c r="EV873" s="53">
        <v>-3.0793800000000001E-3</v>
      </c>
      <c r="EW873" s="53">
        <v>66.645449999999997</v>
      </c>
      <c r="EX873" s="53">
        <v>65.186030000000002</v>
      </c>
      <c r="EY873" s="53">
        <v>63.980379999999997</v>
      </c>
      <c r="EZ873" s="53">
        <v>62.795119999999997</v>
      </c>
      <c r="FA873" s="53">
        <v>61.699440000000003</v>
      </c>
      <c r="FB873" s="53">
        <v>60.682699999999997</v>
      </c>
      <c r="FC873" s="53">
        <v>61.417630000000003</v>
      </c>
      <c r="FD873" s="53">
        <v>65.060869999999994</v>
      </c>
      <c r="FE873" s="53">
        <v>69.714519999999993</v>
      </c>
      <c r="FF873" s="53">
        <v>73.791020000000003</v>
      </c>
      <c r="FG873" s="53">
        <v>77.161969999999997</v>
      </c>
      <c r="FH873" s="53">
        <v>80.043130000000005</v>
      </c>
      <c r="FI873" s="53">
        <v>82.766850000000005</v>
      </c>
      <c r="FJ873" s="53">
        <v>85.145899999999997</v>
      </c>
      <c r="FK873" s="53">
        <v>87.062529999999995</v>
      </c>
      <c r="FL873" s="53">
        <v>88.586029999999994</v>
      </c>
      <c r="FM873" s="53">
        <v>89.195459999999997</v>
      </c>
      <c r="FN873" s="53">
        <v>88.914079999999998</v>
      </c>
      <c r="FO873" s="53">
        <v>87.202550000000002</v>
      </c>
      <c r="FP873" s="53">
        <v>83.632930000000002</v>
      </c>
      <c r="FQ873" s="53">
        <v>77.996889999999993</v>
      </c>
      <c r="FR873" s="53">
        <v>73.364410000000007</v>
      </c>
      <c r="FS873" s="53">
        <v>70.160420000000002</v>
      </c>
      <c r="FT873" s="53">
        <v>68.133589999999998</v>
      </c>
      <c r="FU873" s="53">
        <v>205</v>
      </c>
      <c r="FV873" s="53">
        <v>379.06240000000003</v>
      </c>
      <c r="FW873" s="53">
        <v>29.3429</v>
      </c>
      <c r="FX873" s="53">
        <v>1</v>
      </c>
    </row>
    <row r="874" spans="1:180" x14ac:dyDescent="0.3">
      <c r="A874" t="s">
        <v>174</v>
      </c>
      <c r="B874" t="s">
        <v>220</v>
      </c>
      <c r="C874" t="s">
        <v>0</v>
      </c>
      <c r="D874" t="s">
        <v>248</v>
      </c>
      <c r="E874" t="s">
        <v>190</v>
      </c>
      <c r="F874" t="s">
        <v>236</v>
      </c>
      <c r="G874" t="s">
        <v>242</v>
      </c>
      <c r="H874" s="53">
        <v>11</v>
      </c>
      <c r="I874" s="53">
        <v>2.6228620000000001E-2</v>
      </c>
      <c r="J874" s="53">
        <v>2.6026509999999999E-2</v>
      </c>
      <c r="K874" s="53">
        <v>2.474614E-2</v>
      </c>
      <c r="L874" s="53">
        <v>2.546122E-2</v>
      </c>
      <c r="M874" s="53">
        <v>2.6089680000000001E-2</v>
      </c>
      <c r="N874" s="53">
        <v>2.3645090000000001E-2</v>
      </c>
      <c r="O874" s="53">
        <v>2.1489609999999999E-2</v>
      </c>
      <c r="P874" s="53">
        <v>1.6354690000000002E-2</v>
      </c>
      <c r="Q874" s="53">
        <v>1.7206019999999999E-2</v>
      </c>
      <c r="R874" s="53">
        <v>1.7924570000000001E-2</v>
      </c>
      <c r="S874" s="53">
        <v>1.9911930000000001E-2</v>
      </c>
      <c r="T874" s="53">
        <v>2.0905420000000001E-2</v>
      </c>
      <c r="U874" s="53">
        <v>1.8428590000000002E-2</v>
      </c>
      <c r="V874" s="53">
        <v>2.0399960000000002E-2</v>
      </c>
      <c r="W874" s="53">
        <v>2.1534749999999998E-2</v>
      </c>
      <c r="X874" s="53">
        <v>2.2164880000000001E-2</v>
      </c>
      <c r="Y874" s="53">
        <v>2.2809320000000001E-2</v>
      </c>
      <c r="Z874" s="53">
        <v>2.2913840000000001E-2</v>
      </c>
      <c r="AA874" s="53">
        <v>2.3574629999999999E-2</v>
      </c>
      <c r="AB874" s="53">
        <v>2.84406E-2</v>
      </c>
      <c r="AC874" s="53">
        <v>3.0767139999999998E-2</v>
      </c>
      <c r="AD874" s="53">
        <v>2.8315969999999999E-2</v>
      </c>
      <c r="AE874" s="53">
        <v>2.655851E-2</v>
      </c>
      <c r="AF874" s="53">
        <v>2.7514170000000001E-2</v>
      </c>
      <c r="AG874" s="53">
        <v>-3.1970599999999998E-3</v>
      </c>
      <c r="AH874" s="53">
        <v>-1.5689E-3</v>
      </c>
      <c r="AI874" s="53">
        <v>-8.564E-4</v>
      </c>
      <c r="AJ874" s="53">
        <v>-1.02439E-3</v>
      </c>
      <c r="AK874" s="53">
        <v>-3.3304E-4</v>
      </c>
      <c r="AL874" s="53">
        <v>-1.8714700000000001E-3</v>
      </c>
      <c r="AM874" s="53">
        <v>-1.54024E-3</v>
      </c>
      <c r="AN874" s="53">
        <v>-1.80273E-3</v>
      </c>
      <c r="AO874" s="53">
        <v>-1.53768E-3</v>
      </c>
      <c r="AP874" s="53">
        <v>-2.7037900000000002E-3</v>
      </c>
      <c r="AQ874" s="53">
        <v>-1.3791000000000001E-3</v>
      </c>
      <c r="AR874" s="53">
        <v>-1.2488600000000001E-3</v>
      </c>
      <c r="AS874" s="53">
        <v>-2.5862099999999998E-3</v>
      </c>
      <c r="AT874" s="53">
        <v>-6.4917000000000002E-4</v>
      </c>
      <c r="AU874" s="53">
        <v>1.2794999999999999E-4</v>
      </c>
      <c r="AV874" s="53">
        <v>-1.2081500000000001E-3</v>
      </c>
      <c r="AW874" s="53">
        <v>-1.18458E-3</v>
      </c>
      <c r="AX874" s="53">
        <v>-7.6984000000000004E-4</v>
      </c>
      <c r="AY874" s="53">
        <v>-2.03229E-3</v>
      </c>
      <c r="AZ874" s="53">
        <v>-1.61813E-3</v>
      </c>
      <c r="BA874" s="53">
        <v>-8.9948000000000003E-4</v>
      </c>
      <c r="BB874" s="53">
        <v>-2.2468900000000001E-3</v>
      </c>
      <c r="BC874" s="53">
        <v>-3.6181E-3</v>
      </c>
      <c r="BD874" s="53">
        <v>-2.2925900000000002E-3</v>
      </c>
      <c r="BE874" s="53">
        <v>5.6629999999999998E-6</v>
      </c>
      <c r="BF874" s="53">
        <v>1.4388199999999999E-3</v>
      </c>
      <c r="BG874" s="53">
        <v>1.7614499999999999E-3</v>
      </c>
      <c r="BH874" s="53">
        <v>2.11583E-3</v>
      </c>
      <c r="BI874" s="53">
        <v>2.7186200000000002E-3</v>
      </c>
      <c r="BJ874" s="53">
        <v>4.6668000000000002E-4</v>
      </c>
      <c r="BK874" s="53">
        <v>7.7702000000000001E-4</v>
      </c>
      <c r="BL874" s="53">
        <v>4.9162000000000001E-4</v>
      </c>
      <c r="BM874" s="53">
        <v>1.11801E-3</v>
      </c>
      <c r="BN874" s="53">
        <v>-1.5038000000000001E-4</v>
      </c>
      <c r="BO874" s="53">
        <v>1.0750200000000001E-3</v>
      </c>
      <c r="BP874" s="53">
        <v>1.4194500000000001E-3</v>
      </c>
      <c r="BQ874" s="53">
        <v>-2.7505999999999999E-4</v>
      </c>
      <c r="BR874" s="53">
        <v>1.5369699999999999E-3</v>
      </c>
      <c r="BS874" s="53">
        <v>2.3917700000000001E-3</v>
      </c>
      <c r="BT874" s="53">
        <v>2.0895200000000001E-3</v>
      </c>
      <c r="BU874" s="53">
        <v>2.3885E-3</v>
      </c>
      <c r="BV874" s="53">
        <v>2.66972E-3</v>
      </c>
      <c r="BW874" s="53">
        <v>2.0589100000000002E-3</v>
      </c>
      <c r="BX874" s="53">
        <v>2.2726999999999999E-3</v>
      </c>
      <c r="BY874" s="53">
        <v>2.9636300000000001E-3</v>
      </c>
      <c r="BZ874" s="53">
        <v>1.07683E-3</v>
      </c>
      <c r="CA874" s="53">
        <v>-5.5146000000000004E-4</v>
      </c>
      <c r="CB874" s="53">
        <v>4.8254E-4</v>
      </c>
      <c r="CC874" s="53">
        <v>2.2238599999999998E-3</v>
      </c>
      <c r="CD874" s="53">
        <v>3.5219499999999998E-3</v>
      </c>
      <c r="CE874" s="53">
        <v>3.5745600000000001E-3</v>
      </c>
      <c r="CF874" s="53">
        <v>4.2907300000000004E-3</v>
      </c>
      <c r="CG874" s="53">
        <v>4.8321900000000001E-3</v>
      </c>
      <c r="CH874" s="53">
        <v>2.0860700000000002E-3</v>
      </c>
      <c r="CI874" s="53">
        <v>2.3819499999999999E-3</v>
      </c>
      <c r="CJ874" s="53">
        <v>2.0806700000000002E-3</v>
      </c>
      <c r="CK874" s="53">
        <v>2.9573400000000001E-3</v>
      </c>
      <c r="CL874" s="53">
        <v>1.6180999999999999E-3</v>
      </c>
      <c r="CM874" s="53">
        <v>2.77473E-3</v>
      </c>
      <c r="CN874" s="53">
        <v>3.2675099999999999E-3</v>
      </c>
      <c r="CO874" s="53">
        <v>1.3256400000000001E-3</v>
      </c>
      <c r="CP874" s="53">
        <v>3.0510899999999998E-3</v>
      </c>
      <c r="CQ874" s="53">
        <v>3.9596800000000001E-3</v>
      </c>
      <c r="CR874" s="53">
        <v>4.37347E-3</v>
      </c>
      <c r="CS874" s="53">
        <v>4.8632099999999998E-3</v>
      </c>
      <c r="CT874" s="53">
        <v>5.0519400000000004E-3</v>
      </c>
      <c r="CU874" s="53">
        <v>4.8924700000000003E-3</v>
      </c>
      <c r="CV874" s="53">
        <v>4.9674799999999998E-3</v>
      </c>
      <c r="CW874" s="53">
        <v>5.6392200000000003E-3</v>
      </c>
      <c r="CX874" s="53">
        <v>3.3788199999999998E-3</v>
      </c>
      <c r="CY874" s="53">
        <v>1.57248E-3</v>
      </c>
      <c r="CZ874" s="53">
        <v>2.4045899999999999E-3</v>
      </c>
      <c r="DA874" s="53">
        <v>4.4420600000000003E-3</v>
      </c>
      <c r="DB874" s="53">
        <v>5.6050800000000001E-3</v>
      </c>
      <c r="DC874" s="53">
        <v>5.3876699999999998E-3</v>
      </c>
      <c r="DD874" s="53">
        <v>6.4656399999999999E-3</v>
      </c>
      <c r="DE874" s="53">
        <v>6.9457599999999996E-3</v>
      </c>
      <c r="DF874" s="53">
        <v>3.7054599999999998E-3</v>
      </c>
      <c r="DG874" s="53">
        <v>3.9868799999999999E-3</v>
      </c>
      <c r="DH874" s="53">
        <v>3.66972E-3</v>
      </c>
      <c r="DI874" s="53">
        <v>4.7966600000000003E-3</v>
      </c>
      <c r="DJ874" s="53">
        <v>3.3865900000000001E-3</v>
      </c>
      <c r="DK874" s="53">
        <v>4.4744399999999997E-3</v>
      </c>
      <c r="DL874" s="53">
        <v>5.1155699999999998E-3</v>
      </c>
      <c r="DM874" s="53">
        <v>2.9263399999999999E-3</v>
      </c>
      <c r="DN874" s="53">
        <v>4.5652100000000001E-3</v>
      </c>
      <c r="DO874" s="53">
        <v>5.5275899999999998E-3</v>
      </c>
      <c r="DP874" s="53">
        <v>6.6574299999999998E-3</v>
      </c>
      <c r="DQ874" s="53">
        <v>7.3379200000000004E-3</v>
      </c>
      <c r="DR874" s="53">
        <v>7.4341700000000004E-3</v>
      </c>
      <c r="DS874" s="53">
        <v>7.7260200000000001E-3</v>
      </c>
      <c r="DT874" s="53">
        <v>7.6622599999999997E-3</v>
      </c>
      <c r="DU874" s="53">
        <v>8.3148000000000007E-3</v>
      </c>
      <c r="DV874" s="53">
        <v>5.6808199999999996E-3</v>
      </c>
      <c r="DW874" s="53">
        <v>3.6964300000000001E-3</v>
      </c>
      <c r="DX874" s="53">
        <v>4.3266399999999997E-3</v>
      </c>
      <c r="DY874" s="53">
        <v>7.6447900000000003E-3</v>
      </c>
      <c r="DZ874" s="53">
        <v>8.6127900000000004E-3</v>
      </c>
      <c r="EA874" s="53">
        <v>8.0055200000000003E-3</v>
      </c>
      <c r="EB874" s="53">
        <v>9.6058500000000008E-3</v>
      </c>
      <c r="EC874" s="53">
        <v>9.9974199999999999E-3</v>
      </c>
      <c r="ED874" s="53">
        <v>6.0435999999999997E-3</v>
      </c>
      <c r="EE874" s="53">
        <v>6.3041399999999997E-3</v>
      </c>
      <c r="EF874" s="53">
        <v>5.9640600000000002E-3</v>
      </c>
      <c r="EG874" s="53">
        <v>7.4523499999999999E-3</v>
      </c>
      <c r="EH874" s="53">
        <v>5.94E-3</v>
      </c>
      <c r="EI874" s="53">
        <v>6.9285500000000003E-3</v>
      </c>
      <c r="EJ874" s="53">
        <v>7.78387E-3</v>
      </c>
      <c r="EK874" s="53">
        <v>5.2375E-3</v>
      </c>
      <c r="EL874" s="53">
        <v>6.7513499999999997E-3</v>
      </c>
      <c r="EM874" s="53">
        <v>7.7914100000000003E-3</v>
      </c>
      <c r="EN874" s="53">
        <v>9.9550899999999998E-3</v>
      </c>
      <c r="EO874" s="53">
        <v>1.0911000000000001E-2</v>
      </c>
      <c r="EP874" s="53">
        <v>1.087373E-2</v>
      </c>
      <c r="EQ874" s="53">
        <v>1.181722E-2</v>
      </c>
      <c r="ER874" s="53">
        <v>1.155309E-2</v>
      </c>
      <c r="ES874" s="53">
        <v>1.217791E-2</v>
      </c>
      <c r="ET874" s="53">
        <v>9.0045400000000001E-3</v>
      </c>
      <c r="EU874" s="53">
        <v>6.7630700000000004E-3</v>
      </c>
      <c r="EV874" s="53">
        <v>7.1017700000000003E-3</v>
      </c>
      <c r="EW874" s="53">
        <v>68.391199999999998</v>
      </c>
      <c r="EX874" s="53">
        <v>67.537899999999993</v>
      </c>
      <c r="EY874" s="53">
        <v>66.449870000000004</v>
      </c>
      <c r="EZ874" s="53">
        <v>65.624690000000001</v>
      </c>
      <c r="FA874" s="53">
        <v>64.820909999999998</v>
      </c>
      <c r="FB874" s="53">
        <v>63.875309999999999</v>
      </c>
      <c r="FC874" s="53">
        <v>63.14425</v>
      </c>
      <c r="FD874" s="53">
        <v>63.86063</v>
      </c>
      <c r="FE874" s="53">
        <v>66.917479999999998</v>
      </c>
      <c r="FF874" s="53">
        <v>70.999390000000005</v>
      </c>
      <c r="FG874" s="53">
        <v>74.940089999999998</v>
      </c>
      <c r="FH874" s="53">
        <v>78.680930000000004</v>
      </c>
      <c r="FI874" s="53">
        <v>82.081299999999999</v>
      </c>
      <c r="FJ874" s="53">
        <v>84.63937</v>
      </c>
      <c r="FK874" s="53">
        <v>86.366129999999998</v>
      </c>
      <c r="FL874" s="53">
        <v>87.131420000000006</v>
      </c>
      <c r="FM874" s="53">
        <v>87.102689999999996</v>
      </c>
      <c r="FN874" s="53">
        <v>85.811130000000006</v>
      </c>
      <c r="FO874" s="53">
        <v>83.191929999999999</v>
      </c>
      <c r="FP874" s="53">
        <v>79.129589999999993</v>
      </c>
      <c r="FQ874" s="53">
        <v>75.707210000000003</v>
      </c>
      <c r="FR874" s="53">
        <v>73.342910000000003</v>
      </c>
      <c r="FS874" s="53">
        <v>71.796459999999996</v>
      </c>
      <c r="FT874" s="53">
        <v>70.355130000000003</v>
      </c>
      <c r="FU874" s="53">
        <v>90.966669999999993</v>
      </c>
      <c r="FV874" s="53">
        <v>186.45</v>
      </c>
      <c r="FW874" s="53">
        <v>16.220050000000001</v>
      </c>
      <c r="FX874" s="53">
        <v>1</v>
      </c>
    </row>
    <row r="875" spans="1:180" x14ac:dyDescent="0.3">
      <c r="A875" t="s">
        <v>174</v>
      </c>
      <c r="B875" t="s">
        <v>220</v>
      </c>
      <c r="C875" t="s">
        <v>0</v>
      </c>
      <c r="D875" t="s">
        <v>227</v>
      </c>
      <c r="E875" t="s">
        <v>188</v>
      </c>
      <c r="F875" t="s">
        <v>236</v>
      </c>
      <c r="G875" t="s">
        <v>242</v>
      </c>
      <c r="H875" s="53">
        <v>11</v>
      </c>
      <c r="I875" s="53">
        <v>2.463974E-2</v>
      </c>
      <c r="J875" s="53">
        <v>2.5363900000000002E-2</v>
      </c>
      <c r="K875" s="53">
        <v>2.4721300000000002E-2</v>
      </c>
      <c r="L875" s="53">
        <v>2.354266E-2</v>
      </c>
      <c r="M875" s="53">
        <v>2.3998889999999998E-2</v>
      </c>
      <c r="N875" s="53">
        <v>2.598754E-2</v>
      </c>
      <c r="O875" s="53">
        <v>1.8842930000000001E-2</v>
      </c>
      <c r="P875" s="53">
        <v>1.6824990000000001E-2</v>
      </c>
      <c r="Q875" s="53">
        <v>1.756009E-2</v>
      </c>
      <c r="R875" s="53">
        <v>2.130901E-2</v>
      </c>
      <c r="S875" s="53">
        <v>2.2352190000000001E-2</v>
      </c>
      <c r="T875" s="53">
        <v>2.2777220000000001E-2</v>
      </c>
      <c r="U875" s="53">
        <v>2.3367590000000001E-2</v>
      </c>
      <c r="V875" s="53">
        <v>2.2525759999999999E-2</v>
      </c>
      <c r="W875" s="53">
        <v>2.3500839999999999E-2</v>
      </c>
      <c r="X875" s="53">
        <v>2.4930270000000001E-2</v>
      </c>
      <c r="Y875" s="53">
        <v>2.1593500000000002E-2</v>
      </c>
      <c r="Z875" s="53">
        <v>1.9691739999999999E-2</v>
      </c>
      <c r="AA875" s="53">
        <v>2.081759E-2</v>
      </c>
      <c r="AB875" s="53">
        <v>2.1887029999999998E-2</v>
      </c>
      <c r="AC875" s="53">
        <v>2.468619E-2</v>
      </c>
      <c r="AD875" s="53">
        <v>2.7363149999999999E-2</v>
      </c>
      <c r="AE875" s="53">
        <v>2.7122190000000001E-2</v>
      </c>
      <c r="AF875" s="53">
        <v>2.5810679999999999E-2</v>
      </c>
      <c r="AG875" s="53">
        <v>-2.36937E-3</v>
      </c>
      <c r="AH875" s="53">
        <v>-1.3839799999999999E-3</v>
      </c>
      <c r="AI875" s="53">
        <v>-1.26991E-3</v>
      </c>
      <c r="AJ875" s="53">
        <v>-1.64807E-3</v>
      </c>
      <c r="AK875" s="53">
        <v>-1.03225E-3</v>
      </c>
      <c r="AL875" s="53">
        <v>2.656E-5</v>
      </c>
      <c r="AM875" s="53">
        <v>-2.3075000000000001E-3</v>
      </c>
      <c r="AN875" s="53">
        <v>-3.5915700000000001E-3</v>
      </c>
      <c r="AO875" s="53">
        <v>-2.2931700000000002E-3</v>
      </c>
      <c r="AP875" s="53">
        <v>-6.4652999999999998E-4</v>
      </c>
      <c r="AQ875" s="53">
        <v>-1.08891E-3</v>
      </c>
      <c r="AR875" s="53">
        <v>-9.8883999999999994E-4</v>
      </c>
      <c r="AS875" s="53">
        <v>-1.06718E-3</v>
      </c>
      <c r="AT875" s="53">
        <v>-2.84885E-3</v>
      </c>
      <c r="AU875" s="53">
        <v>-3.4623700000000002E-3</v>
      </c>
      <c r="AV875" s="53">
        <v>-3.5203600000000002E-3</v>
      </c>
      <c r="AW875" s="53">
        <v>-4.0107399999999996E-3</v>
      </c>
      <c r="AX875" s="53">
        <v>-4.3894399999999997E-3</v>
      </c>
      <c r="AY875" s="53">
        <v>-3.8932200000000002E-3</v>
      </c>
      <c r="AZ875" s="53">
        <v>-3.5154100000000001E-3</v>
      </c>
      <c r="BA875" s="53">
        <v>-3.9144799999999997E-3</v>
      </c>
      <c r="BB875" s="53">
        <v>-2.3952999999999999E-3</v>
      </c>
      <c r="BC875" s="53">
        <v>-1.6055900000000001E-3</v>
      </c>
      <c r="BD875" s="53">
        <v>-2.4481899999999998E-3</v>
      </c>
      <c r="BE875" s="53">
        <v>-8.5468999999999996E-4</v>
      </c>
      <c r="BF875" s="53">
        <v>2.8463000000000002E-4</v>
      </c>
      <c r="BG875" s="53">
        <v>3.9753E-4</v>
      </c>
      <c r="BH875" s="53">
        <v>7.182E-5</v>
      </c>
      <c r="BI875" s="53">
        <v>7.7380999999999999E-4</v>
      </c>
      <c r="BJ875" s="53">
        <v>2.4208799999999998E-3</v>
      </c>
      <c r="BK875" s="53">
        <v>-3.7825000000000001E-4</v>
      </c>
      <c r="BL875" s="53">
        <v>-1.9372700000000001E-3</v>
      </c>
      <c r="BM875" s="53">
        <v>-9.8554000000000003E-4</v>
      </c>
      <c r="BN875" s="53">
        <v>8.4926000000000001E-4</v>
      </c>
      <c r="BO875" s="53">
        <v>3.4912000000000002E-4</v>
      </c>
      <c r="BP875" s="53">
        <v>3.5283999999999999E-4</v>
      </c>
      <c r="BQ875" s="53">
        <v>2.7014999999999998E-4</v>
      </c>
      <c r="BR875" s="53">
        <v>-1.5244600000000001E-3</v>
      </c>
      <c r="BS875" s="53">
        <v>-1.6887899999999999E-3</v>
      </c>
      <c r="BT875" s="53">
        <v>-9.4943000000000002E-4</v>
      </c>
      <c r="BU875" s="53">
        <v>-2.7033399999999998E-3</v>
      </c>
      <c r="BV875" s="53">
        <v>-3.1254999999999998E-3</v>
      </c>
      <c r="BW875" s="53">
        <v>-1.8509399999999999E-3</v>
      </c>
      <c r="BX875" s="53">
        <v>-1.1580799999999999E-3</v>
      </c>
      <c r="BY875" s="53">
        <v>-1.7250099999999999E-3</v>
      </c>
      <c r="BZ875" s="53">
        <v>-3.0585999999999998E-4</v>
      </c>
      <c r="CA875" s="53">
        <v>2.8849000000000002E-4</v>
      </c>
      <c r="CB875" s="53">
        <v>-7.9387000000000001E-4</v>
      </c>
      <c r="CC875" s="53">
        <v>1.9436E-4</v>
      </c>
      <c r="CD875" s="53">
        <v>1.4403E-3</v>
      </c>
      <c r="CE875" s="53">
        <v>1.5524E-3</v>
      </c>
      <c r="CF875" s="53">
        <v>1.26301E-3</v>
      </c>
      <c r="CG875" s="53">
        <v>2.0246800000000001E-3</v>
      </c>
      <c r="CH875" s="53">
        <v>4.07917E-3</v>
      </c>
      <c r="CI875" s="53">
        <v>9.5794000000000001E-4</v>
      </c>
      <c r="CJ875" s="53">
        <v>-7.9149999999999999E-4</v>
      </c>
      <c r="CK875" s="53">
        <v>-7.9880000000000001E-5</v>
      </c>
      <c r="CL875" s="53">
        <v>1.88524E-3</v>
      </c>
      <c r="CM875" s="53">
        <v>1.3450999999999999E-3</v>
      </c>
      <c r="CN875" s="53">
        <v>1.2820900000000001E-3</v>
      </c>
      <c r="CO875" s="53">
        <v>1.19637E-3</v>
      </c>
      <c r="CP875" s="53">
        <v>-6.0718999999999996E-4</v>
      </c>
      <c r="CQ875" s="53">
        <v>-4.6042000000000001E-4</v>
      </c>
      <c r="CR875" s="53">
        <v>8.3118000000000005E-4</v>
      </c>
      <c r="CS875" s="53">
        <v>-1.79783E-3</v>
      </c>
      <c r="CT875" s="53">
        <v>-2.2501000000000001E-3</v>
      </c>
      <c r="CU875" s="53">
        <v>-4.3647E-4</v>
      </c>
      <c r="CV875" s="53">
        <v>4.7459999999999999E-4</v>
      </c>
      <c r="CW875" s="53">
        <v>-2.0859000000000001E-4</v>
      </c>
      <c r="CX875" s="53">
        <v>1.1412900000000001E-3</v>
      </c>
      <c r="CY875" s="53">
        <v>1.6003199999999999E-3</v>
      </c>
      <c r="CZ875" s="53">
        <v>3.5190999999999998E-4</v>
      </c>
      <c r="DA875" s="53">
        <v>1.2434200000000001E-3</v>
      </c>
      <c r="DB875" s="53">
        <v>2.59597E-3</v>
      </c>
      <c r="DC875" s="53">
        <v>2.70726E-3</v>
      </c>
      <c r="DD875" s="53">
        <v>2.4542000000000001E-3</v>
      </c>
      <c r="DE875" s="53">
        <v>3.2755499999999999E-3</v>
      </c>
      <c r="DF875" s="53">
        <v>5.7374699999999997E-3</v>
      </c>
      <c r="DG875" s="53">
        <v>2.2941300000000001E-3</v>
      </c>
      <c r="DH875" s="53">
        <v>3.5426000000000001E-4</v>
      </c>
      <c r="DI875" s="53">
        <v>8.2578000000000003E-4</v>
      </c>
      <c r="DJ875" s="53">
        <v>2.92122E-3</v>
      </c>
      <c r="DK875" s="53">
        <v>2.3410800000000002E-3</v>
      </c>
      <c r="DL875" s="53">
        <v>2.2113300000000001E-3</v>
      </c>
      <c r="DM875" s="53">
        <v>2.1226000000000001E-3</v>
      </c>
      <c r="DN875" s="53">
        <v>3.1008000000000001E-4</v>
      </c>
      <c r="DO875" s="53">
        <v>7.6796000000000004E-4</v>
      </c>
      <c r="DP875" s="53">
        <v>2.6118000000000001E-3</v>
      </c>
      <c r="DQ875" s="53">
        <v>-8.9232999999999999E-4</v>
      </c>
      <c r="DR875" s="53">
        <v>-1.3747E-3</v>
      </c>
      <c r="DS875" s="53">
        <v>9.7801000000000008E-4</v>
      </c>
      <c r="DT875" s="53">
        <v>2.10728E-3</v>
      </c>
      <c r="DU875" s="53">
        <v>1.3078300000000001E-3</v>
      </c>
      <c r="DV875" s="53">
        <v>2.58844E-3</v>
      </c>
      <c r="DW875" s="53">
        <v>2.91216E-3</v>
      </c>
      <c r="DX875" s="53">
        <v>1.4977E-3</v>
      </c>
      <c r="DY875" s="53">
        <v>2.7580999999999999E-3</v>
      </c>
      <c r="DZ875" s="53">
        <v>4.2645799999999996E-3</v>
      </c>
      <c r="EA875" s="53">
        <v>4.3747100000000004E-3</v>
      </c>
      <c r="EB875" s="53">
        <v>4.1741E-3</v>
      </c>
      <c r="EC875" s="53">
        <v>5.0816100000000003E-3</v>
      </c>
      <c r="ED875" s="53">
        <v>8.1317899999999999E-3</v>
      </c>
      <c r="EE875" s="53">
        <v>4.2233799999999997E-3</v>
      </c>
      <c r="EF875" s="53">
        <v>2.0085599999999999E-3</v>
      </c>
      <c r="EG875" s="53">
        <v>2.1334100000000001E-3</v>
      </c>
      <c r="EH875" s="53">
        <v>4.4170099999999999E-3</v>
      </c>
      <c r="EI875" s="53">
        <v>3.77911E-3</v>
      </c>
      <c r="EJ875" s="53">
        <v>3.5530100000000001E-3</v>
      </c>
      <c r="EK875" s="53">
        <v>3.4599299999999999E-3</v>
      </c>
      <c r="EL875" s="53">
        <v>1.6344700000000001E-3</v>
      </c>
      <c r="EM875" s="53">
        <v>2.5415300000000002E-3</v>
      </c>
      <c r="EN875" s="53">
        <v>5.18273E-3</v>
      </c>
      <c r="EO875" s="53">
        <v>4.1508000000000002E-4</v>
      </c>
      <c r="EP875" s="53">
        <v>-1.1076E-4</v>
      </c>
      <c r="EQ875" s="53">
        <v>3.0202900000000001E-3</v>
      </c>
      <c r="ER875" s="53">
        <v>4.4646199999999999E-3</v>
      </c>
      <c r="ES875" s="53">
        <v>3.4973000000000001E-3</v>
      </c>
      <c r="ET875" s="53">
        <v>4.6778799999999997E-3</v>
      </c>
      <c r="EU875" s="53">
        <v>4.8062299999999999E-3</v>
      </c>
      <c r="EV875" s="53">
        <v>3.1520200000000002E-3</v>
      </c>
      <c r="EW875" s="53">
        <v>70.646259999999998</v>
      </c>
      <c r="EX875" s="53">
        <v>69.245940000000004</v>
      </c>
      <c r="EY875" s="53">
        <v>68.083470000000005</v>
      </c>
      <c r="EZ875" s="53">
        <v>66.997640000000004</v>
      </c>
      <c r="FA875" s="53">
        <v>66.033230000000003</v>
      </c>
      <c r="FB875" s="53">
        <v>65.193349999999995</v>
      </c>
      <c r="FC875" s="53">
        <v>64.975139999999996</v>
      </c>
      <c r="FD875" s="53">
        <v>66.724490000000003</v>
      </c>
      <c r="FE875" s="53">
        <v>69.899789999999996</v>
      </c>
      <c r="FF875" s="53">
        <v>73.863690000000005</v>
      </c>
      <c r="FG875" s="53">
        <v>78.244380000000007</v>
      </c>
      <c r="FH875" s="53">
        <v>82.28886</v>
      </c>
      <c r="FI875" s="53">
        <v>85.617739999999998</v>
      </c>
      <c r="FJ875" s="53">
        <v>88.442959999999999</v>
      </c>
      <c r="FK875" s="53">
        <v>90.322339999999997</v>
      </c>
      <c r="FL875" s="53">
        <v>91.665099999999995</v>
      </c>
      <c r="FM875" s="53">
        <v>91.925430000000006</v>
      </c>
      <c r="FN875" s="53">
        <v>91.104129999999998</v>
      </c>
      <c r="FO875" s="53">
        <v>88.839089999999999</v>
      </c>
      <c r="FP875" s="53">
        <v>84.855829999999997</v>
      </c>
      <c r="FQ875" s="53">
        <v>80.191000000000003</v>
      </c>
      <c r="FR875" s="53">
        <v>76.828890000000001</v>
      </c>
      <c r="FS875" s="53">
        <v>74.400310000000005</v>
      </c>
      <c r="FT875" s="53">
        <v>72.641810000000007</v>
      </c>
      <c r="FU875" s="53">
        <v>91</v>
      </c>
      <c r="FV875" s="53">
        <v>189.08449999999999</v>
      </c>
      <c r="FW875" s="53">
        <v>17.03097</v>
      </c>
      <c r="FX875" s="53">
        <v>1</v>
      </c>
    </row>
    <row r="876" spans="1:180" x14ac:dyDescent="0.3">
      <c r="A876" t="s">
        <v>174</v>
      </c>
      <c r="B876" t="s">
        <v>220</v>
      </c>
      <c r="C876" t="s">
        <v>0</v>
      </c>
      <c r="D876" t="s">
        <v>227</v>
      </c>
      <c r="E876" t="s">
        <v>187</v>
      </c>
      <c r="F876" t="s">
        <v>236</v>
      </c>
      <c r="G876" t="s">
        <v>242</v>
      </c>
      <c r="H876" s="53">
        <v>11</v>
      </c>
      <c r="I876" s="53">
        <v>2.4575799999999998E-2</v>
      </c>
      <c r="J876" s="53">
        <v>2.43687E-2</v>
      </c>
      <c r="K876" s="53">
        <v>2.3878509999999999E-2</v>
      </c>
      <c r="L876" s="53">
        <v>2.3585080000000001E-2</v>
      </c>
      <c r="M876" s="53">
        <v>2.376253E-2</v>
      </c>
      <c r="N876" s="53">
        <v>2.158906E-2</v>
      </c>
      <c r="O876" s="53">
        <v>1.715612E-2</v>
      </c>
      <c r="P876" s="53">
        <v>1.5297409999999999E-2</v>
      </c>
      <c r="Q876" s="53">
        <v>1.8556960000000001E-2</v>
      </c>
      <c r="R876" s="53">
        <v>2.0421419999999999E-2</v>
      </c>
      <c r="S876" s="53">
        <v>2.0040820000000001E-2</v>
      </c>
      <c r="T876" s="53">
        <v>1.99937E-2</v>
      </c>
      <c r="U876" s="53">
        <v>2.0051759999999998E-2</v>
      </c>
      <c r="V876" s="53">
        <v>2.0888859999999999E-2</v>
      </c>
      <c r="W876" s="53">
        <v>2.0708190000000001E-2</v>
      </c>
      <c r="X876" s="53">
        <v>2.201639E-2</v>
      </c>
      <c r="Y876" s="53">
        <v>1.9420699999999999E-2</v>
      </c>
      <c r="Z876" s="53">
        <v>1.749123E-2</v>
      </c>
      <c r="AA876" s="53">
        <v>1.7519139999999999E-2</v>
      </c>
      <c r="AB876" s="53">
        <v>1.8697600000000002E-2</v>
      </c>
      <c r="AC876" s="53">
        <v>2.1815950000000001E-2</v>
      </c>
      <c r="AD876" s="53">
        <v>2.4364520000000001E-2</v>
      </c>
      <c r="AE876" s="53">
        <v>2.5276170000000001E-2</v>
      </c>
      <c r="AF876" s="53">
        <v>2.5181809999999999E-2</v>
      </c>
      <c r="AG876" s="53">
        <v>-8.7054999999999999E-4</v>
      </c>
      <c r="AH876" s="53">
        <v>-7.9728000000000004E-4</v>
      </c>
      <c r="AI876" s="53">
        <v>-1.1410700000000001E-3</v>
      </c>
      <c r="AJ876" s="53">
        <v>-2.1403000000000001E-4</v>
      </c>
      <c r="AK876" s="53">
        <v>5.8189999999999999E-7</v>
      </c>
      <c r="AL876" s="53">
        <v>-1.9003100000000001E-3</v>
      </c>
      <c r="AM876" s="53">
        <v>-2.8864699999999999E-3</v>
      </c>
      <c r="AN876" s="53">
        <v>-4.4231899999999996E-3</v>
      </c>
      <c r="AO876" s="53">
        <v>-2.2450700000000001E-3</v>
      </c>
      <c r="AP876" s="53">
        <v>-1.6477E-3</v>
      </c>
      <c r="AQ876" s="53">
        <v>-2.64072E-3</v>
      </c>
      <c r="AR876" s="53">
        <v>-2.4156199999999998E-3</v>
      </c>
      <c r="AS876" s="53">
        <v>-2.73435E-3</v>
      </c>
      <c r="AT876" s="53">
        <v>-2.8536099999999999E-3</v>
      </c>
      <c r="AU876" s="53">
        <v>-2.7080199999999998E-3</v>
      </c>
      <c r="AV876" s="53">
        <v>-2.0945400000000002E-3</v>
      </c>
      <c r="AW876" s="53">
        <v>-3.6884600000000002E-3</v>
      </c>
      <c r="AX876" s="53">
        <v>-4.4115200000000004E-3</v>
      </c>
      <c r="AY876" s="53">
        <v>-3.90588E-3</v>
      </c>
      <c r="AZ876" s="53">
        <v>-2.7982100000000002E-3</v>
      </c>
      <c r="BA876" s="53">
        <v>-3.1390900000000002E-3</v>
      </c>
      <c r="BB876" s="53">
        <v>-3.6178199999999999E-3</v>
      </c>
      <c r="BC876" s="53">
        <v>-1.47332E-3</v>
      </c>
      <c r="BD876" s="53">
        <v>-1.3859899999999999E-3</v>
      </c>
      <c r="BE876" s="53">
        <v>3.631E-6</v>
      </c>
      <c r="BF876" s="53">
        <v>9.7949999999999996E-5</v>
      </c>
      <c r="BG876" s="53">
        <v>-3.1184000000000002E-4</v>
      </c>
      <c r="BH876" s="53">
        <v>6.8141999999999996E-4</v>
      </c>
      <c r="BI876" s="53">
        <v>1.41366E-3</v>
      </c>
      <c r="BJ876" s="53">
        <v>-3.1429E-4</v>
      </c>
      <c r="BK876" s="53">
        <v>-1.01403E-3</v>
      </c>
      <c r="BL876" s="53">
        <v>-3.0461199999999998E-3</v>
      </c>
      <c r="BM876" s="53">
        <v>-3.2308E-4</v>
      </c>
      <c r="BN876" s="53">
        <v>2.879E-4</v>
      </c>
      <c r="BO876" s="53">
        <v>-1.1067900000000001E-3</v>
      </c>
      <c r="BP876" s="53">
        <v>-9.3302999999999995E-4</v>
      </c>
      <c r="BQ876" s="53">
        <v>-1.10681E-3</v>
      </c>
      <c r="BR876" s="53">
        <v>-8.2700999999999998E-4</v>
      </c>
      <c r="BS876" s="53">
        <v>-9.9982000000000001E-4</v>
      </c>
      <c r="BT876" s="53">
        <v>-1.8049E-4</v>
      </c>
      <c r="BU876" s="53">
        <v>-2.32292E-3</v>
      </c>
      <c r="BV876" s="53">
        <v>-3.15416E-3</v>
      </c>
      <c r="BW876" s="53">
        <v>-2.7593100000000001E-3</v>
      </c>
      <c r="BX876" s="53">
        <v>-1.7237299999999999E-3</v>
      </c>
      <c r="BY876" s="53">
        <v>-2.1299399999999999E-3</v>
      </c>
      <c r="BZ876" s="53">
        <v>-2.5010200000000001E-3</v>
      </c>
      <c r="CA876" s="53">
        <v>-5.1537999999999996E-4</v>
      </c>
      <c r="CB876" s="53">
        <v>-4.0044000000000001E-4</v>
      </c>
      <c r="CC876" s="53">
        <v>6.0908000000000002E-4</v>
      </c>
      <c r="CD876" s="53">
        <v>7.1798999999999995E-4</v>
      </c>
      <c r="CE876" s="53">
        <v>2.6247999999999999E-4</v>
      </c>
      <c r="CF876" s="53">
        <v>1.3016099999999999E-3</v>
      </c>
      <c r="CG876" s="53">
        <v>2.3923500000000001E-3</v>
      </c>
      <c r="CH876" s="53">
        <v>7.8419000000000004E-4</v>
      </c>
      <c r="CI876" s="53">
        <v>2.8281999999999998E-4</v>
      </c>
      <c r="CJ876" s="53">
        <v>-2.0923700000000001E-3</v>
      </c>
      <c r="CK876" s="53">
        <v>1.0080899999999999E-3</v>
      </c>
      <c r="CL876" s="53">
        <v>1.62849E-3</v>
      </c>
      <c r="CM876" s="53">
        <v>-4.4400000000000002E-5</v>
      </c>
      <c r="CN876" s="53">
        <v>9.3809999999999998E-5</v>
      </c>
      <c r="CO876" s="53">
        <v>2.0429999999999999E-5</v>
      </c>
      <c r="CP876" s="53">
        <v>5.7660999999999997E-4</v>
      </c>
      <c r="CQ876" s="53">
        <v>1.8327E-4</v>
      </c>
      <c r="CR876" s="53">
        <v>1.14517E-3</v>
      </c>
      <c r="CS876" s="53">
        <v>-1.3771600000000001E-3</v>
      </c>
      <c r="CT876" s="53">
        <v>-2.2833300000000001E-3</v>
      </c>
      <c r="CU876" s="53">
        <v>-1.9651999999999998E-3</v>
      </c>
      <c r="CV876" s="53">
        <v>-9.7955000000000004E-4</v>
      </c>
      <c r="CW876" s="53">
        <v>-1.4310099999999999E-3</v>
      </c>
      <c r="CX876" s="53">
        <v>-1.7275400000000001E-3</v>
      </c>
      <c r="CY876" s="53">
        <v>1.4809999999999999E-4</v>
      </c>
      <c r="CZ876" s="53">
        <v>2.8215E-4</v>
      </c>
      <c r="DA876" s="53">
        <v>1.2145400000000001E-3</v>
      </c>
      <c r="DB876" s="53">
        <v>1.3380200000000001E-3</v>
      </c>
      <c r="DC876" s="53">
        <v>8.3679999999999996E-4</v>
      </c>
      <c r="DD876" s="53">
        <v>1.92179E-3</v>
      </c>
      <c r="DE876" s="53">
        <v>3.3710400000000001E-3</v>
      </c>
      <c r="DF876" s="53">
        <v>1.8826699999999999E-3</v>
      </c>
      <c r="DG876" s="53">
        <v>1.5796600000000001E-3</v>
      </c>
      <c r="DH876" s="53">
        <v>-1.13861E-3</v>
      </c>
      <c r="DI876" s="53">
        <v>2.3392500000000002E-3</v>
      </c>
      <c r="DJ876" s="53">
        <v>2.9690900000000002E-3</v>
      </c>
      <c r="DK876" s="53">
        <v>1.0179900000000001E-3</v>
      </c>
      <c r="DL876" s="53">
        <v>1.1206499999999999E-3</v>
      </c>
      <c r="DM876" s="53">
        <v>1.14766E-3</v>
      </c>
      <c r="DN876" s="53">
        <v>1.9802299999999999E-3</v>
      </c>
      <c r="DO876" s="53">
        <v>1.3663600000000001E-3</v>
      </c>
      <c r="DP876" s="53">
        <v>2.4708299999999998E-3</v>
      </c>
      <c r="DQ876" s="53">
        <v>-4.3138999999999997E-4</v>
      </c>
      <c r="DR876" s="53">
        <v>-1.41249E-3</v>
      </c>
      <c r="DS876" s="53">
        <v>-1.1710900000000001E-3</v>
      </c>
      <c r="DT876" s="53">
        <v>-2.3536E-4</v>
      </c>
      <c r="DU876" s="53">
        <v>-7.3207000000000003E-4</v>
      </c>
      <c r="DV876" s="53">
        <v>-9.5405000000000002E-4</v>
      </c>
      <c r="DW876" s="53">
        <v>8.1156999999999996E-4</v>
      </c>
      <c r="DX876" s="53">
        <v>9.6473999999999996E-4</v>
      </c>
      <c r="DY876" s="53">
        <v>2.0887100000000001E-3</v>
      </c>
      <c r="DZ876" s="53">
        <v>2.2332599999999999E-3</v>
      </c>
      <c r="EA876" s="53">
        <v>1.66603E-3</v>
      </c>
      <c r="EB876" s="53">
        <v>2.8172399999999999E-3</v>
      </c>
      <c r="EC876" s="53">
        <v>4.7841200000000002E-3</v>
      </c>
      <c r="ED876" s="53">
        <v>3.46869E-3</v>
      </c>
      <c r="EE876" s="53">
        <v>3.4521E-3</v>
      </c>
      <c r="EF876" s="53">
        <v>2.3845999999999999E-4</v>
      </c>
      <c r="EG876" s="53">
        <v>4.2612400000000003E-3</v>
      </c>
      <c r="EH876" s="53">
        <v>4.9046899999999997E-3</v>
      </c>
      <c r="EI876" s="53">
        <v>2.5519100000000001E-3</v>
      </c>
      <c r="EJ876" s="53">
        <v>2.6032500000000001E-3</v>
      </c>
      <c r="EK876" s="53">
        <v>2.7752100000000002E-3</v>
      </c>
      <c r="EL876" s="53">
        <v>4.0068400000000002E-3</v>
      </c>
      <c r="EM876" s="53">
        <v>3.0745600000000001E-3</v>
      </c>
      <c r="EN876" s="53">
        <v>4.3848699999999999E-3</v>
      </c>
      <c r="EO876" s="53">
        <v>9.3413999999999997E-4</v>
      </c>
      <c r="EP876" s="53">
        <v>-1.5514000000000001E-4</v>
      </c>
      <c r="EQ876" s="53">
        <v>-2.4510000000000001E-5</v>
      </c>
      <c r="ER876" s="53">
        <v>8.3911999999999995E-4</v>
      </c>
      <c r="ES876" s="53">
        <v>2.7708000000000002E-4</v>
      </c>
      <c r="ET876" s="53">
        <v>1.6274E-4</v>
      </c>
      <c r="EU876" s="53">
        <v>1.76951E-3</v>
      </c>
      <c r="EV876" s="53">
        <v>1.9502899999999999E-3</v>
      </c>
      <c r="EW876" s="53">
        <v>66.701300000000003</v>
      </c>
      <c r="EX876" s="53">
        <v>65.667339999999996</v>
      </c>
      <c r="EY876" s="53">
        <v>64.70429</v>
      </c>
      <c r="EZ876" s="53">
        <v>63.804450000000003</v>
      </c>
      <c r="FA876" s="53">
        <v>63.06044</v>
      </c>
      <c r="FB876" s="53">
        <v>62.241759999999999</v>
      </c>
      <c r="FC876" s="53">
        <v>62.469529999999999</v>
      </c>
      <c r="FD876" s="53">
        <v>64.962289999999996</v>
      </c>
      <c r="FE876" s="53">
        <v>68.38261</v>
      </c>
      <c r="FF876" s="53">
        <v>72.156850000000006</v>
      </c>
      <c r="FG876" s="53">
        <v>75.835409999999996</v>
      </c>
      <c r="FH876" s="53">
        <v>79.015979999999999</v>
      </c>
      <c r="FI876" s="53">
        <v>81.742260000000002</v>
      </c>
      <c r="FJ876" s="53">
        <v>83.980770000000007</v>
      </c>
      <c r="FK876" s="53">
        <v>85.434070000000006</v>
      </c>
      <c r="FL876" s="53">
        <v>86.062439999999995</v>
      </c>
      <c r="FM876" s="53">
        <v>85.817179999999993</v>
      </c>
      <c r="FN876" s="53">
        <v>84.638360000000006</v>
      </c>
      <c r="FO876" s="53">
        <v>82.457049999999995</v>
      </c>
      <c r="FP876" s="53">
        <v>79.001249999999999</v>
      </c>
      <c r="FQ876" s="53">
        <v>74.609139999999996</v>
      </c>
      <c r="FR876" s="53">
        <v>71.674319999999994</v>
      </c>
      <c r="FS876" s="53">
        <v>69.726519999999994</v>
      </c>
      <c r="FT876" s="53">
        <v>68.212779999999995</v>
      </c>
      <c r="FU876" s="53">
        <v>91</v>
      </c>
      <c r="FV876" s="53">
        <v>176.42740000000001</v>
      </c>
      <c r="FW876" s="53">
        <v>14.873950000000001</v>
      </c>
      <c r="FX876" s="53">
        <v>1</v>
      </c>
    </row>
    <row r="877" spans="1:180" x14ac:dyDescent="0.3">
      <c r="A877" t="s">
        <v>174</v>
      </c>
      <c r="B877" t="s">
        <v>220</v>
      </c>
      <c r="C877" t="s">
        <v>0</v>
      </c>
      <c r="D877" t="s">
        <v>248</v>
      </c>
      <c r="E877" t="s">
        <v>188</v>
      </c>
      <c r="F877" t="s">
        <v>236</v>
      </c>
      <c r="G877" t="s">
        <v>242</v>
      </c>
      <c r="H877" s="53">
        <v>11</v>
      </c>
      <c r="I877" s="53">
        <v>3.2615720000000001E-2</v>
      </c>
      <c r="J877" s="53">
        <v>3.331775E-2</v>
      </c>
      <c r="K877" s="53">
        <v>3.2168839999999997E-2</v>
      </c>
      <c r="L877" s="53">
        <v>3.0582169999999999E-2</v>
      </c>
      <c r="M877" s="53">
        <v>3.1338270000000001E-2</v>
      </c>
      <c r="N877" s="53">
        <v>3.0734899999999999E-2</v>
      </c>
      <c r="O877" s="53">
        <v>2.2687700000000002E-2</v>
      </c>
      <c r="P877" s="53">
        <v>2.0133129999999999E-2</v>
      </c>
      <c r="Q877" s="53">
        <v>1.9948799999999999E-2</v>
      </c>
      <c r="R877" s="53">
        <v>2.0478389999999999E-2</v>
      </c>
      <c r="S877" s="53">
        <v>2.386044E-2</v>
      </c>
      <c r="T877" s="53">
        <v>2.2616689999999998E-2</v>
      </c>
      <c r="U877" s="53">
        <v>1.8819499999999999E-2</v>
      </c>
      <c r="V877" s="53">
        <v>1.8855380000000001E-2</v>
      </c>
      <c r="W877" s="53">
        <v>2.2374560000000002E-2</v>
      </c>
      <c r="X877" s="53">
        <v>2.447262E-2</v>
      </c>
      <c r="Y877" s="53">
        <v>2.4563439999999999E-2</v>
      </c>
      <c r="Z877" s="53">
        <v>2.6613230000000002E-2</v>
      </c>
      <c r="AA877" s="53">
        <v>2.7422800000000001E-2</v>
      </c>
      <c r="AB877" s="53">
        <v>2.8034090000000001E-2</v>
      </c>
      <c r="AC877" s="53">
        <v>3.025779E-2</v>
      </c>
      <c r="AD877" s="53">
        <v>2.9865619999999999E-2</v>
      </c>
      <c r="AE877" s="53">
        <v>2.8488599999999999E-2</v>
      </c>
      <c r="AF877" s="53">
        <v>2.775729E-2</v>
      </c>
      <c r="AG877" s="53">
        <v>-2.7856299999999999E-3</v>
      </c>
      <c r="AH877" s="53">
        <v>-2.3768600000000002E-3</v>
      </c>
      <c r="AI877" s="53">
        <v>-1.8379E-3</v>
      </c>
      <c r="AJ877" s="53">
        <v>-2.6773399999999998E-3</v>
      </c>
      <c r="AK877" s="53">
        <v>-2.4899499999999999E-3</v>
      </c>
      <c r="AL877" s="53">
        <v>-1.9974099999999998E-3</v>
      </c>
      <c r="AM877" s="53">
        <v>-3.6376500000000001E-3</v>
      </c>
      <c r="AN877" s="53">
        <v>-2.7851E-3</v>
      </c>
      <c r="AO877" s="53">
        <v>-1.2045E-4</v>
      </c>
      <c r="AP877" s="53">
        <v>-6.2390000000000004E-4</v>
      </c>
      <c r="AQ877" s="53">
        <v>-1.4719900000000001E-3</v>
      </c>
      <c r="AR877" s="53">
        <v>-1.3945299999999999E-3</v>
      </c>
      <c r="AS877" s="53">
        <v>-2.6184699999999999E-3</v>
      </c>
      <c r="AT877" s="53">
        <v>-3.4841099999999999E-3</v>
      </c>
      <c r="AU877" s="53">
        <v>-3.4786800000000001E-3</v>
      </c>
      <c r="AV877" s="53">
        <v>-4.0755599999999998E-3</v>
      </c>
      <c r="AW877" s="53">
        <v>-3.2505699999999999E-3</v>
      </c>
      <c r="AX877" s="53">
        <v>-1.5004599999999999E-3</v>
      </c>
      <c r="AY877" s="53">
        <v>7.3904999999999999E-4</v>
      </c>
      <c r="AZ877" s="53">
        <v>9.8549000000000011E-4</v>
      </c>
      <c r="BA877" s="53">
        <v>-1.0353599999999999E-3</v>
      </c>
      <c r="BB877" s="53">
        <v>-2.11224E-3</v>
      </c>
      <c r="BC877" s="53">
        <v>-3.3791300000000002E-3</v>
      </c>
      <c r="BD877" s="53">
        <v>-4.4884399999999998E-3</v>
      </c>
      <c r="BE877" s="53">
        <v>3.5001300000000002E-3</v>
      </c>
      <c r="BF877" s="53">
        <v>4.61825E-3</v>
      </c>
      <c r="BG877" s="53">
        <v>4.56961E-3</v>
      </c>
      <c r="BH877" s="53">
        <v>3.6538199999999999E-3</v>
      </c>
      <c r="BI877" s="53">
        <v>3.9447600000000003E-3</v>
      </c>
      <c r="BJ877" s="53">
        <v>4.2846899999999999E-3</v>
      </c>
      <c r="BK877" s="53">
        <v>2.0461799999999999E-3</v>
      </c>
      <c r="BL877" s="53">
        <v>1.3813499999999999E-3</v>
      </c>
      <c r="BM877" s="53">
        <v>2.4324199999999998E-3</v>
      </c>
      <c r="BN877" s="53">
        <v>1.06926E-3</v>
      </c>
      <c r="BO877" s="53">
        <v>1.4597600000000001E-3</v>
      </c>
      <c r="BP877" s="53">
        <v>1.1394899999999999E-3</v>
      </c>
      <c r="BQ877" s="53">
        <v>-1.37184E-3</v>
      </c>
      <c r="BR877" s="53">
        <v>-2.04251E-3</v>
      </c>
      <c r="BS877" s="53">
        <v>-3.7910000000000001E-5</v>
      </c>
      <c r="BT877" s="53">
        <v>8.7918000000000002E-4</v>
      </c>
      <c r="BU877" s="53">
        <v>1.40485E-3</v>
      </c>
      <c r="BV877" s="53">
        <v>3.42896E-3</v>
      </c>
      <c r="BW877" s="53">
        <v>4.8476200000000004E-3</v>
      </c>
      <c r="BX877" s="53">
        <v>4.8639599999999996E-3</v>
      </c>
      <c r="BY877" s="53">
        <v>2.8102700000000001E-3</v>
      </c>
      <c r="BZ877" s="53">
        <v>1.13383E-3</v>
      </c>
      <c r="CA877" s="53">
        <v>1.8264999999999999E-4</v>
      </c>
      <c r="CB877" s="53">
        <v>-3.5459000000000001E-4</v>
      </c>
      <c r="CC877" s="53">
        <v>7.8536300000000003E-3</v>
      </c>
      <c r="CD877" s="53">
        <v>9.4630500000000006E-3</v>
      </c>
      <c r="CE877" s="53">
        <v>9.0074300000000003E-3</v>
      </c>
      <c r="CF877" s="53">
        <v>8.0387600000000007E-3</v>
      </c>
      <c r="CG877" s="53">
        <v>8.4014199999999997E-3</v>
      </c>
      <c r="CH877" s="53">
        <v>8.6356599999999999E-3</v>
      </c>
      <c r="CI877" s="53">
        <v>5.98278E-3</v>
      </c>
      <c r="CJ877" s="53">
        <v>4.2670299999999998E-3</v>
      </c>
      <c r="CK877" s="53">
        <v>4.2005300000000001E-3</v>
      </c>
      <c r="CL877" s="53">
        <v>2.24194E-3</v>
      </c>
      <c r="CM877" s="53">
        <v>3.4902700000000002E-3</v>
      </c>
      <c r="CN877" s="53">
        <v>2.8945400000000001E-3</v>
      </c>
      <c r="CO877" s="53">
        <v>-5.0843000000000004E-4</v>
      </c>
      <c r="CP877" s="53">
        <v>-1.0440600000000001E-3</v>
      </c>
      <c r="CQ877" s="53">
        <v>2.3451499999999998E-3</v>
      </c>
      <c r="CR877" s="53">
        <v>4.3108199999999999E-3</v>
      </c>
      <c r="CS877" s="53">
        <v>4.6291700000000002E-3</v>
      </c>
      <c r="CT877" s="53">
        <v>6.8430599999999998E-3</v>
      </c>
      <c r="CU877" s="53">
        <v>7.6932099999999998E-3</v>
      </c>
      <c r="CV877" s="53">
        <v>7.5501800000000001E-3</v>
      </c>
      <c r="CW877" s="53">
        <v>5.4737299999999996E-3</v>
      </c>
      <c r="CX877" s="53">
        <v>3.3820500000000002E-3</v>
      </c>
      <c r="CY877" s="53">
        <v>2.6495300000000002E-3</v>
      </c>
      <c r="CZ877" s="53">
        <v>2.5084999999999999E-3</v>
      </c>
      <c r="DA877" s="53">
        <v>1.220712E-2</v>
      </c>
      <c r="DB877" s="53">
        <v>1.430784E-2</v>
      </c>
      <c r="DC877" s="53">
        <v>1.3445260000000001E-2</v>
      </c>
      <c r="DD877" s="53">
        <v>1.2423709999999999E-2</v>
      </c>
      <c r="DE877" s="53">
        <v>1.2858090000000001E-2</v>
      </c>
      <c r="DF877" s="53">
        <v>1.2986620000000001E-2</v>
      </c>
      <c r="DG877" s="53">
        <v>9.9193700000000003E-3</v>
      </c>
      <c r="DH877" s="53">
        <v>7.1526999999999997E-3</v>
      </c>
      <c r="DI877" s="53">
        <v>5.9686399999999999E-3</v>
      </c>
      <c r="DJ877" s="53">
        <v>3.4146100000000002E-3</v>
      </c>
      <c r="DK877" s="53">
        <v>5.5207900000000002E-3</v>
      </c>
      <c r="DL877" s="53">
        <v>4.6495900000000003E-3</v>
      </c>
      <c r="DM877" s="53">
        <v>3.5498000000000002E-4</v>
      </c>
      <c r="DN877" s="53">
        <v>-4.5599999999999997E-5</v>
      </c>
      <c r="DO877" s="53">
        <v>4.7282100000000001E-3</v>
      </c>
      <c r="DP877" s="53">
        <v>7.7424599999999996E-3</v>
      </c>
      <c r="DQ877" s="53">
        <v>7.8534999999999994E-3</v>
      </c>
      <c r="DR877" s="53">
        <v>1.0257169999999999E-2</v>
      </c>
      <c r="DS877" s="53">
        <v>1.0538799999999999E-2</v>
      </c>
      <c r="DT877" s="53">
        <v>1.023639E-2</v>
      </c>
      <c r="DU877" s="53">
        <v>8.1372000000000007E-3</v>
      </c>
      <c r="DV877" s="53">
        <v>5.6302699999999997E-3</v>
      </c>
      <c r="DW877" s="53">
        <v>5.1164100000000001E-3</v>
      </c>
      <c r="DX877" s="53">
        <v>5.3715999999999998E-3</v>
      </c>
      <c r="DY877" s="53">
        <v>1.849288E-2</v>
      </c>
      <c r="DZ877" s="53">
        <v>2.1302950000000001E-2</v>
      </c>
      <c r="EA877" s="53">
        <v>1.9852769999999999E-2</v>
      </c>
      <c r="EB877" s="53">
        <v>1.875487E-2</v>
      </c>
      <c r="EC877" s="53">
        <v>1.9292799999999999E-2</v>
      </c>
      <c r="ED877" s="53">
        <v>1.9268730000000001E-2</v>
      </c>
      <c r="EE877" s="53">
        <v>1.5603189999999999E-2</v>
      </c>
      <c r="EF877" s="53">
        <v>1.131915E-2</v>
      </c>
      <c r="EG877" s="53">
        <v>8.5215099999999995E-3</v>
      </c>
      <c r="EH877" s="53">
        <v>5.1077700000000002E-3</v>
      </c>
      <c r="EI877" s="53">
        <v>8.4525399999999997E-3</v>
      </c>
      <c r="EJ877" s="53">
        <v>7.1836000000000001E-3</v>
      </c>
      <c r="EK877" s="53">
        <v>1.6016100000000001E-3</v>
      </c>
      <c r="EL877" s="53">
        <v>1.3960000000000001E-3</v>
      </c>
      <c r="EM877" s="53">
        <v>8.1689799999999993E-3</v>
      </c>
      <c r="EN877" s="53">
        <v>1.26972E-2</v>
      </c>
      <c r="EO877" s="53">
        <v>1.250891E-2</v>
      </c>
      <c r="EP877" s="53">
        <v>1.518659E-2</v>
      </c>
      <c r="EQ877" s="53">
        <v>1.464737E-2</v>
      </c>
      <c r="ER877" s="53">
        <v>1.411486E-2</v>
      </c>
      <c r="ES877" s="53">
        <v>1.198283E-2</v>
      </c>
      <c r="ET877" s="53">
        <v>8.8763399999999999E-3</v>
      </c>
      <c r="EU877" s="53">
        <v>8.6782000000000005E-3</v>
      </c>
      <c r="EV877" s="53">
        <v>9.5054500000000004E-3</v>
      </c>
      <c r="EW877" s="53">
        <v>73.997799999999998</v>
      </c>
      <c r="EX877" s="53">
        <v>72.070329999999998</v>
      </c>
      <c r="EY877" s="53">
        <v>70.140110000000007</v>
      </c>
      <c r="EZ877" s="53">
        <v>68.391760000000005</v>
      </c>
      <c r="FA877" s="53">
        <v>67.391210000000001</v>
      </c>
      <c r="FB877" s="53">
        <v>66.298900000000003</v>
      </c>
      <c r="FC877" s="53">
        <v>65.762079999999997</v>
      </c>
      <c r="FD877" s="53">
        <v>67.365939999999995</v>
      </c>
      <c r="FE877" s="53">
        <v>70.900549999999996</v>
      </c>
      <c r="FF877" s="53">
        <v>74.953299999999999</v>
      </c>
      <c r="FG877" s="53">
        <v>79.470879999999994</v>
      </c>
      <c r="FH877" s="53">
        <v>83.563739999999996</v>
      </c>
      <c r="FI877" s="53">
        <v>87.066479999999999</v>
      </c>
      <c r="FJ877" s="53">
        <v>89.764830000000003</v>
      </c>
      <c r="FK877" s="53">
        <v>91.846149999999994</v>
      </c>
      <c r="FL877" s="53">
        <v>92.78407</v>
      </c>
      <c r="FM877" s="53">
        <v>92.669780000000003</v>
      </c>
      <c r="FN877" s="53">
        <v>91.69341</v>
      </c>
      <c r="FO877" s="53">
        <v>89.252200000000002</v>
      </c>
      <c r="FP877" s="53">
        <v>85.447249999999997</v>
      </c>
      <c r="FQ877" s="53">
        <v>81.079669999999993</v>
      </c>
      <c r="FR877" s="53">
        <v>77.742310000000003</v>
      </c>
      <c r="FS877" s="53">
        <v>75.532420000000002</v>
      </c>
      <c r="FT877" s="53">
        <v>73.953850000000003</v>
      </c>
      <c r="FU877" s="53">
        <v>91</v>
      </c>
      <c r="FV877" s="53">
        <v>189.08449999999999</v>
      </c>
      <c r="FW877" s="53">
        <v>17.03097</v>
      </c>
      <c r="FX877" s="53">
        <v>1</v>
      </c>
    </row>
    <row r="878" spans="1:180" x14ac:dyDescent="0.3">
      <c r="A878" t="s">
        <v>174</v>
      </c>
      <c r="B878" t="s">
        <v>220</v>
      </c>
      <c r="C878" t="s">
        <v>0</v>
      </c>
      <c r="D878" t="s">
        <v>248</v>
      </c>
      <c r="E878" t="s">
        <v>189</v>
      </c>
      <c r="F878" t="s">
        <v>236</v>
      </c>
      <c r="G878" t="s">
        <v>242</v>
      </c>
      <c r="H878" s="53">
        <v>11</v>
      </c>
      <c r="I878" s="53">
        <v>2.5813579999999999E-2</v>
      </c>
      <c r="J878" s="53">
        <v>2.873676E-2</v>
      </c>
      <c r="K878" s="53">
        <v>2.775743E-2</v>
      </c>
      <c r="L878" s="53">
        <v>2.6997719999999999E-2</v>
      </c>
      <c r="M878" s="53">
        <v>2.7780699999999998E-2</v>
      </c>
      <c r="N878" s="53">
        <v>2.7668680000000001E-2</v>
      </c>
      <c r="O878" s="53">
        <v>2.0644510000000001E-2</v>
      </c>
      <c r="P878" s="53">
        <v>1.252061E-2</v>
      </c>
      <c r="Q878" s="53">
        <v>1.3203049999999999E-2</v>
      </c>
      <c r="R878" s="53">
        <v>1.3830240000000001E-2</v>
      </c>
      <c r="S878" s="53">
        <v>1.5991709999999999E-2</v>
      </c>
      <c r="T878" s="53">
        <v>1.5851110000000002E-2</v>
      </c>
      <c r="U878" s="53">
        <v>1.3007070000000001E-2</v>
      </c>
      <c r="V878" s="53">
        <v>1.4762549999999999E-2</v>
      </c>
      <c r="W878" s="53">
        <v>1.7607029999999999E-2</v>
      </c>
      <c r="X878" s="53">
        <v>1.971995E-2</v>
      </c>
      <c r="Y878" s="53">
        <v>2.0923770000000001E-2</v>
      </c>
      <c r="Z878" s="53">
        <v>2.0667729999999999E-2</v>
      </c>
      <c r="AA878" s="53">
        <v>2.2668359999999999E-2</v>
      </c>
      <c r="AB878" s="53">
        <v>2.4429159999999998E-2</v>
      </c>
      <c r="AC878" s="53">
        <v>2.875832E-2</v>
      </c>
      <c r="AD878" s="53">
        <v>2.4361799999999999E-2</v>
      </c>
      <c r="AE878" s="53">
        <v>2.483397E-2</v>
      </c>
      <c r="AF878" s="53">
        <v>2.5328170000000001E-2</v>
      </c>
      <c r="AG878" s="53">
        <v>-2.4559600000000001E-3</v>
      </c>
      <c r="AH878" s="53">
        <v>-2.3535800000000001E-3</v>
      </c>
      <c r="AI878" s="53">
        <v>-2.6940900000000001E-3</v>
      </c>
      <c r="AJ878" s="53">
        <v>-2.5778400000000001E-3</v>
      </c>
      <c r="AK878" s="53">
        <v>-1.5582899999999999E-3</v>
      </c>
      <c r="AL878" s="53">
        <v>-1.6248499999999999E-3</v>
      </c>
      <c r="AM878" s="53">
        <v>-3.1197799999999999E-3</v>
      </c>
      <c r="AN878" s="53">
        <v>-6.8589499999999999E-3</v>
      </c>
      <c r="AO878" s="53">
        <v>-9.3242399999999993E-3</v>
      </c>
      <c r="AP878" s="53">
        <v>-1.045316E-2</v>
      </c>
      <c r="AQ878" s="53">
        <v>-1.114508E-2</v>
      </c>
      <c r="AR878" s="53">
        <v>-1.066862E-2</v>
      </c>
      <c r="AS878" s="53">
        <v>-1.256148E-2</v>
      </c>
      <c r="AT878" s="53">
        <v>-1.2261960000000001E-2</v>
      </c>
      <c r="AU878" s="53">
        <v>-1.235227E-2</v>
      </c>
      <c r="AV878" s="53">
        <v>-1.356483E-2</v>
      </c>
      <c r="AW878" s="53">
        <v>-1.341317E-2</v>
      </c>
      <c r="AX878" s="53">
        <v>-1.261842E-2</v>
      </c>
      <c r="AY878" s="53">
        <v>-9.85982E-3</v>
      </c>
      <c r="AZ878" s="53">
        <v>-9.9827600000000002E-3</v>
      </c>
      <c r="BA878" s="53">
        <v>-7.4038300000000001E-3</v>
      </c>
      <c r="BB878" s="53">
        <v>-5.7249600000000003E-3</v>
      </c>
      <c r="BC878" s="53">
        <v>-3.4379100000000002E-3</v>
      </c>
      <c r="BD878" s="53">
        <v>-2.9233499999999999E-3</v>
      </c>
      <c r="BE878" s="53">
        <v>3.9060000000000002E-5</v>
      </c>
      <c r="BF878" s="53">
        <v>2.2977900000000001E-3</v>
      </c>
      <c r="BG878" s="53">
        <v>2.0804399999999998E-3</v>
      </c>
      <c r="BH878" s="53">
        <v>2.1317100000000002E-3</v>
      </c>
      <c r="BI878" s="53">
        <v>3.0504999999999998E-3</v>
      </c>
      <c r="BJ878" s="53">
        <v>2.8746000000000002E-3</v>
      </c>
      <c r="BK878" s="53">
        <v>3.1177000000000001E-4</v>
      </c>
      <c r="BL878" s="53">
        <v>-4.9474000000000002E-3</v>
      </c>
      <c r="BM878" s="53">
        <v>-5.6181599999999996E-3</v>
      </c>
      <c r="BN878" s="53">
        <v>-7.1448299999999996E-3</v>
      </c>
      <c r="BO878" s="53">
        <v>-6.8932799999999999E-3</v>
      </c>
      <c r="BP878" s="53">
        <v>-6.2686499999999997E-3</v>
      </c>
      <c r="BQ878" s="53">
        <v>-8.3640299999999997E-3</v>
      </c>
      <c r="BR878" s="53">
        <v>-7.4584300000000003E-3</v>
      </c>
      <c r="BS878" s="53">
        <v>-5.9953000000000003E-3</v>
      </c>
      <c r="BT878" s="53">
        <v>-5.4754499999999998E-3</v>
      </c>
      <c r="BU878" s="53">
        <v>-4.8827799999999998E-3</v>
      </c>
      <c r="BV878" s="53">
        <v>-4.3085800000000002E-3</v>
      </c>
      <c r="BW878" s="53">
        <v>-2.0482199999999999E-3</v>
      </c>
      <c r="BX878" s="53">
        <v>-2.3509E-3</v>
      </c>
      <c r="BY878" s="53">
        <v>-1.89646E-3</v>
      </c>
      <c r="BZ878" s="53">
        <v>-3.5385899999999999E-3</v>
      </c>
      <c r="CA878" s="53">
        <v>-1.9754099999999999E-3</v>
      </c>
      <c r="CB878" s="53">
        <v>-1.2562700000000001E-3</v>
      </c>
      <c r="CC878" s="53">
        <v>1.7671E-3</v>
      </c>
      <c r="CD878" s="53">
        <v>5.5193200000000003E-3</v>
      </c>
      <c r="CE878" s="53">
        <v>5.3872700000000004E-3</v>
      </c>
      <c r="CF878" s="53">
        <v>5.3935299999999997E-3</v>
      </c>
      <c r="CG878" s="53">
        <v>6.2425400000000004E-3</v>
      </c>
      <c r="CH878" s="53">
        <v>5.9909100000000003E-3</v>
      </c>
      <c r="CI878" s="53">
        <v>2.6884600000000002E-3</v>
      </c>
      <c r="CJ878" s="53">
        <v>-3.6234800000000001E-3</v>
      </c>
      <c r="CK878" s="53">
        <v>-3.05135E-3</v>
      </c>
      <c r="CL878" s="53">
        <v>-4.8534900000000002E-3</v>
      </c>
      <c r="CM878" s="53">
        <v>-3.9484899999999998E-3</v>
      </c>
      <c r="CN878" s="53">
        <v>-3.2212500000000002E-3</v>
      </c>
      <c r="CO878" s="53">
        <v>-5.4568799999999999E-3</v>
      </c>
      <c r="CP878" s="53">
        <v>-4.1315099999999997E-3</v>
      </c>
      <c r="CQ878" s="53">
        <v>-1.59249E-3</v>
      </c>
      <c r="CR878" s="53">
        <v>1.2723000000000001E-4</v>
      </c>
      <c r="CS878" s="53">
        <v>1.02534E-3</v>
      </c>
      <c r="CT878" s="53">
        <v>1.4468E-3</v>
      </c>
      <c r="CU878" s="53">
        <v>3.36207E-3</v>
      </c>
      <c r="CV878" s="53">
        <v>2.9349100000000002E-3</v>
      </c>
      <c r="CW878" s="53">
        <v>1.91793E-3</v>
      </c>
      <c r="CX878" s="53">
        <v>-2.0243100000000001E-3</v>
      </c>
      <c r="CY878" s="53">
        <v>-9.6248000000000004E-4</v>
      </c>
      <c r="CZ878" s="53">
        <v>-1.0166E-4</v>
      </c>
      <c r="DA878" s="53">
        <v>3.4951399999999999E-3</v>
      </c>
      <c r="DB878" s="53">
        <v>8.7408399999999997E-3</v>
      </c>
      <c r="DC878" s="53">
        <v>8.6940899999999998E-3</v>
      </c>
      <c r="DD878" s="53">
        <v>8.6553499999999992E-3</v>
      </c>
      <c r="DE878" s="53">
        <v>9.4345799999999997E-3</v>
      </c>
      <c r="DF878" s="53">
        <v>9.1072199999999992E-3</v>
      </c>
      <c r="DG878" s="53">
        <v>5.0651400000000001E-3</v>
      </c>
      <c r="DH878" s="53">
        <v>-2.29955E-3</v>
      </c>
      <c r="DI878" s="53">
        <v>-4.8453E-4</v>
      </c>
      <c r="DJ878" s="53">
        <v>-2.56215E-3</v>
      </c>
      <c r="DK878" s="53">
        <v>-1.0037100000000001E-3</v>
      </c>
      <c r="DL878" s="53">
        <v>-1.7384E-4</v>
      </c>
      <c r="DM878" s="53">
        <v>-2.54974E-3</v>
      </c>
      <c r="DN878" s="53">
        <v>-8.0458999999999999E-4</v>
      </c>
      <c r="DO878" s="53">
        <v>2.8103300000000002E-3</v>
      </c>
      <c r="DP878" s="53">
        <v>5.7299100000000004E-3</v>
      </c>
      <c r="DQ878" s="53">
        <v>6.9334699999999997E-3</v>
      </c>
      <c r="DR878" s="53">
        <v>7.2021699999999999E-3</v>
      </c>
      <c r="DS878" s="53">
        <v>8.7723599999999999E-3</v>
      </c>
      <c r="DT878" s="53">
        <v>8.2207200000000008E-3</v>
      </c>
      <c r="DU878" s="53">
        <v>5.73231E-3</v>
      </c>
      <c r="DV878" s="53">
        <v>-5.1002999999999997E-4</v>
      </c>
      <c r="DW878" s="53">
        <v>5.045E-5</v>
      </c>
      <c r="DX878" s="53">
        <v>1.05295E-3</v>
      </c>
      <c r="DY878" s="53">
        <v>5.9901599999999996E-3</v>
      </c>
      <c r="DZ878" s="53">
        <v>1.339221E-2</v>
      </c>
      <c r="EA878" s="53">
        <v>1.3468620000000001E-2</v>
      </c>
      <c r="EB878" s="53">
        <v>1.3364900000000001E-2</v>
      </c>
      <c r="EC878" s="53">
        <v>1.4043369999999999E-2</v>
      </c>
      <c r="ED878" s="53">
        <v>1.360667E-2</v>
      </c>
      <c r="EE878" s="53">
        <v>8.4966899999999995E-3</v>
      </c>
      <c r="EF878" s="53">
        <v>-3.88E-4</v>
      </c>
      <c r="EG878" s="53">
        <v>3.2215500000000001E-3</v>
      </c>
      <c r="EH878" s="53">
        <v>7.4618000000000004E-4</v>
      </c>
      <c r="EI878" s="53">
        <v>3.2480899999999999E-3</v>
      </c>
      <c r="EJ878" s="53">
        <v>4.2261299999999998E-3</v>
      </c>
      <c r="EK878" s="53">
        <v>1.6477099999999999E-3</v>
      </c>
      <c r="EL878" s="53">
        <v>3.9989400000000003E-3</v>
      </c>
      <c r="EM878" s="53">
        <v>9.1672999999999998E-3</v>
      </c>
      <c r="EN878" s="53">
        <v>1.381929E-2</v>
      </c>
      <c r="EO878" s="53">
        <v>1.5463859999999999E-2</v>
      </c>
      <c r="EP878" s="53">
        <v>1.551202E-2</v>
      </c>
      <c r="EQ878" s="53">
        <v>1.6583959999999998E-2</v>
      </c>
      <c r="ER878" s="53">
        <v>1.5852580000000002E-2</v>
      </c>
      <c r="ES878" s="53">
        <v>1.123968E-2</v>
      </c>
      <c r="ET878" s="53">
        <v>1.6763500000000001E-3</v>
      </c>
      <c r="EU878" s="53">
        <v>1.51296E-3</v>
      </c>
      <c r="EV878" s="53">
        <v>2.7200200000000001E-3</v>
      </c>
      <c r="EW878" s="53">
        <v>72.269840000000002</v>
      </c>
      <c r="EX878" s="53">
        <v>70.838830000000002</v>
      </c>
      <c r="EY878" s="53">
        <v>69.514039999999994</v>
      </c>
      <c r="EZ878" s="53">
        <v>68.321730000000002</v>
      </c>
      <c r="FA878" s="53">
        <v>67.643469999999994</v>
      </c>
      <c r="FB878" s="53">
        <v>66.805250000000001</v>
      </c>
      <c r="FC878" s="53">
        <v>66.236879999999999</v>
      </c>
      <c r="FD878" s="53">
        <v>66.864469999999997</v>
      </c>
      <c r="FE878" s="53">
        <v>69.711849999999998</v>
      </c>
      <c r="FF878" s="53">
        <v>73.441999999999993</v>
      </c>
      <c r="FG878" s="53">
        <v>77.841269999999994</v>
      </c>
      <c r="FH878" s="53">
        <v>81.901709999999994</v>
      </c>
      <c r="FI878" s="53">
        <v>85.317459999999997</v>
      </c>
      <c r="FJ878" s="53">
        <v>87.766180000000006</v>
      </c>
      <c r="FK878" s="53">
        <v>89.622100000000003</v>
      </c>
      <c r="FL878" s="53">
        <v>91.067149999999998</v>
      </c>
      <c r="FM878" s="53">
        <v>91.054339999999996</v>
      </c>
      <c r="FN878" s="53">
        <v>89.468249999999998</v>
      </c>
      <c r="FO878" s="53">
        <v>87.277780000000007</v>
      </c>
      <c r="FP878" s="53">
        <v>83.310749999999999</v>
      </c>
      <c r="FQ878" s="53">
        <v>79.289379999999994</v>
      </c>
      <c r="FR878" s="53">
        <v>76.318680000000001</v>
      </c>
      <c r="FS878" s="53">
        <v>74.26679</v>
      </c>
      <c r="FT878" s="53">
        <v>72.855310000000003</v>
      </c>
      <c r="FU878" s="53">
        <v>91</v>
      </c>
      <c r="FV878" s="53">
        <v>189.21270000000001</v>
      </c>
      <c r="FW878" s="53">
        <v>16.571100000000001</v>
      </c>
      <c r="FX878" s="53">
        <v>1</v>
      </c>
    </row>
    <row r="879" spans="1:180" x14ac:dyDescent="0.3">
      <c r="A879" t="s">
        <v>174</v>
      </c>
      <c r="B879" t="s">
        <v>220</v>
      </c>
      <c r="C879" t="s">
        <v>0</v>
      </c>
      <c r="D879" t="s">
        <v>227</v>
      </c>
      <c r="E879" t="s">
        <v>190</v>
      </c>
      <c r="F879" t="s">
        <v>236</v>
      </c>
      <c r="G879" t="s">
        <v>242</v>
      </c>
      <c r="H879" s="53">
        <v>11</v>
      </c>
      <c r="I879" s="53">
        <v>2.5615579999999999E-2</v>
      </c>
      <c r="J879" s="53">
        <v>2.46655E-2</v>
      </c>
      <c r="K879" s="53">
        <v>2.4443980000000001E-2</v>
      </c>
      <c r="L879" s="53">
        <v>2.4434150000000002E-2</v>
      </c>
      <c r="M879" s="53">
        <v>2.513833E-2</v>
      </c>
      <c r="N879" s="53">
        <v>2.387794E-2</v>
      </c>
      <c r="O879" s="53">
        <v>2.495764E-2</v>
      </c>
      <c r="P879" s="53">
        <v>2.3538509999999999E-2</v>
      </c>
      <c r="Q879" s="53">
        <v>2.1615100000000002E-2</v>
      </c>
      <c r="R879" s="53">
        <v>2.1138219999999999E-2</v>
      </c>
      <c r="S879" s="53">
        <v>2.1874049999999999E-2</v>
      </c>
      <c r="T879" s="53">
        <v>2.4154780000000001E-2</v>
      </c>
      <c r="U879" s="53">
        <v>2.4809270000000001E-2</v>
      </c>
      <c r="V879" s="53">
        <v>2.5558919999999999E-2</v>
      </c>
      <c r="W879" s="53">
        <v>2.5791080000000001E-2</v>
      </c>
      <c r="X879" s="53">
        <v>2.5483059999999998E-2</v>
      </c>
      <c r="Y879" s="53">
        <v>2.1844280000000001E-2</v>
      </c>
      <c r="Z879" s="53">
        <v>2.1479640000000001E-2</v>
      </c>
      <c r="AA879" s="53">
        <v>2.076213E-2</v>
      </c>
      <c r="AB879" s="53">
        <v>2.4297280000000001E-2</v>
      </c>
      <c r="AC879" s="53">
        <v>2.5433959999999999E-2</v>
      </c>
      <c r="AD879" s="53">
        <v>2.533227E-2</v>
      </c>
      <c r="AE879" s="53">
        <v>2.4610429999999999E-2</v>
      </c>
      <c r="AF879" s="53">
        <v>2.5474420000000001E-2</v>
      </c>
      <c r="AG879" s="53">
        <v>-2.0964999999999998E-3</v>
      </c>
      <c r="AH879" s="53">
        <v>-1.8606899999999999E-3</v>
      </c>
      <c r="AI879" s="53">
        <v>-1.4524399999999999E-3</v>
      </c>
      <c r="AJ879" s="53">
        <v>-7.2159000000000004E-4</v>
      </c>
      <c r="AK879" s="53">
        <v>-2.398E-4</v>
      </c>
      <c r="AL879" s="53">
        <v>-9.5149000000000004E-4</v>
      </c>
      <c r="AM879" s="53">
        <v>1.0069999999999999E-4</v>
      </c>
      <c r="AN879" s="53">
        <v>-6.3708999999999999E-4</v>
      </c>
      <c r="AO879" s="53">
        <v>-1.22273E-3</v>
      </c>
      <c r="AP879" s="53">
        <v>-1.7653300000000001E-3</v>
      </c>
      <c r="AQ879" s="53">
        <v>-1.1037600000000001E-3</v>
      </c>
      <c r="AR879" s="53">
        <v>5.5216E-4</v>
      </c>
      <c r="AS879" s="53">
        <v>4.5820000000000002E-4</v>
      </c>
      <c r="AT879" s="53">
        <v>2.9335E-4</v>
      </c>
      <c r="AU879" s="53">
        <v>1.9288300000000001E-3</v>
      </c>
      <c r="AV879" s="53">
        <v>8.2259E-4</v>
      </c>
      <c r="AW879" s="53">
        <v>-1.6083499999999999E-3</v>
      </c>
      <c r="AX879" s="53">
        <v>-7.4549000000000002E-4</v>
      </c>
      <c r="AY879" s="53">
        <v>-2.0248599999999999E-3</v>
      </c>
      <c r="AZ879" s="53">
        <v>-3.0868800000000002E-3</v>
      </c>
      <c r="BA879" s="53">
        <v>-3.2739800000000001E-3</v>
      </c>
      <c r="BB879" s="53">
        <v>-3.00542E-3</v>
      </c>
      <c r="BC879" s="53">
        <v>-3.8763299999999999E-3</v>
      </c>
      <c r="BD879" s="53">
        <v>-2.5677199999999999E-3</v>
      </c>
      <c r="BE879" s="53">
        <v>-3.2740000000000002E-5</v>
      </c>
      <c r="BF879" s="53">
        <v>1.5659999999999999E-5</v>
      </c>
      <c r="BG879" s="53">
        <v>5.2050000000000002E-4</v>
      </c>
      <c r="BH879" s="53">
        <v>1.20338E-3</v>
      </c>
      <c r="BI879" s="53">
        <v>1.6645200000000001E-3</v>
      </c>
      <c r="BJ879" s="53">
        <v>8.3452999999999999E-4</v>
      </c>
      <c r="BK879" s="53">
        <v>2.28641E-3</v>
      </c>
      <c r="BL879" s="53">
        <v>3.7077299999999998E-3</v>
      </c>
      <c r="BM879" s="53">
        <v>2.5267900000000001E-3</v>
      </c>
      <c r="BN879" s="53">
        <v>1.5490300000000001E-3</v>
      </c>
      <c r="BO879" s="53">
        <v>1.7457099999999999E-3</v>
      </c>
      <c r="BP879" s="53">
        <v>3.3660199999999999E-3</v>
      </c>
      <c r="BQ879" s="53">
        <v>3.03447E-3</v>
      </c>
      <c r="BR879" s="53">
        <v>2.9873199999999999E-3</v>
      </c>
      <c r="BS879" s="53">
        <v>3.8309899999999998E-3</v>
      </c>
      <c r="BT879" s="53">
        <v>3.0744600000000002E-3</v>
      </c>
      <c r="BU879" s="53">
        <v>1.1824000000000001E-4</v>
      </c>
      <c r="BV879" s="53">
        <v>8.8586000000000003E-4</v>
      </c>
      <c r="BW879" s="53">
        <v>-2.1185E-4</v>
      </c>
      <c r="BX879" s="53">
        <v>-1.2694399999999999E-3</v>
      </c>
      <c r="BY879" s="53">
        <v>-1.3277600000000001E-3</v>
      </c>
      <c r="BZ879" s="53">
        <v>-1.0102100000000001E-3</v>
      </c>
      <c r="CA879" s="53">
        <v>-1.8790499999999999E-3</v>
      </c>
      <c r="CB879" s="53">
        <v>-5.9697999999999999E-4</v>
      </c>
      <c r="CC879" s="53">
        <v>1.39661E-3</v>
      </c>
      <c r="CD879" s="53">
        <v>1.31521E-3</v>
      </c>
      <c r="CE879" s="53">
        <v>1.88696E-3</v>
      </c>
      <c r="CF879" s="53">
        <v>2.5366E-3</v>
      </c>
      <c r="CG879" s="53">
        <v>2.98344E-3</v>
      </c>
      <c r="CH879" s="53">
        <v>2.0715199999999999E-3</v>
      </c>
      <c r="CI879" s="53">
        <v>3.80022E-3</v>
      </c>
      <c r="CJ879" s="53">
        <v>6.7169300000000003E-3</v>
      </c>
      <c r="CK879" s="53">
        <v>5.1237000000000001E-3</v>
      </c>
      <c r="CL879" s="53">
        <v>3.84455E-3</v>
      </c>
      <c r="CM879" s="53">
        <v>3.71924E-3</v>
      </c>
      <c r="CN879" s="53">
        <v>5.3148900000000001E-3</v>
      </c>
      <c r="CO879" s="53">
        <v>4.8187799999999999E-3</v>
      </c>
      <c r="CP879" s="53">
        <v>4.8531499999999997E-3</v>
      </c>
      <c r="CQ879" s="53">
        <v>5.1484199999999999E-3</v>
      </c>
      <c r="CR879" s="53">
        <v>4.6341000000000004E-3</v>
      </c>
      <c r="CS879" s="53">
        <v>1.3140700000000001E-3</v>
      </c>
      <c r="CT879" s="53">
        <v>2.0157199999999999E-3</v>
      </c>
      <c r="CU879" s="53">
        <v>1.0438299999999999E-3</v>
      </c>
      <c r="CV879" s="53">
        <v>-1.0689999999999999E-5</v>
      </c>
      <c r="CW879" s="53">
        <v>2.018E-5</v>
      </c>
      <c r="CX879" s="53">
        <v>3.7166E-4</v>
      </c>
      <c r="CY879" s="53">
        <v>-4.9574000000000005E-4</v>
      </c>
      <c r="CZ879" s="53">
        <v>7.6794999999999999E-4</v>
      </c>
      <c r="DA879" s="53">
        <v>2.8259700000000001E-3</v>
      </c>
      <c r="DB879" s="53">
        <v>2.6147599999999998E-3</v>
      </c>
      <c r="DC879" s="53">
        <v>3.25341E-3</v>
      </c>
      <c r="DD879" s="53">
        <v>3.8698199999999999E-3</v>
      </c>
      <c r="DE879" s="53">
        <v>4.3023599999999999E-3</v>
      </c>
      <c r="DF879" s="53">
        <v>3.3085100000000002E-3</v>
      </c>
      <c r="DG879" s="53">
        <v>5.3140399999999999E-3</v>
      </c>
      <c r="DH879" s="53">
        <v>9.7261399999999994E-3</v>
      </c>
      <c r="DI879" s="53">
        <v>7.7206100000000001E-3</v>
      </c>
      <c r="DJ879" s="53">
        <v>6.1400600000000001E-3</v>
      </c>
      <c r="DK879" s="53">
        <v>5.6927699999999998E-3</v>
      </c>
      <c r="DL879" s="53">
        <v>7.2637700000000001E-3</v>
      </c>
      <c r="DM879" s="53">
        <v>6.6030999999999998E-3</v>
      </c>
      <c r="DN879" s="53">
        <v>6.7189800000000003E-3</v>
      </c>
      <c r="DO879" s="53">
        <v>6.4658500000000004E-3</v>
      </c>
      <c r="DP879" s="53">
        <v>6.1937399999999997E-3</v>
      </c>
      <c r="DQ879" s="53">
        <v>2.5098999999999998E-3</v>
      </c>
      <c r="DR879" s="53">
        <v>3.1455900000000002E-3</v>
      </c>
      <c r="DS879" s="53">
        <v>2.2995099999999998E-3</v>
      </c>
      <c r="DT879" s="53">
        <v>1.2480600000000001E-3</v>
      </c>
      <c r="DU879" s="53">
        <v>1.36812E-3</v>
      </c>
      <c r="DV879" s="53">
        <v>1.75354E-3</v>
      </c>
      <c r="DW879" s="53">
        <v>8.8756999999999996E-4</v>
      </c>
      <c r="DX879" s="53">
        <v>2.1328800000000002E-3</v>
      </c>
      <c r="DY879" s="53">
        <v>4.8897200000000002E-3</v>
      </c>
      <c r="DZ879" s="53">
        <v>4.4911100000000004E-3</v>
      </c>
      <c r="EA879" s="53">
        <v>5.2263500000000003E-3</v>
      </c>
      <c r="EB879" s="53">
        <v>5.7947800000000002E-3</v>
      </c>
      <c r="EC879" s="53">
        <v>6.2066700000000001E-3</v>
      </c>
      <c r="ED879" s="53">
        <v>5.0945299999999999E-3</v>
      </c>
      <c r="EE879" s="53">
        <v>7.4997400000000004E-3</v>
      </c>
      <c r="EF879" s="53">
        <v>1.407096E-2</v>
      </c>
      <c r="EG879" s="53">
        <v>1.147014E-2</v>
      </c>
      <c r="EH879" s="53">
        <v>9.4544299999999998E-3</v>
      </c>
      <c r="EI879" s="53">
        <v>8.5422399999999996E-3</v>
      </c>
      <c r="EJ879" s="53">
        <v>1.0077630000000001E-2</v>
      </c>
      <c r="EK879" s="53">
        <v>9.1793599999999993E-3</v>
      </c>
      <c r="EL879" s="53">
        <v>9.4129499999999998E-3</v>
      </c>
      <c r="EM879" s="53">
        <v>8.3680100000000004E-3</v>
      </c>
      <c r="EN879" s="53">
        <v>8.4456099999999992E-3</v>
      </c>
      <c r="EO879" s="53">
        <v>4.2364899999999999E-3</v>
      </c>
      <c r="EP879" s="53">
        <v>4.7769400000000004E-3</v>
      </c>
      <c r="EQ879" s="53">
        <v>4.1125099999999998E-3</v>
      </c>
      <c r="ER879" s="53">
        <v>3.06551E-3</v>
      </c>
      <c r="ES879" s="53">
        <v>3.3143399999999998E-3</v>
      </c>
      <c r="ET879" s="53">
        <v>3.7487499999999999E-3</v>
      </c>
      <c r="EU879" s="53">
        <v>2.88485E-3</v>
      </c>
      <c r="EV879" s="53">
        <v>4.1036099999999997E-3</v>
      </c>
      <c r="EW879" s="53">
        <v>68.818680000000001</v>
      </c>
      <c r="EX879" s="53">
        <v>67.475139999999996</v>
      </c>
      <c r="EY879" s="53">
        <v>66.41104</v>
      </c>
      <c r="EZ879" s="53">
        <v>65.275509999999997</v>
      </c>
      <c r="FA879" s="53">
        <v>64.404499999999999</v>
      </c>
      <c r="FB879" s="53">
        <v>63.69623</v>
      </c>
      <c r="FC879" s="53">
        <v>63.104129999999998</v>
      </c>
      <c r="FD879" s="53">
        <v>63.544220000000003</v>
      </c>
      <c r="FE879" s="53">
        <v>66.657250000000005</v>
      </c>
      <c r="FF879" s="53">
        <v>70.900840000000002</v>
      </c>
      <c r="FG879" s="53">
        <v>75.279960000000003</v>
      </c>
      <c r="FH879" s="53">
        <v>79.153319999999994</v>
      </c>
      <c r="FI879" s="53">
        <v>82.079539999999994</v>
      </c>
      <c r="FJ879" s="53">
        <v>84.364729999999994</v>
      </c>
      <c r="FK879" s="53">
        <v>86.152280000000005</v>
      </c>
      <c r="FL879" s="53">
        <v>87.114069999999998</v>
      </c>
      <c r="FM879" s="53">
        <v>87.015699999999995</v>
      </c>
      <c r="FN879" s="53">
        <v>85.607280000000003</v>
      </c>
      <c r="FO879" s="53">
        <v>82.837519999999998</v>
      </c>
      <c r="FP879" s="53">
        <v>78.517009999999999</v>
      </c>
      <c r="FQ879" s="53">
        <v>74.740719999999996</v>
      </c>
      <c r="FR879" s="53">
        <v>72.151489999999995</v>
      </c>
      <c r="FS879" s="53">
        <v>70.608840000000001</v>
      </c>
      <c r="FT879" s="53">
        <v>69.454220000000007</v>
      </c>
      <c r="FU879" s="53">
        <v>90.966669999999993</v>
      </c>
      <c r="FV879" s="53">
        <v>186.45</v>
      </c>
      <c r="FW879" s="53">
        <v>16.220050000000001</v>
      </c>
      <c r="FX879" s="53">
        <v>1</v>
      </c>
    </row>
    <row r="880" spans="1:180" x14ac:dyDescent="0.3">
      <c r="A880" t="s">
        <v>174</v>
      </c>
      <c r="B880" t="s">
        <v>220</v>
      </c>
      <c r="C880" t="s">
        <v>0</v>
      </c>
      <c r="D880" t="s">
        <v>227</v>
      </c>
      <c r="E880" t="s">
        <v>189</v>
      </c>
      <c r="F880" t="s">
        <v>236</v>
      </c>
      <c r="G880" t="s">
        <v>242</v>
      </c>
      <c r="H880" s="53">
        <v>11</v>
      </c>
      <c r="I880" s="53">
        <v>2.1988959999999998E-2</v>
      </c>
      <c r="J880" s="53">
        <v>2.2348199999999999E-2</v>
      </c>
      <c r="K880" s="53">
        <v>2.1940830000000001E-2</v>
      </c>
      <c r="L880" s="53">
        <v>2.0946679999999999E-2</v>
      </c>
      <c r="M880" s="53">
        <v>2.0741079999999999E-2</v>
      </c>
      <c r="N880" s="53">
        <v>1.7889990000000001E-2</v>
      </c>
      <c r="O880" s="53">
        <v>1.374937E-2</v>
      </c>
      <c r="P880" s="53">
        <v>1.38838E-2</v>
      </c>
      <c r="Q880" s="53">
        <v>1.2487430000000001E-2</v>
      </c>
      <c r="R880" s="53">
        <v>1.2909769999999999E-2</v>
      </c>
      <c r="S880" s="53">
        <v>1.512465E-2</v>
      </c>
      <c r="T880" s="53">
        <v>1.7033690000000001E-2</v>
      </c>
      <c r="U880" s="53">
        <v>1.862573E-2</v>
      </c>
      <c r="V880" s="53">
        <v>1.755046E-2</v>
      </c>
      <c r="W880" s="53">
        <v>1.8363870000000001E-2</v>
      </c>
      <c r="X880" s="53">
        <v>2.12432E-2</v>
      </c>
      <c r="Y880" s="53">
        <v>1.7579560000000001E-2</v>
      </c>
      <c r="Z880" s="53">
        <v>1.7109889999999999E-2</v>
      </c>
      <c r="AA880" s="53">
        <v>1.958903E-2</v>
      </c>
      <c r="AB880" s="53">
        <v>1.9822200000000002E-2</v>
      </c>
      <c r="AC880" s="53">
        <v>2.3111320000000001E-2</v>
      </c>
      <c r="AD880" s="53">
        <v>2.2718579999999999E-2</v>
      </c>
      <c r="AE880" s="53">
        <v>2.2520740000000001E-2</v>
      </c>
      <c r="AF880" s="53">
        <v>2.1665360000000002E-2</v>
      </c>
      <c r="AG880" s="53">
        <v>-6.4940099999999997E-3</v>
      </c>
      <c r="AH880" s="53">
        <v>-4.7579199999999997E-3</v>
      </c>
      <c r="AI880" s="53">
        <v>-4.1291599999999998E-3</v>
      </c>
      <c r="AJ880" s="53">
        <v>-4.6201699999999998E-3</v>
      </c>
      <c r="AK880" s="53">
        <v>-5.11452E-3</v>
      </c>
      <c r="AL880" s="53">
        <v>-7.3764099999999999E-3</v>
      </c>
      <c r="AM880" s="53">
        <v>-9.6547899999999999E-3</v>
      </c>
      <c r="AN880" s="53">
        <v>-7.5652499999999999E-3</v>
      </c>
      <c r="AO880" s="53">
        <v>-8.05289E-3</v>
      </c>
      <c r="AP880" s="53">
        <v>-9.5062900000000006E-3</v>
      </c>
      <c r="AQ880" s="53">
        <v>-9.3657199999999993E-3</v>
      </c>
      <c r="AR880" s="53">
        <v>-8.1859299999999992E-3</v>
      </c>
      <c r="AS880" s="53">
        <v>-7.7460200000000002E-3</v>
      </c>
      <c r="AT880" s="53">
        <v>-9.4242600000000003E-3</v>
      </c>
      <c r="AU880" s="53">
        <v>-8.6651699999999998E-3</v>
      </c>
      <c r="AV880" s="53">
        <v>-7.1289300000000003E-3</v>
      </c>
      <c r="AW880" s="53">
        <v>-8.7611600000000005E-3</v>
      </c>
      <c r="AX880" s="53">
        <v>-9.2333399999999996E-3</v>
      </c>
      <c r="AY880" s="53">
        <v>-7.4765099999999996E-3</v>
      </c>
      <c r="AZ880" s="53">
        <v>-7.0920499999999999E-3</v>
      </c>
      <c r="BA880" s="53">
        <v>-7.6069199999999997E-3</v>
      </c>
      <c r="BB880" s="53">
        <v>-7.4349100000000003E-3</v>
      </c>
      <c r="BC880" s="53">
        <v>-7.3149900000000004E-3</v>
      </c>
      <c r="BD880" s="53">
        <v>-8.1069799999999997E-3</v>
      </c>
      <c r="BE880" s="53">
        <v>-4.3787699999999997E-3</v>
      </c>
      <c r="BF880" s="53">
        <v>-3.0104099999999998E-3</v>
      </c>
      <c r="BG880" s="53">
        <v>-2.6289899999999999E-3</v>
      </c>
      <c r="BH880" s="53">
        <v>-2.9650700000000002E-3</v>
      </c>
      <c r="BI880" s="53">
        <v>-3.2460800000000001E-3</v>
      </c>
      <c r="BJ880" s="53">
        <v>-5.5204E-3</v>
      </c>
      <c r="BK880" s="53">
        <v>-7.3193700000000004E-3</v>
      </c>
      <c r="BL880" s="53">
        <v>-5.2562499999999996E-3</v>
      </c>
      <c r="BM880" s="53">
        <v>-5.8803199999999996E-3</v>
      </c>
      <c r="BN880" s="53">
        <v>-7.2236699999999997E-3</v>
      </c>
      <c r="BO880" s="53">
        <v>-6.6266099999999998E-3</v>
      </c>
      <c r="BP880" s="53">
        <v>-5.3351199999999996E-3</v>
      </c>
      <c r="BQ880" s="53">
        <v>-4.6192799999999999E-3</v>
      </c>
      <c r="BR880" s="53">
        <v>-6.4411199999999998E-3</v>
      </c>
      <c r="BS880" s="53">
        <v>-5.8107000000000002E-3</v>
      </c>
      <c r="BT880" s="53">
        <v>-3.6313600000000001E-3</v>
      </c>
      <c r="BU880" s="53">
        <v>-6.3754900000000002E-3</v>
      </c>
      <c r="BV880" s="53">
        <v>-6.1500000000000001E-3</v>
      </c>
      <c r="BW880" s="53">
        <v>-3.3731400000000002E-3</v>
      </c>
      <c r="BX880" s="53">
        <v>-3.77137E-3</v>
      </c>
      <c r="BY880" s="53">
        <v>-4.84448E-3</v>
      </c>
      <c r="BZ880" s="53">
        <v>-5.1187699999999999E-3</v>
      </c>
      <c r="CA880" s="53">
        <v>-5.0129199999999997E-3</v>
      </c>
      <c r="CB880" s="53">
        <v>-5.7896199999999997E-3</v>
      </c>
      <c r="CC880" s="53">
        <v>-2.9137500000000001E-3</v>
      </c>
      <c r="CD880" s="53">
        <v>-1.8000900000000001E-3</v>
      </c>
      <c r="CE880" s="53">
        <v>-1.58998E-3</v>
      </c>
      <c r="CF880" s="53">
        <v>-1.8187500000000001E-3</v>
      </c>
      <c r="CG880" s="53">
        <v>-1.952E-3</v>
      </c>
      <c r="CH880" s="53">
        <v>-4.2349199999999997E-3</v>
      </c>
      <c r="CI880" s="53">
        <v>-5.7018599999999996E-3</v>
      </c>
      <c r="CJ880" s="53">
        <v>-3.6570399999999999E-3</v>
      </c>
      <c r="CK880" s="53">
        <v>-4.3756100000000003E-3</v>
      </c>
      <c r="CL880" s="53">
        <v>-5.6427300000000003E-3</v>
      </c>
      <c r="CM880" s="53">
        <v>-4.7295100000000001E-3</v>
      </c>
      <c r="CN880" s="53">
        <v>-3.3606500000000002E-3</v>
      </c>
      <c r="CO880" s="53">
        <v>-2.45371E-3</v>
      </c>
      <c r="CP880" s="53">
        <v>-4.3750000000000004E-3</v>
      </c>
      <c r="CQ880" s="53">
        <v>-3.8337100000000002E-3</v>
      </c>
      <c r="CR880" s="53">
        <v>-1.2089500000000001E-3</v>
      </c>
      <c r="CS880" s="53">
        <v>-4.7231800000000004E-3</v>
      </c>
      <c r="CT880" s="53">
        <v>-4.01448E-3</v>
      </c>
      <c r="CU880" s="53">
        <v>-5.3116000000000003E-4</v>
      </c>
      <c r="CV880" s="53">
        <v>-1.4714800000000001E-3</v>
      </c>
      <c r="CW880" s="53">
        <v>-2.93122E-3</v>
      </c>
      <c r="CX880" s="53">
        <v>-3.51462E-3</v>
      </c>
      <c r="CY880" s="53">
        <v>-3.41851E-3</v>
      </c>
      <c r="CZ880" s="53">
        <v>-4.1846299999999999E-3</v>
      </c>
      <c r="DA880" s="53">
        <v>-1.44874E-3</v>
      </c>
      <c r="DB880" s="53">
        <v>-5.8976999999999999E-4</v>
      </c>
      <c r="DC880" s="53">
        <v>-5.5095999999999997E-4</v>
      </c>
      <c r="DD880" s="53">
        <v>-6.7243000000000001E-4</v>
      </c>
      <c r="DE880" s="53">
        <v>-6.5793000000000004E-4</v>
      </c>
      <c r="DF880" s="53">
        <v>-2.9494500000000002E-3</v>
      </c>
      <c r="DG880" s="53">
        <v>-4.0843499999999996E-3</v>
      </c>
      <c r="DH880" s="53">
        <v>-2.0578300000000001E-3</v>
      </c>
      <c r="DI880" s="53">
        <v>-2.8708900000000001E-3</v>
      </c>
      <c r="DJ880" s="53">
        <v>-4.06179E-3</v>
      </c>
      <c r="DK880" s="53">
        <v>-2.83241E-3</v>
      </c>
      <c r="DL880" s="53">
        <v>-1.38619E-3</v>
      </c>
      <c r="DM880" s="53">
        <v>-2.8813999999999999E-4</v>
      </c>
      <c r="DN880" s="53">
        <v>-2.3088800000000001E-3</v>
      </c>
      <c r="DO880" s="53">
        <v>-1.8567099999999999E-3</v>
      </c>
      <c r="DP880" s="53">
        <v>1.21346E-3</v>
      </c>
      <c r="DQ880" s="53">
        <v>-3.0708799999999998E-3</v>
      </c>
      <c r="DR880" s="53">
        <v>-1.87897E-3</v>
      </c>
      <c r="DS880" s="53">
        <v>2.3108099999999999E-3</v>
      </c>
      <c r="DT880" s="53">
        <v>8.2841999999999996E-4</v>
      </c>
      <c r="DU880" s="53">
        <v>-1.01796E-3</v>
      </c>
      <c r="DV880" s="53">
        <v>-1.9104700000000001E-3</v>
      </c>
      <c r="DW880" s="53">
        <v>-1.8240999999999999E-3</v>
      </c>
      <c r="DX880" s="53">
        <v>-2.5796299999999999E-3</v>
      </c>
      <c r="DY880" s="53">
        <v>6.6651000000000004E-4</v>
      </c>
      <c r="DZ880" s="53">
        <v>1.15773E-3</v>
      </c>
      <c r="EA880" s="53">
        <v>9.4921000000000003E-4</v>
      </c>
      <c r="EB880" s="53">
        <v>9.8266999999999994E-4</v>
      </c>
      <c r="EC880" s="53">
        <v>1.2105200000000001E-3</v>
      </c>
      <c r="ED880" s="53">
        <v>-1.09344E-3</v>
      </c>
      <c r="EE880" s="53">
        <v>-1.7489300000000001E-3</v>
      </c>
      <c r="EF880" s="53">
        <v>2.5117E-4</v>
      </c>
      <c r="EG880" s="53">
        <v>-6.9833000000000004E-4</v>
      </c>
      <c r="EH880" s="53">
        <v>-1.7791599999999999E-3</v>
      </c>
      <c r="EI880" s="53">
        <v>-9.3309999999999999E-5</v>
      </c>
      <c r="EJ880" s="53">
        <v>1.46463E-3</v>
      </c>
      <c r="EK880" s="53">
        <v>2.8386000000000002E-3</v>
      </c>
      <c r="EL880" s="53">
        <v>6.7425999999999999E-4</v>
      </c>
      <c r="EM880" s="53">
        <v>9.9774999999999994E-4</v>
      </c>
      <c r="EN880" s="53">
        <v>4.7110299999999997E-3</v>
      </c>
      <c r="EO880" s="53">
        <v>-6.8521000000000001E-4</v>
      </c>
      <c r="EP880" s="53">
        <v>1.2043799999999999E-3</v>
      </c>
      <c r="EQ880" s="53">
        <v>6.4141800000000002E-3</v>
      </c>
      <c r="ER880" s="53">
        <v>4.1491000000000002E-3</v>
      </c>
      <c r="ES880" s="53">
        <v>1.7444800000000001E-3</v>
      </c>
      <c r="ET880" s="53">
        <v>4.0567000000000001E-4</v>
      </c>
      <c r="EU880" s="53">
        <v>4.7796999999999998E-4</v>
      </c>
      <c r="EV880" s="53">
        <v>-2.6227999999999999E-4</v>
      </c>
      <c r="EW880" s="53">
        <v>70.13212</v>
      </c>
      <c r="EX880" s="53">
        <v>68.990759999999995</v>
      </c>
      <c r="EY880" s="53">
        <v>67.992760000000004</v>
      </c>
      <c r="EZ880" s="53">
        <v>66.97578</v>
      </c>
      <c r="FA880" s="53">
        <v>66.101150000000004</v>
      </c>
      <c r="FB880" s="53">
        <v>65.186809999999994</v>
      </c>
      <c r="FC880" s="53">
        <v>64.44905</v>
      </c>
      <c r="FD880" s="53">
        <v>65.410089999999997</v>
      </c>
      <c r="FE880" s="53">
        <v>68.158590000000004</v>
      </c>
      <c r="FF880" s="53">
        <v>71.908090000000001</v>
      </c>
      <c r="FG880" s="53">
        <v>76.207539999999995</v>
      </c>
      <c r="FH880" s="53">
        <v>80.037710000000004</v>
      </c>
      <c r="FI880" s="53">
        <v>83.13261</v>
      </c>
      <c r="FJ880" s="53">
        <v>85.768979999999999</v>
      </c>
      <c r="FK880" s="53">
        <v>87.907340000000005</v>
      </c>
      <c r="FL880" s="53">
        <v>89.231769999999997</v>
      </c>
      <c r="FM880" s="53">
        <v>89.371880000000004</v>
      </c>
      <c r="FN880" s="53">
        <v>88.466030000000003</v>
      </c>
      <c r="FO880" s="53">
        <v>85.932069999999996</v>
      </c>
      <c r="FP880" s="53">
        <v>81.909589999999994</v>
      </c>
      <c r="FQ880" s="53">
        <v>77.985759999999999</v>
      </c>
      <c r="FR880" s="53">
        <v>75.329920000000001</v>
      </c>
      <c r="FS880" s="53">
        <v>73.622630000000001</v>
      </c>
      <c r="FT880" s="53">
        <v>71.932069999999996</v>
      </c>
      <c r="FU880" s="53">
        <v>91</v>
      </c>
      <c r="FV880" s="53">
        <v>189.21270000000001</v>
      </c>
      <c r="FW880" s="53">
        <v>16.571100000000001</v>
      </c>
      <c r="FX880" s="53">
        <v>1</v>
      </c>
    </row>
    <row r="881" spans="1:180" x14ac:dyDescent="0.3">
      <c r="A881" t="s">
        <v>174</v>
      </c>
      <c r="B881" t="s">
        <v>220</v>
      </c>
      <c r="C881" t="s">
        <v>0</v>
      </c>
      <c r="D881" t="s">
        <v>248</v>
      </c>
      <c r="E881" t="s">
        <v>187</v>
      </c>
      <c r="F881" t="s">
        <v>236</v>
      </c>
      <c r="G881" t="s">
        <v>242</v>
      </c>
      <c r="H881" s="53">
        <v>11</v>
      </c>
      <c r="I881" s="53">
        <v>2.545153E-2</v>
      </c>
      <c r="J881" s="53">
        <v>2.805562E-2</v>
      </c>
      <c r="K881" s="53">
        <v>2.9919089999999999E-2</v>
      </c>
      <c r="L881" s="53">
        <v>2.9533839999999999E-2</v>
      </c>
      <c r="M881" s="53">
        <v>2.9366340000000001E-2</v>
      </c>
      <c r="N881" s="53">
        <v>2.619877E-2</v>
      </c>
      <c r="O881" s="53">
        <v>1.6494060000000001E-2</v>
      </c>
      <c r="P881" s="53">
        <v>1.5853389999999998E-2</v>
      </c>
      <c r="Q881" s="53">
        <v>1.791361E-2</v>
      </c>
      <c r="R881" s="53">
        <v>1.7596560000000001E-2</v>
      </c>
      <c r="S881" s="53">
        <v>2.1663439999999999E-2</v>
      </c>
      <c r="T881" s="53">
        <v>1.9224149999999999E-2</v>
      </c>
      <c r="U881" s="53">
        <v>1.778631E-2</v>
      </c>
      <c r="V881" s="53">
        <v>1.8968829999999999E-2</v>
      </c>
      <c r="W881" s="53">
        <v>1.9243099999999999E-2</v>
      </c>
      <c r="X881" s="53">
        <v>1.9053609999999999E-2</v>
      </c>
      <c r="Y881" s="53">
        <v>2.120265E-2</v>
      </c>
      <c r="Z881" s="53">
        <v>2.451646E-2</v>
      </c>
      <c r="AA881" s="53">
        <v>2.3563690000000002E-2</v>
      </c>
      <c r="AB881" s="53">
        <v>2.4583899999999999E-2</v>
      </c>
      <c r="AC881" s="53">
        <v>2.6924179999999999E-2</v>
      </c>
      <c r="AD881" s="53">
        <v>2.6517499999999999E-2</v>
      </c>
      <c r="AE881" s="53">
        <v>2.2992700000000001E-2</v>
      </c>
      <c r="AF881" s="53">
        <v>2.2693850000000002E-2</v>
      </c>
      <c r="AG881" s="53">
        <v>-2.62335E-3</v>
      </c>
      <c r="AH881" s="53">
        <v>-2.7620800000000001E-3</v>
      </c>
      <c r="AI881" s="53">
        <v>-1.51114E-3</v>
      </c>
      <c r="AJ881" s="53">
        <v>-1.5638200000000001E-3</v>
      </c>
      <c r="AK881" s="53">
        <v>-1.0624E-3</v>
      </c>
      <c r="AL881" s="53">
        <v>-1.77129E-3</v>
      </c>
      <c r="AM881" s="53">
        <v>-2.5907600000000001E-3</v>
      </c>
      <c r="AN881" s="53">
        <v>-1.3072699999999999E-3</v>
      </c>
      <c r="AO881" s="53">
        <v>-6.8877000000000001E-4</v>
      </c>
      <c r="AP881" s="53">
        <v>-4.7400300000000001E-3</v>
      </c>
      <c r="AQ881" s="53">
        <v>-1.7502500000000001E-3</v>
      </c>
      <c r="AR881" s="53">
        <v>-2.1370600000000001E-3</v>
      </c>
      <c r="AS881" s="53">
        <v>-2.15912E-3</v>
      </c>
      <c r="AT881" s="53">
        <v>-2.1225599999999999E-3</v>
      </c>
      <c r="AU881" s="53">
        <v>-2.45481E-3</v>
      </c>
      <c r="AV881" s="53">
        <v>-2.4539000000000002E-3</v>
      </c>
      <c r="AW881" s="53">
        <v>-2.42633E-3</v>
      </c>
      <c r="AX881" s="53">
        <v>-2.6219500000000001E-3</v>
      </c>
      <c r="AY881" s="53">
        <v>-3.16015E-3</v>
      </c>
      <c r="AZ881" s="53">
        <v>-1.94929E-3</v>
      </c>
      <c r="BA881" s="53">
        <v>-2.4570400000000002E-3</v>
      </c>
      <c r="BB881" s="53">
        <v>-3.27611E-3</v>
      </c>
      <c r="BC881" s="53">
        <v>-5.1512700000000003E-3</v>
      </c>
      <c r="BD881" s="53">
        <v>-5.5032900000000001E-3</v>
      </c>
      <c r="BE881" s="53">
        <v>-6.5850000000000001E-5</v>
      </c>
      <c r="BF881" s="53">
        <v>1.78348E-3</v>
      </c>
      <c r="BG881" s="53">
        <v>3.8742899999999999E-3</v>
      </c>
      <c r="BH881" s="53">
        <v>4.3175599999999998E-3</v>
      </c>
      <c r="BI881" s="53">
        <v>4.4324300000000002E-3</v>
      </c>
      <c r="BJ881" s="53">
        <v>2.9471599999999999E-3</v>
      </c>
      <c r="BK881" s="53">
        <v>-1.2657E-4</v>
      </c>
      <c r="BL881" s="53">
        <v>1.2804E-4</v>
      </c>
      <c r="BM881" s="53">
        <v>1.3429099999999999E-3</v>
      </c>
      <c r="BN881" s="53">
        <v>-1.97423E-3</v>
      </c>
      <c r="BO881" s="53">
        <v>5.3777000000000002E-4</v>
      </c>
      <c r="BP881" s="53">
        <v>-6.1981000000000004E-4</v>
      </c>
      <c r="BQ881" s="53">
        <v>-6.2348000000000004E-4</v>
      </c>
      <c r="BR881" s="53">
        <v>1.7950999999999999E-4</v>
      </c>
      <c r="BS881" s="53">
        <v>-6.7970000000000001E-5</v>
      </c>
      <c r="BT881" s="53">
        <v>-6.6309999999999994E-5</v>
      </c>
      <c r="BU881" s="53">
        <v>1.0944500000000001E-3</v>
      </c>
      <c r="BV881" s="53">
        <v>3.0420999999999998E-3</v>
      </c>
      <c r="BW881" s="53">
        <v>1.9618499999999998E-3</v>
      </c>
      <c r="BX881" s="53">
        <v>2.5659900000000002E-3</v>
      </c>
      <c r="BY881" s="53">
        <v>1.78656E-3</v>
      </c>
      <c r="BZ881" s="53">
        <v>-6.9114000000000003E-4</v>
      </c>
      <c r="CA881" s="53">
        <v>-3.0247199999999998E-3</v>
      </c>
      <c r="CB881" s="53">
        <v>-3.05171E-3</v>
      </c>
      <c r="CC881" s="53">
        <v>1.7054699999999999E-3</v>
      </c>
      <c r="CD881" s="53">
        <v>4.9317099999999997E-3</v>
      </c>
      <c r="CE881" s="53">
        <v>7.60423E-3</v>
      </c>
      <c r="CF881" s="53">
        <v>8.3909899999999992E-3</v>
      </c>
      <c r="CG881" s="53">
        <v>8.2381399999999997E-3</v>
      </c>
      <c r="CH881" s="53">
        <v>6.2151400000000001E-3</v>
      </c>
      <c r="CI881" s="53">
        <v>1.58011E-3</v>
      </c>
      <c r="CJ881" s="53">
        <v>1.12213E-3</v>
      </c>
      <c r="CK881" s="53">
        <v>2.75005E-3</v>
      </c>
      <c r="CL881" s="53">
        <v>-5.8640000000000001E-5</v>
      </c>
      <c r="CM881" s="53">
        <v>2.1224400000000002E-3</v>
      </c>
      <c r="CN881" s="53">
        <v>4.3103999999999999E-4</v>
      </c>
      <c r="CO881" s="53">
        <v>4.4010000000000002E-4</v>
      </c>
      <c r="CP881" s="53">
        <v>1.77392E-3</v>
      </c>
      <c r="CQ881" s="53">
        <v>1.5851400000000001E-3</v>
      </c>
      <c r="CR881" s="53">
        <v>1.5873300000000001E-3</v>
      </c>
      <c r="CS881" s="53">
        <v>3.53294E-3</v>
      </c>
      <c r="CT881" s="53">
        <v>6.9649999999999998E-3</v>
      </c>
      <c r="CU881" s="53">
        <v>5.5093299999999998E-3</v>
      </c>
      <c r="CV881" s="53">
        <v>5.6932600000000003E-3</v>
      </c>
      <c r="CW881" s="53">
        <v>4.7256700000000004E-3</v>
      </c>
      <c r="CX881" s="53">
        <v>1.0991900000000001E-3</v>
      </c>
      <c r="CY881" s="53">
        <v>-1.5518800000000001E-3</v>
      </c>
      <c r="CZ881" s="53">
        <v>-1.3537499999999999E-3</v>
      </c>
      <c r="DA881" s="53">
        <v>3.47679E-3</v>
      </c>
      <c r="DB881" s="53">
        <v>8.0799500000000007E-3</v>
      </c>
      <c r="DC881" s="53">
        <v>1.1334169999999999E-2</v>
      </c>
      <c r="DD881" s="53">
        <v>1.246442E-2</v>
      </c>
      <c r="DE881" s="53">
        <v>1.204384E-2</v>
      </c>
      <c r="DF881" s="53">
        <v>9.4831199999999994E-3</v>
      </c>
      <c r="DG881" s="53">
        <v>3.2867999999999999E-3</v>
      </c>
      <c r="DH881" s="53">
        <v>2.1162199999999998E-3</v>
      </c>
      <c r="DI881" s="53">
        <v>4.1571899999999998E-3</v>
      </c>
      <c r="DJ881" s="53">
        <v>1.85695E-3</v>
      </c>
      <c r="DK881" s="53">
        <v>3.70711E-3</v>
      </c>
      <c r="DL881" s="53">
        <v>1.4818800000000001E-3</v>
      </c>
      <c r="DM881" s="53">
        <v>1.50369E-3</v>
      </c>
      <c r="DN881" s="53">
        <v>3.3683300000000001E-3</v>
      </c>
      <c r="DO881" s="53">
        <v>3.2382600000000002E-3</v>
      </c>
      <c r="DP881" s="53">
        <v>3.2409700000000001E-3</v>
      </c>
      <c r="DQ881" s="53">
        <v>5.9714299999999998E-3</v>
      </c>
      <c r="DR881" s="53">
        <v>1.0887900000000001E-2</v>
      </c>
      <c r="DS881" s="53">
        <v>9.0568200000000001E-3</v>
      </c>
      <c r="DT881" s="53">
        <v>8.82054E-3</v>
      </c>
      <c r="DU881" s="53">
        <v>7.6647699999999996E-3</v>
      </c>
      <c r="DV881" s="53">
        <v>2.88953E-3</v>
      </c>
      <c r="DW881" s="53">
        <v>-7.9040000000000002E-5</v>
      </c>
      <c r="DX881" s="53">
        <v>3.4420000000000002E-4</v>
      </c>
      <c r="DY881" s="53">
        <v>6.0342900000000003E-3</v>
      </c>
      <c r="DZ881" s="53">
        <v>1.262551E-2</v>
      </c>
      <c r="EA881" s="53">
        <v>1.6719600000000001E-2</v>
      </c>
      <c r="EB881" s="53">
        <v>1.8345799999999999E-2</v>
      </c>
      <c r="EC881" s="53">
        <v>1.7538689999999999E-2</v>
      </c>
      <c r="ED881" s="53">
        <v>1.420157E-2</v>
      </c>
      <c r="EE881" s="53">
        <v>5.7509900000000001E-3</v>
      </c>
      <c r="EF881" s="53">
        <v>3.5515199999999999E-3</v>
      </c>
      <c r="EG881" s="53">
        <v>6.1888799999999999E-3</v>
      </c>
      <c r="EH881" s="53">
        <v>4.6227500000000001E-3</v>
      </c>
      <c r="EI881" s="53">
        <v>5.9951300000000004E-3</v>
      </c>
      <c r="EJ881" s="53">
        <v>2.99913E-3</v>
      </c>
      <c r="EK881" s="53">
        <v>3.0393299999999998E-3</v>
      </c>
      <c r="EL881" s="53">
        <v>5.6703999999999999E-3</v>
      </c>
      <c r="EM881" s="53">
        <v>5.6251000000000001E-3</v>
      </c>
      <c r="EN881" s="53">
        <v>5.6285600000000003E-3</v>
      </c>
      <c r="EO881" s="53">
        <v>9.4922200000000009E-3</v>
      </c>
      <c r="EP881" s="53">
        <v>1.6551940000000001E-2</v>
      </c>
      <c r="EQ881" s="53">
        <v>1.417882E-2</v>
      </c>
      <c r="ER881" s="53">
        <v>1.333583E-2</v>
      </c>
      <c r="ES881" s="53">
        <v>1.190838E-2</v>
      </c>
      <c r="ET881" s="53">
        <v>5.4745000000000002E-3</v>
      </c>
      <c r="EU881" s="53">
        <v>2.0475100000000002E-3</v>
      </c>
      <c r="EV881" s="53">
        <v>2.7957799999999999E-3</v>
      </c>
      <c r="EW881" s="53">
        <v>70.25</v>
      </c>
      <c r="EX881" s="53">
        <v>69.1614</v>
      </c>
      <c r="EY881" s="53">
        <v>67.956050000000005</v>
      </c>
      <c r="EZ881" s="53">
        <v>66.862639999999999</v>
      </c>
      <c r="FA881" s="53">
        <v>65.701229999999995</v>
      </c>
      <c r="FB881" s="53">
        <v>64.760990000000007</v>
      </c>
      <c r="FC881" s="53">
        <v>64.664150000000006</v>
      </c>
      <c r="FD881" s="53">
        <v>66.772670000000005</v>
      </c>
      <c r="FE881" s="53">
        <v>70.184749999999994</v>
      </c>
      <c r="FF881" s="53">
        <v>73.934749999999994</v>
      </c>
      <c r="FG881" s="53">
        <v>77.676509999999993</v>
      </c>
      <c r="FH881" s="53">
        <v>81.261669999999995</v>
      </c>
      <c r="FI881" s="53">
        <v>84.097530000000006</v>
      </c>
      <c r="FJ881" s="53">
        <v>86.499309999999994</v>
      </c>
      <c r="FK881" s="53">
        <v>88.646289999999993</v>
      </c>
      <c r="FL881" s="53">
        <v>89.817989999999995</v>
      </c>
      <c r="FM881" s="53">
        <v>89.572800000000001</v>
      </c>
      <c r="FN881" s="53">
        <v>88.243129999999994</v>
      </c>
      <c r="FO881" s="53">
        <v>85.781589999999994</v>
      </c>
      <c r="FP881" s="53">
        <v>82.506870000000006</v>
      </c>
      <c r="FQ881" s="53">
        <v>78.014420000000001</v>
      </c>
      <c r="FR881" s="53">
        <v>74.677890000000005</v>
      </c>
      <c r="FS881" s="53">
        <v>72.103710000000007</v>
      </c>
      <c r="FT881" s="53">
        <v>70.150409999999994</v>
      </c>
      <c r="FU881" s="53">
        <v>91</v>
      </c>
      <c r="FV881" s="53">
        <v>176.42740000000001</v>
      </c>
      <c r="FW881" s="53">
        <v>14.873950000000001</v>
      </c>
      <c r="FX881" s="53">
        <v>1</v>
      </c>
    </row>
    <row r="882" spans="1:180" x14ac:dyDescent="0.3">
      <c r="A882" t="s">
        <v>174</v>
      </c>
      <c r="B882" t="s">
        <v>250</v>
      </c>
      <c r="C882" t="s">
        <v>0</v>
      </c>
      <c r="D882" t="s">
        <v>248</v>
      </c>
      <c r="E882" t="s">
        <v>187</v>
      </c>
      <c r="F882" t="s">
        <v>241</v>
      </c>
      <c r="G882" t="s">
        <v>242</v>
      </c>
      <c r="H882" s="53">
        <v>1099</v>
      </c>
      <c r="I882" s="53">
        <v>1.5070752000000001</v>
      </c>
      <c r="J882" s="53">
        <v>1.4723754</v>
      </c>
      <c r="K882" s="53">
        <v>1.4607205000000001</v>
      </c>
      <c r="L882" s="53">
        <v>1.4020284000000001</v>
      </c>
      <c r="M882" s="53">
        <v>1.4481809000000001</v>
      </c>
      <c r="N882" s="53">
        <v>1.4315089999999999</v>
      </c>
      <c r="O882" s="53">
        <v>1.3779108</v>
      </c>
      <c r="P882" s="53">
        <v>1.4274559</v>
      </c>
      <c r="Q882" s="53">
        <v>1.4655724999999999</v>
      </c>
      <c r="R882" s="53">
        <v>1.5086676000000001</v>
      </c>
      <c r="S882" s="53">
        <v>1.5669168</v>
      </c>
      <c r="T882" s="53">
        <v>1.5641320000000001</v>
      </c>
      <c r="U882" s="53">
        <v>1.5003966</v>
      </c>
      <c r="V882" s="53">
        <v>1.4248095000000001</v>
      </c>
      <c r="W882" s="53">
        <v>1.4211290000000001</v>
      </c>
      <c r="X882" s="53">
        <v>1.3931353</v>
      </c>
      <c r="Y882" s="53">
        <v>1.3677813000000001</v>
      </c>
      <c r="Z882" s="53">
        <v>1.3387150000000001</v>
      </c>
      <c r="AA882" s="53">
        <v>1.3378819</v>
      </c>
      <c r="AB882" s="53">
        <v>1.322441</v>
      </c>
      <c r="AC882" s="53">
        <v>1.3678572</v>
      </c>
      <c r="AD882" s="53">
        <v>1.3795659</v>
      </c>
      <c r="AE882" s="53">
        <v>1.3596794999999999</v>
      </c>
      <c r="AF882" s="53">
        <v>1.3088244</v>
      </c>
      <c r="AG882" s="53">
        <v>-1.1035939999999999E-2</v>
      </c>
      <c r="AH882" s="53">
        <v>-3.0606709999999999E-2</v>
      </c>
      <c r="AI882" s="53">
        <v>-1.308788E-2</v>
      </c>
      <c r="AJ882" s="53">
        <v>-5.7648699999999997E-2</v>
      </c>
      <c r="AK882" s="53">
        <v>-3.217619E-2</v>
      </c>
      <c r="AL882" s="53">
        <v>-8.1006190000000006E-2</v>
      </c>
      <c r="AM882" s="53">
        <v>-0.24444595</v>
      </c>
      <c r="AN882" s="53">
        <v>-0.29539591999999998</v>
      </c>
      <c r="AO882" s="53">
        <v>-0.31264472999999998</v>
      </c>
      <c r="AP882" s="53">
        <v>-0.29951035999999998</v>
      </c>
      <c r="AQ882" s="53">
        <v>-0.26586744000000001</v>
      </c>
      <c r="AR882" s="53">
        <v>-0.25302717000000002</v>
      </c>
      <c r="AS882" s="53">
        <v>-0.26892551999999997</v>
      </c>
      <c r="AT882" s="53">
        <v>-0.29533844999999997</v>
      </c>
      <c r="AU882" s="53">
        <v>-0.29636557000000002</v>
      </c>
      <c r="AV882" s="53">
        <v>-0.27108143000000001</v>
      </c>
      <c r="AW882" s="53">
        <v>-0.23331913000000001</v>
      </c>
      <c r="AX882" s="53">
        <v>-0.16738836000000001</v>
      </c>
      <c r="AY882" s="53">
        <v>-0.14918771</v>
      </c>
      <c r="AZ882" s="53">
        <v>-0.13160491999999999</v>
      </c>
      <c r="BA882" s="53">
        <v>-0.10588085</v>
      </c>
      <c r="BB882" s="53">
        <v>-9.256064E-2</v>
      </c>
      <c r="BC882" s="53">
        <v>-7.6674699999999998E-2</v>
      </c>
      <c r="BD882" s="53">
        <v>-8.2859210000000003E-2</v>
      </c>
      <c r="BE882" s="53">
        <v>0.16352338999999999</v>
      </c>
      <c r="BF882" s="53">
        <v>0.13809780999999999</v>
      </c>
      <c r="BG882" s="53">
        <v>0.14784538999999999</v>
      </c>
      <c r="BH882" s="53">
        <v>9.8120479999999996E-2</v>
      </c>
      <c r="BI882" s="53">
        <v>0.13384018</v>
      </c>
      <c r="BJ882" s="53">
        <v>7.9301750000000004E-2</v>
      </c>
      <c r="BK882" s="53">
        <v>-6.4306890000000005E-2</v>
      </c>
      <c r="BL882" s="53">
        <v>-0.10143814</v>
      </c>
      <c r="BM882" s="53">
        <v>-0.10669157999999999</v>
      </c>
      <c r="BN882" s="53">
        <v>-8.7656570000000003E-2</v>
      </c>
      <c r="BO882" s="53">
        <v>-3.2972090000000003E-2</v>
      </c>
      <c r="BP882" s="53">
        <v>-1.8374069999999999E-2</v>
      </c>
      <c r="BQ882" s="53">
        <v>-4.4215409999999997E-2</v>
      </c>
      <c r="BR882" s="53">
        <v>-7.9633209999999996E-2</v>
      </c>
      <c r="BS882" s="53">
        <v>-6.8570019999999995E-2</v>
      </c>
      <c r="BT882" s="53">
        <v>-5.022749E-2</v>
      </c>
      <c r="BU882" s="53">
        <v>-1.740245E-2</v>
      </c>
      <c r="BV882" s="53">
        <v>4.3675909999999998E-2</v>
      </c>
      <c r="BW882" s="53">
        <v>6.4748020000000003E-2</v>
      </c>
      <c r="BX882" s="53">
        <v>6.9289420000000004E-2</v>
      </c>
      <c r="BY882" s="53">
        <v>7.9180089999999995E-2</v>
      </c>
      <c r="BZ882" s="53">
        <v>8.9406070000000004E-2</v>
      </c>
      <c r="CA882" s="53">
        <v>9.3773599999999999E-2</v>
      </c>
      <c r="CB882" s="53">
        <v>7.8434970000000007E-2</v>
      </c>
      <c r="CC882" s="53">
        <v>0.28442264</v>
      </c>
      <c r="CD882" s="53">
        <v>0.25494206000000003</v>
      </c>
      <c r="CE882" s="53">
        <v>0.25930718000000003</v>
      </c>
      <c r="CF882" s="53">
        <v>0.20600568</v>
      </c>
      <c r="CG882" s="53">
        <v>0.24882261</v>
      </c>
      <c r="CH882" s="53">
        <v>0.19033053</v>
      </c>
      <c r="CI882" s="53">
        <v>6.0456759999999998E-2</v>
      </c>
      <c r="CJ882" s="53">
        <v>3.2896479999999999E-2</v>
      </c>
      <c r="CK882" s="53">
        <v>3.5951039999999997E-2</v>
      </c>
      <c r="CL882" s="53">
        <v>5.9072569999999998E-2</v>
      </c>
      <c r="CM882" s="53">
        <v>0.12833067000000001</v>
      </c>
      <c r="CN882" s="53">
        <v>0.14414594</v>
      </c>
      <c r="CO882" s="53">
        <v>0.11141827</v>
      </c>
      <c r="CP882" s="53">
        <v>6.9763640000000002E-2</v>
      </c>
      <c r="CQ882" s="53">
        <v>8.9200440000000006E-2</v>
      </c>
      <c r="CR882" s="53">
        <v>0.10273529000000001</v>
      </c>
      <c r="CS882" s="53">
        <v>0.13214068000000001</v>
      </c>
      <c r="CT882" s="53">
        <v>0.18985840000000001</v>
      </c>
      <c r="CU882" s="53">
        <v>0.21291926999999999</v>
      </c>
      <c r="CV882" s="53">
        <v>0.20842832</v>
      </c>
      <c r="CW882" s="53">
        <v>0.20735273000000001</v>
      </c>
      <c r="CX882" s="53">
        <v>0.21543565000000001</v>
      </c>
      <c r="CY882" s="53">
        <v>0.21182555</v>
      </c>
      <c r="CZ882" s="53">
        <v>0.19014689000000001</v>
      </c>
      <c r="DA882" s="53">
        <v>0.40532185999999998</v>
      </c>
      <c r="DB882" s="53">
        <v>0.37178620000000001</v>
      </c>
      <c r="DC882" s="53">
        <v>0.37076907999999997</v>
      </c>
      <c r="DD882" s="53">
        <v>0.31389088999999998</v>
      </c>
      <c r="DE882" s="53">
        <v>0.36380494000000002</v>
      </c>
      <c r="DF882" s="53">
        <v>0.30135931999999999</v>
      </c>
      <c r="DG882" s="53">
        <v>0.18522051</v>
      </c>
      <c r="DH882" s="53">
        <v>0.16723098</v>
      </c>
      <c r="DI882" s="53">
        <v>0.17859354</v>
      </c>
      <c r="DJ882" s="53">
        <v>0.20580182</v>
      </c>
      <c r="DK882" s="53">
        <v>0.28963332000000003</v>
      </c>
      <c r="DL882" s="53">
        <v>0.30666595000000002</v>
      </c>
      <c r="DM882" s="53">
        <v>0.26705182999999999</v>
      </c>
      <c r="DN882" s="53">
        <v>0.21916037999999999</v>
      </c>
      <c r="DO882" s="53">
        <v>0.24697102000000001</v>
      </c>
      <c r="DP882" s="53">
        <v>0.25569807</v>
      </c>
      <c r="DQ882" s="53">
        <v>0.28168391999999998</v>
      </c>
      <c r="DR882" s="53">
        <v>0.33604089999999998</v>
      </c>
      <c r="DS882" s="53">
        <v>0.36109052000000003</v>
      </c>
      <c r="DT882" s="53">
        <v>0.34756710000000002</v>
      </c>
      <c r="DU882" s="53">
        <v>0.33552546999999999</v>
      </c>
      <c r="DV882" s="53">
        <v>0.34146523000000001</v>
      </c>
      <c r="DW882" s="53">
        <v>0.32987749</v>
      </c>
      <c r="DX882" s="53">
        <v>0.30185880999999998</v>
      </c>
      <c r="DY882" s="53">
        <v>0.57988105999999995</v>
      </c>
      <c r="DZ882" s="53">
        <v>0.54049073000000003</v>
      </c>
      <c r="EA882" s="53">
        <v>0.53170234999999999</v>
      </c>
      <c r="EB882" s="53">
        <v>0.46966006999999999</v>
      </c>
      <c r="EC882" s="53">
        <v>0.52982130999999999</v>
      </c>
      <c r="ED882" s="53">
        <v>0.46166726000000002</v>
      </c>
      <c r="EE882" s="53">
        <v>0.36535947000000002</v>
      </c>
      <c r="EF882" s="53">
        <v>0.36118887999999999</v>
      </c>
      <c r="EG882" s="53">
        <v>0.38454680000000002</v>
      </c>
      <c r="EH882" s="53">
        <v>0.41765550000000001</v>
      </c>
      <c r="EI882" s="53">
        <v>0.52252867000000003</v>
      </c>
      <c r="EJ882" s="53">
        <v>0.54131892999999998</v>
      </c>
      <c r="EK882" s="53">
        <v>0.49176206</v>
      </c>
      <c r="EL882" s="53">
        <v>0.43486573000000001</v>
      </c>
      <c r="EM882" s="53">
        <v>0.47476657</v>
      </c>
      <c r="EN882" s="53">
        <v>0.47655201000000003</v>
      </c>
      <c r="EO882" s="53">
        <v>0.49760049000000001</v>
      </c>
      <c r="EP882" s="53">
        <v>0.54710528000000003</v>
      </c>
      <c r="EQ882" s="53">
        <v>0.57502624999999996</v>
      </c>
      <c r="ER882" s="53">
        <v>0.54846145000000002</v>
      </c>
      <c r="ES882" s="53">
        <v>0.52058641000000005</v>
      </c>
      <c r="ET882" s="53">
        <v>0.52343194000000004</v>
      </c>
      <c r="EU882" s="53">
        <v>0.50032578999999999</v>
      </c>
      <c r="EV882" s="53">
        <v>0.46315310999999998</v>
      </c>
      <c r="EW882" s="53">
        <v>74.939760000000007</v>
      </c>
      <c r="EX882" s="53">
        <v>73.257050000000007</v>
      </c>
      <c r="EY882" s="53">
        <v>71.640429999999995</v>
      </c>
      <c r="EZ882" s="53">
        <v>70.062989999999999</v>
      </c>
      <c r="FA882" s="53">
        <v>68.663669999999996</v>
      </c>
      <c r="FB882" s="53">
        <v>68.054209999999998</v>
      </c>
      <c r="FC882" s="53">
        <v>68.186189999999996</v>
      </c>
      <c r="FD882" s="53">
        <v>70.785989999999998</v>
      </c>
      <c r="FE882" s="53">
        <v>73.906170000000003</v>
      </c>
      <c r="FF882" s="53">
        <v>77.257239999999996</v>
      </c>
      <c r="FG882" s="53">
        <v>80.663629999999998</v>
      </c>
      <c r="FH882" s="53">
        <v>84.007289999999998</v>
      </c>
      <c r="FI882" s="53">
        <v>87.397210000000001</v>
      </c>
      <c r="FJ882" s="53">
        <v>90.018730000000005</v>
      </c>
      <c r="FK882" s="53">
        <v>91.842740000000006</v>
      </c>
      <c r="FL882" s="53">
        <v>93.075479999999999</v>
      </c>
      <c r="FM882" s="53">
        <v>93.349149999999995</v>
      </c>
      <c r="FN882" s="53">
        <v>92.223560000000006</v>
      </c>
      <c r="FO882" s="53">
        <v>90.208110000000005</v>
      </c>
      <c r="FP882" s="53">
        <v>87.943240000000003</v>
      </c>
      <c r="FQ882" s="53">
        <v>84.631680000000003</v>
      </c>
      <c r="FR882" s="53">
        <v>81.047539999999998</v>
      </c>
      <c r="FS882" s="53">
        <v>78.147810000000007</v>
      </c>
      <c r="FT882" s="53">
        <v>75.569569999999999</v>
      </c>
      <c r="FU882" s="53">
        <v>4230.8670000000002</v>
      </c>
      <c r="FV882" s="53">
        <v>4666.2209999999995</v>
      </c>
      <c r="FW882" s="53">
        <v>24.215789999999998</v>
      </c>
      <c r="FX882" s="53">
        <v>1</v>
      </c>
    </row>
    <row r="883" spans="1:180" x14ac:dyDescent="0.3">
      <c r="A883" t="s">
        <v>174</v>
      </c>
      <c r="B883" t="s">
        <v>250</v>
      </c>
      <c r="C883" t="s">
        <v>0</v>
      </c>
      <c r="D883" t="s">
        <v>227</v>
      </c>
      <c r="E883" t="s">
        <v>187</v>
      </c>
      <c r="F883" t="s">
        <v>241</v>
      </c>
      <c r="G883" t="s">
        <v>242</v>
      </c>
      <c r="H883" s="53">
        <v>1099</v>
      </c>
      <c r="I883" s="53">
        <v>1.2669679</v>
      </c>
      <c r="J883" s="53">
        <v>1.2563845</v>
      </c>
      <c r="K883" s="53">
        <v>1.2721606000000001</v>
      </c>
      <c r="L883" s="53">
        <v>1.227527</v>
      </c>
      <c r="M883" s="53">
        <v>1.2888336</v>
      </c>
      <c r="N883" s="53">
        <v>1.3366290999999999</v>
      </c>
      <c r="O883" s="53">
        <v>1.3875974</v>
      </c>
      <c r="P883" s="53">
        <v>1.5357569</v>
      </c>
      <c r="Q883" s="53">
        <v>1.5784069000000001</v>
      </c>
      <c r="R883" s="53">
        <v>1.5907233999999999</v>
      </c>
      <c r="S883" s="53">
        <v>1.6704140999999999</v>
      </c>
      <c r="T883" s="53">
        <v>1.6035915999999999</v>
      </c>
      <c r="U883" s="53">
        <v>1.4589840000000001</v>
      </c>
      <c r="V883" s="53">
        <v>1.4236743000000001</v>
      </c>
      <c r="W883" s="53">
        <v>1.3912922000000001</v>
      </c>
      <c r="X883" s="53">
        <v>1.3605917000000001</v>
      </c>
      <c r="Y883" s="53">
        <v>1.3291075000000001</v>
      </c>
      <c r="Z883" s="53">
        <v>1.2681481999999999</v>
      </c>
      <c r="AA883" s="53">
        <v>1.2951484</v>
      </c>
      <c r="AB883" s="53">
        <v>1.3307099</v>
      </c>
      <c r="AC883" s="53">
        <v>1.3957751</v>
      </c>
      <c r="AD883" s="53">
        <v>1.3915801999999999</v>
      </c>
      <c r="AE883" s="53">
        <v>1.3462574</v>
      </c>
      <c r="AF883" s="53">
        <v>1.3115785</v>
      </c>
      <c r="AG883" s="53">
        <v>-0.1371453</v>
      </c>
      <c r="AH883" s="53">
        <v>-0.14225995</v>
      </c>
      <c r="AI883" s="53">
        <v>-0.10672147</v>
      </c>
      <c r="AJ883" s="53">
        <v>-0.13676956000000001</v>
      </c>
      <c r="AK883" s="53">
        <v>-0.10395639</v>
      </c>
      <c r="AL883" s="53">
        <v>-0.10775135</v>
      </c>
      <c r="AM883" s="53">
        <v>-0.24944343999999999</v>
      </c>
      <c r="AN883" s="53">
        <v>-0.23392039000000001</v>
      </c>
      <c r="AO883" s="53">
        <v>-0.25354205000000002</v>
      </c>
      <c r="AP883" s="53">
        <v>-0.28677691</v>
      </c>
      <c r="AQ883" s="53">
        <v>-0.24046988</v>
      </c>
      <c r="AR883" s="53">
        <v>-0.27987255</v>
      </c>
      <c r="AS883" s="53">
        <v>-0.35777044000000002</v>
      </c>
      <c r="AT883" s="53">
        <v>-0.36621009999999998</v>
      </c>
      <c r="AU883" s="53">
        <v>-0.36112886999999999</v>
      </c>
      <c r="AV883" s="53">
        <v>-0.31395792</v>
      </c>
      <c r="AW883" s="53">
        <v>-0.25983877</v>
      </c>
      <c r="AX883" s="53">
        <v>-0.2216949</v>
      </c>
      <c r="AY883" s="53">
        <v>-0.18577562</v>
      </c>
      <c r="AZ883" s="53">
        <v>-0.12299008</v>
      </c>
      <c r="BA883" s="53">
        <v>-0.12180426</v>
      </c>
      <c r="BB883" s="53">
        <v>-0.13890227999999999</v>
      </c>
      <c r="BC883" s="53">
        <v>-0.15702050000000001</v>
      </c>
      <c r="BD883" s="53">
        <v>-0.1537357</v>
      </c>
      <c r="BE883" s="53">
        <v>-1.3848610000000001E-2</v>
      </c>
      <c r="BF883" s="53">
        <v>-1.80447E-2</v>
      </c>
      <c r="BG883" s="53">
        <v>1.260784E-2</v>
      </c>
      <c r="BH883" s="53">
        <v>-2.234355E-2</v>
      </c>
      <c r="BI883" s="53">
        <v>1.8348679999999999E-2</v>
      </c>
      <c r="BJ883" s="53">
        <v>5.11101E-3</v>
      </c>
      <c r="BK883" s="53">
        <v>-0.10010131999999999</v>
      </c>
      <c r="BL883" s="53">
        <v>-8.6141490000000001E-2</v>
      </c>
      <c r="BM883" s="53">
        <v>-0.10384407</v>
      </c>
      <c r="BN883" s="53">
        <v>-0.12847662000000001</v>
      </c>
      <c r="BO883" s="53">
        <v>-5.7406480000000003E-2</v>
      </c>
      <c r="BP883" s="53">
        <v>-0.10180728999999999</v>
      </c>
      <c r="BQ883" s="53">
        <v>-0.18899129000000001</v>
      </c>
      <c r="BR883" s="53">
        <v>-0.19208674000000001</v>
      </c>
      <c r="BS883" s="53">
        <v>-0.18356037</v>
      </c>
      <c r="BT883" s="53">
        <v>-0.14586389999999999</v>
      </c>
      <c r="BU883" s="53">
        <v>-9.4151109999999996E-2</v>
      </c>
      <c r="BV883" s="53">
        <v>-5.8290080000000001E-2</v>
      </c>
      <c r="BW883" s="53">
        <v>-2.161194E-2</v>
      </c>
      <c r="BX883" s="53">
        <v>2.6148620000000001E-2</v>
      </c>
      <c r="BY883" s="53">
        <v>1.9706499999999998E-2</v>
      </c>
      <c r="BZ883" s="53">
        <v>2.3941700000000002E-3</v>
      </c>
      <c r="CA883" s="53">
        <v>-2.4273940000000001E-2</v>
      </c>
      <c r="CB883" s="53">
        <v>-2.663602E-2</v>
      </c>
      <c r="CC883" s="53">
        <v>7.1546219999999994E-2</v>
      </c>
      <c r="CD883" s="53">
        <v>6.7986450000000004E-2</v>
      </c>
      <c r="CE883" s="53">
        <v>9.5255060000000003E-2</v>
      </c>
      <c r="CF883" s="53">
        <v>5.690754E-2</v>
      </c>
      <c r="CG883" s="53">
        <v>0.10305686</v>
      </c>
      <c r="CH883" s="53">
        <v>8.3279030000000004E-2</v>
      </c>
      <c r="CI883" s="53">
        <v>3.3325E-3</v>
      </c>
      <c r="CJ883" s="53">
        <v>1.6209589999999999E-2</v>
      </c>
      <c r="CK883" s="53">
        <v>-1.6375E-4</v>
      </c>
      <c r="CL883" s="53">
        <v>-1.8838290000000001E-2</v>
      </c>
      <c r="CM883" s="53">
        <v>6.9382620000000006E-2</v>
      </c>
      <c r="CN883" s="53">
        <v>2.1520069999999999E-2</v>
      </c>
      <c r="CO883" s="53">
        <v>-7.2095279999999998E-2</v>
      </c>
      <c r="CP883" s="53">
        <v>-7.1489399999999995E-2</v>
      </c>
      <c r="CQ883" s="53">
        <v>-6.0576989999999997E-2</v>
      </c>
      <c r="CR883" s="53">
        <v>-2.944254E-2</v>
      </c>
      <c r="CS883" s="53">
        <v>2.0603719999999999E-2</v>
      </c>
      <c r="CT883" s="53">
        <v>5.4883729999999999E-2</v>
      </c>
      <c r="CU883" s="53">
        <v>9.2087409999999995E-2</v>
      </c>
      <c r="CV883" s="53">
        <v>0.12944164999999999</v>
      </c>
      <c r="CW883" s="53">
        <v>0.11771653</v>
      </c>
      <c r="CX883" s="53">
        <v>0.10025573</v>
      </c>
      <c r="CY883" s="53">
        <v>6.7665870000000003E-2</v>
      </c>
      <c r="CZ883" s="53">
        <v>6.1392889999999999E-2</v>
      </c>
      <c r="DA883" s="53">
        <v>0.15694115</v>
      </c>
      <c r="DB883" s="53">
        <v>0.1540176</v>
      </c>
      <c r="DC883" s="53">
        <v>0.17790216</v>
      </c>
      <c r="DD883" s="53">
        <v>0.13615863</v>
      </c>
      <c r="DE883" s="53">
        <v>0.18776492</v>
      </c>
      <c r="DF883" s="53">
        <v>0.16144717</v>
      </c>
      <c r="DG883" s="53">
        <v>0.10676642</v>
      </c>
      <c r="DH883" s="53">
        <v>0.11856078</v>
      </c>
      <c r="DI883" s="53">
        <v>0.10351657</v>
      </c>
      <c r="DJ883" s="53">
        <v>9.0799930000000001E-2</v>
      </c>
      <c r="DK883" s="53">
        <v>0.19617171999999999</v>
      </c>
      <c r="DL883" s="53">
        <v>0.14484754</v>
      </c>
      <c r="DM883" s="53">
        <v>4.4800630000000001E-2</v>
      </c>
      <c r="DN883" s="53">
        <v>4.9107940000000003E-2</v>
      </c>
      <c r="DO883" s="53">
        <v>6.2406499999999997E-2</v>
      </c>
      <c r="DP883" s="53">
        <v>8.6978819999999998E-2</v>
      </c>
      <c r="DQ883" s="53">
        <v>0.13535854999999999</v>
      </c>
      <c r="DR883" s="53">
        <v>0.16805743000000001</v>
      </c>
      <c r="DS883" s="53">
        <v>0.20578664999999999</v>
      </c>
      <c r="DT883" s="53">
        <v>0.23273468</v>
      </c>
      <c r="DU883" s="53">
        <v>0.21572656000000001</v>
      </c>
      <c r="DV883" s="53">
        <v>0.19811717000000001</v>
      </c>
      <c r="DW883" s="53">
        <v>0.15960568</v>
      </c>
      <c r="DX883" s="53">
        <v>0.14942169</v>
      </c>
      <c r="DY883" s="53">
        <v>0.28023785000000001</v>
      </c>
      <c r="DZ883" s="53">
        <v>0.27823283999999998</v>
      </c>
      <c r="EA883" s="53">
        <v>0.29723158</v>
      </c>
      <c r="EB883" s="53">
        <v>0.25058464000000003</v>
      </c>
      <c r="EC883" s="53">
        <v>0.31007010000000002</v>
      </c>
      <c r="ED883" s="53">
        <v>0.27430951999999997</v>
      </c>
      <c r="EE883" s="53">
        <v>0.25610854</v>
      </c>
      <c r="EF883" s="53">
        <v>0.26633957000000003</v>
      </c>
      <c r="EG883" s="53">
        <v>0.25321454999999998</v>
      </c>
      <c r="EH883" s="53">
        <v>0.24910033000000001</v>
      </c>
      <c r="EI883" s="53">
        <v>0.37923511999999998</v>
      </c>
      <c r="EJ883" s="53">
        <v>0.32291269</v>
      </c>
      <c r="EK883" s="53">
        <v>0.21357977</v>
      </c>
      <c r="EL883" s="53">
        <v>0.22323129999999999</v>
      </c>
      <c r="EM883" s="53">
        <v>0.23997499999999999</v>
      </c>
      <c r="EN883" s="53">
        <v>0.25507273000000003</v>
      </c>
      <c r="EO883" s="53">
        <v>0.30104620999999998</v>
      </c>
      <c r="EP883" s="53">
        <v>0.33146225000000001</v>
      </c>
      <c r="EQ883" s="53">
        <v>0.36995032999999999</v>
      </c>
      <c r="ER883" s="53">
        <v>0.38187337999999998</v>
      </c>
      <c r="ES883" s="53">
        <v>0.35723742000000003</v>
      </c>
      <c r="ET883" s="53">
        <v>0.33941373000000002</v>
      </c>
      <c r="EU883" s="53">
        <v>0.29235223999999999</v>
      </c>
      <c r="EV883" s="53">
        <v>0.27652136999999999</v>
      </c>
      <c r="EW883" s="53">
        <v>70.596019999999996</v>
      </c>
      <c r="EX883" s="53">
        <v>68.983469999999997</v>
      </c>
      <c r="EY883" s="53">
        <v>67.470569999999995</v>
      </c>
      <c r="EZ883" s="53">
        <v>66.237499999999997</v>
      </c>
      <c r="FA883" s="53">
        <v>65.040660000000003</v>
      </c>
      <c r="FB883" s="53">
        <v>64.344999999999999</v>
      </c>
      <c r="FC883" s="53">
        <v>63.949579999999997</v>
      </c>
      <c r="FD883" s="53">
        <v>66.381069999999994</v>
      </c>
      <c r="FE883" s="53">
        <v>69.612750000000005</v>
      </c>
      <c r="FF883" s="53">
        <v>73.017359999999996</v>
      </c>
      <c r="FG883" s="53">
        <v>76.614530000000002</v>
      </c>
      <c r="FH883" s="53">
        <v>80.241320000000002</v>
      </c>
      <c r="FI883" s="53">
        <v>83.278030000000001</v>
      </c>
      <c r="FJ883" s="53">
        <v>85.55538</v>
      </c>
      <c r="FK883" s="53">
        <v>87.029439999999994</v>
      </c>
      <c r="FL883" s="53">
        <v>88.072950000000006</v>
      </c>
      <c r="FM883" s="53">
        <v>88.525720000000007</v>
      </c>
      <c r="FN883" s="53">
        <v>87.861949999999993</v>
      </c>
      <c r="FO883" s="53">
        <v>86.199860000000001</v>
      </c>
      <c r="FP883" s="53">
        <v>83.71593</v>
      </c>
      <c r="FQ883" s="53">
        <v>80.165660000000003</v>
      </c>
      <c r="FR883" s="53">
        <v>77.045320000000004</v>
      </c>
      <c r="FS883" s="53">
        <v>74.560969999999998</v>
      </c>
      <c r="FT883" s="53">
        <v>72.389399999999995</v>
      </c>
      <c r="FU883" s="53">
        <v>4230.8670000000002</v>
      </c>
      <c r="FV883" s="53">
        <v>4666.2209999999995</v>
      </c>
      <c r="FW883" s="53">
        <v>24.215789999999998</v>
      </c>
      <c r="FX883" s="53">
        <v>1</v>
      </c>
    </row>
    <row r="884" spans="1:180" x14ac:dyDescent="0.3">
      <c r="A884" t="s">
        <v>174</v>
      </c>
      <c r="B884" t="s">
        <v>250</v>
      </c>
      <c r="C884" t="s">
        <v>0</v>
      </c>
      <c r="D884" t="s">
        <v>248</v>
      </c>
      <c r="E884" t="s">
        <v>188</v>
      </c>
      <c r="F884" t="s">
        <v>241</v>
      </c>
      <c r="G884" t="s">
        <v>242</v>
      </c>
      <c r="H884" s="53">
        <v>1099</v>
      </c>
      <c r="I884" s="53">
        <v>1.5003778999999999</v>
      </c>
      <c r="J884" s="53">
        <v>1.4958258</v>
      </c>
      <c r="K884" s="53">
        <v>1.514899</v>
      </c>
      <c r="L884" s="53">
        <v>1.492686</v>
      </c>
      <c r="M884" s="53">
        <v>1.5268999999999999</v>
      </c>
      <c r="N884" s="53">
        <v>1.5127120000000001</v>
      </c>
      <c r="O884" s="53">
        <v>1.4850479000000001</v>
      </c>
      <c r="P884" s="53">
        <v>1.4988283</v>
      </c>
      <c r="Q884" s="53">
        <v>1.5428279</v>
      </c>
      <c r="R884" s="53">
        <v>1.5479491999999999</v>
      </c>
      <c r="S884" s="53">
        <v>1.5890397000000001</v>
      </c>
      <c r="T884" s="53">
        <v>1.5867625999999999</v>
      </c>
      <c r="U884" s="53">
        <v>1.5195829000000001</v>
      </c>
      <c r="V884" s="53">
        <v>1.4644889000000001</v>
      </c>
      <c r="W884" s="53">
        <v>1.4909671</v>
      </c>
      <c r="X884" s="53">
        <v>1.4588302</v>
      </c>
      <c r="Y884" s="53">
        <v>1.4175561000000001</v>
      </c>
      <c r="Z884" s="53">
        <v>1.4067376</v>
      </c>
      <c r="AA884" s="53">
        <v>1.4239128000000001</v>
      </c>
      <c r="AB884" s="53">
        <v>1.4127052</v>
      </c>
      <c r="AC884" s="53">
        <v>1.4604896999999999</v>
      </c>
      <c r="AD884" s="53">
        <v>1.4602556</v>
      </c>
      <c r="AE884" s="53">
        <v>1.3920143</v>
      </c>
      <c r="AF884" s="53">
        <v>1.3521525000000001</v>
      </c>
      <c r="AG884" s="53">
        <v>-0.17667237</v>
      </c>
      <c r="AH884" s="53">
        <v>-0.17446866999999999</v>
      </c>
      <c r="AI884" s="53">
        <v>-0.13185593000000001</v>
      </c>
      <c r="AJ884" s="53">
        <v>-0.13934298000000001</v>
      </c>
      <c r="AK884" s="53">
        <v>-0.11580471000000001</v>
      </c>
      <c r="AL884" s="53">
        <v>-0.16273805</v>
      </c>
      <c r="AM884" s="53">
        <v>-0.27154345000000002</v>
      </c>
      <c r="AN884" s="53">
        <v>-0.38542116999999998</v>
      </c>
      <c r="AO884" s="53">
        <v>-0.38394334000000002</v>
      </c>
      <c r="AP884" s="53">
        <v>-0.44244179</v>
      </c>
      <c r="AQ884" s="53">
        <v>-0.43013903999999997</v>
      </c>
      <c r="AR884" s="53">
        <v>-0.45345729000000001</v>
      </c>
      <c r="AS884" s="53">
        <v>-0.47522737999999998</v>
      </c>
      <c r="AT884" s="53">
        <v>-0.45614115999999999</v>
      </c>
      <c r="AU884" s="53">
        <v>-0.35747041000000002</v>
      </c>
      <c r="AV884" s="53">
        <v>-0.32221306</v>
      </c>
      <c r="AW884" s="53">
        <v>-0.29497785999999998</v>
      </c>
      <c r="AX884" s="53">
        <v>-0.23096848</v>
      </c>
      <c r="AY884" s="53">
        <v>-0.19289791000000001</v>
      </c>
      <c r="AZ884" s="53">
        <v>-0.18726619</v>
      </c>
      <c r="BA884" s="53">
        <v>-0.15019099</v>
      </c>
      <c r="BB884" s="53">
        <v>-0.15474985999999999</v>
      </c>
      <c r="BC884" s="53">
        <v>-0.20880835</v>
      </c>
      <c r="BD884" s="53">
        <v>-0.20242183999999999</v>
      </c>
      <c r="BE884" s="53">
        <v>-1.684921E-2</v>
      </c>
      <c r="BF884" s="53">
        <v>-9.8700100000000002E-3</v>
      </c>
      <c r="BG884" s="53">
        <v>2.7729750000000001E-2</v>
      </c>
      <c r="BH884" s="53">
        <v>1.3793440000000001E-2</v>
      </c>
      <c r="BI884" s="53">
        <v>4.1217230000000001E-2</v>
      </c>
      <c r="BJ884" s="53">
        <v>-6.9967800000000002E-3</v>
      </c>
      <c r="BK884" s="53">
        <v>-0.11034894000000001</v>
      </c>
      <c r="BL884" s="53">
        <v>-0.20412309000000001</v>
      </c>
      <c r="BM884" s="53">
        <v>-0.19926990999999999</v>
      </c>
      <c r="BN884" s="53">
        <v>-0.24278295</v>
      </c>
      <c r="BO884" s="53">
        <v>-0.20569818000000001</v>
      </c>
      <c r="BP884" s="53">
        <v>-0.20550344000000001</v>
      </c>
      <c r="BQ884" s="53">
        <v>-0.23146237</v>
      </c>
      <c r="BR884" s="53">
        <v>-0.23459287000000001</v>
      </c>
      <c r="BS884" s="53">
        <v>-0.15630626</v>
      </c>
      <c r="BT884" s="53">
        <v>-0.12976915</v>
      </c>
      <c r="BU884" s="53">
        <v>-0.10528738999999999</v>
      </c>
      <c r="BV884" s="53">
        <v>-3.756019E-2</v>
      </c>
      <c r="BW884" s="53">
        <v>2.95598E-3</v>
      </c>
      <c r="BX884" s="53">
        <v>1.57245E-3</v>
      </c>
      <c r="BY884" s="53">
        <v>1.6475879999999998E-2</v>
      </c>
      <c r="BZ884" s="53">
        <v>1.0053869999999999E-2</v>
      </c>
      <c r="CA884" s="53">
        <v>-4.642044E-2</v>
      </c>
      <c r="CB884" s="53">
        <v>-4.8704709999999998E-2</v>
      </c>
      <c r="CC884" s="53">
        <v>9.3843830000000003E-2</v>
      </c>
      <c r="CD884" s="53">
        <v>0.10413058</v>
      </c>
      <c r="CE884" s="53">
        <v>0.13825826999999999</v>
      </c>
      <c r="CF884" s="53">
        <v>0.11985529</v>
      </c>
      <c r="CG884" s="53">
        <v>0.1499702</v>
      </c>
      <c r="CH884" s="53">
        <v>0.10086908</v>
      </c>
      <c r="CI884" s="53">
        <v>1.29396E-3</v>
      </c>
      <c r="CJ884" s="53">
        <v>-7.8556520000000005E-2</v>
      </c>
      <c r="CK884" s="53">
        <v>-7.1365540000000005E-2</v>
      </c>
      <c r="CL884" s="53">
        <v>-0.10449984</v>
      </c>
      <c r="CM884" s="53">
        <v>-5.0251230000000001E-2</v>
      </c>
      <c r="CN884" s="53">
        <v>-3.3771389999999998E-2</v>
      </c>
      <c r="CO884" s="53">
        <v>-6.2631569999999998E-2</v>
      </c>
      <c r="CP884" s="53">
        <v>-8.1149059999999995E-2</v>
      </c>
      <c r="CQ884" s="53">
        <v>-1.6980539999999999E-2</v>
      </c>
      <c r="CR884" s="53">
        <v>3.5169099999999998E-3</v>
      </c>
      <c r="CS884" s="53">
        <v>2.6091690000000001E-2</v>
      </c>
      <c r="CT884" s="53">
        <v>9.6393839999999995E-2</v>
      </c>
      <c r="CU884" s="53">
        <v>0.13860379</v>
      </c>
      <c r="CV884" s="53">
        <v>0.13236158000000001</v>
      </c>
      <c r="CW884" s="53">
        <v>0.1319089</v>
      </c>
      <c r="CX884" s="53">
        <v>0.12419634</v>
      </c>
      <c r="CY884" s="53">
        <v>6.604902E-2</v>
      </c>
      <c r="CZ884" s="53">
        <v>5.7759150000000002E-2</v>
      </c>
      <c r="DA884" s="53">
        <v>0.20453685999999999</v>
      </c>
      <c r="DB884" s="53">
        <v>0.21813117000000001</v>
      </c>
      <c r="DC884" s="53">
        <v>0.24878678000000001</v>
      </c>
      <c r="DD884" s="53">
        <v>0.22591702999999999</v>
      </c>
      <c r="DE884" s="53">
        <v>0.25872306</v>
      </c>
      <c r="DF884" s="53">
        <v>0.20873494000000001</v>
      </c>
      <c r="DG884" s="53">
        <v>0.11293676</v>
      </c>
      <c r="DH884" s="53">
        <v>4.700994E-2</v>
      </c>
      <c r="DI884" s="53">
        <v>5.6538709999999999E-2</v>
      </c>
      <c r="DJ884" s="53">
        <v>3.3783260000000002E-2</v>
      </c>
      <c r="DK884" s="53">
        <v>0.10519584</v>
      </c>
      <c r="DL884" s="53">
        <v>0.13796066000000001</v>
      </c>
      <c r="DM884" s="53">
        <v>0.10619934</v>
      </c>
      <c r="DN884" s="53">
        <v>7.2294639999999993E-2</v>
      </c>
      <c r="DO884" s="53">
        <v>0.12234519000000001</v>
      </c>
      <c r="DP884" s="53">
        <v>0.13680297</v>
      </c>
      <c r="DQ884" s="53">
        <v>0.15747075999999999</v>
      </c>
      <c r="DR884" s="53">
        <v>0.23034776000000001</v>
      </c>
      <c r="DS884" s="53">
        <v>0.27425159999999998</v>
      </c>
      <c r="DT884" s="53">
        <v>0.26315060000000001</v>
      </c>
      <c r="DU884" s="53">
        <v>0.24734181999999999</v>
      </c>
      <c r="DV884" s="53">
        <v>0.23833881000000001</v>
      </c>
      <c r="DW884" s="53">
        <v>0.17851837000000001</v>
      </c>
      <c r="DX884" s="53">
        <v>0.16422312999999999</v>
      </c>
      <c r="DY884" s="53">
        <v>0.36436005999999999</v>
      </c>
      <c r="DZ884" s="53">
        <v>0.38272993999999999</v>
      </c>
      <c r="EA884" s="53">
        <v>0.40837235</v>
      </c>
      <c r="EB884" s="53">
        <v>0.37905356000000001</v>
      </c>
      <c r="EC884" s="53">
        <v>0.41574510999999997</v>
      </c>
      <c r="ED884" s="53">
        <v>0.36447621000000002</v>
      </c>
      <c r="EE884" s="53">
        <v>0.27413125999999999</v>
      </c>
      <c r="EF884" s="53">
        <v>0.22830802</v>
      </c>
      <c r="EG884" s="53">
        <v>0.24121214999999999</v>
      </c>
      <c r="EH884" s="53">
        <v>0.23344211000000001</v>
      </c>
      <c r="EI884" s="53">
        <v>0.3296367</v>
      </c>
      <c r="EJ884" s="53">
        <v>0.38591450999999999</v>
      </c>
      <c r="EK884" s="53">
        <v>0.34996423999999998</v>
      </c>
      <c r="EL884" s="53">
        <v>0.29384304</v>
      </c>
      <c r="EM884" s="53">
        <v>0.32350932999999998</v>
      </c>
      <c r="EN884" s="53">
        <v>0.32924688000000002</v>
      </c>
      <c r="EO884" s="53">
        <v>0.34716123999999998</v>
      </c>
      <c r="EP884" s="53">
        <v>0.42375605</v>
      </c>
      <c r="EQ884" s="53">
        <v>0.47010538000000002</v>
      </c>
      <c r="ER884" s="53">
        <v>0.45198925000000001</v>
      </c>
      <c r="ES884" s="53">
        <v>0.41400869000000001</v>
      </c>
      <c r="ET884" s="53">
        <v>0.40314253999999999</v>
      </c>
      <c r="EU884" s="53">
        <v>0.34090628000000001</v>
      </c>
      <c r="EV884" s="53">
        <v>0.31794014999999998</v>
      </c>
      <c r="EW884" s="53">
        <v>78.222830000000002</v>
      </c>
      <c r="EX884" s="53">
        <v>76.125839999999997</v>
      </c>
      <c r="EY884" s="53">
        <v>74.322100000000006</v>
      </c>
      <c r="EZ884" s="53">
        <v>72.755340000000004</v>
      </c>
      <c r="FA884" s="53">
        <v>71.391530000000003</v>
      </c>
      <c r="FB884" s="53">
        <v>70.616979999999998</v>
      </c>
      <c r="FC884" s="53">
        <v>70.376739999999998</v>
      </c>
      <c r="FD884" s="53">
        <v>72.134659999999997</v>
      </c>
      <c r="FE884" s="53">
        <v>75.312240000000003</v>
      </c>
      <c r="FF884" s="53">
        <v>78.401889999999995</v>
      </c>
      <c r="FG884" s="53">
        <v>81.895309999999995</v>
      </c>
      <c r="FH884" s="53">
        <v>85.976320000000001</v>
      </c>
      <c r="FI884" s="53">
        <v>89.672989999999999</v>
      </c>
      <c r="FJ884" s="53">
        <v>92.169889999999995</v>
      </c>
      <c r="FK884" s="53">
        <v>93.944789999999998</v>
      </c>
      <c r="FL884" s="53">
        <v>95.078990000000005</v>
      </c>
      <c r="FM884" s="53">
        <v>94.981189999999998</v>
      </c>
      <c r="FN884" s="53">
        <v>94.017619999999994</v>
      </c>
      <c r="FO884" s="53">
        <v>92.557149999999993</v>
      </c>
      <c r="FP884" s="53">
        <v>90.295339999999996</v>
      </c>
      <c r="FQ884" s="53">
        <v>86.839939999999999</v>
      </c>
      <c r="FR884" s="53">
        <v>83.881349999999998</v>
      </c>
      <c r="FS884" s="53">
        <v>81.271320000000003</v>
      </c>
      <c r="FT884" s="53">
        <v>79.285659999999993</v>
      </c>
      <c r="FU884" s="53">
        <v>4231</v>
      </c>
      <c r="FV884" s="53">
        <v>5299.335</v>
      </c>
      <c r="FW884" s="53">
        <v>80.416420000000002</v>
      </c>
      <c r="FX884" s="53">
        <v>1</v>
      </c>
    </row>
    <row r="885" spans="1:180" x14ac:dyDescent="0.3">
      <c r="A885" t="s">
        <v>174</v>
      </c>
      <c r="B885" t="s">
        <v>250</v>
      </c>
      <c r="C885" t="s">
        <v>0</v>
      </c>
      <c r="D885" t="s">
        <v>227</v>
      </c>
      <c r="E885" t="s">
        <v>190</v>
      </c>
      <c r="F885" t="s">
        <v>241</v>
      </c>
      <c r="G885" t="s">
        <v>242</v>
      </c>
      <c r="H885" s="53">
        <v>1099</v>
      </c>
      <c r="I885" s="53">
        <v>0.98958641999999997</v>
      </c>
      <c r="J885" s="53">
        <v>0.99746581000000001</v>
      </c>
      <c r="K885" s="53">
        <v>1.0257547</v>
      </c>
      <c r="L885" s="53">
        <v>1.0264015</v>
      </c>
      <c r="M885" s="53">
        <v>1.0223264000000001</v>
      </c>
      <c r="N885" s="53">
        <v>1.0422035000000001</v>
      </c>
      <c r="O885" s="53">
        <v>1.0641263999999999</v>
      </c>
      <c r="P885" s="53">
        <v>1.0878262000000001</v>
      </c>
      <c r="Q885" s="53">
        <v>1.1466691</v>
      </c>
      <c r="R885" s="53">
        <v>1.1686688999999999</v>
      </c>
      <c r="S885" s="53">
        <v>1.1530191000000001</v>
      </c>
      <c r="T885" s="53">
        <v>1.0868492000000001</v>
      </c>
      <c r="U885" s="53">
        <v>1.0603103</v>
      </c>
      <c r="V885" s="53">
        <v>1.0531541</v>
      </c>
      <c r="W885" s="53">
        <v>1.018616</v>
      </c>
      <c r="X885" s="53">
        <v>1.0454387000000001</v>
      </c>
      <c r="Y885" s="53">
        <v>1.0146090999999999</v>
      </c>
      <c r="Z885" s="53">
        <v>1.0099967999999999</v>
      </c>
      <c r="AA885" s="53">
        <v>1.0263453</v>
      </c>
      <c r="AB885" s="53">
        <v>1.0451600000000001</v>
      </c>
      <c r="AC885" s="53">
        <v>1.0195046000000001</v>
      </c>
      <c r="AD885" s="53">
        <v>1.0249066</v>
      </c>
      <c r="AE885" s="53">
        <v>0.98688244000000003</v>
      </c>
      <c r="AF885" s="53">
        <v>0.97547702000000003</v>
      </c>
      <c r="AG885" s="53">
        <v>-0.12687439</v>
      </c>
      <c r="AH885" s="53">
        <v>-9.8689319999999997E-2</v>
      </c>
      <c r="AI885" s="53">
        <v>-5.7619910000000003E-2</v>
      </c>
      <c r="AJ885" s="53">
        <v>-6.816767E-2</v>
      </c>
      <c r="AK885" s="53">
        <v>-7.1652489999999999E-2</v>
      </c>
      <c r="AL885" s="53">
        <v>-9.5466830000000003E-2</v>
      </c>
      <c r="AM885" s="53">
        <v>-0.10743066</v>
      </c>
      <c r="AN885" s="53">
        <v>-0.23639523000000001</v>
      </c>
      <c r="AO885" s="53">
        <v>-0.25568389000000002</v>
      </c>
      <c r="AP885" s="53">
        <v>-0.28821944999999999</v>
      </c>
      <c r="AQ885" s="53">
        <v>-0.32414905999999999</v>
      </c>
      <c r="AR885" s="53">
        <v>-0.38649708999999999</v>
      </c>
      <c r="AS885" s="53">
        <v>-0.37580140000000001</v>
      </c>
      <c r="AT885" s="53">
        <v>-0.38042973000000002</v>
      </c>
      <c r="AU885" s="53">
        <v>-0.38559734000000001</v>
      </c>
      <c r="AV885" s="53">
        <v>-0.28891611</v>
      </c>
      <c r="AW885" s="53">
        <v>-0.26828821000000003</v>
      </c>
      <c r="AX885" s="53">
        <v>-0.18195747000000001</v>
      </c>
      <c r="AY885" s="53">
        <v>-0.15243514999999999</v>
      </c>
      <c r="AZ885" s="53">
        <v>-0.12959693999999999</v>
      </c>
      <c r="BA885" s="53">
        <v>-0.14635064</v>
      </c>
      <c r="BB885" s="53">
        <v>-0.14048242</v>
      </c>
      <c r="BC885" s="53">
        <v>-0.14834829999999999</v>
      </c>
      <c r="BD885" s="53">
        <v>-0.14411824000000001</v>
      </c>
      <c r="BE885" s="53">
        <v>-2.7421099999999999E-3</v>
      </c>
      <c r="BF885" s="53">
        <v>1.762027E-2</v>
      </c>
      <c r="BG885" s="53">
        <v>5.6994360000000001E-2</v>
      </c>
      <c r="BH885" s="53">
        <v>5.2794199999999999E-2</v>
      </c>
      <c r="BI885" s="53">
        <v>4.3494350000000001E-2</v>
      </c>
      <c r="BJ885" s="53">
        <v>2.7249490000000001E-2</v>
      </c>
      <c r="BK885" s="53">
        <v>5.5844600000000003E-3</v>
      </c>
      <c r="BL885" s="53">
        <v>-9.9750519999999995E-2</v>
      </c>
      <c r="BM885" s="53">
        <v>-0.1198232</v>
      </c>
      <c r="BN885" s="53">
        <v>-0.14419715</v>
      </c>
      <c r="BO885" s="53">
        <v>-0.17030928000000001</v>
      </c>
      <c r="BP885" s="53">
        <v>-0.22834055</v>
      </c>
      <c r="BQ885" s="53">
        <v>-0.22076646</v>
      </c>
      <c r="BR885" s="53">
        <v>-0.21832075000000001</v>
      </c>
      <c r="BS885" s="53">
        <v>-0.22377959</v>
      </c>
      <c r="BT885" s="53">
        <v>-0.14027054</v>
      </c>
      <c r="BU885" s="53">
        <v>-0.11754705999999999</v>
      </c>
      <c r="BV885" s="53">
        <v>-5.2743760000000001E-2</v>
      </c>
      <c r="BW885" s="53">
        <v>-1.9304809999999999E-2</v>
      </c>
      <c r="BX885" s="53">
        <v>6.3508999999999996E-3</v>
      </c>
      <c r="BY885" s="53">
        <v>-2.1116739999999998E-2</v>
      </c>
      <c r="BZ885" s="53">
        <v>-1.020894E-2</v>
      </c>
      <c r="CA885" s="53">
        <v>-2.7716560000000001E-2</v>
      </c>
      <c r="CB885" s="53">
        <v>-2.3344960000000001E-2</v>
      </c>
      <c r="CC885" s="53">
        <v>8.3231559999999996E-2</v>
      </c>
      <c r="CD885" s="53">
        <v>9.8175979999999996E-2</v>
      </c>
      <c r="CE885" s="53">
        <v>0.13637589999999999</v>
      </c>
      <c r="CF885" s="53">
        <v>0.13657195999999999</v>
      </c>
      <c r="CG885" s="53">
        <v>0.12324461</v>
      </c>
      <c r="CH885" s="53">
        <v>0.11224252</v>
      </c>
      <c r="CI885" s="53">
        <v>8.385832E-2</v>
      </c>
      <c r="CJ885" s="53">
        <v>-5.1106800000000003E-3</v>
      </c>
      <c r="CK885" s="53">
        <v>-2.5726599999999999E-2</v>
      </c>
      <c r="CL885" s="53">
        <v>-4.4447739999999999E-2</v>
      </c>
      <c r="CM885" s="53">
        <v>-6.3760239999999996E-2</v>
      </c>
      <c r="CN885" s="53">
        <v>-0.11880179</v>
      </c>
      <c r="CO885" s="53">
        <v>-0.11338976000000001</v>
      </c>
      <c r="CP885" s="53">
        <v>-0.10604449000000001</v>
      </c>
      <c r="CQ885" s="53">
        <v>-0.11170521999999999</v>
      </c>
      <c r="CR885" s="53">
        <v>-3.7319070000000003E-2</v>
      </c>
      <c r="CS885" s="53">
        <v>-1.314426E-2</v>
      </c>
      <c r="CT885" s="53">
        <v>3.6749240000000002E-2</v>
      </c>
      <c r="CU885" s="53">
        <v>7.2900850000000003E-2</v>
      </c>
      <c r="CV885" s="53">
        <v>0.10050806</v>
      </c>
      <c r="CW885" s="53">
        <v>6.5619860000000002E-2</v>
      </c>
      <c r="CX885" s="53">
        <v>8.0018080000000005E-2</v>
      </c>
      <c r="CY885" s="53">
        <v>5.5832609999999998E-2</v>
      </c>
      <c r="CZ885" s="53">
        <v>6.030224E-2</v>
      </c>
      <c r="DA885" s="53">
        <v>0.16920521999999999</v>
      </c>
      <c r="DB885" s="53">
        <v>0.17873158</v>
      </c>
      <c r="DC885" s="53">
        <v>0.21575743999999999</v>
      </c>
      <c r="DD885" s="53">
        <v>0.22034983</v>
      </c>
      <c r="DE885" s="53">
        <v>0.20299486</v>
      </c>
      <c r="DF885" s="53">
        <v>0.19723555000000001</v>
      </c>
      <c r="DG885" s="53">
        <v>0.16213216999999999</v>
      </c>
      <c r="DH885" s="53">
        <v>8.9529049999999999E-2</v>
      </c>
      <c r="DI885" s="53">
        <v>6.8370109999999998E-2</v>
      </c>
      <c r="DJ885" s="53">
        <v>5.5301790000000003E-2</v>
      </c>
      <c r="DK885" s="53">
        <v>4.2788689999999997E-2</v>
      </c>
      <c r="DL885" s="53">
        <v>-9.2630300000000002E-3</v>
      </c>
      <c r="DM885" s="53">
        <v>-6.0129600000000004E-3</v>
      </c>
      <c r="DN885" s="53">
        <v>6.2317700000000002E-3</v>
      </c>
      <c r="DO885" s="53">
        <v>3.6926E-4</v>
      </c>
      <c r="DP885" s="53">
        <v>6.5632389999999999E-2</v>
      </c>
      <c r="DQ885" s="53">
        <v>9.1258649999999997E-2</v>
      </c>
      <c r="DR885" s="53">
        <v>0.12624224000000001</v>
      </c>
      <c r="DS885" s="53">
        <v>0.16510651000000001</v>
      </c>
      <c r="DT885" s="53">
        <v>0.19466510000000001</v>
      </c>
      <c r="DU885" s="53">
        <v>0.15235657</v>
      </c>
      <c r="DV885" s="53">
        <v>0.17024510000000001</v>
      </c>
      <c r="DW885" s="53">
        <v>0.13938176999999999</v>
      </c>
      <c r="DX885" s="53">
        <v>0.14394944000000001</v>
      </c>
      <c r="DY885" s="53">
        <v>0.29333761000000003</v>
      </c>
      <c r="DZ885" s="53">
        <v>0.29504117000000002</v>
      </c>
      <c r="EA885" s="53">
        <v>0.33037170999999999</v>
      </c>
      <c r="EB885" s="53">
        <v>0.34131159</v>
      </c>
      <c r="EC885" s="53">
        <v>0.31814171000000002</v>
      </c>
      <c r="ED885" s="53">
        <v>0.31995198000000002</v>
      </c>
      <c r="EE885" s="53">
        <v>0.27514717999999999</v>
      </c>
      <c r="EF885" s="53">
        <v>0.22617376</v>
      </c>
      <c r="EG885" s="53">
        <v>0.20423068999999999</v>
      </c>
      <c r="EH885" s="53">
        <v>0.19932409000000001</v>
      </c>
      <c r="EI885" s="53">
        <v>0.19662846</v>
      </c>
      <c r="EJ885" s="53">
        <v>0.14889351000000001</v>
      </c>
      <c r="EK885" s="53">
        <v>0.14902198</v>
      </c>
      <c r="EL885" s="53">
        <v>0.16834086000000001</v>
      </c>
      <c r="EM885" s="53">
        <v>0.16218689999999999</v>
      </c>
      <c r="EN885" s="53">
        <v>0.21427784999999999</v>
      </c>
      <c r="EO885" s="53">
        <v>0.24199979999999999</v>
      </c>
      <c r="EP885" s="53">
        <v>0.25545595999999998</v>
      </c>
      <c r="EQ885" s="53">
        <v>0.29823684</v>
      </c>
      <c r="ER885" s="53">
        <v>0.33061294000000002</v>
      </c>
      <c r="ES885" s="53">
        <v>0.27759047999999997</v>
      </c>
      <c r="ET885" s="53">
        <v>0.30051857999999998</v>
      </c>
      <c r="EU885" s="53">
        <v>0.26001351</v>
      </c>
      <c r="EV885" s="53">
        <v>0.26472272000000002</v>
      </c>
      <c r="EW885" s="53">
        <v>70.16489</v>
      </c>
      <c r="EX885" s="53">
        <v>68.448099999999997</v>
      </c>
      <c r="EY885" s="53">
        <v>66.80838</v>
      </c>
      <c r="EZ885" s="53">
        <v>65.426950000000005</v>
      </c>
      <c r="FA885" s="53">
        <v>64.336320000000001</v>
      </c>
      <c r="FB885" s="53">
        <v>63.657969999999999</v>
      </c>
      <c r="FC885" s="53">
        <v>62.986750000000001</v>
      </c>
      <c r="FD885" s="53">
        <v>63.488570000000003</v>
      </c>
      <c r="FE885" s="53">
        <v>66.670689999999993</v>
      </c>
      <c r="FF885" s="53">
        <v>71.108350000000002</v>
      </c>
      <c r="FG885" s="53">
        <v>75.54195</v>
      </c>
      <c r="FH885" s="53">
        <v>79.473969999999994</v>
      </c>
      <c r="FI885" s="53">
        <v>82.957350000000005</v>
      </c>
      <c r="FJ885" s="53">
        <v>86.002809999999997</v>
      </c>
      <c r="FK885" s="53">
        <v>87.465149999999994</v>
      </c>
      <c r="FL885" s="53">
        <v>88.441659999999999</v>
      </c>
      <c r="FM885" s="53">
        <v>88.302080000000004</v>
      </c>
      <c r="FN885" s="53">
        <v>86.988560000000007</v>
      </c>
      <c r="FO885" s="53">
        <v>84.779849999999996</v>
      </c>
      <c r="FP885" s="53">
        <v>81.210840000000005</v>
      </c>
      <c r="FQ885" s="53">
        <v>78.025270000000006</v>
      </c>
      <c r="FR885" s="53">
        <v>75.287469999999999</v>
      </c>
      <c r="FS885" s="53">
        <v>72.998180000000005</v>
      </c>
      <c r="FT885" s="53">
        <v>71.339659999999995</v>
      </c>
      <c r="FU885" s="53">
        <v>4228.3999999999996</v>
      </c>
      <c r="FV885" s="53">
        <v>3571.462</v>
      </c>
      <c r="FW885" s="53">
        <v>27.207619999999999</v>
      </c>
      <c r="FX885" s="53">
        <v>1</v>
      </c>
    </row>
    <row r="886" spans="1:180" x14ac:dyDescent="0.3">
      <c r="A886" t="s">
        <v>174</v>
      </c>
      <c r="B886" t="s">
        <v>250</v>
      </c>
      <c r="C886" t="s">
        <v>0</v>
      </c>
      <c r="D886" t="s">
        <v>248</v>
      </c>
      <c r="E886" t="s">
        <v>189</v>
      </c>
      <c r="F886" t="s">
        <v>241</v>
      </c>
      <c r="G886" t="s">
        <v>242</v>
      </c>
      <c r="H886" s="53">
        <v>1099</v>
      </c>
      <c r="I886" s="53">
        <v>1.1127045</v>
      </c>
      <c r="J886" s="53">
        <v>1.1337625</v>
      </c>
      <c r="K886" s="53">
        <v>1.1468087</v>
      </c>
      <c r="L886" s="53">
        <v>1.1517310999999999</v>
      </c>
      <c r="M886" s="53">
        <v>1.1220131</v>
      </c>
      <c r="N886" s="53">
        <v>1.1499507</v>
      </c>
      <c r="O886" s="53">
        <v>1.0740418</v>
      </c>
      <c r="P886" s="53">
        <v>1.0264355999999999</v>
      </c>
      <c r="Q886" s="53">
        <v>1.0687519000000001</v>
      </c>
      <c r="R886" s="53">
        <v>1.1048477999999999</v>
      </c>
      <c r="S886" s="53">
        <v>1.0861295</v>
      </c>
      <c r="T886" s="53">
        <v>1.0853269000000001</v>
      </c>
      <c r="U886" s="53">
        <v>1.0702446000000001</v>
      </c>
      <c r="V886" s="53">
        <v>1.0602511999999999</v>
      </c>
      <c r="W886" s="53">
        <v>1.0659038999999999</v>
      </c>
      <c r="X886" s="53">
        <v>1.0466918000000001</v>
      </c>
      <c r="Y886" s="53">
        <v>1.0178153999999999</v>
      </c>
      <c r="Z886" s="53">
        <v>1.0447966</v>
      </c>
      <c r="AA886" s="53">
        <v>1.0154204</v>
      </c>
      <c r="AB886" s="53">
        <v>1.0573315999999999</v>
      </c>
      <c r="AC886" s="53">
        <v>1.0556368</v>
      </c>
      <c r="AD886" s="53">
        <v>1.0090105</v>
      </c>
      <c r="AE886" s="53">
        <v>0.97086450999999996</v>
      </c>
      <c r="AF886" s="53">
        <v>0.90332886999999995</v>
      </c>
      <c r="AG886" s="53">
        <v>-0.31667893000000003</v>
      </c>
      <c r="AH886" s="53">
        <v>-0.287101</v>
      </c>
      <c r="AI886" s="53">
        <v>-0.24208761000000001</v>
      </c>
      <c r="AJ886" s="53">
        <v>-0.25201235</v>
      </c>
      <c r="AK886" s="53">
        <v>-0.27599275000000001</v>
      </c>
      <c r="AL886" s="53">
        <v>-0.27803832000000001</v>
      </c>
      <c r="AM886" s="53">
        <v>-0.45698815999999998</v>
      </c>
      <c r="AN886" s="53">
        <v>-0.62514846000000002</v>
      </c>
      <c r="AO886" s="53">
        <v>-0.57858514000000005</v>
      </c>
      <c r="AP886" s="53">
        <v>-0.56522492999999996</v>
      </c>
      <c r="AQ886" s="53">
        <v>-0.57432443</v>
      </c>
      <c r="AR886" s="53">
        <v>-0.52495800999999997</v>
      </c>
      <c r="AS886" s="53">
        <v>-0.50689441000000002</v>
      </c>
      <c r="AT886" s="53">
        <v>-0.50160073999999999</v>
      </c>
      <c r="AU886" s="53">
        <v>-0.47511187999999999</v>
      </c>
      <c r="AV886" s="53">
        <v>-0.44922493000000002</v>
      </c>
      <c r="AW886" s="53">
        <v>-0.42607877999999999</v>
      </c>
      <c r="AX886" s="53">
        <v>-0.32239593999999999</v>
      </c>
      <c r="AY886" s="53">
        <v>-0.31914904999999999</v>
      </c>
      <c r="AZ886" s="53">
        <v>-0.25490646</v>
      </c>
      <c r="BA886" s="53">
        <v>-0.28105122999999999</v>
      </c>
      <c r="BB886" s="53">
        <v>-0.32611132999999998</v>
      </c>
      <c r="BC886" s="53">
        <v>-0.34153435999999998</v>
      </c>
      <c r="BD886" s="53">
        <v>-0.38976023999999998</v>
      </c>
      <c r="BE886" s="53">
        <v>-0.15171815</v>
      </c>
      <c r="BF886" s="53">
        <v>-0.11773334000000001</v>
      </c>
      <c r="BG886" s="53">
        <v>-8.5638370000000005E-2</v>
      </c>
      <c r="BH886" s="53">
        <v>-8.7937689999999999E-2</v>
      </c>
      <c r="BI886" s="53">
        <v>-0.11856243</v>
      </c>
      <c r="BJ886" s="53">
        <v>-0.11450899</v>
      </c>
      <c r="BK886" s="53">
        <v>-0.25012020000000001</v>
      </c>
      <c r="BL886" s="53">
        <v>-0.38056809000000003</v>
      </c>
      <c r="BM886" s="53">
        <v>-0.34960773000000001</v>
      </c>
      <c r="BN886" s="53">
        <v>-0.34391842</v>
      </c>
      <c r="BO886" s="53">
        <v>-0.35444344</v>
      </c>
      <c r="BP886" s="53">
        <v>-0.32239693000000003</v>
      </c>
      <c r="BQ886" s="53">
        <v>-0.30526571000000002</v>
      </c>
      <c r="BR886" s="53">
        <v>-0.29674933999999997</v>
      </c>
      <c r="BS886" s="53">
        <v>-0.26985033000000003</v>
      </c>
      <c r="BT886" s="53">
        <v>-0.25327234999999998</v>
      </c>
      <c r="BU886" s="53">
        <v>-0.23477212</v>
      </c>
      <c r="BV886" s="53">
        <v>-0.13818156000000001</v>
      </c>
      <c r="BW886" s="53">
        <v>-0.14154274</v>
      </c>
      <c r="BX886" s="53">
        <v>-8.0970249999999994E-2</v>
      </c>
      <c r="BY886" s="53">
        <v>-0.11811964</v>
      </c>
      <c r="BZ886" s="53">
        <v>-0.16173762999999999</v>
      </c>
      <c r="CA886" s="53">
        <v>-0.18348937000000001</v>
      </c>
      <c r="CB886" s="53">
        <v>-0.2291926</v>
      </c>
      <c r="CC886" s="53">
        <v>-3.7466890000000003E-2</v>
      </c>
      <c r="CD886" s="53">
        <v>-4.2981999999999997E-4</v>
      </c>
      <c r="CE886" s="53">
        <v>2.2717870000000001E-2</v>
      </c>
      <c r="CF886" s="53">
        <v>2.5700009999999999E-2</v>
      </c>
      <c r="CG886" s="53">
        <v>-9.5265699999999998E-3</v>
      </c>
      <c r="CH886" s="53">
        <v>-1.24912E-3</v>
      </c>
      <c r="CI886" s="53">
        <v>-0.10684401</v>
      </c>
      <c r="CJ886" s="53">
        <v>-0.21117241</v>
      </c>
      <c r="CK886" s="53">
        <v>-0.19101862</v>
      </c>
      <c r="CL886" s="53">
        <v>-0.19064221000000001</v>
      </c>
      <c r="CM886" s="53">
        <v>-0.20215446000000001</v>
      </c>
      <c r="CN886" s="53">
        <v>-0.18210375000000001</v>
      </c>
      <c r="CO886" s="53">
        <v>-0.16561830999999999</v>
      </c>
      <c r="CP886" s="53">
        <v>-0.15486986999999999</v>
      </c>
      <c r="CQ886" s="53">
        <v>-0.12768677</v>
      </c>
      <c r="CR886" s="53">
        <v>-0.11755618</v>
      </c>
      <c r="CS886" s="53">
        <v>-0.10227371</v>
      </c>
      <c r="CT886" s="53">
        <v>-1.059535E-2</v>
      </c>
      <c r="CU886" s="53">
        <v>-1.85331E-2</v>
      </c>
      <c r="CV886" s="53">
        <v>3.949751E-2</v>
      </c>
      <c r="CW886" s="53">
        <v>-5.2736600000000003E-3</v>
      </c>
      <c r="CX886" s="53">
        <v>-4.7892879999999999E-2</v>
      </c>
      <c r="CY886" s="53">
        <v>-7.4027979999999993E-2</v>
      </c>
      <c r="CZ886" s="53">
        <v>-0.11798402</v>
      </c>
      <c r="DA886" s="53">
        <v>7.6784379999999999E-2</v>
      </c>
      <c r="DB886" s="53">
        <v>0.1168737</v>
      </c>
      <c r="DC886" s="53">
        <v>0.1310741</v>
      </c>
      <c r="DD886" s="53">
        <v>0.13933759000000001</v>
      </c>
      <c r="DE886" s="53">
        <v>9.9509169999999994E-2</v>
      </c>
      <c r="DF886" s="53">
        <v>0.11201085</v>
      </c>
      <c r="DG886" s="53">
        <v>3.6432069999999997E-2</v>
      </c>
      <c r="DH886" s="53">
        <v>-4.1776729999999998E-2</v>
      </c>
      <c r="DI886" s="53">
        <v>-3.2429399999999997E-2</v>
      </c>
      <c r="DJ886" s="53">
        <v>-3.7366110000000001E-2</v>
      </c>
      <c r="DK886" s="53">
        <v>-4.9865479999999997E-2</v>
      </c>
      <c r="DL886" s="53">
        <v>-4.1810689999999998E-2</v>
      </c>
      <c r="DM886" s="53">
        <v>-2.597091E-2</v>
      </c>
      <c r="DN886" s="53">
        <v>-1.2990399999999999E-2</v>
      </c>
      <c r="DO886" s="53">
        <v>1.44768E-2</v>
      </c>
      <c r="DP886" s="53">
        <v>1.8159990000000001E-2</v>
      </c>
      <c r="DQ886" s="53">
        <v>3.02247E-2</v>
      </c>
      <c r="DR886" s="53">
        <v>0.11699097</v>
      </c>
      <c r="DS886" s="53">
        <v>0.10447654000000001</v>
      </c>
      <c r="DT886" s="53">
        <v>0.15996516</v>
      </c>
      <c r="DU886" s="53">
        <v>0.10757221</v>
      </c>
      <c r="DV886" s="53">
        <v>6.5951979999999993E-2</v>
      </c>
      <c r="DW886" s="53">
        <v>3.5433409999999999E-2</v>
      </c>
      <c r="DX886" s="53">
        <v>-6.7754399999999998E-3</v>
      </c>
      <c r="DY886" s="53">
        <v>0.24174517000000001</v>
      </c>
      <c r="DZ886" s="53">
        <v>0.28624136</v>
      </c>
      <c r="EA886" s="53">
        <v>0.28752324000000001</v>
      </c>
      <c r="EB886" s="53">
        <v>0.30341235999999999</v>
      </c>
      <c r="EC886" s="53">
        <v>0.25693949999999999</v>
      </c>
      <c r="ED886" s="53">
        <v>0.27554018000000002</v>
      </c>
      <c r="EE886" s="53">
        <v>0.24330003</v>
      </c>
      <c r="EF886" s="53">
        <v>0.20280375</v>
      </c>
      <c r="EG886" s="53">
        <v>0.19654801999999999</v>
      </c>
      <c r="EH886" s="53">
        <v>0.1839404</v>
      </c>
      <c r="EI886" s="53">
        <v>0.17001563</v>
      </c>
      <c r="EJ886" s="53">
        <v>0.16075039999999999</v>
      </c>
      <c r="EK886" s="53">
        <v>0.17565768000000001</v>
      </c>
      <c r="EL886" s="53">
        <v>0.19186089000000001</v>
      </c>
      <c r="EM886" s="53">
        <v>0.21973846</v>
      </c>
      <c r="EN886" s="53">
        <v>0.21411257</v>
      </c>
      <c r="EO886" s="53">
        <v>0.22153136000000001</v>
      </c>
      <c r="EP886" s="53">
        <v>0.30120534999999998</v>
      </c>
      <c r="EQ886" s="53">
        <v>0.28208296999999999</v>
      </c>
      <c r="ER886" s="53">
        <v>0.33390136999999998</v>
      </c>
      <c r="ES886" s="53">
        <v>0.27050379000000002</v>
      </c>
      <c r="ET886" s="53">
        <v>0.23032578000000001</v>
      </c>
      <c r="EU886" s="53">
        <v>0.19347839999999999</v>
      </c>
      <c r="EV886" s="53">
        <v>0.15379208</v>
      </c>
      <c r="EW886" s="53">
        <v>74.065820000000002</v>
      </c>
      <c r="EX886" s="53">
        <v>72.625309999999999</v>
      </c>
      <c r="EY886" s="53">
        <v>71.165959999999998</v>
      </c>
      <c r="EZ886" s="53">
        <v>69.883520000000004</v>
      </c>
      <c r="FA886" s="53">
        <v>68.785570000000007</v>
      </c>
      <c r="FB886" s="53">
        <v>68.090450000000004</v>
      </c>
      <c r="FC886" s="53">
        <v>67.581460000000007</v>
      </c>
      <c r="FD886" s="53">
        <v>68.537790000000001</v>
      </c>
      <c r="FE886" s="53">
        <v>71.468699999999998</v>
      </c>
      <c r="FF886" s="53">
        <v>75.444040000000001</v>
      </c>
      <c r="FG886" s="53">
        <v>79.460740000000001</v>
      </c>
      <c r="FH886" s="53">
        <v>83.587379999999996</v>
      </c>
      <c r="FI886" s="53">
        <v>87.371369999999999</v>
      </c>
      <c r="FJ886" s="53">
        <v>89.783469999999994</v>
      </c>
      <c r="FK886" s="53">
        <v>91.922520000000006</v>
      </c>
      <c r="FL886" s="53">
        <v>93.005889999999994</v>
      </c>
      <c r="FM886" s="53">
        <v>92.489680000000007</v>
      </c>
      <c r="FN886" s="53">
        <v>91.600170000000006</v>
      </c>
      <c r="FO886" s="53">
        <v>89.420720000000003</v>
      </c>
      <c r="FP886" s="53">
        <v>86.118359999999996</v>
      </c>
      <c r="FQ886" s="53">
        <v>83.312979999999996</v>
      </c>
      <c r="FR886" s="53">
        <v>80.386240000000001</v>
      </c>
      <c r="FS886" s="53">
        <v>78.336290000000005</v>
      </c>
      <c r="FT886" s="53">
        <v>76.175960000000003</v>
      </c>
      <c r="FU886" s="53">
        <v>4230.8710000000001</v>
      </c>
      <c r="FV886" s="53">
        <v>4440.902</v>
      </c>
      <c r="FW886" s="53">
        <v>90.255099999999999</v>
      </c>
      <c r="FX886" s="53">
        <v>1</v>
      </c>
    </row>
    <row r="887" spans="1:180" x14ac:dyDescent="0.3">
      <c r="A887" t="s">
        <v>174</v>
      </c>
      <c r="B887" t="s">
        <v>250</v>
      </c>
      <c r="C887" t="s">
        <v>0</v>
      </c>
      <c r="D887" t="s">
        <v>227</v>
      </c>
      <c r="E887" t="s">
        <v>189</v>
      </c>
      <c r="F887" t="s">
        <v>241</v>
      </c>
      <c r="G887" t="s">
        <v>242</v>
      </c>
      <c r="H887" s="53">
        <v>1099</v>
      </c>
      <c r="I887" s="53">
        <v>1.1765268</v>
      </c>
      <c r="J887" s="53">
        <v>1.1834515999999999</v>
      </c>
      <c r="K887" s="53">
        <v>1.1973715</v>
      </c>
      <c r="L887" s="53">
        <v>1.2231540000000001</v>
      </c>
      <c r="M887" s="53">
        <v>1.2110661</v>
      </c>
      <c r="N887" s="53">
        <v>1.2417832</v>
      </c>
      <c r="O887" s="53">
        <v>1.3120027000000001</v>
      </c>
      <c r="P887" s="53">
        <v>1.3252248</v>
      </c>
      <c r="Q887" s="53">
        <v>1.3550439000000001</v>
      </c>
      <c r="R887" s="53">
        <v>1.3646480999999999</v>
      </c>
      <c r="S887" s="53">
        <v>1.3708102</v>
      </c>
      <c r="T887" s="53">
        <v>1.3283635</v>
      </c>
      <c r="U887" s="53">
        <v>1.2376707</v>
      </c>
      <c r="V887" s="53">
        <v>1.2213362999999999</v>
      </c>
      <c r="W887" s="53">
        <v>1.2285402000000001</v>
      </c>
      <c r="X887" s="53">
        <v>1.2034050000000001</v>
      </c>
      <c r="Y887" s="53">
        <v>1.1800381</v>
      </c>
      <c r="Z887" s="53">
        <v>1.2238530000000001</v>
      </c>
      <c r="AA887" s="53">
        <v>1.2590726000000001</v>
      </c>
      <c r="AB887" s="53">
        <v>1.3125863</v>
      </c>
      <c r="AC887" s="53">
        <v>1.3124654</v>
      </c>
      <c r="AD887" s="53">
        <v>1.2926636</v>
      </c>
      <c r="AE887" s="53">
        <v>1.2355771</v>
      </c>
      <c r="AF887" s="53">
        <v>1.1935876000000001</v>
      </c>
      <c r="AG887" s="53">
        <v>-0.19267075</v>
      </c>
      <c r="AH887" s="53">
        <v>-0.18383236999999999</v>
      </c>
      <c r="AI887" s="53">
        <v>-0.12794249999999999</v>
      </c>
      <c r="AJ887" s="53">
        <v>-0.11718197</v>
      </c>
      <c r="AK887" s="53">
        <v>-0.12924141</v>
      </c>
      <c r="AL887" s="53">
        <v>-0.15859306000000001</v>
      </c>
      <c r="AM887" s="53">
        <v>-0.27132398000000002</v>
      </c>
      <c r="AN887" s="53">
        <v>-0.45963565000000001</v>
      </c>
      <c r="AO887" s="53">
        <v>-0.49639841000000001</v>
      </c>
      <c r="AP887" s="53">
        <v>-0.52740251999999999</v>
      </c>
      <c r="AQ887" s="53">
        <v>-0.51858183000000002</v>
      </c>
      <c r="AR887" s="53">
        <v>-0.52366701999999998</v>
      </c>
      <c r="AS887" s="53">
        <v>-0.56518537000000002</v>
      </c>
      <c r="AT887" s="53">
        <v>-0.58709624000000005</v>
      </c>
      <c r="AU887" s="53">
        <v>-0.54304052000000003</v>
      </c>
      <c r="AV887" s="53">
        <v>-0.49042930000000001</v>
      </c>
      <c r="AW887" s="53">
        <v>-0.42784794999999998</v>
      </c>
      <c r="AX887" s="53">
        <v>-0.27315524000000002</v>
      </c>
      <c r="AY887" s="53">
        <v>-0.22489572999999999</v>
      </c>
      <c r="AZ887" s="53">
        <v>-0.16257242999999999</v>
      </c>
      <c r="BA887" s="53">
        <v>-0.18317648</v>
      </c>
      <c r="BB887" s="53">
        <v>-0.18185208</v>
      </c>
      <c r="BC887" s="53">
        <v>-0.19981742999999999</v>
      </c>
      <c r="BD887" s="53">
        <v>-0.21599076</v>
      </c>
      <c r="BE887" s="53">
        <v>-5.4264989999999999E-2</v>
      </c>
      <c r="BF887" s="53">
        <v>-3.9903040000000001E-2</v>
      </c>
      <c r="BG887" s="53">
        <v>2.8251999999999999E-3</v>
      </c>
      <c r="BH887" s="53">
        <v>2.2632260000000001E-2</v>
      </c>
      <c r="BI887" s="53">
        <v>2.63189E-3</v>
      </c>
      <c r="BJ887" s="53">
        <v>-2.299317E-2</v>
      </c>
      <c r="BK887" s="53">
        <v>-9.8081130000000002E-2</v>
      </c>
      <c r="BL887" s="53">
        <v>-0.24370446000000001</v>
      </c>
      <c r="BM887" s="53">
        <v>-0.29017567</v>
      </c>
      <c r="BN887" s="53">
        <v>-0.321795</v>
      </c>
      <c r="BO887" s="53">
        <v>-0.31273496000000001</v>
      </c>
      <c r="BP887" s="53">
        <v>-0.32823679</v>
      </c>
      <c r="BQ887" s="53">
        <v>-0.37261705000000001</v>
      </c>
      <c r="BR887" s="53">
        <v>-0.38272620000000002</v>
      </c>
      <c r="BS887" s="53">
        <v>-0.33767356999999998</v>
      </c>
      <c r="BT887" s="53">
        <v>-0.29513732999999998</v>
      </c>
      <c r="BU887" s="53">
        <v>-0.23885819999999999</v>
      </c>
      <c r="BV887" s="53">
        <v>-9.8441829999999994E-2</v>
      </c>
      <c r="BW887" s="53">
        <v>-5.0521139999999999E-2</v>
      </c>
      <c r="BX887" s="53">
        <v>1.4766710000000001E-2</v>
      </c>
      <c r="BY887" s="53">
        <v>-1.9611980000000001E-2</v>
      </c>
      <c r="BZ887" s="53">
        <v>-2.3168790000000002E-2</v>
      </c>
      <c r="CA887" s="53">
        <v>-5.2018309999999998E-2</v>
      </c>
      <c r="CB887" s="53">
        <v>-6.6442459999999995E-2</v>
      </c>
      <c r="CC887" s="53">
        <v>4.1594510000000001E-2</v>
      </c>
      <c r="CD887" s="53">
        <v>5.9781969999999997E-2</v>
      </c>
      <c r="CE887" s="53">
        <v>9.3394560000000001E-2</v>
      </c>
      <c r="CF887" s="53">
        <v>0.11946722999999999</v>
      </c>
      <c r="CG887" s="53">
        <v>9.3966919999999995E-2</v>
      </c>
      <c r="CH887" s="53">
        <v>7.0922869999999999E-2</v>
      </c>
      <c r="CI887" s="53">
        <v>2.190626E-2</v>
      </c>
      <c r="CJ887" s="53">
        <v>-9.4151109999999996E-2</v>
      </c>
      <c r="CK887" s="53">
        <v>-0.14734633999999999</v>
      </c>
      <c r="CL887" s="53">
        <v>-0.17939197000000001</v>
      </c>
      <c r="CM887" s="53">
        <v>-0.17016597</v>
      </c>
      <c r="CN887" s="53">
        <v>-0.19288241</v>
      </c>
      <c r="CO887" s="53">
        <v>-0.23924482999999999</v>
      </c>
      <c r="CP887" s="53">
        <v>-0.24118017</v>
      </c>
      <c r="CQ887" s="53">
        <v>-0.19543704000000001</v>
      </c>
      <c r="CR887" s="53">
        <v>-0.15987867</v>
      </c>
      <c r="CS887" s="53">
        <v>-0.10796443999999999</v>
      </c>
      <c r="CT887" s="53">
        <v>2.256412E-2</v>
      </c>
      <c r="CU887" s="53">
        <v>7.0250170000000001E-2</v>
      </c>
      <c r="CV887" s="53">
        <v>0.13759128000000001</v>
      </c>
      <c r="CW887" s="53">
        <v>9.3672389999999994E-2</v>
      </c>
      <c r="CX887" s="53">
        <v>8.6734729999999996E-2</v>
      </c>
      <c r="CY887" s="53">
        <v>5.0346839999999997E-2</v>
      </c>
      <c r="CZ887" s="53">
        <v>3.7134220000000003E-2</v>
      </c>
      <c r="DA887" s="53">
        <v>0.13745389999999999</v>
      </c>
      <c r="DB887" s="53">
        <v>0.1594671</v>
      </c>
      <c r="DC887" s="53">
        <v>0.18396392</v>
      </c>
      <c r="DD887" s="53">
        <v>0.21630220999999999</v>
      </c>
      <c r="DE887" s="53">
        <v>0.18530194999999999</v>
      </c>
      <c r="DF887" s="53">
        <v>0.16483890000000001</v>
      </c>
      <c r="DG887" s="53">
        <v>0.14189376000000001</v>
      </c>
      <c r="DH887" s="53">
        <v>5.5402130000000001E-2</v>
      </c>
      <c r="DI887" s="53">
        <v>-4.5171100000000004E-3</v>
      </c>
      <c r="DJ887" s="53">
        <v>-3.6988930000000003E-2</v>
      </c>
      <c r="DK887" s="53">
        <v>-2.7596989999999998E-2</v>
      </c>
      <c r="DL887" s="53">
        <v>-5.7528139999999998E-2</v>
      </c>
      <c r="DM887" s="53">
        <v>-0.1058726</v>
      </c>
      <c r="DN887" s="53">
        <v>-9.9634130000000001E-2</v>
      </c>
      <c r="DO887" s="53">
        <v>-5.3200499999999998E-2</v>
      </c>
      <c r="DP887" s="53">
        <v>-2.4620019999999999E-2</v>
      </c>
      <c r="DQ887" s="53">
        <v>2.292932E-2</v>
      </c>
      <c r="DR887" s="53">
        <v>0.14356995</v>
      </c>
      <c r="DS887" s="53">
        <v>0.19102147999999999</v>
      </c>
      <c r="DT887" s="53">
        <v>0.26041585</v>
      </c>
      <c r="DU887" s="53">
        <v>0.20695664999999999</v>
      </c>
      <c r="DV887" s="53">
        <v>0.19663836000000001</v>
      </c>
      <c r="DW887" s="53">
        <v>0.15271208999999999</v>
      </c>
      <c r="DX887" s="53">
        <v>0.14071101</v>
      </c>
      <c r="DY887" s="53">
        <v>0.27585976000000001</v>
      </c>
      <c r="DZ887" s="53">
        <v>0.30339642</v>
      </c>
      <c r="EA887" s="53">
        <v>0.31473161999999999</v>
      </c>
      <c r="EB887" s="53">
        <v>0.35611643999999998</v>
      </c>
      <c r="EC887" s="53">
        <v>0.31717525000000002</v>
      </c>
      <c r="ED887" s="53">
        <v>0.30043869000000001</v>
      </c>
      <c r="EE887" s="53">
        <v>0.31513659999999999</v>
      </c>
      <c r="EF887" s="53">
        <v>0.27133342999999999</v>
      </c>
      <c r="EG887" s="53">
        <v>0.20170562</v>
      </c>
      <c r="EH887" s="53">
        <v>0.16861846999999999</v>
      </c>
      <c r="EI887" s="53">
        <v>0.17824988999999999</v>
      </c>
      <c r="EJ887" s="53">
        <v>0.13790208000000001</v>
      </c>
      <c r="EK887" s="53">
        <v>8.6695709999999995E-2</v>
      </c>
      <c r="EL887" s="53">
        <v>0.10473591</v>
      </c>
      <c r="EM887" s="53">
        <v>0.15216655000000001</v>
      </c>
      <c r="EN887" s="53">
        <v>0.17067194999999999</v>
      </c>
      <c r="EO887" s="53">
        <v>0.21191906999999999</v>
      </c>
      <c r="EP887" s="53">
        <v>0.31828337000000001</v>
      </c>
      <c r="EQ887" s="53">
        <v>0.36539607000000002</v>
      </c>
      <c r="ER887" s="53">
        <v>0.43775500000000001</v>
      </c>
      <c r="ES887" s="53">
        <v>0.37052115000000002</v>
      </c>
      <c r="ET887" s="53">
        <v>0.35532164999999999</v>
      </c>
      <c r="EU887" s="53">
        <v>0.30051111000000003</v>
      </c>
      <c r="EV887" s="53">
        <v>0.29025930999999999</v>
      </c>
      <c r="EW887" s="53">
        <v>73.363069999999993</v>
      </c>
      <c r="EX887" s="53">
        <v>71.646050000000002</v>
      </c>
      <c r="EY887" s="53">
        <v>70.212010000000006</v>
      </c>
      <c r="EZ887" s="53">
        <v>69.061149999999998</v>
      </c>
      <c r="FA887" s="53">
        <v>67.715440000000001</v>
      </c>
      <c r="FB887" s="53">
        <v>66.544830000000005</v>
      </c>
      <c r="FC887" s="53">
        <v>66.2376</v>
      </c>
      <c r="FD887" s="53">
        <v>67.603679999999997</v>
      </c>
      <c r="FE887" s="53">
        <v>70.796679999999995</v>
      </c>
      <c r="FF887" s="53">
        <v>74.709670000000003</v>
      </c>
      <c r="FG887" s="53">
        <v>78.808620000000005</v>
      </c>
      <c r="FH887" s="53">
        <v>82.88982</v>
      </c>
      <c r="FI887" s="53">
        <v>86.672870000000003</v>
      </c>
      <c r="FJ887" s="53">
        <v>89.413780000000003</v>
      </c>
      <c r="FK887" s="53">
        <v>91.202799999999996</v>
      </c>
      <c r="FL887" s="53">
        <v>92.280839999999998</v>
      </c>
      <c r="FM887" s="53">
        <v>91.555989999999994</v>
      </c>
      <c r="FN887" s="53">
        <v>90.767309999999995</v>
      </c>
      <c r="FO887" s="53">
        <v>88.730199999999996</v>
      </c>
      <c r="FP887" s="53">
        <v>85.632450000000006</v>
      </c>
      <c r="FQ887" s="53">
        <v>82.228200000000001</v>
      </c>
      <c r="FR887" s="53">
        <v>79.58502</v>
      </c>
      <c r="FS887" s="53">
        <v>77.271119999999996</v>
      </c>
      <c r="FT887" s="53">
        <v>75.103639999999999</v>
      </c>
      <c r="FU887" s="53">
        <v>4230.8710000000001</v>
      </c>
      <c r="FV887" s="53">
        <v>4440.902</v>
      </c>
      <c r="FW887" s="53">
        <v>90.255099999999999</v>
      </c>
      <c r="FX887" s="53">
        <v>1</v>
      </c>
    </row>
    <row r="888" spans="1:180" x14ac:dyDescent="0.3">
      <c r="A888" t="s">
        <v>174</v>
      </c>
      <c r="B888" t="s">
        <v>250</v>
      </c>
      <c r="C888" t="s">
        <v>0</v>
      </c>
      <c r="D888" t="s">
        <v>248</v>
      </c>
      <c r="E888" t="s">
        <v>190</v>
      </c>
      <c r="F888" t="s">
        <v>241</v>
      </c>
      <c r="G888" t="s">
        <v>242</v>
      </c>
      <c r="H888" s="53">
        <v>1099</v>
      </c>
      <c r="I888" s="53">
        <v>0.89523746000000004</v>
      </c>
      <c r="J888" s="53">
        <v>0.92326430000000004</v>
      </c>
      <c r="K888" s="53">
        <v>0.95739879999999999</v>
      </c>
      <c r="L888" s="53">
        <v>0.95463447999999995</v>
      </c>
      <c r="M888" s="53">
        <v>0.94631911999999996</v>
      </c>
      <c r="N888" s="53">
        <v>0.96562492</v>
      </c>
      <c r="O888" s="53">
        <v>0.95045345000000003</v>
      </c>
      <c r="P888" s="53">
        <v>0.95155772000000005</v>
      </c>
      <c r="Q888" s="53">
        <v>0.98493171000000002</v>
      </c>
      <c r="R888" s="53">
        <v>1.0383598999999999</v>
      </c>
      <c r="S888" s="53">
        <v>1.0114653</v>
      </c>
      <c r="T888" s="53">
        <v>0.94081598</v>
      </c>
      <c r="U888" s="53">
        <v>0.92485158000000001</v>
      </c>
      <c r="V888" s="53">
        <v>0.97216407999999999</v>
      </c>
      <c r="W888" s="53">
        <v>0.98859478999999995</v>
      </c>
      <c r="X888" s="53">
        <v>0.99673683999999996</v>
      </c>
      <c r="Y888" s="53">
        <v>0.99478381000000005</v>
      </c>
      <c r="Z888" s="53">
        <v>0.92509467999999995</v>
      </c>
      <c r="AA888" s="53">
        <v>0.95245416999999999</v>
      </c>
      <c r="AB888" s="53">
        <v>0.93846719999999995</v>
      </c>
      <c r="AC888" s="53">
        <v>0.88571443000000005</v>
      </c>
      <c r="AD888" s="53">
        <v>0.94274121</v>
      </c>
      <c r="AE888" s="53">
        <v>0.94813983000000002</v>
      </c>
      <c r="AF888" s="53">
        <v>0.91979991999999999</v>
      </c>
      <c r="AG888" s="53">
        <v>-0.23341244</v>
      </c>
      <c r="AH888" s="53">
        <v>-0.18034997</v>
      </c>
      <c r="AI888" s="53">
        <v>-0.12695757999999999</v>
      </c>
      <c r="AJ888" s="53">
        <v>-0.13829211999999999</v>
      </c>
      <c r="AK888" s="53">
        <v>-0.14975150000000001</v>
      </c>
      <c r="AL888" s="53">
        <v>-0.16281861</v>
      </c>
      <c r="AM888" s="53">
        <v>-0.20754483000000001</v>
      </c>
      <c r="AN888" s="53">
        <v>-0.30824806999999999</v>
      </c>
      <c r="AO888" s="53">
        <v>-0.33981640000000002</v>
      </c>
      <c r="AP888" s="53">
        <v>-0.33041534</v>
      </c>
      <c r="AQ888" s="53">
        <v>-0.37178324000000001</v>
      </c>
      <c r="AR888" s="53">
        <v>-0.44444296</v>
      </c>
      <c r="AS888" s="53">
        <v>-0.42629066999999998</v>
      </c>
      <c r="AT888" s="53">
        <v>-0.34122026999999999</v>
      </c>
      <c r="AU888" s="53">
        <v>-0.30131052000000003</v>
      </c>
      <c r="AV888" s="53">
        <v>-0.25642604000000002</v>
      </c>
      <c r="AW888" s="53">
        <v>-0.21591722999999999</v>
      </c>
      <c r="AX888" s="53">
        <v>-0.23450913000000001</v>
      </c>
      <c r="AY888" s="53">
        <v>-0.19644877999999999</v>
      </c>
      <c r="AZ888" s="53">
        <v>-0.17660841999999999</v>
      </c>
      <c r="BA888" s="53">
        <v>-0.20917773000000001</v>
      </c>
      <c r="BB888" s="53">
        <v>-0.15082423</v>
      </c>
      <c r="BC888" s="53">
        <v>-0.12792349</v>
      </c>
      <c r="BD888" s="53">
        <v>-0.14099928</v>
      </c>
      <c r="BE888" s="53">
        <v>-9.5851809999999996E-2</v>
      </c>
      <c r="BF888" s="53">
        <v>-5.1903570000000003E-2</v>
      </c>
      <c r="BG888" s="53">
        <v>-1.1316399999999999E-3</v>
      </c>
      <c r="BH888" s="53">
        <v>-9.4963500000000006E-3</v>
      </c>
      <c r="BI888" s="53">
        <v>-2.2748310000000001E-2</v>
      </c>
      <c r="BJ888" s="53">
        <v>-2.994511E-2</v>
      </c>
      <c r="BK888" s="53">
        <v>-7.459122E-2</v>
      </c>
      <c r="BL888" s="53">
        <v>-0.15242492999999999</v>
      </c>
      <c r="BM888" s="53">
        <v>-0.17394719</v>
      </c>
      <c r="BN888" s="53">
        <v>-0.15831424999999999</v>
      </c>
      <c r="BO888" s="53">
        <v>-0.18749005999999999</v>
      </c>
      <c r="BP888" s="53">
        <v>-0.25395252000000001</v>
      </c>
      <c r="BQ888" s="53">
        <v>-0.24305143000000001</v>
      </c>
      <c r="BR888" s="53">
        <v>-0.16981067</v>
      </c>
      <c r="BS888" s="53">
        <v>-0.13684704</v>
      </c>
      <c r="BT888" s="53">
        <v>-9.95616E-2</v>
      </c>
      <c r="BU888" s="53">
        <v>-6.123133E-2</v>
      </c>
      <c r="BV888" s="53">
        <v>-8.1844180000000002E-2</v>
      </c>
      <c r="BW888" s="53">
        <v>-3.7512829999999997E-2</v>
      </c>
      <c r="BX888" s="53">
        <v>-2.3968639999999999E-2</v>
      </c>
      <c r="BY888" s="53">
        <v>-6.7940619999999993E-2</v>
      </c>
      <c r="BZ888" s="53">
        <v>-5.1944199999999999E-3</v>
      </c>
      <c r="CA888" s="53">
        <v>1.398664E-2</v>
      </c>
      <c r="CB888" s="53">
        <v>-1.79379E-3</v>
      </c>
      <c r="CC888" s="53">
        <v>-5.7773999999999998E-4</v>
      </c>
      <c r="CD888" s="53">
        <v>3.7057949999999999E-2</v>
      </c>
      <c r="CE888" s="53">
        <v>8.601499E-2</v>
      </c>
      <c r="CF888" s="53">
        <v>7.9707169999999994E-2</v>
      </c>
      <c r="CG888" s="53">
        <v>6.5213670000000001E-2</v>
      </c>
      <c r="CH888" s="53">
        <v>6.2082730000000003E-2</v>
      </c>
      <c r="CI888" s="53">
        <v>1.7492009999999999E-2</v>
      </c>
      <c r="CJ888" s="53">
        <v>-4.450225E-2</v>
      </c>
      <c r="CK888" s="53">
        <v>-5.906674E-2</v>
      </c>
      <c r="CL888" s="53">
        <v>-3.9117590000000001E-2</v>
      </c>
      <c r="CM888" s="53">
        <v>-5.9849230000000003E-2</v>
      </c>
      <c r="CN888" s="53">
        <v>-0.12201944000000001</v>
      </c>
      <c r="CO888" s="53">
        <v>-0.11614056</v>
      </c>
      <c r="CP888" s="53">
        <v>-5.1092949999999998E-2</v>
      </c>
      <c r="CQ888" s="53">
        <v>-2.294009E-2</v>
      </c>
      <c r="CR888" s="53">
        <v>9.0823599999999994E-3</v>
      </c>
      <c r="CS888" s="53">
        <v>4.5903689999999997E-2</v>
      </c>
      <c r="CT888" s="53">
        <v>2.3890939999999999E-2</v>
      </c>
      <c r="CU888" s="53">
        <v>7.2565649999999995E-2</v>
      </c>
      <c r="CV888" s="53">
        <v>8.1749219999999997E-2</v>
      </c>
      <c r="CW888" s="53">
        <v>2.987983E-2</v>
      </c>
      <c r="CX888" s="53">
        <v>9.5668390000000006E-2</v>
      </c>
      <c r="CY888" s="53">
        <v>0.11227307</v>
      </c>
      <c r="CZ888" s="53">
        <v>9.4619499999999995E-2</v>
      </c>
      <c r="DA888" s="53">
        <v>9.469632E-2</v>
      </c>
      <c r="DB888" s="53">
        <v>0.12601957999999999</v>
      </c>
      <c r="DC888" s="53">
        <v>0.17316174000000001</v>
      </c>
      <c r="DD888" s="53">
        <v>0.1689107</v>
      </c>
      <c r="DE888" s="53">
        <v>0.15317565</v>
      </c>
      <c r="DF888" s="53">
        <v>0.15411057</v>
      </c>
      <c r="DG888" s="53">
        <v>0.10957536</v>
      </c>
      <c r="DH888" s="53">
        <v>6.342043E-2</v>
      </c>
      <c r="DI888" s="53">
        <v>5.5813809999999998E-2</v>
      </c>
      <c r="DJ888" s="53">
        <v>8.007918E-2</v>
      </c>
      <c r="DK888" s="53">
        <v>6.7791599999999994E-2</v>
      </c>
      <c r="DL888" s="53">
        <v>9.9136399999999996E-3</v>
      </c>
      <c r="DM888" s="53">
        <v>1.077031E-2</v>
      </c>
      <c r="DN888" s="53">
        <v>6.7624879999999998E-2</v>
      </c>
      <c r="DO888" s="53">
        <v>9.0966870000000005E-2</v>
      </c>
      <c r="DP888" s="53">
        <v>0.1177262</v>
      </c>
      <c r="DQ888" s="53">
        <v>0.15303871999999999</v>
      </c>
      <c r="DR888" s="53">
        <v>0.12962617000000001</v>
      </c>
      <c r="DS888" s="53">
        <v>0.18264424000000001</v>
      </c>
      <c r="DT888" s="53">
        <v>0.1874672</v>
      </c>
      <c r="DU888" s="53">
        <v>0.12770017</v>
      </c>
      <c r="DV888" s="53">
        <v>0.19653119999999999</v>
      </c>
      <c r="DW888" s="53">
        <v>0.21055950000000001</v>
      </c>
      <c r="DX888" s="53">
        <v>0.1910328</v>
      </c>
      <c r="DY888" s="53">
        <v>0.23225694</v>
      </c>
      <c r="DZ888" s="53">
        <v>0.25446597999999998</v>
      </c>
      <c r="EA888" s="53">
        <v>0.29898767999999998</v>
      </c>
      <c r="EB888" s="53">
        <v>0.29770646000000001</v>
      </c>
      <c r="EC888" s="53">
        <v>0.28017883999999998</v>
      </c>
      <c r="ED888" s="53">
        <v>0.28698417999999998</v>
      </c>
      <c r="EE888" s="53">
        <v>0.24252897000000001</v>
      </c>
      <c r="EF888" s="53">
        <v>0.21924357999999999</v>
      </c>
      <c r="EG888" s="53">
        <v>0.22168303</v>
      </c>
      <c r="EH888" s="53">
        <v>0.25218027999999998</v>
      </c>
      <c r="EI888" s="53">
        <v>0.25208477000000001</v>
      </c>
      <c r="EJ888" s="53">
        <v>0.20040408000000001</v>
      </c>
      <c r="EK888" s="53">
        <v>0.19400955</v>
      </c>
      <c r="EL888" s="53">
        <v>0.23903437</v>
      </c>
      <c r="EM888" s="53">
        <v>0.25543034999999997</v>
      </c>
      <c r="EN888" s="53">
        <v>0.27459074999999999</v>
      </c>
      <c r="EO888" s="53">
        <v>0.30772462</v>
      </c>
      <c r="EP888" s="53">
        <v>0.28229101000000001</v>
      </c>
      <c r="EQ888" s="53">
        <v>0.34158019000000001</v>
      </c>
      <c r="ER888" s="53">
        <v>0.34010698</v>
      </c>
      <c r="ES888" s="53">
        <v>0.26893728</v>
      </c>
      <c r="ET888" s="53">
        <v>0.34216100999999999</v>
      </c>
      <c r="EU888" s="53">
        <v>0.35246962999999998</v>
      </c>
      <c r="EV888" s="53">
        <v>0.33023828999999999</v>
      </c>
      <c r="EW888" s="53">
        <v>69.794569999999993</v>
      </c>
      <c r="EX888" s="53">
        <v>68.239750000000001</v>
      </c>
      <c r="EY888" s="53">
        <v>66.787090000000006</v>
      </c>
      <c r="EZ888" s="53">
        <v>65.774270000000001</v>
      </c>
      <c r="FA888" s="53">
        <v>64.966939999999994</v>
      </c>
      <c r="FB888" s="53">
        <v>64.202340000000007</v>
      </c>
      <c r="FC888" s="53">
        <v>63.356929999999998</v>
      </c>
      <c r="FD888" s="53">
        <v>64.006489999999999</v>
      </c>
      <c r="FE888" s="53">
        <v>67.024510000000006</v>
      </c>
      <c r="FF888" s="53">
        <v>71.607730000000004</v>
      </c>
      <c r="FG888" s="53">
        <v>75.817149999999998</v>
      </c>
      <c r="FH888" s="53">
        <v>79.724860000000007</v>
      </c>
      <c r="FI888" s="53">
        <v>83.393550000000005</v>
      </c>
      <c r="FJ888" s="53">
        <v>86.184839999999994</v>
      </c>
      <c r="FK888" s="53">
        <v>87.754710000000003</v>
      </c>
      <c r="FL888" s="53">
        <v>88.185990000000004</v>
      </c>
      <c r="FM888" s="53">
        <v>87.927369999999996</v>
      </c>
      <c r="FN888" s="53">
        <v>86.218459999999993</v>
      </c>
      <c r="FO888" s="53">
        <v>83.808279999999996</v>
      </c>
      <c r="FP888" s="53">
        <v>80.722570000000005</v>
      </c>
      <c r="FQ888" s="53">
        <v>77.813910000000007</v>
      </c>
      <c r="FR888" s="53">
        <v>75.435329999999993</v>
      </c>
      <c r="FS888" s="53">
        <v>73.858230000000006</v>
      </c>
      <c r="FT888" s="53">
        <v>71.75591</v>
      </c>
      <c r="FU888" s="53">
        <v>4228.3999999999996</v>
      </c>
      <c r="FV888" s="53">
        <v>3571.462</v>
      </c>
      <c r="FW888" s="53">
        <v>27.207619999999999</v>
      </c>
      <c r="FX888" s="53">
        <v>1</v>
      </c>
    </row>
    <row r="889" spans="1:180" x14ac:dyDescent="0.3">
      <c r="A889" t="s">
        <v>174</v>
      </c>
      <c r="B889" t="s">
        <v>250</v>
      </c>
      <c r="C889" t="s">
        <v>0</v>
      </c>
      <c r="D889" t="s">
        <v>227</v>
      </c>
      <c r="E889" t="s">
        <v>188</v>
      </c>
      <c r="F889" t="s">
        <v>241</v>
      </c>
      <c r="G889" t="s">
        <v>242</v>
      </c>
      <c r="H889" s="53">
        <v>1099</v>
      </c>
      <c r="I889" s="53">
        <v>1.4097092</v>
      </c>
      <c r="J889" s="53">
        <v>1.3869720999999999</v>
      </c>
      <c r="K889" s="53">
        <v>1.4230115999999999</v>
      </c>
      <c r="L889" s="53">
        <v>1.3864137999999999</v>
      </c>
      <c r="M889" s="53">
        <v>1.4226676</v>
      </c>
      <c r="N889" s="53">
        <v>1.4531670000000001</v>
      </c>
      <c r="O889" s="53">
        <v>1.496483</v>
      </c>
      <c r="P889" s="53">
        <v>1.5486251</v>
      </c>
      <c r="Q889" s="53">
        <v>1.6035277999999999</v>
      </c>
      <c r="R889" s="53">
        <v>1.6045301000000001</v>
      </c>
      <c r="S889" s="53">
        <v>1.6517980999999999</v>
      </c>
      <c r="T889" s="53">
        <v>1.5636979</v>
      </c>
      <c r="U889" s="53">
        <v>1.4537023</v>
      </c>
      <c r="V889" s="53">
        <v>1.3930199000000001</v>
      </c>
      <c r="W889" s="53">
        <v>1.4006107000000001</v>
      </c>
      <c r="X889" s="53">
        <v>1.4215971999999999</v>
      </c>
      <c r="Y889" s="53">
        <v>1.4538034</v>
      </c>
      <c r="Z889" s="53">
        <v>1.4094564999999999</v>
      </c>
      <c r="AA889" s="53">
        <v>1.4178012</v>
      </c>
      <c r="AB889" s="53">
        <v>1.4308133999999999</v>
      </c>
      <c r="AC889" s="53">
        <v>1.4932662999999999</v>
      </c>
      <c r="AD889" s="53">
        <v>1.5106359</v>
      </c>
      <c r="AE889" s="53">
        <v>1.4847478999999999</v>
      </c>
      <c r="AF889" s="53">
        <v>1.4493799000000001</v>
      </c>
      <c r="AG889" s="53">
        <v>-0.19815256000000001</v>
      </c>
      <c r="AH889" s="53">
        <v>-0.21963405</v>
      </c>
      <c r="AI889" s="53">
        <v>-0.17011519999999999</v>
      </c>
      <c r="AJ889" s="53">
        <v>-0.20014668999999999</v>
      </c>
      <c r="AK889" s="53">
        <v>-0.17804679000000001</v>
      </c>
      <c r="AL889" s="53">
        <v>-0.20878901</v>
      </c>
      <c r="AM889" s="53">
        <v>-0.29105224000000002</v>
      </c>
      <c r="AN889" s="53">
        <v>-0.43265333</v>
      </c>
      <c r="AO889" s="53">
        <v>-0.43388531000000002</v>
      </c>
      <c r="AP889" s="53">
        <v>-0.48319118</v>
      </c>
      <c r="AQ889" s="53">
        <v>-0.47341854</v>
      </c>
      <c r="AR889" s="53">
        <v>-0.54061040999999999</v>
      </c>
      <c r="AS889" s="53">
        <v>-0.60719157000000001</v>
      </c>
      <c r="AT889" s="53">
        <v>-0.60874994999999998</v>
      </c>
      <c r="AU889" s="53">
        <v>-0.55021995000000001</v>
      </c>
      <c r="AV889" s="53">
        <v>-0.46877998999999998</v>
      </c>
      <c r="AW889" s="53">
        <v>-0.34827739000000002</v>
      </c>
      <c r="AX889" s="53">
        <v>-0.24993304</v>
      </c>
      <c r="AY889" s="53">
        <v>-0.22116517999999999</v>
      </c>
      <c r="AZ889" s="53">
        <v>-0.20723865</v>
      </c>
      <c r="BA889" s="53">
        <v>-0.22968287000000001</v>
      </c>
      <c r="BB889" s="53">
        <v>-0.23508192</v>
      </c>
      <c r="BC889" s="53">
        <v>-0.23840003000000001</v>
      </c>
      <c r="BD889" s="53">
        <v>-0.22876421</v>
      </c>
      <c r="BE889" s="53">
        <v>-6.3051389999999999E-2</v>
      </c>
      <c r="BF889" s="53">
        <v>-7.8666089999999994E-2</v>
      </c>
      <c r="BG889" s="53">
        <v>-3.3594449999999998E-2</v>
      </c>
      <c r="BH889" s="53">
        <v>-7.0346439999999996E-2</v>
      </c>
      <c r="BI889" s="53">
        <v>-4.4384319999999998E-2</v>
      </c>
      <c r="BJ889" s="53">
        <v>-7.6569639999999994E-2</v>
      </c>
      <c r="BK889" s="53">
        <v>-0.15963600999999999</v>
      </c>
      <c r="BL889" s="53">
        <v>-0.26592668000000003</v>
      </c>
      <c r="BM889" s="53">
        <v>-0.27069622999999998</v>
      </c>
      <c r="BN889" s="53">
        <v>-0.31690510999999999</v>
      </c>
      <c r="BO889" s="53">
        <v>-0.28117750000000002</v>
      </c>
      <c r="BP889" s="53">
        <v>-0.35063100000000003</v>
      </c>
      <c r="BQ889" s="53">
        <v>-0.41428794000000002</v>
      </c>
      <c r="BR889" s="53">
        <v>-0.43052677</v>
      </c>
      <c r="BS889" s="53">
        <v>-0.37669851999999998</v>
      </c>
      <c r="BT889" s="53">
        <v>-0.28854112999999998</v>
      </c>
      <c r="BU889" s="53">
        <v>-0.16842932999999999</v>
      </c>
      <c r="BV889" s="53">
        <v>-9.1965640000000001E-2</v>
      </c>
      <c r="BW889" s="53">
        <v>-6.0503359999999999E-2</v>
      </c>
      <c r="BX889" s="53">
        <v>-4.3812179999999999E-2</v>
      </c>
      <c r="BY889" s="53">
        <v>-6.9290959999999999E-2</v>
      </c>
      <c r="BZ889" s="53">
        <v>-7.4157000000000001E-2</v>
      </c>
      <c r="CA889" s="53">
        <v>-8.4334069999999997E-2</v>
      </c>
      <c r="CB889" s="53">
        <v>-8.3797869999999997E-2</v>
      </c>
      <c r="CC889" s="53">
        <v>3.0519339999999999E-2</v>
      </c>
      <c r="CD889" s="53">
        <v>1.896786E-2</v>
      </c>
      <c r="CE889" s="53">
        <v>6.0959329999999999E-2</v>
      </c>
      <c r="CF889" s="53">
        <v>1.9552859999999998E-2</v>
      </c>
      <c r="CG889" s="53">
        <v>4.8189830000000003E-2</v>
      </c>
      <c r="CH889" s="53">
        <v>1.500509E-2</v>
      </c>
      <c r="CI889" s="53">
        <v>-6.8617600000000001E-2</v>
      </c>
      <c r="CJ889" s="53">
        <v>-0.15045222</v>
      </c>
      <c r="CK889" s="53">
        <v>-0.15767199000000001</v>
      </c>
      <c r="CL889" s="53">
        <v>-0.20173595999999999</v>
      </c>
      <c r="CM889" s="53">
        <v>-0.14803189</v>
      </c>
      <c r="CN889" s="53">
        <v>-0.21905190999999999</v>
      </c>
      <c r="CO889" s="53">
        <v>-0.28068360999999997</v>
      </c>
      <c r="CP889" s="53">
        <v>-0.30708994000000001</v>
      </c>
      <c r="CQ889" s="53">
        <v>-0.25651814000000001</v>
      </c>
      <c r="CR889" s="53">
        <v>-0.16370814</v>
      </c>
      <c r="CS889" s="53">
        <v>-4.386702E-2</v>
      </c>
      <c r="CT889" s="53">
        <v>1.7442119999999998E-2</v>
      </c>
      <c r="CU889" s="53">
        <v>5.0770610000000001E-2</v>
      </c>
      <c r="CV889" s="53">
        <v>6.9376460000000001E-2</v>
      </c>
      <c r="CW889" s="53">
        <v>4.1796069999999998E-2</v>
      </c>
      <c r="CX889" s="53">
        <v>3.7299180000000001E-2</v>
      </c>
      <c r="CY889" s="53">
        <v>2.2371680000000001E-2</v>
      </c>
      <c r="CZ889" s="53">
        <v>1.660534E-2</v>
      </c>
      <c r="DA889" s="53">
        <v>0.12409007</v>
      </c>
      <c r="DB889" s="53">
        <v>0.11660181</v>
      </c>
      <c r="DC889" s="53">
        <v>0.15551323</v>
      </c>
      <c r="DD889" s="53">
        <v>0.10945216000000001</v>
      </c>
      <c r="DE889" s="53">
        <v>0.1407641</v>
      </c>
      <c r="DF889" s="53">
        <v>0.10657991999999999</v>
      </c>
      <c r="DG889" s="53">
        <v>2.240081E-2</v>
      </c>
      <c r="DH889" s="53">
        <v>-3.4977759999999997E-2</v>
      </c>
      <c r="DI889" s="53">
        <v>-4.464775E-2</v>
      </c>
      <c r="DJ889" s="53">
        <v>-8.6566799999999999E-2</v>
      </c>
      <c r="DK889" s="53">
        <v>-1.4886389999999999E-2</v>
      </c>
      <c r="DL889" s="53">
        <v>-8.7472709999999995E-2</v>
      </c>
      <c r="DM889" s="53">
        <v>-0.14707917000000001</v>
      </c>
      <c r="DN889" s="53">
        <v>-0.18365312</v>
      </c>
      <c r="DO889" s="53">
        <v>-0.13633776</v>
      </c>
      <c r="DP889" s="53">
        <v>-3.8875260000000002E-2</v>
      </c>
      <c r="DQ889" s="53">
        <v>8.0695169999999997E-2</v>
      </c>
      <c r="DR889" s="53">
        <v>0.12684988</v>
      </c>
      <c r="DS889" s="53">
        <v>0.16204447</v>
      </c>
      <c r="DT889" s="53">
        <v>0.18256511</v>
      </c>
      <c r="DU889" s="53">
        <v>0.15288299</v>
      </c>
      <c r="DV889" s="53">
        <v>0.14875525000000001</v>
      </c>
      <c r="DW889" s="53">
        <v>0.12907732999999999</v>
      </c>
      <c r="DX889" s="53">
        <v>0.11700855</v>
      </c>
      <c r="DY889" s="53">
        <v>0.25919122999999999</v>
      </c>
      <c r="DZ889" s="53">
        <v>0.25756976999999998</v>
      </c>
      <c r="EA889" s="53">
        <v>0.29203396999999998</v>
      </c>
      <c r="EB889" s="53">
        <v>0.23925241</v>
      </c>
      <c r="EC889" s="53">
        <v>0.27442655999999999</v>
      </c>
      <c r="ED889" s="53">
        <v>0.23879929</v>
      </c>
      <c r="EE889" s="53">
        <v>0.15381702999999999</v>
      </c>
      <c r="EF889" s="53">
        <v>0.131749</v>
      </c>
      <c r="EG889" s="53">
        <v>0.11854133</v>
      </c>
      <c r="EH889" s="53">
        <v>7.971926E-2</v>
      </c>
      <c r="EI889" s="53">
        <v>0.17735464000000001</v>
      </c>
      <c r="EJ889" s="53">
        <v>0.10250658999999999</v>
      </c>
      <c r="EK889" s="53">
        <v>4.5824339999999998E-2</v>
      </c>
      <c r="EL889" s="53">
        <v>-5.4298300000000001E-3</v>
      </c>
      <c r="EM889" s="53">
        <v>3.7183569999999999E-2</v>
      </c>
      <c r="EN889" s="53">
        <v>0.14136360000000001</v>
      </c>
      <c r="EO889" s="53">
        <v>0.26054334000000001</v>
      </c>
      <c r="EP889" s="53">
        <v>0.28481728000000001</v>
      </c>
      <c r="EQ889" s="53">
        <v>0.32270629000000001</v>
      </c>
      <c r="ER889" s="53">
        <v>0.34599158000000002</v>
      </c>
      <c r="ES889" s="53">
        <v>0.31327501000000002</v>
      </c>
      <c r="ET889" s="53">
        <v>0.30968018000000003</v>
      </c>
      <c r="EU889" s="53">
        <v>0.28314338999999999</v>
      </c>
      <c r="EV889" s="53">
        <v>0.26197489000000002</v>
      </c>
      <c r="EW889" s="53">
        <v>75.486590000000007</v>
      </c>
      <c r="EX889" s="53">
        <v>73.651039999999995</v>
      </c>
      <c r="EY889" s="53">
        <v>72.277680000000004</v>
      </c>
      <c r="EZ889" s="53">
        <v>70.953950000000006</v>
      </c>
      <c r="FA889" s="53">
        <v>69.562190000000001</v>
      </c>
      <c r="FB889" s="53">
        <v>68.847570000000005</v>
      </c>
      <c r="FC889" s="53">
        <v>68.675929999999994</v>
      </c>
      <c r="FD889" s="53">
        <v>70.465699999999998</v>
      </c>
      <c r="FE889" s="53">
        <v>73.808430000000001</v>
      </c>
      <c r="FF889" s="53">
        <v>77.242570000000001</v>
      </c>
      <c r="FG889" s="53">
        <v>81.283259999999999</v>
      </c>
      <c r="FH889" s="53">
        <v>85.165459999999996</v>
      </c>
      <c r="FI889" s="53">
        <v>88.816329999999994</v>
      </c>
      <c r="FJ889" s="53">
        <v>91.47636</v>
      </c>
      <c r="FK889" s="53">
        <v>92.692700000000002</v>
      </c>
      <c r="FL889" s="53">
        <v>93.51773</v>
      </c>
      <c r="FM889" s="53">
        <v>94.332859999999997</v>
      </c>
      <c r="FN889" s="53">
        <v>94.148910000000001</v>
      </c>
      <c r="FO889" s="53">
        <v>92.688879999999997</v>
      </c>
      <c r="FP889" s="53">
        <v>90.287400000000005</v>
      </c>
      <c r="FQ889" s="53">
        <v>86.404709999999994</v>
      </c>
      <c r="FR889" s="53">
        <v>83.212270000000004</v>
      </c>
      <c r="FS889" s="53">
        <v>80.651380000000003</v>
      </c>
      <c r="FT889" s="53">
        <v>77.829849999999993</v>
      </c>
      <c r="FU889" s="53">
        <v>4231</v>
      </c>
      <c r="FV889" s="53">
        <v>5299.335</v>
      </c>
      <c r="FW889" s="53">
        <v>80.416420000000002</v>
      </c>
      <c r="FX889" s="53">
        <v>1</v>
      </c>
    </row>
    <row r="890" spans="1:180" x14ac:dyDescent="0.3">
      <c r="A890" t="s">
        <v>174</v>
      </c>
      <c r="B890" t="s">
        <v>250</v>
      </c>
      <c r="C890" t="s">
        <v>0</v>
      </c>
      <c r="D890" t="s">
        <v>227</v>
      </c>
      <c r="E890" t="s">
        <v>187</v>
      </c>
      <c r="F890" t="s">
        <v>229</v>
      </c>
      <c r="G890" t="s">
        <v>242</v>
      </c>
      <c r="H890" s="53">
        <v>70</v>
      </c>
      <c r="I890" s="53">
        <v>4.650725E-2</v>
      </c>
      <c r="J890" s="53">
        <v>4.249029E-2</v>
      </c>
      <c r="K890" s="53">
        <v>4.2050190000000001E-2</v>
      </c>
      <c r="L890" s="53">
        <v>4.026387E-2</v>
      </c>
      <c r="M890" s="53">
        <v>3.9588169999999999E-2</v>
      </c>
      <c r="N890" s="53">
        <v>4.5892229999999999E-2</v>
      </c>
      <c r="O890" s="53">
        <v>-1.6101100000000001E-3</v>
      </c>
      <c r="P890" s="53">
        <v>4.7211940000000001E-2</v>
      </c>
      <c r="Q890" s="53">
        <v>6.6798850000000007E-2</v>
      </c>
      <c r="R890" s="53">
        <v>8.5193989999999997E-2</v>
      </c>
      <c r="S890" s="53">
        <v>0.12387781</v>
      </c>
      <c r="T890" s="53">
        <v>0.1186724</v>
      </c>
      <c r="U890" s="53">
        <v>7.233233E-2</v>
      </c>
      <c r="V890" s="53">
        <v>6.4086829999999997E-2</v>
      </c>
      <c r="W890" s="53">
        <v>6.137981E-2</v>
      </c>
      <c r="X890" s="53">
        <v>8.4805000000000005E-2</v>
      </c>
      <c r="Y890" s="53">
        <v>8.2758200000000004E-2</v>
      </c>
      <c r="Z890" s="53">
        <v>7.8587180000000006E-2</v>
      </c>
      <c r="AA890" s="53">
        <v>7.3062849999999999E-2</v>
      </c>
      <c r="AB890" s="53">
        <v>7.5334769999999995E-2</v>
      </c>
      <c r="AC890" s="53">
        <v>7.4075959999999996E-2</v>
      </c>
      <c r="AD890" s="53">
        <v>7.3255420000000002E-2</v>
      </c>
      <c r="AE890" s="53">
        <v>5.8270530000000001E-2</v>
      </c>
      <c r="AF890" s="53">
        <v>4.681681E-2</v>
      </c>
      <c r="AG890" s="53">
        <v>-1.40657E-3</v>
      </c>
      <c r="AH890" s="53">
        <v>-4.2067299999999997E-3</v>
      </c>
      <c r="AI890" s="53">
        <v>-3.5037900000000001E-3</v>
      </c>
      <c r="AJ890" s="53">
        <v>-5.7402199999999999E-3</v>
      </c>
      <c r="AK890" s="53">
        <v>-6.36806E-3</v>
      </c>
      <c r="AL890" s="53">
        <v>-3.3306E-3</v>
      </c>
      <c r="AM890" s="53">
        <v>-0.10853472</v>
      </c>
      <c r="AN890" s="53">
        <v>-6.1463459999999998E-2</v>
      </c>
      <c r="AO890" s="53">
        <v>-4.2864190000000003E-2</v>
      </c>
      <c r="AP890" s="53">
        <v>-3.6083419999999998E-2</v>
      </c>
      <c r="AQ890" s="53">
        <v>-2.6149249999999999E-2</v>
      </c>
      <c r="AR890" s="53">
        <v>-2.794899E-2</v>
      </c>
      <c r="AS890" s="53">
        <v>-5.3267630000000003E-2</v>
      </c>
      <c r="AT890" s="53">
        <v>-6.6660590000000006E-2</v>
      </c>
      <c r="AU890" s="53">
        <v>-7.1613010000000005E-2</v>
      </c>
      <c r="AV890" s="53">
        <v>-3.7909249999999999E-2</v>
      </c>
      <c r="AW890" s="53">
        <v>-3.7618909999999998E-2</v>
      </c>
      <c r="AX890" s="53">
        <v>-3.6149439999999998E-2</v>
      </c>
      <c r="AY890" s="53">
        <v>-3.1392990000000003E-2</v>
      </c>
      <c r="AZ890" s="53">
        <v>-4.1440599999999998E-3</v>
      </c>
      <c r="BA890" s="53">
        <v>2.51213E-3</v>
      </c>
      <c r="BB890" s="53">
        <v>6.7621799999999996E-3</v>
      </c>
      <c r="BC890" s="53">
        <v>-7.4960000000000001E-5</v>
      </c>
      <c r="BD890" s="53">
        <v>-4.4832800000000001E-3</v>
      </c>
      <c r="BE890" s="53">
        <v>4.4880500000000004E-3</v>
      </c>
      <c r="BF890" s="53">
        <v>4.1133000000000001E-4</v>
      </c>
      <c r="BG890" s="53">
        <v>6.4875999999999996E-4</v>
      </c>
      <c r="BH890" s="53">
        <v>-1.9677800000000001E-3</v>
      </c>
      <c r="BI890" s="53">
        <v>-3.0096699999999999E-3</v>
      </c>
      <c r="BJ890" s="53">
        <v>4.4969999999999998E-4</v>
      </c>
      <c r="BK890" s="53">
        <v>-7.3929449999999994E-2</v>
      </c>
      <c r="BL890" s="53">
        <v>-3.246433E-2</v>
      </c>
      <c r="BM890" s="53">
        <v>-1.5752909999999998E-2</v>
      </c>
      <c r="BN890" s="53">
        <v>-5.5754100000000003E-3</v>
      </c>
      <c r="BO890" s="53">
        <v>2.0525689999999999E-2</v>
      </c>
      <c r="BP890" s="53">
        <v>1.5834150000000002E-2</v>
      </c>
      <c r="BQ890" s="53">
        <v>-1.9405680000000002E-2</v>
      </c>
      <c r="BR890" s="53">
        <v>-2.8842670000000001E-2</v>
      </c>
      <c r="BS890" s="53">
        <v>-3.2025289999999998E-2</v>
      </c>
      <c r="BT890" s="53">
        <v>-3.6465199999999999E-3</v>
      </c>
      <c r="BU890" s="53">
        <v>-3.2677299999999999E-3</v>
      </c>
      <c r="BV890" s="53">
        <v>-2.5411100000000001E-3</v>
      </c>
      <c r="BW890" s="53">
        <v>-2.03258E-3</v>
      </c>
      <c r="BX890" s="53">
        <v>1.224045E-2</v>
      </c>
      <c r="BY890" s="53">
        <v>1.530217E-2</v>
      </c>
      <c r="BZ890" s="53">
        <v>1.7875160000000001E-2</v>
      </c>
      <c r="CA890" s="53">
        <v>8.3582799999999992E-3</v>
      </c>
      <c r="CB890" s="53">
        <v>2.62473E-3</v>
      </c>
      <c r="CC890" s="53">
        <v>8.5706500000000008E-3</v>
      </c>
      <c r="CD890" s="53">
        <v>3.6097899999999999E-3</v>
      </c>
      <c r="CE890" s="53">
        <v>3.5247999999999998E-3</v>
      </c>
      <c r="CF890" s="53">
        <v>6.4499000000000002E-4</v>
      </c>
      <c r="CG890" s="53">
        <v>-6.8366E-4</v>
      </c>
      <c r="CH890" s="53">
        <v>3.06792E-3</v>
      </c>
      <c r="CI890" s="53">
        <v>-4.996196E-2</v>
      </c>
      <c r="CJ890" s="53">
        <v>-1.2379619999999999E-2</v>
      </c>
      <c r="CK890" s="53">
        <v>3.0242899999999998E-3</v>
      </c>
      <c r="CL890" s="53">
        <v>1.555435E-2</v>
      </c>
      <c r="CM890" s="53">
        <v>5.2852620000000003E-2</v>
      </c>
      <c r="CN890" s="53">
        <v>4.6158209999999998E-2</v>
      </c>
      <c r="CO890" s="53">
        <v>4.0469900000000003E-3</v>
      </c>
      <c r="CP890" s="53">
        <v>-2.65008E-3</v>
      </c>
      <c r="CQ890" s="53">
        <v>-4.6069400000000003E-3</v>
      </c>
      <c r="CR890" s="53">
        <v>2.0083739999999999E-2</v>
      </c>
      <c r="CS890" s="53">
        <v>2.0523799999999998E-2</v>
      </c>
      <c r="CT890" s="53">
        <v>2.0735920000000001E-2</v>
      </c>
      <c r="CU890" s="53">
        <v>1.830234E-2</v>
      </c>
      <c r="CV890" s="53">
        <v>2.35883E-2</v>
      </c>
      <c r="CW890" s="53">
        <v>2.416051E-2</v>
      </c>
      <c r="CX890" s="53">
        <v>2.5571980000000001E-2</v>
      </c>
      <c r="CY890" s="53">
        <v>1.4199109999999999E-2</v>
      </c>
      <c r="CZ890" s="53">
        <v>7.5477199999999999E-3</v>
      </c>
      <c r="DA890" s="53">
        <v>1.265324E-2</v>
      </c>
      <c r="DB890" s="53">
        <v>6.8082400000000001E-3</v>
      </c>
      <c r="DC890" s="53">
        <v>6.4008499999999996E-3</v>
      </c>
      <c r="DD890" s="53">
        <v>3.2577700000000001E-3</v>
      </c>
      <c r="DE890" s="53">
        <v>1.6423500000000001E-3</v>
      </c>
      <c r="DF890" s="53">
        <v>5.6861400000000001E-3</v>
      </c>
      <c r="DG890" s="53">
        <v>-2.5994469999999999E-2</v>
      </c>
      <c r="DH890" s="53">
        <v>7.7050900000000004E-3</v>
      </c>
      <c r="DI890" s="53">
        <v>2.180149E-2</v>
      </c>
      <c r="DJ890" s="53">
        <v>3.6684099999999997E-2</v>
      </c>
      <c r="DK890" s="53">
        <v>8.5179569999999996E-2</v>
      </c>
      <c r="DL890" s="53">
        <v>7.648228E-2</v>
      </c>
      <c r="DM890" s="53">
        <v>2.7499679999999999E-2</v>
      </c>
      <c r="DN890" s="53">
        <v>2.3542500000000001E-2</v>
      </c>
      <c r="DO890" s="53">
        <v>2.2811399999999999E-2</v>
      </c>
      <c r="DP890" s="53">
        <v>4.3813999999999999E-2</v>
      </c>
      <c r="DQ890" s="53">
        <v>4.4315319999999998E-2</v>
      </c>
      <c r="DR890" s="53">
        <v>4.4012950000000002E-2</v>
      </c>
      <c r="DS890" s="53">
        <v>3.8637270000000001E-2</v>
      </c>
      <c r="DT890" s="53">
        <v>3.4936149999999999E-2</v>
      </c>
      <c r="DU890" s="53">
        <v>3.3018850000000002E-2</v>
      </c>
      <c r="DV890" s="53">
        <v>3.3268789999999999E-2</v>
      </c>
      <c r="DW890" s="53">
        <v>2.0039939999999999E-2</v>
      </c>
      <c r="DX890" s="53">
        <v>1.2470699999999999E-2</v>
      </c>
      <c r="DY890" s="53">
        <v>1.8547850000000001E-2</v>
      </c>
      <c r="DZ890" s="53">
        <v>1.142631E-2</v>
      </c>
      <c r="EA890" s="53">
        <v>1.0553399999999999E-2</v>
      </c>
      <c r="EB890" s="53">
        <v>7.0302100000000003E-3</v>
      </c>
      <c r="EC890" s="53">
        <v>5.00074E-3</v>
      </c>
      <c r="ED890" s="53">
        <v>9.4664399999999996E-3</v>
      </c>
      <c r="EE890" s="53">
        <v>8.6107800000000002E-3</v>
      </c>
      <c r="EF890" s="53">
        <v>3.6704229999999997E-2</v>
      </c>
      <c r="EG890" s="53">
        <v>4.8912770000000001E-2</v>
      </c>
      <c r="EH890" s="53">
        <v>6.7192109999999999E-2</v>
      </c>
      <c r="EI890" s="53">
        <v>0.13185452</v>
      </c>
      <c r="EJ890" s="53">
        <v>0.12026539</v>
      </c>
      <c r="EK890" s="53">
        <v>6.1361619999999999E-2</v>
      </c>
      <c r="EL890" s="53">
        <v>6.1360440000000002E-2</v>
      </c>
      <c r="EM890" s="53">
        <v>6.2399139999999999E-2</v>
      </c>
      <c r="EN890" s="53">
        <v>7.8076740000000006E-2</v>
      </c>
      <c r="EO890" s="53">
        <v>7.8666490000000006E-2</v>
      </c>
      <c r="EP890" s="53">
        <v>7.7621250000000003E-2</v>
      </c>
      <c r="EQ890" s="53">
        <v>6.7997669999999996E-2</v>
      </c>
      <c r="ER890" s="53">
        <v>5.1320659999999997E-2</v>
      </c>
      <c r="ES890" s="53">
        <v>4.58089E-2</v>
      </c>
      <c r="ET890" s="53">
        <v>4.4381789999999997E-2</v>
      </c>
      <c r="EU890" s="53">
        <v>2.8473169999999999E-2</v>
      </c>
      <c r="EV890" s="53">
        <v>1.9578720000000001E-2</v>
      </c>
      <c r="EW890" s="53">
        <v>58.88937</v>
      </c>
      <c r="EX890" s="53">
        <v>58.247140000000002</v>
      </c>
      <c r="EY890" s="53">
        <v>57.624760000000002</v>
      </c>
      <c r="EZ890" s="53">
        <v>57.025660000000002</v>
      </c>
      <c r="FA890" s="53">
        <v>56.49051</v>
      </c>
      <c r="FB890" s="53">
        <v>56.146599999999999</v>
      </c>
      <c r="FC890" s="53">
        <v>56.541289999999996</v>
      </c>
      <c r="FD890" s="53">
        <v>58.821930000000002</v>
      </c>
      <c r="FE890" s="53">
        <v>61.263449999999999</v>
      </c>
      <c r="FF890" s="53">
        <v>63.805489999999999</v>
      </c>
      <c r="FG890" s="53">
        <v>66.534130000000005</v>
      </c>
      <c r="FH890" s="53">
        <v>69.210350000000005</v>
      </c>
      <c r="FI890" s="53">
        <v>71.316680000000005</v>
      </c>
      <c r="FJ890" s="53">
        <v>72.715530000000001</v>
      </c>
      <c r="FK890" s="53">
        <v>73.609949999999998</v>
      </c>
      <c r="FL890" s="53">
        <v>73.766930000000002</v>
      </c>
      <c r="FM890" s="53">
        <v>73.045249999999996</v>
      </c>
      <c r="FN890" s="53">
        <v>71.646190000000004</v>
      </c>
      <c r="FO890" s="53">
        <v>69.527230000000003</v>
      </c>
      <c r="FP890" s="53">
        <v>66.728499999999997</v>
      </c>
      <c r="FQ890" s="53">
        <v>63.705840000000002</v>
      </c>
      <c r="FR890" s="53">
        <v>61.761049999999997</v>
      </c>
      <c r="FS890" s="53">
        <v>60.687890000000003</v>
      </c>
      <c r="FT890" s="53">
        <v>59.854689999999998</v>
      </c>
      <c r="FU890" s="53">
        <v>333</v>
      </c>
      <c r="FV890" s="53">
        <v>240.12739999999999</v>
      </c>
      <c r="FW890" s="53">
        <v>16.123699999999999</v>
      </c>
      <c r="FX890" s="53">
        <v>1</v>
      </c>
    </row>
    <row r="891" spans="1:180" x14ac:dyDescent="0.3">
      <c r="A891" t="s">
        <v>174</v>
      </c>
      <c r="B891" t="s">
        <v>250</v>
      </c>
      <c r="C891" t="s">
        <v>0</v>
      </c>
      <c r="D891" t="s">
        <v>248</v>
      </c>
      <c r="E891" t="s">
        <v>188</v>
      </c>
      <c r="F891" t="s">
        <v>229</v>
      </c>
      <c r="G891" t="s">
        <v>242</v>
      </c>
      <c r="H891" s="53">
        <v>70</v>
      </c>
      <c r="I891" s="53">
        <v>3.9815049999999998E-2</v>
      </c>
      <c r="J891" s="53">
        <v>4.1982440000000003E-2</v>
      </c>
      <c r="K891" s="53">
        <v>4.4106449999999998E-2</v>
      </c>
      <c r="L891" s="53">
        <v>4.3892979999999998E-2</v>
      </c>
      <c r="M891" s="53">
        <v>4.2239600000000002E-2</v>
      </c>
      <c r="N891" s="53">
        <v>4.9391909999999997E-2</v>
      </c>
      <c r="O891" s="53">
        <v>9.8320300000000003E-3</v>
      </c>
      <c r="P891" s="53">
        <v>-2.2237400000000001E-2</v>
      </c>
      <c r="Q891" s="53">
        <v>-1.5769829999999999E-2</v>
      </c>
      <c r="R891" s="53">
        <v>-1.212832E-2</v>
      </c>
      <c r="S891" s="53">
        <v>2.2537140000000001E-2</v>
      </c>
      <c r="T891" s="53">
        <v>5.4709679999999997E-2</v>
      </c>
      <c r="U891" s="53">
        <v>4.7413869999999997E-2</v>
      </c>
      <c r="V891" s="53">
        <v>4.727315E-2</v>
      </c>
      <c r="W891" s="53">
        <v>4.6245509999999997E-2</v>
      </c>
      <c r="X891" s="53">
        <v>6.1519110000000002E-2</v>
      </c>
      <c r="Y891" s="53">
        <v>6.6481209999999999E-2</v>
      </c>
      <c r="Z891" s="53">
        <v>7.8135049999999998E-2</v>
      </c>
      <c r="AA891" s="53">
        <v>6.662875E-2</v>
      </c>
      <c r="AB891" s="53">
        <v>5.6470010000000001E-2</v>
      </c>
      <c r="AC891" s="53">
        <v>5.5131979999999997E-2</v>
      </c>
      <c r="AD891" s="53">
        <v>4.4816519999999999E-2</v>
      </c>
      <c r="AE891" s="53">
        <v>3.0709670000000001E-2</v>
      </c>
      <c r="AF891" s="53">
        <v>3.4329999999999999E-2</v>
      </c>
      <c r="AG891" s="53">
        <v>-6.9894600000000003E-3</v>
      </c>
      <c r="AH891" s="53">
        <v>-4.6729900000000001E-3</v>
      </c>
      <c r="AI891" s="53">
        <v>-2.0420799999999999E-3</v>
      </c>
      <c r="AJ891" s="53">
        <v>-2.2998699999999999E-3</v>
      </c>
      <c r="AK891" s="53">
        <v>-4.3574E-3</v>
      </c>
      <c r="AL891" s="53">
        <v>-4.7527300000000001E-3</v>
      </c>
      <c r="AM891" s="53">
        <v>-6.0358799999999997E-2</v>
      </c>
      <c r="AN891" s="53">
        <v>-0.12556033</v>
      </c>
      <c r="AO891" s="53">
        <v>-0.11907545999999999</v>
      </c>
      <c r="AP891" s="53">
        <v>-0.12846357999999999</v>
      </c>
      <c r="AQ891" s="53">
        <v>-0.11122712999999999</v>
      </c>
      <c r="AR891" s="53">
        <v>-0.10176432000000001</v>
      </c>
      <c r="AS891" s="53">
        <v>-9.3256870000000006E-2</v>
      </c>
      <c r="AT891" s="53">
        <v>-7.2518669999999993E-2</v>
      </c>
      <c r="AU891" s="53">
        <v>-4.7938950000000001E-2</v>
      </c>
      <c r="AV891" s="53">
        <v>-2.219343E-2</v>
      </c>
      <c r="AW891" s="53">
        <v>-1.0335820000000001E-2</v>
      </c>
      <c r="AX891" s="53">
        <v>-2.48979E-3</v>
      </c>
      <c r="AY891" s="53">
        <v>-3.58735E-3</v>
      </c>
      <c r="AZ891" s="53">
        <v>-8.2480000000000001E-3</v>
      </c>
      <c r="BA891" s="53">
        <v>-1.4595E-4</v>
      </c>
      <c r="BB891" s="53">
        <v>-5.9882499999999996E-3</v>
      </c>
      <c r="BC891" s="53">
        <v>-2.5861160000000001E-2</v>
      </c>
      <c r="BD891" s="53">
        <v>-1.1927119999999999E-2</v>
      </c>
      <c r="BE891" s="53">
        <v>-2.7558499999999998E-3</v>
      </c>
      <c r="BF891" s="53">
        <v>-1.9614E-4</v>
      </c>
      <c r="BG891" s="53">
        <v>2.2734600000000002E-3</v>
      </c>
      <c r="BH891" s="53">
        <v>1.88367E-3</v>
      </c>
      <c r="BI891" s="53">
        <v>-4.4094000000000002E-4</v>
      </c>
      <c r="BJ891" s="53">
        <v>2.1760099999999999E-3</v>
      </c>
      <c r="BK891" s="53">
        <v>-4.565259E-2</v>
      </c>
      <c r="BL891" s="53">
        <v>-9.5370590000000005E-2</v>
      </c>
      <c r="BM891" s="53">
        <v>-9.081156E-2</v>
      </c>
      <c r="BN891" s="53">
        <v>-9.7201860000000001E-2</v>
      </c>
      <c r="BO891" s="53">
        <v>-6.9800280000000006E-2</v>
      </c>
      <c r="BP891" s="53">
        <v>-4.7520680000000003E-2</v>
      </c>
      <c r="BQ891" s="53">
        <v>-4.7700779999999998E-2</v>
      </c>
      <c r="BR891" s="53">
        <v>-3.7988620000000001E-2</v>
      </c>
      <c r="BS891" s="53">
        <v>-2.8099010000000001E-2</v>
      </c>
      <c r="BT891" s="53">
        <v>-7.2605500000000002E-3</v>
      </c>
      <c r="BU891" s="53">
        <v>1.8266000000000001E-3</v>
      </c>
      <c r="BV891" s="53">
        <v>1.3006480000000001E-2</v>
      </c>
      <c r="BW891" s="53">
        <v>6.4883800000000002E-3</v>
      </c>
      <c r="BX891" s="53">
        <v>-7.7348E-4</v>
      </c>
      <c r="BY891" s="53">
        <v>4.3399399999999996E-3</v>
      </c>
      <c r="BZ891" s="53">
        <v>-1.76074E-3</v>
      </c>
      <c r="CA891" s="53">
        <v>-1.725256E-2</v>
      </c>
      <c r="CB891" s="53">
        <v>-7.3791300000000002E-3</v>
      </c>
      <c r="CC891" s="53">
        <v>1.7634000000000001E-4</v>
      </c>
      <c r="CD891" s="53">
        <v>2.9045099999999999E-3</v>
      </c>
      <c r="CE891" s="53">
        <v>5.2623799999999997E-3</v>
      </c>
      <c r="CF891" s="53">
        <v>4.7811800000000003E-3</v>
      </c>
      <c r="CG891" s="53">
        <v>2.27159E-3</v>
      </c>
      <c r="CH891" s="53">
        <v>6.9748400000000004E-3</v>
      </c>
      <c r="CI891" s="53">
        <v>-3.5467119999999998E-2</v>
      </c>
      <c r="CJ891" s="53">
        <v>-7.4461310000000003E-2</v>
      </c>
      <c r="CK891" s="53">
        <v>-7.1236060000000004E-2</v>
      </c>
      <c r="CL891" s="53">
        <v>-7.5550019999999996E-2</v>
      </c>
      <c r="CM891" s="53">
        <v>-4.1108190000000003E-2</v>
      </c>
      <c r="CN891" s="53">
        <v>-9.9517100000000008E-3</v>
      </c>
      <c r="CO891" s="53">
        <v>-1.614875E-2</v>
      </c>
      <c r="CP891" s="53">
        <v>-1.4073230000000001E-2</v>
      </c>
      <c r="CQ891" s="53">
        <v>-1.435792E-2</v>
      </c>
      <c r="CR891" s="53">
        <v>3.0818999999999998E-3</v>
      </c>
      <c r="CS891" s="53">
        <v>1.0250250000000001E-2</v>
      </c>
      <c r="CT891" s="53">
        <v>2.3739150000000001E-2</v>
      </c>
      <c r="CU891" s="53">
        <v>1.3466799999999999E-2</v>
      </c>
      <c r="CV891" s="53">
        <v>4.4033400000000004E-3</v>
      </c>
      <c r="CW891" s="53">
        <v>7.4468499999999997E-3</v>
      </c>
      <c r="CX891" s="53">
        <v>1.1672200000000001E-3</v>
      </c>
      <c r="CY891" s="53">
        <v>-1.129028E-2</v>
      </c>
      <c r="CZ891" s="53">
        <v>-4.2291999999999998E-3</v>
      </c>
      <c r="DA891" s="53">
        <v>3.10852E-3</v>
      </c>
      <c r="DB891" s="53">
        <v>6.0051699999999998E-3</v>
      </c>
      <c r="DC891" s="53">
        <v>8.2513099999999995E-3</v>
      </c>
      <c r="DD891" s="53">
        <v>7.6786800000000002E-3</v>
      </c>
      <c r="DE891" s="53">
        <v>4.9841199999999999E-3</v>
      </c>
      <c r="DF891" s="53">
        <v>1.177366E-2</v>
      </c>
      <c r="DG891" s="53">
        <v>-2.5281640000000001E-2</v>
      </c>
      <c r="DH891" s="53">
        <v>-5.3551990000000001E-2</v>
      </c>
      <c r="DI891" s="53">
        <v>-5.1660589999999999E-2</v>
      </c>
      <c r="DJ891" s="53">
        <v>-5.389824E-2</v>
      </c>
      <c r="DK891" s="53">
        <v>-1.2416099999999999E-2</v>
      </c>
      <c r="DL891" s="53">
        <v>2.7617249999999999E-2</v>
      </c>
      <c r="DM891" s="53">
        <v>1.540328E-2</v>
      </c>
      <c r="DN891" s="53">
        <v>9.8421499999999992E-3</v>
      </c>
      <c r="DO891" s="53">
        <v>-6.1682999999999996E-4</v>
      </c>
      <c r="DP891" s="53">
        <v>1.342437E-2</v>
      </c>
      <c r="DQ891" s="53">
        <v>1.8673909999999998E-2</v>
      </c>
      <c r="DR891" s="53">
        <v>3.447182E-2</v>
      </c>
      <c r="DS891" s="53">
        <v>2.0445230000000002E-2</v>
      </c>
      <c r="DT891" s="53">
        <v>9.5801600000000008E-3</v>
      </c>
      <c r="DU891" s="53">
        <v>1.0553750000000001E-2</v>
      </c>
      <c r="DV891" s="53">
        <v>4.0951800000000003E-3</v>
      </c>
      <c r="DW891" s="53">
        <v>-5.3279900000000003E-3</v>
      </c>
      <c r="DX891" s="53">
        <v>-1.07928E-3</v>
      </c>
      <c r="DY891" s="53">
        <v>7.3421299999999997E-3</v>
      </c>
      <c r="DZ891" s="53">
        <v>1.048202E-2</v>
      </c>
      <c r="EA891" s="53">
        <v>1.2566849999999999E-2</v>
      </c>
      <c r="EB891" s="53">
        <v>1.186222E-2</v>
      </c>
      <c r="EC891" s="53">
        <v>8.9005799999999999E-3</v>
      </c>
      <c r="ED891" s="53">
        <v>1.8702409999999999E-2</v>
      </c>
      <c r="EE891" s="53">
        <v>-1.057543E-2</v>
      </c>
      <c r="EF891" s="53">
        <v>-2.3362279999999999E-2</v>
      </c>
      <c r="EG891" s="53">
        <v>-2.3396699999999999E-2</v>
      </c>
      <c r="EH891" s="53">
        <v>-2.2636469999999999E-2</v>
      </c>
      <c r="EI891" s="53">
        <v>2.901072E-2</v>
      </c>
      <c r="EJ891" s="53">
        <v>8.1860870000000002E-2</v>
      </c>
      <c r="EK891" s="53">
        <v>6.0959399999999997E-2</v>
      </c>
      <c r="EL891" s="53">
        <v>4.4372170000000002E-2</v>
      </c>
      <c r="EM891" s="53">
        <v>1.9223110000000002E-2</v>
      </c>
      <c r="EN891" s="53">
        <v>2.8357239999999999E-2</v>
      </c>
      <c r="EO891" s="53">
        <v>3.0836329999999999E-2</v>
      </c>
      <c r="EP891" s="53">
        <v>4.996809E-2</v>
      </c>
      <c r="EQ891" s="53">
        <v>3.052096E-2</v>
      </c>
      <c r="ER891" s="53">
        <v>1.7054679999999999E-2</v>
      </c>
      <c r="ES891" s="53">
        <v>1.503963E-2</v>
      </c>
      <c r="ET891" s="53">
        <v>8.3226900000000006E-3</v>
      </c>
      <c r="EU891" s="53">
        <v>3.2805999999999998E-3</v>
      </c>
      <c r="EV891" s="53">
        <v>3.4687099999999998E-3</v>
      </c>
      <c r="EW891" s="53">
        <v>60.254350000000002</v>
      </c>
      <c r="EX891" s="53">
        <v>59.670270000000002</v>
      </c>
      <c r="EY891" s="53">
        <v>59.109459999999999</v>
      </c>
      <c r="EZ891" s="53">
        <v>58.671320000000001</v>
      </c>
      <c r="FA891" s="53">
        <v>58.351950000000002</v>
      </c>
      <c r="FB891" s="53">
        <v>58.050449999999998</v>
      </c>
      <c r="FC891" s="53">
        <v>57.910209999999999</v>
      </c>
      <c r="FD891" s="53">
        <v>59.080629999999999</v>
      </c>
      <c r="FE891" s="53">
        <v>61.130029999999998</v>
      </c>
      <c r="FF891" s="53">
        <v>63.903759999999998</v>
      </c>
      <c r="FG891" s="53">
        <v>66.722669999999994</v>
      </c>
      <c r="FH891" s="53">
        <v>69.602999999999994</v>
      </c>
      <c r="FI891" s="53">
        <v>71.831990000000005</v>
      </c>
      <c r="FJ891" s="53">
        <v>73.442490000000006</v>
      </c>
      <c r="FK891" s="53">
        <v>74.564409999999995</v>
      </c>
      <c r="FL891" s="53">
        <v>75.018169999999998</v>
      </c>
      <c r="FM891" s="53">
        <v>74.309309999999996</v>
      </c>
      <c r="FN891" s="53">
        <v>72.494290000000007</v>
      </c>
      <c r="FO891" s="53">
        <v>70.298190000000005</v>
      </c>
      <c r="FP891" s="53">
        <v>67.512609999999995</v>
      </c>
      <c r="FQ891" s="53">
        <v>64.754199999999997</v>
      </c>
      <c r="FR891" s="53">
        <v>62.692189999999997</v>
      </c>
      <c r="FS891" s="53">
        <v>61.525379999999998</v>
      </c>
      <c r="FT891" s="53">
        <v>60.759010000000004</v>
      </c>
      <c r="FU891" s="53">
        <v>333</v>
      </c>
      <c r="FV891" s="53">
        <v>256.94439999999997</v>
      </c>
      <c r="FW891" s="53">
        <v>15.29716</v>
      </c>
      <c r="FX891" s="53">
        <v>1</v>
      </c>
    </row>
    <row r="892" spans="1:180" x14ac:dyDescent="0.3">
      <c r="A892" t="s">
        <v>174</v>
      </c>
      <c r="B892" t="s">
        <v>250</v>
      </c>
      <c r="C892" t="s">
        <v>0</v>
      </c>
      <c r="D892" t="s">
        <v>248</v>
      </c>
      <c r="E892" t="s">
        <v>187</v>
      </c>
      <c r="F892" t="s">
        <v>229</v>
      </c>
      <c r="G892" t="s">
        <v>242</v>
      </c>
      <c r="H892" s="53">
        <v>70</v>
      </c>
      <c r="I892" s="53">
        <v>6.3308020000000007E-2</v>
      </c>
      <c r="J892" s="53">
        <v>5.586526E-2</v>
      </c>
      <c r="K892" s="53">
        <v>5.0231320000000003E-2</v>
      </c>
      <c r="L892" s="53">
        <v>4.9850810000000002E-2</v>
      </c>
      <c r="M892" s="53">
        <v>4.9847500000000003E-2</v>
      </c>
      <c r="N892" s="53">
        <v>5.1257860000000002E-2</v>
      </c>
      <c r="O892" s="53">
        <v>2.129959E-2</v>
      </c>
      <c r="P892" s="53">
        <v>1.986127E-2</v>
      </c>
      <c r="Q892" s="53">
        <v>2.1714589999999999E-2</v>
      </c>
      <c r="R892" s="53">
        <v>5.5046169999999998E-2</v>
      </c>
      <c r="S892" s="53">
        <v>8.4939749999999994E-2</v>
      </c>
      <c r="T892" s="53">
        <v>0.10538899</v>
      </c>
      <c r="U892" s="53">
        <v>8.6863209999999996E-2</v>
      </c>
      <c r="V892" s="53">
        <v>6.3327030000000006E-2</v>
      </c>
      <c r="W892" s="53">
        <v>5.6312349999999997E-2</v>
      </c>
      <c r="X892" s="53">
        <v>6.4057450000000002E-2</v>
      </c>
      <c r="Y892" s="53">
        <v>6.1790369999999997E-2</v>
      </c>
      <c r="Z892" s="53">
        <v>6.5102770000000004E-2</v>
      </c>
      <c r="AA892" s="53">
        <v>6.5457539999999995E-2</v>
      </c>
      <c r="AB892" s="53">
        <v>6.7539749999999996E-2</v>
      </c>
      <c r="AC892" s="53">
        <v>6.0946809999999997E-2</v>
      </c>
      <c r="AD892" s="53">
        <v>5.8448699999999999E-2</v>
      </c>
      <c r="AE892" s="53">
        <v>6.1997499999999997E-2</v>
      </c>
      <c r="AF892" s="53">
        <v>5.7161579999999997E-2</v>
      </c>
      <c r="AG892" s="53">
        <v>5.75947E-3</v>
      </c>
      <c r="AH892" s="53">
        <v>2.7712000000000001E-3</v>
      </c>
      <c r="AI892" s="53">
        <v>-8.5181000000000005E-4</v>
      </c>
      <c r="AJ892" s="53">
        <v>-1.6905500000000001E-3</v>
      </c>
      <c r="AK892" s="53">
        <v>-1.6818600000000001E-3</v>
      </c>
      <c r="AL892" s="53">
        <v>-1.04331E-3</v>
      </c>
      <c r="AM892" s="53">
        <v>-6.6718650000000004E-2</v>
      </c>
      <c r="AN892" s="53">
        <v>-8.3866300000000005E-2</v>
      </c>
      <c r="AO892" s="53">
        <v>-8.9330499999999993E-2</v>
      </c>
      <c r="AP892" s="53">
        <v>-5.9389249999999998E-2</v>
      </c>
      <c r="AQ892" s="53">
        <v>-3.4587600000000003E-2</v>
      </c>
      <c r="AR892" s="53">
        <v>-2.471595E-2</v>
      </c>
      <c r="AS892" s="53">
        <v>-2.7635799999999999E-2</v>
      </c>
      <c r="AT892" s="53">
        <v>-3.7576650000000003E-2</v>
      </c>
      <c r="AU892" s="53">
        <v>-5.0919949999999999E-2</v>
      </c>
      <c r="AV892" s="53">
        <v>-4.194374E-2</v>
      </c>
      <c r="AW892" s="53">
        <v>-4.0882630000000003E-2</v>
      </c>
      <c r="AX892" s="53">
        <v>-3.2893079999999998E-2</v>
      </c>
      <c r="AY892" s="53">
        <v>-2.639561E-2</v>
      </c>
      <c r="AZ892" s="53">
        <v>-1.323678E-2</v>
      </c>
      <c r="BA892" s="53">
        <v>-8.2424000000000004E-3</v>
      </c>
      <c r="BB892" s="53">
        <v>-8.8847800000000001E-3</v>
      </c>
      <c r="BC892" s="53">
        <v>3.0787100000000001E-3</v>
      </c>
      <c r="BD892" s="53">
        <v>4.7804299999999996E-3</v>
      </c>
      <c r="BE892" s="53">
        <v>1.7603489999999999E-2</v>
      </c>
      <c r="BF892" s="53">
        <v>1.09905E-2</v>
      </c>
      <c r="BG892" s="53">
        <v>6.1417599999999996E-3</v>
      </c>
      <c r="BH892" s="53">
        <v>4.9581E-3</v>
      </c>
      <c r="BI892" s="53">
        <v>4.9023299999999999E-3</v>
      </c>
      <c r="BJ892" s="53">
        <v>5.6635499999999998E-3</v>
      </c>
      <c r="BK892" s="53">
        <v>-3.97039E-2</v>
      </c>
      <c r="BL892" s="53">
        <v>-5.1775069999999999E-2</v>
      </c>
      <c r="BM892" s="53">
        <v>-5.5430649999999998E-2</v>
      </c>
      <c r="BN892" s="53">
        <v>-2.7254090000000002E-2</v>
      </c>
      <c r="BO892" s="53">
        <v>1.41767E-3</v>
      </c>
      <c r="BP892" s="53">
        <v>1.7679710000000001E-2</v>
      </c>
      <c r="BQ892" s="53">
        <v>6.3510700000000003E-3</v>
      </c>
      <c r="BR892" s="53">
        <v>-1.073386E-2</v>
      </c>
      <c r="BS892" s="53">
        <v>-2.0432889999999999E-2</v>
      </c>
      <c r="BT892" s="53">
        <v>-1.0777470000000001E-2</v>
      </c>
      <c r="BU892" s="53">
        <v>-1.0499410000000001E-2</v>
      </c>
      <c r="BV892" s="53">
        <v>-4.2065200000000001E-3</v>
      </c>
      <c r="BW892" s="53">
        <v>-1.8845E-4</v>
      </c>
      <c r="BX892" s="53">
        <v>8.0491799999999995E-3</v>
      </c>
      <c r="BY892" s="53">
        <v>7.7825999999999998E-3</v>
      </c>
      <c r="BZ892" s="53">
        <v>5.8953399999999998E-3</v>
      </c>
      <c r="CA892" s="53">
        <v>1.4875009999999999E-2</v>
      </c>
      <c r="CB892" s="53">
        <v>1.4997440000000001E-2</v>
      </c>
      <c r="CC892" s="53">
        <v>2.5806619999999999E-2</v>
      </c>
      <c r="CD892" s="53">
        <v>1.6683159999999999E-2</v>
      </c>
      <c r="CE892" s="53">
        <v>1.0985480000000001E-2</v>
      </c>
      <c r="CF892" s="53">
        <v>9.5629200000000008E-3</v>
      </c>
      <c r="CG892" s="53">
        <v>9.4625200000000003E-3</v>
      </c>
      <c r="CH892" s="53">
        <v>1.0308700000000001E-2</v>
      </c>
      <c r="CI892" s="53">
        <v>-2.099357E-2</v>
      </c>
      <c r="CJ892" s="53">
        <v>-2.95488E-2</v>
      </c>
      <c r="CK892" s="53">
        <v>-3.19517E-2</v>
      </c>
      <c r="CL892" s="53">
        <v>-4.9973800000000001E-3</v>
      </c>
      <c r="CM892" s="53">
        <v>2.6354820000000001E-2</v>
      </c>
      <c r="CN892" s="53">
        <v>4.7042809999999997E-2</v>
      </c>
      <c r="CO892" s="53">
        <v>2.9890280000000002E-2</v>
      </c>
      <c r="CP892" s="53">
        <v>7.8573700000000007E-3</v>
      </c>
      <c r="CQ892" s="53">
        <v>6.8234999999999997E-4</v>
      </c>
      <c r="CR892" s="53">
        <v>1.08082E-2</v>
      </c>
      <c r="CS892" s="53">
        <v>1.054391E-2</v>
      </c>
      <c r="CT892" s="53">
        <v>1.5661689999999999E-2</v>
      </c>
      <c r="CU892" s="53">
        <v>1.7962550000000001E-2</v>
      </c>
      <c r="CV892" s="53">
        <v>2.2791769999999999E-2</v>
      </c>
      <c r="CW892" s="53">
        <v>1.8881459999999999E-2</v>
      </c>
      <c r="CX892" s="53">
        <v>1.6132000000000001E-2</v>
      </c>
      <c r="CY892" s="53">
        <v>2.3045079999999999E-2</v>
      </c>
      <c r="CZ892" s="53">
        <v>2.2073700000000002E-2</v>
      </c>
      <c r="DA892" s="53">
        <v>3.400976E-2</v>
      </c>
      <c r="DB892" s="53">
        <v>2.2375820000000001E-2</v>
      </c>
      <c r="DC892" s="53">
        <v>1.5829200000000002E-2</v>
      </c>
      <c r="DD892" s="53">
        <v>1.416776E-2</v>
      </c>
      <c r="DE892" s="53">
        <v>1.4022710000000001E-2</v>
      </c>
      <c r="DF892" s="53">
        <v>1.4953859999999999E-2</v>
      </c>
      <c r="DG892" s="53">
        <v>-2.2832299999999998E-3</v>
      </c>
      <c r="DH892" s="53">
        <v>-7.3225299999999998E-3</v>
      </c>
      <c r="DI892" s="53">
        <v>-8.4727399999999994E-3</v>
      </c>
      <c r="DJ892" s="53">
        <v>1.7259340000000001E-2</v>
      </c>
      <c r="DK892" s="53">
        <v>5.1291969999999999E-2</v>
      </c>
      <c r="DL892" s="53">
        <v>7.6405909999999994E-2</v>
      </c>
      <c r="DM892" s="53">
        <v>5.3429480000000001E-2</v>
      </c>
      <c r="DN892" s="53">
        <v>2.6448610000000001E-2</v>
      </c>
      <c r="DO892" s="53">
        <v>2.1797589999999999E-2</v>
      </c>
      <c r="DP892" s="53">
        <v>3.2393869999999998E-2</v>
      </c>
      <c r="DQ892" s="53">
        <v>3.1587230000000001E-2</v>
      </c>
      <c r="DR892" s="53">
        <v>3.5529909999999998E-2</v>
      </c>
      <c r="DS892" s="53">
        <v>3.6113550000000001E-2</v>
      </c>
      <c r="DT892" s="53">
        <v>3.7534360000000003E-2</v>
      </c>
      <c r="DU892" s="53">
        <v>2.9980329999999999E-2</v>
      </c>
      <c r="DV892" s="53">
        <v>2.6368659999999999E-2</v>
      </c>
      <c r="DW892" s="53">
        <v>3.121517E-2</v>
      </c>
      <c r="DX892" s="53">
        <v>2.9149970000000001E-2</v>
      </c>
      <c r="DY892" s="53">
        <v>4.5853779999999997E-2</v>
      </c>
      <c r="DZ892" s="53">
        <v>3.0595109999999998E-2</v>
      </c>
      <c r="EA892" s="53">
        <v>2.2822760000000001E-2</v>
      </c>
      <c r="EB892" s="53">
        <v>2.0816399999999999E-2</v>
      </c>
      <c r="EC892" s="53">
        <v>2.0606889999999999E-2</v>
      </c>
      <c r="ED892" s="53">
        <v>2.1660720000000001E-2</v>
      </c>
      <c r="EE892" s="53">
        <v>2.473152E-2</v>
      </c>
      <c r="EF892" s="53">
        <v>2.4768689999999999E-2</v>
      </c>
      <c r="EG892" s="53">
        <v>2.5427129999999999E-2</v>
      </c>
      <c r="EH892" s="53">
        <v>4.9394510000000003E-2</v>
      </c>
      <c r="EI892" s="53">
        <v>8.729721E-2</v>
      </c>
      <c r="EJ892" s="53">
        <v>0.11880155000000001</v>
      </c>
      <c r="EK892" s="53">
        <v>8.7416350000000004E-2</v>
      </c>
      <c r="EL892" s="53">
        <v>5.3291400000000003E-2</v>
      </c>
      <c r="EM892" s="53">
        <v>5.2284650000000002E-2</v>
      </c>
      <c r="EN892" s="53">
        <v>6.3560140000000001E-2</v>
      </c>
      <c r="EO892" s="53">
        <v>6.1970450000000003E-2</v>
      </c>
      <c r="EP892" s="53">
        <v>6.4216469999999998E-2</v>
      </c>
      <c r="EQ892" s="53">
        <v>6.23207E-2</v>
      </c>
      <c r="ER892" s="53">
        <v>5.8820310000000001E-2</v>
      </c>
      <c r="ES892" s="53">
        <v>4.6005320000000002E-2</v>
      </c>
      <c r="ET892" s="53">
        <v>4.1148780000000003E-2</v>
      </c>
      <c r="EU892" s="53">
        <v>4.3011470000000003E-2</v>
      </c>
      <c r="EV892" s="53">
        <v>3.9366980000000003E-2</v>
      </c>
      <c r="EW892" s="53">
        <v>59.70608</v>
      </c>
      <c r="EX892" s="53">
        <v>59.08446</v>
      </c>
      <c r="EY892" s="53">
        <v>58.590089999999996</v>
      </c>
      <c r="EZ892" s="53">
        <v>58.22748</v>
      </c>
      <c r="FA892" s="53">
        <v>57.811</v>
      </c>
      <c r="FB892" s="53">
        <v>57.4604</v>
      </c>
      <c r="FC892" s="53">
        <v>57.713209999999997</v>
      </c>
      <c r="FD892" s="53">
        <v>59.1935</v>
      </c>
      <c r="FE892" s="53">
        <v>61.44764</v>
      </c>
      <c r="FF892" s="53">
        <v>64.154089999999997</v>
      </c>
      <c r="FG892" s="53">
        <v>67.129320000000007</v>
      </c>
      <c r="FH892" s="53">
        <v>69.7774</v>
      </c>
      <c r="FI892" s="53">
        <v>71.63288</v>
      </c>
      <c r="FJ892" s="53">
        <v>73.295230000000004</v>
      </c>
      <c r="FK892" s="53">
        <v>74.196510000000004</v>
      </c>
      <c r="FL892" s="53">
        <v>74.14076</v>
      </c>
      <c r="FM892" s="53">
        <v>73.772149999999996</v>
      </c>
      <c r="FN892" s="53">
        <v>72.18562</v>
      </c>
      <c r="FO892" s="53">
        <v>69.511070000000004</v>
      </c>
      <c r="FP892" s="53">
        <v>66.588970000000003</v>
      </c>
      <c r="FQ892" s="53">
        <v>63.80762</v>
      </c>
      <c r="FR892" s="53">
        <v>61.9863</v>
      </c>
      <c r="FS892" s="53">
        <v>60.75676</v>
      </c>
      <c r="FT892" s="53">
        <v>59.857170000000004</v>
      </c>
      <c r="FU892" s="53">
        <v>333</v>
      </c>
      <c r="FV892" s="53">
        <v>240.12739999999999</v>
      </c>
      <c r="FW892" s="53">
        <v>16.123699999999999</v>
      </c>
      <c r="FX892" s="53">
        <v>1</v>
      </c>
    </row>
    <row r="893" spans="1:180" x14ac:dyDescent="0.3">
      <c r="A893" t="s">
        <v>174</v>
      </c>
      <c r="B893" t="s">
        <v>250</v>
      </c>
      <c r="C893" t="s">
        <v>0</v>
      </c>
      <c r="D893" t="s">
        <v>248</v>
      </c>
      <c r="E893" t="s">
        <v>190</v>
      </c>
      <c r="F893" t="s">
        <v>229</v>
      </c>
      <c r="G893" t="s">
        <v>242</v>
      </c>
      <c r="H893" s="53">
        <v>70</v>
      </c>
      <c r="I893" s="53">
        <v>3.4349970000000001E-2</v>
      </c>
      <c r="J893" s="53">
        <v>3.6152820000000002E-2</v>
      </c>
      <c r="K893" s="53">
        <v>3.1100929999999999E-2</v>
      </c>
      <c r="L893" s="53">
        <v>3.1590409999999999E-2</v>
      </c>
      <c r="M893" s="53">
        <v>2.9843950000000001E-2</v>
      </c>
      <c r="N893" s="53">
        <v>3.1813279999999999E-2</v>
      </c>
      <c r="O893" s="53">
        <v>2.188934E-2</v>
      </c>
      <c r="P893" s="53">
        <v>-3.2541900000000001E-3</v>
      </c>
      <c r="Q893" s="53">
        <v>-3.3224800000000001E-3</v>
      </c>
      <c r="R893" s="53">
        <v>-4.4154700000000003E-3</v>
      </c>
      <c r="S893" s="53">
        <v>-1.6884900000000001E-2</v>
      </c>
      <c r="T893" s="53">
        <v>4.3148600000000002E-3</v>
      </c>
      <c r="U893" s="53">
        <v>1.1101110000000001E-2</v>
      </c>
      <c r="V893" s="53">
        <v>1.31866E-2</v>
      </c>
      <c r="W893" s="53">
        <v>2.4829199999999999E-2</v>
      </c>
      <c r="X893" s="53">
        <v>5.3927879999999997E-2</v>
      </c>
      <c r="Y893" s="53">
        <v>7.1298219999999995E-2</v>
      </c>
      <c r="Z893" s="53">
        <v>7.6206759999999998E-2</v>
      </c>
      <c r="AA893" s="53">
        <v>8.1056500000000004E-2</v>
      </c>
      <c r="AB893" s="53">
        <v>7.5955389999999998E-2</v>
      </c>
      <c r="AC893" s="53">
        <v>5.2168350000000002E-2</v>
      </c>
      <c r="AD893" s="53">
        <v>4.4149620000000001E-2</v>
      </c>
      <c r="AE893" s="53">
        <v>4.0367430000000003E-2</v>
      </c>
      <c r="AF893" s="53">
        <v>2.965199E-2</v>
      </c>
      <c r="AG893" s="53">
        <v>-9.3599900000000003E-3</v>
      </c>
      <c r="AH893" s="53">
        <v>-7.3175000000000002E-3</v>
      </c>
      <c r="AI893" s="53">
        <v>-7.1713999999999996E-3</v>
      </c>
      <c r="AJ893" s="53">
        <v>-6.6227999999999999E-3</v>
      </c>
      <c r="AK893" s="53">
        <v>-9.5907400000000004E-3</v>
      </c>
      <c r="AL893" s="53">
        <v>-1.2234E-2</v>
      </c>
      <c r="AM893" s="53">
        <v>-3.638479E-2</v>
      </c>
      <c r="AN893" s="53">
        <v>-8.9710250000000005E-2</v>
      </c>
      <c r="AO893" s="53">
        <v>-9.719129E-2</v>
      </c>
      <c r="AP893" s="53">
        <v>-0.10498676999999999</v>
      </c>
      <c r="AQ893" s="53">
        <v>-0.12295773</v>
      </c>
      <c r="AR893" s="53">
        <v>-9.7756190000000007E-2</v>
      </c>
      <c r="AS893" s="53">
        <v>-9.0052549999999995E-2</v>
      </c>
      <c r="AT893" s="53">
        <v>-7.8179360000000003E-2</v>
      </c>
      <c r="AU893" s="53">
        <v>-6.1870609999999999E-2</v>
      </c>
      <c r="AV893" s="53">
        <v>-1.8843639999999998E-2</v>
      </c>
      <c r="AW893" s="53">
        <v>2.42531E-3</v>
      </c>
      <c r="AX893" s="53">
        <v>8.5708399999999997E-3</v>
      </c>
      <c r="AY893" s="53">
        <v>1.142569E-2</v>
      </c>
      <c r="AZ893" s="53">
        <v>7.7695999999999998E-3</v>
      </c>
      <c r="BA893" s="53">
        <v>-7.1178999999999999E-3</v>
      </c>
      <c r="BB893" s="53">
        <v>-5.1894000000000003E-3</v>
      </c>
      <c r="BC893" s="53">
        <v>-5.3617099999999996E-3</v>
      </c>
      <c r="BD893" s="53">
        <v>-1.13896E-2</v>
      </c>
      <c r="BE893" s="53">
        <v>-4.3050400000000004E-3</v>
      </c>
      <c r="BF893" s="53">
        <v>-2.0419600000000002E-3</v>
      </c>
      <c r="BG893" s="53">
        <v>-3.8642799999999999E-3</v>
      </c>
      <c r="BH893" s="53">
        <v>-3.5508100000000002E-3</v>
      </c>
      <c r="BI893" s="53">
        <v>-6.2925200000000002E-3</v>
      </c>
      <c r="BJ893" s="53">
        <v>-7.3529800000000003E-3</v>
      </c>
      <c r="BK893" s="53">
        <v>-2.4483910000000001E-2</v>
      </c>
      <c r="BL893" s="53">
        <v>-6.3116329999999998E-2</v>
      </c>
      <c r="BM893" s="53">
        <v>-6.8592529999999999E-2</v>
      </c>
      <c r="BN893" s="53">
        <v>-7.4754050000000002E-2</v>
      </c>
      <c r="BO893" s="53">
        <v>-9.0529739999999997E-2</v>
      </c>
      <c r="BP893" s="53">
        <v>-6.8432370000000006E-2</v>
      </c>
      <c r="BQ893" s="53">
        <v>-6.0407870000000002E-2</v>
      </c>
      <c r="BR893" s="53">
        <v>-5.4441139999999999E-2</v>
      </c>
      <c r="BS893" s="53">
        <v>-4.0510400000000002E-2</v>
      </c>
      <c r="BT893" s="53">
        <v>-4.03551E-3</v>
      </c>
      <c r="BU893" s="53">
        <v>1.475861E-2</v>
      </c>
      <c r="BV893" s="53">
        <v>2.135138E-2</v>
      </c>
      <c r="BW893" s="53">
        <v>2.6261139999999999E-2</v>
      </c>
      <c r="BX893" s="53">
        <v>2.3286319999999999E-2</v>
      </c>
      <c r="BY893" s="53">
        <v>5.4306700000000003E-3</v>
      </c>
      <c r="BZ893" s="53">
        <v>3.2456E-3</v>
      </c>
      <c r="CA893" s="53">
        <v>1.3827799999999999E-3</v>
      </c>
      <c r="CB893" s="53">
        <v>-6.6194699999999997E-3</v>
      </c>
      <c r="CC893" s="53">
        <v>-8.0400000000000003E-4</v>
      </c>
      <c r="CD893" s="53">
        <v>1.6118700000000001E-3</v>
      </c>
      <c r="CE893" s="53">
        <v>-1.5737800000000001E-3</v>
      </c>
      <c r="CF893" s="53">
        <v>-1.4231599999999999E-3</v>
      </c>
      <c r="CG893" s="53">
        <v>-4.00819E-3</v>
      </c>
      <c r="CH893" s="53">
        <v>-3.9724000000000001E-3</v>
      </c>
      <c r="CI893" s="53">
        <v>-1.6241390000000001E-2</v>
      </c>
      <c r="CJ893" s="53">
        <v>-4.469745E-2</v>
      </c>
      <c r="CK893" s="53">
        <v>-4.8785120000000001E-2</v>
      </c>
      <c r="CL893" s="53">
        <v>-5.3814910000000001E-2</v>
      </c>
      <c r="CM893" s="53">
        <v>-6.8070179999999994E-2</v>
      </c>
      <c r="CN893" s="53">
        <v>-4.81228E-2</v>
      </c>
      <c r="CO893" s="53">
        <v>-3.9876059999999998E-2</v>
      </c>
      <c r="CP893" s="53">
        <v>-3.8000119999999998E-2</v>
      </c>
      <c r="CQ893" s="53">
        <v>-2.571638E-2</v>
      </c>
      <c r="CR893" s="53">
        <v>6.22055E-3</v>
      </c>
      <c r="CS893" s="53">
        <v>2.3300609999999999E-2</v>
      </c>
      <c r="CT893" s="53">
        <v>3.0203150000000002E-2</v>
      </c>
      <c r="CU893" s="53">
        <v>3.653613E-2</v>
      </c>
      <c r="CV893" s="53">
        <v>3.4033149999999998E-2</v>
      </c>
      <c r="CW893" s="53">
        <v>1.4121770000000001E-2</v>
      </c>
      <c r="CX893" s="53">
        <v>9.0876599999999991E-3</v>
      </c>
      <c r="CY893" s="53">
        <v>6.0539900000000004E-3</v>
      </c>
      <c r="CZ893" s="53">
        <v>-3.3157E-3</v>
      </c>
      <c r="DA893" s="53">
        <v>2.6970399999999999E-3</v>
      </c>
      <c r="DB893" s="53">
        <v>5.2656999999999999E-3</v>
      </c>
      <c r="DC893" s="53">
        <v>7.1672000000000001E-4</v>
      </c>
      <c r="DD893" s="53">
        <v>7.0447999999999995E-4</v>
      </c>
      <c r="DE893" s="53">
        <v>-1.72386E-3</v>
      </c>
      <c r="DF893" s="53">
        <v>-5.9181999999999995E-4</v>
      </c>
      <c r="DG893" s="53">
        <v>-7.9988899999999998E-3</v>
      </c>
      <c r="DH893" s="53">
        <v>-2.6278559999999999E-2</v>
      </c>
      <c r="DI893" s="53">
        <v>-2.897771E-2</v>
      </c>
      <c r="DJ893" s="53">
        <v>-3.2875790000000002E-2</v>
      </c>
      <c r="DK893" s="53">
        <v>-4.5610640000000001E-2</v>
      </c>
      <c r="DL893" s="53">
        <v>-2.7813230000000001E-2</v>
      </c>
      <c r="DM893" s="53">
        <v>-1.934427E-2</v>
      </c>
      <c r="DN893" s="53">
        <v>-2.1559100000000001E-2</v>
      </c>
      <c r="DO893" s="53">
        <v>-1.0922370000000001E-2</v>
      </c>
      <c r="DP893" s="53">
        <v>1.6476609999999999E-2</v>
      </c>
      <c r="DQ893" s="53">
        <v>3.1842620000000002E-2</v>
      </c>
      <c r="DR893" s="53">
        <v>3.905492E-2</v>
      </c>
      <c r="DS893" s="53">
        <v>4.6811110000000003E-2</v>
      </c>
      <c r="DT893" s="53">
        <v>4.4779979999999997E-2</v>
      </c>
      <c r="DU893" s="53">
        <v>2.2812880000000001E-2</v>
      </c>
      <c r="DV893" s="53">
        <v>1.4929710000000001E-2</v>
      </c>
      <c r="DW893" s="53">
        <v>1.0725200000000001E-2</v>
      </c>
      <c r="DX893" s="53">
        <v>-1.1929999999999999E-5</v>
      </c>
      <c r="DY893" s="53">
        <v>7.7519800000000003E-3</v>
      </c>
      <c r="DZ893" s="53">
        <v>1.054124E-2</v>
      </c>
      <c r="EA893" s="53">
        <v>4.0238399999999999E-3</v>
      </c>
      <c r="EB893" s="53">
        <v>3.7764700000000001E-3</v>
      </c>
      <c r="EC893" s="53">
        <v>1.5743599999999999E-3</v>
      </c>
      <c r="ED893" s="53">
        <v>4.28919E-3</v>
      </c>
      <c r="EE893" s="53">
        <v>3.9020000000000001E-3</v>
      </c>
      <c r="EF893" s="53">
        <v>3.1538999999999997E-4</v>
      </c>
      <c r="EG893" s="53">
        <v>-3.7895000000000002E-4</v>
      </c>
      <c r="EH893" s="53">
        <v>-2.6430300000000002E-3</v>
      </c>
      <c r="EI893" s="53">
        <v>-1.3182640000000001E-2</v>
      </c>
      <c r="EJ893" s="53">
        <v>1.5105699999999999E-3</v>
      </c>
      <c r="EK893" s="53">
        <v>1.030039E-2</v>
      </c>
      <c r="EL893" s="53">
        <v>2.17914E-3</v>
      </c>
      <c r="EM893" s="53">
        <v>1.043785E-2</v>
      </c>
      <c r="EN893" s="53">
        <v>3.1284729999999997E-2</v>
      </c>
      <c r="EO893" s="53">
        <v>4.417592E-2</v>
      </c>
      <c r="EP893" s="53">
        <v>5.1835470000000002E-2</v>
      </c>
      <c r="EQ893" s="53">
        <v>6.1646560000000003E-2</v>
      </c>
      <c r="ER893" s="53">
        <v>6.0296700000000002E-2</v>
      </c>
      <c r="ES893" s="53">
        <v>3.5361450000000003E-2</v>
      </c>
      <c r="ET893" s="53">
        <v>2.336471E-2</v>
      </c>
      <c r="EU893" s="53">
        <v>1.746969E-2</v>
      </c>
      <c r="EV893" s="53">
        <v>4.7581999999999998E-3</v>
      </c>
      <c r="EW893" s="53">
        <v>59.438940000000002</v>
      </c>
      <c r="EX893" s="53">
        <v>58.711210000000001</v>
      </c>
      <c r="EY893" s="53">
        <v>58.034529999999997</v>
      </c>
      <c r="EZ893" s="53">
        <v>57.443440000000002</v>
      </c>
      <c r="FA893" s="53">
        <v>56.950620000000001</v>
      </c>
      <c r="FB893" s="53">
        <v>56.503500000000003</v>
      </c>
      <c r="FC893" s="53">
        <v>56.075409999999998</v>
      </c>
      <c r="FD893" s="53">
        <v>57.130629999999996</v>
      </c>
      <c r="FE893" s="53">
        <v>60.359690000000001</v>
      </c>
      <c r="FF893" s="53">
        <v>64.219220000000007</v>
      </c>
      <c r="FG893" s="53">
        <v>68.475139999999996</v>
      </c>
      <c r="FH893" s="53">
        <v>72.040040000000005</v>
      </c>
      <c r="FI893" s="53">
        <v>74.458960000000005</v>
      </c>
      <c r="FJ893" s="53">
        <v>75.957629999999995</v>
      </c>
      <c r="FK893" s="53">
        <v>76.949950000000001</v>
      </c>
      <c r="FL893" s="53">
        <v>77.159319999999994</v>
      </c>
      <c r="FM893" s="53">
        <v>76.646979999999999</v>
      </c>
      <c r="FN893" s="53">
        <v>75.092089999999999</v>
      </c>
      <c r="FO893" s="53">
        <v>71.720889999999997</v>
      </c>
      <c r="FP893" s="53">
        <v>67.376050000000006</v>
      </c>
      <c r="FQ893" s="53">
        <v>64.571070000000006</v>
      </c>
      <c r="FR893" s="53">
        <v>63.04121</v>
      </c>
      <c r="FS893" s="53">
        <v>61.90757</v>
      </c>
      <c r="FT893" s="53">
        <v>60.965969999999999</v>
      </c>
      <c r="FU893" s="53">
        <v>332.9667</v>
      </c>
      <c r="FV893" s="53">
        <v>210.50190000000001</v>
      </c>
      <c r="FW893" s="53">
        <v>14.606120000000001</v>
      </c>
      <c r="FX893" s="53">
        <v>1</v>
      </c>
    </row>
    <row r="894" spans="1:180" x14ac:dyDescent="0.3">
      <c r="A894" t="s">
        <v>174</v>
      </c>
      <c r="B894" t="s">
        <v>250</v>
      </c>
      <c r="C894" t="s">
        <v>0</v>
      </c>
      <c r="D894" t="s">
        <v>227</v>
      </c>
      <c r="E894" t="s">
        <v>189</v>
      </c>
      <c r="F894" t="s">
        <v>229</v>
      </c>
      <c r="G894" t="s">
        <v>242</v>
      </c>
      <c r="H894" s="53">
        <v>70</v>
      </c>
      <c r="I894" s="53">
        <v>4.5652089999999999E-2</v>
      </c>
      <c r="J894" s="53">
        <v>4.4916999999999999E-2</v>
      </c>
      <c r="K894" s="53">
        <v>4.5880070000000002E-2</v>
      </c>
      <c r="L894" s="53">
        <v>4.6446229999999998E-2</v>
      </c>
      <c r="M894" s="53">
        <v>4.4302729999999999E-2</v>
      </c>
      <c r="N894" s="53">
        <v>4.4693419999999998E-2</v>
      </c>
      <c r="O894" s="53">
        <v>4.3770410000000003E-2</v>
      </c>
      <c r="P894" s="53">
        <v>-3.5106470000000001E-2</v>
      </c>
      <c r="Q894" s="53">
        <v>-3.1380829999999998E-2</v>
      </c>
      <c r="R894" s="53">
        <v>-3.4839960000000003E-2</v>
      </c>
      <c r="S894" s="53">
        <v>-2.9210610000000001E-2</v>
      </c>
      <c r="T894" s="53">
        <v>-9.8006199999999995E-3</v>
      </c>
      <c r="U894" s="53">
        <v>-1.415344E-2</v>
      </c>
      <c r="V894" s="53">
        <v>-2.4878819999999999E-2</v>
      </c>
      <c r="W894" s="53">
        <v>-1.1555569999999999E-2</v>
      </c>
      <c r="X894" s="53">
        <v>1.244017E-2</v>
      </c>
      <c r="Y894" s="53">
        <v>3.1386110000000002E-2</v>
      </c>
      <c r="Z894" s="53">
        <v>9.8249550000000005E-2</v>
      </c>
      <c r="AA894" s="53">
        <v>8.8877460000000005E-2</v>
      </c>
      <c r="AB894" s="53">
        <v>8.1731999999999999E-2</v>
      </c>
      <c r="AC894" s="53">
        <v>6.6342040000000005E-2</v>
      </c>
      <c r="AD894" s="53">
        <v>6.3071169999999996E-2</v>
      </c>
      <c r="AE894" s="53">
        <v>5.5056830000000001E-2</v>
      </c>
      <c r="AF894" s="53">
        <v>4.899423E-2</v>
      </c>
      <c r="AG894" s="53">
        <v>3.0660599999999998E-3</v>
      </c>
      <c r="AH894" s="53">
        <v>2.4167400000000001E-3</v>
      </c>
      <c r="AI894" s="53">
        <v>3.4081300000000001E-3</v>
      </c>
      <c r="AJ894" s="53">
        <v>3.4895999999999998E-3</v>
      </c>
      <c r="AK894" s="53">
        <v>9.3287999999999997E-4</v>
      </c>
      <c r="AL894" s="53">
        <v>-4.2491999999999999E-3</v>
      </c>
      <c r="AM894" s="53">
        <v>-6.1836679999999998E-2</v>
      </c>
      <c r="AN894" s="53">
        <v>-0.20428009</v>
      </c>
      <c r="AO894" s="53">
        <v>-0.18363968</v>
      </c>
      <c r="AP894" s="53">
        <v>-0.1855021</v>
      </c>
      <c r="AQ894" s="53">
        <v>-0.17691309999999999</v>
      </c>
      <c r="AR894" s="53">
        <v>-0.14136675000000001</v>
      </c>
      <c r="AS894" s="53">
        <v>-0.14448126</v>
      </c>
      <c r="AT894" s="53">
        <v>-0.17041814999999999</v>
      </c>
      <c r="AU894" s="53">
        <v>-0.15835022000000001</v>
      </c>
      <c r="AV894" s="53">
        <v>-0.11330284</v>
      </c>
      <c r="AW894" s="53">
        <v>-8.2490380000000002E-2</v>
      </c>
      <c r="AX894" s="53">
        <v>1.87645E-3</v>
      </c>
      <c r="AY894" s="53">
        <v>8.1235600000000002E-3</v>
      </c>
      <c r="AZ894" s="53">
        <v>4.48402E-3</v>
      </c>
      <c r="BA894" s="53">
        <v>-5.7551399999999997E-3</v>
      </c>
      <c r="BB894" s="53">
        <v>7.2048000000000001E-4</v>
      </c>
      <c r="BC894" s="53">
        <v>-8.0170000000000003E-4</v>
      </c>
      <c r="BD894" s="53">
        <v>2.6094999999999997E-4</v>
      </c>
      <c r="BE894" s="53">
        <v>6.5253799999999999E-3</v>
      </c>
      <c r="BF894" s="53">
        <v>5.7434900000000004E-3</v>
      </c>
      <c r="BG894" s="53">
        <v>6.83323E-3</v>
      </c>
      <c r="BH894" s="53">
        <v>6.9314399999999997E-3</v>
      </c>
      <c r="BI894" s="53">
        <v>3.9316300000000002E-3</v>
      </c>
      <c r="BJ894" s="53">
        <v>-1.2857999999999999E-4</v>
      </c>
      <c r="BK894" s="53">
        <v>-2.807277E-2</v>
      </c>
      <c r="BL894" s="53">
        <v>-0.13592831</v>
      </c>
      <c r="BM894" s="53">
        <v>-0.12815075000000001</v>
      </c>
      <c r="BN894" s="53">
        <v>-0.13345282999999999</v>
      </c>
      <c r="BO894" s="53">
        <v>-0.12829130999999999</v>
      </c>
      <c r="BP894" s="53">
        <v>-0.10376695</v>
      </c>
      <c r="BQ894" s="53">
        <v>-0.10633889000000001</v>
      </c>
      <c r="BR894" s="53">
        <v>-0.12404867999999999</v>
      </c>
      <c r="BS894" s="53">
        <v>-0.11104107000000001</v>
      </c>
      <c r="BT894" s="53">
        <v>-7.6154050000000001E-2</v>
      </c>
      <c r="BU894" s="53">
        <v>-5.152321E-2</v>
      </c>
      <c r="BV894" s="53">
        <v>2.461721E-2</v>
      </c>
      <c r="BW894" s="53">
        <v>2.418942E-2</v>
      </c>
      <c r="BX894" s="53">
        <v>1.993549E-2</v>
      </c>
      <c r="BY894" s="53">
        <v>8.3199099999999998E-3</v>
      </c>
      <c r="BZ894" s="53">
        <v>1.1416880000000001E-2</v>
      </c>
      <c r="CA894" s="53">
        <v>6.5238900000000001E-3</v>
      </c>
      <c r="CB894" s="53">
        <v>5.5354699999999998E-3</v>
      </c>
      <c r="CC894" s="53">
        <v>8.9213000000000001E-3</v>
      </c>
      <c r="CD894" s="53">
        <v>8.0475800000000004E-3</v>
      </c>
      <c r="CE894" s="53">
        <v>9.2054400000000005E-3</v>
      </c>
      <c r="CF894" s="53">
        <v>9.3152500000000006E-3</v>
      </c>
      <c r="CG894" s="53">
        <v>6.0085499999999997E-3</v>
      </c>
      <c r="CH894" s="53">
        <v>2.7253500000000001E-3</v>
      </c>
      <c r="CI894" s="53">
        <v>-4.6879799999999996E-3</v>
      </c>
      <c r="CJ894" s="53">
        <v>-8.858808E-2</v>
      </c>
      <c r="CK894" s="53">
        <v>-8.9719350000000003E-2</v>
      </c>
      <c r="CL894" s="53">
        <v>-9.7403740000000003E-2</v>
      </c>
      <c r="CM894" s="53">
        <v>-9.4615989999999997E-2</v>
      </c>
      <c r="CN894" s="53">
        <v>-7.7725409999999995E-2</v>
      </c>
      <c r="CO894" s="53">
        <v>-7.9921590000000001E-2</v>
      </c>
      <c r="CP894" s="53">
        <v>-9.1933310000000004E-2</v>
      </c>
      <c r="CQ894" s="53">
        <v>-7.8274839999999998E-2</v>
      </c>
      <c r="CR894" s="53">
        <v>-5.0424910000000003E-2</v>
      </c>
      <c r="CS894" s="53">
        <v>-3.0075419999999999E-2</v>
      </c>
      <c r="CT894" s="53">
        <v>4.0367390000000003E-2</v>
      </c>
      <c r="CU894" s="53">
        <v>3.5316590000000002E-2</v>
      </c>
      <c r="CV894" s="53">
        <v>3.0637129999999999E-2</v>
      </c>
      <c r="CW894" s="53">
        <v>1.8068239999999999E-2</v>
      </c>
      <c r="CX894" s="53">
        <v>1.882518E-2</v>
      </c>
      <c r="CY894" s="53">
        <v>1.159756E-2</v>
      </c>
      <c r="CZ894" s="53">
        <v>9.18858E-3</v>
      </c>
      <c r="DA894" s="53">
        <v>1.1317209999999999E-2</v>
      </c>
      <c r="DB894" s="53">
        <v>1.035167E-2</v>
      </c>
      <c r="DC894" s="53">
        <v>1.157766E-2</v>
      </c>
      <c r="DD894" s="53">
        <v>1.1699060000000001E-2</v>
      </c>
      <c r="DE894" s="53">
        <v>8.0854800000000008E-3</v>
      </c>
      <c r="DF894" s="53">
        <v>5.5792899999999998E-3</v>
      </c>
      <c r="DG894" s="53">
        <v>1.86968E-2</v>
      </c>
      <c r="DH894" s="53">
        <v>-4.1247819999999998E-2</v>
      </c>
      <c r="DI894" s="53">
        <v>-5.1287869999999999E-2</v>
      </c>
      <c r="DJ894" s="53">
        <v>-6.1354569999999997E-2</v>
      </c>
      <c r="DK894" s="53">
        <v>-6.0940710000000002E-2</v>
      </c>
      <c r="DL894" s="53">
        <v>-5.1683920000000001E-2</v>
      </c>
      <c r="DM894" s="53">
        <v>-5.3504259999999998E-2</v>
      </c>
      <c r="DN894" s="53">
        <v>-5.9817950000000002E-2</v>
      </c>
      <c r="DO894" s="53">
        <v>-4.5508689999999997E-2</v>
      </c>
      <c r="DP894" s="53">
        <v>-2.4695780000000001E-2</v>
      </c>
      <c r="DQ894" s="53">
        <v>-8.6276400000000007E-3</v>
      </c>
      <c r="DR894" s="53">
        <v>5.611758E-2</v>
      </c>
      <c r="DS894" s="53">
        <v>4.6443760000000001E-2</v>
      </c>
      <c r="DT894" s="53">
        <v>4.1338769999999997E-2</v>
      </c>
      <c r="DU894" s="53">
        <v>2.781658E-2</v>
      </c>
      <c r="DV894" s="53">
        <v>2.623348E-2</v>
      </c>
      <c r="DW894" s="53">
        <v>1.6671229999999999E-2</v>
      </c>
      <c r="DX894" s="53">
        <v>1.2841689999999999E-2</v>
      </c>
      <c r="DY894" s="53">
        <v>1.4776549999999999E-2</v>
      </c>
      <c r="DZ894" s="53">
        <v>1.367841E-2</v>
      </c>
      <c r="EA894" s="53">
        <v>1.500276E-2</v>
      </c>
      <c r="EB894" s="53">
        <v>1.5140900000000001E-2</v>
      </c>
      <c r="EC894" s="53">
        <v>1.108423E-2</v>
      </c>
      <c r="ED894" s="53">
        <v>9.6999100000000008E-3</v>
      </c>
      <c r="EE894" s="53">
        <v>5.2460720000000002E-2</v>
      </c>
      <c r="EF894" s="53">
        <v>2.7103970000000002E-2</v>
      </c>
      <c r="EG894" s="53">
        <v>4.2010399999999996E-3</v>
      </c>
      <c r="EH894" s="53">
        <v>-9.3053300000000005E-3</v>
      </c>
      <c r="EI894" s="53">
        <v>-1.2318910000000001E-2</v>
      </c>
      <c r="EJ894" s="53">
        <v>-1.408412E-2</v>
      </c>
      <c r="EK894" s="53">
        <v>-1.536187E-2</v>
      </c>
      <c r="EL894" s="53">
        <v>-1.3448480000000001E-2</v>
      </c>
      <c r="EM894" s="53">
        <v>1.8004799999999999E-3</v>
      </c>
      <c r="EN894" s="53">
        <v>1.245301E-2</v>
      </c>
      <c r="EO894" s="53">
        <v>2.2339560000000001E-2</v>
      </c>
      <c r="EP894" s="53">
        <v>7.8858360000000002E-2</v>
      </c>
      <c r="EQ894" s="53">
        <v>6.2509620000000002E-2</v>
      </c>
      <c r="ER894" s="53">
        <v>5.6790239999999999E-2</v>
      </c>
      <c r="ES894" s="53">
        <v>4.1891629999999999E-2</v>
      </c>
      <c r="ET894" s="53">
        <v>3.692989E-2</v>
      </c>
      <c r="EU894" s="53">
        <v>2.3996819999999999E-2</v>
      </c>
      <c r="EV894" s="53">
        <v>1.8116199999999999E-2</v>
      </c>
      <c r="EW894" s="53">
        <v>60.867939999999997</v>
      </c>
      <c r="EX894" s="53">
        <v>60.223590000000002</v>
      </c>
      <c r="EY894" s="53">
        <v>59.77675</v>
      </c>
      <c r="EZ894" s="53">
        <v>59.401859999999999</v>
      </c>
      <c r="FA894" s="53">
        <v>58.973520000000001</v>
      </c>
      <c r="FB894" s="53">
        <v>58.745019999999997</v>
      </c>
      <c r="FC894" s="53">
        <v>58.598210000000002</v>
      </c>
      <c r="FD894" s="53">
        <v>59.47222</v>
      </c>
      <c r="FE894" s="53">
        <v>61.77205</v>
      </c>
      <c r="FF894" s="53">
        <v>64.528869999999998</v>
      </c>
      <c r="FG894" s="53">
        <v>67.627830000000003</v>
      </c>
      <c r="FH894" s="53">
        <v>70.612470000000002</v>
      </c>
      <c r="FI894" s="53">
        <v>73.132339999999999</v>
      </c>
      <c r="FJ894" s="53">
        <v>75.147829999999999</v>
      </c>
      <c r="FK894" s="53">
        <v>76.123599999999996</v>
      </c>
      <c r="FL894" s="53">
        <v>76.317700000000002</v>
      </c>
      <c r="FM894" s="53">
        <v>75.648650000000004</v>
      </c>
      <c r="FN894" s="53">
        <v>74.101349999999996</v>
      </c>
      <c r="FO894" s="53">
        <v>71.778800000000004</v>
      </c>
      <c r="FP894" s="53">
        <v>68.440619999999996</v>
      </c>
      <c r="FQ894" s="53">
        <v>65.534670000000006</v>
      </c>
      <c r="FR894" s="53">
        <v>63.836469999999998</v>
      </c>
      <c r="FS894" s="53">
        <v>62.731499999999997</v>
      </c>
      <c r="FT894" s="53">
        <v>61.831899999999997</v>
      </c>
      <c r="FU894" s="53">
        <v>332.96769999999998</v>
      </c>
      <c r="FV894" s="53">
        <v>231.07490000000001</v>
      </c>
      <c r="FW894" s="53">
        <v>14.32141</v>
      </c>
      <c r="FX894" s="53">
        <v>1</v>
      </c>
    </row>
    <row r="895" spans="1:180" x14ac:dyDescent="0.3">
      <c r="A895" t="s">
        <v>174</v>
      </c>
      <c r="B895" t="s">
        <v>250</v>
      </c>
      <c r="C895" t="s">
        <v>0</v>
      </c>
      <c r="D895" t="s">
        <v>227</v>
      </c>
      <c r="E895" t="s">
        <v>190</v>
      </c>
      <c r="F895" t="s">
        <v>229</v>
      </c>
      <c r="G895" t="s">
        <v>242</v>
      </c>
      <c r="H895" s="53">
        <v>70</v>
      </c>
      <c r="I895" s="53">
        <v>3.6280550000000002E-2</v>
      </c>
      <c r="J895" s="53">
        <v>3.7793460000000001E-2</v>
      </c>
      <c r="K895" s="53">
        <v>3.7831780000000002E-2</v>
      </c>
      <c r="L895" s="53">
        <v>3.8236529999999998E-2</v>
      </c>
      <c r="M895" s="53">
        <v>3.6424869999999998E-2</v>
      </c>
      <c r="N895" s="53">
        <v>3.8736729999999997E-2</v>
      </c>
      <c r="O895" s="53">
        <v>2.8536579999999999E-2</v>
      </c>
      <c r="P895" s="53">
        <v>5.0611600000000003E-3</v>
      </c>
      <c r="Q895" s="53">
        <v>2.431813E-2</v>
      </c>
      <c r="R895" s="53">
        <v>1.4528589999999999E-2</v>
      </c>
      <c r="S895" s="53">
        <v>5.2971399999999997E-3</v>
      </c>
      <c r="T895" s="53">
        <v>1.372144E-2</v>
      </c>
      <c r="U895" s="53">
        <v>1.210172E-2</v>
      </c>
      <c r="V895" s="53">
        <v>9.9191699999999997E-3</v>
      </c>
      <c r="W895" s="53">
        <v>8.8246599999999998E-3</v>
      </c>
      <c r="X895" s="53">
        <v>4.7349660000000002E-2</v>
      </c>
      <c r="Y895" s="53">
        <v>5.0701580000000003E-2</v>
      </c>
      <c r="Z895" s="53">
        <v>6.4418900000000001E-2</v>
      </c>
      <c r="AA895" s="53">
        <v>5.8731970000000001E-2</v>
      </c>
      <c r="AB895" s="53">
        <v>3.4029009999999998E-2</v>
      </c>
      <c r="AC895" s="53">
        <v>3.2654889999999999E-2</v>
      </c>
      <c r="AD895" s="53">
        <v>3.4412089999999999E-2</v>
      </c>
      <c r="AE895" s="53">
        <v>3.2065400000000001E-2</v>
      </c>
      <c r="AF895" s="53">
        <v>3.6700669999999998E-2</v>
      </c>
      <c r="AG895" s="53">
        <v>-3.4347000000000002E-3</v>
      </c>
      <c r="AH895" s="53">
        <v>-1.2974600000000001E-3</v>
      </c>
      <c r="AI895" s="53">
        <v>-4.0516E-4</v>
      </c>
      <c r="AJ895" s="53">
        <v>-6.8395999999999995E-4</v>
      </c>
      <c r="AK895" s="53">
        <v>-4.0235499999999999E-3</v>
      </c>
      <c r="AL895" s="53">
        <v>-7.1231200000000001E-3</v>
      </c>
      <c r="AM895" s="53">
        <v>-3.0966239999999999E-2</v>
      </c>
      <c r="AN895" s="53">
        <v>-9.3932509999999997E-2</v>
      </c>
      <c r="AO895" s="53">
        <v>-7.9367469999999996E-2</v>
      </c>
      <c r="AP895" s="53">
        <v>-0.10566542</v>
      </c>
      <c r="AQ895" s="53">
        <v>-0.12787473999999999</v>
      </c>
      <c r="AR895" s="53">
        <v>-0.11743837</v>
      </c>
      <c r="AS895" s="53">
        <v>-0.11269118</v>
      </c>
      <c r="AT895" s="53">
        <v>-0.12390461999999999</v>
      </c>
      <c r="AU895" s="53">
        <v>-0.12076652</v>
      </c>
      <c r="AV895" s="53">
        <v>-6.3232150000000001E-2</v>
      </c>
      <c r="AW895" s="53">
        <v>-5.587288E-2</v>
      </c>
      <c r="AX895" s="53">
        <v>-1.0044340000000001E-2</v>
      </c>
      <c r="AY895" s="53">
        <v>-5.2773999999999996E-4</v>
      </c>
      <c r="AZ895" s="53">
        <v>-2.7095850000000001E-2</v>
      </c>
      <c r="BA895" s="53">
        <v>-2.5136039999999998E-2</v>
      </c>
      <c r="BB895" s="53">
        <v>-2.0156299999999999E-2</v>
      </c>
      <c r="BC895" s="53">
        <v>-1.509609E-2</v>
      </c>
      <c r="BD895" s="53">
        <v>-3.6428400000000001E-3</v>
      </c>
      <c r="BE895" s="53">
        <v>-1.8322999999999999E-4</v>
      </c>
      <c r="BF895" s="53">
        <v>1.5683100000000001E-3</v>
      </c>
      <c r="BG895" s="53">
        <v>2.6124400000000002E-3</v>
      </c>
      <c r="BH895" s="53">
        <v>1.9257E-3</v>
      </c>
      <c r="BI895" s="53">
        <v>-1.2412899999999999E-3</v>
      </c>
      <c r="BJ895" s="53">
        <v>-2.6911299999999999E-3</v>
      </c>
      <c r="BK895" s="53">
        <v>-2.1852139999999999E-2</v>
      </c>
      <c r="BL895" s="53">
        <v>-6.4127229999999993E-2</v>
      </c>
      <c r="BM895" s="53">
        <v>-5.0728889999999999E-2</v>
      </c>
      <c r="BN895" s="53">
        <v>-6.9932229999999998E-2</v>
      </c>
      <c r="BO895" s="53">
        <v>-8.5222759999999995E-2</v>
      </c>
      <c r="BP895" s="53">
        <v>-7.7041579999999998E-2</v>
      </c>
      <c r="BQ895" s="53">
        <v>-7.4307170000000006E-2</v>
      </c>
      <c r="BR895" s="53">
        <v>-8.0800930000000007E-2</v>
      </c>
      <c r="BS895" s="53">
        <v>-7.8244040000000001E-2</v>
      </c>
      <c r="BT895" s="53">
        <v>-3.042632E-2</v>
      </c>
      <c r="BU895" s="53">
        <v>-2.4489199999999999E-2</v>
      </c>
      <c r="BV895" s="53">
        <v>3.9119599999999999E-3</v>
      </c>
      <c r="BW895" s="53">
        <v>5.1409899999999998E-3</v>
      </c>
      <c r="BX895" s="53">
        <v>-1.855062E-2</v>
      </c>
      <c r="BY895" s="53">
        <v>-1.5799690000000002E-2</v>
      </c>
      <c r="BZ895" s="53">
        <v>-1.0870640000000001E-2</v>
      </c>
      <c r="CA895" s="53">
        <v>-9.1503299999999999E-3</v>
      </c>
      <c r="CB895" s="53">
        <v>-4.0306000000000001E-4</v>
      </c>
      <c r="CC895" s="53">
        <v>2.06873E-3</v>
      </c>
      <c r="CD895" s="53">
        <v>3.5531299999999998E-3</v>
      </c>
      <c r="CE895" s="53">
        <v>4.7024299999999996E-3</v>
      </c>
      <c r="CF895" s="53">
        <v>3.7331399999999998E-3</v>
      </c>
      <c r="CG895" s="53">
        <v>6.8570999999999997E-4</v>
      </c>
      <c r="CH895" s="53">
        <v>3.7845000000000001E-4</v>
      </c>
      <c r="CI895" s="53">
        <v>-1.553976E-2</v>
      </c>
      <c r="CJ895" s="53">
        <v>-4.3484179999999997E-2</v>
      </c>
      <c r="CK895" s="53">
        <v>-3.089389E-2</v>
      </c>
      <c r="CL895" s="53">
        <v>-4.518353E-2</v>
      </c>
      <c r="CM895" s="53">
        <v>-5.5682099999999998E-2</v>
      </c>
      <c r="CN895" s="53">
        <v>-4.9062939999999999E-2</v>
      </c>
      <c r="CO895" s="53">
        <v>-4.7722470000000003E-2</v>
      </c>
      <c r="CP895" s="53">
        <v>-5.094746E-2</v>
      </c>
      <c r="CQ895" s="53">
        <v>-4.8793160000000002E-2</v>
      </c>
      <c r="CR895" s="53">
        <v>-7.7051000000000003E-3</v>
      </c>
      <c r="CS895" s="53">
        <v>-2.75296E-3</v>
      </c>
      <c r="CT895" s="53">
        <v>1.357804E-2</v>
      </c>
      <c r="CU895" s="53">
        <v>9.0671299999999996E-3</v>
      </c>
      <c r="CV895" s="53">
        <v>-1.263223E-2</v>
      </c>
      <c r="CW895" s="53">
        <v>-9.3333500000000007E-3</v>
      </c>
      <c r="CX895" s="53">
        <v>-4.4394100000000004E-3</v>
      </c>
      <c r="CY895" s="53">
        <v>-5.0323099999999999E-3</v>
      </c>
      <c r="CZ895" s="53">
        <v>1.8408000000000001E-3</v>
      </c>
      <c r="DA895" s="53">
        <v>4.3206900000000003E-3</v>
      </c>
      <c r="DB895" s="53">
        <v>5.5379499999999998E-3</v>
      </c>
      <c r="DC895" s="53">
        <v>6.7924099999999996E-3</v>
      </c>
      <c r="DD895" s="53">
        <v>5.5405799999999998E-3</v>
      </c>
      <c r="DE895" s="53">
        <v>2.61269E-3</v>
      </c>
      <c r="DF895" s="53">
        <v>3.4480499999999998E-3</v>
      </c>
      <c r="DG895" s="53">
        <v>-9.2273600000000004E-3</v>
      </c>
      <c r="DH895" s="53">
        <v>-2.2841139999999999E-2</v>
      </c>
      <c r="DI895" s="53">
        <v>-1.105889E-2</v>
      </c>
      <c r="DJ895" s="53">
        <v>-2.0434830000000001E-2</v>
      </c>
      <c r="DK895" s="53">
        <v>-2.614145E-2</v>
      </c>
      <c r="DL895" s="53">
        <v>-2.1084269999999999E-2</v>
      </c>
      <c r="DM895" s="53">
        <v>-2.1137800000000002E-2</v>
      </c>
      <c r="DN895" s="53">
        <v>-2.1093979999999998E-2</v>
      </c>
      <c r="DO895" s="53">
        <v>-1.9342249999999998E-2</v>
      </c>
      <c r="DP895" s="53">
        <v>1.5016130000000001E-2</v>
      </c>
      <c r="DQ895" s="53">
        <v>1.898327E-2</v>
      </c>
      <c r="DR895" s="53">
        <v>2.3244130000000002E-2</v>
      </c>
      <c r="DS895" s="53">
        <v>1.2993269999999999E-2</v>
      </c>
      <c r="DT895" s="53">
        <v>-6.7138400000000004E-3</v>
      </c>
      <c r="DU895" s="53">
        <v>-2.8670200000000001E-3</v>
      </c>
      <c r="DV895" s="53">
        <v>1.99182E-3</v>
      </c>
      <c r="DW895" s="53">
        <v>-9.1430000000000005E-4</v>
      </c>
      <c r="DX895" s="53">
        <v>4.0846700000000003E-3</v>
      </c>
      <c r="DY895" s="53">
        <v>7.5721499999999997E-3</v>
      </c>
      <c r="DZ895" s="53">
        <v>8.4037199999999999E-3</v>
      </c>
      <c r="EA895" s="53">
        <v>9.8100099999999992E-3</v>
      </c>
      <c r="EB895" s="53">
        <v>8.1502399999999996E-3</v>
      </c>
      <c r="EC895" s="53">
        <v>5.3949599999999999E-3</v>
      </c>
      <c r="ED895" s="53">
        <v>7.8800399999999996E-3</v>
      </c>
      <c r="EE895" s="53">
        <v>-1.1326E-4</v>
      </c>
      <c r="EF895" s="53">
        <v>6.9641499999999997E-3</v>
      </c>
      <c r="EG895" s="53">
        <v>1.7579709999999998E-2</v>
      </c>
      <c r="EH895" s="53">
        <v>1.529835E-2</v>
      </c>
      <c r="EI895" s="53">
        <v>1.6510549999999999E-2</v>
      </c>
      <c r="EJ895" s="53">
        <v>1.9312470000000002E-2</v>
      </c>
      <c r="EK895" s="53">
        <v>1.7246250000000001E-2</v>
      </c>
      <c r="EL895" s="53">
        <v>2.200972E-2</v>
      </c>
      <c r="EM895" s="53">
        <v>2.318019E-2</v>
      </c>
      <c r="EN895" s="53">
        <v>4.7821959999999997E-2</v>
      </c>
      <c r="EO895" s="53">
        <v>5.0366950000000001E-2</v>
      </c>
      <c r="EP895" s="53">
        <v>3.720043E-2</v>
      </c>
      <c r="EQ895" s="53">
        <v>1.8662000000000002E-2</v>
      </c>
      <c r="ER895" s="53">
        <v>1.8313800000000001E-3</v>
      </c>
      <c r="ES895" s="53">
        <v>6.4693399999999996E-3</v>
      </c>
      <c r="ET895" s="53">
        <v>1.1277499999999999E-2</v>
      </c>
      <c r="EU895" s="53">
        <v>5.0314599999999998E-3</v>
      </c>
      <c r="EV895" s="53">
        <v>7.3244499999999997E-3</v>
      </c>
      <c r="EW895" s="53">
        <v>59.660040000000002</v>
      </c>
      <c r="EX895" s="53">
        <v>58.914900000000003</v>
      </c>
      <c r="EY895" s="53">
        <v>58.094749999999998</v>
      </c>
      <c r="EZ895" s="53">
        <v>57.48563</v>
      </c>
      <c r="FA895" s="53">
        <v>56.993560000000002</v>
      </c>
      <c r="FB895" s="53">
        <v>56.686500000000002</v>
      </c>
      <c r="FC895" s="53">
        <v>56.306849999999997</v>
      </c>
      <c r="FD895" s="53">
        <v>57.239420000000003</v>
      </c>
      <c r="FE895" s="53">
        <v>60.768380000000001</v>
      </c>
      <c r="FF895" s="53">
        <v>64.757440000000003</v>
      </c>
      <c r="FG895" s="53">
        <v>68.642229999999998</v>
      </c>
      <c r="FH895" s="53">
        <v>71.877719999999997</v>
      </c>
      <c r="FI895" s="53">
        <v>74.394810000000007</v>
      </c>
      <c r="FJ895" s="53">
        <v>75.889160000000004</v>
      </c>
      <c r="FK895" s="53">
        <v>76.691289999999995</v>
      </c>
      <c r="FL895" s="53">
        <v>76.775099999999995</v>
      </c>
      <c r="FM895" s="53">
        <v>76.178129999999996</v>
      </c>
      <c r="FN895" s="53">
        <v>74.401669999999996</v>
      </c>
      <c r="FO895" s="53">
        <v>70.986699999999999</v>
      </c>
      <c r="FP895" s="53">
        <v>66.856340000000003</v>
      </c>
      <c r="FQ895" s="53">
        <v>64.105119999999999</v>
      </c>
      <c r="FR895" s="53">
        <v>62.487769999999998</v>
      </c>
      <c r="FS895" s="53">
        <v>61.296619999999997</v>
      </c>
      <c r="FT895" s="53">
        <v>60.328519999999997</v>
      </c>
      <c r="FU895" s="53">
        <v>332.9667</v>
      </c>
      <c r="FV895" s="53">
        <v>210.50190000000001</v>
      </c>
      <c r="FW895" s="53">
        <v>14.606120000000001</v>
      </c>
      <c r="FX895" s="53">
        <v>1</v>
      </c>
    </row>
    <row r="896" spans="1:180" x14ac:dyDescent="0.3">
      <c r="A896" t="s">
        <v>174</v>
      </c>
      <c r="B896" t="s">
        <v>250</v>
      </c>
      <c r="C896" t="s">
        <v>0</v>
      </c>
      <c r="D896" t="s">
        <v>227</v>
      </c>
      <c r="E896" t="s">
        <v>188</v>
      </c>
      <c r="F896" t="s">
        <v>229</v>
      </c>
      <c r="G896" t="s">
        <v>242</v>
      </c>
      <c r="H896" s="53">
        <v>70</v>
      </c>
      <c r="I896" s="53">
        <v>4.6605189999999998E-2</v>
      </c>
      <c r="J896" s="53">
        <v>4.680517E-2</v>
      </c>
      <c r="K896" s="53">
        <v>4.9053329999999999E-2</v>
      </c>
      <c r="L896" s="53">
        <v>4.496787E-2</v>
      </c>
      <c r="M896" s="53">
        <v>4.4609799999999998E-2</v>
      </c>
      <c r="N896" s="53">
        <v>5.5515839999999997E-2</v>
      </c>
      <c r="O896" s="53">
        <v>2.6816240000000002E-2</v>
      </c>
      <c r="P896" s="53">
        <v>-9.7038200000000002E-3</v>
      </c>
      <c r="Q896" s="53">
        <v>-2.4583299999999999E-3</v>
      </c>
      <c r="R896" s="53">
        <v>1.3149299999999999E-2</v>
      </c>
      <c r="S896" s="53">
        <v>5.5767600000000001E-2</v>
      </c>
      <c r="T896" s="53">
        <v>4.0569729999999998E-2</v>
      </c>
      <c r="U896" s="53">
        <v>3.2487479999999999E-2</v>
      </c>
      <c r="V896" s="53">
        <v>2.098537E-2</v>
      </c>
      <c r="W896" s="53">
        <v>1.8289400000000001E-2</v>
      </c>
      <c r="X896" s="53">
        <v>6.8131910000000004E-2</v>
      </c>
      <c r="Y896" s="53">
        <v>0.10698044</v>
      </c>
      <c r="Z896" s="53">
        <v>9.0444830000000004E-2</v>
      </c>
      <c r="AA896" s="53">
        <v>6.6751610000000003E-2</v>
      </c>
      <c r="AB896" s="53">
        <v>5.644859E-2</v>
      </c>
      <c r="AC896" s="53">
        <v>4.5577779999999998E-2</v>
      </c>
      <c r="AD896" s="53">
        <v>3.8065399999999999E-2</v>
      </c>
      <c r="AE896" s="53">
        <v>3.5072440000000003E-2</v>
      </c>
      <c r="AF896" s="53">
        <v>3.4524220000000001E-2</v>
      </c>
      <c r="AG896" s="53">
        <v>5.5820999999999996E-4</v>
      </c>
      <c r="AH896" s="53">
        <v>1.19286E-3</v>
      </c>
      <c r="AI896" s="53">
        <v>3.3034800000000001E-3</v>
      </c>
      <c r="AJ896" s="53">
        <v>-2.7264999999999999E-4</v>
      </c>
      <c r="AK896" s="53">
        <v>-1.0866199999999999E-3</v>
      </c>
      <c r="AL896" s="53">
        <v>-3.0482000000000003E-4</v>
      </c>
      <c r="AM896" s="53">
        <v>-3.7372139999999998E-2</v>
      </c>
      <c r="AN896" s="53">
        <v>-0.13013035000000001</v>
      </c>
      <c r="AO896" s="53">
        <v>-0.11951331</v>
      </c>
      <c r="AP896" s="53">
        <v>-0.10729054</v>
      </c>
      <c r="AQ896" s="53">
        <v>-8.8310319999999998E-2</v>
      </c>
      <c r="AR896" s="53">
        <v>-0.10074477</v>
      </c>
      <c r="AS896" s="53">
        <v>-9.6190289999999998E-2</v>
      </c>
      <c r="AT896" s="53">
        <v>-8.8706450000000006E-2</v>
      </c>
      <c r="AU896" s="53">
        <v>-8.5876770000000005E-2</v>
      </c>
      <c r="AV896" s="53">
        <v>-3.8614019999999999E-2</v>
      </c>
      <c r="AW896" s="53">
        <v>-9.0607999999999997E-4</v>
      </c>
      <c r="AX896" s="53">
        <v>3.9758500000000004E-3</v>
      </c>
      <c r="AY896" s="53">
        <v>-1.132991E-2</v>
      </c>
      <c r="AZ896" s="53">
        <v>-2.094596E-2</v>
      </c>
      <c r="BA896" s="53">
        <v>-3.1333390000000003E-2</v>
      </c>
      <c r="BB896" s="53">
        <v>-3.6585409999999999E-2</v>
      </c>
      <c r="BC896" s="53">
        <v>-3.7408440000000001E-2</v>
      </c>
      <c r="BD896" s="53">
        <v>-2.6568720000000001E-2</v>
      </c>
      <c r="BE896" s="53">
        <v>4.4785900000000002E-3</v>
      </c>
      <c r="BF896" s="53">
        <v>5.1129699999999997E-3</v>
      </c>
      <c r="BG896" s="53">
        <v>6.992E-3</v>
      </c>
      <c r="BH896" s="53">
        <v>2.6005400000000001E-3</v>
      </c>
      <c r="BI896" s="53">
        <v>1.6488500000000001E-3</v>
      </c>
      <c r="BJ896" s="53">
        <v>6.6171800000000003E-3</v>
      </c>
      <c r="BK896" s="53">
        <v>-2.7058479999999999E-2</v>
      </c>
      <c r="BL896" s="53">
        <v>-9.1818720000000006E-2</v>
      </c>
      <c r="BM896" s="53">
        <v>-8.6195830000000001E-2</v>
      </c>
      <c r="BN896" s="53">
        <v>-7.6497750000000003E-2</v>
      </c>
      <c r="BO896" s="53">
        <v>-4.391395E-2</v>
      </c>
      <c r="BP896" s="53">
        <v>-5.88102E-2</v>
      </c>
      <c r="BQ896" s="53">
        <v>-6.0291770000000001E-2</v>
      </c>
      <c r="BR896" s="53">
        <v>-6.3986080000000001E-2</v>
      </c>
      <c r="BS896" s="53">
        <v>-6.4089750000000001E-2</v>
      </c>
      <c r="BT896" s="53">
        <v>-1.5494340000000001E-2</v>
      </c>
      <c r="BU896" s="53">
        <v>2.301899E-2</v>
      </c>
      <c r="BV896" s="53">
        <v>1.6890539999999999E-2</v>
      </c>
      <c r="BW896" s="53">
        <v>-7.8669999999999999E-4</v>
      </c>
      <c r="BX896" s="53">
        <v>-7.9280099999999992E-3</v>
      </c>
      <c r="BY896" s="53">
        <v>-1.6421109999999999E-2</v>
      </c>
      <c r="BZ896" s="53">
        <v>-2.0415280000000001E-2</v>
      </c>
      <c r="CA896" s="53">
        <v>-2.115624E-2</v>
      </c>
      <c r="CB896" s="53">
        <v>-1.5008219999999999E-2</v>
      </c>
      <c r="CC896" s="53">
        <v>7.19384E-3</v>
      </c>
      <c r="CD896" s="53">
        <v>7.8280199999999998E-3</v>
      </c>
      <c r="CE896" s="53">
        <v>9.5466600000000002E-3</v>
      </c>
      <c r="CF896" s="53">
        <v>4.5905099999999999E-3</v>
      </c>
      <c r="CG896" s="53">
        <v>3.5434300000000002E-3</v>
      </c>
      <c r="CH896" s="53">
        <v>1.1411340000000001E-2</v>
      </c>
      <c r="CI896" s="53">
        <v>-1.9915269999999999E-2</v>
      </c>
      <c r="CJ896" s="53">
        <v>-6.5284159999999994E-2</v>
      </c>
      <c r="CK896" s="53">
        <v>-6.3120200000000001E-2</v>
      </c>
      <c r="CL896" s="53">
        <v>-5.5170770000000001E-2</v>
      </c>
      <c r="CM896" s="53">
        <v>-1.3165140000000001E-2</v>
      </c>
      <c r="CN896" s="53">
        <v>-2.976643E-2</v>
      </c>
      <c r="CO896" s="53">
        <v>-3.542857E-2</v>
      </c>
      <c r="CP896" s="53">
        <v>-4.6864820000000001E-2</v>
      </c>
      <c r="CQ896" s="53">
        <v>-4.9000109999999999E-2</v>
      </c>
      <c r="CR896" s="53">
        <v>5.1827999999999998E-4</v>
      </c>
      <c r="CS896" s="53">
        <v>3.9589409999999998E-2</v>
      </c>
      <c r="CT896" s="53">
        <v>2.5835230000000001E-2</v>
      </c>
      <c r="CU896" s="53">
        <v>6.5155100000000004E-3</v>
      </c>
      <c r="CV896" s="53">
        <v>1.0881899999999999E-3</v>
      </c>
      <c r="CW896" s="53">
        <v>-6.09291E-3</v>
      </c>
      <c r="CX896" s="53">
        <v>-9.2159100000000008E-3</v>
      </c>
      <c r="CY896" s="53">
        <v>-9.9000200000000007E-3</v>
      </c>
      <c r="CZ896" s="53">
        <v>-7.0014600000000001E-3</v>
      </c>
      <c r="DA896" s="53">
        <v>9.9090900000000006E-3</v>
      </c>
      <c r="DB896" s="53">
        <v>1.054307E-2</v>
      </c>
      <c r="DC896" s="53">
        <v>1.2101310000000001E-2</v>
      </c>
      <c r="DD896" s="53">
        <v>6.5804799999999997E-3</v>
      </c>
      <c r="DE896" s="53">
        <v>5.4380100000000001E-3</v>
      </c>
      <c r="DF896" s="53">
        <v>1.6205500000000001E-2</v>
      </c>
      <c r="DG896" s="53">
        <v>-1.277205E-2</v>
      </c>
      <c r="DH896" s="53">
        <v>-3.8749609999999997E-2</v>
      </c>
      <c r="DI896" s="53">
        <v>-4.0044610000000001E-2</v>
      </c>
      <c r="DJ896" s="53">
        <v>-3.3843770000000002E-2</v>
      </c>
      <c r="DK896" s="53">
        <v>1.7583660000000001E-2</v>
      </c>
      <c r="DL896" s="53">
        <v>-7.2265999999999997E-4</v>
      </c>
      <c r="DM896" s="53">
        <v>-1.0565379999999999E-2</v>
      </c>
      <c r="DN896" s="53">
        <v>-2.9743550000000001E-2</v>
      </c>
      <c r="DO896" s="53">
        <v>-3.3910469999999998E-2</v>
      </c>
      <c r="DP896" s="53">
        <v>1.6530900000000001E-2</v>
      </c>
      <c r="DQ896" s="53">
        <v>5.6159840000000003E-2</v>
      </c>
      <c r="DR896" s="53">
        <v>3.4779909999999997E-2</v>
      </c>
      <c r="DS896" s="53">
        <v>1.381771E-2</v>
      </c>
      <c r="DT896" s="53">
        <v>1.010439E-2</v>
      </c>
      <c r="DU896" s="53">
        <v>4.2352900000000001E-3</v>
      </c>
      <c r="DV896" s="53">
        <v>1.9834800000000001E-3</v>
      </c>
      <c r="DW896" s="53">
        <v>1.3562100000000001E-3</v>
      </c>
      <c r="DX896" s="53">
        <v>1.0053E-3</v>
      </c>
      <c r="DY896" s="53">
        <v>1.382947E-2</v>
      </c>
      <c r="DZ896" s="53">
        <v>1.4463180000000001E-2</v>
      </c>
      <c r="EA896" s="53">
        <v>1.578982E-2</v>
      </c>
      <c r="EB896" s="53">
        <v>9.4536700000000008E-3</v>
      </c>
      <c r="EC896" s="53">
        <v>8.1734800000000003E-3</v>
      </c>
      <c r="ED896" s="53">
        <v>2.312751E-2</v>
      </c>
      <c r="EE896" s="53">
        <v>-2.45839E-3</v>
      </c>
      <c r="EF896" s="53">
        <v>-4.3794999999999999E-4</v>
      </c>
      <c r="EG896" s="53">
        <v>-6.7271099999999997E-3</v>
      </c>
      <c r="EH896" s="53">
        <v>-3.05099E-3</v>
      </c>
      <c r="EI896" s="53">
        <v>6.1980059999999997E-2</v>
      </c>
      <c r="EJ896" s="53">
        <v>4.1211940000000002E-2</v>
      </c>
      <c r="EK896" s="53">
        <v>2.5333129999999999E-2</v>
      </c>
      <c r="EL896" s="53">
        <v>-5.0231599999999996E-3</v>
      </c>
      <c r="EM896" s="53">
        <v>-1.2123429999999999E-2</v>
      </c>
      <c r="EN896" s="53">
        <v>3.9650579999999998E-2</v>
      </c>
      <c r="EO896" s="53">
        <v>8.0084900000000001E-2</v>
      </c>
      <c r="EP896" s="53">
        <v>4.7694609999999998E-2</v>
      </c>
      <c r="EQ896" s="53">
        <v>2.4360920000000001E-2</v>
      </c>
      <c r="ER896" s="53">
        <v>2.3122340000000002E-2</v>
      </c>
      <c r="ES896" s="53">
        <v>1.9147560000000001E-2</v>
      </c>
      <c r="ET896" s="53">
        <v>1.8153599999999999E-2</v>
      </c>
      <c r="EU896" s="53">
        <v>1.7608410000000001E-2</v>
      </c>
      <c r="EV896" s="53">
        <v>1.25658E-2</v>
      </c>
      <c r="EW896" s="53">
        <v>59.423209999999997</v>
      </c>
      <c r="EX896" s="53">
        <v>59.131129999999999</v>
      </c>
      <c r="EY896" s="53">
        <v>58.701059999999998</v>
      </c>
      <c r="EZ896" s="53">
        <v>58.281489999999998</v>
      </c>
      <c r="FA896" s="53">
        <v>58.007010000000001</v>
      </c>
      <c r="FB896" s="53">
        <v>57.717500000000001</v>
      </c>
      <c r="FC896" s="53">
        <v>57.812950000000001</v>
      </c>
      <c r="FD896" s="53">
        <v>58.950310000000002</v>
      </c>
      <c r="FE896" s="53">
        <v>60.88653</v>
      </c>
      <c r="FF896" s="53">
        <v>63.442799999999998</v>
      </c>
      <c r="FG896" s="53">
        <v>66.205209999999994</v>
      </c>
      <c r="FH896" s="53">
        <v>68.830399999999997</v>
      </c>
      <c r="FI896" s="53">
        <v>71.135570000000001</v>
      </c>
      <c r="FJ896" s="53">
        <v>72.75797</v>
      </c>
      <c r="FK896" s="53">
        <v>73.968969999999999</v>
      </c>
      <c r="FL896" s="53">
        <v>74.235730000000004</v>
      </c>
      <c r="FM896" s="53">
        <v>73.687190000000001</v>
      </c>
      <c r="FN896" s="53">
        <v>72.334829999999997</v>
      </c>
      <c r="FO896" s="53">
        <v>69.896749999999997</v>
      </c>
      <c r="FP896" s="53">
        <v>66.904759999999996</v>
      </c>
      <c r="FQ896" s="53">
        <v>63.921280000000003</v>
      </c>
      <c r="FR896" s="53">
        <v>62.001289999999997</v>
      </c>
      <c r="FS896" s="53">
        <v>60.937730000000002</v>
      </c>
      <c r="FT896" s="53">
        <v>60.122549999999997</v>
      </c>
      <c r="FU896" s="53">
        <v>333</v>
      </c>
      <c r="FV896" s="53">
        <v>256.94439999999997</v>
      </c>
      <c r="FW896" s="53">
        <v>15.29716</v>
      </c>
      <c r="FX896" s="53">
        <v>1</v>
      </c>
    </row>
    <row r="897" spans="1:180" x14ac:dyDescent="0.3">
      <c r="A897" t="s">
        <v>174</v>
      </c>
      <c r="B897" t="s">
        <v>250</v>
      </c>
      <c r="C897" t="s">
        <v>0</v>
      </c>
      <c r="D897" t="s">
        <v>248</v>
      </c>
      <c r="E897" t="s">
        <v>189</v>
      </c>
      <c r="F897" t="s">
        <v>229</v>
      </c>
      <c r="G897" t="s">
        <v>242</v>
      </c>
      <c r="H897" s="53">
        <v>70</v>
      </c>
      <c r="I897" s="53">
        <v>4.8543969999999999E-2</v>
      </c>
      <c r="J897" s="53">
        <v>4.6716630000000002E-2</v>
      </c>
      <c r="K897" s="53">
        <v>4.4224960000000001E-2</v>
      </c>
      <c r="L897" s="53">
        <v>4.3902480000000001E-2</v>
      </c>
      <c r="M897" s="53">
        <v>4.2441769999999997E-2</v>
      </c>
      <c r="N897" s="53">
        <v>3.4331470000000003E-2</v>
      </c>
      <c r="O897" s="53">
        <v>-1.24365E-2</v>
      </c>
      <c r="P897" s="53">
        <v>-7.8239699999999995E-2</v>
      </c>
      <c r="Q897" s="53">
        <v>-5.7962159999999999E-2</v>
      </c>
      <c r="R897" s="53">
        <v>-3.7163500000000002E-2</v>
      </c>
      <c r="S897" s="53">
        <v>-2.8882250000000002E-2</v>
      </c>
      <c r="T897" s="53">
        <v>-1.8759200000000001E-3</v>
      </c>
      <c r="U897" s="53">
        <v>1.1900400000000001E-3</v>
      </c>
      <c r="V897" s="53">
        <v>1.2296900000000001E-3</v>
      </c>
      <c r="W897" s="53">
        <v>1.3410429999999999E-2</v>
      </c>
      <c r="X897" s="53">
        <v>2.419893E-2</v>
      </c>
      <c r="Y897" s="53">
        <v>4.4061629999999997E-2</v>
      </c>
      <c r="Z897" s="53">
        <v>8.5773660000000002E-2</v>
      </c>
      <c r="AA897" s="53">
        <v>6.8198850000000005E-2</v>
      </c>
      <c r="AB897" s="53">
        <v>6.9152130000000006E-2</v>
      </c>
      <c r="AC897" s="53">
        <v>6.5791489999999994E-2</v>
      </c>
      <c r="AD897" s="53">
        <v>5.6665229999999997E-2</v>
      </c>
      <c r="AE897" s="53">
        <v>4.7944779999999999E-2</v>
      </c>
      <c r="AF897" s="53">
        <v>4.3618509999999999E-2</v>
      </c>
      <c r="AG897" s="53">
        <v>-5.5729999999999997E-5</v>
      </c>
      <c r="AH897" s="53">
        <v>-1.8926800000000001E-3</v>
      </c>
      <c r="AI897" s="53">
        <v>-2.7835400000000001E-3</v>
      </c>
      <c r="AJ897" s="53">
        <v>-3.4521299999999999E-3</v>
      </c>
      <c r="AK897" s="53">
        <v>-4.9467499999999998E-3</v>
      </c>
      <c r="AL897" s="53">
        <v>-1.9027769999999999E-2</v>
      </c>
      <c r="AM897" s="53">
        <v>-0.12654544000000001</v>
      </c>
      <c r="AN897" s="53">
        <v>-0.24313058000000001</v>
      </c>
      <c r="AO897" s="53">
        <v>-0.20524825999999999</v>
      </c>
      <c r="AP897" s="53">
        <v>-0.1738352</v>
      </c>
      <c r="AQ897" s="53">
        <v>-0.15314061000000001</v>
      </c>
      <c r="AR897" s="53">
        <v>-0.112637</v>
      </c>
      <c r="AS897" s="53">
        <v>-0.10259277</v>
      </c>
      <c r="AT897" s="53">
        <v>-0.10427284000000001</v>
      </c>
      <c r="AU897" s="53">
        <v>-8.2478620000000002E-2</v>
      </c>
      <c r="AV897" s="53">
        <v>-6.074657E-2</v>
      </c>
      <c r="AW897" s="53">
        <v>-3.0481080000000001E-2</v>
      </c>
      <c r="AX897" s="53">
        <v>1.4856619999999999E-2</v>
      </c>
      <c r="AY897" s="53">
        <v>1.130625E-2</v>
      </c>
      <c r="AZ897" s="53">
        <v>1.44447E-2</v>
      </c>
      <c r="BA897" s="53">
        <v>1.2599829999999999E-2</v>
      </c>
      <c r="BB897" s="53">
        <v>9.9883899999999998E-3</v>
      </c>
      <c r="BC897" s="53">
        <v>4.3703600000000002E-3</v>
      </c>
      <c r="BD897" s="53">
        <v>2.0580300000000002E-3</v>
      </c>
      <c r="BE897" s="53">
        <v>6.9251499999999997E-3</v>
      </c>
      <c r="BF897" s="53">
        <v>5.2023399999999997E-3</v>
      </c>
      <c r="BG897" s="53">
        <v>3.3953999999999998E-3</v>
      </c>
      <c r="BH897" s="53">
        <v>2.7414800000000001E-3</v>
      </c>
      <c r="BI897" s="53">
        <v>1.1680600000000001E-3</v>
      </c>
      <c r="BJ897" s="53">
        <v>-1.0502839999999999E-2</v>
      </c>
      <c r="BK897" s="53">
        <v>-8.3403669999999999E-2</v>
      </c>
      <c r="BL897" s="53">
        <v>-0.17193596</v>
      </c>
      <c r="BM897" s="53">
        <v>-0.14687715000000001</v>
      </c>
      <c r="BN897" s="53">
        <v>-0.12457886</v>
      </c>
      <c r="BO897" s="53">
        <v>-0.11229064</v>
      </c>
      <c r="BP897" s="53">
        <v>-8.0128089999999999E-2</v>
      </c>
      <c r="BQ897" s="53">
        <v>-7.2006619999999993E-2</v>
      </c>
      <c r="BR897" s="53">
        <v>-7.2219560000000002E-2</v>
      </c>
      <c r="BS897" s="53">
        <v>-5.5062319999999998E-2</v>
      </c>
      <c r="BT897" s="53">
        <v>-3.8993649999999998E-2</v>
      </c>
      <c r="BU897" s="53">
        <v>-1.507228E-2</v>
      </c>
      <c r="BV897" s="53">
        <v>2.9376699999999999E-2</v>
      </c>
      <c r="BW897" s="53">
        <v>1.7952699999999999E-2</v>
      </c>
      <c r="BX897" s="53">
        <v>2.125612E-2</v>
      </c>
      <c r="BY897" s="53">
        <v>2.0079719999999999E-2</v>
      </c>
      <c r="BZ897" s="53">
        <v>1.5432929999999999E-2</v>
      </c>
      <c r="CA897" s="53">
        <v>8.7026199999999995E-3</v>
      </c>
      <c r="CB897" s="53">
        <v>6.2812099999999997E-3</v>
      </c>
      <c r="CC897" s="53">
        <v>1.1760079999999999E-2</v>
      </c>
      <c r="CD897" s="53">
        <v>1.011633E-2</v>
      </c>
      <c r="CE897" s="53">
        <v>7.6749100000000001E-3</v>
      </c>
      <c r="CF897" s="53">
        <v>7.0311599999999998E-3</v>
      </c>
      <c r="CG897" s="53">
        <v>5.4031599999999997E-3</v>
      </c>
      <c r="CH897" s="53">
        <v>-4.5985000000000002E-3</v>
      </c>
      <c r="CI897" s="53">
        <v>-5.3523859999999999E-2</v>
      </c>
      <c r="CJ897" s="53">
        <v>-0.12262677</v>
      </c>
      <c r="CK897" s="53">
        <v>-0.10644956</v>
      </c>
      <c r="CL897" s="53">
        <v>-9.0464009999999997E-2</v>
      </c>
      <c r="CM897" s="53">
        <v>-8.3998110000000001E-2</v>
      </c>
      <c r="CN897" s="53">
        <v>-5.7612499999999997E-2</v>
      </c>
      <c r="CO897" s="53">
        <v>-5.0822770000000003E-2</v>
      </c>
      <c r="CP897" s="53">
        <v>-5.001949E-2</v>
      </c>
      <c r="CQ897" s="53">
        <v>-3.6073870000000001E-2</v>
      </c>
      <c r="CR897" s="53">
        <v>-2.3927629999999998E-2</v>
      </c>
      <c r="CS897" s="53">
        <v>-4.4001999999999999E-3</v>
      </c>
      <c r="CT897" s="53">
        <v>3.9433269999999999E-2</v>
      </c>
      <c r="CU897" s="53">
        <v>2.255602E-2</v>
      </c>
      <c r="CV897" s="53">
        <v>2.5973690000000001E-2</v>
      </c>
      <c r="CW897" s="53">
        <v>2.526026E-2</v>
      </c>
      <c r="CX897" s="53">
        <v>1.9203789999999998E-2</v>
      </c>
      <c r="CY897" s="53">
        <v>1.1703140000000001E-2</v>
      </c>
      <c r="CZ897" s="53">
        <v>9.2061799999999996E-3</v>
      </c>
      <c r="DA897" s="53">
        <v>1.659503E-2</v>
      </c>
      <c r="DB897" s="53">
        <v>1.503032E-2</v>
      </c>
      <c r="DC897" s="53">
        <v>1.195443E-2</v>
      </c>
      <c r="DD897" s="53">
        <v>1.132083E-2</v>
      </c>
      <c r="DE897" s="53">
        <v>9.6382599999999992E-3</v>
      </c>
      <c r="DF897" s="53">
        <v>1.30583E-3</v>
      </c>
      <c r="DG897" s="53">
        <v>-2.3643999999999998E-2</v>
      </c>
      <c r="DH897" s="53">
        <v>-7.3317510000000002E-2</v>
      </c>
      <c r="DI897" s="53">
        <v>-6.6021930000000006E-2</v>
      </c>
      <c r="DJ897" s="53">
        <v>-5.6349240000000002E-2</v>
      </c>
      <c r="DK897" s="53">
        <v>-5.5705570000000003E-2</v>
      </c>
      <c r="DL897" s="53">
        <v>-3.50969E-2</v>
      </c>
      <c r="DM897" s="53">
        <v>-2.9638899999999999E-2</v>
      </c>
      <c r="DN897" s="53">
        <v>-2.7819460000000001E-2</v>
      </c>
      <c r="DO897" s="53">
        <v>-1.7085429999999999E-2</v>
      </c>
      <c r="DP897" s="53">
        <v>-8.8616200000000006E-3</v>
      </c>
      <c r="DQ897" s="53">
        <v>6.2718799999999996E-3</v>
      </c>
      <c r="DR897" s="53">
        <v>4.9489850000000002E-2</v>
      </c>
      <c r="DS897" s="53">
        <v>2.7159329999999999E-2</v>
      </c>
      <c r="DT897" s="53">
        <v>3.0691260000000001E-2</v>
      </c>
      <c r="DU897" s="53">
        <v>3.04408E-2</v>
      </c>
      <c r="DV897" s="53">
        <v>2.2974660000000001E-2</v>
      </c>
      <c r="DW897" s="53">
        <v>1.470365E-2</v>
      </c>
      <c r="DX897" s="53">
        <v>1.213115E-2</v>
      </c>
      <c r="DY897" s="53">
        <v>2.3575909999999999E-2</v>
      </c>
      <c r="DZ897" s="53">
        <v>2.2125329999999999E-2</v>
      </c>
      <c r="EA897" s="53">
        <v>1.8133380000000001E-2</v>
      </c>
      <c r="EB897" s="53">
        <v>1.7514450000000001E-2</v>
      </c>
      <c r="EC897" s="53">
        <v>1.5753070000000001E-2</v>
      </c>
      <c r="ED897" s="53">
        <v>9.8307599999999992E-3</v>
      </c>
      <c r="EE897" s="53">
        <v>1.9497759999999999E-2</v>
      </c>
      <c r="EF897" s="53">
        <v>-2.1228800000000002E-3</v>
      </c>
      <c r="EG897" s="53">
        <v>-7.6508599999999998E-3</v>
      </c>
      <c r="EH897" s="53">
        <v>-7.0928900000000001E-3</v>
      </c>
      <c r="EI897" s="53">
        <v>-1.485563E-2</v>
      </c>
      <c r="EJ897" s="53">
        <v>-2.5879599999999998E-3</v>
      </c>
      <c r="EK897" s="53">
        <v>9.4724999999999996E-4</v>
      </c>
      <c r="EL897" s="53">
        <v>4.2338499999999999E-3</v>
      </c>
      <c r="EM897" s="53">
        <v>1.0330870000000001E-2</v>
      </c>
      <c r="EN897" s="53">
        <v>1.289131E-2</v>
      </c>
      <c r="EO897" s="53">
        <v>2.1680680000000001E-2</v>
      </c>
      <c r="EP897" s="53">
        <v>6.4009930000000007E-2</v>
      </c>
      <c r="EQ897" s="53">
        <v>3.3805780000000001E-2</v>
      </c>
      <c r="ER897" s="53">
        <v>3.7502689999999998E-2</v>
      </c>
      <c r="ES897" s="53">
        <v>3.792069E-2</v>
      </c>
      <c r="ET897" s="53">
        <v>2.8419199999999999E-2</v>
      </c>
      <c r="EU897" s="53">
        <v>1.903591E-2</v>
      </c>
      <c r="EV897" s="53">
        <v>1.6354319999999999E-2</v>
      </c>
      <c r="EW897" s="53">
        <v>62.257010000000001</v>
      </c>
      <c r="EX897" s="53">
        <v>61.81859</v>
      </c>
      <c r="EY897" s="53">
        <v>61.255339999999997</v>
      </c>
      <c r="EZ897" s="53">
        <v>60.671889999999998</v>
      </c>
      <c r="FA897" s="53">
        <v>60.119160000000001</v>
      </c>
      <c r="FB897" s="53">
        <v>59.769689999999997</v>
      </c>
      <c r="FC897" s="53">
        <v>59.449260000000002</v>
      </c>
      <c r="FD897" s="53">
        <v>60.24015</v>
      </c>
      <c r="FE897" s="53">
        <v>62.287550000000003</v>
      </c>
      <c r="FF897" s="53">
        <v>65.096299999999999</v>
      </c>
      <c r="FG897" s="53">
        <v>68.286709999999999</v>
      </c>
      <c r="FH897" s="53">
        <v>71.106639999999999</v>
      </c>
      <c r="FI897" s="53">
        <v>73.306079999999994</v>
      </c>
      <c r="FJ897" s="53">
        <v>75.156369999999995</v>
      </c>
      <c r="FK897" s="53">
        <v>76.306079999999994</v>
      </c>
      <c r="FL897" s="53">
        <v>76.694760000000002</v>
      </c>
      <c r="FM897" s="53">
        <v>76.068089999999998</v>
      </c>
      <c r="FN897" s="53">
        <v>74.359809999999996</v>
      </c>
      <c r="FO897" s="53">
        <v>71.797899999999998</v>
      </c>
      <c r="FP897" s="53">
        <v>68.270859999999999</v>
      </c>
      <c r="FQ897" s="53">
        <v>65.602969999999999</v>
      </c>
      <c r="FR897" s="53">
        <v>64.021190000000004</v>
      </c>
      <c r="FS897" s="53">
        <v>62.952269999999999</v>
      </c>
      <c r="FT897" s="53">
        <v>62.063920000000003</v>
      </c>
      <c r="FU897" s="53">
        <v>332.96769999999998</v>
      </c>
      <c r="FV897" s="53">
        <v>231.07490000000001</v>
      </c>
      <c r="FW897" s="53">
        <v>14.32141</v>
      </c>
      <c r="FX897" s="53">
        <v>1</v>
      </c>
    </row>
    <row r="898" spans="1:180" x14ac:dyDescent="0.3">
      <c r="A898" t="s">
        <v>174</v>
      </c>
      <c r="B898" t="s">
        <v>250</v>
      </c>
      <c r="C898" t="s">
        <v>0</v>
      </c>
      <c r="D898" t="s">
        <v>227</v>
      </c>
      <c r="E898" t="s">
        <v>188</v>
      </c>
      <c r="F898" t="s">
        <v>230</v>
      </c>
      <c r="G898" t="s">
        <v>242</v>
      </c>
      <c r="H898" s="53">
        <v>387</v>
      </c>
      <c r="I898" s="53">
        <v>0.60707336999999995</v>
      </c>
      <c r="J898" s="53">
        <v>0.61281450000000004</v>
      </c>
      <c r="K898" s="53">
        <v>0.60848745000000004</v>
      </c>
      <c r="L898" s="53">
        <v>0.60608998999999997</v>
      </c>
      <c r="M898" s="53">
        <v>0.60193748000000002</v>
      </c>
      <c r="N898" s="53">
        <v>0.60643170999999996</v>
      </c>
      <c r="O898" s="53">
        <v>0.64054692000000002</v>
      </c>
      <c r="P898" s="53">
        <v>0.67601392000000005</v>
      </c>
      <c r="Q898" s="53">
        <v>0.69986356999999999</v>
      </c>
      <c r="R898" s="53">
        <v>0.69088439999999995</v>
      </c>
      <c r="S898" s="53">
        <v>0.69197611999999997</v>
      </c>
      <c r="T898" s="53">
        <v>0.67083276999999997</v>
      </c>
      <c r="U898" s="53">
        <v>0.63204917000000005</v>
      </c>
      <c r="V898" s="53">
        <v>0.61602736999999996</v>
      </c>
      <c r="W898" s="53">
        <v>0.60330127</v>
      </c>
      <c r="X898" s="53">
        <v>0.59003375000000002</v>
      </c>
      <c r="Y898" s="53">
        <v>0.59728380000000003</v>
      </c>
      <c r="Z898" s="53">
        <v>0.59456242000000004</v>
      </c>
      <c r="AA898" s="53">
        <v>0.59924975999999996</v>
      </c>
      <c r="AB898" s="53">
        <v>0.61187950999999996</v>
      </c>
      <c r="AC898" s="53">
        <v>0.66298866000000001</v>
      </c>
      <c r="AD898" s="53">
        <v>0.66739117999999997</v>
      </c>
      <c r="AE898" s="53">
        <v>0.66319687000000005</v>
      </c>
      <c r="AF898" s="53">
        <v>0.65652498999999997</v>
      </c>
      <c r="AG898" s="53">
        <v>-6.4917660000000002E-2</v>
      </c>
      <c r="AH898" s="53">
        <v>-5.8572909999999999E-2</v>
      </c>
      <c r="AI898" s="53">
        <v>-6.5002649999999995E-2</v>
      </c>
      <c r="AJ898" s="53">
        <v>-6.9003490000000001E-2</v>
      </c>
      <c r="AK898" s="53">
        <v>-7.6412069999999999E-2</v>
      </c>
      <c r="AL898" s="53">
        <v>-9.1473760000000001E-2</v>
      </c>
      <c r="AM898" s="53">
        <v>-0.11052898</v>
      </c>
      <c r="AN898" s="53">
        <v>-0.11618541</v>
      </c>
      <c r="AO898" s="53">
        <v>-0.10304455</v>
      </c>
      <c r="AP898" s="53">
        <v>-0.12096355</v>
      </c>
      <c r="AQ898" s="53">
        <v>-0.12652516</v>
      </c>
      <c r="AR898" s="53">
        <v>-0.14319088999999999</v>
      </c>
      <c r="AS898" s="53">
        <v>-0.17113221000000001</v>
      </c>
      <c r="AT898" s="53">
        <v>-0.17578852</v>
      </c>
      <c r="AU898" s="53">
        <v>-0.16679688000000001</v>
      </c>
      <c r="AV898" s="53">
        <v>-0.15469774999999999</v>
      </c>
      <c r="AW898" s="53">
        <v>-0.11298782</v>
      </c>
      <c r="AX898" s="53">
        <v>-7.6888120000000004E-2</v>
      </c>
      <c r="AY898" s="53">
        <v>-7.0725490000000002E-2</v>
      </c>
      <c r="AZ898" s="53">
        <v>-5.7777589999999997E-2</v>
      </c>
      <c r="BA898" s="53">
        <v>-4.8865869999999999E-2</v>
      </c>
      <c r="BB898" s="53">
        <v>-5.214655E-2</v>
      </c>
      <c r="BC898" s="53">
        <v>-5.0074510000000003E-2</v>
      </c>
      <c r="BD898" s="53">
        <v>-4.9869320000000002E-2</v>
      </c>
      <c r="BE898" s="53">
        <v>-2.564959E-2</v>
      </c>
      <c r="BF898" s="53">
        <v>-1.8704249999999999E-2</v>
      </c>
      <c r="BG898" s="53">
        <v>-2.479056E-2</v>
      </c>
      <c r="BH898" s="53">
        <v>-2.8859559999999999E-2</v>
      </c>
      <c r="BI898" s="53">
        <v>-3.6986749999999999E-2</v>
      </c>
      <c r="BJ898" s="53">
        <v>-5.2457810000000001E-2</v>
      </c>
      <c r="BK898" s="53">
        <v>-6.985044E-2</v>
      </c>
      <c r="BL898" s="53">
        <v>-7.5904669999999994E-2</v>
      </c>
      <c r="BM898" s="53">
        <v>-6.2699149999999995E-2</v>
      </c>
      <c r="BN898" s="53">
        <v>-8.1368300000000005E-2</v>
      </c>
      <c r="BO898" s="53">
        <v>-8.6109400000000003E-2</v>
      </c>
      <c r="BP898" s="53">
        <v>-0.10160101000000001</v>
      </c>
      <c r="BQ898" s="53">
        <v>-0.12823677999999999</v>
      </c>
      <c r="BR898" s="53">
        <v>-0.1332383</v>
      </c>
      <c r="BS898" s="53">
        <v>-0.12483006000000001</v>
      </c>
      <c r="BT898" s="53">
        <v>-0.11204339000000001</v>
      </c>
      <c r="BU898" s="53">
        <v>-7.1829829999999997E-2</v>
      </c>
      <c r="BV898" s="53">
        <v>-3.7260509999999997E-2</v>
      </c>
      <c r="BW898" s="53">
        <v>-3.1179350000000002E-2</v>
      </c>
      <c r="BX898" s="53">
        <v>-1.7944109999999999E-2</v>
      </c>
      <c r="BY898" s="53">
        <v>-7.2639899999999997E-3</v>
      </c>
      <c r="BZ898" s="53">
        <v>-9.3925299999999996E-3</v>
      </c>
      <c r="CA898" s="53">
        <v>-6.2795400000000001E-3</v>
      </c>
      <c r="CB898" s="53">
        <v>-5.5492299999999996E-3</v>
      </c>
      <c r="CC898" s="53">
        <v>1.5473799999999999E-3</v>
      </c>
      <c r="CD898" s="53">
        <v>8.9086600000000005E-3</v>
      </c>
      <c r="CE898" s="53">
        <v>3.0601999999999999E-3</v>
      </c>
      <c r="CF898" s="53">
        <v>-1.05597E-3</v>
      </c>
      <c r="CG898" s="53">
        <v>-9.6808799999999993E-3</v>
      </c>
      <c r="CH898" s="53">
        <v>-2.543546E-2</v>
      </c>
      <c r="CI898" s="53">
        <v>-4.1676650000000003E-2</v>
      </c>
      <c r="CJ898" s="53">
        <v>-4.8006340000000002E-2</v>
      </c>
      <c r="CK898" s="53">
        <v>-3.4756009999999997E-2</v>
      </c>
      <c r="CL898" s="53">
        <v>-5.3944739999999998E-2</v>
      </c>
      <c r="CM898" s="53">
        <v>-5.8117530000000001E-2</v>
      </c>
      <c r="CN898" s="53">
        <v>-7.2796020000000003E-2</v>
      </c>
      <c r="CO898" s="53">
        <v>-9.8527569999999995E-2</v>
      </c>
      <c r="CP898" s="53">
        <v>-0.10376813</v>
      </c>
      <c r="CQ898" s="53">
        <v>-9.5763959999999995E-2</v>
      </c>
      <c r="CR898" s="53">
        <v>-8.2501119999999997E-2</v>
      </c>
      <c r="CS898" s="53">
        <v>-4.332395E-2</v>
      </c>
      <c r="CT898" s="53">
        <v>-9.81455E-3</v>
      </c>
      <c r="CU898" s="53">
        <v>-3.7898099999999998E-3</v>
      </c>
      <c r="CV898" s="53">
        <v>9.6444700000000005E-3</v>
      </c>
      <c r="CW898" s="53">
        <v>2.154936E-2</v>
      </c>
      <c r="CX898" s="53">
        <v>2.0218739999999999E-2</v>
      </c>
      <c r="CY898" s="53">
        <v>2.4052710000000001E-2</v>
      </c>
      <c r="CZ898" s="53">
        <v>2.5146720000000001E-2</v>
      </c>
      <c r="DA898" s="53">
        <v>2.8744349999999998E-2</v>
      </c>
      <c r="DB898" s="53">
        <v>3.6521579999999998E-2</v>
      </c>
      <c r="DC898" s="53">
        <v>3.0910969999999999E-2</v>
      </c>
      <c r="DD898" s="53">
        <v>2.674762E-2</v>
      </c>
      <c r="DE898" s="53">
        <v>1.762495E-2</v>
      </c>
      <c r="DF898" s="53">
        <v>1.5868499999999999E-3</v>
      </c>
      <c r="DG898" s="53">
        <v>-1.350286E-2</v>
      </c>
      <c r="DH898" s="53">
        <v>-2.0108020000000001E-2</v>
      </c>
      <c r="DI898" s="53">
        <v>-6.8129000000000002E-3</v>
      </c>
      <c r="DJ898" s="53">
        <v>-2.652119E-2</v>
      </c>
      <c r="DK898" s="53">
        <v>-3.012571E-2</v>
      </c>
      <c r="DL898" s="53">
        <v>-4.3990990000000001E-2</v>
      </c>
      <c r="DM898" s="53">
        <v>-6.8818309999999994E-2</v>
      </c>
      <c r="DN898" s="53">
        <v>-7.4298000000000003E-2</v>
      </c>
      <c r="DO898" s="53">
        <v>-6.6697859999999998E-2</v>
      </c>
      <c r="DP898" s="53">
        <v>-5.2958860000000003E-2</v>
      </c>
      <c r="DQ898" s="53">
        <v>-1.4818039999999999E-2</v>
      </c>
      <c r="DR898" s="53">
        <v>1.763137E-2</v>
      </c>
      <c r="DS898" s="53">
        <v>2.3599720000000001E-2</v>
      </c>
      <c r="DT898" s="53">
        <v>3.7233000000000002E-2</v>
      </c>
      <c r="DU898" s="53">
        <v>5.0362669999999998E-2</v>
      </c>
      <c r="DV898" s="53">
        <v>4.9829999999999999E-2</v>
      </c>
      <c r="DW898" s="53">
        <v>5.4384960000000003E-2</v>
      </c>
      <c r="DX898" s="53">
        <v>5.5842669999999997E-2</v>
      </c>
      <c r="DY898" s="53">
        <v>6.8012470000000005E-2</v>
      </c>
      <c r="DZ898" s="53">
        <v>7.6390280000000005E-2</v>
      </c>
      <c r="EA898" s="53">
        <v>7.112301E-2</v>
      </c>
      <c r="EB898" s="53">
        <v>6.6891560000000003E-2</v>
      </c>
      <c r="EC898" s="53">
        <v>5.7050259999999998E-2</v>
      </c>
      <c r="ED898" s="53">
        <v>4.0602840000000001E-2</v>
      </c>
      <c r="EE898" s="53">
        <v>2.7175680000000001E-2</v>
      </c>
      <c r="EF898" s="53">
        <v>2.0172720000000002E-2</v>
      </c>
      <c r="EG898" s="53">
        <v>3.353254E-2</v>
      </c>
      <c r="EH898" s="53">
        <v>1.307406E-2</v>
      </c>
      <c r="EI898" s="53">
        <v>1.02901E-2</v>
      </c>
      <c r="EJ898" s="53">
        <v>-2.4011000000000002E-3</v>
      </c>
      <c r="EK898" s="53">
        <v>-2.5922919999999999E-2</v>
      </c>
      <c r="EL898" s="53">
        <v>-3.1747780000000003E-2</v>
      </c>
      <c r="EM898" s="53">
        <v>-2.4731039999999999E-2</v>
      </c>
      <c r="EN898" s="53">
        <v>-1.0304489999999999E-2</v>
      </c>
      <c r="EO898" s="53">
        <v>2.6339959999999999E-2</v>
      </c>
      <c r="EP898" s="53">
        <v>5.7258969999999999E-2</v>
      </c>
      <c r="EQ898" s="53">
        <v>6.3145859999999998E-2</v>
      </c>
      <c r="ER898" s="53">
        <v>7.7066519999999999E-2</v>
      </c>
      <c r="ES898" s="53">
        <v>9.1964550000000006E-2</v>
      </c>
      <c r="ET898" s="53">
        <v>9.2584020000000003E-2</v>
      </c>
      <c r="EU898" s="53">
        <v>9.8179929999999999E-2</v>
      </c>
      <c r="EV898" s="53">
        <v>0.10016276</v>
      </c>
      <c r="EW898" s="53">
        <v>82.696219999999997</v>
      </c>
      <c r="EX898" s="53">
        <v>80.570580000000007</v>
      </c>
      <c r="EY898" s="53">
        <v>78.875979999999998</v>
      </c>
      <c r="EZ898" s="53">
        <v>77.474530000000001</v>
      </c>
      <c r="FA898" s="53">
        <v>75.954930000000004</v>
      </c>
      <c r="FB898" s="53">
        <v>74.786299999999997</v>
      </c>
      <c r="FC898" s="53">
        <v>74.245990000000006</v>
      </c>
      <c r="FD898" s="53">
        <v>76.033420000000007</v>
      </c>
      <c r="FE898" s="53">
        <v>79.664860000000004</v>
      </c>
      <c r="FF898" s="53">
        <v>83.662059999999997</v>
      </c>
      <c r="FG898" s="53">
        <v>87.338700000000003</v>
      </c>
      <c r="FH898" s="53">
        <v>90.898799999999994</v>
      </c>
      <c r="FI898" s="53">
        <v>94.103579999999994</v>
      </c>
      <c r="FJ898" s="53">
        <v>96.754589999999993</v>
      </c>
      <c r="FK898" s="53">
        <v>98.984309999999994</v>
      </c>
      <c r="FL898" s="53">
        <v>100.7129</v>
      </c>
      <c r="FM898" s="53">
        <v>101.7483</v>
      </c>
      <c r="FN898" s="53">
        <v>101.7295</v>
      </c>
      <c r="FO898" s="53">
        <v>100.3205</v>
      </c>
      <c r="FP898" s="53">
        <v>97.931060000000002</v>
      </c>
      <c r="FQ898" s="53">
        <v>94.465689999999995</v>
      </c>
      <c r="FR898" s="53">
        <v>91.521230000000003</v>
      </c>
      <c r="FS898" s="53">
        <v>88.631140000000002</v>
      </c>
      <c r="FT898" s="53">
        <v>85.638660000000002</v>
      </c>
      <c r="FU898" s="53">
        <v>1624</v>
      </c>
      <c r="FV898" s="53">
        <v>2515.9740000000002</v>
      </c>
      <c r="FW898" s="53">
        <v>29.539899999999999</v>
      </c>
      <c r="FX898" s="53">
        <v>1</v>
      </c>
    </row>
    <row r="899" spans="1:180" x14ac:dyDescent="0.3">
      <c r="A899" t="s">
        <v>174</v>
      </c>
      <c r="B899" t="s">
        <v>250</v>
      </c>
      <c r="C899" t="s">
        <v>0</v>
      </c>
      <c r="D899" t="s">
        <v>248</v>
      </c>
      <c r="E899" t="s">
        <v>189</v>
      </c>
      <c r="F899" t="s">
        <v>230</v>
      </c>
      <c r="G899" t="s">
        <v>242</v>
      </c>
      <c r="H899" s="53">
        <v>387</v>
      </c>
      <c r="I899" s="53">
        <v>0.48575309</v>
      </c>
      <c r="J899" s="53">
        <v>0.48581232000000002</v>
      </c>
      <c r="K899" s="53">
        <v>0.46936598000000002</v>
      </c>
      <c r="L899" s="53">
        <v>0.4641709</v>
      </c>
      <c r="M899" s="53">
        <v>0.46839074000000003</v>
      </c>
      <c r="N899" s="53">
        <v>0.47698291999999998</v>
      </c>
      <c r="O899" s="53">
        <v>0.49933913000000002</v>
      </c>
      <c r="P899" s="53">
        <v>0.50089565000000003</v>
      </c>
      <c r="Q899" s="53">
        <v>0.52459553000000003</v>
      </c>
      <c r="R899" s="53">
        <v>0.49558369000000002</v>
      </c>
      <c r="S899" s="53">
        <v>0.47460015999999999</v>
      </c>
      <c r="T899" s="53">
        <v>0.46823943000000001</v>
      </c>
      <c r="U899" s="53">
        <v>0.46555248999999999</v>
      </c>
      <c r="V899" s="53">
        <v>0.48017063999999998</v>
      </c>
      <c r="W899" s="53">
        <v>0.4555497</v>
      </c>
      <c r="X899" s="53">
        <v>0.43785953999999999</v>
      </c>
      <c r="Y899" s="53">
        <v>0.41151528999999998</v>
      </c>
      <c r="Z899" s="53">
        <v>0.41256754000000001</v>
      </c>
      <c r="AA899" s="53">
        <v>0.39751479000000001</v>
      </c>
      <c r="AB899" s="53">
        <v>0.39931357000000001</v>
      </c>
      <c r="AC899" s="53">
        <v>0.39538319</v>
      </c>
      <c r="AD899" s="53">
        <v>0.40090181000000003</v>
      </c>
      <c r="AE899" s="53">
        <v>0.39334408999999998</v>
      </c>
      <c r="AF899" s="53">
        <v>0.38887618000000002</v>
      </c>
      <c r="AG899" s="53">
        <v>-0.10191885000000001</v>
      </c>
      <c r="AH899" s="53">
        <v>-9.8410769999999995E-2</v>
      </c>
      <c r="AI899" s="53">
        <v>-0.11543912000000001</v>
      </c>
      <c r="AJ899" s="53">
        <v>-0.12349998</v>
      </c>
      <c r="AK899" s="53">
        <v>-0.12554399999999999</v>
      </c>
      <c r="AL899" s="53">
        <v>-0.12180821</v>
      </c>
      <c r="AM899" s="53">
        <v>-0.11743770000000001</v>
      </c>
      <c r="AN899" s="53">
        <v>-0.13205353</v>
      </c>
      <c r="AO899" s="53">
        <v>-0.11443261</v>
      </c>
      <c r="AP899" s="53">
        <v>-0.14395843</v>
      </c>
      <c r="AQ899" s="53">
        <v>-0.16276961000000001</v>
      </c>
      <c r="AR899" s="53">
        <v>-0.15520395000000001</v>
      </c>
      <c r="AS899" s="53">
        <v>-0.14026485999999999</v>
      </c>
      <c r="AT899" s="53">
        <v>-0.10950231000000001</v>
      </c>
      <c r="AU899" s="53">
        <v>-0.12173344</v>
      </c>
      <c r="AV899" s="53">
        <v>-0.12154544</v>
      </c>
      <c r="AW899" s="53">
        <v>-0.12841759</v>
      </c>
      <c r="AX899" s="53">
        <v>-0.10730576999999999</v>
      </c>
      <c r="AY899" s="53">
        <v>-0.11797095</v>
      </c>
      <c r="AZ899" s="53">
        <v>-0.10833511999999999</v>
      </c>
      <c r="BA899" s="53">
        <v>-0.12717191999999999</v>
      </c>
      <c r="BB899" s="53">
        <v>-0.11695991</v>
      </c>
      <c r="BC899" s="53">
        <v>-0.12028266</v>
      </c>
      <c r="BD899" s="53">
        <v>-0.1187066</v>
      </c>
      <c r="BE899" s="53">
        <v>-4.1629199999999998E-2</v>
      </c>
      <c r="BF899" s="53">
        <v>-3.8319310000000002E-2</v>
      </c>
      <c r="BG899" s="53">
        <v>-5.5302530000000003E-2</v>
      </c>
      <c r="BH899" s="53">
        <v>-6.3261339999999999E-2</v>
      </c>
      <c r="BI899" s="53">
        <v>-6.4997849999999996E-2</v>
      </c>
      <c r="BJ899" s="53">
        <v>-6.153045E-2</v>
      </c>
      <c r="BK899" s="53">
        <v>-5.4115099999999999E-2</v>
      </c>
      <c r="BL899" s="53">
        <v>-7.0382449999999999E-2</v>
      </c>
      <c r="BM899" s="53">
        <v>-5.160928E-2</v>
      </c>
      <c r="BN899" s="53">
        <v>-8.4814459999999994E-2</v>
      </c>
      <c r="BO899" s="53">
        <v>-0.10355973</v>
      </c>
      <c r="BP899" s="53">
        <v>-9.8209179999999993E-2</v>
      </c>
      <c r="BQ899" s="53">
        <v>-8.5173399999999996E-2</v>
      </c>
      <c r="BR899" s="53">
        <v>-5.6045610000000003E-2</v>
      </c>
      <c r="BS899" s="53">
        <v>-6.7527900000000002E-2</v>
      </c>
      <c r="BT899" s="53">
        <v>-6.81644E-2</v>
      </c>
      <c r="BU899" s="53">
        <v>-7.6477349999999999E-2</v>
      </c>
      <c r="BV899" s="53">
        <v>-5.5360470000000002E-2</v>
      </c>
      <c r="BW899" s="53">
        <v>-6.5025910000000006E-2</v>
      </c>
      <c r="BX899" s="53">
        <v>-5.4906900000000002E-2</v>
      </c>
      <c r="BY899" s="53">
        <v>-7.3769319999999999E-2</v>
      </c>
      <c r="BZ899" s="53">
        <v>-6.3178910000000005E-2</v>
      </c>
      <c r="CA899" s="53">
        <v>-6.6505759999999997E-2</v>
      </c>
      <c r="CB899" s="53">
        <v>-6.4488599999999993E-2</v>
      </c>
      <c r="CC899" s="53">
        <v>1.2725E-4</v>
      </c>
      <c r="CD899" s="53">
        <v>3.2998699999999999E-3</v>
      </c>
      <c r="CE899" s="53">
        <v>-1.365212E-2</v>
      </c>
      <c r="CF899" s="53">
        <v>-2.154023E-2</v>
      </c>
      <c r="CG899" s="53">
        <v>-2.3063770000000001E-2</v>
      </c>
      <c r="CH899" s="53">
        <v>-1.978224E-2</v>
      </c>
      <c r="CI899" s="53">
        <v>-1.0258089999999999E-2</v>
      </c>
      <c r="CJ899" s="53">
        <v>-2.7669220000000001E-2</v>
      </c>
      <c r="CK899" s="53">
        <v>-8.0980500000000007E-3</v>
      </c>
      <c r="CL899" s="53">
        <v>-4.3851510000000003E-2</v>
      </c>
      <c r="CM899" s="53">
        <v>-6.2551120000000002E-2</v>
      </c>
      <c r="CN899" s="53">
        <v>-5.8734799999999997E-2</v>
      </c>
      <c r="CO899" s="53">
        <v>-4.7017209999999997E-2</v>
      </c>
      <c r="CP899" s="53">
        <v>-1.9021630000000001E-2</v>
      </c>
      <c r="CQ899" s="53">
        <v>-2.9985299999999999E-2</v>
      </c>
      <c r="CR899" s="53">
        <v>-3.1192899999999999E-2</v>
      </c>
      <c r="CS899" s="53">
        <v>-4.0503730000000002E-2</v>
      </c>
      <c r="CT899" s="53">
        <v>-1.9383319999999999E-2</v>
      </c>
      <c r="CU899" s="53">
        <v>-2.8356340000000001E-2</v>
      </c>
      <c r="CV899" s="53">
        <v>-1.790274E-2</v>
      </c>
      <c r="CW899" s="53">
        <v>-3.6782839999999997E-2</v>
      </c>
      <c r="CX899" s="53">
        <v>-2.5930350000000001E-2</v>
      </c>
      <c r="CY899" s="53">
        <v>-2.9260029999999999E-2</v>
      </c>
      <c r="CZ899" s="53">
        <v>-2.6937369999999999E-2</v>
      </c>
      <c r="DA899" s="53">
        <v>4.1883690000000001E-2</v>
      </c>
      <c r="DB899" s="53">
        <v>4.4919010000000002E-2</v>
      </c>
      <c r="DC899" s="53">
        <v>2.7998329999999998E-2</v>
      </c>
      <c r="DD899" s="53">
        <v>2.018085E-2</v>
      </c>
      <c r="DE899" s="53">
        <v>1.8870310000000001E-2</v>
      </c>
      <c r="DF899" s="53">
        <v>2.1965930000000002E-2</v>
      </c>
      <c r="DG899" s="53">
        <v>3.3598950000000002E-2</v>
      </c>
      <c r="DH899" s="53">
        <v>1.504401E-2</v>
      </c>
      <c r="DI899" s="53">
        <v>3.5413210000000001E-2</v>
      </c>
      <c r="DJ899" s="53">
        <v>-2.88857E-3</v>
      </c>
      <c r="DK899" s="53">
        <v>-2.1542550000000001E-2</v>
      </c>
      <c r="DL899" s="53">
        <v>-1.9260369999999999E-2</v>
      </c>
      <c r="DM899" s="53">
        <v>-8.8610200000000007E-3</v>
      </c>
      <c r="DN899" s="53">
        <v>1.800235E-2</v>
      </c>
      <c r="DO899" s="53">
        <v>7.5572599999999997E-3</v>
      </c>
      <c r="DP899" s="53">
        <v>5.7786499999999998E-3</v>
      </c>
      <c r="DQ899" s="53">
        <v>-4.5300699999999998E-3</v>
      </c>
      <c r="DR899" s="53">
        <v>1.6593819999999999E-2</v>
      </c>
      <c r="DS899" s="53">
        <v>8.3132199999999996E-3</v>
      </c>
      <c r="DT899" s="53">
        <v>1.9101469999999999E-2</v>
      </c>
      <c r="DU899" s="53">
        <v>2.0364E-4</v>
      </c>
      <c r="DV899" s="53">
        <v>1.131824E-2</v>
      </c>
      <c r="DW899" s="53">
        <v>7.98571E-3</v>
      </c>
      <c r="DX899" s="53">
        <v>1.0613859999999999E-2</v>
      </c>
      <c r="DY899" s="53">
        <v>0.10217337</v>
      </c>
      <c r="DZ899" s="53">
        <v>0.10501051</v>
      </c>
      <c r="EA899" s="53">
        <v>8.8134920000000005E-2</v>
      </c>
      <c r="EB899" s="53">
        <v>8.0419489999999996E-2</v>
      </c>
      <c r="EC899" s="53">
        <v>7.9416459999999994E-2</v>
      </c>
      <c r="ED899" s="53">
        <v>8.2243689999999994E-2</v>
      </c>
      <c r="EE899" s="53">
        <v>9.6921519999999997E-2</v>
      </c>
      <c r="EF899" s="53">
        <v>7.671509E-2</v>
      </c>
      <c r="EG899" s="53">
        <v>9.8236539999999997E-2</v>
      </c>
      <c r="EH899" s="53">
        <v>5.6255399999999997E-2</v>
      </c>
      <c r="EI899" s="53">
        <v>3.7667329999999999E-2</v>
      </c>
      <c r="EJ899" s="53">
        <v>3.7734400000000001E-2</v>
      </c>
      <c r="EK899" s="53">
        <v>4.6230479999999997E-2</v>
      </c>
      <c r="EL899" s="53">
        <v>7.1459090000000003E-2</v>
      </c>
      <c r="EM899" s="53">
        <v>6.17628E-2</v>
      </c>
      <c r="EN899" s="53">
        <v>5.9159650000000001E-2</v>
      </c>
      <c r="EO899" s="53">
        <v>4.7410130000000002E-2</v>
      </c>
      <c r="EP899" s="53">
        <v>6.8539089999999997E-2</v>
      </c>
      <c r="EQ899" s="53">
        <v>6.1258269999999997E-2</v>
      </c>
      <c r="ER899" s="53">
        <v>7.2529640000000006E-2</v>
      </c>
      <c r="ES899" s="53">
        <v>5.3606229999999998E-2</v>
      </c>
      <c r="ET899" s="53">
        <v>6.5099240000000003E-2</v>
      </c>
      <c r="EU899" s="53">
        <v>6.1762610000000003E-2</v>
      </c>
      <c r="EV899" s="53">
        <v>6.4831899999999998E-2</v>
      </c>
      <c r="EW899" s="53">
        <v>79.647270000000006</v>
      </c>
      <c r="EX899" s="53">
        <v>78.285160000000005</v>
      </c>
      <c r="EY899" s="53">
        <v>76.637630000000001</v>
      </c>
      <c r="EZ899" s="53">
        <v>74.854100000000003</v>
      </c>
      <c r="FA899" s="53">
        <v>73.237039999999993</v>
      </c>
      <c r="FB899" s="53">
        <v>71.507350000000002</v>
      </c>
      <c r="FC899" s="53">
        <v>70.393469999999994</v>
      </c>
      <c r="FD899" s="53">
        <v>71.334770000000006</v>
      </c>
      <c r="FE899" s="53">
        <v>74.799800000000005</v>
      </c>
      <c r="FF899" s="53">
        <v>79.14067</v>
      </c>
      <c r="FG899" s="53">
        <v>83.346879999999999</v>
      </c>
      <c r="FH899" s="53">
        <v>87.282020000000003</v>
      </c>
      <c r="FI899" s="53">
        <v>90.887110000000007</v>
      </c>
      <c r="FJ899" s="53">
        <v>93.721469999999997</v>
      </c>
      <c r="FK899" s="53">
        <v>96.449370000000002</v>
      </c>
      <c r="FL899" s="53">
        <v>98.494699999999995</v>
      </c>
      <c r="FM899" s="53">
        <v>99.47869</v>
      </c>
      <c r="FN899" s="53">
        <v>98.943240000000003</v>
      </c>
      <c r="FO899" s="53">
        <v>97.359539999999996</v>
      </c>
      <c r="FP899" s="53">
        <v>95.071010000000001</v>
      </c>
      <c r="FQ899" s="53">
        <v>91.792140000000003</v>
      </c>
      <c r="FR899" s="53">
        <v>88.65531</v>
      </c>
      <c r="FS899" s="53">
        <v>85.880399999999995</v>
      </c>
      <c r="FT899" s="53">
        <v>83.131500000000003</v>
      </c>
      <c r="FU899" s="53">
        <v>1623.9680000000001</v>
      </c>
      <c r="FV899" s="53">
        <v>2027.482</v>
      </c>
      <c r="FW899" s="53">
        <v>24.141729999999999</v>
      </c>
      <c r="FX899" s="53">
        <v>1</v>
      </c>
    </row>
    <row r="900" spans="1:180" x14ac:dyDescent="0.3">
      <c r="A900" t="s">
        <v>174</v>
      </c>
      <c r="B900" t="s">
        <v>250</v>
      </c>
      <c r="C900" t="s">
        <v>0</v>
      </c>
      <c r="D900" t="s">
        <v>227</v>
      </c>
      <c r="E900" t="s">
        <v>189</v>
      </c>
      <c r="F900" t="s">
        <v>230</v>
      </c>
      <c r="G900" t="s">
        <v>242</v>
      </c>
      <c r="H900" s="53">
        <v>387</v>
      </c>
      <c r="I900" s="53">
        <v>0.47620003</v>
      </c>
      <c r="J900" s="53">
        <v>0.47983200999999998</v>
      </c>
      <c r="K900" s="53">
        <v>0.46589768999999998</v>
      </c>
      <c r="L900" s="53">
        <v>0.46078426</v>
      </c>
      <c r="M900" s="53">
        <v>0.46908734000000002</v>
      </c>
      <c r="N900" s="53">
        <v>0.47677470999999999</v>
      </c>
      <c r="O900" s="53">
        <v>0.51134891000000005</v>
      </c>
      <c r="P900" s="53">
        <v>0.55402804000000005</v>
      </c>
      <c r="Q900" s="53">
        <v>0.57598835000000004</v>
      </c>
      <c r="R900" s="53">
        <v>0.57353593000000003</v>
      </c>
      <c r="S900" s="53">
        <v>0.57534090000000004</v>
      </c>
      <c r="T900" s="53">
        <v>0.55984155000000002</v>
      </c>
      <c r="U900" s="53">
        <v>0.53083784000000001</v>
      </c>
      <c r="V900" s="53">
        <v>0.52901777999999999</v>
      </c>
      <c r="W900" s="53">
        <v>0.50716426999999997</v>
      </c>
      <c r="X900" s="53">
        <v>0.48443111999999999</v>
      </c>
      <c r="Y900" s="53">
        <v>0.46693639999999997</v>
      </c>
      <c r="Z900" s="53">
        <v>0.45986668000000003</v>
      </c>
      <c r="AA900" s="53">
        <v>0.46606720000000001</v>
      </c>
      <c r="AB900" s="53">
        <v>0.48204604000000001</v>
      </c>
      <c r="AC900" s="53">
        <v>0.50333877999999999</v>
      </c>
      <c r="AD900" s="53">
        <v>0.50711048000000003</v>
      </c>
      <c r="AE900" s="53">
        <v>0.50256593999999999</v>
      </c>
      <c r="AF900" s="53">
        <v>0.49401285</v>
      </c>
      <c r="AG900" s="53">
        <v>-7.6185630000000004E-2</v>
      </c>
      <c r="AH900" s="53">
        <v>-6.8683480000000005E-2</v>
      </c>
      <c r="AI900" s="53">
        <v>-8.2832900000000001E-2</v>
      </c>
      <c r="AJ900" s="53">
        <v>-8.8680010000000004E-2</v>
      </c>
      <c r="AK900" s="53">
        <v>-8.8824159999999999E-2</v>
      </c>
      <c r="AL900" s="53">
        <v>-9.2715800000000001E-2</v>
      </c>
      <c r="AM900" s="53">
        <v>-0.11106869</v>
      </c>
      <c r="AN900" s="53">
        <v>-0.10955676</v>
      </c>
      <c r="AO900" s="53">
        <v>-0.10905792</v>
      </c>
      <c r="AP900" s="53">
        <v>-0.12171703</v>
      </c>
      <c r="AQ900" s="53">
        <v>-0.12657953</v>
      </c>
      <c r="AR900" s="53">
        <v>-0.13645716999999999</v>
      </c>
      <c r="AS900" s="53">
        <v>-0.147615</v>
      </c>
      <c r="AT900" s="53">
        <v>-0.14381415</v>
      </c>
      <c r="AU900" s="53">
        <v>-0.14803009</v>
      </c>
      <c r="AV900" s="53">
        <v>-0.15437318</v>
      </c>
      <c r="AW900" s="53">
        <v>-0.15249936</v>
      </c>
      <c r="AX900" s="53">
        <v>-0.13185063</v>
      </c>
      <c r="AY900" s="53">
        <v>-0.12640135999999999</v>
      </c>
      <c r="AZ900" s="53">
        <v>-0.10094195</v>
      </c>
      <c r="BA900" s="53">
        <v>-0.10147562</v>
      </c>
      <c r="BB900" s="53">
        <v>-8.8518079999999999E-2</v>
      </c>
      <c r="BC900" s="53">
        <v>-8.5988229999999999E-2</v>
      </c>
      <c r="BD900" s="53">
        <v>-8.9202959999999998E-2</v>
      </c>
      <c r="BE900" s="53">
        <v>-2.7784119999999999E-2</v>
      </c>
      <c r="BF900" s="53">
        <v>-1.9955810000000001E-2</v>
      </c>
      <c r="BG900" s="53">
        <v>-3.4240439999999997E-2</v>
      </c>
      <c r="BH900" s="53">
        <v>-4.0294049999999998E-2</v>
      </c>
      <c r="BI900" s="53">
        <v>-4.0249739999999999E-2</v>
      </c>
      <c r="BJ900" s="53">
        <v>-4.4272449999999998E-2</v>
      </c>
      <c r="BK900" s="53">
        <v>-6.036151E-2</v>
      </c>
      <c r="BL900" s="53">
        <v>-5.6619379999999997E-2</v>
      </c>
      <c r="BM900" s="53">
        <v>-5.4674590000000002E-2</v>
      </c>
      <c r="BN900" s="53">
        <v>-6.8092689999999997E-2</v>
      </c>
      <c r="BO900" s="53">
        <v>-7.2198410000000005E-2</v>
      </c>
      <c r="BP900" s="53">
        <v>-8.1488190000000002E-2</v>
      </c>
      <c r="BQ900" s="53">
        <v>-9.3551910000000002E-2</v>
      </c>
      <c r="BR900" s="53">
        <v>-8.9382950000000003E-2</v>
      </c>
      <c r="BS900" s="53">
        <v>-9.6094460000000007E-2</v>
      </c>
      <c r="BT900" s="53">
        <v>-0.10334046</v>
      </c>
      <c r="BU900" s="53">
        <v>-0.1015933</v>
      </c>
      <c r="BV900" s="53">
        <v>-8.087213E-2</v>
      </c>
      <c r="BW900" s="53">
        <v>-7.5120489999999998E-2</v>
      </c>
      <c r="BX900" s="53">
        <v>-4.9715799999999997E-2</v>
      </c>
      <c r="BY900" s="53">
        <v>-4.9490909999999999E-2</v>
      </c>
      <c r="BZ900" s="53">
        <v>-3.607146E-2</v>
      </c>
      <c r="CA900" s="53">
        <v>-3.3651430000000003E-2</v>
      </c>
      <c r="CB900" s="53">
        <v>-3.691411E-2</v>
      </c>
      <c r="CC900" s="53">
        <v>5.73859E-3</v>
      </c>
      <c r="CD900" s="53">
        <v>1.379287E-2</v>
      </c>
      <c r="CE900" s="53">
        <v>-5.8540999999999997E-4</v>
      </c>
      <c r="CF900" s="53">
        <v>-6.7821000000000001E-3</v>
      </c>
      <c r="CG900" s="53">
        <v>-6.6072099999999996E-3</v>
      </c>
      <c r="CH900" s="53">
        <v>-1.072071E-2</v>
      </c>
      <c r="CI900" s="53">
        <v>-2.5241880000000001E-2</v>
      </c>
      <c r="CJ900" s="53">
        <v>-1.9955110000000002E-2</v>
      </c>
      <c r="CK900" s="53">
        <v>-1.7008880000000001E-2</v>
      </c>
      <c r="CL900" s="53">
        <v>-3.0952609999999998E-2</v>
      </c>
      <c r="CM900" s="53">
        <v>-3.4534219999999997E-2</v>
      </c>
      <c r="CN900" s="53">
        <v>-4.3416829999999997E-2</v>
      </c>
      <c r="CO900" s="53">
        <v>-5.6107959999999998E-2</v>
      </c>
      <c r="CP900" s="53">
        <v>-5.168408E-2</v>
      </c>
      <c r="CQ900" s="53">
        <v>-6.0123969999999999E-2</v>
      </c>
      <c r="CR900" s="53">
        <v>-6.7995399999999998E-2</v>
      </c>
      <c r="CS900" s="53">
        <v>-6.6335900000000003E-2</v>
      </c>
      <c r="CT900" s="53">
        <v>-4.5564529999999999E-2</v>
      </c>
      <c r="CU900" s="53">
        <v>-3.9603489999999998E-2</v>
      </c>
      <c r="CV900" s="53">
        <v>-1.423672E-2</v>
      </c>
      <c r="CW900" s="53">
        <v>-1.3486450000000001E-2</v>
      </c>
      <c r="CX900" s="53">
        <v>2.5294E-4</v>
      </c>
      <c r="CY900" s="53">
        <v>2.5968900000000001E-3</v>
      </c>
      <c r="CZ900" s="53">
        <v>-6.9899999999999997E-4</v>
      </c>
      <c r="DA900" s="53">
        <v>3.9261339999999999E-2</v>
      </c>
      <c r="DB900" s="53">
        <v>4.7541519999999997E-2</v>
      </c>
      <c r="DC900" s="53">
        <v>3.3069580000000001E-2</v>
      </c>
      <c r="DD900" s="53">
        <v>2.6729860000000001E-2</v>
      </c>
      <c r="DE900" s="53">
        <v>2.7035279999999998E-2</v>
      </c>
      <c r="DF900" s="53">
        <v>2.2830989999999999E-2</v>
      </c>
      <c r="DG900" s="53">
        <v>9.8777499999999994E-3</v>
      </c>
      <c r="DH900" s="53">
        <v>1.6709149999999999E-2</v>
      </c>
      <c r="DI900" s="53">
        <v>2.0656859999999999E-2</v>
      </c>
      <c r="DJ900" s="53">
        <v>6.1874699999999996E-3</v>
      </c>
      <c r="DK900" s="53">
        <v>3.1299800000000001E-3</v>
      </c>
      <c r="DL900" s="53">
        <v>-5.3455100000000004E-3</v>
      </c>
      <c r="DM900" s="53">
        <v>-1.8664E-2</v>
      </c>
      <c r="DN900" s="53">
        <v>-1.398521E-2</v>
      </c>
      <c r="DO900" s="53">
        <v>-2.4153520000000001E-2</v>
      </c>
      <c r="DP900" s="53">
        <v>-3.26503E-2</v>
      </c>
      <c r="DQ900" s="53">
        <v>-3.1078499999999998E-2</v>
      </c>
      <c r="DR900" s="53">
        <v>-1.0256970000000001E-2</v>
      </c>
      <c r="DS900" s="53">
        <v>-4.0865299999999997E-3</v>
      </c>
      <c r="DT900" s="53">
        <v>2.124231E-2</v>
      </c>
      <c r="DU900" s="53">
        <v>2.251802E-2</v>
      </c>
      <c r="DV900" s="53">
        <v>3.657734E-2</v>
      </c>
      <c r="DW900" s="53">
        <v>3.8845159999999997E-2</v>
      </c>
      <c r="DX900" s="53">
        <v>3.5516069999999997E-2</v>
      </c>
      <c r="DY900" s="53">
        <v>8.7662809999999994E-2</v>
      </c>
      <c r="DZ900" s="53">
        <v>9.6269229999999997E-2</v>
      </c>
      <c r="EA900" s="53">
        <v>8.1662070000000003E-2</v>
      </c>
      <c r="EB900" s="53">
        <v>7.5115810000000005E-2</v>
      </c>
      <c r="EC900" s="53">
        <v>7.5609700000000002E-2</v>
      </c>
      <c r="ED900" s="53">
        <v>7.1274329999999997E-2</v>
      </c>
      <c r="EE900" s="53">
        <v>6.0584930000000002E-2</v>
      </c>
      <c r="EF900" s="53">
        <v>6.9646529999999998E-2</v>
      </c>
      <c r="EG900" s="53">
        <v>7.504015E-2</v>
      </c>
      <c r="EH900" s="53">
        <v>5.9811820000000002E-2</v>
      </c>
      <c r="EI900" s="53">
        <v>5.7511100000000002E-2</v>
      </c>
      <c r="EJ900" s="53">
        <v>4.9623460000000001E-2</v>
      </c>
      <c r="EK900" s="53">
        <v>3.5399119999999999E-2</v>
      </c>
      <c r="EL900" s="53">
        <v>4.0445990000000001E-2</v>
      </c>
      <c r="EM900" s="53">
        <v>2.7782109999999999E-2</v>
      </c>
      <c r="EN900" s="53">
        <v>1.838238E-2</v>
      </c>
      <c r="EO900" s="53">
        <v>1.9827560000000001E-2</v>
      </c>
      <c r="EP900" s="53">
        <v>4.0721529999999999E-2</v>
      </c>
      <c r="EQ900" s="53">
        <v>4.7194340000000001E-2</v>
      </c>
      <c r="ER900" s="53">
        <v>7.2468459999999998E-2</v>
      </c>
      <c r="ES900" s="53">
        <v>7.4502719999999995E-2</v>
      </c>
      <c r="ET900" s="53">
        <v>8.9023969999999994E-2</v>
      </c>
      <c r="EU900" s="53">
        <v>9.1181960000000006E-2</v>
      </c>
      <c r="EV900" s="53">
        <v>8.7804919999999995E-2</v>
      </c>
      <c r="EW900" s="53">
        <v>80.205190000000002</v>
      </c>
      <c r="EX900" s="53">
        <v>78.032319999999999</v>
      </c>
      <c r="EY900" s="53">
        <v>76.376729999999995</v>
      </c>
      <c r="EZ900" s="53">
        <v>74.995540000000005</v>
      </c>
      <c r="FA900" s="53">
        <v>73.229100000000003</v>
      </c>
      <c r="FB900" s="53">
        <v>71.679180000000002</v>
      </c>
      <c r="FC900" s="53">
        <v>70.896969999999996</v>
      </c>
      <c r="FD900" s="53">
        <v>72.368189999999998</v>
      </c>
      <c r="FE900" s="53">
        <v>75.796809999999994</v>
      </c>
      <c r="FF900" s="53">
        <v>79.883560000000003</v>
      </c>
      <c r="FG900" s="53">
        <v>84.066419999999994</v>
      </c>
      <c r="FH900" s="53">
        <v>87.620620000000002</v>
      </c>
      <c r="FI900" s="53">
        <v>91.046509999999998</v>
      </c>
      <c r="FJ900" s="53">
        <v>94.133899999999997</v>
      </c>
      <c r="FK900" s="53">
        <v>96.287769999999995</v>
      </c>
      <c r="FL900" s="53">
        <v>97.96114</v>
      </c>
      <c r="FM900" s="53">
        <v>98.856250000000003</v>
      </c>
      <c r="FN900" s="53">
        <v>98.453890000000001</v>
      </c>
      <c r="FO900" s="53">
        <v>96.675439999999995</v>
      </c>
      <c r="FP900" s="53">
        <v>93.910330000000002</v>
      </c>
      <c r="FQ900" s="53">
        <v>90.606309999999993</v>
      </c>
      <c r="FR900" s="53">
        <v>87.770259999999993</v>
      </c>
      <c r="FS900" s="53">
        <v>84.809809999999999</v>
      </c>
      <c r="FT900" s="53">
        <v>82.189220000000006</v>
      </c>
      <c r="FU900" s="53">
        <v>1623.9680000000001</v>
      </c>
      <c r="FV900" s="53">
        <v>2027.482</v>
      </c>
      <c r="FW900" s="53">
        <v>24.141729999999999</v>
      </c>
      <c r="FX900" s="53">
        <v>1</v>
      </c>
    </row>
    <row r="901" spans="1:180" x14ac:dyDescent="0.3">
      <c r="A901" t="s">
        <v>174</v>
      </c>
      <c r="B901" t="s">
        <v>250</v>
      </c>
      <c r="C901" t="s">
        <v>0</v>
      </c>
      <c r="D901" t="s">
        <v>227</v>
      </c>
      <c r="E901" t="s">
        <v>190</v>
      </c>
      <c r="F901" t="s">
        <v>230</v>
      </c>
      <c r="G901" t="s">
        <v>242</v>
      </c>
      <c r="H901" s="53">
        <v>387</v>
      </c>
      <c r="I901" s="53">
        <v>0.40660658</v>
      </c>
      <c r="J901" s="53">
        <v>0.41196924000000001</v>
      </c>
      <c r="K901" s="53">
        <v>0.40333991000000002</v>
      </c>
      <c r="L901" s="53">
        <v>0.39853221</v>
      </c>
      <c r="M901" s="53">
        <v>0.40081318999999999</v>
      </c>
      <c r="N901" s="53">
        <v>0.40795489000000001</v>
      </c>
      <c r="O901" s="53">
        <v>0.44558406</v>
      </c>
      <c r="P901" s="53">
        <v>0.48059323999999998</v>
      </c>
      <c r="Q901" s="53">
        <v>0.49552486000000001</v>
      </c>
      <c r="R901" s="53">
        <v>0.49791922999999999</v>
      </c>
      <c r="S901" s="53">
        <v>0.49081004</v>
      </c>
      <c r="T901" s="53">
        <v>0.48020701999999998</v>
      </c>
      <c r="U901" s="53">
        <v>0.47008425999999998</v>
      </c>
      <c r="V901" s="53">
        <v>0.46514613999999999</v>
      </c>
      <c r="W901" s="53">
        <v>0.45239099999999999</v>
      </c>
      <c r="X901" s="53">
        <v>0.42331607999999998</v>
      </c>
      <c r="Y901" s="53">
        <v>0.40299664000000002</v>
      </c>
      <c r="Z901" s="53">
        <v>0.39751479000000001</v>
      </c>
      <c r="AA901" s="53">
        <v>0.40336970999999999</v>
      </c>
      <c r="AB901" s="53">
        <v>0.41135971999999998</v>
      </c>
      <c r="AC901" s="53">
        <v>0.4190258</v>
      </c>
      <c r="AD901" s="53">
        <v>0.41437521999999999</v>
      </c>
      <c r="AE901" s="53">
        <v>0.39671757000000002</v>
      </c>
      <c r="AF901" s="53">
        <v>0.39068540000000002</v>
      </c>
      <c r="AG901" s="53">
        <v>-5.7050570000000002E-2</v>
      </c>
      <c r="AH901" s="53">
        <v>-5.0541500000000003E-2</v>
      </c>
      <c r="AI901" s="53">
        <v>-5.680777E-2</v>
      </c>
      <c r="AJ901" s="53">
        <v>-6.244044E-2</v>
      </c>
      <c r="AK901" s="53">
        <v>-6.5607139999999994E-2</v>
      </c>
      <c r="AL901" s="53">
        <v>-6.7568149999999993E-2</v>
      </c>
      <c r="AM901" s="53">
        <v>-5.062784E-2</v>
      </c>
      <c r="AN901" s="53">
        <v>-5.8810689999999999E-2</v>
      </c>
      <c r="AO901" s="53">
        <v>-6.5703739999999997E-2</v>
      </c>
      <c r="AP901" s="53">
        <v>-7.4152449999999995E-2</v>
      </c>
      <c r="AQ901" s="53">
        <v>-9.0518989999999994E-2</v>
      </c>
      <c r="AR901" s="53">
        <v>-9.2397489999999999E-2</v>
      </c>
      <c r="AS901" s="53">
        <v>-9.8393359999999999E-2</v>
      </c>
      <c r="AT901" s="53">
        <v>-9.4601110000000002E-2</v>
      </c>
      <c r="AU901" s="53">
        <v>-9.6378019999999995E-2</v>
      </c>
      <c r="AV901" s="53">
        <v>-0.10574462</v>
      </c>
      <c r="AW901" s="53">
        <v>-0.10698298000000001</v>
      </c>
      <c r="AX901" s="53">
        <v>-9.4571069999999993E-2</v>
      </c>
      <c r="AY901" s="53">
        <v>-8.4775409999999995E-2</v>
      </c>
      <c r="AZ901" s="53">
        <v>-7.0556489999999999E-2</v>
      </c>
      <c r="BA901" s="53">
        <v>-7.2272989999999995E-2</v>
      </c>
      <c r="BB901" s="53">
        <v>-7.3451829999999996E-2</v>
      </c>
      <c r="BC901" s="53">
        <v>-8.1589239999999993E-2</v>
      </c>
      <c r="BD901" s="53">
        <v>-8.2046939999999999E-2</v>
      </c>
      <c r="BE901" s="53">
        <v>-1.8890440000000001E-2</v>
      </c>
      <c r="BF901" s="53">
        <v>-1.205261E-2</v>
      </c>
      <c r="BG901" s="53">
        <v>-1.8808430000000001E-2</v>
      </c>
      <c r="BH901" s="53">
        <v>-2.496425E-2</v>
      </c>
      <c r="BI901" s="53">
        <v>-2.794864E-2</v>
      </c>
      <c r="BJ901" s="53">
        <v>-2.947632E-2</v>
      </c>
      <c r="BK901" s="53">
        <v>-1.1460110000000001E-2</v>
      </c>
      <c r="BL901" s="53">
        <v>-1.7488529999999999E-2</v>
      </c>
      <c r="BM901" s="53">
        <v>-2.58374E-2</v>
      </c>
      <c r="BN901" s="53">
        <v>-3.526746E-2</v>
      </c>
      <c r="BO901" s="53">
        <v>-5.0986749999999997E-2</v>
      </c>
      <c r="BP901" s="53">
        <v>-5.2784869999999998E-2</v>
      </c>
      <c r="BQ901" s="53">
        <v>-5.626345E-2</v>
      </c>
      <c r="BR901" s="53">
        <v>-5.2688230000000003E-2</v>
      </c>
      <c r="BS901" s="53">
        <v>-5.3940950000000001E-2</v>
      </c>
      <c r="BT901" s="53">
        <v>-6.5483070000000004E-2</v>
      </c>
      <c r="BU901" s="53">
        <v>-6.7563700000000004E-2</v>
      </c>
      <c r="BV901" s="53">
        <v>-5.5188250000000001E-2</v>
      </c>
      <c r="BW901" s="53">
        <v>-4.5088669999999997E-2</v>
      </c>
      <c r="BX901" s="53">
        <v>-3.0942859999999999E-2</v>
      </c>
      <c r="BY901" s="53">
        <v>-3.2099910000000002E-2</v>
      </c>
      <c r="BZ901" s="53">
        <v>-3.2965469999999997E-2</v>
      </c>
      <c r="CA901" s="53">
        <v>-4.1962760000000002E-2</v>
      </c>
      <c r="CB901" s="53">
        <v>-4.2500379999999997E-2</v>
      </c>
      <c r="CC901" s="53">
        <v>7.5391499999999997E-3</v>
      </c>
      <c r="CD901" s="53">
        <v>1.460472E-2</v>
      </c>
      <c r="CE901" s="53">
        <v>7.5097699999999998E-3</v>
      </c>
      <c r="CF901" s="53">
        <v>9.9164999999999995E-4</v>
      </c>
      <c r="CG901" s="53">
        <v>-1.8665000000000001E-3</v>
      </c>
      <c r="CH901" s="53">
        <v>-3.09407E-3</v>
      </c>
      <c r="CI901" s="53">
        <v>1.566735E-2</v>
      </c>
      <c r="CJ901" s="53">
        <v>1.113105E-2</v>
      </c>
      <c r="CK901" s="53">
        <v>1.77389E-3</v>
      </c>
      <c r="CL901" s="53">
        <v>-8.3358600000000005E-3</v>
      </c>
      <c r="CM901" s="53">
        <v>-2.3606849999999999E-2</v>
      </c>
      <c r="CN901" s="53">
        <v>-2.534927E-2</v>
      </c>
      <c r="CO901" s="53">
        <v>-2.708443E-2</v>
      </c>
      <c r="CP901" s="53">
        <v>-2.365948E-2</v>
      </c>
      <c r="CQ901" s="53">
        <v>-2.4549149999999999E-2</v>
      </c>
      <c r="CR901" s="53">
        <v>-3.7598060000000003E-2</v>
      </c>
      <c r="CS901" s="53">
        <v>-4.0262050000000001E-2</v>
      </c>
      <c r="CT901" s="53">
        <v>-2.7911869999999998E-2</v>
      </c>
      <c r="CU901" s="53">
        <v>-1.7601769999999999E-2</v>
      </c>
      <c r="CV901" s="53">
        <v>-3.5066099999999998E-3</v>
      </c>
      <c r="CW901" s="53">
        <v>-4.2761199999999996E-3</v>
      </c>
      <c r="CX901" s="53">
        <v>-4.9247700000000002E-3</v>
      </c>
      <c r="CY901" s="53">
        <v>-1.451757E-2</v>
      </c>
      <c r="CZ901" s="53">
        <v>-1.511053E-2</v>
      </c>
      <c r="DA901" s="53">
        <v>3.3968730000000003E-2</v>
      </c>
      <c r="DB901" s="53">
        <v>4.1262020000000003E-2</v>
      </c>
      <c r="DC901" s="53">
        <v>3.382802E-2</v>
      </c>
      <c r="DD901" s="53">
        <v>2.6947550000000001E-2</v>
      </c>
      <c r="DE901" s="53">
        <v>2.4215670000000002E-2</v>
      </c>
      <c r="DF901" s="53">
        <v>2.328819E-2</v>
      </c>
      <c r="DG901" s="53">
        <v>4.2794810000000003E-2</v>
      </c>
      <c r="DH901" s="53">
        <v>3.9750630000000002E-2</v>
      </c>
      <c r="DI901" s="53">
        <v>2.938518E-2</v>
      </c>
      <c r="DJ901" s="53">
        <v>1.8595779999999999E-2</v>
      </c>
      <c r="DK901" s="53">
        <v>3.77306E-3</v>
      </c>
      <c r="DL901" s="53">
        <v>2.08632E-3</v>
      </c>
      <c r="DM901" s="53">
        <v>2.0945999999999998E-3</v>
      </c>
      <c r="DN901" s="53">
        <v>5.36924E-3</v>
      </c>
      <c r="DO901" s="53">
        <v>4.8426500000000004E-3</v>
      </c>
      <c r="DP901" s="53">
        <v>-9.7129999999999994E-3</v>
      </c>
      <c r="DQ901" s="53">
        <v>-1.2960360000000001E-2</v>
      </c>
      <c r="DR901" s="53">
        <v>-6.3544999999999997E-4</v>
      </c>
      <c r="DS901" s="53">
        <v>9.8851400000000006E-3</v>
      </c>
      <c r="DT901" s="53">
        <v>2.3929679999999998E-2</v>
      </c>
      <c r="DU901" s="53">
        <v>2.354763E-2</v>
      </c>
      <c r="DV901" s="53">
        <v>2.3115940000000001E-2</v>
      </c>
      <c r="DW901" s="53">
        <v>1.2927620000000001E-2</v>
      </c>
      <c r="DX901" s="53">
        <v>1.227932E-2</v>
      </c>
      <c r="DY901" s="53">
        <v>7.2128830000000005E-2</v>
      </c>
      <c r="DZ901" s="53">
        <v>7.9750950000000001E-2</v>
      </c>
      <c r="EA901" s="53">
        <v>7.182732E-2</v>
      </c>
      <c r="EB901" s="53">
        <v>6.4423739999999993E-2</v>
      </c>
      <c r="EC901" s="53">
        <v>6.1874140000000001E-2</v>
      </c>
      <c r="ED901" s="53">
        <v>6.138002E-2</v>
      </c>
      <c r="EE901" s="53">
        <v>8.196254E-2</v>
      </c>
      <c r="EF901" s="53">
        <v>8.1072749999999999E-2</v>
      </c>
      <c r="EG901" s="53">
        <v>6.9251519999999997E-2</v>
      </c>
      <c r="EH901" s="53">
        <v>5.7480759999999999E-2</v>
      </c>
      <c r="EI901" s="53">
        <v>4.3305259999999998E-2</v>
      </c>
      <c r="EJ901" s="53">
        <v>4.1698939999999997E-2</v>
      </c>
      <c r="EK901" s="53">
        <v>4.42245E-2</v>
      </c>
      <c r="EL901" s="53">
        <v>4.7282110000000002E-2</v>
      </c>
      <c r="EM901" s="53">
        <v>4.7279750000000002E-2</v>
      </c>
      <c r="EN901" s="53">
        <v>3.0548539999999999E-2</v>
      </c>
      <c r="EO901" s="53">
        <v>2.645892E-2</v>
      </c>
      <c r="EP901" s="53">
        <v>3.8747370000000003E-2</v>
      </c>
      <c r="EQ901" s="53">
        <v>4.9571869999999997E-2</v>
      </c>
      <c r="ER901" s="53">
        <v>6.3543269999999999E-2</v>
      </c>
      <c r="ES901" s="53">
        <v>6.372071E-2</v>
      </c>
      <c r="ET901" s="53">
        <v>6.3602290000000006E-2</v>
      </c>
      <c r="EU901" s="53">
        <v>5.2554139999999999E-2</v>
      </c>
      <c r="EV901" s="53">
        <v>5.1825879999999998E-2</v>
      </c>
      <c r="EW901" s="53">
        <v>75.18356</v>
      </c>
      <c r="EX901" s="53">
        <v>73.224209999999999</v>
      </c>
      <c r="EY901" s="53">
        <v>71.247820000000004</v>
      </c>
      <c r="EZ901" s="53">
        <v>69.41422</v>
      </c>
      <c r="FA901" s="53">
        <v>68.05489</v>
      </c>
      <c r="FB901" s="53">
        <v>66.975719999999995</v>
      </c>
      <c r="FC901" s="53">
        <v>65.992549999999994</v>
      </c>
      <c r="FD901" s="53">
        <v>66.491810000000001</v>
      </c>
      <c r="FE901" s="53">
        <v>69.528959999999998</v>
      </c>
      <c r="FF901" s="53">
        <v>73.973240000000004</v>
      </c>
      <c r="FG901" s="53">
        <v>78.37885</v>
      </c>
      <c r="FH901" s="53">
        <v>82.256839999999997</v>
      </c>
      <c r="FI901" s="53">
        <v>85.644509999999997</v>
      </c>
      <c r="FJ901" s="53">
        <v>88.782210000000006</v>
      </c>
      <c r="FK901" s="53">
        <v>90.986689999999996</v>
      </c>
      <c r="FL901" s="53">
        <v>92.545550000000006</v>
      </c>
      <c r="FM901" s="53">
        <v>93.300030000000007</v>
      </c>
      <c r="FN901" s="53">
        <v>92.695049999999995</v>
      </c>
      <c r="FO901" s="53">
        <v>90.821579999999997</v>
      </c>
      <c r="FP901" s="53">
        <v>87.529169999999993</v>
      </c>
      <c r="FQ901" s="53">
        <v>84.677899999999994</v>
      </c>
      <c r="FR901" s="53">
        <v>82.112859999999998</v>
      </c>
      <c r="FS901" s="53">
        <v>79.46902</v>
      </c>
      <c r="FT901" s="53">
        <v>76.937899999999999</v>
      </c>
      <c r="FU901" s="53">
        <v>1622.1669999999999</v>
      </c>
      <c r="FV901" s="53">
        <v>1683.7070000000001</v>
      </c>
      <c r="FW901" s="53">
        <v>27.207619999999999</v>
      </c>
      <c r="FX901" s="53">
        <v>1</v>
      </c>
    </row>
    <row r="902" spans="1:180" x14ac:dyDescent="0.3">
      <c r="A902" t="s">
        <v>174</v>
      </c>
      <c r="B902" t="s">
        <v>250</v>
      </c>
      <c r="C902" t="s">
        <v>0</v>
      </c>
      <c r="D902" t="s">
        <v>248</v>
      </c>
      <c r="E902" t="s">
        <v>190</v>
      </c>
      <c r="F902" t="s">
        <v>230</v>
      </c>
      <c r="G902" t="s">
        <v>242</v>
      </c>
      <c r="H902" s="53">
        <v>387</v>
      </c>
      <c r="I902" s="53">
        <v>0.35527546999999998</v>
      </c>
      <c r="J902" s="53">
        <v>0.36129043</v>
      </c>
      <c r="K902" s="53">
        <v>0.36192967999999998</v>
      </c>
      <c r="L902" s="53">
        <v>0.35556127999999998</v>
      </c>
      <c r="M902" s="53">
        <v>0.36139127999999998</v>
      </c>
      <c r="N902" s="53">
        <v>0.36957551999999999</v>
      </c>
      <c r="O902" s="53">
        <v>0.40863948999999999</v>
      </c>
      <c r="P902" s="53">
        <v>0.43249223999999997</v>
      </c>
      <c r="Q902" s="53">
        <v>0.45927728000000001</v>
      </c>
      <c r="R902" s="53">
        <v>0.47532656000000001</v>
      </c>
      <c r="S902" s="53">
        <v>0.47145345999999999</v>
      </c>
      <c r="T902" s="53">
        <v>0.41962216000000002</v>
      </c>
      <c r="U902" s="53">
        <v>0.40559419000000002</v>
      </c>
      <c r="V902" s="53">
        <v>0.41425951</v>
      </c>
      <c r="W902" s="53">
        <v>0.42005443999999997</v>
      </c>
      <c r="X902" s="53">
        <v>0.40114524000000001</v>
      </c>
      <c r="Y902" s="53">
        <v>0.38063226</v>
      </c>
      <c r="Z902" s="53">
        <v>0.34895983000000003</v>
      </c>
      <c r="AA902" s="53">
        <v>0.33201562000000001</v>
      </c>
      <c r="AB902" s="53">
        <v>0.33013975000000001</v>
      </c>
      <c r="AC902" s="53">
        <v>0.33654317</v>
      </c>
      <c r="AD902" s="53">
        <v>0.34630508999999998</v>
      </c>
      <c r="AE902" s="53">
        <v>0.36682743000000001</v>
      </c>
      <c r="AF902" s="53">
        <v>0.37630382000000001</v>
      </c>
      <c r="AG902" s="53">
        <v>-8.5897829999999994E-2</v>
      </c>
      <c r="AH902" s="53">
        <v>-8.0643759999999995E-2</v>
      </c>
      <c r="AI902" s="53">
        <v>-7.7696870000000001E-2</v>
      </c>
      <c r="AJ902" s="53">
        <v>-8.7079719999999999E-2</v>
      </c>
      <c r="AK902" s="53">
        <v>-8.8144319999999998E-2</v>
      </c>
      <c r="AL902" s="53">
        <v>-8.8081969999999996E-2</v>
      </c>
      <c r="AM902" s="53">
        <v>-6.6458310000000007E-2</v>
      </c>
      <c r="AN902" s="53">
        <v>-7.0046540000000004E-2</v>
      </c>
      <c r="AO902" s="53">
        <v>-5.712163E-2</v>
      </c>
      <c r="AP902" s="53">
        <v>-4.8351079999999998E-2</v>
      </c>
      <c r="AQ902" s="53">
        <v>-5.4025740000000003E-2</v>
      </c>
      <c r="AR902" s="53">
        <v>-9.9506020000000001E-2</v>
      </c>
      <c r="AS902" s="53">
        <v>-0.10307284</v>
      </c>
      <c r="AT902" s="53">
        <v>-8.1792599999999993E-2</v>
      </c>
      <c r="AU902" s="53">
        <v>-6.191845E-2</v>
      </c>
      <c r="AV902" s="53">
        <v>-6.5303700000000006E-2</v>
      </c>
      <c r="AW902" s="53">
        <v>-7.3195170000000004E-2</v>
      </c>
      <c r="AX902" s="53">
        <v>-8.8170520000000002E-2</v>
      </c>
      <c r="AY902" s="53">
        <v>-9.8645490000000002E-2</v>
      </c>
      <c r="AZ902" s="53">
        <v>-8.7494039999999995E-2</v>
      </c>
      <c r="BA902" s="53">
        <v>-8.4413409999999994E-2</v>
      </c>
      <c r="BB902" s="53">
        <v>-6.7815979999999998E-2</v>
      </c>
      <c r="BC902" s="53">
        <v>-4.3614050000000001E-2</v>
      </c>
      <c r="BD902" s="53">
        <v>-3.0763519999999999E-2</v>
      </c>
      <c r="BE902" s="53">
        <v>-4.9481860000000003E-2</v>
      </c>
      <c r="BF902" s="53">
        <v>-4.3923570000000002E-2</v>
      </c>
      <c r="BG902" s="53">
        <v>-4.1120919999999998E-2</v>
      </c>
      <c r="BH902" s="53">
        <v>-5.0799860000000002E-2</v>
      </c>
      <c r="BI902" s="53">
        <v>-5.0701639999999999E-2</v>
      </c>
      <c r="BJ902" s="53">
        <v>-4.9722259999999997E-2</v>
      </c>
      <c r="BK902" s="53">
        <v>-2.5552140000000001E-2</v>
      </c>
      <c r="BL902" s="53">
        <v>-2.6266850000000001E-2</v>
      </c>
      <c r="BM902" s="53">
        <v>-1.2215190000000001E-2</v>
      </c>
      <c r="BN902" s="53">
        <v>-4.0924100000000003E-3</v>
      </c>
      <c r="BO902" s="53">
        <v>-7.2905399999999999E-3</v>
      </c>
      <c r="BP902" s="53">
        <v>-5.3240170000000003E-2</v>
      </c>
      <c r="BQ902" s="53">
        <v>-5.7569929999999998E-2</v>
      </c>
      <c r="BR902" s="53">
        <v>-3.7361369999999998E-2</v>
      </c>
      <c r="BS902" s="53">
        <v>-2.0089829999999999E-2</v>
      </c>
      <c r="BT902" s="53">
        <v>-2.6011590000000001E-2</v>
      </c>
      <c r="BU902" s="53">
        <v>-3.4144269999999997E-2</v>
      </c>
      <c r="BV902" s="53">
        <v>-4.8262380000000001E-2</v>
      </c>
      <c r="BW902" s="53">
        <v>-5.8988319999999997E-2</v>
      </c>
      <c r="BX902" s="53">
        <v>-4.8321900000000001E-2</v>
      </c>
      <c r="BY902" s="53">
        <v>-4.4867740000000003E-2</v>
      </c>
      <c r="BZ902" s="53">
        <v>-2.8311679999999999E-2</v>
      </c>
      <c r="CA902" s="53">
        <v>-4.7590200000000001E-3</v>
      </c>
      <c r="CB902" s="53">
        <v>8.4674799999999995E-3</v>
      </c>
      <c r="CC902" s="53">
        <v>-2.426029E-2</v>
      </c>
      <c r="CD902" s="53">
        <v>-1.8491319999999999E-2</v>
      </c>
      <c r="CE902" s="53">
        <v>-1.578856E-2</v>
      </c>
      <c r="CF902" s="53">
        <v>-2.5672569999999999E-2</v>
      </c>
      <c r="CG902" s="53">
        <v>-2.4768970000000001E-2</v>
      </c>
      <c r="CH902" s="53">
        <v>-2.3154439999999998E-2</v>
      </c>
      <c r="CI902" s="53">
        <v>2.7793599999999998E-3</v>
      </c>
      <c r="CJ902" s="53">
        <v>4.0548299999999997E-3</v>
      </c>
      <c r="CK902" s="53">
        <v>1.8886839999999998E-2</v>
      </c>
      <c r="CL902" s="53">
        <v>2.6561009999999999E-2</v>
      </c>
      <c r="CM902" s="53">
        <v>2.5078139999999999E-2</v>
      </c>
      <c r="CN902" s="53">
        <v>-2.1196610000000001E-2</v>
      </c>
      <c r="CO902" s="53">
        <v>-2.605474E-2</v>
      </c>
      <c r="CP902" s="53">
        <v>-6.5884000000000003E-3</v>
      </c>
      <c r="CQ902" s="53">
        <v>8.8805299999999993E-3</v>
      </c>
      <c r="CR902" s="53">
        <v>1.20202E-3</v>
      </c>
      <c r="CS902" s="53">
        <v>-7.0977699999999998E-3</v>
      </c>
      <c r="CT902" s="53">
        <v>-2.0622149999999999E-2</v>
      </c>
      <c r="CU902" s="53">
        <v>-3.1521889999999997E-2</v>
      </c>
      <c r="CV902" s="53">
        <v>-2.1191379999999999E-2</v>
      </c>
      <c r="CW902" s="53">
        <v>-1.7478509999999999E-2</v>
      </c>
      <c r="CX902" s="53">
        <v>-9.5109000000000003E-4</v>
      </c>
      <c r="CY902" s="53">
        <v>2.2151879999999999E-2</v>
      </c>
      <c r="CZ902" s="53">
        <v>3.5638749999999997E-2</v>
      </c>
      <c r="DA902" s="53">
        <v>9.6126999999999996E-4</v>
      </c>
      <c r="DB902" s="53">
        <v>6.9409600000000004E-3</v>
      </c>
      <c r="DC902" s="53">
        <v>9.5438499999999996E-3</v>
      </c>
      <c r="DD902" s="53">
        <v>-5.4527999999999998E-4</v>
      </c>
      <c r="DE902" s="53">
        <v>1.1637100000000001E-3</v>
      </c>
      <c r="DF902" s="53">
        <v>3.4133800000000001E-3</v>
      </c>
      <c r="DG902" s="53">
        <v>3.1110849999999999E-2</v>
      </c>
      <c r="DH902" s="53">
        <v>3.4376469999999999E-2</v>
      </c>
      <c r="DI902" s="53">
        <v>4.9988869999999998E-2</v>
      </c>
      <c r="DJ902" s="53">
        <v>5.7214470000000003E-2</v>
      </c>
      <c r="DK902" s="53">
        <v>5.7446820000000003E-2</v>
      </c>
      <c r="DL902" s="53">
        <v>1.0846949999999999E-2</v>
      </c>
      <c r="DM902" s="53">
        <v>5.4604199999999997E-3</v>
      </c>
      <c r="DN902" s="53">
        <v>2.4184520000000001E-2</v>
      </c>
      <c r="DO902" s="53">
        <v>3.7850880000000003E-2</v>
      </c>
      <c r="DP902" s="53">
        <v>2.8415630000000001E-2</v>
      </c>
      <c r="DQ902" s="53">
        <v>1.9948770000000001E-2</v>
      </c>
      <c r="DR902" s="53">
        <v>7.0180900000000003E-3</v>
      </c>
      <c r="DS902" s="53">
        <v>-4.0554900000000001E-3</v>
      </c>
      <c r="DT902" s="53">
        <v>5.9391299999999999E-3</v>
      </c>
      <c r="DU902" s="53">
        <v>9.9106799999999998E-3</v>
      </c>
      <c r="DV902" s="53">
        <v>2.6409459999999999E-2</v>
      </c>
      <c r="DW902" s="53">
        <v>4.906278E-2</v>
      </c>
      <c r="DX902" s="53">
        <v>6.2810019999999994E-2</v>
      </c>
      <c r="DY902" s="53">
        <v>3.7377239999999999E-2</v>
      </c>
      <c r="DZ902" s="53">
        <v>4.3661110000000003E-2</v>
      </c>
      <c r="EA902" s="53">
        <v>4.6119800000000002E-2</v>
      </c>
      <c r="EB902" s="53">
        <v>3.573457E-2</v>
      </c>
      <c r="EC902" s="53">
        <v>3.8606349999999998E-2</v>
      </c>
      <c r="ED902" s="53">
        <v>4.1773089999999999E-2</v>
      </c>
      <c r="EE902" s="53">
        <v>7.2017020000000001E-2</v>
      </c>
      <c r="EF902" s="53">
        <v>7.8156160000000002E-2</v>
      </c>
      <c r="EG902" s="53">
        <v>9.4895300000000002E-2</v>
      </c>
      <c r="EH902" s="53">
        <v>0.10147314</v>
      </c>
      <c r="EI902" s="53">
        <v>0.10418206000000001</v>
      </c>
      <c r="EJ902" s="53">
        <v>5.7112799999999998E-2</v>
      </c>
      <c r="EK902" s="53">
        <v>5.0963330000000001E-2</v>
      </c>
      <c r="EL902" s="53">
        <v>6.8615759999999998E-2</v>
      </c>
      <c r="EM902" s="53">
        <v>7.9679470000000002E-2</v>
      </c>
      <c r="EN902" s="53">
        <v>6.7707779999999995E-2</v>
      </c>
      <c r="EO902" s="53">
        <v>5.8999660000000002E-2</v>
      </c>
      <c r="EP902" s="53">
        <v>4.6926229999999999E-2</v>
      </c>
      <c r="EQ902" s="53">
        <v>3.5601679999999997E-2</v>
      </c>
      <c r="ER902" s="53">
        <v>4.5111310000000002E-2</v>
      </c>
      <c r="ES902" s="53">
        <v>4.9456359999999998E-2</v>
      </c>
      <c r="ET902" s="53">
        <v>6.5913760000000002E-2</v>
      </c>
      <c r="EU902" s="53">
        <v>8.7917850000000006E-2</v>
      </c>
      <c r="EV902" s="53">
        <v>0.10204103</v>
      </c>
      <c r="EW902" s="53">
        <v>75.699730000000002</v>
      </c>
      <c r="EX902" s="53">
        <v>73.605360000000005</v>
      </c>
      <c r="EY902" s="53">
        <v>71.796530000000004</v>
      </c>
      <c r="EZ902" s="53">
        <v>70.657380000000003</v>
      </c>
      <c r="FA902" s="53">
        <v>69.622110000000006</v>
      </c>
      <c r="FB902" s="53">
        <v>68.119470000000007</v>
      </c>
      <c r="FC902" s="53">
        <v>66.644980000000004</v>
      </c>
      <c r="FD902" s="53">
        <v>66.913200000000003</v>
      </c>
      <c r="FE902" s="53">
        <v>70.00188</v>
      </c>
      <c r="FF902" s="53">
        <v>74.771879999999996</v>
      </c>
      <c r="FG902" s="53">
        <v>79.268289999999993</v>
      </c>
      <c r="FH902" s="53">
        <v>83.019379999999998</v>
      </c>
      <c r="FI902" s="53">
        <v>86.583759999999998</v>
      </c>
      <c r="FJ902" s="53">
        <v>89.488730000000004</v>
      </c>
      <c r="FK902" s="53">
        <v>91.758629999999997</v>
      </c>
      <c r="FL902" s="53">
        <v>92.687479999999994</v>
      </c>
      <c r="FM902" s="53">
        <v>92.973460000000003</v>
      </c>
      <c r="FN902" s="53">
        <v>92.230140000000006</v>
      </c>
      <c r="FO902" s="53">
        <v>90.648920000000004</v>
      </c>
      <c r="FP902" s="53">
        <v>87.980450000000005</v>
      </c>
      <c r="FQ902" s="53">
        <v>85.096249999999998</v>
      </c>
      <c r="FR902" s="53">
        <v>82.582759999999993</v>
      </c>
      <c r="FS902" s="53">
        <v>80.320539999999994</v>
      </c>
      <c r="FT902" s="53">
        <v>78.065569999999994</v>
      </c>
      <c r="FU902" s="53">
        <v>1622.1669999999999</v>
      </c>
      <c r="FV902" s="53">
        <v>1683.7070000000001</v>
      </c>
      <c r="FW902" s="53">
        <v>27.207619999999999</v>
      </c>
      <c r="FX902" s="53">
        <v>1</v>
      </c>
    </row>
    <row r="903" spans="1:180" x14ac:dyDescent="0.3">
      <c r="A903" t="s">
        <v>174</v>
      </c>
      <c r="B903" t="s">
        <v>250</v>
      </c>
      <c r="C903" t="s">
        <v>0</v>
      </c>
      <c r="D903" t="s">
        <v>227</v>
      </c>
      <c r="E903" t="s">
        <v>187</v>
      </c>
      <c r="F903" t="s">
        <v>230</v>
      </c>
      <c r="G903" t="s">
        <v>242</v>
      </c>
      <c r="H903" s="53">
        <v>387</v>
      </c>
      <c r="I903" s="53">
        <v>0.49377796000000002</v>
      </c>
      <c r="J903" s="53">
        <v>0.50266732999999997</v>
      </c>
      <c r="K903" s="53">
        <v>0.49899083</v>
      </c>
      <c r="L903" s="53">
        <v>0.48702402</v>
      </c>
      <c r="M903" s="53">
        <v>0.50416192999999998</v>
      </c>
      <c r="N903" s="53">
        <v>0.52907157000000005</v>
      </c>
      <c r="O903" s="53">
        <v>0.58732744999999997</v>
      </c>
      <c r="P903" s="53">
        <v>0.63598226000000002</v>
      </c>
      <c r="Q903" s="53">
        <v>0.65604974999999999</v>
      </c>
      <c r="R903" s="53">
        <v>0.64047067999999996</v>
      </c>
      <c r="S903" s="53">
        <v>0.63449849999999997</v>
      </c>
      <c r="T903" s="53">
        <v>0.61767212000000005</v>
      </c>
      <c r="U903" s="53">
        <v>0.58558246999999997</v>
      </c>
      <c r="V903" s="53">
        <v>0.57327510000000004</v>
      </c>
      <c r="W903" s="53">
        <v>0.52808935999999995</v>
      </c>
      <c r="X903" s="53">
        <v>0.50594947999999995</v>
      </c>
      <c r="Y903" s="53">
        <v>0.49528337</v>
      </c>
      <c r="Z903" s="53">
        <v>0.49559413000000002</v>
      </c>
      <c r="AA903" s="53">
        <v>0.49654499000000002</v>
      </c>
      <c r="AB903" s="53">
        <v>0.51043404000000003</v>
      </c>
      <c r="AC903" s="53">
        <v>0.53637115999999996</v>
      </c>
      <c r="AD903" s="53">
        <v>0.53375349999999999</v>
      </c>
      <c r="AE903" s="53">
        <v>0.52014696000000005</v>
      </c>
      <c r="AF903" s="53">
        <v>0.51254047999999996</v>
      </c>
      <c r="AG903" s="53">
        <v>-6.9885779999999995E-2</v>
      </c>
      <c r="AH903" s="53">
        <v>-6.2729839999999995E-2</v>
      </c>
      <c r="AI903" s="53">
        <v>-6.2527979999999997E-2</v>
      </c>
      <c r="AJ903" s="53">
        <v>-7.1556759999999997E-2</v>
      </c>
      <c r="AK903" s="53">
        <v>-6.0457490000000003E-2</v>
      </c>
      <c r="AL903" s="53">
        <v>-5.9280310000000003E-2</v>
      </c>
      <c r="AM903" s="53">
        <v>-6.3708290000000001E-2</v>
      </c>
      <c r="AN903" s="53">
        <v>-6.4083680000000004E-2</v>
      </c>
      <c r="AO903" s="53">
        <v>-6.3865370000000005E-2</v>
      </c>
      <c r="AP903" s="53">
        <v>-8.9844569999999999E-2</v>
      </c>
      <c r="AQ903" s="53">
        <v>-9.5651959999999994E-2</v>
      </c>
      <c r="AR903" s="53">
        <v>-0.10069233</v>
      </c>
      <c r="AS903" s="53">
        <v>-0.1160805</v>
      </c>
      <c r="AT903" s="53">
        <v>-0.11274281</v>
      </c>
      <c r="AU903" s="53">
        <v>-0.12953946999999999</v>
      </c>
      <c r="AV903" s="53">
        <v>-0.12427437</v>
      </c>
      <c r="AW903" s="53">
        <v>-0.10420377</v>
      </c>
      <c r="AX903" s="53">
        <v>-6.7757860000000003E-2</v>
      </c>
      <c r="AY903" s="53">
        <v>-6.5998979999999999E-2</v>
      </c>
      <c r="AZ903" s="53">
        <v>-5.519259E-2</v>
      </c>
      <c r="BA903" s="53">
        <v>-6.2423100000000002E-2</v>
      </c>
      <c r="BB903" s="53">
        <v>-6.2385679999999999E-2</v>
      </c>
      <c r="BC903" s="53">
        <v>-7.4556049999999999E-2</v>
      </c>
      <c r="BD903" s="53">
        <v>-8.0028660000000001E-2</v>
      </c>
      <c r="BE903" s="53">
        <v>-3.8365049999999998E-2</v>
      </c>
      <c r="BF903" s="53">
        <v>-3.1017929999999999E-2</v>
      </c>
      <c r="BG903" s="53">
        <v>-3.1116459999999999E-2</v>
      </c>
      <c r="BH903" s="53">
        <v>-4.097982E-2</v>
      </c>
      <c r="BI903" s="53">
        <v>-2.9151969999999999E-2</v>
      </c>
      <c r="BJ903" s="53">
        <v>-2.6825829999999998E-2</v>
      </c>
      <c r="BK903" s="53">
        <v>-2.715246E-2</v>
      </c>
      <c r="BL903" s="53">
        <v>-2.3198409999999999E-2</v>
      </c>
      <c r="BM903" s="53">
        <v>-2.217336E-2</v>
      </c>
      <c r="BN903" s="53">
        <v>-4.8454219999999999E-2</v>
      </c>
      <c r="BO903" s="53">
        <v>-5.388155E-2</v>
      </c>
      <c r="BP903" s="53">
        <v>-5.9194860000000002E-2</v>
      </c>
      <c r="BQ903" s="53">
        <v>-7.6948059999999999E-2</v>
      </c>
      <c r="BR903" s="53">
        <v>-7.4082019999999998E-2</v>
      </c>
      <c r="BS903" s="53">
        <v>-9.2713509999999999E-2</v>
      </c>
      <c r="BT903" s="53">
        <v>-8.8968320000000004E-2</v>
      </c>
      <c r="BU903" s="53">
        <v>-7.1144799999999994E-2</v>
      </c>
      <c r="BV903" s="53">
        <v>-3.6579899999999999E-2</v>
      </c>
      <c r="BW903" s="53">
        <v>-3.4388740000000001E-2</v>
      </c>
      <c r="BX903" s="53">
        <v>-2.3273720000000001E-2</v>
      </c>
      <c r="BY903" s="53">
        <v>-3.055826E-2</v>
      </c>
      <c r="BZ903" s="53">
        <v>-3.0638749999999999E-2</v>
      </c>
      <c r="CA903" s="53">
        <v>-4.3097360000000001E-2</v>
      </c>
      <c r="CB903" s="53">
        <v>-4.7935249999999999E-2</v>
      </c>
      <c r="CC903" s="53">
        <v>-1.6533840000000001E-2</v>
      </c>
      <c r="CD903" s="53">
        <v>-9.0543700000000008E-3</v>
      </c>
      <c r="CE903" s="53">
        <v>-9.3609899999999996E-3</v>
      </c>
      <c r="CF903" s="53">
        <v>-1.9802360000000001E-2</v>
      </c>
      <c r="CG903" s="53">
        <v>-7.46987E-3</v>
      </c>
      <c r="CH903" s="53">
        <v>-4.3479499999999997E-3</v>
      </c>
      <c r="CI903" s="53">
        <v>-1.8340299999999999E-3</v>
      </c>
      <c r="CJ903" s="53">
        <v>5.1185800000000002E-3</v>
      </c>
      <c r="CK903" s="53">
        <v>6.70238E-3</v>
      </c>
      <c r="CL903" s="53">
        <v>-1.9787349999999999E-2</v>
      </c>
      <c r="CM903" s="53">
        <v>-2.4951480000000002E-2</v>
      </c>
      <c r="CN903" s="53">
        <v>-3.0453839999999999E-2</v>
      </c>
      <c r="CO903" s="53">
        <v>-4.9845100000000003E-2</v>
      </c>
      <c r="CP903" s="53">
        <v>-4.7305640000000003E-2</v>
      </c>
      <c r="CQ903" s="53">
        <v>-6.7208009999999999E-2</v>
      </c>
      <c r="CR903" s="53">
        <v>-6.4515450000000002E-2</v>
      </c>
      <c r="CS903" s="53">
        <v>-4.8248300000000001E-2</v>
      </c>
      <c r="CT903" s="53">
        <v>-1.498615E-2</v>
      </c>
      <c r="CU903" s="53">
        <v>-1.2495569999999999E-2</v>
      </c>
      <c r="CV903" s="53">
        <v>-1.1668399999999999E-3</v>
      </c>
      <c r="CW903" s="53">
        <v>-8.4887699999999996E-3</v>
      </c>
      <c r="CX903" s="53">
        <v>-8.6509199999999994E-3</v>
      </c>
      <c r="CY903" s="53">
        <v>-2.1309149999999999E-2</v>
      </c>
      <c r="CZ903" s="53">
        <v>-2.5707480000000001E-2</v>
      </c>
      <c r="DA903" s="53">
        <v>5.2973300000000003E-3</v>
      </c>
      <c r="DB903" s="53">
        <v>1.2909240000000001E-2</v>
      </c>
      <c r="DC903" s="53">
        <v>1.2394530000000001E-2</v>
      </c>
      <c r="DD903" s="53">
        <v>1.37513E-3</v>
      </c>
      <c r="DE903" s="53">
        <v>1.421219E-2</v>
      </c>
      <c r="DF903" s="53">
        <v>1.8129940000000001E-2</v>
      </c>
      <c r="DG903" s="53">
        <v>2.3484439999999999E-2</v>
      </c>
      <c r="DH903" s="53">
        <v>3.3435600000000003E-2</v>
      </c>
      <c r="DI903" s="53">
        <v>3.5578150000000003E-2</v>
      </c>
      <c r="DJ903" s="53">
        <v>8.8794800000000004E-3</v>
      </c>
      <c r="DK903" s="53">
        <v>3.9785899999999997E-3</v>
      </c>
      <c r="DL903" s="53">
        <v>-1.7127799999999999E-3</v>
      </c>
      <c r="DM903" s="53">
        <v>-2.274209E-2</v>
      </c>
      <c r="DN903" s="53">
        <v>-2.0529269999999999E-2</v>
      </c>
      <c r="DO903" s="53">
        <v>-4.1702500000000003E-2</v>
      </c>
      <c r="DP903" s="53">
        <v>-4.0062590000000002E-2</v>
      </c>
      <c r="DQ903" s="53">
        <v>-2.5351789999999999E-2</v>
      </c>
      <c r="DR903" s="53">
        <v>6.6076399999999997E-3</v>
      </c>
      <c r="DS903" s="53">
        <v>9.3976000000000007E-3</v>
      </c>
      <c r="DT903" s="53">
        <v>2.0940070000000002E-2</v>
      </c>
      <c r="DU903" s="53">
        <v>1.3580719999999999E-2</v>
      </c>
      <c r="DV903" s="53">
        <v>1.333691E-2</v>
      </c>
      <c r="DW903" s="53">
        <v>4.7907000000000001E-4</v>
      </c>
      <c r="DX903" s="53">
        <v>-3.47971E-3</v>
      </c>
      <c r="DY903" s="53">
        <v>3.681806E-2</v>
      </c>
      <c r="DZ903" s="53">
        <v>4.4621139999999997E-2</v>
      </c>
      <c r="EA903" s="53">
        <v>4.3806039999999997E-2</v>
      </c>
      <c r="EB903" s="53">
        <v>3.1952069999999999E-2</v>
      </c>
      <c r="EC903" s="53">
        <v>4.5517700000000001E-2</v>
      </c>
      <c r="ED903" s="53">
        <v>5.0584459999999998E-2</v>
      </c>
      <c r="EE903" s="53">
        <v>6.0040219999999998E-2</v>
      </c>
      <c r="EF903" s="53">
        <v>7.4320830000000004E-2</v>
      </c>
      <c r="EG903" s="53">
        <v>7.7270119999999998E-2</v>
      </c>
      <c r="EH903" s="53">
        <v>5.0269870000000001E-2</v>
      </c>
      <c r="EI903" s="53">
        <v>4.574901E-2</v>
      </c>
      <c r="EJ903" s="53">
        <v>3.9784680000000003E-2</v>
      </c>
      <c r="EK903" s="53">
        <v>1.63903E-2</v>
      </c>
      <c r="EL903" s="53">
        <v>1.813153E-2</v>
      </c>
      <c r="EM903" s="53">
        <v>-4.8765900000000001E-3</v>
      </c>
      <c r="EN903" s="53">
        <v>-4.7565400000000001E-3</v>
      </c>
      <c r="EO903" s="53">
        <v>7.7071400000000003E-3</v>
      </c>
      <c r="EP903" s="53">
        <v>3.7785600000000003E-2</v>
      </c>
      <c r="EQ903" s="53">
        <v>4.1007870000000002E-2</v>
      </c>
      <c r="ER903" s="53">
        <v>5.28589E-2</v>
      </c>
      <c r="ES903" s="53">
        <v>4.5445560000000003E-2</v>
      </c>
      <c r="ET903" s="53">
        <v>4.508384E-2</v>
      </c>
      <c r="EU903" s="53">
        <v>3.1937790000000001E-2</v>
      </c>
      <c r="EV903" s="53">
        <v>2.8613659999999999E-2</v>
      </c>
      <c r="EW903" s="53">
        <v>76.039159999999995</v>
      </c>
      <c r="EX903" s="53">
        <v>74.093369999999993</v>
      </c>
      <c r="EY903" s="53">
        <v>72.237920000000003</v>
      </c>
      <c r="EZ903" s="53">
        <v>70.855930000000001</v>
      </c>
      <c r="FA903" s="53">
        <v>69.570340000000002</v>
      </c>
      <c r="FB903" s="53">
        <v>68.098349999999996</v>
      </c>
      <c r="FC903" s="53">
        <v>67.53783</v>
      </c>
      <c r="FD903" s="53">
        <v>69.837590000000006</v>
      </c>
      <c r="FE903" s="53">
        <v>73.323679999999996</v>
      </c>
      <c r="FF903" s="53">
        <v>77.383759999999995</v>
      </c>
      <c r="FG903" s="53">
        <v>80.978319999999997</v>
      </c>
      <c r="FH903" s="53">
        <v>84.259569999999997</v>
      </c>
      <c r="FI903" s="53">
        <v>87.335660000000004</v>
      </c>
      <c r="FJ903" s="53">
        <v>89.911209999999997</v>
      </c>
      <c r="FK903" s="53">
        <v>91.905860000000004</v>
      </c>
      <c r="FL903" s="53">
        <v>93.349119999999999</v>
      </c>
      <c r="FM903" s="53">
        <v>94.330380000000005</v>
      </c>
      <c r="FN903" s="53">
        <v>94.234319999999997</v>
      </c>
      <c r="FO903" s="53">
        <v>92.738110000000006</v>
      </c>
      <c r="FP903" s="53">
        <v>90.821449999999999</v>
      </c>
      <c r="FQ903" s="53">
        <v>87.780749999999998</v>
      </c>
      <c r="FR903" s="53">
        <v>84.376580000000004</v>
      </c>
      <c r="FS903" s="53">
        <v>81.326930000000004</v>
      </c>
      <c r="FT903" s="53">
        <v>78.489689999999996</v>
      </c>
      <c r="FU903" s="53">
        <v>1623.8330000000001</v>
      </c>
      <c r="FV903" s="53">
        <v>2142.16</v>
      </c>
      <c r="FW903" s="53">
        <v>20.893940000000001</v>
      </c>
      <c r="FX903" s="53">
        <v>1</v>
      </c>
    </row>
    <row r="904" spans="1:180" x14ac:dyDescent="0.3">
      <c r="A904" t="s">
        <v>174</v>
      </c>
      <c r="B904" t="s">
        <v>250</v>
      </c>
      <c r="C904" t="s">
        <v>0</v>
      </c>
      <c r="D904" t="s">
        <v>248</v>
      </c>
      <c r="E904" t="s">
        <v>188</v>
      </c>
      <c r="F904" t="s">
        <v>230</v>
      </c>
      <c r="G904" t="s">
        <v>242</v>
      </c>
      <c r="H904" s="53">
        <v>387</v>
      </c>
      <c r="I904" s="53">
        <v>0.67096783999999998</v>
      </c>
      <c r="J904" s="53">
        <v>0.68939289999999998</v>
      </c>
      <c r="K904" s="53">
        <v>0.67999577</v>
      </c>
      <c r="L904" s="53">
        <v>0.68235453000000001</v>
      </c>
      <c r="M904" s="53">
        <v>0.67790441999999995</v>
      </c>
      <c r="N904" s="53">
        <v>0.66959590999999996</v>
      </c>
      <c r="O904" s="53">
        <v>0.68727446000000003</v>
      </c>
      <c r="P904" s="53">
        <v>0.70641045000000002</v>
      </c>
      <c r="Q904" s="53">
        <v>0.71839584000000001</v>
      </c>
      <c r="R904" s="53">
        <v>0.69545873999999996</v>
      </c>
      <c r="S904" s="53">
        <v>0.66798948000000002</v>
      </c>
      <c r="T904" s="53">
        <v>0.64148733000000002</v>
      </c>
      <c r="U904" s="53">
        <v>0.62575384000000001</v>
      </c>
      <c r="V904" s="53">
        <v>0.60029427999999996</v>
      </c>
      <c r="W904" s="53">
        <v>0.58406775</v>
      </c>
      <c r="X904" s="53">
        <v>0.56924487999999995</v>
      </c>
      <c r="Y904" s="53">
        <v>0.55178537000000005</v>
      </c>
      <c r="Z904" s="53">
        <v>0.54839718999999998</v>
      </c>
      <c r="AA904" s="53">
        <v>0.54214830000000003</v>
      </c>
      <c r="AB904" s="53">
        <v>0.54542270999999998</v>
      </c>
      <c r="AC904" s="53">
        <v>0.57250031999999995</v>
      </c>
      <c r="AD904" s="53">
        <v>0.57004635999999997</v>
      </c>
      <c r="AE904" s="53">
        <v>0.56080401999999996</v>
      </c>
      <c r="AF904" s="53">
        <v>0.56156602</v>
      </c>
      <c r="AG904" s="53">
        <v>-2.7043790000000002E-2</v>
      </c>
      <c r="AH904" s="53">
        <v>-9.8675299999999994E-3</v>
      </c>
      <c r="AI904" s="53">
        <v>-1.8977939999999999E-2</v>
      </c>
      <c r="AJ904" s="53">
        <v>-1.7827229999999999E-2</v>
      </c>
      <c r="AK904" s="53">
        <v>-2.665942E-2</v>
      </c>
      <c r="AL904" s="53">
        <v>-4.6290699999999997E-2</v>
      </c>
      <c r="AM904" s="53">
        <v>-5.8581269999999998E-2</v>
      </c>
      <c r="AN904" s="53">
        <v>-7.2158089999999994E-2</v>
      </c>
      <c r="AO904" s="53">
        <v>-7.241583E-2</v>
      </c>
      <c r="AP904" s="53">
        <v>-9.6914280000000005E-2</v>
      </c>
      <c r="AQ904" s="53">
        <v>-0.12502097000000001</v>
      </c>
      <c r="AR904" s="53">
        <v>-0.13622032000000001</v>
      </c>
      <c r="AS904" s="53">
        <v>-0.13017078000000001</v>
      </c>
      <c r="AT904" s="53">
        <v>-0.13054361</v>
      </c>
      <c r="AU904" s="53">
        <v>-0.12675534999999999</v>
      </c>
      <c r="AV904" s="53">
        <v>-0.12299243</v>
      </c>
      <c r="AW904" s="53">
        <v>-0.1163786</v>
      </c>
      <c r="AX904" s="53">
        <v>-9.0752890000000003E-2</v>
      </c>
      <c r="AY904" s="53">
        <v>-9.0993030000000003E-2</v>
      </c>
      <c r="AZ904" s="53">
        <v>-8.3276210000000003E-2</v>
      </c>
      <c r="BA904" s="53">
        <v>-7.5204430000000003E-2</v>
      </c>
      <c r="BB904" s="53">
        <v>-7.6407929999999999E-2</v>
      </c>
      <c r="BC904" s="53">
        <v>-8.2155190000000003E-2</v>
      </c>
      <c r="BD904" s="53">
        <v>-7.4991470000000005E-2</v>
      </c>
      <c r="BE904" s="53">
        <v>2.0133439999999999E-2</v>
      </c>
      <c r="BF904" s="53">
        <v>3.8106260000000003E-2</v>
      </c>
      <c r="BG904" s="53">
        <v>2.8807240000000001E-2</v>
      </c>
      <c r="BH904" s="53">
        <v>3.0528610000000001E-2</v>
      </c>
      <c r="BI904" s="53">
        <v>2.1123200000000002E-2</v>
      </c>
      <c r="BJ904" s="53">
        <v>9.3116E-4</v>
      </c>
      <c r="BK904" s="53">
        <v>-9.09307E-3</v>
      </c>
      <c r="BL904" s="53">
        <v>-1.964753E-2</v>
      </c>
      <c r="BM904" s="53">
        <v>-1.6431560000000001E-2</v>
      </c>
      <c r="BN904" s="53">
        <v>-4.163153E-2</v>
      </c>
      <c r="BO904" s="53">
        <v>-6.8295170000000002E-2</v>
      </c>
      <c r="BP904" s="53">
        <v>-7.9987559999999999E-2</v>
      </c>
      <c r="BQ904" s="53">
        <v>-7.5989080000000001E-2</v>
      </c>
      <c r="BR904" s="53">
        <v>-7.9542779999999993E-2</v>
      </c>
      <c r="BS904" s="53">
        <v>-7.6871819999999993E-2</v>
      </c>
      <c r="BT904" s="53">
        <v>-7.3039900000000005E-2</v>
      </c>
      <c r="BU904" s="53">
        <v>-6.7074339999999996E-2</v>
      </c>
      <c r="BV904" s="53">
        <v>-4.226129E-2</v>
      </c>
      <c r="BW904" s="53">
        <v>-4.2292400000000001E-2</v>
      </c>
      <c r="BX904" s="53">
        <v>-3.4319860000000001E-2</v>
      </c>
      <c r="BY904" s="53">
        <v>-2.705304E-2</v>
      </c>
      <c r="BZ904" s="53">
        <v>-2.9448459999999999E-2</v>
      </c>
      <c r="CA904" s="53">
        <v>-3.5325860000000001E-2</v>
      </c>
      <c r="CB904" s="53">
        <v>-2.7665080000000002E-2</v>
      </c>
      <c r="CC904" s="53">
        <v>5.2808239999999999E-2</v>
      </c>
      <c r="CD904" s="53">
        <v>7.1332770000000004E-2</v>
      </c>
      <c r="CE904" s="53">
        <v>6.1903090000000001E-2</v>
      </c>
      <c r="CF904" s="53">
        <v>6.4019709999999994E-2</v>
      </c>
      <c r="CG904" s="53">
        <v>5.4217309999999998E-2</v>
      </c>
      <c r="CH904" s="53">
        <v>3.3636840000000001E-2</v>
      </c>
      <c r="CI904" s="53">
        <v>2.5182280000000001E-2</v>
      </c>
      <c r="CJ904" s="53">
        <v>1.6721150000000001E-2</v>
      </c>
      <c r="CK904" s="53">
        <v>2.2342979999999998E-2</v>
      </c>
      <c r="CL904" s="53">
        <v>-3.34287E-3</v>
      </c>
      <c r="CM904" s="53">
        <v>-2.9007040000000001E-2</v>
      </c>
      <c r="CN904" s="53">
        <v>-4.1040920000000002E-2</v>
      </c>
      <c r="CO904" s="53">
        <v>-3.8463039999999997E-2</v>
      </c>
      <c r="CP904" s="53">
        <v>-4.421978E-2</v>
      </c>
      <c r="CQ904" s="53">
        <v>-4.232267E-2</v>
      </c>
      <c r="CR904" s="53">
        <v>-3.8442919999999998E-2</v>
      </c>
      <c r="CS904" s="53">
        <v>-3.292635E-2</v>
      </c>
      <c r="CT904" s="53">
        <v>-8.6761500000000005E-3</v>
      </c>
      <c r="CU904" s="53">
        <v>-8.5624499999999992E-3</v>
      </c>
      <c r="CV904" s="53">
        <v>-4.1284999999999998E-4</v>
      </c>
      <c r="CW904" s="53">
        <v>6.2964500000000003E-3</v>
      </c>
      <c r="CX904" s="53">
        <v>3.0755299999999999E-3</v>
      </c>
      <c r="CY904" s="53">
        <v>-2.89201E-3</v>
      </c>
      <c r="CZ904" s="53">
        <v>5.1130100000000003E-3</v>
      </c>
      <c r="DA904" s="53">
        <v>8.5483069999999994E-2</v>
      </c>
      <c r="DB904" s="53">
        <v>0.10455923</v>
      </c>
      <c r="DC904" s="53">
        <v>9.4998940000000004E-2</v>
      </c>
      <c r="DD904" s="53">
        <v>9.7510799999999995E-2</v>
      </c>
      <c r="DE904" s="53">
        <v>8.7311379999999994E-2</v>
      </c>
      <c r="DF904" s="53">
        <v>6.6342559999999995E-2</v>
      </c>
      <c r="DG904" s="53">
        <v>5.9457639999999999E-2</v>
      </c>
      <c r="DH904" s="53">
        <v>5.3089820000000003E-2</v>
      </c>
      <c r="DI904" s="53">
        <v>6.1117520000000002E-2</v>
      </c>
      <c r="DJ904" s="53">
        <v>3.4945789999999997E-2</v>
      </c>
      <c r="DK904" s="53">
        <v>1.0281119999999999E-2</v>
      </c>
      <c r="DL904" s="53">
        <v>-2.0943300000000001E-3</v>
      </c>
      <c r="DM904" s="53">
        <v>-9.3696999999999997E-4</v>
      </c>
      <c r="DN904" s="53">
        <v>-8.8967400000000002E-3</v>
      </c>
      <c r="DO904" s="53">
        <v>-7.7734800000000001E-3</v>
      </c>
      <c r="DP904" s="53">
        <v>-3.84593E-3</v>
      </c>
      <c r="DQ904" s="53">
        <v>1.2216799999999999E-3</v>
      </c>
      <c r="DR904" s="53">
        <v>2.4908980000000001E-2</v>
      </c>
      <c r="DS904" s="53">
        <v>2.5167459999999999E-2</v>
      </c>
      <c r="DT904" s="53">
        <v>3.349415E-2</v>
      </c>
      <c r="DU904" s="53">
        <v>3.9645979999999997E-2</v>
      </c>
      <c r="DV904" s="53">
        <v>3.5599510000000001E-2</v>
      </c>
      <c r="DW904" s="53">
        <v>2.95418E-2</v>
      </c>
      <c r="DX904" s="53">
        <v>3.7891130000000002E-2</v>
      </c>
      <c r="DY904" s="53">
        <v>0.13266027999999999</v>
      </c>
      <c r="DZ904" s="53">
        <v>0.15253303000000001</v>
      </c>
      <c r="EA904" s="53">
        <v>0.14278410999999999</v>
      </c>
      <c r="EB904" s="53">
        <v>0.14586668999999999</v>
      </c>
      <c r="EC904" s="53">
        <v>0.13509399999999999</v>
      </c>
      <c r="ED904" s="53">
        <v>0.11356441</v>
      </c>
      <c r="EE904" s="53">
        <v>0.10894584</v>
      </c>
      <c r="EF904" s="53">
        <v>0.10560034</v>
      </c>
      <c r="EG904" s="53">
        <v>0.11710175</v>
      </c>
      <c r="EH904" s="53">
        <v>9.0228509999999998E-2</v>
      </c>
      <c r="EI904" s="53">
        <v>6.7006919999999998E-2</v>
      </c>
      <c r="EJ904" s="53">
        <v>5.4138440000000003E-2</v>
      </c>
      <c r="EK904" s="53">
        <v>5.3244739999999999E-2</v>
      </c>
      <c r="EL904" s="53">
        <v>4.2104089999999997E-2</v>
      </c>
      <c r="EM904" s="53">
        <v>4.2110010000000003E-2</v>
      </c>
      <c r="EN904" s="53">
        <v>4.6106639999999997E-2</v>
      </c>
      <c r="EO904" s="53">
        <v>5.052595E-2</v>
      </c>
      <c r="EP904" s="53">
        <v>7.3400590000000002E-2</v>
      </c>
      <c r="EQ904" s="53">
        <v>7.3868080000000003E-2</v>
      </c>
      <c r="ER904" s="53">
        <v>8.2450499999999996E-2</v>
      </c>
      <c r="ES904" s="53">
        <v>8.779737E-2</v>
      </c>
      <c r="ET904" s="53">
        <v>8.2558980000000004E-2</v>
      </c>
      <c r="EU904" s="53">
        <v>7.6371120000000001E-2</v>
      </c>
      <c r="EV904" s="53">
        <v>8.5217520000000005E-2</v>
      </c>
      <c r="EW904" s="53">
        <v>84.663480000000007</v>
      </c>
      <c r="EX904" s="53">
        <v>82.293499999999995</v>
      </c>
      <c r="EY904" s="53">
        <v>80.134820000000005</v>
      </c>
      <c r="EZ904" s="53">
        <v>78.495480000000001</v>
      </c>
      <c r="FA904" s="53">
        <v>76.985590000000002</v>
      </c>
      <c r="FB904" s="53">
        <v>75.602800000000002</v>
      </c>
      <c r="FC904" s="53">
        <v>75.216130000000007</v>
      </c>
      <c r="FD904" s="53">
        <v>77.112960000000001</v>
      </c>
      <c r="FE904" s="53">
        <v>80.290270000000007</v>
      </c>
      <c r="FF904" s="53">
        <v>83.640519999999995</v>
      </c>
      <c r="FG904" s="53">
        <v>87.303569999999993</v>
      </c>
      <c r="FH904" s="53">
        <v>91.250240000000005</v>
      </c>
      <c r="FI904" s="53">
        <v>95.004220000000004</v>
      </c>
      <c r="FJ904" s="53">
        <v>97.616739999999993</v>
      </c>
      <c r="FK904" s="53">
        <v>99.595749999999995</v>
      </c>
      <c r="FL904" s="53">
        <v>101.39449999999999</v>
      </c>
      <c r="FM904" s="53">
        <v>101.95699999999999</v>
      </c>
      <c r="FN904" s="53">
        <v>101.58</v>
      </c>
      <c r="FO904" s="53">
        <v>100.3245</v>
      </c>
      <c r="FP904" s="53">
        <v>98.387500000000003</v>
      </c>
      <c r="FQ904" s="53">
        <v>95.277889999999999</v>
      </c>
      <c r="FR904" s="53">
        <v>92.473240000000004</v>
      </c>
      <c r="FS904" s="53">
        <v>88.997230000000002</v>
      </c>
      <c r="FT904" s="53">
        <v>85.996120000000005</v>
      </c>
      <c r="FU904" s="53">
        <v>1624</v>
      </c>
      <c r="FV904" s="53">
        <v>2515.9740000000002</v>
      </c>
      <c r="FW904" s="53">
        <v>29.539899999999999</v>
      </c>
      <c r="FX904" s="53">
        <v>1</v>
      </c>
    </row>
    <row r="905" spans="1:180" x14ac:dyDescent="0.3">
      <c r="A905" t="s">
        <v>174</v>
      </c>
      <c r="B905" t="s">
        <v>250</v>
      </c>
      <c r="C905" t="s">
        <v>0</v>
      </c>
      <c r="D905" t="s">
        <v>248</v>
      </c>
      <c r="E905" t="s">
        <v>187</v>
      </c>
      <c r="F905" t="s">
        <v>230</v>
      </c>
      <c r="G905" t="s">
        <v>242</v>
      </c>
      <c r="H905" s="53">
        <v>387</v>
      </c>
      <c r="I905" s="53">
        <v>0.64355779000000002</v>
      </c>
      <c r="J905" s="53">
        <v>0.65499943999999999</v>
      </c>
      <c r="K905" s="53">
        <v>0.64371064</v>
      </c>
      <c r="L905" s="53">
        <v>0.63519123</v>
      </c>
      <c r="M905" s="53">
        <v>0.64556785999999999</v>
      </c>
      <c r="N905" s="53">
        <v>0.63527869000000003</v>
      </c>
      <c r="O905" s="53">
        <v>0.63576204999999997</v>
      </c>
      <c r="P905" s="53">
        <v>0.68102788999999997</v>
      </c>
      <c r="Q905" s="53">
        <v>0.72032735999999997</v>
      </c>
      <c r="R905" s="53">
        <v>0.70598397999999996</v>
      </c>
      <c r="S905" s="53">
        <v>0.70494372000000005</v>
      </c>
      <c r="T905" s="53">
        <v>0.69386972000000002</v>
      </c>
      <c r="U905" s="53">
        <v>0.65451762000000002</v>
      </c>
      <c r="V905" s="53">
        <v>0.64857136999999998</v>
      </c>
      <c r="W905" s="53">
        <v>0.62971518000000004</v>
      </c>
      <c r="X905" s="53">
        <v>0.59198887</v>
      </c>
      <c r="Y905" s="53">
        <v>0.57930842999999999</v>
      </c>
      <c r="Z905" s="53">
        <v>0.56313027999999998</v>
      </c>
      <c r="AA905" s="53">
        <v>0.54127020000000003</v>
      </c>
      <c r="AB905" s="53">
        <v>0.53849888999999995</v>
      </c>
      <c r="AC905" s="53">
        <v>0.55638951000000003</v>
      </c>
      <c r="AD905" s="53">
        <v>0.58095666000000001</v>
      </c>
      <c r="AE905" s="53">
        <v>0.57856770999999996</v>
      </c>
      <c r="AF905" s="53">
        <v>0.56510824000000004</v>
      </c>
      <c r="AG905" s="53">
        <v>3.205885E-2</v>
      </c>
      <c r="AH905" s="53">
        <v>4.337469E-2</v>
      </c>
      <c r="AI905" s="53">
        <v>3.6871080000000001E-2</v>
      </c>
      <c r="AJ905" s="53">
        <v>3.075292E-2</v>
      </c>
      <c r="AK905" s="53">
        <v>3.4402090000000003E-2</v>
      </c>
      <c r="AL905" s="53">
        <v>5.3897900000000002E-3</v>
      </c>
      <c r="AM905" s="53">
        <v>-3.4434100000000002E-2</v>
      </c>
      <c r="AN905" s="53">
        <v>-1.3458039999999999E-2</v>
      </c>
      <c r="AO905" s="53">
        <v>9.5722099999999994E-3</v>
      </c>
      <c r="AP905" s="53">
        <v>-1.068646E-2</v>
      </c>
      <c r="AQ905" s="53">
        <v>-1.2091269999999999E-2</v>
      </c>
      <c r="AR905" s="53">
        <v>-3.6465500000000001E-3</v>
      </c>
      <c r="AS905" s="53">
        <v>-2.8464469999999999E-2</v>
      </c>
      <c r="AT905" s="53">
        <v>-2.0466649999999999E-2</v>
      </c>
      <c r="AU905" s="53">
        <v>-1.9728059999999999E-2</v>
      </c>
      <c r="AV905" s="53">
        <v>-3.8270579999999998E-2</v>
      </c>
      <c r="AW905" s="53">
        <v>-3.0550750000000002E-2</v>
      </c>
      <c r="AX905" s="53">
        <v>-2.2591500000000001E-3</v>
      </c>
      <c r="AY905" s="53">
        <v>-1.6968629999999998E-2</v>
      </c>
      <c r="AZ905" s="53">
        <v>-1.927442E-2</v>
      </c>
      <c r="BA905" s="53">
        <v>-1.4102669999999999E-2</v>
      </c>
      <c r="BB905" s="53">
        <v>1.55043E-2</v>
      </c>
      <c r="BC905" s="53">
        <v>1.598391E-2</v>
      </c>
      <c r="BD905" s="53">
        <v>9.1430699999999997E-3</v>
      </c>
      <c r="BE905" s="53">
        <v>8.3034369999999996E-2</v>
      </c>
      <c r="BF905" s="53">
        <v>9.3877959999999996E-2</v>
      </c>
      <c r="BG905" s="53">
        <v>8.7254219999999993E-2</v>
      </c>
      <c r="BH905" s="53">
        <v>8.0627770000000001E-2</v>
      </c>
      <c r="BI905" s="53">
        <v>8.5099090000000002E-2</v>
      </c>
      <c r="BJ905" s="53">
        <v>5.6587909999999998E-2</v>
      </c>
      <c r="BK905" s="53">
        <v>1.844933E-2</v>
      </c>
      <c r="BL905" s="53">
        <v>4.2450259999999997E-2</v>
      </c>
      <c r="BM905" s="53">
        <v>7.0877350000000006E-2</v>
      </c>
      <c r="BN905" s="53">
        <v>4.9845519999999997E-2</v>
      </c>
      <c r="BO905" s="53">
        <v>5.062212E-2</v>
      </c>
      <c r="BP905" s="53">
        <v>5.6807419999999997E-2</v>
      </c>
      <c r="BQ905" s="53">
        <v>2.9049459999999999E-2</v>
      </c>
      <c r="BR905" s="53">
        <v>3.7308889999999997E-2</v>
      </c>
      <c r="BS905" s="53">
        <v>3.7009819999999999E-2</v>
      </c>
      <c r="BT905" s="53">
        <v>1.5911660000000001E-2</v>
      </c>
      <c r="BU905" s="53">
        <v>2.4764629999999999E-2</v>
      </c>
      <c r="BV905" s="53">
        <v>5.06314E-2</v>
      </c>
      <c r="BW905" s="53">
        <v>3.548395E-2</v>
      </c>
      <c r="BX905" s="53">
        <v>3.3786839999999999E-2</v>
      </c>
      <c r="BY905" s="53">
        <v>3.8424300000000002E-2</v>
      </c>
      <c r="BZ905" s="53">
        <v>6.7918580000000006E-2</v>
      </c>
      <c r="CA905" s="53">
        <v>6.7451349999999993E-2</v>
      </c>
      <c r="CB905" s="53">
        <v>5.9597230000000001E-2</v>
      </c>
      <c r="CC905" s="53">
        <v>0.11833987999999999</v>
      </c>
      <c r="CD905" s="53">
        <v>0.12885637</v>
      </c>
      <c r="CE905" s="53">
        <v>0.12214943</v>
      </c>
      <c r="CF905" s="53">
        <v>0.11517093</v>
      </c>
      <c r="CG905" s="53">
        <v>0.12021168</v>
      </c>
      <c r="CH905" s="53">
        <v>9.2047599999999993E-2</v>
      </c>
      <c r="CI905" s="53">
        <v>5.507621E-2</v>
      </c>
      <c r="CJ905" s="53">
        <v>8.1172170000000002E-2</v>
      </c>
      <c r="CK905" s="53">
        <v>0.11333704999999999</v>
      </c>
      <c r="CL905" s="53">
        <v>9.1769770000000001E-2</v>
      </c>
      <c r="CM905" s="53">
        <v>9.4057219999999997E-2</v>
      </c>
      <c r="CN905" s="53">
        <v>9.8677689999999998E-2</v>
      </c>
      <c r="CO905" s="53">
        <v>6.8883449999999999E-2</v>
      </c>
      <c r="CP905" s="53">
        <v>7.7324069999999995E-2</v>
      </c>
      <c r="CQ905" s="53">
        <v>7.6306299999999994E-2</v>
      </c>
      <c r="CR905" s="53">
        <v>5.3438119999999999E-2</v>
      </c>
      <c r="CS905" s="53">
        <v>6.3075889999999996E-2</v>
      </c>
      <c r="CT905" s="53">
        <v>8.7263240000000006E-2</v>
      </c>
      <c r="CU905" s="53">
        <v>7.1812490000000007E-2</v>
      </c>
      <c r="CV905" s="53">
        <v>7.0536940000000006E-2</v>
      </c>
      <c r="CW905" s="53">
        <v>7.4804309999999999E-2</v>
      </c>
      <c r="CX905" s="53">
        <v>0.10422057</v>
      </c>
      <c r="CY905" s="53">
        <v>0.10309757</v>
      </c>
      <c r="CZ905" s="53">
        <v>9.4541620000000007E-2</v>
      </c>
      <c r="DA905" s="53">
        <v>0.15364538</v>
      </c>
      <c r="DB905" s="53">
        <v>0.16383479000000001</v>
      </c>
      <c r="DC905" s="53">
        <v>0.15704467999999999</v>
      </c>
      <c r="DD905" s="53">
        <v>0.14971404999999999</v>
      </c>
      <c r="DE905" s="53">
        <v>0.15532426999999999</v>
      </c>
      <c r="DF905" s="53">
        <v>0.12750724999999999</v>
      </c>
      <c r="DG905" s="53">
        <v>9.1703090000000001E-2</v>
      </c>
      <c r="DH905" s="53">
        <v>0.11989411</v>
      </c>
      <c r="DI905" s="53">
        <v>0.15579676000000001</v>
      </c>
      <c r="DJ905" s="53">
        <v>0.13369402999999999</v>
      </c>
      <c r="DK905" s="53">
        <v>0.13749232</v>
      </c>
      <c r="DL905" s="53">
        <v>0.14054791</v>
      </c>
      <c r="DM905" s="53">
        <v>0.10871743</v>
      </c>
      <c r="DN905" s="53">
        <v>0.11733925000000001</v>
      </c>
      <c r="DO905" s="53">
        <v>0.11560274</v>
      </c>
      <c r="DP905" s="53">
        <v>9.0964539999999997E-2</v>
      </c>
      <c r="DQ905" s="53">
        <v>0.10138719</v>
      </c>
      <c r="DR905" s="53">
        <v>0.12389507</v>
      </c>
      <c r="DS905" s="53">
        <v>0.108141</v>
      </c>
      <c r="DT905" s="53">
        <v>0.10728704</v>
      </c>
      <c r="DU905" s="53">
        <v>0.11118433</v>
      </c>
      <c r="DV905" s="53">
        <v>0.14052255999999999</v>
      </c>
      <c r="DW905" s="53">
        <v>0.13874375999999999</v>
      </c>
      <c r="DX905" s="53">
        <v>0.12948602000000001</v>
      </c>
      <c r="DY905" s="53">
        <v>0.20462089999999999</v>
      </c>
      <c r="DZ905" s="53">
        <v>0.21433805</v>
      </c>
      <c r="EA905" s="53">
        <v>0.20742782000000001</v>
      </c>
      <c r="EB905" s="53">
        <v>0.19958890000000001</v>
      </c>
      <c r="EC905" s="53">
        <v>0.20602127000000001</v>
      </c>
      <c r="ED905" s="53">
        <v>0.17870538</v>
      </c>
      <c r="EE905" s="53">
        <v>0.14458652999999999</v>
      </c>
      <c r="EF905" s="53">
        <v>0.17580237000000001</v>
      </c>
      <c r="EG905" s="53">
        <v>0.21710188999999999</v>
      </c>
      <c r="EH905" s="53">
        <v>0.19422601</v>
      </c>
      <c r="EI905" s="53">
        <v>0.20020569999999999</v>
      </c>
      <c r="EJ905" s="53">
        <v>0.20100187999999999</v>
      </c>
      <c r="EK905" s="53">
        <v>0.1662314</v>
      </c>
      <c r="EL905" s="53">
        <v>0.17511478999999999</v>
      </c>
      <c r="EM905" s="53">
        <v>0.17234066000000001</v>
      </c>
      <c r="EN905" s="53">
        <v>0.14514679</v>
      </c>
      <c r="EO905" s="53">
        <v>0.15670257000000001</v>
      </c>
      <c r="EP905" s="53">
        <v>0.17678558999999999</v>
      </c>
      <c r="EQ905" s="53">
        <v>0.16059361999999999</v>
      </c>
      <c r="ER905" s="53">
        <v>0.1603483</v>
      </c>
      <c r="ES905" s="53">
        <v>0.16371126</v>
      </c>
      <c r="ET905" s="53">
        <v>0.19293688000000001</v>
      </c>
      <c r="EU905" s="53">
        <v>0.1902112</v>
      </c>
      <c r="EV905" s="53">
        <v>0.17994014</v>
      </c>
      <c r="EW905" s="53">
        <v>80.924409999999995</v>
      </c>
      <c r="EX905" s="53">
        <v>78.848010000000002</v>
      </c>
      <c r="EY905" s="53">
        <v>76.753519999999995</v>
      </c>
      <c r="EZ905" s="53">
        <v>74.839309999999998</v>
      </c>
      <c r="FA905" s="53">
        <v>73.521780000000007</v>
      </c>
      <c r="FB905" s="53">
        <v>72.351470000000006</v>
      </c>
      <c r="FC905" s="53">
        <v>72.263800000000003</v>
      </c>
      <c r="FD905" s="53">
        <v>74.698719999999994</v>
      </c>
      <c r="FE905" s="53">
        <v>78.283349999999999</v>
      </c>
      <c r="FF905" s="53">
        <v>82.014049999999997</v>
      </c>
      <c r="FG905" s="53">
        <v>85.637860000000003</v>
      </c>
      <c r="FH905" s="53">
        <v>88.830150000000003</v>
      </c>
      <c r="FI905" s="53">
        <v>91.900049999999993</v>
      </c>
      <c r="FJ905" s="53">
        <v>94.820920000000001</v>
      </c>
      <c r="FK905" s="53">
        <v>97.111000000000004</v>
      </c>
      <c r="FL905" s="53">
        <v>98.731660000000005</v>
      </c>
      <c r="FM905" s="53">
        <v>99.463359999999994</v>
      </c>
      <c r="FN905" s="53">
        <v>99.005780000000001</v>
      </c>
      <c r="FO905" s="53">
        <v>96.86533</v>
      </c>
      <c r="FP905" s="53">
        <v>94.962050000000005</v>
      </c>
      <c r="FQ905" s="53">
        <v>92.171270000000007</v>
      </c>
      <c r="FR905" s="53">
        <v>88.535910000000001</v>
      </c>
      <c r="FS905" s="53">
        <v>84.986689999999996</v>
      </c>
      <c r="FT905" s="53">
        <v>81.737740000000002</v>
      </c>
      <c r="FU905" s="53">
        <v>1623.8330000000001</v>
      </c>
      <c r="FV905" s="53">
        <v>2142.16</v>
      </c>
      <c r="FW905" s="53">
        <v>20.893940000000001</v>
      </c>
      <c r="FX905" s="53">
        <v>1</v>
      </c>
    </row>
    <row r="906" spans="1:180" x14ac:dyDescent="0.3">
      <c r="A906" t="s">
        <v>174</v>
      </c>
      <c r="B906" t="s">
        <v>250</v>
      </c>
      <c r="C906" t="s">
        <v>0</v>
      </c>
      <c r="D906" t="s">
        <v>227</v>
      </c>
      <c r="E906" t="s">
        <v>187</v>
      </c>
      <c r="F906" t="s">
        <v>231</v>
      </c>
      <c r="G906" t="s">
        <v>242</v>
      </c>
      <c r="H906" s="53">
        <v>15</v>
      </c>
      <c r="I906" s="53">
        <v>0</v>
      </c>
      <c r="J906" s="53">
        <v>0</v>
      </c>
      <c r="K906" s="53">
        <v>0</v>
      </c>
      <c r="L906" s="53">
        <v>0</v>
      </c>
      <c r="M906" s="53">
        <v>0</v>
      </c>
      <c r="N906" s="53">
        <v>0</v>
      </c>
      <c r="O906" s="53">
        <v>0</v>
      </c>
      <c r="P906" s="53">
        <v>0</v>
      </c>
      <c r="Q906" s="53">
        <v>0</v>
      </c>
      <c r="R906" s="53">
        <v>0</v>
      </c>
      <c r="S906" s="53">
        <v>0</v>
      </c>
      <c r="T906" s="53">
        <v>0</v>
      </c>
      <c r="U906" s="53">
        <v>0</v>
      </c>
      <c r="V906" s="53">
        <v>0</v>
      </c>
      <c r="W906" s="53">
        <v>0</v>
      </c>
      <c r="X906" s="53">
        <v>0</v>
      </c>
      <c r="Y906" s="53">
        <v>0</v>
      </c>
      <c r="Z906" s="53">
        <v>0</v>
      </c>
      <c r="AA906" s="53">
        <v>0</v>
      </c>
      <c r="AB906" s="53">
        <v>0</v>
      </c>
      <c r="AC906" s="53">
        <v>0</v>
      </c>
      <c r="AD906" s="53">
        <v>0</v>
      </c>
      <c r="AE906" s="53">
        <v>0</v>
      </c>
      <c r="AF906" s="53">
        <v>0</v>
      </c>
      <c r="AG906" s="53">
        <v>0</v>
      </c>
      <c r="AH906" s="53">
        <v>0</v>
      </c>
      <c r="AI906" s="53">
        <v>0</v>
      </c>
      <c r="AJ906" s="53">
        <v>0</v>
      </c>
      <c r="AK906" s="53">
        <v>0</v>
      </c>
      <c r="AL906" s="53">
        <v>0</v>
      </c>
      <c r="AM906" s="53">
        <v>0</v>
      </c>
      <c r="AN906" s="53">
        <v>0</v>
      </c>
      <c r="AO906" s="53">
        <v>0</v>
      </c>
      <c r="AP906" s="53">
        <v>0</v>
      </c>
      <c r="AQ906" s="53">
        <v>0</v>
      </c>
      <c r="AR906" s="53">
        <v>0</v>
      </c>
      <c r="AS906" s="53">
        <v>0</v>
      </c>
      <c r="AT906" s="53">
        <v>0</v>
      </c>
      <c r="AU906" s="53">
        <v>0</v>
      </c>
      <c r="AV906" s="53">
        <v>0</v>
      </c>
      <c r="AW906" s="53">
        <v>0</v>
      </c>
      <c r="AX906" s="53">
        <v>0</v>
      </c>
      <c r="AY906" s="53">
        <v>0</v>
      </c>
      <c r="AZ906" s="53">
        <v>0</v>
      </c>
      <c r="BA906" s="53">
        <v>0</v>
      </c>
      <c r="BB906" s="53">
        <v>0</v>
      </c>
      <c r="BC906" s="53">
        <v>0</v>
      </c>
      <c r="BD906" s="53">
        <v>0</v>
      </c>
      <c r="BE906" s="53">
        <v>0</v>
      </c>
      <c r="BF906" s="53">
        <v>0</v>
      </c>
      <c r="BG906" s="53">
        <v>0</v>
      </c>
      <c r="BH906" s="53">
        <v>0</v>
      </c>
      <c r="BI906" s="53">
        <v>0</v>
      </c>
      <c r="BJ906" s="53">
        <v>0</v>
      </c>
      <c r="BK906" s="53">
        <v>0</v>
      </c>
      <c r="BL906" s="53">
        <v>0</v>
      </c>
      <c r="BM906" s="53">
        <v>0</v>
      </c>
      <c r="BN906" s="53">
        <v>0</v>
      </c>
      <c r="BO906" s="53">
        <v>0</v>
      </c>
      <c r="BP906" s="53">
        <v>0</v>
      </c>
      <c r="BQ906" s="53">
        <v>0</v>
      </c>
      <c r="BR906" s="53">
        <v>0</v>
      </c>
      <c r="BS906" s="53">
        <v>0</v>
      </c>
      <c r="BT906" s="53">
        <v>0</v>
      </c>
      <c r="BU906" s="53">
        <v>0</v>
      </c>
      <c r="BV906" s="53">
        <v>0</v>
      </c>
      <c r="BW906" s="53">
        <v>0</v>
      </c>
      <c r="BX906" s="53">
        <v>0</v>
      </c>
      <c r="BY906" s="53">
        <v>0</v>
      </c>
      <c r="BZ906" s="53">
        <v>0</v>
      </c>
      <c r="CA906" s="53">
        <v>0</v>
      </c>
      <c r="CB906" s="53">
        <v>0</v>
      </c>
      <c r="CC906" s="53">
        <v>0</v>
      </c>
      <c r="CD906" s="53">
        <v>0</v>
      </c>
      <c r="CE906" s="53">
        <v>0</v>
      </c>
      <c r="CF906" s="53">
        <v>0</v>
      </c>
      <c r="CG906" s="53">
        <v>0</v>
      </c>
      <c r="CH906" s="53">
        <v>0</v>
      </c>
      <c r="CI906" s="53">
        <v>0</v>
      </c>
      <c r="CJ906" s="53">
        <v>0</v>
      </c>
      <c r="CK906" s="53">
        <v>0</v>
      </c>
      <c r="CL906" s="53">
        <v>0</v>
      </c>
      <c r="CM906" s="53">
        <v>0</v>
      </c>
      <c r="CN906" s="53">
        <v>0</v>
      </c>
      <c r="CO906" s="53">
        <v>0</v>
      </c>
      <c r="CP906" s="53">
        <v>0</v>
      </c>
      <c r="CQ906" s="53">
        <v>0</v>
      </c>
      <c r="CR906" s="53">
        <v>0</v>
      </c>
      <c r="CS906" s="53">
        <v>0</v>
      </c>
      <c r="CT906" s="53">
        <v>0</v>
      </c>
      <c r="CU906" s="53">
        <v>0</v>
      </c>
      <c r="CV906" s="53">
        <v>0</v>
      </c>
      <c r="CW906" s="53">
        <v>0</v>
      </c>
      <c r="CX906" s="53">
        <v>0</v>
      </c>
      <c r="CY906" s="53">
        <v>0</v>
      </c>
      <c r="CZ906" s="53">
        <v>0</v>
      </c>
      <c r="DA906" s="53">
        <v>0</v>
      </c>
      <c r="DB906" s="53">
        <v>0</v>
      </c>
      <c r="DC906" s="53">
        <v>0</v>
      </c>
      <c r="DD906" s="53">
        <v>0</v>
      </c>
      <c r="DE906" s="53">
        <v>0</v>
      </c>
      <c r="DF906" s="53">
        <v>0</v>
      </c>
      <c r="DG906" s="53">
        <v>0</v>
      </c>
      <c r="DH906" s="53">
        <v>0</v>
      </c>
      <c r="DI906" s="53">
        <v>0</v>
      </c>
      <c r="DJ906" s="53">
        <v>0</v>
      </c>
      <c r="DK906" s="53">
        <v>0</v>
      </c>
      <c r="DL906" s="53">
        <v>0</v>
      </c>
      <c r="DM906" s="53">
        <v>0</v>
      </c>
      <c r="DN906" s="53">
        <v>0</v>
      </c>
      <c r="DO906" s="53">
        <v>0</v>
      </c>
      <c r="DP906" s="53">
        <v>0</v>
      </c>
      <c r="DQ906" s="53">
        <v>0</v>
      </c>
      <c r="DR906" s="53">
        <v>0</v>
      </c>
      <c r="DS906" s="53">
        <v>0</v>
      </c>
      <c r="DT906" s="53">
        <v>0</v>
      </c>
      <c r="DU906" s="53">
        <v>0</v>
      </c>
      <c r="DV906" s="53">
        <v>0</v>
      </c>
      <c r="DW906" s="53">
        <v>0</v>
      </c>
      <c r="DX906" s="53">
        <v>0</v>
      </c>
      <c r="DY906" s="53">
        <v>0</v>
      </c>
      <c r="DZ906" s="53">
        <v>0</v>
      </c>
      <c r="EA906" s="53">
        <v>0</v>
      </c>
      <c r="EB906" s="53">
        <v>0</v>
      </c>
      <c r="EC906" s="53">
        <v>0</v>
      </c>
      <c r="ED906" s="53">
        <v>0</v>
      </c>
      <c r="EE906" s="53">
        <v>0</v>
      </c>
      <c r="EF906" s="53">
        <v>0</v>
      </c>
      <c r="EG906" s="53">
        <v>0</v>
      </c>
      <c r="EH906" s="53">
        <v>0</v>
      </c>
      <c r="EI906" s="53">
        <v>0</v>
      </c>
      <c r="EJ906" s="53">
        <v>0</v>
      </c>
      <c r="EK906" s="53">
        <v>0</v>
      </c>
      <c r="EL906" s="53">
        <v>0</v>
      </c>
      <c r="EM906" s="53">
        <v>0</v>
      </c>
      <c r="EN906" s="53">
        <v>0</v>
      </c>
      <c r="EO906" s="53">
        <v>0</v>
      </c>
      <c r="EP906" s="53">
        <v>0</v>
      </c>
      <c r="EQ906" s="53">
        <v>0</v>
      </c>
      <c r="ER906" s="53">
        <v>0</v>
      </c>
      <c r="ES906" s="53">
        <v>0</v>
      </c>
      <c r="ET906" s="53">
        <v>0</v>
      </c>
      <c r="EU906" s="53">
        <v>0</v>
      </c>
      <c r="EV906" s="53">
        <v>0</v>
      </c>
      <c r="EW906" s="53">
        <v>54.50909</v>
      </c>
      <c r="EX906" s="53">
        <v>54.2</v>
      </c>
      <c r="EY906" s="53">
        <v>53.800910000000002</v>
      </c>
      <c r="EZ906" s="53">
        <v>53.553629999999998</v>
      </c>
      <c r="FA906" s="53">
        <v>53.213630000000002</v>
      </c>
      <c r="FB906" s="53">
        <v>52.79636</v>
      </c>
      <c r="FC906" s="53">
        <v>52.885460000000002</v>
      </c>
      <c r="FD906" s="53">
        <v>54.219090000000001</v>
      </c>
      <c r="FE906" s="53">
        <v>56.255459999999999</v>
      </c>
      <c r="FF906" s="53">
        <v>58.45091</v>
      </c>
      <c r="FG906" s="53">
        <v>60.45</v>
      </c>
      <c r="FH906" s="53">
        <v>62.51455</v>
      </c>
      <c r="FI906" s="53">
        <v>64.11909</v>
      </c>
      <c r="FJ906" s="53">
        <v>65</v>
      </c>
      <c r="FK906" s="53">
        <v>64.921819999999997</v>
      </c>
      <c r="FL906" s="53">
        <v>64.347269999999995</v>
      </c>
      <c r="FM906" s="53">
        <v>63.716360000000002</v>
      </c>
      <c r="FN906" s="53">
        <v>62.578180000000003</v>
      </c>
      <c r="FO906" s="53">
        <v>61.258180000000003</v>
      </c>
      <c r="FP906" s="53">
        <v>60.187269999999998</v>
      </c>
      <c r="FQ906" s="53">
        <v>58.49091</v>
      </c>
      <c r="FR906" s="53">
        <v>57.17727</v>
      </c>
      <c r="FS906" s="53">
        <v>56.221820000000001</v>
      </c>
      <c r="FT906" s="53">
        <v>55.425449999999998</v>
      </c>
      <c r="FU906" s="53">
        <v>50</v>
      </c>
      <c r="FV906" s="53">
        <v>50.965400000000002</v>
      </c>
      <c r="FW906" s="53">
        <v>14.76249</v>
      </c>
      <c r="FX906" s="53">
        <v>0</v>
      </c>
    </row>
    <row r="907" spans="1:180" x14ac:dyDescent="0.3">
      <c r="A907" t="s">
        <v>174</v>
      </c>
      <c r="B907" t="s">
        <v>250</v>
      </c>
      <c r="C907" t="s">
        <v>0</v>
      </c>
      <c r="D907" t="s">
        <v>227</v>
      </c>
      <c r="E907" t="s">
        <v>188</v>
      </c>
      <c r="F907" t="s">
        <v>231</v>
      </c>
      <c r="G907" t="s">
        <v>242</v>
      </c>
      <c r="H907" s="53">
        <v>15</v>
      </c>
      <c r="I907" s="53">
        <v>0</v>
      </c>
      <c r="J907" s="53">
        <v>0</v>
      </c>
      <c r="K907" s="53">
        <v>0</v>
      </c>
      <c r="L907" s="53">
        <v>0</v>
      </c>
      <c r="M907" s="53">
        <v>0</v>
      </c>
      <c r="N907" s="53">
        <v>0</v>
      </c>
      <c r="O907" s="53">
        <v>0</v>
      </c>
      <c r="P907" s="53">
        <v>0</v>
      </c>
      <c r="Q907" s="53">
        <v>0</v>
      </c>
      <c r="R907" s="53">
        <v>0</v>
      </c>
      <c r="S907" s="53">
        <v>0</v>
      </c>
      <c r="T907" s="53">
        <v>0</v>
      </c>
      <c r="U907" s="53">
        <v>0</v>
      </c>
      <c r="V907" s="53">
        <v>0</v>
      </c>
      <c r="W907" s="53">
        <v>0</v>
      </c>
      <c r="X907" s="53">
        <v>0</v>
      </c>
      <c r="Y907" s="53">
        <v>0</v>
      </c>
      <c r="Z907" s="53">
        <v>0</v>
      </c>
      <c r="AA907" s="53">
        <v>0</v>
      </c>
      <c r="AB907" s="53">
        <v>0</v>
      </c>
      <c r="AC907" s="53">
        <v>0</v>
      </c>
      <c r="AD907" s="53">
        <v>0</v>
      </c>
      <c r="AE907" s="53">
        <v>0</v>
      </c>
      <c r="AF907" s="53">
        <v>0</v>
      </c>
      <c r="AG907" s="53">
        <v>0</v>
      </c>
      <c r="AH907" s="53">
        <v>0</v>
      </c>
      <c r="AI907" s="53">
        <v>0</v>
      </c>
      <c r="AJ907" s="53">
        <v>0</v>
      </c>
      <c r="AK907" s="53">
        <v>0</v>
      </c>
      <c r="AL907" s="53">
        <v>0</v>
      </c>
      <c r="AM907" s="53">
        <v>0</v>
      </c>
      <c r="AN907" s="53">
        <v>0</v>
      </c>
      <c r="AO907" s="53">
        <v>0</v>
      </c>
      <c r="AP907" s="53">
        <v>0</v>
      </c>
      <c r="AQ907" s="53">
        <v>0</v>
      </c>
      <c r="AR907" s="53">
        <v>0</v>
      </c>
      <c r="AS907" s="53">
        <v>0</v>
      </c>
      <c r="AT907" s="53">
        <v>0</v>
      </c>
      <c r="AU907" s="53">
        <v>0</v>
      </c>
      <c r="AV907" s="53">
        <v>0</v>
      </c>
      <c r="AW907" s="53">
        <v>0</v>
      </c>
      <c r="AX907" s="53">
        <v>0</v>
      </c>
      <c r="AY907" s="53">
        <v>0</v>
      </c>
      <c r="AZ907" s="53">
        <v>0</v>
      </c>
      <c r="BA907" s="53">
        <v>0</v>
      </c>
      <c r="BB907" s="53">
        <v>0</v>
      </c>
      <c r="BC907" s="53">
        <v>0</v>
      </c>
      <c r="BD907" s="53">
        <v>0</v>
      </c>
      <c r="BE907" s="53">
        <v>0</v>
      </c>
      <c r="BF907" s="53">
        <v>0</v>
      </c>
      <c r="BG907" s="53">
        <v>0</v>
      </c>
      <c r="BH907" s="53">
        <v>0</v>
      </c>
      <c r="BI907" s="53">
        <v>0</v>
      </c>
      <c r="BJ907" s="53">
        <v>0</v>
      </c>
      <c r="BK907" s="53">
        <v>0</v>
      </c>
      <c r="BL907" s="53">
        <v>0</v>
      </c>
      <c r="BM907" s="53">
        <v>0</v>
      </c>
      <c r="BN907" s="53">
        <v>0</v>
      </c>
      <c r="BO907" s="53">
        <v>0</v>
      </c>
      <c r="BP907" s="53">
        <v>0</v>
      </c>
      <c r="BQ907" s="53">
        <v>0</v>
      </c>
      <c r="BR907" s="53">
        <v>0</v>
      </c>
      <c r="BS907" s="53">
        <v>0</v>
      </c>
      <c r="BT907" s="53">
        <v>0</v>
      </c>
      <c r="BU907" s="53">
        <v>0</v>
      </c>
      <c r="BV907" s="53">
        <v>0</v>
      </c>
      <c r="BW907" s="53">
        <v>0</v>
      </c>
      <c r="BX907" s="53">
        <v>0</v>
      </c>
      <c r="BY907" s="53">
        <v>0</v>
      </c>
      <c r="BZ907" s="53">
        <v>0</v>
      </c>
      <c r="CA907" s="53">
        <v>0</v>
      </c>
      <c r="CB907" s="53">
        <v>0</v>
      </c>
      <c r="CC907" s="53">
        <v>0</v>
      </c>
      <c r="CD907" s="53">
        <v>0</v>
      </c>
      <c r="CE907" s="53">
        <v>0</v>
      </c>
      <c r="CF907" s="53">
        <v>0</v>
      </c>
      <c r="CG907" s="53">
        <v>0</v>
      </c>
      <c r="CH907" s="53">
        <v>0</v>
      </c>
      <c r="CI907" s="53">
        <v>0</v>
      </c>
      <c r="CJ907" s="53">
        <v>0</v>
      </c>
      <c r="CK907" s="53">
        <v>0</v>
      </c>
      <c r="CL907" s="53">
        <v>0</v>
      </c>
      <c r="CM907" s="53">
        <v>0</v>
      </c>
      <c r="CN907" s="53">
        <v>0</v>
      </c>
      <c r="CO907" s="53">
        <v>0</v>
      </c>
      <c r="CP907" s="53">
        <v>0</v>
      </c>
      <c r="CQ907" s="53">
        <v>0</v>
      </c>
      <c r="CR907" s="53">
        <v>0</v>
      </c>
      <c r="CS907" s="53">
        <v>0</v>
      </c>
      <c r="CT907" s="53">
        <v>0</v>
      </c>
      <c r="CU907" s="53">
        <v>0</v>
      </c>
      <c r="CV907" s="53">
        <v>0</v>
      </c>
      <c r="CW907" s="53">
        <v>0</v>
      </c>
      <c r="CX907" s="53">
        <v>0</v>
      </c>
      <c r="CY907" s="53">
        <v>0</v>
      </c>
      <c r="CZ907" s="53">
        <v>0</v>
      </c>
      <c r="DA907" s="53">
        <v>0</v>
      </c>
      <c r="DB907" s="53">
        <v>0</v>
      </c>
      <c r="DC907" s="53">
        <v>0</v>
      </c>
      <c r="DD907" s="53">
        <v>0</v>
      </c>
      <c r="DE907" s="53">
        <v>0</v>
      </c>
      <c r="DF907" s="53">
        <v>0</v>
      </c>
      <c r="DG907" s="53">
        <v>0</v>
      </c>
      <c r="DH907" s="53">
        <v>0</v>
      </c>
      <c r="DI907" s="53">
        <v>0</v>
      </c>
      <c r="DJ907" s="53">
        <v>0</v>
      </c>
      <c r="DK907" s="53">
        <v>0</v>
      </c>
      <c r="DL907" s="53">
        <v>0</v>
      </c>
      <c r="DM907" s="53">
        <v>0</v>
      </c>
      <c r="DN907" s="53">
        <v>0</v>
      </c>
      <c r="DO907" s="53">
        <v>0</v>
      </c>
      <c r="DP907" s="53">
        <v>0</v>
      </c>
      <c r="DQ907" s="53">
        <v>0</v>
      </c>
      <c r="DR907" s="53">
        <v>0</v>
      </c>
      <c r="DS907" s="53">
        <v>0</v>
      </c>
      <c r="DT907" s="53">
        <v>0</v>
      </c>
      <c r="DU907" s="53">
        <v>0</v>
      </c>
      <c r="DV907" s="53">
        <v>0</v>
      </c>
      <c r="DW907" s="53">
        <v>0</v>
      </c>
      <c r="DX907" s="53">
        <v>0</v>
      </c>
      <c r="DY907" s="53">
        <v>0</v>
      </c>
      <c r="DZ907" s="53">
        <v>0</v>
      </c>
      <c r="EA907" s="53">
        <v>0</v>
      </c>
      <c r="EB907" s="53">
        <v>0</v>
      </c>
      <c r="EC907" s="53">
        <v>0</v>
      </c>
      <c r="ED907" s="53">
        <v>0</v>
      </c>
      <c r="EE907" s="53">
        <v>0</v>
      </c>
      <c r="EF907" s="53">
        <v>0</v>
      </c>
      <c r="EG907" s="53">
        <v>0</v>
      </c>
      <c r="EH907" s="53">
        <v>0</v>
      </c>
      <c r="EI907" s="53">
        <v>0</v>
      </c>
      <c r="EJ907" s="53">
        <v>0</v>
      </c>
      <c r="EK907" s="53">
        <v>0</v>
      </c>
      <c r="EL907" s="53">
        <v>0</v>
      </c>
      <c r="EM907" s="53">
        <v>0</v>
      </c>
      <c r="EN907" s="53">
        <v>0</v>
      </c>
      <c r="EO907" s="53">
        <v>0</v>
      </c>
      <c r="EP907" s="53">
        <v>0</v>
      </c>
      <c r="EQ907" s="53">
        <v>0</v>
      </c>
      <c r="ER907" s="53">
        <v>0</v>
      </c>
      <c r="ES907" s="53">
        <v>0</v>
      </c>
      <c r="ET907" s="53">
        <v>0</v>
      </c>
      <c r="EU907" s="53">
        <v>0</v>
      </c>
      <c r="EV907" s="53">
        <v>0</v>
      </c>
      <c r="EW907" s="53">
        <v>55.423810000000003</v>
      </c>
      <c r="EX907" s="53">
        <v>55.190480000000001</v>
      </c>
      <c r="EY907" s="53">
        <v>54.974290000000003</v>
      </c>
      <c r="EZ907" s="53">
        <v>54.80095</v>
      </c>
      <c r="FA907" s="53">
        <v>54.380949999999999</v>
      </c>
      <c r="FB907" s="53">
        <v>54.124760000000002</v>
      </c>
      <c r="FC907" s="53">
        <v>54.125709999999998</v>
      </c>
      <c r="FD907" s="53">
        <v>54.696190000000001</v>
      </c>
      <c r="FE907" s="53">
        <v>55.726669999999999</v>
      </c>
      <c r="FF907" s="53">
        <v>57.206670000000003</v>
      </c>
      <c r="FG907" s="53">
        <v>59.304760000000002</v>
      </c>
      <c r="FH907" s="53">
        <v>61.444760000000002</v>
      </c>
      <c r="FI907" s="53">
        <v>63.08381</v>
      </c>
      <c r="FJ907" s="53">
        <v>64.565709999999996</v>
      </c>
      <c r="FK907" s="53">
        <v>65.044759999999997</v>
      </c>
      <c r="FL907" s="53">
        <v>64.508570000000006</v>
      </c>
      <c r="FM907" s="53">
        <v>63.486669999999997</v>
      </c>
      <c r="FN907" s="53">
        <v>62.093330000000002</v>
      </c>
      <c r="FO907" s="53">
        <v>60.663809999999998</v>
      </c>
      <c r="FP907" s="53">
        <v>59.381900000000002</v>
      </c>
      <c r="FQ907" s="53">
        <v>57.937139999999999</v>
      </c>
      <c r="FR907" s="53">
        <v>56.667619999999999</v>
      </c>
      <c r="FS907" s="53">
        <v>56.203809999999997</v>
      </c>
      <c r="FT907" s="53">
        <v>55.668570000000003</v>
      </c>
      <c r="FU907" s="53">
        <v>50</v>
      </c>
      <c r="FV907" s="53">
        <v>46.725369999999998</v>
      </c>
      <c r="FW907" s="53">
        <v>12.67351</v>
      </c>
      <c r="FX907" s="53">
        <v>0</v>
      </c>
    </row>
    <row r="908" spans="1:180" x14ac:dyDescent="0.3">
      <c r="A908" t="s">
        <v>174</v>
      </c>
      <c r="B908" t="s">
        <v>250</v>
      </c>
      <c r="C908" t="s">
        <v>0</v>
      </c>
      <c r="D908" t="s">
        <v>227</v>
      </c>
      <c r="E908" t="s">
        <v>189</v>
      </c>
      <c r="F908" t="s">
        <v>231</v>
      </c>
      <c r="G908" t="s">
        <v>242</v>
      </c>
      <c r="H908" s="53">
        <v>15</v>
      </c>
      <c r="I908" s="53">
        <v>0</v>
      </c>
      <c r="J908" s="53">
        <v>0</v>
      </c>
      <c r="K908" s="53">
        <v>0</v>
      </c>
      <c r="L908" s="53">
        <v>0</v>
      </c>
      <c r="M908" s="53">
        <v>0</v>
      </c>
      <c r="N908" s="53">
        <v>0</v>
      </c>
      <c r="O908" s="53">
        <v>0</v>
      </c>
      <c r="P908" s="53">
        <v>0</v>
      </c>
      <c r="Q908" s="53">
        <v>0</v>
      </c>
      <c r="R908" s="53">
        <v>0</v>
      </c>
      <c r="S908" s="53">
        <v>0</v>
      </c>
      <c r="T908" s="53">
        <v>0</v>
      </c>
      <c r="U908" s="53">
        <v>0</v>
      </c>
      <c r="V908" s="53">
        <v>0</v>
      </c>
      <c r="W908" s="53">
        <v>0</v>
      </c>
      <c r="X908" s="53">
        <v>0</v>
      </c>
      <c r="Y908" s="53">
        <v>0</v>
      </c>
      <c r="Z908" s="53">
        <v>0</v>
      </c>
      <c r="AA908" s="53">
        <v>0</v>
      </c>
      <c r="AB908" s="53">
        <v>0</v>
      </c>
      <c r="AC908" s="53">
        <v>0</v>
      </c>
      <c r="AD908" s="53">
        <v>0</v>
      </c>
      <c r="AE908" s="53">
        <v>0</v>
      </c>
      <c r="AF908" s="53">
        <v>0</v>
      </c>
      <c r="AG908" s="53">
        <v>0</v>
      </c>
      <c r="AH908" s="53">
        <v>0</v>
      </c>
      <c r="AI908" s="53">
        <v>0</v>
      </c>
      <c r="AJ908" s="53">
        <v>0</v>
      </c>
      <c r="AK908" s="53">
        <v>0</v>
      </c>
      <c r="AL908" s="53">
        <v>0</v>
      </c>
      <c r="AM908" s="53">
        <v>0</v>
      </c>
      <c r="AN908" s="53">
        <v>0</v>
      </c>
      <c r="AO908" s="53">
        <v>0</v>
      </c>
      <c r="AP908" s="53">
        <v>0</v>
      </c>
      <c r="AQ908" s="53">
        <v>0</v>
      </c>
      <c r="AR908" s="53">
        <v>0</v>
      </c>
      <c r="AS908" s="53">
        <v>0</v>
      </c>
      <c r="AT908" s="53">
        <v>0</v>
      </c>
      <c r="AU908" s="53">
        <v>0</v>
      </c>
      <c r="AV908" s="53">
        <v>0</v>
      </c>
      <c r="AW908" s="53">
        <v>0</v>
      </c>
      <c r="AX908" s="53">
        <v>0</v>
      </c>
      <c r="AY908" s="53">
        <v>0</v>
      </c>
      <c r="AZ908" s="53">
        <v>0</v>
      </c>
      <c r="BA908" s="53">
        <v>0</v>
      </c>
      <c r="BB908" s="53">
        <v>0</v>
      </c>
      <c r="BC908" s="53">
        <v>0</v>
      </c>
      <c r="BD908" s="53">
        <v>0</v>
      </c>
      <c r="BE908" s="53">
        <v>0</v>
      </c>
      <c r="BF908" s="53">
        <v>0</v>
      </c>
      <c r="BG908" s="53">
        <v>0</v>
      </c>
      <c r="BH908" s="53">
        <v>0</v>
      </c>
      <c r="BI908" s="53">
        <v>0</v>
      </c>
      <c r="BJ908" s="53">
        <v>0</v>
      </c>
      <c r="BK908" s="53">
        <v>0</v>
      </c>
      <c r="BL908" s="53">
        <v>0</v>
      </c>
      <c r="BM908" s="53">
        <v>0</v>
      </c>
      <c r="BN908" s="53">
        <v>0</v>
      </c>
      <c r="BO908" s="53">
        <v>0</v>
      </c>
      <c r="BP908" s="53">
        <v>0</v>
      </c>
      <c r="BQ908" s="53">
        <v>0</v>
      </c>
      <c r="BR908" s="53">
        <v>0</v>
      </c>
      <c r="BS908" s="53">
        <v>0</v>
      </c>
      <c r="BT908" s="53">
        <v>0</v>
      </c>
      <c r="BU908" s="53">
        <v>0</v>
      </c>
      <c r="BV908" s="53">
        <v>0</v>
      </c>
      <c r="BW908" s="53">
        <v>0</v>
      </c>
      <c r="BX908" s="53">
        <v>0</v>
      </c>
      <c r="BY908" s="53">
        <v>0</v>
      </c>
      <c r="BZ908" s="53">
        <v>0</v>
      </c>
      <c r="CA908" s="53">
        <v>0</v>
      </c>
      <c r="CB908" s="53">
        <v>0</v>
      </c>
      <c r="CC908" s="53">
        <v>0</v>
      </c>
      <c r="CD908" s="53">
        <v>0</v>
      </c>
      <c r="CE908" s="53">
        <v>0</v>
      </c>
      <c r="CF908" s="53">
        <v>0</v>
      </c>
      <c r="CG908" s="53">
        <v>0</v>
      </c>
      <c r="CH908" s="53">
        <v>0</v>
      </c>
      <c r="CI908" s="53">
        <v>0</v>
      </c>
      <c r="CJ908" s="53">
        <v>0</v>
      </c>
      <c r="CK908" s="53">
        <v>0</v>
      </c>
      <c r="CL908" s="53">
        <v>0</v>
      </c>
      <c r="CM908" s="53">
        <v>0</v>
      </c>
      <c r="CN908" s="53">
        <v>0</v>
      </c>
      <c r="CO908" s="53">
        <v>0</v>
      </c>
      <c r="CP908" s="53">
        <v>0</v>
      </c>
      <c r="CQ908" s="53">
        <v>0</v>
      </c>
      <c r="CR908" s="53">
        <v>0</v>
      </c>
      <c r="CS908" s="53">
        <v>0</v>
      </c>
      <c r="CT908" s="53">
        <v>0</v>
      </c>
      <c r="CU908" s="53">
        <v>0</v>
      </c>
      <c r="CV908" s="53">
        <v>0</v>
      </c>
      <c r="CW908" s="53">
        <v>0</v>
      </c>
      <c r="CX908" s="53">
        <v>0</v>
      </c>
      <c r="CY908" s="53">
        <v>0</v>
      </c>
      <c r="CZ908" s="53">
        <v>0</v>
      </c>
      <c r="DA908" s="53">
        <v>0</v>
      </c>
      <c r="DB908" s="53">
        <v>0</v>
      </c>
      <c r="DC908" s="53">
        <v>0</v>
      </c>
      <c r="DD908" s="53">
        <v>0</v>
      </c>
      <c r="DE908" s="53">
        <v>0</v>
      </c>
      <c r="DF908" s="53">
        <v>0</v>
      </c>
      <c r="DG908" s="53">
        <v>0</v>
      </c>
      <c r="DH908" s="53">
        <v>0</v>
      </c>
      <c r="DI908" s="53">
        <v>0</v>
      </c>
      <c r="DJ908" s="53">
        <v>0</v>
      </c>
      <c r="DK908" s="53">
        <v>0</v>
      </c>
      <c r="DL908" s="53">
        <v>0</v>
      </c>
      <c r="DM908" s="53">
        <v>0</v>
      </c>
      <c r="DN908" s="53">
        <v>0</v>
      </c>
      <c r="DO908" s="53">
        <v>0</v>
      </c>
      <c r="DP908" s="53">
        <v>0</v>
      </c>
      <c r="DQ908" s="53">
        <v>0</v>
      </c>
      <c r="DR908" s="53">
        <v>0</v>
      </c>
      <c r="DS908" s="53">
        <v>0</v>
      </c>
      <c r="DT908" s="53">
        <v>0</v>
      </c>
      <c r="DU908" s="53">
        <v>0</v>
      </c>
      <c r="DV908" s="53">
        <v>0</v>
      </c>
      <c r="DW908" s="53">
        <v>0</v>
      </c>
      <c r="DX908" s="53">
        <v>0</v>
      </c>
      <c r="DY908" s="53">
        <v>0</v>
      </c>
      <c r="DZ908" s="53">
        <v>0</v>
      </c>
      <c r="EA908" s="53">
        <v>0</v>
      </c>
      <c r="EB908" s="53">
        <v>0</v>
      </c>
      <c r="EC908" s="53">
        <v>0</v>
      </c>
      <c r="ED908" s="53">
        <v>0</v>
      </c>
      <c r="EE908" s="53">
        <v>0</v>
      </c>
      <c r="EF908" s="53">
        <v>0</v>
      </c>
      <c r="EG908" s="53">
        <v>0</v>
      </c>
      <c r="EH908" s="53">
        <v>0</v>
      </c>
      <c r="EI908" s="53">
        <v>0</v>
      </c>
      <c r="EJ908" s="53">
        <v>0</v>
      </c>
      <c r="EK908" s="53">
        <v>0</v>
      </c>
      <c r="EL908" s="53">
        <v>0</v>
      </c>
      <c r="EM908" s="53">
        <v>0</v>
      </c>
      <c r="EN908" s="53">
        <v>0</v>
      </c>
      <c r="EO908" s="53">
        <v>0</v>
      </c>
      <c r="EP908" s="53">
        <v>0</v>
      </c>
      <c r="EQ908" s="53">
        <v>0</v>
      </c>
      <c r="ER908" s="53">
        <v>0</v>
      </c>
      <c r="ES908" s="53">
        <v>0</v>
      </c>
      <c r="ET908" s="53">
        <v>0</v>
      </c>
      <c r="EU908" s="53">
        <v>0</v>
      </c>
      <c r="EV908" s="53">
        <v>0</v>
      </c>
      <c r="EW908" s="53">
        <v>55.41</v>
      </c>
      <c r="EX908" s="53">
        <v>55.151820000000001</v>
      </c>
      <c r="EY908" s="53">
        <v>54.71</v>
      </c>
      <c r="EZ908" s="53">
        <v>54.472729999999999</v>
      </c>
      <c r="FA908" s="53">
        <v>54.045459999999999</v>
      </c>
      <c r="FB908" s="53">
        <v>53.659089999999999</v>
      </c>
      <c r="FC908" s="53">
        <v>53.521819999999998</v>
      </c>
      <c r="FD908" s="53">
        <v>53.825449999999996</v>
      </c>
      <c r="FE908" s="53">
        <v>55.345460000000003</v>
      </c>
      <c r="FF908" s="53">
        <v>57.66818</v>
      </c>
      <c r="FG908" s="53">
        <v>60.591819999999998</v>
      </c>
      <c r="FH908" s="53">
        <v>63.419089999999997</v>
      </c>
      <c r="FI908" s="53">
        <v>65.246359999999996</v>
      </c>
      <c r="FJ908" s="53">
        <v>65.813640000000007</v>
      </c>
      <c r="FK908" s="53">
        <v>66.557270000000003</v>
      </c>
      <c r="FL908" s="53">
        <v>66.76455</v>
      </c>
      <c r="FM908" s="53">
        <v>66.09545</v>
      </c>
      <c r="FN908" s="53">
        <v>64.914540000000002</v>
      </c>
      <c r="FO908" s="53">
        <v>63.209090000000003</v>
      </c>
      <c r="FP908" s="53">
        <v>60.659089999999999</v>
      </c>
      <c r="FQ908" s="53">
        <v>58.681820000000002</v>
      </c>
      <c r="FR908" s="53">
        <v>57.620910000000002</v>
      </c>
      <c r="FS908" s="53">
        <v>56.852730000000001</v>
      </c>
      <c r="FT908" s="53">
        <v>56.231819999999999</v>
      </c>
      <c r="FU908" s="53">
        <v>50</v>
      </c>
      <c r="FV908" s="53">
        <v>45.404670000000003</v>
      </c>
      <c r="FW908" s="53">
        <v>13.49259</v>
      </c>
      <c r="FX908" s="53">
        <v>0</v>
      </c>
    </row>
    <row r="909" spans="1:180" x14ac:dyDescent="0.3">
      <c r="A909" t="s">
        <v>174</v>
      </c>
      <c r="B909" t="s">
        <v>250</v>
      </c>
      <c r="C909" t="s">
        <v>0</v>
      </c>
      <c r="D909" t="s">
        <v>248</v>
      </c>
      <c r="E909" t="s">
        <v>189</v>
      </c>
      <c r="F909" t="s">
        <v>231</v>
      </c>
      <c r="G909" t="s">
        <v>242</v>
      </c>
      <c r="H909" s="53">
        <v>15</v>
      </c>
      <c r="I909" s="53">
        <v>0</v>
      </c>
      <c r="J909" s="53">
        <v>0</v>
      </c>
      <c r="K909" s="53">
        <v>0</v>
      </c>
      <c r="L909" s="53">
        <v>0</v>
      </c>
      <c r="M909" s="53">
        <v>0</v>
      </c>
      <c r="N909" s="53">
        <v>0</v>
      </c>
      <c r="O909" s="53">
        <v>0</v>
      </c>
      <c r="P909" s="53">
        <v>0</v>
      </c>
      <c r="Q909" s="53">
        <v>0</v>
      </c>
      <c r="R909" s="53">
        <v>0</v>
      </c>
      <c r="S909" s="53">
        <v>0</v>
      </c>
      <c r="T909" s="53">
        <v>0</v>
      </c>
      <c r="U909" s="53">
        <v>0</v>
      </c>
      <c r="V909" s="53">
        <v>0</v>
      </c>
      <c r="W909" s="53">
        <v>0</v>
      </c>
      <c r="X909" s="53">
        <v>0</v>
      </c>
      <c r="Y909" s="53">
        <v>0</v>
      </c>
      <c r="Z909" s="53">
        <v>0</v>
      </c>
      <c r="AA909" s="53">
        <v>0</v>
      </c>
      <c r="AB909" s="53">
        <v>0</v>
      </c>
      <c r="AC909" s="53">
        <v>0</v>
      </c>
      <c r="AD909" s="53">
        <v>0</v>
      </c>
      <c r="AE909" s="53">
        <v>0</v>
      </c>
      <c r="AF909" s="53">
        <v>0</v>
      </c>
      <c r="AG909" s="53">
        <v>0</v>
      </c>
      <c r="AH909" s="53">
        <v>0</v>
      </c>
      <c r="AI909" s="53">
        <v>0</v>
      </c>
      <c r="AJ909" s="53">
        <v>0</v>
      </c>
      <c r="AK909" s="53">
        <v>0</v>
      </c>
      <c r="AL909" s="53">
        <v>0</v>
      </c>
      <c r="AM909" s="53">
        <v>0</v>
      </c>
      <c r="AN909" s="53">
        <v>0</v>
      </c>
      <c r="AO909" s="53">
        <v>0</v>
      </c>
      <c r="AP909" s="53">
        <v>0</v>
      </c>
      <c r="AQ909" s="53">
        <v>0</v>
      </c>
      <c r="AR909" s="53">
        <v>0</v>
      </c>
      <c r="AS909" s="53">
        <v>0</v>
      </c>
      <c r="AT909" s="53">
        <v>0</v>
      </c>
      <c r="AU909" s="53">
        <v>0</v>
      </c>
      <c r="AV909" s="53">
        <v>0</v>
      </c>
      <c r="AW909" s="53">
        <v>0</v>
      </c>
      <c r="AX909" s="53">
        <v>0</v>
      </c>
      <c r="AY909" s="53">
        <v>0</v>
      </c>
      <c r="AZ909" s="53">
        <v>0</v>
      </c>
      <c r="BA909" s="53">
        <v>0</v>
      </c>
      <c r="BB909" s="53">
        <v>0</v>
      </c>
      <c r="BC909" s="53">
        <v>0</v>
      </c>
      <c r="BD909" s="53">
        <v>0</v>
      </c>
      <c r="BE909" s="53">
        <v>0</v>
      </c>
      <c r="BF909" s="53">
        <v>0</v>
      </c>
      <c r="BG909" s="53">
        <v>0</v>
      </c>
      <c r="BH909" s="53">
        <v>0</v>
      </c>
      <c r="BI909" s="53">
        <v>0</v>
      </c>
      <c r="BJ909" s="53">
        <v>0</v>
      </c>
      <c r="BK909" s="53">
        <v>0</v>
      </c>
      <c r="BL909" s="53">
        <v>0</v>
      </c>
      <c r="BM909" s="53">
        <v>0</v>
      </c>
      <c r="BN909" s="53">
        <v>0</v>
      </c>
      <c r="BO909" s="53">
        <v>0</v>
      </c>
      <c r="BP909" s="53">
        <v>0</v>
      </c>
      <c r="BQ909" s="53">
        <v>0</v>
      </c>
      <c r="BR909" s="53">
        <v>0</v>
      </c>
      <c r="BS909" s="53">
        <v>0</v>
      </c>
      <c r="BT909" s="53">
        <v>0</v>
      </c>
      <c r="BU909" s="53">
        <v>0</v>
      </c>
      <c r="BV909" s="53">
        <v>0</v>
      </c>
      <c r="BW909" s="53">
        <v>0</v>
      </c>
      <c r="BX909" s="53">
        <v>0</v>
      </c>
      <c r="BY909" s="53">
        <v>0</v>
      </c>
      <c r="BZ909" s="53">
        <v>0</v>
      </c>
      <c r="CA909" s="53">
        <v>0</v>
      </c>
      <c r="CB909" s="53">
        <v>0</v>
      </c>
      <c r="CC909" s="53">
        <v>0</v>
      </c>
      <c r="CD909" s="53">
        <v>0</v>
      </c>
      <c r="CE909" s="53">
        <v>0</v>
      </c>
      <c r="CF909" s="53">
        <v>0</v>
      </c>
      <c r="CG909" s="53">
        <v>0</v>
      </c>
      <c r="CH909" s="53">
        <v>0</v>
      </c>
      <c r="CI909" s="53">
        <v>0</v>
      </c>
      <c r="CJ909" s="53">
        <v>0</v>
      </c>
      <c r="CK909" s="53">
        <v>0</v>
      </c>
      <c r="CL909" s="53">
        <v>0</v>
      </c>
      <c r="CM909" s="53">
        <v>0</v>
      </c>
      <c r="CN909" s="53">
        <v>0</v>
      </c>
      <c r="CO909" s="53">
        <v>0</v>
      </c>
      <c r="CP909" s="53">
        <v>0</v>
      </c>
      <c r="CQ909" s="53">
        <v>0</v>
      </c>
      <c r="CR909" s="53">
        <v>0</v>
      </c>
      <c r="CS909" s="53">
        <v>0</v>
      </c>
      <c r="CT909" s="53">
        <v>0</v>
      </c>
      <c r="CU909" s="53">
        <v>0</v>
      </c>
      <c r="CV909" s="53">
        <v>0</v>
      </c>
      <c r="CW909" s="53">
        <v>0</v>
      </c>
      <c r="CX909" s="53">
        <v>0</v>
      </c>
      <c r="CY909" s="53">
        <v>0</v>
      </c>
      <c r="CZ909" s="53">
        <v>0</v>
      </c>
      <c r="DA909" s="53">
        <v>0</v>
      </c>
      <c r="DB909" s="53">
        <v>0</v>
      </c>
      <c r="DC909" s="53">
        <v>0</v>
      </c>
      <c r="DD909" s="53">
        <v>0</v>
      </c>
      <c r="DE909" s="53">
        <v>0</v>
      </c>
      <c r="DF909" s="53">
        <v>0</v>
      </c>
      <c r="DG909" s="53">
        <v>0</v>
      </c>
      <c r="DH909" s="53">
        <v>0</v>
      </c>
      <c r="DI909" s="53">
        <v>0</v>
      </c>
      <c r="DJ909" s="53">
        <v>0</v>
      </c>
      <c r="DK909" s="53">
        <v>0</v>
      </c>
      <c r="DL909" s="53">
        <v>0</v>
      </c>
      <c r="DM909" s="53">
        <v>0</v>
      </c>
      <c r="DN909" s="53">
        <v>0</v>
      </c>
      <c r="DO909" s="53">
        <v>0</v>
      </c>
      <c r="DP909" s="53">
        <v>0</v>
      </c>
      <c r="DQ909" s="53">
        <v>0</v>
      </c>
      <c r="DR909" s="53">
        <v>0</v>
      </c>
      <c r="DS909" s="53">
        <v>0</v>
      </c>
      <c r="DT909" s="53">
        <v>0</v>
      </c>
      <c r="DU909" s="53">
        <v>0</v>
      </c>
      <c r="DV909" s="53">
        <v>0</v>
      </c>
      <c r="DW909" s="53">
        <v>0</v>
      </c>
      <c r="DX909" s="53">
        <v>0</v>
      </c>
      <c r="DY909" s="53">
        <v>0</v>
      </c>
      <c r="DZ909" s="53">
        <v>0</v>
      </c>
      <c r="EA909" s="53">
        <v>0</v>
      </c>
      <c r="EB909" s="53">
        <v>0</v>
      </c>
      <c r="EC909" s="53">
        <v>0</v>
      </c>
      <c r="ED909" s="53">
        <v>0</v>
      </c>
      <c r="EE909" s="53">
        <v>0</v>
      </c>
      <c r="EF909" s="53">
        <v>0</v>
      </c>
      <c r="EG909" s="53">
        <v>0</v>
      </c>
      <c r="EH909" s="53">
        <v>0</v>
      </c>
      <c r="EI909" s="53">
        <v>0</v>
      </c>
      <c r="EJ909" s="53">
        <v>0</v>
      </c>
      <c r="EK909" s="53">
        <v>0</v>
      </c>
      <c r="EL909" s="53">
        <v>0</v>
      </c>
      <c r="EM909" s="53">
        <v>0</v>
      </c>
      <c r="EN909" s="53">
        <v>0</v>
      </c>
      <c r="EO909" s="53">
        <v>0</v>
      </c>
      <c r="EP909" s="53">
        <v>0</v>
      </c>
      <c r="EQ909" s="53">
        <v>0</v>
      </c>
      <c r="ER909" s="53">
        <v>0</v>
      </c>
      <c r="ES909" s="53">
        <v>0</v>
      </c>
      <c r="ET909" s="53">
        <v>0</v>
      </c>
      <c r="EU909" s="53">
        <v>0</v>
      </c>
      <c r="EV909" s="53">
        <v>0</v>
      </c>
      <c r="EW909" s="53">
        <v>57.584449999999997</v>
      </c>
      <c r="EX909" s="53">
        <v>56.92445</v>
      </c>
      <c r="EY909" s="53">
        <v>56.32</v>
      </c>
      <c r="EZ909" s="53">
        <v>55.831110000000002</v>
      </c>
      <c r="FA909" s="53">
        <v>55.248890000000003</v>
      </c>
      <c r="FB909" s="53">
        <v>55.108890000000002</v>
      </c>
      <c r="FC909" s="53">
        <v>54.813330000000001</v>
      </c>
      <c r="FD909" s="53">
        <v>55.166670000000003</v>
      </c>
      <c r="FE909" s="53">
        <v>56.637779999999999</v>
      </c>
      <c r="FF909" s="53">
        <v>58.464440000000003</v>
      </c>
      <c r="FG909" s="53">
        <v>61.12</v>
      </c>
      <c r="FH909" s="53">
        <v>63.72222</v>
      </c>
      <c r="FI909" s="53">
        <v>65.14</v>
      </c>
      <c r="FJ909" s="53">
        <v>65.713329999999999</v>
      </c>
      <c r="FK909" s="53">
        <v>66.397779999999997</v>
      </c>
      <c r="FL909" s="53">
        <v>66.084440000000001</v>
      </c>
      <c r="FM909" s="53">
        <v>64.815550000000002</v>
      </c>
      <c r="FN909" s="53">
        <v>63.982219999999998</v>
      </c>
      <c r="FO909" s="53">
        <v>62.962220000000002</v>
      </c>
      <c r="FP909" s="53">
        <v>60.884450000000001</v>
      </c>
      <c r="FQ909" s="53">
        <v>59.128889999999998</v>
      </c>
      <c r="FR909" s="53">
        <v>57.911110000000001</v>
      </c>
      <c r="FS909" s="53">
        <v>57.337780000000002</v>
      </c>
      <c r="FT909" s="53">
        <v>56.784439999999996</v>
      </c>
      <c r="FU909" s="53">
        <v>50</v>
      </c>
      <c r="FV909" s="53">
        <v>45.404670000000003</v>
      </c>
      <c r="FW909" s="53">
        <v>13.49259</v>
      </c>
      <c r="FX909" s="53">
        <v>0</v>
      </c>
    </row>
    <row r="910" spans="1:180" x14ac:dyDescent="0.3">
      <c r="A910" t="s">
        <v>174</v>
      </c>
      <c r="B910" t="s">
        <v>250</v>
      </c>
      <c r="C910" t="s">
        <v>0</v>
      </c>
      <c r="D910" t="s">
        <v>227</v>
      </c>
      <c r="E910" t="s">
        <v>190</v>
      </c>
      <c r="F910" t="s">
        <v>231</v>
      </c>
      <c r="G910" t="s">
        <v>242</v>
      </c>
      <c r="H910" s="53">
        <v>15</v>
      </c>
      <c r="I910" s="53">
        <v>0</v>
      </c>
      <c r="J910" s="53">
        <v>0</v>
      </c>
      <c r="K910" s="53">
        <v>0</v>
      </c>
      <c r="L910" s="53">
        <v>0</v>
      </c>
      <c r="M910" s="53">
        <v>0</v>
      </c>
      <c r="N910" s="53">
        <v>0</v>
      </c>
      <c r="O910" s="53">
        <v>0</v>
      </c>
      <c r="P910" s="53">
        <v>0</v>
      </c>
      <c r="Q910" s="53">
        <v>0</v>
      </c>
      <c r="R910" s="53">
        <v>0</v>
      </c>
      <c r="S910" s="53">
        <v>0</v>
      </c>
      <c r="T910" s="53">
        <v>0</v>
      </c>
      <c r="U910" s="53">
        <v>0</v>
      </c>
      <c r="V910" s="53">
        <v>0</v>
      </c>
      <c r="W910" s="53">
        <v>0</v>
      </c>
      <c r="X910" s="53">
        <v>0</v>
      </c>
      <c r="Y910" s="53">
        <v>0</v>
      </c>
      <c r="Z910" s="53">
        <v>0</v>
      </c>
      <c r="AA910" s="53">
        <v>0</v>
      </c>
      <c r="AB910" s="53">
        <v>0</v>
      </c>
      <c r="AC910" s="53">
        <v>0</v>
      </c>
      <c r="AD910" s="53">
        <v>0</v>
      </c>
      <c r="AE910" s="53">
        <v>0</v>
      </c>
      <c r="AF910" s="53">
        <v>0</v>
      </c>
      <c r="AG910" s="53">
        <v>0</v>
      </c>
      <c r="AH910" s="53">
        <v>0</v>
      </c>
      <c r="AI910" s="53">
        <v>0</v>
      </c>
      <c r="AJ910" s="53">
        <v>0</v>
      </c>
      <c r="AK910" s="53">
        <v>0</v>
      </c>
      <c r="AL910" s="53">
        <v>0</v>
      </c>
      <c r="AM910" s="53">
        <v>0</v>
      </c>
      <c r="AN910" s="53">
        <v>0</v>
      </c>
      <c r="AO910" s="53">
        <v>0</v>
      </c>
      <c r="AP910" s="53">
        <v>0</v>
      </c>
      <c r="AQ910" s="53">
        <v>0</v>
      </c>
      <c r="AR910" s="53">
        <v>0</v>
      </c>
      <c r="AS910" s="53">
        <v>0</v>
      </c>
      <c r="AT910" s="53">
        <v>0</v>
      </c>
      <c r="AU910" s="53">
        <v>0</v>
      </c>
      <c r="AV910" s="53">
        <v>0</v>
      </c>
      <c r="AW910" s="53">
        <v>0</v>
      </c>
      <c r="AX910" s="53">
        <v>0</v>
      </c>
      <c r="AY910" s="53">
        <v>0</v>
      </c>
      <c r="AZ910" s="53">
        <v>0</v>
      </c>
      <c r="BA910" s="53">
        <v>0</v>
      </c>
      <c r="BB910" s="53">
        <v>0</v>
      </c>
      <c r="BC910" s="53">
        <v>0</v>
      </c>
      <c r="BD910" s="53">
        <v>0</v>
      </c>
      <c r="BE910" s="53">
        <v>0</v>
      </c>
      <c r="BF910" s="53">
        <v>0</v>
      </c>
      <c r="BG910" s="53">
        <v>0</v>
      </c>
      <c r="BH910" s="53">
        <v>0</v>
      </c>
      <c r="BI910" s="53">
        <v>0</v>
      </c>
      <c r="BJ910" s="53">
        <v>0</v>
      </c>
      <c r="BK910" s="53">
        <v>0</v>
      </c>
      <c r="BL910" s="53">
        <v>0</v>
      </c>
      <c r="BM910" s="53">
        <v>0</v>
      </c>
      <c r="BN910" s="53">
        <v>0</v>
      </c>
      <c r="BO910" s="53">
        <v>0</v>
      </c>
      <c r="BP910" s="53">
        <v>0</v>
      </c>
      <c r="BQ910" s="53">
        <v>0</v>
      </c>
      <c r="BR910" s="53">
        <v>0</v>
      </c>
      <c r="BS910" s="53">
        <v>0</v>
      </c>
      <c r="BT910" s="53">
        <v>0</v>
      </c>
      <c r="BU910" s="53">
        <v>0</v>
      </c>
      <c r="BV910" s="53">
        <v>0</v>
      </c>
      <c r="BW910" s="53">
        <v>0</v>
      </c>
      <c r="BX910" s="53">
        <v>0</v>
      </c>
      <c r="BY910" s="53">
        <v>0</v>
      </c>
      <c r="BZ910" s="53">
        <v>0</v>
      </c>
      <c r="CA910" s="53">
        <v>0</v>
      </c>
      <c r="CB910" s="53">
        <v>0</v>
      </c>
      <c r="CC910" s="53">
        <v>0</v>
      </c>
      <c r="CD910" s="53">
        <v>0</v>
      </c>
      <c r="CE910" s="53">
        <v>0</v>
      </c>
      <c r="CF910" s="53">
        <v>0</v>
      </c>
      <c r="CG910" s="53">
        <v>0</v>
      </c>
      <c r="CH910" s="53">
        <v>0</v>
      </c>
      <c r="CI910" s="53">
        <v>0</v>
      </c>
      <c r="CJ910" s="53">
        <v>0</v>
      </c>
      <c r="CK910" s="53">
        <v>0</v>
      </c>
      <c r="CL910" s="53">
        <v>0</v>
      </c>
      <c r="CM910" s="53">
        <v>0</v>
      </c>
      <c r="CN910" s="53">
        <v>0</v>
      </c>
      <c r="CO910" s="53">
        <v>0</v>
      </c>
      <c r="CP910" s="53">
        <v>0</v>
      </c>
      <c r="CQ910" s="53">
        <v>0</v>
      </c>
      <c r="CR910" s="53">
        <v>0</v>
      </c>
      <c r="CS910" s="53">
        <v>0</v>
      </c>
      <c r="CT910" s="53">
        <v>0</v>
      </c>
      <c r="CU910" s="53">
        <v>0</v>
      </c>
      <c r="CV910" s="53">
        <v>0</v>
      </c>
      <c r="CW910" s="53">
        <v>0</v>
      </c>
      <c r="CX910" s="53">
        <v>0</v>
      </c>
      <c r="CY910" s="53">
        <v>0</v>
      </c>
      <c r="CZ910" s="53">
        <v>0</v>
      </c>
      <c r="DA910" s="53">
        <v>0</v>
      </c>
      <c r="DB910" s="53">
        <v>0</v>
      </c>
      <c r="DC910" s="53">
        <v>0</v>
      </c>
      <c r="DD910" s="53">
        <v>0</v>
      </c>
      <c r="DE910" s="53">
        <v>0</v>
      </c>
      <c r="DF910" s="53">
        <v>0</v>
      </c>
      <c r="DG910" s="53">
        <v>0</v>
      </c>
      <c r="DH910" s="53">
        <v>0</v>
      </c>
      <c r="DI910" s="53">
        <v>0</v>
      </c>
      <c r="DJ910" s="53">
        <v>0</v>
      </c>
      <c r="DK910" s="53">
        <v>0</v>
      </c>
      <c r="DL910" s="53">
        <v>0</v>
      </c>
      <c r="DM910" s="53">
        <v>0</v>
      </c>
      <c r="DN910" s="53">
        <v>0</v>
      </c>
      <c r="DO910" s="53">
        <v>0</v>
      </c>
      <c r="DP910" s="53">
        <v>0</v>
      </c>
      <c r="DQ910" s="53">
        <v>0</v>
      </c>
      <c r="DR910" s="53">
        <v>0</v>
      </c>
      <c r="DS910" s="53">
        <v>0</v>
      </c>
      <c r="DT910" s="53">
        <v>0</v>
      </c>
      <c r="DU910" s="53">
        <v>0</v>
      </c>
      <c r="DV910" s="53">
        <v>0</v>
      </c>
      <c r="DW910" s="53">
        <v>0</v>
      </c>
      <c r="DX910" s="53">
        <v>0</v>
      </c>
      <c r="DY910" s="53">
        <v>0</v>
      </c>
      <c r="DZ910" s="53">
        <v>0</v>
      </c>
      <c r="EA910" s="53">
        <v>0</v>
      </c>
      <c r="EB910" s="53">
        <v>0</v>
      </c>
      <c r="EC910" s="53">
        <v>0</v>
      </c>
      <c r="ED910" s="53">
        <v>0</v>
      </c>
      <c r="EE910" s="53">
        <v>0</v>
      </c>
      <c r="EF910" s="53">
        <v>0</v>
      </c>
      <c r="EG910" s="53">
        <v>0</v>
      </c>
      <c r="EH910" s="53">
        <v>0</v>
      </c>
      <c r="EI910" s="53">
        <v>0</v>
      </c>
      <c r="EJ910" s="53">
        <v>0</v>
      </c>
      <c r="EK910" s="53">
        <v>0</v>
      </c>
      <c r="EL910" s="53">
        <v>0</v>
      </c>
      <c r="EM910" s="53">
        <v>0</v>
      </c>
      <c r="EN910" s="53">
        <v>0</v>
      </c>
      <c r="EO910" s="53">
        <v>0</v>
      </c>
      <c r="EP910" s="53">
        <v>0</v>
      </c>
      <c r="EQ910" s="53">
        <v>0</v>
      </c>
      <c r="ER910" s="53">
        <v>0</v>
      </c>
      <c r="ES910" s="53">
        <v>0</v>
      </c>
      <c r="ET910" s="53">
        <v>0</v>
      </c>
      <c r="EU910" s="53">
        <v>0</v>
      </c>
      <c r="EV910" s="53">
        <v>0</v>
      </c>
      <c r="EW910" s="53">
        <v>53.51238</v>
      </c>
      <c r="EX910" s="53">
        <v>53.06476</v>
      </c>
      <c r="EY910" s="53">
        <v>52.632379999999998</v>
      </c>
      <c r="EZ910" s="53">
        <v>52.151429999999998</v>
      </c>
      <c r="FA910" s="53">
        <v>52.021900000000002</v>
      </c>
      <c r="FB910" s="53">
        <v>51.620950000000001</v>
      </c>
      <c r="FC910" s="53">
        <v>51.423810000000003</v>
      </c>
      <c r="FD910" s="53">
        <v>51.778100000000002</v>
      </c>
      <c r="FE910" s="53">
        <v>53.612380000000002</v>
      </c>
      <c r="FF910" s="53">
        <v>56.354289999999999</v>
      </c>
      <c r="FG910" s="53">
        <v>59.535240000000002</v>
      </c>
      <c r="FH910" s="53">
        <v>62.639049999999997</v>
      </c>
      <c r="FI910" s="53">
        <v>64.33905</v>
      </c>
      <c r="FJ910" s="53">
        <v>64.526660000000007</v>
      </c>
      <c r="FK910" s="53">
        <v>64.739040000000003</v>
      </c>
      <c r="FL910" s="53">
        <v>64.722849999999994</v>
      </c>
      <c r="FM910" s="53">
        <v>64.256190000000004</v>
      </c>
      <c r="FN910" s="53">
        <v>62.929519999999997</v>
      </c>
      <c r="FO910" s="53">
        <v>61.10286</v>
      </c>
      <c r="FP910" s="53">
        <v>58.82</v>
      </c>
      <c r="FQ910" s="53">
        <v>57.076189999999997</v>
      </c>
      <c r="FR910" s="53">
        <v>55.7</v>
      </c>
      <c r="FS910" s="53">
        <v>54.810470000000002</v>
      </c>
      <c r="FT910" s="53">
        <v>53.960949999999997</v>
      </c>
      <c r="FU910" s="53">
        <v>50</v>
      </c>
      <c r="FV910" s="53">
        <v>37.986499999999999</v>
      </c>
      <c r="FW910" s="53">
        <v>11.85589</v>
      </c>
      <c r="FX910" s="53">
        <v>0</v>
      </c>
    </row>
    <row r="911" spans="1:180" x14ac:dyDescent="0.3">
      <c r="A911" t="s">
        <v>174</v>
      </c>
      <c r="B911" t="s">
        <v>250</v>
      </c>
      <c r="C911" t="s">
        <v>0</v>
      </c>
      <c r="D911" t="s">
        <v>248</v>
      </c>
      <c r="E911" t="s">
        <v>188</v>
      </c>
      <c r="F911" t="s">
        <v>231</v>
      </c>
      <c r="G911" t="s">
        <v>242</v>
      </c>
      <c r="H911" s="53">
        <v>15</v>
      </c>
      <c r="I911" s="53">
        <v>0</v>
      </c>
      <c r="J911" s="53">
        <v>0</v>
      </c>
      <c r="K911" s="53">
        <v>0</v>
      </c>
      <c r="L911" s="53">
        <v>0</v>
      </c>
      <c r="M911" s="53">
        <v>0</v>
      </c>
      <c r="N911" s="53">
        <v>0</v>
      </c>
      <c r="O911" s="53">
        <v>0</v>
      </c>
      <c r="P911" s="53">
        <v>0</v>
      </c>
      <c r="Q911" s="53">
        <v>0</v>
      </c>
      <c r="R911" s="53">
        <v>0</v>
      </c>
      <c r="S911" s="53">
        <v>0</v>
      </c>
      <c r="T911" s="53">
        <v>0</v>
      </c>
      <c r="U911" s="53">
        <v>0</v>
      </c>
      <c r="V911" s="53">
        <v>0</v>
      </c>
      <c r="W911" s="53">
        <v>0</v>
      </c>
      <c r="X911" s="53">
        <v>0</v>
      </c>
      <c r="Y911" s="53">
        <v>0</v>
      </c>
      <c r="Z911" s="53">
        <v>0</v>
      </c>
      <c r="AA911" s="53">
        <v>0</v>
      </c>
      <c r="AB911" s="53">
        <v>0</v>
      </c>
      <c r="AC911" s="53">
        <v>0</v>
      </c>
      <c r="AD911" s="53">
        <v>0</v>
      </c>
      <c r="AE911" s="53">
        <v>0</v>
      </c>
      <c r="AF911" s="53">
        <v>0</v>
      </c>
      <c r="AG911" s="53">
        <v>0</v>
      </c>
      <c r="AH911" s="53">
        <v>0</v>
      </c>
      <c r="AI911" s="53">
        <v>0</v>
      </c>
      <c r="AJ911" s="53">
        <v>0</v>
      </c>
      <c r="AK911" s="53">
        <v>0</v>
      </c>
      <c r="AL911" s="53">
        <v>0</v>
      </c>
      <c r="AM911" s="53">
        <v>0</v>
      </c>
      <c r="AN911" s="53">
        <v>0</v>
      </c>
      <c r="AO911" s="53">
        <v>0</v>
      </c>
      <c r="AP911" s="53">
        <v>0</v>
      </c>
      <c r="AQ911" s="53">
        <v>0</v>
      </c>
      <c r="AR911" s="53">
        <v>0</v>
      </c>
      <c r="AS911" s="53">
        <v>0</v>
      </c>
      <c r="AT911" s="53">
        <v>0</v>
      </c>
      <c r="AU911" s="53">
        <v>0</v>
      </c>
      <c r="AV911" s="53">
        <v>0</v>
      </c>
      <c r="AW911" s="53">
        <v>0</v>
      </c>
      <c r="AX911" s="53">
        <v>0</v>
      </c>
      <c r="AY911" s="53">
        <v>0</v>
      </c>
      <c r="AZ911" s="53">
        <v>0</v>
      </c>
      <c r="BA911" s="53">
        <v>0</v>
      </c>
      <c r="BB911" s="53">
        <v>0</v>
      </c>
      <c r="BC911" s="53">
        <v>0</v>
      </c>
      <c r="BD911" s="53">
        <v>0</v>
      </c>
      <c r="BE911" s="53">
        <v>0</v>
      </c>
      <c r="BF911" s="53">
        <v>0</v>
      </c>
      <c r="BG911" s="53">
        <v>0</v>
      </c>
      <c r="BH911" s="53">
        <v>0</v>
      </c>
      <c r="BI911" s="53">
        <v>0</v>
      </c>
      <c r="BJ911" s="53">
        <v>0</v>
      </c>
      <c r="BK911" s="53">
        <v>0</v>
      </c>
      <c r="BL911" s="53">
        <v>0</v>
      </c>
      <c r="BM911" s="53">
        <v>0</v>
      </c>
      <c r="BN911" s="53">
        <v>0</v>
      </c>
      <c r="BO911" s="53">
        <v>0</v>
      </c>
      <c r="BP911" s="53">
        <v>0</v>
      </c>
      <c r="BQ911" s="53">
        <v>0</v>
      </c>
      <c r="BR911" s="53">
        <v>0</v>
      </c>
      <c r="BS911" s="53">
        <v>0</v>
      </c>
      <c r="BT911" s="53">
        <v>0</v>
      </c>
      <c r="BU911" s="53">
        <v>0</v>
      </c>
      <c r="BV911" s="53">
        <v>0</v>
      </c>
      <c r="BW911" s="53">
        <v>0</v>
      </c>
      <c r="BX911" s="53">
        <v>0</v>
      </c>
      <c r="BY911" s="53">
        <v>0</v>
      </c>
      <c r="BZ911" s="53">
        <v>0</v>
      </c>
      <c r="CA911" s="53">
        <v>0</v>
      </c>
      <c r="CB911" s="53">
        <v>0</v>
      </c>
      <c r="CC911" s="53">
        <v>0</v>
      </c>
      <c r="CD911" s="53">
        <v>0</v>
      </c>
      <c r="CE911" s="53">
        <v>0</v>
      </c>
      <c r="CF911" s="53">
        <v>0</v>
      </c>
      <c r="CG911" s="53">
        <v>0</v>
      </c>
      <c r="CH911" s="53">
        <v>0</v>
      </c>
      <c r="CI911" s="53">
        <v>0</v>
      </c>
      <c r="CJ911" s="53">
        <v>0</v>
      </c>
      <c r="CK911" s="53">
        <v>0</v>
      </c>
      <c r="CL911" s="53">
        <v>0</v>
      </c>
      <c r="CM911" s="53">
        <v>0</v>
      </c>
      <c r="CN911" s="53">
        <v>0</v>
      </c>
      <c r="CO911" s="53">
        <v>0</v>
      </c>
      <c r="CP911" s="53">
        <v>0</v>
      </c>
      <c r="CQ911" s="53">
        <v>0</v>
      </c>
      <c r="CR911" s="53">
        <v>0</v>
      </c>
      <c r="CS911" s="53">
        <v>0</v>
      </c>
      <c r="CT911" s="53">
        <v>0</v>
      </c>
      <c r="CU911" s="53">
        <v>0</v>
      </c>
      <c r="CV911" s="53">
        <v>0</v>
      </c>
      <c r="CW911" s="53">
        <v>0</v>
      </c>
      <c r="CX911" s="53">
        <v>0</v>
      </c>
      <c r="CY911" s="53">
        <v>0</v>
      </c>
      <c r="CZ911" s="53">
        <v>0</v>
      </c>
      <c r="DA911" s="53">
        <v>0</v>
      </c>
      <c r="DB911" s="53">
        <v>0</v>
      </c>
      <c r="DC911" s="53">
        <v>0</v>
      </c>
      <c r="DD911" s="53">
        <v>0</v>
      </c>
      <c r="DE911" s="53">
        <v>0</v>
      </c>
      <c r="DF911" s="53">
        <v>0</v>
      </c>
      <c r="DG911" s="53">
        <v>0</v>
      </c>
      <c r="DH911" s="53">
        <v>0</v>
      </c>
      <c r="DI911" s="53">
        <v>0</v>
      </c>
      <c r="DJ911" s="53">
        <v>0</v>
      </c>
      <c r="DK911" s="53">
        <v>0</v>
      </c>
      <c r="DL911" s="53">
        <v>0</v>
      </c>
      <c r="DM911" s="53">
        <v>0</v>
      </c>
      <c r="DN911" s="53">
        <v>0</v>
      </c>
      <c r="DO911" s="53">
        <v>0</v>
      </c>
      <c r="DP911" s="53">
        <v>0</v>
      </c>
      <c r="DQ911" s="53">
        <v>0</v>
      </c>
      <c r="DR911" s="53">
        <v>0</v>
      </c>
      <c r="DS911" s="53">
        <v>0</v>
      </c>
      <c r="DT911" s="53">
        <v>0</v>
      </c>
      <c r="DU911" s="53">
        <v>0</v>
      </c>
      <c r="DV911" s="53">
        <v>0</v>
      </c>
      <c r="DW911" s="53">
        <v>0</v>
      </c>
      <c r="DX911" s="53">
        <v>0</v>
      </c>
      <c r="DY911" s="53">
        <v>0</v>
      </c>
      <c r="DZ911" s="53">
        <v>0</v>
      </c>
      <c r="EA911" s="53">
        <v>0</v>
      </c>
      <c r="EB911" s="53">
        <v>0</v>
      </c>
      <c r="EC911" s="53">
        <v>0</v>
      </c>
      <c r="ED911" s="53">
        <v>0</v>
      </c>
      <c r="EE911" s="53">
        <v>0</v>
      </c>
      <c r="EF911" s="53">
        <v>0</v>
      </c>
      <c r="EG911" s="53">
        <v>0</v>
      </c>
      <c r="EH911" s="53">
        <v>0</v>
      </c>
      <c r="EI911" s="53">
        <v>0</v>
      </c>
      <c r="EJ911" s="53">
        <v>0</v>
      </c>
      <c r="EK911" s="53">
        <v>0</v>
      </c>
      <c r="EL911" s="53">
        <v>0</v>
      </c>
      <c r="EM911" s="53">
        <v>0</v>
      </c>
      <c r="EN911" s="53">
        <v>0</v>
      </c>
      <c r="EO911" s="53">
        <v>0</v>
      </c>
      <c r="EP911" s="53">
        <v>0</v>
      </c>
      <c r="EQ911" s="53">
        <v>0</v>
      </c>
      <c r="ER911" s="53">
        <v>0</v>
      </c>
      <c r="ES911" s="53">
        <v>0</v>
      </c>
      <c r="ET911" s="53">
        <v>0</v>
      </c>
      <c r="EU911" s="53">
        <v>0</v>
      </c>
      <c r="EV911" s="53">
        <v>0</v>
      </c>
      <c r="EW911" s="53">
        <v>55.531999999999996</v>
      </c>
      <c r="EX911" s="53">
        <v>55.23</v>
      </c>
      <c r="EY911" s="53">
        <v>54.816000000000003</v>
      </c>
      <c r="EZ911" s="53">
        <v>54.591999999999999</v>
      </c>
      <c r="FA911" s="53">
        <v>54.277999999999999</v>
      </c>
      <c r="FB911" s="53">
        <v>53.985999999999997</v>
      </c>
      <c r="FC911" s="53">
        <v>53.752000000000002</v>
      </c>
      <c r="FD911" s="53">
        <v>54.042000000000002</v>
      </c>
      <c r="FE911" s="53">
        <v>55.316000000000003</v>
      </c>
      <c r="FF911" s="53">
        <v>57.481999999999999</v>
      </c>
      <c r="FG911" s="53">
        <v>60.088000000000001</v>
      </c>
      <c r="FH911" s="53">
        <v>62.887999999999998</v>
      </c>
      <c r="FI911" s="53">
        <v>64.617999999999995</v>
      </c>
      <c r="FJ911" s="53">
        <v>66.628</v>
      </c>
      <c r="FK911" s="53">
        <v>66.573999999999998</v>
      </c>
      <c r="FL911" s="53">
        <v>65.644000000000005</v>
      </c>
      <c r="FM911" s="53">
        <v>64.209999999999994</v>
      </c>
      <c r="FN911" s="53">
        <v>62.36</v>
      </c>
      <c r="FO911" s="53">
        <v>59.98</v>
      </c>
      <c r="FP911" s="53">
        <v>58.473999999999997</v>
      </c>
      <c r="FQ911" s="53">
        <v>57.171999999999997</v>
      </c>
      <c r="FR911" s="53">
        <v>56.591999999999999</v>
      </c>
      <c r="FS911" s="53">
        <v>56.238</v>
      </c>
      <c r="FT911" s="53">
        <v>55.921999999999997</v>
      </c>
      <c r="FU911" s="53">
        <v>50</v>
      </c>
      <c r="FV911" s="53">
        <v>46.725369999999998</v>
      </c>
      <c r="FW911" s="53">
        <v>12.67351</v>
      </c>
      <c r="FX911" s="53">
        <v>0</v>
      </c>
    </row>
    <row r="912" spans="1:180" x14ac:dyDescent="0.3">
      <c r="A912" t="s">
        <v>174</v>
      </c>
      <c r="B912" t="s">
        <v>250</v>
      </c>
      <c r="C912" t="s">
        <v>0</v>
      </c>
      <c r="D912" t="s">
        <v>248</v>
      </c>
      <c r="E912" t="s">
        <v>190</v>
      </c>
      <c r="F912" t="s">
        <v>231</v>
      </c>
      <c r="G912" t="s">
        <v>242</v>
      </c>
      <c r="H912" s="53">
        <v>15</v>
      </c>
      <c r="I912" s="53">
        <v>0</v>
      </c>
      <c r="J912" s="53">
        <v>0</v>
      </c>
      <c r="K912" s="53">
        <v>0</v>
      </c>
      <c r="L912" s="53">
        <v>0</v>
      </c>
      <c r="M912" s="53">
        <v>0</v>
      </c>
      <c r="N912" s="53">
        <v>0</v>
      </c>
      <c r="O912" s="53">
        <v>0</v>
      </c>
      <c r="P912" s="53">
        <v>0</v>
      </c>
      <c r="Q912" s="53">
        <v>0</v>
      </c>
      <c r="R912" s="53">
        <v>0</v>
      </c>
      <c r="S912" s="53">
        <v>0</v>
      </c>
      <c r="T912" s="53">
        <v>0</v>
      </c>
      <c r="U912" s="53">
        <v>0</v>
      </c>
      <c r="V912" s="53">
        <v>0</v>
      </c>
      <c r="W912" s="53">
        <v>0</v>
      </c>
      <c r="X912" s="53">
        <v>0</v>
      </c>
      <c r="Y912" s="53">
        <v>0</v>
      </c>
      <c r="Z912" s="53">
        <v>0</v>
      </c>
      <c r="AA912" s="53">
        <v>0</v>
      </c>
      <c r="AB912" s="53">
        <v>0</v>
      </c>
      <c r="AC912" s="53">
        <v>0</v>
      </c>
      <c r="AD912" s="53">
        <v>0</v>
      </c>
      <c r="AE912" s="53">
        <v>0</v>
      </c>
      <c r="AF912" s="53">
        <v>0</v>
      </c>
      <c r="AG912" s="53">
        <v>0</v>
      </c>
      <c r="AH912" s="53">
        <v>0</v>
      </c>
      <c r="AI912" s="53">
        <v>0</v>
      </c>
      <c r="AJ912" s="53">
        <v>0</v>
      </c>
      <c r="AK912" s="53">
        <v>0</v>
      </c>
      <c r="AL912" s="53">
        <v>0</v>
      </c>
      <c r="AM912" s="53">
        <v>0</v>
      </c>
      <c r="AN912" s="53">
        <v>0</v>
      </c>
      <c r="AO912" s="53">
        <v>0</v>
      </c>
      <c r="AP912" s="53">
        <v>0</v>
      </c>
      <c r="AQ912" s="53">
        <v>0</v>
      </c>
      <c r="AR912" s="53">
        <v>0</v>
      </c>
      <c r="AS912" s="53">
        <v>0</v>
      </c>
      <c r="AT912" s="53">
        <v>0</v>
      </c>
      <c r="AU912" s="53">
        <v>0</v>
      </c>
      <c r="AV912" s="53">
        <v>0</v>
      </c>
      <c r="AW912" s="53">
        <v>0</v>
      </c>
      <c r="AX912" s="53">
        <v>0</v>
      </c>
      <c r="AY912" s="53">
        <v>0</v>
      </c>
      <c r="AZ912" s="53">
        <v>0</v>
      </c>
      <c r="BA912" s="53">
        <v>0</v>
      </c>
      <c r="BB912" s="53">
        <v>0</v>
      </c>
      <c r="BC912" s="53">
        <v>0</v>
      </c>
      <c r="BD912" s="53">
        <v>0</v>
      </c>
      <c r="BE912" s="53">
        <v>0</v>
      </c>
      <c r="BF912" s="53">
        <v>0</v>
      </c>
      <c r="BG912" s="53">
        <v>0</v>
      </c>
      <c r="BH912" s="53">
        <v>0</v>
      </c>
      <c r="BI912" s="53">
        <v>0</v>
      </c>
      <c r="BJ912" s="53">
        <v>0</v>
      </c>
      <c r="BK912" s="53">
        <v>0</v>
      </c>
      <c r="BL912" s="53">
        <v>0</v>
      </c>
      <c r="BM912" s="53">
        <v>0</v>
      </c>
      <c r="BN912" s="53">
        <v>0</v>
      </c>
      <c r="BO912" s="53">
        <v>0</v>
      </c>
      <c r="BP912" s="53">
        <v>0</v>
      </c>
      <c r="BQ912" s="53">
        <v>0</v>
      </c>
      <c r="BR912" s="53">
        <v>0</v>
      </c>
      <c r="BS912" s="53">
        <v>0</v>
      </c>
      <c r="BT912" s="53">
        <v>0</v>
      </c>
      <c r="BU912" s="53">
        <v>0</v>
      </c>
      <c r="BV912" s="53">
        <v>0</v>
      </c>
      <c r="BW912" s="53">
        <v>0</v>
      </c>
      <c r="BX912" s="53">
        <v>0</v>
      </c>
      <c r="BY912" s="53">
        <v>0</v>
      </c>
      <c r="BZ912" s="53">
        <v>0</v>
      </c>
      <c r="CA912" s="53">
        <v>0</v>
      </c>
      <c r="CB912" s="53">
        <v>0</v>
      </c>
      <c r="CC912" s="53">
        <v>0</v>
      </c>
      <c r="CD912" s="53">
        <v>0</v>
      </c>
      <c r="CE912" s="53">
        <v>0</v>
      </c>
      <c r="CF912" s="53">
        <v>0</v>
      </c>
      <c r="CG912" s="53">
        <v>0</v>
      </c>
      <c r="CH912" s="53">
        <v>0</v>
      </c>
      <c r="CI912" s="53">
        <v>0</v>
      </c>
      <c r="CJ912" s="53">
        <v>0</v>
      </c>
      <c r="CK912" s="53">
        <v>0</v>
      </c>
      <c r="CL912" s="53">
        <v>0</v>
      </c>
      <c r="CM912" s="53">
        <v>0</v>
      </c>
      <c r="CN912" s="53">
        <v>0</v>
      </c>
      <c r="CO912" s="53">
        <v>0</v>
      </c>
      <c r="CP912" s="53">
        <v>0</v>
      </c>
      <c r="CQ912" s="53">
        <v>0</v>
      </c>
      <c r="CR912" s="53">
        <v>0</v>
      </c>
      <c r="CS912" s="53">
        <v>0</v>
      </c>
      <c r="CT912" s="53">
        <v>0</v>
      </c>
      <c r="CU912" s="53">
        <v>0</v>
      </c>
      <c r="CV912" s="53">
        <v>0</v>
      </c>
      <c r="CW912" s="53">
        <v>0</v>
      </c>
      <c r="CX912" s="53">
        <v>0</v>
      </c>
      <c r="CY912" s="53">
        <v>0</v>
      </c>
      <c r="CZ912" s="53">
        <v>0</v>
      </c>
      <c r="DA912" s="53">
        <v>0</v>
      </c>
      <c r="DB912" s="53">
        <v>0</v>
      </c>
      <c r="DC912" s="53">
        <v>0</v>
      </c>
      <c r="DD912" s="53">
        <v>0</v>
      </c>
      <c r="DE912" s="53">
        <v>0</v>
      </c>
      <c r="DF912" s="53">
        <v>0</v>
      </c>
      <c r="DG912" s="53">
        <v>0</v>
      </c>
      <c r="DH912" s="53">
        <v>0</v>
      </c>
      <c r="DI912" s="53">
        <v>0</v>
      </c>
      <c r="DJ912" s="53">
        <v>0</v>
      </c>
      <c r="DK912" s="53">
        <v>0</v>
      </c>
      <c r="DL912" s="53">
        <v>0</v>
      </c>
      <c r="DM912" s="53">
        <v>0</v>
      </c>
      <c r="DN912" s="53">
        <v>0</v>
      </c>
      <c r="DO912" s="53">
        <v>0</v>
      </c>
      <c r="DP912" s="53">
        <v>0</v>
      </c>
      <c r="DQ912" s="53">
        <v>0</v>
      </c>
      <c r="DR912" s="53">
        <v>0</v>
      </c>
      <c r="DS912" s="53">
        <v>0</v>
      </c>
      <c r="DT912" s="53">
        <v>0</v>
      </c>
      <c r="DU912" s="53">
        <v>0</v>
      </c>
      <c r="DV912" s="53">
        <v>0</v>
      </c>
      <c r="DW912" s="53">
        <v>0</v>
      </c>
      <c r="DX912" s="53">
        <v>0</v>
      </c>
      <c r="DY912" s="53">
        <v>0</v>
      </c>
      <c r="DZ912" s="53">
        <v>0</v>
      </c>
      <c r="EA912" s="53">
        <v>0</v>
      </c>
      <c r="EB912" s="53">
        <v>0</v>
      </c>
      <c r="EC912" s="53">
        <v>0</v>
      </c>
      <c r="ED912" s="53">
        <v>0</v>
      </c>
      <c r="EE912" s="53">
        <v>0</v>
      </c>
      <c r="EF912" s="53">
        <v>0</v>
      </c>
      <c r="EG912" s="53">
        <v>0</v>
      </c>
      <c r="EH912" s="53">
        <v>0</v>
      </c>
      <c r="EI912" s="53">
        <v>0</v>
      </c>
      <c r="EJ912" s="53">
        <v>0</v>
      </c>
      <c r="EK912" s="53">
        <v>0</v>
      </c>
      <c r="EL912" s="53">
        <v>0</v>
      </c>
      <c r="EM912" s="53">
        <v>0</v>
      </c>
      <c r="EN912" s="53">
        <v>0</v>
      </c>
      <c r="EO912" s="53">
        <v>0</v>
      </c>
      <c r="EP912" s="53">
        <v>0</v>
      </c>
      <c r="EQ912" s="53">
        <v>0</v>
      </c>
      <c r="ER912" s="53">
        <v>0</v>
      </c>
      <c r="ES912" s="53">
        <v>0</v>
      </c>
      <c r="ET912" s="53">
        <v>0</v>
      </c>
      <c r="EU912" s="53">
        <v>0</v>
      </c>
      <c r="EV912" s="53">
        <v>0</v>
      </c>
      <c r="EW912" s="53">
        <v>54.611109999999996</v>
      </c>
      <c r="EX912" s="53">
        <v>54.446669999999997</v>
      </c>
      <c r="EY912" s="53">
        <v>54.48</v>
      </c>
      <c r="EZ912" s="53">
        <v>54.404449999999997</v>
      </c>
      <c r="FA912" s="53">
        <v>54.391109999999998</v>
      </c>
      <c r="FB912" s="53">
        <v>54.748890000000003</v>
      </c>
      <c r="FC912" s="53">
        <v>54.59778</v>
      </c>
      <c r="FD912" s="53">
        <v>54.77111</v>
      </c>
      <c r="FE912" s="53">
        <v>55.382219999999997</v>
      </c>
      <c r="FF912" s="53">
        <v>56.77111</v>
      </c>
      <c r="FG912" s="53">
        <v>58.757779999999997</v>
      </c>
      <c r="FH912" s="53">
        <v>61.346670000000003</v>
      </c>
      <c r="FI912" s="53">
        <v>63.07555</v>
      </c>
      <c r="FJ912" s="53">
        <v>64.166659999999993</v>
      </c>
      <c r="FK912" s="53">
        <v>65.033330000000007</v>
      </c>
      <c r="FL912" s="53">
        <v>65.2</v>
      </c>
      <c r="FM912" s="53">
        <v>64.573329999999999</v>
      </c>
      <c r="FN912" s="53">
        <v>62.99333</v>
      </c>
      <c r="FO912" s="53">
        <v>61.455550000000002</v>
      </c>
      <c r="FP912" s="53">
        <v>59.517780000000002</v>
      </c>
      <c r="FQ912" s="53">
        <v>58.202219999999997</v>
      </c>
      <c r="FR912" s="53">
        <v>56.913330000000002</v>
      </c>
      <c r="FS912" s="53">
        <v>56.122219999999999</v>
      </c>
      <c r="FT912" s="53">
        <v>55.5</v>
      </c>
      <c r="FU912" s="53">
        <v>50</v>
      </c>
      <c r="FV912" s="53">
        <v>37.986499999999999</v>
      </c>
      <c r="FW912" s="53">
        <v>11.85589</v>
      </c>
      <c r="FX912" s="53">
        <v>0</v>
      </c>
    </row>
    <row r="913" spans="1:180" x14ac:dyDescent="0.3">
      <c r="A913" t="s">
        <v>174</v>
      </c>
      <c r="B913" t="s">
        <v>250</v>
      </c>
      <c r="C913" t="s">
        <v>0</v>
      </c>
      <c r="D913" t="s">
        <v>248</v>
      </c>
      <c r="E913" t="s">
        <v>187</v>
      </c>
      <c r="F913" t="s">
        <v>231</v>
      </c>
      <c r="G913" t="s">
        <v>242</v>
      </c>
      <c r="H913" s="53">
        <v>15</v>
      </c>
      <c r="I913" s="53">
        <v>0</v>
      </c>
      <c r="J913" s="53">
        <v>0</v>
      </c>
      <c r="K913" s="53">
        <v>0</v>
      </c>
      <c r="L913" s="53">
        <v>0</v>
      </c>
      <c r="M913" s="53">
        <v>0</v>
      </c>
      <c r="N913" s="53">
        <v>0</v>
      </c>
      <c r="O913" s="53">
        <v>0</v>
      </c>
      <c r="P913" s="53">
        <v>0</v>
      </c>
      <c r="Q913" s="53">
        <v>0</v>
      </c>
      <c r="R913" s="53">
        <v>0</v>
      </c>
      <c r="S913" s="53">
        <v>0</v>
      </c>
      <c r="T913" s="53">
        <v>0</v>
      </c>
      <c r="U913" s="53">
        <v>0</v>
      </c>
      <c r="V913" s="53">
        <v>0</v>
      </c>
      <c r="W913" s="53">
        <v>0</v>
      </c>
      <c r="X913" s="53">
        <v>0</v>
      </c>
      <c r="Y913" s="53">
        <v>0</v>
      </c>
      <c r="Z913" s="53">
        <v>0</v>
      </c>
      <c r="AA913" s="53">
        <v>0</v>
      </c>
      <c r="AB913" s="53">
        <v>0</v>
      </c>
      <c r="AC913" s="53">
        <v>0</v>
      </c>
      <c r="AD913" s="53">
        <v>0</v>
      </c>
      <c r="AE913" s="53">
        <v>0</v>
      </c>
      <c r="AF913" s="53">
        <v>0</v>
      </c>
      <c r="AG913" s="53">
        <v>0</v>
      </c>
      <c r="AH913" s="53">
        <v>0</v>
      </c>
      <c r="AI913" s="53">
        <v>0</v>
      </c>
      <c r="AJ913" s="53">
        <v>0</v>
      </c>
      <c r="AK913" s="53">
        <v>0</v>
      </c>
      <c r="AL913" s="53">
        <v>0</v>
      </c>
      <c r="AM913" s="53">
        <v>0</v>
      </c>
      <c r="AN913" s="53">
        <v>0</v>
      </c>
      <c r="AO913" s="53">
        <v>0</v>
      </c>
      <c r="AP913" s="53">
        <v>0</v>
      </c>
      <c r="AQ913" s="53">
        <v>0</v>
      </c>
      <c r="AR913" s="53">
        <v>0</v>
      </c>
      <c r="AS913" s="53">
        <v>0</v>
      </c>
      <c r="AT913" s="53">
        <v>0</v>
      </c>
      <c r="AU913" s="53">
        <v>0</v>
      </c>
      <c r="AV913" s="53">
        <v>0</v>
      </c>
      <c r="AW913" s="53">
        <v>0</v>
      </c>
      <c r="AX913" s="53">
        <v>0</v>
      </c>
      <c r="AY913" s="53">
        <v>0</v>
      </c>
      <c r="AZ913" s="53">
        <v>0</v>
      </c>
      <c r="BA913" s="53">
        <v>0</v>
      </c>
      <c r="BB913" s="53">
        <v>0</v>
      </c>
      <c r="BC913" s="53">
        <v>0</v>
      </c>
      <c r="BD913" s="53">
        <v>0</v>
      </c>
      <c r="BE913" s="53">
        <v>0</v>
      </c>
      <c r="BF913" s="53">
        <v>0</v>
      </c>
      <c r="BG913" s="53">
        <v>0</v>
      </c>
      <c r="BH913" s="53">
        <v>0</v>
      </c>
      <c r="BI913" s="53">
        <v>0</v>
      </c>
      <c r="BJ913" s="53">
        <v>0</v>
      </c>
      <c r="BK913" s="53">
        <v>0</v>
      </c>
      <c r="BL913" s="53">
        <v>0</v>
      </c>
      <c r="BM913" s="53">
        <v>0</v>
      </c>
      <c r="BN913" s="53">
        <v>0</v>
      </c>
      <c r="BO913" s="53">
        <v>0</v>
      </c>
      <c r="BP913" s="53">
        <v>0</v>
      </c>
      <c r="BQ913" s="53">
        <v>0</v>
      </c>
      <c r="BR913" s="53">
        <v>0</v>
      </c>
      <c r="BS913" s="53">
        <v>0</v>
      </c>
      <c r="BT913" s="53">
        <v>0</v>
      </c>
      <c r="BU913" s="53">
        <v>0</v>
      </c>
      <c r="BV913" s="53">
        <v>0</v>
      </c>
      <c r="BW913" s="53">
        <v>0</v>
      </c>
      <c r="BX913" s="53">
        <v>0</v>
      </c>
      <c r="BY913" s="53">
        <v>0</v>
      </c>
      <c r="BZ913" s="53">
        <v>0</v>
      </c>
      <c r="CA913" s="53">
        <v>0</v>
      </c>
      <c r="CB913" s="53">
        <v>0</v>
      </c>
      <c r="CC913" s="53">
        <v>0</v>
      </c>
      <c r="CD913" s="53">
        <v>0</v>
      </c>
      <c r="CE913" s="53">
        <v>0</v>
      </c>
      <c r="CF913" s="53">
        <v>0</v>
      </c>
      <c r="CG913" s="53">
        <v>0</v>
      </c>
      <c r="CH913" s="53">
        <v>0</v>
      </c>
      <c r="CI913" s="53">
        <v>0</v>
      </c>
      <c r="CJ913" s="53">
        <v>0</v>
      </c>
      <c r="CK913" s="53">
        <v>0</v>
      </c>
      <c r="CL913" s="53">
        <v>0</v>
      </c>
      <c r="CM913" s="53">
        <v>0</v>
      </c>
      <c r="CN913" s="53">
        <v>0</v>
      </c>
      <c r="CO913" s="53">
        <v>0</v>
      </c>
      <c r="CP913" s="53">
        <v>0</v>
      </c>
      <c r="CQ913" s="53">
        <v>0</v>
      </c>
      <c r="CR913" s="53">
        <v>0</v>
      </c>
      <c r="CS913" s="53">
        <v>0</v>
      </c>
      <c r="CT913" s="53">
        <v>0</v>
      </c>
      <c r="CU913" s="53">
        <v>0</v>
      </c>
      <c r="CV913" s="53">
        <v>0</v>
      </c>
      <c r="CW913" s="53">
        <v>0</v>
      </c>
      <c r="CX913" s="53">
        <v>0</v>
      </c>
      <c r="CY913" s="53">
        <v>0</v>
      </c>
      <c r="CZ913" s="53">
        <v>0</v>
      </c>
      <c r="DA913" s="53">
        <v>0</v>
      </c>
      <c r="DB913" s="53">
        <v>0</v>
      </c>
      <c r="DC913" s="53">
        <v>0</v>
      </c>
      <c r="DD913" s="53">
        <v>0</v>
      </c>
      <c r="DE913" s="53">
        <v>0</v>
      </c>
      <c r="DF913" s="53">
        <v>0</v>
      </c>
      <c r="DG913" s="53">
        <v>0</v>
      </c>
      <c r="DH913" s="53">
        <v>0</v>
      </c>
      <c r="DI913" s="53">
        <v>0</v>
      </c>
      <c r="DJ913" s="53">
        <v>0</v>
      </c>
      <c r="DK913" s="53">
        <v>0</v>
      </c>
      <c r="DL913" s="53">
        <v>0</v>
      </c>
      <c r="DM913" s="53">
        <v>0</v>
      </c>
      <c r="DN913" s="53">
        <v>0</v>
      </c>
      <c r="DO913" s="53">
        <v>0</v>
      </c>
      <c r="DP913" s="53">
        <v>0</v>
      </c>
      <c r="DQ913" s="53">
        <v>0</v>
      </c>
      <c r="DR913" s="53">
        <v>0</v>
      </c>
      <c r="DS913" s="53">
        <v>0</v>
      </c>
      <c r="DT913" s="53">
        <v>0</v>
      </c>
      <c r="DU913" s="53">
        <v>0</v>
      </c>
      <c r="DV913" s="53">
        <v>0</v>
      </c>
      <c r="DW913" s="53">
        <v>0</v>
      </c>
      <c r="DX913" s="53">
        <v>0</v>
      </c>
      <c r="DY913" s="53">
        <v>0</v>
      </c>
      <c r="DZ913" s="53">
        <v>0</v>
      </c>
      <c r="EA913" s="53">
        <v>0</v>
      </c>
      <c r="EB913" s="53">
        <v>0</v>
      </c>
      <c r="EC913" s="53">
        <v>0</v>
      </c>
      <c r="ED913" s="53">
        <v>0</v>
      </c>
      <c r="EE913" s="53">
        <v>0</v>
      </c>
      <c r="EF913" s="53">
        <v>0</v>
      </c>
      <c r="EG913" s="53">
        <v>0</v>
      </c>
      <c r="EH913" s="53">
        <v>0</v>
      </c>
      <c r="EI913" s="53">
        <v>0</v>
      </c>
      <c r="EJ913" s="53">
        <v>0</v>
      </c>
      <c r="EK913" s="53">
        <v>0</v>
      </c>
      <c r="EL913" s="53">
        <v>0</v>
      </c>
      <c r="EM913" s="53">
        <v>0</v>
      </c>
      <c r="EN913" s="53">
        <v>0</v>
      </c>
      <c r="EO913" s="53">
        <v>0</v>
      </c>
      <c r="EP913" s="53">
        <v>0</v>
      </c>
      <c r="EQ913" s="53">
        <v>0</v>
      </c>
      <c r="ER913" s="53">
        <v>0</v>
      </c>
      <c r="ES913" s="53">
        <v>0</v>
      </c>
      <c r="ET913" s="53">
        <v>0</v>
      </c>
      <c r="EU913" s="53">
        <v>0</v>
      </c>
      <c r="EV913" s="53">
        <v>0</v>
      </c>
      <c r="EW913" s="53">
        <v>56.202500000000001</v>
      </c>
      <c r="EX913" s="53">
        <v>55.77</v>
      </c>
      <c r="EY913" s="53">
        <v>55.162500000000001</v>
      </c>
      <c r="EZ913" s="53">
        <v>54.805</v>
      </c>
      <c r="FA913" s="53">
        <v>54.142499999999998</v>
      </c>
      <c r="FB913" s="53">
        <v>53.7575</v>
      </c>
      <c r="FC913" s="53">
        <v>53.762500000000003</v>
      </c>
      <c r="FD913" s="53">
        <v>55.234999999999999</v>
      </c>
      <c r="FE913" s="53">
        <v>57.865000000000002</v>
      </c>
      <c r="FF913" s="53">
        <v>60.702500000000001</v>
      </c>
      <c r="FG913" s="53">
        <v>63.067500000000003</v>
      </c>
      <c r="FH913" s="53">
        <v>64.652500000000003</v>
      </c>
      <c r="FI913" s="53">
        <v>64.444999999999993</v>
      </c>
      <c r="FJ913" s="53">
        <v>65.112499999999997</v>
      </c>
      <c r="FK913" s="53">
        <v>66.737499999999997</v>
      </c>
      <c r="FL913" s="53">
        <v>66.947500000000005</v>
      </c>
      <c r="FM913" s="53">
        <v>66.325000000000003</v>
      </c>
      <c r="FN913" s="53">
        <v>65.265000000000001</v>
      </c>
      <c r="FO913" s="53">
        <v>63.88</v>
      </c>
      <c r="FP913" s="53">
        <v>61.702500000000001</v>
      </c>
      <c r="FQ913" s="53">
        <v>59.715000000000003</v>
      </c>
      <c r="FR913" s="53">
        <v>58.2425</v>
      </c>
      <c r="FS913" s="53">
        <v>57.64</v>
      </c>
      <c r="FT913" s="53">
        <v>57.107500000000002</v>
      </c>
      <c r="FU913" s="53">
        <v>50</v>
      </c>
      <c r="FV913" s="53">
        <v>50.965400000000002</v>
      </c>
      <c r="FW913" s="53">
        <v>14.76249</v>
      </c>
      <c r="FX913" s="53">
        <v>0</v>
      </c>
    </row>
    <row r="914" spans="1:180" x14ac:dyDescent="0.3">
      <c r="A914" t="s">
        <v>174</v>
      </c>
      <c r="B914" t="s">
        <v>250</v>
      </c>
      <c r="C914" t="s">
        <v>0</v>
      </c>
      <c r="D914" t="s">
        <v>227</v>
      </c>
      <c r="E914" t="s">
        <v>189</v>
      </c>
      <c r="F914" t="s">
        <v>232</v>
      </c>
      <c r="G914" t="s">
        <v>242</v>
      </c>
      <c r="H914" s="53">
        <v>9</v>
      </c>
      <c r="I914" s="53">
        <v>0</v>
      </c>
      <c r="J914" s="53">
        <v>0</v>
      </c>
      <c r="K914" s="53">
        <v>0</v>
      </c>
      <c r="L914" s="53">
        <v>0</v>
      </c>
      <c r="M914" s="53">
        <v>0</v>
      </c>
      <c r="N914" s="53">
        <v>0</v>
      </c>
      <c r="O914" s="53">
        <v>0</v>
      </c>
      <c r="P914" s="53">
        <v>0</v>
      </c>
      <c r="Q914" s="53">
        <v>0</v>
      </c>
      <c r="R914" s="53">
        <v>0</v>
      </c>
      <c r="S914" s="53">
        <v>0</v>
      </c>
      <c r="T914" s="53">
        <v>0</v>
      </c>
      <c r="U914" s="53">
        <v>0</v>
      </c>
      <c r="V914" s="53">
        <v>0</v>
      </c>
      <c r="W914" s="53">
        <v>0</v>
      </c>
      <c r="X914" s="53">
        <v>0</v>
      </c>
      <c r="Y914" s="53">
        <v>0</v>
      </c>
      <c r="Z914" s="53">
        <v>0</v>
      </c>
      <c r="AA914" s="53">
        <v>0</v>
      </c>
      <c r="AB914" s="53">
        <v>0</v>
      </c>
      <c r="AC914" s="53">
        <v>0</v>
      </c>
      <c r="AD914" s="53">
        <v>0</v>
      </c>
      <c r="AE914" s="53">
        <v>0</v>
      </c>
      <c r="AF914" s="53">
        <v>0</v>
      </c>
      <c r="AG914" s="53">
        <v>0</v>
      </c>
      <c r="AH914" s="53">
        <v>0</v>
      </c>
      <c r="AI914" s="53">
        <v>0</v>
      </c>
      <c r="AJ914" s="53">
        <v>0</v>
      </c>
      <c r="AK914" s="53">
        <v>0</v>
      </c>
      <c r="AL914" s="53">
        <v>0</v>
      </c>
      <c r="AM914" s="53">
        <v>0</v>
      </c>
      <c r="AN914" s="53">
        <v>0</v>
      </c>
      <c r="AO914" s="53">
        <v>0</v>
      </c>
      <c r="AP914" s="53">
        <v>0</v>
      </c>
      <c r="AQ914" s="53">
        <v>0</v>
      </c>
      <c r="AR914" s="53">
        <v>0</v>
      </c>
      <c r="AS914" s="53">
        <v>0</v>
      </c>
      <c r="AT914" s="53">
        <v>0</v>
      </c>
      <c r="AU914" s="53">
        <v>0</v>
      </c>
      <c r="AV914" s="53">
        <v>0</v>
      </c>
      <c r="AW914" s="53">
        <v>0</v>
      </c>
      <c r="AX914" s="53">
        <v>0</v>
      </c>
      <c r="AY914" s="53">
        <v>0</v>
      </c>
      <c r="AZ914" s="53">
        <v>0</v>
      </c>
      <c r="BA914" s="53">
        <v>0</v>
      </c>
      <c r="BB914" s="53">
        <v>0</v>
      </c>
      <c r="BC914" s="53">
        <v>0</v>
      </c>
      <c r="BD914" s="53">
        <v>0</v>
      </c>
      <c r="BE914" s="53">
        <v>0</v>
      </c>
      <c r="BF914" s="53">
        <v>0</v>
      </c>
      <c r="BG914" s="53">
        <v>0</v>
      </c>
      <c r="BH914" s="53">
        <v>0</v>
      </c>
      <c r="BI914" s="53">
        <v>0</v>
      </c>
      <c r="BJ914" s="53">
        <v>0</v>
      </c>
      <c r="BK914" s="53">
        <v>0</v>
      </c>
      <c r="BL914" s="53">
        <v>0</v>
      </c>
      <c r="BM914" s="53">
        <v>0</v>
      </c>
      <c r="BN914" s="53">
        <v>0</v>
      </c>
      <c r="BO914" s="53">
        <v>0</v>
      </c>
      <c r="BP914" s="53">
        <v>0</v>
      </c>
      <c r="BQ914" s="53">
        <v>0</v>
      </c>
      <c r="BR914" s="53">
        <v>0</v>
      </c>
      <c r="BS914" s="53">
        <v>0</v>
      </c>
      <c r="BT914" s="53">
        <v>0</v>
      </c>
      <c r="BU914" s="53">
        <v>0</v>
      </c>
      <c r="BV914" s="53">
        <v>0</v>
      </c>
      <c r="BW914" s="53">
        <v>0</v>
      </c>
      <c r="BX914" s="53">
        <v>0</v>
      </c>
      <c r="BY914" s="53">
        <v>0</v>
      </c>
      <c r="BZ914" s="53">
        <v>0</v>
      </c>
      <c r="CA914" s="53">
        <v>0</v>
      </c>
      <c r="CB914" s="53">
        <v>0</v>
      </c>
      <c r="CC914" s="53">
        <v>0</v>
      </c>
      <c r="CD914" s="53">
        <v>0</v>
      </c>
      <c r="CE914" s="53">
        <v>0</v>
      </c>
      <c r="CF914" s="53">
        <v>0</v>
      </c>
      <c r="CG914" s="53">
        <v>0</v>
      </c>
      <c r="CH914" s="53">
        <v>0</v>
      </c>
      <c r="CI914" s="53">
        <v>0</v>
      </c>
      <c r="CJ914" s="53">
        <v>0</v>
      </c>
      <c r="CK914" s="53">
        <v>0</v>
      </c>
      <c r="CL914" s="53">
        <v>0</v>
      </c>
      <c r="CM914" s="53">
        <v>0</v>
      </c>
      <c r="CN914" s="53">
        <v>0</v>
      </c>
      <c r="CO914" s="53">
        <v>0</v>
      </c>
      <c r="CP914" s="53">
        <v>0</v>
      </c>
      <c r="CQ914" s="53">
        <v>0</v>
      </c>
      <c r="CR914" s="53">
        <v>0</v>
      </c>
      <c r="CS914" s="53">
        <v>0</v>
      </c>
      <c r="CT914" s="53">
        <v>0</v>
      </c>
      <c r="CU914" s="53">
        <v>0</v>
      </c>
      <c r="CV914" s="53">
        <v>0</v>
      </c>
      <c r="CW914" s="53">
        <v>0</v>
      </c>
      <c r="CX914" s="53">
        <v>0</v>
      </c>
      <c r="CY914" s="53">
        <v>0</v>
      </c>
      <c r="CZ914" s="53">
        <v>0</v>
      </c>
      <c r="DA914" s="53">
        <v>0</v>
      </c>
      <c r="DB914" s="53">
        <v>0</v>
      </c>
      <c r="DC914" s="53">
        <v>0</v>
      </c>
      <c r="DD914" s="53">
        <v>0</v>
      </c>
      <c r="DE914" s="53">
        <v>0</v>
      </c>
      <c r="DF914" s="53">
        <v>0</v>
      </c>
      <c r="DG914" s="53">
        <v>0</v>
      </c>
      <c r="DH914" s="53">
        <v>0</v>
      </c>
      <c r="DI914" s="53">
        <v>0</v>
      </c>
      <c r="DJ914" s="53">
        <v>0</v>
      </c>
      <c r="DK914" s="53">
        <v>0</v>
      </c>
      <c r="DL914" s="53">
        <v>0</v>
      </c>
      <c r="DM914" s="53">
        <v>0</v>
      </c>
      <c r="DN914" s="53">
        <v>0</v>
      </c>
      <c r="DO914" s="53">
        <v>0</v>
      </c>
      <c r="DP914" s="53">
        <v>0</v>
      </c>
      <c r="DQ914" s="53">
        <v>0</v>
      </c>
      <c r="DR914" s="53">
        <v>0</v>
      </c>
      <c r="DS914" s="53">
        <v>0</v>
      </c>
      <c r="DT914" s="53">
        <v>0</v>
      </c>
      <c r="DU914" s="53">
        <v>0</v>
      </c>
      <c r="DV914" s="53">
        <v>0</v>
      </c>
      <c r="DW914" s="53">
        <v>0</v>
      </c>
      <c r="DX914" s="53">
        <v>0</v>
      </c>
      <c r="DY914" s="53">
        <v>0</v>
      </c>
      <c r="DZ914" s="53">
        <v>0</v>
      </c>
      <c r="EA914" s="53">
        <v>0</v>
      </c>
      <c r="EB914" s="53">
        <v>0</v>
      </c>
      <c r="EC914" s="53">
        <v>0</v>
      </c>
      <c r="ED914" s="53">
        <v>0</v>
      </c>
      <c r="EE914" s="53">
        <v>0</v>
      </c>
      <c r="EF914" s="53">
        <v>0</v>
      </c>
      <c r="EG914" s="53">
        <v>0</v>
      </c>
      <c r="EH914" s="53">
        <v>0</v>
      </c>
      <c r="EI914" s="53">
        <v>0</v>
      </c>
      <c r="EJ914" s="53">
        <v>0</v>
      </c>
      <c r="EK914" s="53">
        <v>0</v>
      </c>
      <c r="EL914" s="53">
        <v>0</v>
      </c>
      <c r="EM914" s="53">
        <v>0</v>
      </c>
      <c r="EN914" s="53">
        <v>0</v>
      </c>
      <c r="EO914" s="53">
        <v>0</v>
      </c>
      <c r="EP914" s="53">
        <v>0</v>
      </c>
      <c r="EQ914" s="53">
        <v>0</v>
      </c>
      <c r="ER914" s="53">
        <v>0</v>
      </c>
      <c r="ES914" s="53">
        <v>0</v>
      </c>
      <c r="ET914" s="53">
        <v>0</v>
      </c>
      <c r="EU914" s="53">
        <v>0</v>
      </c>
      <c r="EV914" s="53">
        <v>0</v>
      </c>
      <c r="EW914" s="53">
        <v>83.340909999999994</v>
      </c>
      <c r="EX914" s="53">
        <v>81.477270000000004</v>
      </c>
      <c r="EY914" s="53">
        <v>79.727270000000004</v>
      </c>
      <c r="EZ914" s="53">
        <v>78.113640000000004</v>
      </c>
      <c r="FA914" s="53">
        <v>76.454539999999994</v>
      </c>
      <c r="FB914" s="53">
        <v>75.204539999999994</v>
      </c>
      <c r="FC914" s="53">
        <v>74.136359999999996</v>
      </c>
      <c r="FD914" s="53">
        <v>75.568179999999998</v>
      </c>
      <c r="FE914" s="53">
        <v>79.181820000000002</v>
      </c>
      <c r="FF914" s="53">
        <v>82.727270000000004</v>
      </c>
      <c r="FG914" s="53">
        <v>86.181820000000002</v>
      </c>
      <c r="FH914" s="53">
        <v>89.295460000000006</v>
      </c>
      <c r="FI914" s="53">
        <v>92.204539999999994</v>
      </c>
      <c r="FJ914" s="53">
        <v>94.681820000000002</v>
      </c>
      <c r="FK914" s="53">
        <v>96.613640000000004</v>
      </c>
      <c r="FL914" s="53">
        <v>98.272729999999996</v>
      </c>
      <c r="FM914" s="53">
        <v>99.318179999999998</v>
      </c>
      <c r="FN914" s="53">
        <v>99.340909999999994</v>
      </c>
      <c r="FO914" s="53">
        <v>98.454539999999994</v>
      </c>
      <c r="FP914" s="53">
        <v>96.272729999999996</v>
      </c>
      <c r="FQ914" s="53">
        <v>93.363640000000004</v>
      </c>
      <c r="FR914" s="53">
        <v>90.681820000000002</v>
      </c>
      <c r="FS914" s="53">
        <v>87.818179999999998</v>
      </c>
      <c r="FT914" s="53">
        <v>85</v>
      </c>
      <c r="FU914" s="53">
        <v>58</v>
      </c>
      <c r="FV914" s="53">
        <v>32.276179999999997</v>
      </c>
      <c r="FW914" s="53">
        <v>9.4000869999999992</v>
      </c>
      <c r="FX914" s="53">
        <v>0</v>
      </c>
    </row>
    <row r="915" spans="1:180" x14ac:dyDescent="0.3">
      <c r="A915" t="s">
        <v>174</v>
      </c>
      <c r="B915" t="s">
        <v>250</v>
      </c>
      <c r="C915" t="s">
        <v>0</v>
      </c>
      <c r="D915" t="s">
        <v>227</v>
      </c>
      <c r="E915" t="s">
        <v>187</v>
      </c>
      <c r="F915" t="s">
        <v>232</v>
      </c>
      <c r="G915" t="s">
        <v>242</v>
      </c>
      <c r="H915" s="53">
        <v>9</v>
      </c>
      <c r="I915" s="53">
        <v>0</v>
      </c>
      <c r="J915" s="53">
        <v>0</v>
      </c>
      <c r="K915" s="53">
        <v>0</v>
      </c>
      <c r="L915" s="53">
        <v>0</v>
      </c>
      <c r="M915" s="53">
        <v>0</v>
      </c>
      <c r="N915" s="53">
        <v>0</v>
      </c>
      <c r="O915" s="53">
        <v>0</v>
      </c>
      <c r="P915" s="53">
        <v>0</v>
      </c>
      <c r="Q915" s="53">
        <v>0</v>
      </c>
      <c r="R915" s="53">
        <v>0</v>
      </c>
      <c r="S915" s="53">
        <v>0</v>
      </c>
      <c r="T915" s="53">
        <v>0</v>
      </c>
      <c r="U915" s="53">
        <v>0</v>
      </c>
      <c r="V915" s="53">
        <v>0</v>
      </c>
      <c r="W915" s="53">
        <v>0</v>
      </c>
      <c r="X915" s="53">
        <v>0</v>
      </c>
      <c r="Y915" s="53">
        <v>0</v>
      </c>
      <c r="Z915" s="53">
        <v>0</v>
      </c>
      <c r="AA915" s="53">
        <v>0</v>
      </c>
      <c r="AB915" s="53">
        <v>0</v>
      </c>
      <c r="AC915" s="53">
        <v>0</v>
      </c>
      <c r="AD915" s="53">
        <v>0</v>
      </c>
      <c r="AE915" s="53">
        <v>0</v>
      </c>
      <c r="AF915" s="53">
        <v>0</v>
      </c>
      <c r="AG915" s="53">
        <v>0</v>
      </c>
      <c r="AH915" s="53">
        <v>0</v>
      </c>
      <c r="AI915" s="53">
        <v>0</v>
      </c>
      <c r="AJ915" s="53">
        <v>0</v>
      </c>
      <c r="AK915" s="53">
        <v>0</v>
      </c>
      <c r="AL915" s="53">
        <v>0</v>
      </c>
      <c r="AM915" s="53">
        <v>0</v>
      </c>
      <c r="AN915" s="53">
        <v>0</v>
      </c>
      <c r="AO915" s="53">
        <v>0</v>
      </c>
      <c r="AP915" s="53">
        <v>0</v>
      </c>
      <c r="AQ915" s="53">
        <v>0</v>
      </c>
      <c r="AR915" s="53">
        <v>0</v>
      </c>
      <c r="AS915" s="53">
        <v>0</v>
      </c>
      <c r="AT915" s="53">
        <v>0</v>
      </c>
      <c r="AU915" s="53">
        <v>0</v>
      </c>
      <c r="AV915" s="53">
        <v>0</v>
      </c>
      <c r="AW915" s="53">
        <v>0</v>
      </c>
      <c r="AX915" s="53">
        <v>0</v>
      </c>
      <c r="AY915" s="53">
        <v>0</v>
      </c>
      <c r="AZ915" s="53">
        <v>0</v>
      </c>
      <c r="BA915" s="53">
        <v>0</v>
      </c>
      <c r="BB915" s="53">
        <v>0</v>
      </c>
      <c r="BC915" s="53">
        <v>0</v>
      </c>
      <c r="BD915" s="53">
        <v>0</v>
      </c>
      <c r="BE915" s="53">
        <v>0</v>
      </c>
      <c r="BF915" s="53">
        <v>0</v>
      </c>
      <c r="BG915" s="53">
        <v>0</v>
      </c>
      <c r="BH915" s="53">
        <v>0</v>
      </c>
      <c r="BI915" s="53">
        <v>0</v>
      </c>
      <c r="BJ915" s="53">
        <v>0</v>
      </c>
      <c r="BK915" s="53">
        <v>0</v>
      </c>
      <c r="BL915" s="53">
        <v>0</v>
      </c>
      <c r="BM915" s="53">
        <v>0</v>
      </c>
      <c r="BN915" s="53">
        <v>0</v>
      </c>
      <c r="BO915" s="53">
        <v>0</v>
      </c>
      <c r="BP915" s="53">
        <v>0</v>
      </c>
      <c r="BQ915" s="53">
        <v>0</v>
      </c>
      <c r="BR915" s="53">
        <v>0</v>
      </c>
      <c r="BS915" s="53">
        <v>0</v>
      </c>
      <c r="BT915" s="53">
        <v>0</v>
      </c>
      <c r="BU915" s="53">
        <v>0</v>
      </c>
      <c r="BV915" s="53">
        <v>0</v>
      </c>
      <c r="BW915" s="53">
        <v>0</v>
      </c>
      <c r="BX915" s="53">
        <v>0</v>
      </c>
      <c r="BY915" s="53">
        <v>0</v>
      </c>
      <c r="BZ915" s="53">
        <v>0</v>
      </c>
      <c r="CA915" s="53">
        <v>0</v>
      </c>
      <c r="CB915" s="53">
        <v>0</v>
      </c>
      <c r="CC915" s="53">
        <v>0</v>
      </c>
      <c r="CD915" s="53">
        <v>0</v>
      </c>
      <c r="CE915" s="53">
        <v>0</v>
      </c>
      <c r="CF915" s="53">
        <v>0</v>
      </c>
      <c r="CG915" s="53">
        <v>0</v>
      </c>
      <c r="CH915" s="53">
        <v>0</v>
      </c>
      <c r="CI915" s="53">
        <v>0</v>
      </c>
      <c r="CJ915" s="53">
        <v>0</v>
      </c>
      <c r="CK915" s="53">
        <v>0</v>
      </c>
      <c r="CL915" s="53">
        <v>0</v>
      </c>
      <c r="CM915" s="53">
        <v>0</v>
      </c>
      <c r="CN915" s="53">
        <v>0</v>
      </c>
      <c r="CO915" s="53">
        <v>0</v>
      </c>
      <c r="CP915" s="53">
        <v>0</v>
      </c>
      <c r="CQ915" s="53">
        <v>0</v>
      </c>
      <c r="CR915" s="53">
        <v>0</v>
      </c>
      <c r="CS915" s="53">
        <v>0</v>
      </c>
      <c r="CT915" s="53">
        <v>0</v>
      </c>
      <c r="CU915" s="53">
        <v>0</v>
      </c>
      <c r="CV915" s="53">
        <v>0</v>
      </c>
      <c r="CW915" s="53">
        <v>0</v>
      </c>
      <c r="CX915" s="53">
        <v>0</v>
      </c>
      <c r="CY915" s="53">
        <v>0</v>
      </c>
      <c r="CZ915" s="53">
        <v>0</v>
      </c>
      <c r="DA915" s="53">
        <v>0</v>
      </c>
      <c r="DB915" s="53">
        <v>0</v>
      </c>
      <c r="DC915" s="53">
        <v>0</v>
      </c>
      <c r="DD915" s="53">
        <v>0</v>
      </c>
      <c r="DE915" s="53">
        <v>0</v>
      </c>
      <c r="DF915" s="53">
        <v>0</v>
      </c>
      <c r="DG915" s="53">
        <v>0</v>
      </c>
      <c r="DH915" s="53">
        <v>0</v>
      </c>
      <c r="DI915" s="53">
        <v>0</v>
      </c>
      <c r="DJ915" s="53">
        <v>0</v>
      </c>
      <c r="DK915" s="53">
        <v>0</v>
      </c>
      <c r="DL915" s="53">
        <v>0</v>
      </c>
      <c r="DM915" s="53">
        <v>0</v>
      </c>
      <c r="DN915" s="53">
        <v>0</v>
      </c>
      <c r="DO915" s="53">
        <v>0</v>
      </c>
      <c r="DP915" s="53">
        <v>0</v>
      </c>
      <c r="DQ915" s="53">
        <v>0</v>
      </c>
      <c r="DR915" s="53">
        <v>0</v>
      </c>
      <c r="DS915" s="53">
        <v>0</v>
      </c>
      <c r="DT915" s="53">
        <v>0</v>
      </c>
      <c r="DU915" s="53">
        <v>0</v>
      </c>
      <c r="DV915" s="53">
        <v>0</v>
      </c>
      <c r="DW915" s="53">
        <v>0</v>
      </c>
      <c r="DX915" s="53">
        <v>0</v>
      </c>
      <c r="DY915" s="53">
        <v>0</v>
      </c>
      <c r="DZ915" s="53">
        <v>0</v>
      </c>
      <c r="EA915" s="53">
        <v>0</v>
      </c>
      <c r="EB915" s="53">
        <v>0</v>
      </c>
      <c r="EC915" s="53">
        <v>0</v>
      </c>
      <c r="ED915" s="53">
        <v>0</v>
      </c>
      <c r="EE915" s="53">
        <v>0</v>
      </c>
      <c r="EF915" s="53">
        <v>0</v>
      </c>
      <c r="EG915" s="53">
        <v>0</v>
      </c>
      <c r="EH915" s="53">
        <v>0</v>
      </c>
      <c r="EI915" s="53">
        <v>0</v>
      </c>
      <c r="EJ915" s="53">
        <v>0</v>
      </c>
      <c r="EK915" s="53">
        <v>0</v>
      </c>
      <c r="EL915" s="53">
        <v>0</v>
      </c>
      <c r="EM915" s="53">
        <v>0</v>
      </c>
      <c r="EN915" s="53">
        <v>0</v>
      </c>
      <c r="EO915" s="53">
        <v>0</v>
      </c>
      <c r="EP915" s="53">
        <v>0</v>
      </c>
      <c r="EQ915" s="53">
        <v>0</v>
      </c>
      <c r="ER915" s="53">
        <v>0</v>
      </c>
      <c r="ES915" s="53">
        <v>0</v>
      </c>
      <c r="ET915" s="53">
        <v>0</v>
      </c>
      <c r="EU915" s="53">
        <v>0</v>
      </c>
      <c r="EV915" s="53">
        <v>0</v>
      </c>
      <c r="EW915" s="53">
        <v>79.977270000000004</v>
      </c>
      <c r="EX915" s="53">
        <v>77.909090000000006</v>
      </c>
      <c r="EY915" s="53">
        <v>76.022729999999996</v>
      </c>
      <c r="EZ915" s="53">
        <v>74.204539999999994</v>
      </c>
      <c r="FA915" s="53">
        <v>72.659090000000006</v>
      </c>
      <c r="FB915" s="53">
        <v>71.272729999999996</v>
      </c>
      <c r="FC915" s="53">
        <v>71.181820000000002</v>
      </c>
      <c r="FD915" s="53">
        <v>73.545460000000006</v>
      </c>
      <c r="FE915" s="53">
        <v>76.340909999999994</v>
      </c>
      <c r="FF915" s="53">
        <v>78.931820000000002</v>
      </c>
      <c r="FG915" s="53">
        <v>81.75</v>
      </c>
      <c r="FH915" s="53">
        <v>84.590909999999994</v>
      </c>
      <c r="FI915" s="53">
        <v>87.204539999999994</v>
      </c>
      <c r="FJ915" s="53">
        <v>89.659090000000006</v>
      </c>
      <c r="FK915" s="53">
        <v>91.931820000000002</v>
      </c>
      <c r="FL915" s="53">
        <v>93.659090000000006</v>
      </c>
      <c r="FM915" s="53">
        <v>94.659090000000006</v>
      </c>
      <c r="FN915" s="53">
        <v>95.136359999999996</v>
      </c>
      <c r="FO915" s="53">
        <v>94.75</v>
      </c>
      <c r="FP915" s="53">
        <v>93.204539999999994</v>
      </c>
      <c r="FQ915" s="53">
        <v>90.295460000000006</v>
      </c>
      <c r="FR915" s="53">
        <v>87.25</v>
      </c>
      <c r="FS915" s="53">
        <v>84.590909999999994</v>
      </c>
      <c r="FT915" s="53">
        <v>82.136359999999996</v>
      </c>
      <c r="FU915" s="53">
        <v>58</v>
      </c>
      <c r="FV915" s="53">
        <v>40.356659999999998</v>
      </c>
      <c r="FW915" s="53">
        <v>11.772640000000001</v>
      </c>
      <c r="FX915" s="53">
        <v>0</v>
      </c>
    </row>
    <row r="916" spans="1:180" x14ac:dyDescent="0.3">
      <c r="A916" t="s">
        <v>174</v>
      </c>
      <c r="B916" t="s">
        <v>250</v>
      </c>
      <c r="C916" t="s">
        <v>0</v>
      </c>
      <c r="D916" t="s">
        <v>227</v>
      </c>
      <c r="E916" t="s">
        <v>190</v>
      </c>
      <c r="F916" t="s">
        <v>232</v>
      </c>
      <c r="G916" t="s">
        <v>242</v>
      </c>
      <c r="H916" s="53">
        <v>9</v>
      </c>
      <c r="I916" s="53">
        <v>0</v>
      </c>
      <c r="J916" s="53">
        <v>0</v>
      </c>
      <c r="K916" s="53">
        <v>0</v>
      </c>
      <c r="L916" s="53">
        <v>0</v>
      </c>
      <c r="M916" s="53">
        <v>0</v>
      </c>
      <c r="N916" s="53">
        <v>0</v>
      </c>
      <c r="O916" s="53">
        <v>0</v>
      </c>
      <c r="P916" s="53">
        <v>0</v>
      </c>
      <c r="Q916" s="53">
        <v>0</v>
      </c>
      <c r="R916" s="53">
        <v>0</v>
      </c>
      <c r="S916" s="53">
        <v>0</v>
      </c>
      <c r="T916" s="53">
        <v>0</v>
      </c>
      <c r="U916" s="53">
        <v>0</v>
      </c>
      <c r="V916" s="53">
        <v>0</v>
      </c>
      <c r="W916" s="53">
        <v>0</v>
      </c>
      <c r="X916" s="53">
        <v>0</v>
      </c>
      <c r="Y916" s="53">
        <v>0</v>
      </c>
      <c r="Z916" s="53">
        <v>0</v>
      </c>
      <c r="AA916" s="53">
        <v>0</v>
      </c>
      <c r="AB916" s="53">
        <v>0</v>
      </c>
      <c r="AC916" s="53">
        <v>0</v>
      </c>
      <c r="AD916" s="53">
        <v>0</v>
      </c>
      <c r="AE916" s="53">
        <v>0</v>
      </c>
      <c r="AF916" s="53">
        <v>0</v>
      </c>
      <c r="AG916" s="53">
        <v>0</v>
      </c>
      <c r="AH916" s="53">
        <v>0</v>
      </c>
      <c r="AI916" s="53">
        <v>0</v>
      </c>
      <c r="AJ916" s="53">
        <v>0</v>
      </c>
      <c r="AK916" s="53">
        <v>0</v>
      </c>
      <c r="AL916" s="53">
        <v>0</v>
      </c>
      <c r="AM916" s="53">
        <v>0</v>
      </c>
      <c r="AN916" s="53">
        <v>0</v>
      </c>
      <c r="AO916" s="53">
        <v>0</v>
      </c>
      <c r="AP916" s="53">
        <v>0</v>
      </c>
      <c r="AQ916" s="53">
        <v>0</v>
      </c>
      <c r="AR916" s="53">
        <v>0</v>
      </c>
      <c r="AS916" s="53">
        <v>0</v>
      </c>
      <c r="AT916" s="53">
        <v>0</v>
      </c>
      <c r="AU916" s="53">
        <v>0</v>
      </c>
      <c r="AV916" s="53">
        <v>0</v>
      </c>
      <c r="AW916" s="53">
        <v>0</v>
      </c>
      <c r="AX916" s="53">
        <v>0</v>
      </c>
      <c r="AY916" s="53">
        <v>0</v>
      </c>
      <c r="AZ916" s="53">
        <v>0</v>
      </c>
      <c r="BA916" s="53">
        <v>0</v>
      </c>
      <c r="BB916" s="53">
        <v>0</v>
      </c>
      <c r="BC916" s="53">
        <v>0</v>
      </c>
      <c r="BD916" s="53">
        <v>0</v>
      </c>
      <c r="BE916" s="53">
        <v>0</v>
      </c>
      <c r="BF916" s="53">
        <v>0</v>
      </c>
      <c r="BG916" s="53">
        <v>0</v>
      </c>
      <c r="BH916" s="53">
        <v>0</v>
      </c>
      <c r="BI916" s="53">
        <v>0</v>
      </c>
      <c r="BJ916" s="53">
        <v>0</v>
      </c>
      <c r="BK916" s="53">
        <v>0</v>
      </c>
      <c r="BL916" s="53">
        <v>0</v>
      </c>
      <c r="BM916" s="53">
        <v>0</v>
      </c>
      <c r="BN916" s="53">
        <v>0</v>
      </c>
      <c r="BO916" s="53">
        <v>0</v>
      </c>
      <c r="BP916" s="53">
        <v>0</v>
      </c>
      <c r="BQ916" s="53">
        <v>0</v>
      </c>
      <c r="BR916" s="53">
        <v>0</v>
      </c>
      <c r="BS916" s="53">
        <v>0</v>
      </c>
      <c r="BT916" s="53">
        <v>0</v>
      </c>
      <c r="BU916" s="53">
        <v>0</v>
      </c>
      <c r="BV916" s="53">
        <v>0</v>
      </c>
      <c r="BW916" s="53">
        <v>0</v>
      </c>
      <c r="BX916" s="53">
        <v>0</v>
      </c>
      <c r="BY916" s="53">
        <v>0</v>
      </c>
      <c r="BZ916" s="53">
        <v>0</v>
      </c>
      <c r="CA916" s="53">
        <v>0</v>
      </c>
      <c r="CB916" s="53">
        <v>0</v>
      </c>
      <c r="CC916" s="53">
        <v>0</v>
      </c>
      <c r="CD916" s="53">
        <v>0</v>
      </c>
      <c r="CE916" s="53">
        <v>0</v>
      </c>
      <c r="CF916" s="53">
        <v>0</v>
      </c>
      <c r="CG916" s="53">
        <v>0</v>
      </c>
      <c r="CH916" s="53">
        <v>0</v>
      </c>
      <c r="CI916" s="53">
        <v>0</v>
      </c>
      <c r="CJ916" s="53">
        <v>0</v>
      </c>
      <c r="CK916" s="53">
        <v>0</v>
      </c>
      <c r="CL916" s="53">
        <v>0</v>
      </c>
      <c r="CM916" s="53">
        <v>0</v>
      </c>
      <c r="CN916" s="53">
        <v>0</v>
      </c>
      <c r="CO916" s="53">
        <v>0</v>
      </c>
      <c r="CP916" s="53">
        <v>0</v>
      </c>
      <c r="CQ916" s="53">
        <v>0</v>
      </c>
      <c r="CR916" s="53">
        <v>0</v>
      </c>
      <c r="CS916" s="53">
        <v>0</v>
      </c>
      <c r="CT916" s="53">
        <v>0</v>
      </c>
      <c r="CU916" s="53">
        <v>0</v>
      </c>
      <c r="CV916" s="53">
        <v>0</v>
      </c>
      <c r="CW916" s="53">
        <v>0</v>
      </c>
      <c r="CX916" s="53">
        <v>0</v>
      </c>
      <c r="CY916" s="53">
        <v>0</v>
      </c>
      <c r="CZ916" s="53">
        <v>0</v>
      </c>
      <c r="DA916" s="53">
        <v>0</v>
      </c>
      <c r="DB916" s="53">
        <v>0</v>
      </c>
      <c r="DC916" s="53">
        <v>0</v>
      </c>
      <c r="DD916" s="53">
        <v>0</v>
      </c>
      <c r="DE916" s="53">
        <v>0</v>
      </c>
      <c r="DF916" s="53">
        <v>0</v>
      </c>
      <c r="DG916" s="53">
        <v>0</v>
      </c>
      <c r="DH916" s="53">
        <v>0</v>
      </c>
      <c r="DI916" s="53">
        <v>0</v>
      </c>
      <c r="DJ916" s="53">
        <v>0</v>
      </c>
      <c r="DK916" s="53">
        <v>0</v>
      </c>
      <c r="DL916" s="53">
        <v>0</v>
      </c>
      <c r="DM916" s="53">
        <v>0</v>
      </c>
      <c r="DN916" s="53">
        <v>0</v>
      </c>
      <c r="DO916" s="53">
        <v>0</v>
      </c>
      <c r="DP916" s="53">
        <v>0</v>
      </c>
      <c r="DQ916" s="53">
        <v>0</v>
      </c>
      <c r="DR916" s="53">
        <v>0</v>
      </c>
      <c r="DS916" s="53">
        <v>0</v>
      </c>
      <c r="DT916" s="53">
        <v>0</v>
      </c>
      <c r="DU916" s="53">
        <v>0</v>
      </c>
      <c r="DV916" s="53">
        <v>0</v>
      </c>
      <c r="DW916" s="53">
        <v>0</v>
      </c>
      <c r="DX916" s="53">
        <v>0</v>
      </c>
      <c r="DY916" s="53">
        <v>0</v>
      </c>
      <c r="DZ916" s="53">
        <v>0</v>
      </c>
      <c r="EA916" s="53">
        <v>0</v>
      </c>
      <c r="EB916" s="53">
        <v>0</v>
      </c>
      <c r="EC916" s="53">
        <v>0</v>
      </c>
      <c r="ED916" s="53">
        <v>0</v>
      </c>
      <c r="EE916" s="53">
        <v>0</v>
      </c>
      <c r="EF916" s="53">
        <v>0</v>
      </c>
      <c r="EG916" s="53">
        <v>0</v>
      </c>
      <c r="EH916" s="53">
        <v>0</v>
      </c>
      <c r="EI916" s="53">
        <v>0</v>
      </c>
      <c r="EJ916" s="53">
        <v>0</v>
      </c>
      <c r="EK916" s="53">
        <v>0</v>
      </c>
      <c r="EL916" s="53">
        <v>0</v>
      </c>
      <c r="EM916" s="53">
        <v>0</v>
      </c>
      <c r="EN916" s="53">
        <v>0</v>
      </c>
      <c r="EO916" s="53">
        <v>0</v>
      </c>
      <c r="EP916" s="53">
        <v>0</v>
      </c>
      <c r="EQ916" s="53">
        <v>0</v>
      </c>
      <c r="ER916" s="53">
        <v>0</v>
      </c>
      <c r="ES916" s="53">
        <v>0</v>
      </c>
      <c r="ET916" s="53">
        <v>0</v>
      </c>
      <c r="EU916" s="53">
        <v>0</v>
      </c>
      <c r="EV916" s="53">
        <v>0</v>
      </c>
      <c r="EW916" s="53">
        <v>76.333340000000007</v>
      </c>
      <c r="EX916" s="53">
        <v>74.785709999999995</v>
      </c>
      <c r="EY916" s="53">
        <v>73.238100000000003</v>
      </c>
      <c r="EZ916" s="53">
        <v>71.738100000000003</v>
      </c>
      <c r="FA916" s="53">
        <v>70.047619999999995</v>
      </c>
      <c r="FB916" s="53">
        <v>68.809520000000006</v>
      </c>
      <c r="FC916" s="53">
        <v>68.023809999999997</v>
      </c>
      <c r="FD916" s="53">
        <v>69.261899999999997</v>
      </c>
      <c r="FE916" s="53">
        <v>72.761899999999997</v>
      </c>
      <c r="FF916" s="53">
        <v>76.690479999999994</v>
      </c>
      <c r="FG916" s="53">
        <v>80.380949999999999</v>
      </c>
      <c r="FH916" s="53">
        <v>83.738100000000003</v>
      </c>
      <c r="FI916" s="53">
        <v>86.690479999999994</v>
      </c>
      <c r="FJ916" s="53">
        <v>89.333340000000007</v>
      </c>
      <c r="FK916" s="53">
        <v>91.404759999999996</v>
      </c>
      <c r="FL916" s="53">
        <v>92.833340000000007</v>
      </c>
      <c r="FM916" s="53">
        <v>93.238100000000003</v>
      </c>
      <c r="FN916" s="53">
        <v>92.833340000000007</v>
      </c>
      <c r="FO916" s="53">
        <v>91.119050000000001</v>
      </c>
      <c r="FP916" s="53">
        <v>88.357140000000001</v>
      </c>
      <c r="FQ916" s="53">
        <v>85.309520000000006</v>
      </c>
      <c r="FR916" s="53">
        <v>82.357140000000001</v>
      </c>
      <c r="FS916" s="53">
        <v>79.857140000000001</v>
      </c>
      <c r="FT916" s="53">
        <v>77.476190000000003</v>
      </c>
      <c r="FU916" s="53">
        <v>58</v>
      </c>
      <c r="FV916" s="53">
        <v>26.286760000000001</v>
      </c>
      <c r="FW916" s="53">
        <v>8.4168970000000005</v>
      </c>
      <c r="FX916" s="53">
        <v>0</v>
      </c>
    </row>
    <row r="917" spans="1:180" x14ac:dyDescent="0.3">
      <c r="A917" t="s">
        <v>174</v>
      </c>
      <c r="B917" t="s">
        <v>250</v>
      </c>
      <c r="C917" t="s">
        <v>0</v>
      </c>
      <c r="D917" t="s">
        <v>248</v>
      </c>
      <c r="E917" t="s">
        <v>190</v>
      </c>
      <c r="F917" t="s">
        <v>232</v>
      </c>
      <c r="G917" t="s">
        <v>242</v>
      </c>
      <c r="H917" s="53">
        <v>9</v>
      </c>
      <c r="I917" s="53">
        <v>0</v>
      </c>
      <c r="J917" s="53">
        <v>0</v>
      </c>
      <c r="K917" s="53">
        <v>0</v>
      </c>
      <c r="L917" s="53">
        <v>0</v>
      </c>
      <c r="M917" s="53">
        <v>0</v>
      </c>
      <c r="N917" s="53">
        <v>0</v>
      </c>
      <c r="O917" s="53">
        <v>0</v>
      </c>
      <c r="P917" s="53">
        <v>0</v>
      </c>
      <c r="Q917" s="53">
        <v>0</v>
      </c>
      <c r="R917" s="53">
        <v>0</v>
      </c>
      <c r="S917" s="53">
        <v>0</v>
      </c>
      <c r="T917" s="53">
        <v>0</v>
      </c>
      <c r="U917" s="53">
        <v>0</v>
      </c>
      <c r="V917" s="53">
        <v>0</v>
      </c>
      <c r="W917" s="53">
        <v>0</v>
      </c>
      <c r="X917" s="53">
        <v>0</v>
      </c>
      <c r="Y917" s="53">
        <v>0</v>
      </c>
      <c r="Z917" s="53">
        <v>0</v>
      </c>
      <c r="AA917" s="53">
        <v>0</v>
      </c>
      <c r="AB917" s="53">
        <v>0</v>
      </c>
      <c r="AC917" s="53">
        <v>0</v>
      </c>
      <c r="AD917" s="53">
        <v>0</v>
      </c>
      <c r="AE917" s="53">
        <v>0</v>
      </c>
      <c r="AF917" s="53">
        <v>0</v>
      </c>
      <c r="AG917" s="53">
        <v>0</v>
      </c>
      <c r="AH917" s="53">
        <v>0</v>
      </c>
      <c r="AI917" s="53">
        <v>0</v>
      </c>
      <c r="AJ917" s="53">
        <v>0</v>
      </c>
      <c r="AK917" s="53">
        <v>0</v>
      </c>
      <c r="AL917" s="53">
        <v>0</v>
      </c>
      <c r="AM917" s="53">
        <v>0</v>
      </c>
      <c r="AN917" s="53">
        <v>0</v>
      </c>
      <c r="AO917" s="53">
        <v>0</v>
      </c>
      <c r="AP917" s="53">
        <v>0</v>
      </c>
      <c r="AQ917" s="53">
        <v>0</v>
      </c>
      <c r="AR917" s="53">
        <v>0</v>
      </c>
      <c r="AS917" s="53">
        <v>0</v>
      </c>
      <c r="AT917" s="53">
        <v>0</v>
      </c>
      <c r="AU917" s="53">
        <v>0</v>
      </c>
      <c r="AV917" s="53">
        <v>0</v>
      </c>
      <c r="AW917" s="53">
        <v>0</v>
      </c>
      <c r="AX917" s="53">
        <v>0</v>
      </c>
      <c r="AY917" s="53">
        <v>0</v>
      </c>
      <c r="AZ917" s="53">
        <v>0</v>
      </c>
      <c r="BA917" s="53">
        <v>0</v>
      </c>
      <c r="BB917" s="53">
        <v>0</v>
      </c>
      <c r="BC917" s="53">
        <v>0</v>
      </c>
      <c r="BD917" s="53">
        <v>0</v>
      </c>
      <c r="BE917" s="53">
        <v>0</v>
      </c>
      <c r="BF917" s="53">
        <v>0</v>
      </c>
      <c r="BG917" s="53">
        <v>0</v>
      </c>
      <c r="BH917" s="53">
        <v>0</v>
      </c>
      <c r="BI917" s="53">
        <v>0</v>
      </c>
      <c r="BJ917" s="53">
        <v>0</v>
      </c>
      <c r="BK917" s="53">
        <v>0</v>
      </c>
      <c r="BL917" s="53">
        <v>0</v>
      </c>
      <c r="BM917" s="53">
        <v>0</v>
      </c>
      <c r="BN917" s="53">
        <v>0</v>
      </c>
      <c r="BO917" s="53">
        <v>0</v>
      </c>
      <c r="BP917" s="53">
        <v>0</v>
      </c>
      <c r="BQ917" s="53">
        <v>0</v>
      </c>
      <c r="BR917" s="53">
        <v>0</v>
      </c>
      <c r="BS917" s="53">
        <v>0</v>
      </c>
      <c r="BT917" s="53">
        <v>0</v>
      </c>
      <c r="BU917" s="53">
        <v>0</v>
      </c>
      <c r="BV917" s="53">
        <v>0</v>
      </c>
      <c r="BW917" s="53">
        <v>0</v>
      </c>
      <c r="BX917" s="53">
        <v>0</v>
      </c>
      <c r="BY917" s="53">
        <v>0</v>
      </c>
      <c r="BZ917" s="53">
        <v>0</v>
      </c>
      <c r="CA917" s="53">
        <v>0</v>
      </c>
      <c r="CB917" s="53">
        <v>0</v>
      </c>
      <c r="CC917" s="53">
        <v>0</v>
      </c>
      <c r="CD917" s="53">
        <v>0</v>
      </c>
      <c r="CE917" s="53">
        <v>0</v>
      </c>
      <c r="CF917" s="53">
        <v>0</v>
      </c>
      <c r="CG917" s="53">
        <v>0</v>
      </c>
      <c r="CH917" s="53">
        <v>0</v>
      </c>
      <c r="CI917" s="53">
        <v>0</v>
      </c>
      <c r="CJ917" s="53">
        <v>0</v>
      </c>
      <c r="CK917" s="53">
        <v>0</v>
      </c>
      <c r="CL917" s="53">
        <v>0</v>
      </c>
      <c r="CM917" s="53">
        <v>0</v>
      </c>
      <c r="CN917" s="53">
        <v>0</v>
      </c>
      <c r="CO917" s="53">
        <v>0</v>
      </c>
      <c r="CP917" s="53">
        <v>0</v>
      </c>
      <c r="CQ917" s="53">
        <v>0</v>
      </c>
      <c r="CR917" s="53">
        <v>0</v>
      </c>
      <c r="CS917" s="53">
        <v>0</v>
      </c>
      <c r="CT917" s="53">
        <v>0</v>
      </c>
      <c r="CU917" s="53">
        <v>0</v>
      </c>
      <c r="CV917" s="53">
        <v>0</v>
      </c>
      <c r="CW917" s="53">
        <v>0</v>
      </c>
      <c r="CX917" s="53">
        <v>0</v>
      </c>
      <c r="CY917" s="53">
        <v>0</v>
      </c>
      <c r="CZ917" s="53">
        <v>0</v>
      </c>
      <c r="DA917" s="53">
        <v>0</v>
      </c>
      <c r="DB917" s="53">
        <v>0</v>
      </c>
      <c r="DC917" s="53">
        <v>0</v>
      </c>
      <c r="DD917" s="53">
        <v>0</v>
      </c>
      <c r="DE917" s="53">
        <v>0</v>
      </c>
      <c r="DF917" s="53">
        <v>0</v>
      </c>
      <c r="DG917" s="53">
        <v>0</v>
      </c>
      <c r="DH917" s="53">
        <v>0</v>
      </c>
      <c r="DI917" s="53">
        <v>0</v>
      </c>
      <c r="DJ917" s="53">
        <v>0</v>
      </c>
      <c r="DK917" s="53">
        <v>0</v>
      </c>
      <c r="DL917" s="53">
        <v>0</v>
      </c>
      <c r="DM917" s="53">
        <v>0</v>
      </c>
      <c r="DN917" s="53">
        <v>0</v>
      </c>
      <c r="DO917" s="53">
        <v>0</v>
      </c>
      <c r="DP917" s="53">
        <v>0</v>
      </c>
      <c r="DQ917" s="53">
        <v>0</v>
      </c>
      <c r="DR917" s="53">
        <v>0</v>
      </c>
      <c r="DS917" s="53">
        <v>0</v>
      </c>
      <c r="DT917" s="53">
        <v>0</v>
      </c>
      <c r="DU917" s="53">
        <v>0</v>
      </c>
      <c r="DV917" s="53">
        <v>0</v>
      </c>
      <c r="DW917" s="53">
        <v>0</v>
      </c>
      <c r="DX917" s="53">
        <v>0</v>
      </c>
      <c r="DY917" s="53">
        <v>0</v>
      </c>
      <c r="DZ917" s="53">
        <v>0</v>
      </c>
      <c r="EA917" s="53">
        <v>0</v>
      </c>
      <c r="EB917" s="53">
        <v>0</v>
      </c>
      <c r="EC917" s="53">
        <v>0</v>
      </c>
      <c r="ED917" s="53">
        <v>0</v>
      </c>
      <c r="EE917" s="53">
        <v>0</v>
      </c>
      <c r="EF917" s="53">
        <v>0</v>
      </c>
      <c r="EG917" s="53">
        <v>0</v>
      </c>
      <c r="EH917" s="53">
        <v>0</v>
      </c>
      <c r="EI917" s="53">
        <v>0</v>
      </c>
      <c r="EJ917" s="53">
        <v>0</v>
      </c>
      <c r="EK917" s="53">
        <v>0</v>
      </c>
      <c r="EL917" s="53">
        <v>0</v>
      </c>
      <c r="EM917" s="53">
        <v>0</v>
      </c>
      <c r="EN917" s="53">
        <v>0</v>
      </c>
      <c r="EO917" s="53">
        <v>0</v>
      </c>
      <c r="EP917" s="53">
        <v>0</v>
      </c>
      <c r="EQ917" s="53">
        <v>0</v>
      </c>
      <c r="ER917" s="53">
        <v>0</v>
      </c>
      <c r="ES917" s="53">
        <v>0</v>
      </c>
      <c r="ET917" s="53">
        <v>0</v>
      </c>
      <c r="EU917" s="53">
        <v>0</v>
      </c>
      <c r="EV917" s="53">
        <v>0</v>
      </c>
      <c r="EW917" s="53">
        <v>76.388890000000004</v>
      </c>
      <c r="EX917" s="53">
        <v>74.5</v>
      </c>
      <c r="EY917" s="53">
        <v>73</v>
      </c>
      <c r="EZ917" s="53">
        <v>71.666659999999993</v>
      </c>
      <c r="FA917" s="53">
        <v>70.333340000000007</v>
      </c>
      <c r="FB917" s="53">
        <v>69</v>
      </c>
      <c r="FC917" s="53">
        <v>67.722219999999993</v>
      </c>
      <c r="FD917" s="53">
        <v>68.388890000000004</v>
      </c>
      <c r="FE917" s="53">
        <v>71.611109999999996</v>
      </c>
      <c r="FF917" s="53">
        <v>75.05556</v>
      </c>
      <c r="FG917" s="53">
        <v>78.5</v>
      </c>
      <c r="FH917" s="53">
        <v>82.277780000000007</v>
      </c>
      <c r="FI917" s="53">
        <v>85.777780000000007</v>
      </c>
      <c r="FJ917" s="53">
        <v>88.44444</v>
      </c>
      <c r="FK917" s="53">
        <v>90.5</v>
      </c>
      <c r="FL917" s="53">
        <v>92</v>
      </c>
      <c r="FM917" s="53">
        <v>92.55556</v>
      </c>
      <c r="FN917" s="53">
        <v>92.55556</v>
      </c>
      <c r="FO917" s="53">
        <v>91.222219999999993</v>
      </c>
      <c r="FP917" s="53">
        <v>88.777780000000007</v>
      </c>
      <c r="FQ917" s="53">
        <v>86.166659999999993</v>
      </c>
      <c r="FR917" s="53">
        <v>83.277780000000007</v>
      </c>
      <c r="FS917" s="53">
        <v>80.777780000000007</v>
      </c>
      <c r="FT917" s="53">
        <v>78.277780000000007</v>
      </c>
      <c r="FU917" s="53">
        <v>58</v>
      </c>
      <c r="FV917" s="53">
        <v>26.286760000000001</v>
      </c>
      <c r="FW917" s="53">
        <v>8.4168970000000005</v>
      </c>
      <c r="FX917" s="53">
        <v>0</v>
      </c>
    </row>
    <row r="918" spans="1:180" x14ac:dyDescent="0.3">
      <c r="A918" t="s">
        <v>174</v>
      </c>
      <c r="B918" t="s">
        <v>250</v>
      </c>
      <c r="C918" t="s">
        <v>0</v>
      </c>
      <c r="D918" t="s">
        <v>248</v>
      </c>
      <c r="E918" t="s">
        <v>188</v>
      </c>
      <c r="F918" t="s">
        <v>232</v>
      </c>
      <c r="G918" t="s">
        <v>242</v>
      </c>
      <c r="H918" s="53">
        <v>9</v>
      </c>
      <c r="I918" s="53">
        <v>0</v>
      </c>
      <c r="J918" s="53">
        <v>0</v>
      </c>
      <c r="K918" s="53">
        <v>0</v>
      </c>
      <c r="L918" s="53">
        <v>0</v>
      </c>
      <c r="M918" s="53">
        <v>0</v>
      </c>
      <c r="N918" s="53">
        <v>0</v>
      </c>
      <c r="O918" s="53">
        <v>0</v>
      </c>
      <c r="P918" s="53">
        <v>0</v>
      </c>
      <c r="Q918" s="53">
        <v>0</v>
      </c>
      <c r="R918" s="53">
        <v>0</v>
      </c>
      <c r="S918" s="53">
        <v>0</v>
      </c>
      <c r="T918" s="53">
        <v>0</v>
      </c>
      <c r="U918" s="53">
        <v>0</v>
      </c>
      <c r="V918" s="53">
        <v>0</v>
      </c>
      <c r="W918" s="53">
        <v>0</v>
      </c>
      <c r="X918" s="53">
        <v>0</v>
      </c>
      <c r="Y918" s="53">
        <v>0</v>
      </c>
      <c r="Z918" s="53">
        <v>0</v>
      </c>
      <c r="AA918" s="53">
        <v>0</v>
      </c>
      <c r="AB918" s="53">
        <v>0</v>
      </c>
      <c r="AC918" s="53">
        <v>0</v>
      </c>
      <c r="AD918" s="53">
        <v>0</v>
      </c>
      <c r="AE918" s="53">
        <v>0</v>
      </c>
      <c r="AF918" s="53">
        <v>0</v>
      </c>
      <c r="AG918" s="53">
        <v>0</v>
      </c>
      <c r="AH918" s="53">
        <v>0</v>
      </c>
      <c r="AI918" s="53">
        <v>0</v>
      </c>
      <c r="AJ918" s="53">
        <v>0</v>
      </c>
      <c r="AK918" s="53">
        <v>0</v>
      </c>
      <c r="AL918" s="53">
        <v>0</v>
      </c>
      <c r="AM918" s="53">
        <v>0</v>
      </c>
      <c r="AN918" s="53">
        <v>0</v>
      </c>
      <c r="AO918" s="53">
        <v>0</v>
      </c>
      <c r="AP918" s="53">
        <v>0</v>
      </c>
      <c r="AQ918" s="53">
        <v>0</v>
      </c>
      <c r="AR918" s="53">
        <v>0</v>
      </c>
      <c r="AS918" s="53">
        <v>0</v>
      </c>
      <c r="AT918" s="53">
        <v>0</v>
      </c>
      <c r="AU918" s="53">
        <v>0</v>
      </c>
      <c r="AV918" s="53">
        <v>0</v>
      </c>
      <c r="AW918" s="53">
        <v>0</v>
      </c>
      <c r="AX918" s="53">
        <v>0</v>
      </c>
      <c r="AY918" s="53">
        <v>0</v>
      </c>
      <c r="AZ918" s="53">
        <v>0</v>
      </c>
      <c r="BA918" s="53">
        <v>0</v>
      </c>
      <c r="BB918" s="53">
        <v>0</v>
      </c>
      <c r="BC918" s="53">
        <v>0</v>
      </c>
      <c r="BD918" s="53">
        <v>0</v>
      </c>
      <c r="BE918" s="53">
        <v>0</v>
      </c>
      <c r="BF918" s="53">
        <v>0</v>
      </c>
      <c r="BG918" s="53">
        <v>0</v>
      </c>
      <c r="BH918" s="53">
        <v>0</v>
      </c>
      <c r="BI918" s="53">
        <v>0</v>
      </c>
      <c r="BJ918" s="53">
        <v>0</v>
      </c>
      <c r="BK918" s="53">
        <v>0</v>
      </c>
      <c r="BL918" s="53">
        <v>0</v>
      </c>
      <c r="BM918" s="53">
        <v>0</v>
      </c>
      <c r="BN918" s="53">
        <v>0</v>
      </c>
      <c r="BO918" s="53">
        <v>0</v>
      </c>
      <c r="BP918" s="53">
        <v>0</v>
      </c>
      <c r="BQ918" s="53">
        <v>0</v>
      </c>
      <c r="BR918" s="53">
        <v>0</v>
      </c>
      <c r="BS918" s="53">
        <v>0</v>
      </c>
      <c r="BT918" s="53">
        <v>0</v>
      </c>
      <c r="BU918" s="53">
        <v>0</v>
      </c>
      <c r="BV918" s="53">
        <v>0</v>
      </c>
      <c r="BW918" s="53">
        <v>0</v>
      </c>
      <c r="BX918" s="53">
        <v>0</v>
      </c>
      <c r="BY918" s="53">
        <v>0</v>
      </c>
      <c r="BZ918" s="53">
        <v>0</v>
      </c>
      <c r="CA918" s="53">
        <v>0</v>
      </c>
      <c r="CB918" s="53">
        <v>0</v>
      </c>
      <c r="CC918" s="53">
        <v>0</v>
      </c>
      <c r="CD918" s="53">
        <v>0</v>
      </c>
      <c r="CE918" s="53">
        <v>0</v>
      </c>
      <c r="CF918" s="53">
        <v>0</v>
      </c>
      <c r="CG918" s="53">
        <v>0</v>
      </c>
      <c r="CH918" s="53">
        <v>0</v>
      </c>
      <c r="CI918" s="53">
        <v>0</v>
      </c>
      <c r="CJ918" s="53">
        <v>0</v>
      </c>
      <c r="CK918" s="53">
        <v>0</v>
      </c>
      <c r="CL918" s="53">
        <v>0</v>
      </c>
      <c r="CM918" s="53">
        <v>0</v>
      </c>
      <c r="CN918" s="53">
        <v>0</v>
      </c>
      <c r="CO918" s="53">
        <v>0</v>
      </c>
      <c r="CP918" s="53">
        <v>0</v>
      </c>
      <c r="CQ918" s="53">
        <v>0</v>
      </c>
      <c r="CR918" s="53">
        <v>0</v>
      </c>
      <c r="CS918" s="53">
        <v>0</v>
      </c>
      <c r="CT918" s="53">
        <v>0</v>
      </c>
      <c r="CU918" s="53">
        <v>0</v>
      </c>
      <c r="CV918" s="53">
        <v>0</v>
      </c>
      <c r="CW918" s="53">
        <v>0</v>
      </c>
      <c r="CX918" s="53">
        <v>0</v>
      </c>
      <c r="CY918" s="53">
        <v>0</v>
      </c>
      <c r="CZ918" s="53">
        <v>0</v>
      </c>
      <c r="DA918" s="53">
        <v>0</v>
      </c>
      <c r="DB918" s="53">
        <v>0</v>
      </c>
      <c r="DC918" s="53">
        <v>0</v>
      </c>
      <c r="DD918" s="53">
        <v>0</v>
      </c>
      <c r="DE918" s="53">
        <v>0</v>
      </c>
      <c r="DF918" s="53">
        <v>0</v>
      </c>
      <c r="DG918" s="53">
        <v>0</v>
      </c>
      <c r="DH918" s="53">
        <v>0</v>
      </c>
      <c r="DI918" s="53">
        <v>0</v>
      </c>
      <c r="DJ918" s="53">
        <v>0</v>
      </c>
      <c r="DK918" s="53">
        <v>0</v>
      </c>
      <c r="DL918" s="53">
        <v>0</v>
      </c>
      <c r="DM918" s="53">
        <v>0</v>
      </c>
      <c r="DN918" s="53">
        <v>0</v>
      </c>
      <c r="DO918" s="53">
        <v>0</v>
      </c>
      <c r="DP918" s="53">
        <v>0</v>
      </c>
      <c r="DQ918" s="53">
        <v>0</v>
      </c>
      <c r="DR918" s="53">
        <v>0</v>
      </c>
      <c r="DS918" s="53">
        <v>0</v>
      </c>
      <c r="DT918" s="53">
        <v>0</v>
      </c>
      <c r="DU918" s="53">
        <v>0</v>
      </c>
      <c r="DV918" s="53">
        <v>0</v>
      </c>
      <c r="DW918" s="53">
        <v>0</v>
      </c>
      <c r="DX918" s="53">
        <v>0</v>
      </c>
      <c r="DY918" s="53">
        <v>0</v>
      </c>
      <c r="DZ918" s="53">
        <v>0</v>
      </c>
      <c r="EA918" s="53">
        <v>0</v>
      </c>
      <c r="EB918" s="53">
        <v>0</v>
      </c>
      <c r="EC918" s="53">
        <v>0</v>
      </c>
      <c r="ED918" s="53">
        <v>0</v>
      </c>
      <c r="EE918" s="53">
        <v>0</v>
      </c>
      <c r="EF918" s="53">
        <v>0</v>
      </c>
      <c r="EG918" s="53">
        <v>0</v>
      </c>
      <c r="EH918" s="53">
        <v>0</v>
      </c>
      <c r="EI918" s="53">
        <v>0</v>
      </c>
      <c r="EJ918" s="53">
        <v>0</v>
      </c>
      <c r="EK918" s="53">
        <v>0</v>
      </c>
      <c r="EL918" s="53">
        <v>0</v>
      </c>
      <c r="EM918" s="53">
        <v>0</v>
      </c>
      <c r="EN918" s="53">
        <v>0</v>
      </c>
      <c r="EO918" s="53">
        <v>0</v>
      </c>
      <c r="EP918" s="53">
        <v>0</v>
      </c>
      <c r="EQ918" s="53">
        <v>0</v>
      </c>
      <c r="ER918" s="53">
        <v>0</v>
      </c>
      <c r="ES918" s="53">
        <v>0</v>
      </c>
      <c r="ET918" s="53">
        <v>0</v>
      </c>
      <c r="EU918" s="53">
        <v>0</v>
      </c>
      <c r="EV918" s="53">
        <v>0</v>
      </c>
      <c r="EW918" s="53">
        <v>87.3</v>
      </c>
      <c r="EX918" s="53">
        <v>85.3</v>
      </c>
      <c r="EY918" s="53">
        <v>83.75</v>
      </c>
      <c r="EZ918" s="53">
        <v>82</v>
      </c>
      <c r="FA918" s="53">
        <v>80.400000000000006</v>
      </c>
      <c r="FB918" s="53">
        <v>79</v>
      </c>
      <c r="FC918" s="53">
        <v>78.7</v>
      </c>
      <c r="FD918" s="53">
        <v>81.05</v>
      </c>
      <c r="FE918" s="53">
        <v>84.5</v>
      </c>
      <c r="FF918" s="53">
        <v>87.7</v>
      </c>
      <c r="FG918" s="53">
        <v>90.85</v>
      </c>
      <c r="FH918" s="53">
        <v>93.65</v>
      </c>
      <c r="FI918" s="53">
        <v>96.5</v>
      </c>
      <c r="FJ918" s="53">
        <v>98.8</v>
      </c>
      <c r="FK918" s="53">
        <v>101.15</v>
      </c>
      <c r="FL918" s="53">
        <v>102.85</v>
      </c>
      <c r="FM918" s="53">
        <v>103.85</v>
      </c>
      <c r="FN918" s="53">
        <v>103.9</v>
      </c>
      <c r="FO918" s="53">
        <v>103.6</v>
      </c>
      <c r="FP918" s="53">
        <v>102.05</v>
      </c>
      <c r="FQ918" s="53">
        <v>98.9</v>
      </c>
      <c r="FR918" s="53">
        <v>95.7</v>
      </c>
      <c r="FS918" s="53">
        <v>92.4</v>
      </c>
      <c r="FT918" s="53">
        <v>89.8</v>
      </c>
      <c r="FU918" s="53">
        <v>58</v>
      </c>
      <c r="FV918" s="53">
        <v>36.713999999999999</v>
      </c>
      <c r="FW918" s="53">
        <v>10.778740000000001</v>
      </c>
      <c r="FX918" s="53">
        <v>0</v>
      </c>
    </row>
    <row r="919" spans="1:180" x14ac:dyDescent="0.3">
      <c r="A919" t="s">
        <v>174</v>
      </c>
      <c r="B919" t="s">
        <v>250</v>
      </c>
      <c r="C919" t="s">
        <v>0</v>
      </c>
      <c r="D919" t="s">
        <v>227</v>
      </c>
      <c r="E919" t="s">
        <v>188</v>
      </c>
      <c r="F919" t="s">
        <v>232</v>
      </c>
      <c r="G919" t="s">
        <v>242</v>
      </c>
      <c r="H919" s="53">
        <v>9</v>
      </c>
      <c r="I919" s="53">
        <v>0</v>
      </c>
      <c r="J919" s="53">
        <v>0</v>
      </c>
      <c r="K919" s="53">
        <v>0</v>
      </c>
      <c r="L919" s="53">
        <v>0</v>
      </c>
      <c r="M919" s="53">
        <v>0</v>
      </c>
      <c r="N919" s="53">
        <v>0</v>
      </c>
      <c r="O919" s="53">
        <v>0</v>
      </c>
      <c r="P919" s="53">
        <v>0</v>
      </c>
      <c r="Q919" s="53">
        <v>0</v>
      </c>
      <c r="R919" s="53">
        <v>0</v>
      </c>
      <c r="S919" s="53">
        <v>0</v>
      </c>
      <c r="T919" s="53">
        <v>0</v>
      </c>
      <c r="U919" s="53">
        <v>0</v>
      </c>
      <c r="V919" s="53">
        <v>0</v>
      </c>
      <c r="W919" s="53">
        <v>0</v>
      </c>
      <c r="X919" s="53">
        <v>0</v>
      </c>
      <c r="Y919" s="53">
        <v>0</v>
      </c>
      <c r="Z919" s="53">
        <v>0</v>
      </c>
      <c r="AA919" s="53">
        <v>0</v>
      </c>
      <c r="AB919" s="53">
        <v>0</v>
      </c>
      <c r="AC919" s="53">
        <v>0</v>
      </c>
      <c r="AD919" s="53">
        <v>0</v>
      </c>
      <c r="AE919" s="53">
        <v>0</v>
      </c>
      <c r="AF919" s="53">
        <v>0</v>
      </c>
      <c r="AG919" s="53">
        <v>0</v>
      </c>
      <c r="AH919" s="53">
        <v>0</v>
      </c>
      <c r="AI919" s="53">
        <v>0</v>
      </c>
      <c r="AJ919" s="53">
        <v>0</v>
      </c>
      <c r="AK919" s="53">
        <v>0</v>
      </c>
      <c r="AL919" s="53">
        <v>0</v>
      </c>
      <c r="AM919" s="53">
        <v>0</v>
      </c>
      <c r="AN919" s="53">
        <v>0</v>
      </c>
      <c r="AO919" s="53">
        <v>0</v>
      </c>
      <c r="AP919" s="53">
        <v>0</v>
      </c>
      <c r="AQ919" s="53">
        <v>0</v>
      </c>
      <c r="AR919" s="53">
        <v>0</v>
      </c>
      <c r="AS919" s="53">
        <v>0</v>
      </c>
      <c r="AT919" s="53">
        <v>0</v>
      </c>
      <c r="AU919" s="53">
        <v>0</v>
      </c>
      <c r="AV919" s="53">
        <v>0</v>
      </c>
      <c r="AW919" s="53">
        <v>0</v>
      </c>
      <c r="AX919" s="53">
        <v>0</v>
      </c>
      <c r="AY919" s="53">
        <v>0</v>
      </c>
      <c r="AZ919" s="53">
        <v>0</v>
      </c>
      <c r="BA919" s="53">
        <v>0</v>
      </c>
      <c r="BB919" s="53">
        <v>0</v>
      </c>
      <c r="BC919" s="53">
        <v>0</v>
      </c>
      <c r="BD919" s="53">
        <v>0</v>
      </c>
      <c r="BE919" s="53">
        <v>0</v>
      </c>
      <c r="BF919" s="53">
        <v>0</v>
      </c>
      <c r="BG919" s="53">
        <v>0</v>
      </c>
      <c r="BH919" s="53">
        <v>0</v>
      </c>
      <c r="BI919" s="53">
        <v>0</v>
      </c>
      <c r="BJ919" s="53">
        <v>0</v>
      </c>
      <c r="BK919" s="53">
        <v>0</v>
      </c>
      <c r="BL919" s="53">
        <v>0</v>
      </c>
      <c r="BM919" s="53">
        <v>0</v>
      </c>
      <c r="BN919" s="53">
        <v>0</v>
      </c>
      <c r="BO919" s="53">
        <v>0</v>
      </c>
      <c r="BP919" s="53">
        <v>0</v>
      </c>
      <c r="BQ919" s="53">
        <v>0</v>
      </c>
      <c r="BR919" s="53">
        <v>0</v>
      </c>
      <c r="BS919" s="53">
        <v>0</v>
      </c>
      <c r="BT919" s="53">
        <v>0</v>
      </c>
      <c r="BU919" s="53">
        <v>0</v>
      </c>
      <c r="BV919" s="53">
        <v>0</v>
      </c>
      <c r="BW919" s="53">
        <v>0</v>
      </c>
      <c r="BX919" s="53">
        <v>0</v>
      </c>
      <c r="BY919" s="53">
        <v>0</v>
      </c>
      <c r="BZ919" s="53">
        <v>0</v>
      </c>
      <c r="CA919" s="53">
        <v>0</v>
      </c>
      <c r="CB919" s="53">
        <v>0</v>
      </c>
      <c r="CC919" s="53">
        <v>0</v>
      </c>
      <c r="CD919" s="53">
        <v>0</v>
      </c>
      <c r="CE919" s="53">
        <v>0</v>
      </c>
      <c r="CF919" s="53">
        <v>0</v>
      </c>
      <c r="CG919" s="53">
        <v>0</v>
      </c>
      <c r="CH919" s="53">
        <v>0</v>
      </c>
      <c r="CI919" s="53">
        <v>0</v>
      </c>
      <c r="CJ919" s="53">
        <v>0</v>
      </c>
      <c r="CK919" s="53">
        <v>0</v>
      </c>
      <c r="CL919" s="53">
        <v>0</v>
      </c>
      <c r="CM919" s="53">
        <v>0</v>
      </c>
      <c r="CN919" s="53">
        <v>0</v>
      </c>
      <c r="CO919" s="53">
        <v>0</v>
      </c>
      <c r="CP919" s="53">
        <v>0</v>
      </c>
      <c r="CQ919" s="53">
        <v>0</v>
      </c>
      <c r="CR919" s="53">
        <v>0</v>
      </c>
      <c r="CS919" s="53">
        <v>0</v>
      </c>
      <c r="CT919" s="53">
        <v>0</v>
      </c>
      <c r="CU919" s="53">
        <v>0</v>
      </c>
      <c r="CV919" s="53">
        <v>0</v>
      </c>
      <c r="CW919" s="53">
        <v>0</v>
      </c>
      <c r="CX919" s="53">
        <v>0</v>
      </c>
      <c r="CY919" s="53">
        <v>0</v>
      </c>
      <c r="CZ919" s="53">
        <v>0</v>
      </c>
      <c r="DA919" s="53">
        <v>0</v>
      </c>
      <c r="DB919" s="53">
        <v>0</v>
      </c>
      <c r="DC919" s="53">
        <v>0</v>
      </c>
      <c r="DD919" s="53">
        <v>0</v>
      </c>
      <c r="DE919" s="53">
        <v>0</v>
      </c>
      <c r="DF919" s="53">
        <v>0</v>
      </c>
      <c r="DG919" s="53">
        <v>0</v>
      </c>
      <c r="DH919" s="53">
        <v>0</v>
      </c>
      <c r="DI919" s="53">
        <v>0</v>
      </c>
      <c r="DJ919" s="53">
        <v>0</v>
      </c>
      <c r="DK919" s="53">
        <v>0</v>
      </c>
      <c r="DL919" s="53">
        <v>0</v>
      </c>
      <c r="DM919" s="53">
        <v>0</v>
      </c>
      <c r="DN919" s="53">
        <v>0</v>
      </c>
      <c r="DO919" s="53">
        <v>0</v>
      </c>
      <c r="DP919" s="53">
        <v>0</v>
      </c>
      <c r="DQ919" s="53">
        <v>0</v>
      </c>
      <c r="DR919" s="53">
        <v>0</v>
      </c>
      <c r="DS919" s="53">
        <v>0</v>
      </c>
      <c r="DT919" s="53">
        <v>0</v>
      </c>
      <c r="DU919" s="53">
        <v>0</v>
      </c>
      <c r="DV919" s="53">
        <v>0</v>
      </c>
      <c r="DW919" s="53">
        <v>0</v>
      </c>
      <c r="DX919" s="53">
        <v>0</v>
      </c>
      <c r="DY919" s="53">
        <v>0</v>
      </c>
      <c r="DZ919" s="53">
        <v>0</v>
      </c>
      <c r="EA919" s="53">
        <v>0</v>
      </c>
      <c r="EB919" s="53">
        <v>0</v>
      </c>
      <c r="EC919" s="53">
        <v>0</v>
      </c>
      <c r="ED919" s="53">
        <v>0</v>
      </c>
      <c r="EE919" s="53">
        <v>0</v>
      </c>
      <c r="EF919" s="53">
        <v>0</v>
      </c>
      <c r="EG919" s="53">
        <v>0</v>
      </c>
      <c r="EH919" s="53">
        <v>0</v>
      </c>
      <c r="EI919" s="53">
        <v>0</v>
      </c>
      <c r="EJ919" s="53">
        <v>0</v>
      </c>
      <c r="EK919" s="53">
        <v>0</v>
      </c>
      <c r="EL919" s="53">
        <v>0</v>
      </c>
      <c r="EM919" s="53">
        <v>0</v>
      </c>
      <c r="EN919" s="53">
        <v>0</v>
      </c>
      <c r="EO919" s="53">
        <v>0</v>
      </c>
      <c r="EP919" s="53">
        <v>0</v>
      </c>
      <c r="EQ919" s="53">
        <v>0</v>
      </c>
      <c r="ER919" s="53">
        <v>0</v>
      </c>
      <c r="ES919" s="53">
        <v>0</v>
      </c>
      <c r="ET919" s="53">
        <v>0</v>
      </c>
      <c r="EU919" s="53">
        <v>0</v>
      </c>
      <c r="EV919" s="53">
        <v>0</v>
      </c>
      <c r="EW919" s="53">
        <v>86.333340000000007</v>
      </c>
      <c r="EX919" s="53">
        <v>84.523809999999997</v>
      </c>
      <c r="EY919" s="53">
        <v>82.880949999999999</v>
      </c>
      <c r="EZ919" s="53">
        <v>81.357140000000001</v>
      </c>
      <c r="FA919" s="53">
        <v>80.119050000000001</v>
      </c>
      <c r="FB919" s="53">
        <v>78.857140000000001</v>
      </c>
      <c r="FC919" s="53">
        <v>78.309520000000006</v>
      </c>
      <c r="FD919" s="53">
        <v>79.928569999999993</v>
      </c>
      <c r="FE919" s="53">
        <v>83.166659999999993</v>
      </c>
      <c r="FF919" s="53">
        <v>86.428569999999993</v>
      </c>
      <c r="FG919" s="53">
        <v>89.690479999999994</v>
      </c>
      <c r="FH919" s="53">
        <v>92.714290000000005</v>
      </c>
      <c r="FI919" s="53">
        <v>95.690479999999994</v>
      </c>
      <c r="FJ919" s="53">
        <v>97.880949999999999</v>
      </c>
      <c r="FK919" s="53">
        <v>99.976190000000003</v>
      </c>
      <c r="FL919" s="53">
        <v>101.2381</v>
      </c>
      <c r="FM919" s="53">
        <v>102.0714</v>
      </c>
      <c r="FN919" s="53">
        <v>102.28570000000001</v>
      </c>
      <c r="FO919" s="53">
        <v>101.90479999999999</v>
      </c>
      <c r="FP919" s="53">
        <v>100.21429999999999</v>
      </c>
      <c r="FQ919" s="53">
        <v>97.357140000000001</v>
      </c>
      <c r="FR919" s="53">
        <v>94.666659999999993</v>
      </c>
      <c r="FS919" s="53">
        <v>91.547619999999995</v>
      </c>
      <c r="FT919" s="53">
        <v>88.714290000000005</v>
      </c>
      <c r="FU919" s="53">
        <v>58</v>
      </c>
      <c r="FV919" s="53">
        <v>36.713999999999999</v>
      </c>
      <c r="FW919" s="53">
        <v>10.778740000000001</v>
      </c>
      <c r="FX919" s="53">
        <v>0</v>
      </c>
    </row>
    <row r="920" spans="1:180" x14ac:dyDescent="0.3">
      <c r="A920" t="s">
        <v>174</v>
      </c>
      <c r="B920" t="s">
        <v>250</v>
      </c>
      <c r="C920" t="s">
        <v>0</v>
      </c>
      <c r="D920" t="s">
        <v>248</v>
      </c>
      <c r="E920" t="s">
        <v>189</v>
      </c>
      <c r="F920" t="s">
        <v>232</v>
      </c>
      <c r="G920" t="s">
        <v>242</v>
      </c>
      <c r="H920" s="53">
        <v>9</v>
      </c>
      <c r="I920" s="53">
        <v>0</v>
      </c>
      <c r="J920" s="53">
        <v>0</v>
      </c>
      <c r="K920" s="53">
        <v>0</v>
      </c>
      <c r="L920" s="53">
        <v>0</v>
      </c>
      <c r="M920" s="53">
        <v>0</v>
      </c>
      <c r="N920" s="53">
        <v>0</v>
      </c>
      <c r="O920" s="53">
        <v>0</v>
      </c>
      <c r="P920" s="53">
        <v>0</v>
      </c>
      <c r="Q920" s="53">
        <v>0</v>
      </c>
      <c r="R920" s="53">
        <v>0</v>
      </c>
      <c r="S920" s="53">
        <v>0</v>
      </c>
      <c r="T920" s="53">
        <v>0</v>
      </c>
      <c r="U920" s="53">
        <v>0</v>
      </c>
      <c r="V920" s="53">
        <v>0</v>
      </c>
      <c r="W920" s="53">
        <v>0</v>
      </c>
      <c r="X920" s="53">
        <v>0</v>
      </c>
      <c r="Y920" s="53">
        <v>0</v>
      </c>
      <c r="Z920" s="53">
        <v>0</v>
      </c>
      <c r="AA920" s="53">
        <v>0</v>
      </c>
      <c r="AB920" s="53">
        <v>0</v>
      </c>
      <c r="AC920" s="53">
        <v>0</v>
      </c>
      <c r="AD920" s="53">
        <v>0</v>
      </c>
      <c r="AE920" s="53">
        <v>0</v>
      </c>
      <c r="AF920" s="53">
        <v>0</v>
      </c>
      <c r="AG920" s="53">
        <v>0</v>
      </c>
      <c r="AH920" s="53">
        <v>0</v>
      </c>
      <c r="AI920" s="53">
        <v>0</v>
      </c>
      <c r="AJ920" s="53">
        <v>0</v>
      </c>
      <c r="AK920" s="53">
        <v>0</v>
      </c>
      <c r="AL920" s="53">
        <v>0</v>
      </c>
      <c r="AM920" s="53">
        <v>0</v>
      </c>
      <c r="AN920" s="53">
        <v>0</v>
      </c>
      <c r="AO920" s="53">
        <v>0</v>
      </c>
      <c r="AP920" s="53">
        <v>0</v>
      </c>
      <c r="AQ920" s="53">
        <v>0</v>
      </c>
      <c r="AR920" s="53">
        <v>0</v>
      </c>
      <c r="AS920" s="53">
        <v>0</v>
      </c>
      <c r="AT920" s="53">
        <v>0</v>
      </c>
      <c r="AU920" s="53">
        <v>0</v>
      </c>
      <c r="AV920" s="53">
        <v>0</v>
      </c>
      <c r="AW920" s="53">
        <v>0</v>
      </c>
      <c r="AX920" s="53">
        <v>0</v>
      </c>
      <c r="AY920" s="53">
        <v>0</v>
      </c>
      <c r="AZ920" s="53">
        <v>0</v>
      </c>
      <c r="BA920" s="53">
        <v>0</v>
      </c>
      <c r="BB920" s="53">
        <v>0</v>
      </c>
      <c r="BC920" s="53">
        <v>0</v>
      </c>
      <c r="BD920" s="53">
        <v>0</v>
      </c>
      <c r="BE920" s="53">
        <v>0</v>
      </c>
      <c r="BF920" s="53">
        <v>0</v>
      </c>
      <c r="BG920" s="53">
        <v>0</v>
      </c>
      <c r="BH920" s="53">
        <v>0</v>
      </c>
      <c r="BI920" s="53">
        <v>0</v>
      </c>
      <c r="BJ920" s="53">
        <v>0</v>
      </c>
      <c r="BK920" s="53">
        <v>0</v>
      </c>
      <c r="BL920" s="53">
        <v>0</v>
      </c>
      <c r="BM920" s="53">
        <v>0</v>
      </c>
      <c r="BN920" s="53">
        <v>0</v>
      </c>
      <c r="BO920" s="53">
        <v>0</v>
      </c>
      <c r="BP920" s="53">
        <v>0</v>
      </c>
      <c r="BQ920" s="53">
        <v>0</v>
      </c>
      <c r="BR920" s="53">
        <v>0</v>
      </c>
      <c r="BS920" s="53">
        <v>0</v>
      </c>
      <c r="BT920" s="53">
        <v>0</v>
      </c>
      <c r="BU920" s="53">
        <v>0</v>
      </c>
      <c r="BV920" s="53">
        <v>0</v>
      </c>
      <c r="BW920" s="53">
        <v>0</v>
      </c>
      <c r="BX920" s="53">
        <v>0</v>
      </c>
      <c r="BY920" s="53">
        <v>0</v>
      </c>
      <c r="BZ920" s="53">
        <v>0</v>
      </c>
      <c r="CA920" s="53">
        <v>0</v>
      </c>
      <c r="CB920" s="53">
        <v>0</v>
      </c>
      <c r="CC920" s="53">
        <v>0</v>
      </c>
      <c r="CD920" s="53">
        <v>0</v>
      </c>
      <c r="CE920" s="53">
        <v>0</v>
      </c>
      <c r="CF920" s="53">
        <v>0</v>
      </c>
      <c r="CG920" s="53">
        <v>0</v>
      </c>
      <c r="CH920" s="53">
        <v>0</v>
      </c>
      <c r="CI920" s="53">
        <v>0</v>
      </c>
      <c r="CJ920" s="53">
        <v>0</v>
      </c>
      <c r="CK920" s="53">
        <v>0</v>
      </c>
      <c r="CL920" s="53">
        <v>0</v>
      </c>
      <c r="CM920" s="53">
        <v>0</v>
      </c>
      <c r="CN920" s="53">
        <v>0</v>
      </c>
      <c r="CO920" s="53">
        <v>0</v>
      </c>
      <c r="CP920" s="53">
        <v>0</v>
      </c>
      <c r="CQ920" s="53">
        <v>0</v>
      </c>
      <c r="CR920" s="53">
        <v>0</v>
      </c>
      <c r="CS920" s="53">
        <v>0</v>
      </c>
      <c r="CT920" s="53">
        <v>0</v>
      </c>
      <c r="CU920" s="53">
        <v>0</v>
      </c>
      <c r="CV920" s="53">
        <v>0</v>
      </c>
      <c r="CW920" s="53">
        <v>0</v>
      </c>
      <c r="CX920" s="53">
        <v>0</v>
      </c>
      <c r="CY920" s="53">
        <v>0</v>
      </c>
      <c r="CZ920" s="53">
        <v>0</v>
      </c>
      <c r="DA920" s="53">
        <v>0</v>
      </c>
      <c r="DB920" s="53">
        <v>0</v>
      </c>
      <c r="DC920" s="53">
        <v>0</v>
      </c>
      <c r="DD920" s="53">
        <v>0</v>
      </c>
      <c r="DE920" s="53">
        <v>0</v>
      </c>
      <c r="DF920" s="53">
        <v>0</v>
      </c>
      <c r="DG920" s="53">
        <v>0</v>
      </c>
      <c r="DH920" s="53">
        <v>0</v>
      </c>
      <c r="DI920" s="53">
        <v>0</v>
      </c>
      <c r="DJ920" s="53">
        <v>0</v>
      </c>
      <c r="DK920" s="53">
        <v>0</v>
      </c>
      <c r="DL920" s="53">
        <v>0</v>
      </c>
      <c r="DM920" s="53">
        <v>0</v>
      </c>
      <c r="DN920" s="53">
        <v>0</v>
      </c>
      <c r="DO920" s="53">
        <v>0</v>
      </c>
      <c r="DP920" s="53">
        <v>0</v>
      </c>
      <c r="DQ920" s="53">
        <v>0</v>
      </c>
      <c r="DR920" s="53">
        <v>0</v>
      </c>
      <c r="DS920" s="53">
        <v>0</v>
      </c>
      <c r="DT920" s="53">
        <v>0</v>
      </c>
      <c r="DU920" s="53">
        <v>0</v>
      </c>
      <c r="DV920" s="53">
        <v>0</v>
      </c>
      <c r="DW920" s="53">
        <v>0</v>
      </c>
      <c r="DX920" s="53">
        <v>0</v>
      </c>
      <c r="DY920" s="53">
        <v>0</v>
      </c>
      <c r="DZ920" s="53">
        <v>0</v>
      </c>
      <c r="EA920" s="53">
        <v>0</v>
      </c>
      <c r="EB920" s="53">
        <v>0</v>
      </c>
      <c r="EC920" s="53">
        <v>0</v>
      </c>
      <c r="ED920" s="53">
        <v>0</v>
      </c>
      <c r="EE920" s="53">
        <v>0</v>
      </c>
      <c r="EF920" s="53">
        <v>0</v>
      </c>
      <c r="EG920" s="53">
        <v>0</v>
      </c>
      <c r="EH920" s="53">
        <v>0</v>
      </c>
      <c r="EI920" s="53">
        <v>0</v>
      </c>
      <c r="EJ920" s="53">
        <v>0</v>
      </c>
      <c r="EK920" s="53">
        <v>0</v>
      </c>
      <c r="EL920" s="53">
        <v>0</v>
      </c>
      <c r="EM920" s="53">
        <v>0</v>
      </c>
      <c r="EN920" s="53">
        <v>0</v>
      </c>
      <c r="EO920" s="53">
        <v>0</v>
      </c>
      <c r="EP920" s="53">
        <v>0</v>
      </c>
      <c r="EQ920" s="53">
        <v>0</v>
      </c>
      <c r="ER920" s="53">
        <v>0</v>
      </c>
      <c r="ES920" s="53">
        <v>0</v>
      </c>
      <c r="ET920" s="53">
        <v>0</v>
      </c>
      <c r="EU920" s="53">
        <v>0</v>
      </c>
      <c r="EV920" s="53">
        <v>0</v>
      </c>
      <c r="EW920" s="53">
        <v>83.111109999999996</v>
      </c>
      <c r="EX920" s="53">
        <v>81.333340000000007</v>
      </c>
      <c r="EY920" s="53">
        <v>79.55556</v>
      </c>
      <c r="EZ920" s="53">
        <v>77.611109999999996</v>
      </c>
      <c r="FA920" s="53">
        <v>75.833340000000007</v>
      </c>
      <c r="FB920" s="53">
        <v>74.55556</v>
      </c>
      <c r="FC920" s="53">
        <v>73.666659999999993</v>
      </c>
      <c r="FD920" s="53">
        <v>75.44444</v>
      </c>
      <c r="FE920" s="53">
        <v>79.388890000000004</v>
      </c>
      <c r="FF920" s="53">
        <v>83.277780000000007</v>
      </c>
      <c r="FG920" s="53">
        <v>86.94444</v>
      </c>
      <c r="FH920" s="53">
        <v>90.44444</v>
      </c>
      <c r="FI920" s="53">
        <v>93.611109999999996</v>
      </c>
      <c r="FJ920" s="53">
        <v>96.05556</v>
      </c>
      <c r="FK920" s="53">
        <v>98.277780000000007</v>
      </c>
      <c r="FL920" s="53">
        <v>99.888890000000004</v>
      </c>
      <c r="FM920" s="53">
        <v>100.66670000000001</v>
      </c>
      <c r="FN920" s="53">
        <v>100.66670000000001</v>
      </c>
      <c r="FO920" s="53">
        <v>99.666659999999993</v>
      </c>
      <c r="FP920" s="53">
        <v>97.44444</v>
      </c>
      <c r="FQ920" s="53">
        <v>94.277780000000007</v>
      </c>
      <c r="FR920" s="53">
        <v>91</v>
      </c>
      <c r="FS920" s="53">
        <v>88.5</v>
      </c>
      <c r="FT920" s="53">
        <v>86.111109999999996</v>
      </c>
      <c r="FU920" s="53">
        <v>58</v>
      </c>
      <c r="FV920" s="53">
        <v>32.276179999999997</v>
      </c>
      <c r="FW920" s="53">
        <v>9.4000869999999992</v>
      </c>
      <c r="FX920" s="53">
        <v>0</v>
      </c>
    </row>
    <row r="921" spans="1:180" x14ac:dyDescent="0.3">
      <c r="A921" t="s">
        <v>174</v>
      </c>
      <c r="B921" t="s">
        <v>250</v>
      </c>
      <c r="C921" t="s">
        <v>0</v>
      </c>
      <c r="D921" t="s">
        <v>248</v>
      </c>
      <c r="E921" t="s">
        <v>187</v>
      </c>
      <c r="F921" t="s">
        <v>232</v>
      </c>
      <c r="G921" t="s">
        <v>242</v>
      </c>
      <c r="H921" s="53">
        <v>9</v>
      </c>
      <c r="I921" s="53">
        <v>0</v>
      </c>
      <c r="J921" s="53">
        <v>0</v>
      </c>
      <c r="K921" s="53">
        <v>0</v>
      </c>
      <c r="L921" s="53">
        <v>0</v>
      </c>
      <c r="M921" s="53">
        <v>0</v>
      </c>
      <c r="N921" s="53">
        <v>0</v>
      </c>
      <c r="O921" s="53">
        <v>0</v>
      </c>
      <c r="P921" s="53">
        <v>0</v>
      </c>
      <c r="Q921" s="53">
        <v>0</v>
      </c>
      <c r="R921" s="53">
        <v>0</v>
      </c>
      <c r="S921" s="53">
        <v>0</v>
      </c>
      <c r="T921" s="53">
        <v>0</v>
      </c>
      <c r="U921" s="53">
        <v>0</v>
      </c>
      <c r="V921" s="53">
        <v>0</v>
      </c>
      <c r="W921" s="53">
        <v>0</v>
      </c>
      <c r="X921" s="53">
        <v>0</v>
      </c>
      <c r="Y921" s="53">
        <v>0</v>
      </c>
      <c r="Z921" s="53">
        <v>0</v>
      </c>
      <c r="AA921" s="53">
        <v>0</v>
      </c>
      <c r="AB921" s="53">
        <v>0</v>
      </c>
      <c r="AC921" s="53">
        <v>0</v>
      </c>
      <c r="AD921" s="53">
        <v>0</v>
      </c>
      <c r="AE921" s="53">
        <v>0</v>
      </c>
      <c r="AF921" s="53">
        <v>0</v>
      </c>
      <c r="AG921" s="53">
        <v>0</v>
      </c>
      <c r="AH921" s="53">
        <v>0</v>
      </c>
      <c r="AI921" s="53">
        <v>0</v>
      </c>
      <c r="AJ921" s="53">
        <v>0</v>
      </c>
      <c r="AK921" s="53">
        <v>0</v>
      </c>
      <c r="AL921" s="53">
        <v>0</v>
      </c>
      <c r="AM921" s="53">
        <v>0</v>
      </c>
      <c r="AN921" s="53">
        <v>0</v>
      </c>
      <c r="AO921" s="53">
        <v>0</v>
      </c>
      <c r="AP921" s="53">
        <v>0</v>
      </c>
      <c r="AQ921" s="53">
        <v>0</v>
      </c>
      <c r="AR921" s="53">
        <v>0</v>
      </c>
      <c r="AS921" s="53">
        <v>0</v>
      </c>
      <c r="AT921" s="53">
        <v>0</v>
      </c>
      <c r="AU921" s="53">
        <v>0</v>
      </c>
      <c r="AV921" s="53">
        <v>0</v>
      </c>
      <c r="AW921" s="53">
        <v>0</v>
      </c>
      <c r="AX921" s="53">
        <v>0</v>
      </c>
      <c r="AY921" s="53">
        <v>0</v>
      </c>
      <c r="AZ921" s="53">
        <v>0</v>
      </c>
      <c r="BA921" s="53">
        <v>0</v>
      </c>
      <c r="BB921" s="53">
        <v>0</v>
      </c>
      <c r="BC921" s="53">
        <v>0</v>
      </c>
      <c r="BD921" s="53">
        <v>0</v>
      </c>
      <c r="BE921" s="53">
        <v>0</v>
      </c>
      <c r="BF921" s="53">
        <v>0</v>
      </c>
      <c r="BG921" s="53">
        <v>0</v>
      </c>
      <c r="BH921" s="53">
        <v>0</v>
      </c>
      <c r="BI921" s="53">
        <v>0</v>
      </c>
      <c r="BJ921" s="53">
        <v>0</v>
      </c>
      <c r="BK921" s="53">
        <v>0</v>
      </c>
      <c r="BL921" s="53">
        <v>0</v>
      </c>
      <c r="BM921" s="53">
        <v>0</v>
      </c>
      <c r="BN921" s="53">
        <v>0</v>
      </c>
      <c r="BO921" s="53">
        <v>0</v>
      </c>
      <c r="BP921" s="53">
        <v>0</v>
      </c>
      <c r="BQ921" s="53">
        <v>0</v>
      </c>
      <c r="BR921" s="53">
        <v>0</v>
      </c>
      <c r="BS921" s="53">
        <v>0</v>
      </c>
      <c r="BT921" s="53">
        <v>0</v>
      </c>
      <c r="BU921" s="53">
        <v>0</v>
      </c>
      <c r="BV921" s="53">
        <v>0</v>
      </c>
      <c r="BW921" s="53">
        <v>0</v>
      </c>
      <c r="BX921" s="53">
        <v>0</v>
      </c>
      <c r="BY921" s="53">
        <v>0</v>
      </c>
      <c r="BZ921" s="53">
        <v>0</v>
      </c>
      <c r="CA921" s="53">
        <v>0</v>
      </c>
      <c r="CB921" s="53">
        <v>0</v>
      </c>
      <c r="CC921" s="53">
        <v>0</v>
      </c>
      <c r="CD921" s="53">
        <v>0</v>
      </c>
      <c r="CE921" s="53">
        <v>0</v>
      </c>
      <c r="CF921" s="53">
        <v>0</v>
      </c>
      <c r="CG921" s="53">
        <v>0</v>
      </c>
      <c r="CH921" s="53">
        <v>0</v>
      </c>
      <c r="CI921" s="53">
        <v>0</v>
      </c>
      <c r="CJ921" s="53">
        <v>0</v>
      </c>
      <c r="CK921" s="53">
        <v>0</v>
      </c>
      <c r="CL921" s="53">
        <v>0</v>
      </c>
      <c r="CM921" s="53">
        <v>0</v>
      </c>
      <c r="CN921" s="53">
        <v>0</v>
      </c>
      <c r="CO921" s="53">
        <v>0</v>
      </c>
      <c r="CP921" s="53">
        <v>0</v>
      </c>
      <c r="CQ921" s="53">
        <v>0</v>
      </c>
      <c r="CR921" s="53">
        <v>0</v>
      </c>
      <c r="CS921" s="53">
        <v>0</v>
      </c>
      <c r="CT921" s="53">
        <v>0</v>
      </c>
      <c r="CU921" s="53">
        <v>0</v>
      </c>
      <c r="CV921" s="53">
        <v>0</v>
      </c>
      <c r="CW921" s="53">
        <v>0</v>
      </c>
      <c r="CX921" s="53">
        <v>0</v>
      </c>
      <c r="CY921" s="53">
        <v>0</v>
      </c>
      <c r="CZ921" s="53">
        <v>0</v>
      </c>
      <c r="DA921" s="53">
        <v>0</v>
      </c>
      <c r="DB921" s="53">
        <v>0</v>
      </c>
      <c r="DC921" s="53">
        <v>0</v>
      </c>
      <c r="DD921" s="53">
        <v>0</v>
      </c>
      <c r="DE921" s="53">
        <v>0</v>
      </c>
      <c r="DF921" s="53">
        <v>0</v>
      </c>
      <c r="DG921" s="53">
        <v>0</v>
      </c>
      <c r="DH921" s="53">
        <v>0</v>
      </c>
      <c r="DI921" s="53">
        <v>0</v>
      </c>
      <c r="DJ921" s="53">
        <v>0</v>
      </c>
      <c r="DK921" s="53">
        <v>0</v>
      </c>
      <c r="DL921" s="53">
        <v>0</v>
      </c>
      <c r="DM921" s="53">
        <v>0</v>
      </c>
      <c r="DN921" s="53">
        <v>0</v>
      </c>
      <c r="DO921" s="53">
        <v>0</v>
      </c>
      <c r="DP921" s="53">
        <v>0</v>
      </c>
      <c r="DQ921" s="53">
        <v>0</v>
      </c>
      <c r="DR921" s="53">
        <v>0</v>
      </c>
      <c r="DS921" s="53">
        <v>0</v>
      </c>
      <c r="DT921" s="53">
        <v>0</v>
      </c>
      <c r="DU921" s="53">
        <v>0</v>
      </c>
      <c r="DV921" s="53">
        <v>0</v>
      </c>
      <c r="DW921" s="53">
        <v>0</v>
      </c>
      <c r="DX921" s="53">
        <v>0</v>
      </c>
      <c r="DY921" s="53">
        <v>0</v>
      </c>
      <c r="DZ921" s="53">
        <v>0</v>
      </c>
      <c r="EA921" s="53">
        <v>0</v>
      </c>
      <c r="EB921" s="53">
        <v>0</v>
      </c>
      <c r="EC921" s="53">
        <v>0</v>
      </c>
      <c r="ED921" s="53">
        <v>0</v>
      </c>
      <c r="EE921" s="53">
        <v>0</v>
      </c>
      <c r="EF921" s="53">
        <v>0</v>
      </c>
      <c r="EG921" s="53">
        <v>0</v>
      </c>
      <c r="EH921" s="53">
        <v>0</v>
      </c>
      <c r="EI921" s="53">
        <v>0</v>
      </c>
      <c r="EJ921" s="53">
        <v>0</v>
      </c>
      <c r="EK921" s="53">
        <v>0</v>
      </c>
      <c r="EL921" s="53">
        <v>0</v>
      </c>
      <c r="EM921" s="53">
        <v>0</v>
      </c>
      <c r="EN921" s="53">
        <v>0</v>
      </c>
      <c r="EO921" s="53">
        <v>0</v>
      </c>
      <c r="EP921" s="53">
        <v>0</v>
      </c>
      <c r="EQ921" s="53">
        <v>0</v>
      </c>
      <c r="ER921" s="53">
        <v>0</v>
      </c>
      <c r="ES921" s="53">
        <v>0</v>
      </c>
      <c r="ET921" s="53">
        <v>0</v>
      </c>
      <c r="EU921" s="53">
        <v>0</v>
      </c>
      <c r="EV921" s="53">
        <v>0</v>
      </c>
      <c r="EW921" s="53">
        <v>82.625</v>
      </c>
      <c r="EX921" s="53">
        <v>80.875</v>
      </c>
      <c r="EY921" s="53">
        <v>79</v>
      </c>
      <c r="EZ921" s="53">
        <v>77.1875</v>
      </c>
      <c r="FA921" s="53">
        <v>75.5625</v>
      </c>
      <c r="FB921" s="53">
        <v>73.9375</v>
      </c>
      <c r="FC921" s="53">
        <v>73.9375</v>
      </c>
      <c r="FD921" s="53">
        <v>77.375</v>
      </c>
      <c r="FE921" s="53">
        <v>81.25</v>
      </c>
      <c r="FF921" s="53">
        <v>84.25</v>
      </c>
      <c r="FG921" s="53">
        <v>87.5</v>
      </c>
      <c r="FH921" s="53">
        <v>90.625</v>
      </c>
      <c r="FI921" s="53">
        <v>93.5</v>
      </c>
      <c r="FJ921" s="53">
        <v>95.9375</v>
      </c>
      <c r="FK921" s="53">
        <v>97.75</v>
      </c>
      <c r="FL921" s="53">
        <v>99.3125</v>
      </c>
      <c r="FM921" s="53">
        <v>100.1875</v>
      </c>
      <c r="FN921" s="53">
        <v>100.625</v>
      </c>
      <c r="FO921" s="53">
        <v>99.8125</v>
      </c>
      <c r="FP921" s="53">
        <v>98.375</v>
      </c>
      <c r="FQ921" s="53">
        <v>95.3125</v>
      </c>
      <c r="FR921" s="53">
        <v>91.8125</v>
      </c>
      <c r="FS921" s="53">
        <v>88.4375</v>
      </c>
      <c r="FT921" s="53">
        <v>85.4375</v>
      </c>
      <c r="FU921" s="53">
        <v>58</v>
      </c>
      <c r="FV921" s="53">
        <v>40.356659999999998</v>
      </c>
      <c r="FW921" s="53">
        <v>11.772640000000001</v>
      </c>
      <c r="FX921" s="53">
        <v>0</v>
      </c>
    </row>
    <row r="922" spans="1:180" x14ac:dyDescent="0.3">
      <c r="A922" t="s">
        <v>174</v>
      </c>
      <c r="B922" t="s">
        <v>250</v>
      </c>
      <c r="C922" t="s">
        <v>0</v>
      </c>
      <c r="D922" t="s">
        <v>227</v>
      </c>
      <c r="E922" t="s">
        <v>188</v>
      </c>
      <c r="F922" t="s">
        <v>233</v>
      </c>
      <c r="G922" t="s">
        <v>242</v>
      </c>
      <c r="H922" s="53">
        <v>105</v>
      </c>
      <c r="I922" s="53">
        <v>0.10585448</v>
      </c>
      <c r="J922" s="53">
        <v>0.11532853</v>
      </c>
      <c r="K922" s="53">
        <v>0.11458755</v>
      </c>
      <c r="L922" s="53">
        <v>0.11863981</v>
      </c>
      <c r="M922" s="53">
        <v>0.11607194</v>
      </c>
      <c r="N922" s="53">
        <v>0.12545672999999999</v>
      </c>
      <c r="O922" s="53">
        <v>0.14141756999999999</v>
      </c>
      <c r="P922" s="53">
        <v>0.16205543</v>
      </c>
      <c r="Q922" s="53">
        <v>0.16741619999999999</v>
      </c>
      <c r="R922" s="53">
        <v>0.15628850999999999</v>
      </c>
      <c r="S922" s="53">
        <v>0.15043076999999999</v>
      </c>
      <c r="T922" s="53">
        <v>0.14599956</v>
      </c>
      <c r="U922" s="53">
        <v>0.13661655</v>
      </c>
      <c r="V922" s="53">
        <v>0.12392918999999999</v>
      </c>
      <c r="W922" s="53">
        <v>0.13048497000000001</v>
      </c>
      <c r="X922" s="53">
        <v>0.12650022</v>
      </c>
      <c r="Y922" s="53">
        <v>0.1156364</v>
      </c>
      <c r="Z922" s="53">
        <v>0.11577174</v>
      </c>
      <c r="AA922" s="53">
        <v>0.10681377</v>
      </c>
      <c r="AB922" s="53">
        <v>0.10433041</v>
      </c>
      <c r="AC922" s="53">
        <v>0.10705244</v>
      </c>
      <c r="AD922" s="53">
        <v>0.1052772</v>
      </c>
      <c r="AE922" s="53">
        <v>0.11309078</v>
      </c>
      <c r="AF922" s="53">
        <v>0.10950902</v>
      </c>
      <c r="AG922" s="53">
        <v>2.2481799999999998E-3</v>
      </c>
      <c r="AH922" s="53">
        <v>1.105239E-2</v>
      </c>
      <c r="AI922" s="53">
        <v>1.147022E-2</v>
      </c>
      <c r="AJ922" s="53">
        <v>1.452783E-2</v>
      </c>
      <c r="AK922" s="53">
        <v>1.324592E-2</v>
      </c>
      <c r="AL922" s="53">
        <v>1.1855869999999999E-2</v>
      </c>
      <c r="AM922" s="53">
        <v>-1.0393E-4</v>
      </c>
      <c r="AN922" s="53">
        <v>-5.2224200000000002E-3</v>
      </c>
      <c r="AO922" s="53">
        <v>-7.5745600000000001E-3</v>
      </c>
      <c r="AP922" s="53">
        <v>-2.761541E-2</v>
      </c>
      <c r="AQ922" s="53">
        <v>-3.5946239999999997E-2</v>
      </c>
      <c r="AR922" s="53">
        <v>-3.7512610000000002E-2</v>
      </c>
      <c r="AS922" s="53">
        <v>-4.4400589999999997E-2</v>
      </c>
      <c r="AT922" s="53">
        <v>-5.184805E-2</v>
      </c>
      <c r="AU922" s="53">
        <v>-3.6519990000000002E-2</v>
      </c>
      <c r="AV922" s="53">
        <v>-2.381219E-2</v>
      </c>
      <c r="AW922" s="53">
        <v>-1.3421219999999999E-2</v>
      </c>
      <c r="AX922" s="53">
        <v>4.3019999999999998E-5</v>
      </c>
      <c r="AY922" s="53">
        <v>-4.6098600000000003E-3</v>
      </c>
      <c r="AZ922" s="53">
        <v>-9.0150000000000004E-3</v>
      </c>
      <c r="BA922" s="53">
        <v>-5.7240000000000004E-4</v>
      </c>
      <c r="BB922" s="53">
        <v>-1.3740899999999999E-3</v>
      </c>
      <c r="BC922" s="53">
        <v>3.62197E-3</v>
      </c>
      <c r="BD922" s="53">
        <v>3.49921E-3</v>
      </c>
      <c r="BE922" s="53">
        <v>1.356708E-2</v>
      </c>
      <c r="BF922" s="53">
        <v>2.279175E-2</v>
      </c>
      <c r="BG922" s="53">
        <v>2.2589959999999999E-2</v>
      </c>
      <c r="BH922" s="53">
        <v>2.6760260000000001E-2</v>
      </c>
      <c r="BI922" s="53">
        <v>2.5578690000000001E-2</v>
      </c>
      <c r="BJ922" s="53">
        <v>2.366234E-2</v>
      </c>
      <c r="BK922" s="53">
        <v>1.0191560000000001E-2</v>
      </c>
      <c r="BL922" s="53">
        <v>6.45365E-3</v>
      </c>
      <c r="BM922" s="53">
        <v>3.73515E-3</v>
      </c>
      <c r="BN922" s="53">
        <v>-1.3614889999999999E-2</v>
      </c>
      <c r="BO922" s="53">
        <v>-1.9140279999999999E-2</v>
      </c>
      <c r="BP922" s="53">
        <v>-2.0680049999999998E-2</v>
      </c>
      <c r="BQ922" s="53">
        <v>-2.7185339999999999E-2</v>
      </c>
      <c r="BR922" s="53">
        <v>-3.5014049999999998E-2</v>
      </c>
      <c r="BS922" s="53">
        <v>-1.8937740000000002E-2</v>
      </c>
      <c r="BT922" s="53">
        <v>-6.2901700000000003E-3</v>
      </c>
      <c r="BU922" s="53">
        <v>7.8930000000000005E-5</v>
      </c>
      <c r="BV922" s="53">
        <v>1.1340599999999999E-2</v>
      </c>
      <c r="BW922" s="53">
        <v>7.5283399999999997E-3</v>
      </c>
      <c r="BX922" s="53">
        <v>5.0339399999999998E-3</v>
      </c>
      <c r="BY922" s="53">
        <v>1.02442E-2</v>
      </c>
      <c r="BZ922" s="53">
        <v>8.7961500000000008E-3</v>
      </c>
      <c r="CA922" s="53">
        <v>1.4931750000000001E-2</v>
      </c>
      <c r="CB922" s="53">
        <v>1.3897029999999999E-2</v>
      </c>
      <c r="CC922" s="53">
        <v>2.140653E-2</v>
      </c>
      <c r="CD922" s="53">
        <v>3.0922390000000001E-2</v>
      </c>
      <c r="CE922" s="53">
        <v>3.0291470000000001E-2</v>
      </c>
      <c r="CF922" s="53">
        <v>3.5232399999999997E-2</v>
      </c>
      <c r="CG922" s="53">
        <v>3.4120339999999999E-2</v>
      </c>
      <c r="CH922" s="53">
        <v>3.183946E-2</v>
      </c>
      <c r="CI922" s="53">
        <v>1.7322199999999999E-2</v>
      </c>
      <c r="CJ922" s="53">
        <v>1.454045E-2</v>
      </c>
      <c r="CK922" s="53">
        <v>1.1568230000000001E-2</v>
      </c>
      <c r="CL922" s="53">
        <v>-3.9181700000000003E-3</v>
      </c>
      <c r="CM922" s="53">
        <v>-7.5005200000000001E-3</v>
      </c>
      <c r="CN922" s="53">
        <v>-9.0218699999999995E-3</v>
      </c>
      <c r="CO922" s="53">
        <v>-1.5262120000000001E-2</v>
      </c>
      <c r="CP922" s="53">
        <v>-2.3354860000000002E-2</v>
      </c>
      <c r="CQ922" s="53">
        <v>-6.7603300000000002E-3</v>
      </c>
      <c r="CR922" s="53">
        <v>5.8455199999999999E-3</v>
      </c>
      <c r="CS922" s="53">
        <v>9.4290799999999994E-3</v>
      </c>
      <c r="CT922" s="53">
        <v>1.916526E-2</v>
      </c>
      <c r="CU922" s="53">
        <v>1.593522E-2</v>
      </c>
      <c r="CV922" s="53">
        <v>1.476421E-2</v>
      </c>
      <c r="CW922" s="53">
        <v>1.7735750000000002E-2</v>
      </c>
      <c r="CX922" s="53">
        <v>1.5840030000000001E-2</v>
      </c>
      <c r="CY922" s="53">
        <v>2.2764860000000001E-2</v>
      </c>
      <c r="CZ922" s="53">
        <v>2.1098519999999999E-2</v>
      </c>
      <c r="DA922" s="53">
        <v>2.924597E-2</v>
      </c>
      <c r="DB922" s="53">
        <v>3.9053039999999997E-2</v>
      </c>
      <c r="DC922" s="53">
        <v>3.7992980000000003E-2</v>
      </c>
      <c r="DD922" s="53">
        <v>4.370454E-2</v>
      </c>
      <c r="DE922" s="53">
        <v>4.266197E-2</v>
      </c>
      <c r="DF922" s="53">
        <v>4.0016580000000003E-2</v>
      </c>
      <c r="DG922" s="53">
        <v>2.445282E-2</v>
      </c>
      <c r="DH922" s="53">
        <v>2.2627250000000002E-2</v>
      </c>
      <c r="DI922" s="53">
        <v>1.94013E-2</v>
      </c>
      <c r="DJ922" s="53">
        <v>5.7785400000000004E-3</v>
      </c>
      <c r="DK922" s="53">
        <v>4.1392399999999998E-3</v>
      </c>
      <c r="DL922" s="53">
        <v>2.6363100000000002E-3</v>
      </c>
      <c r="DM922" s="53">
        <v>-3.3388799999999998E-3</v>
      </c>
      <c r="DN922" s="53">
        <v>-1.169567E-2</v>
      </c>
      <c r="DO922" s="53">
        <v>5.4170900000000003E-3</v>
      </c>
      <c r="DP922" s="53">
        <v>1.7981210000000001E-2</v>
      </c>
      <c r="DQ922" s="53">
        <v>1.8779250000000001E-2</v>
      </c>
      <c r="DR922" s="53">
        <v>2.6989920000000001E-2</v>
      </c>
      <c r="DS922" s="53">
        <v>2.4342099999999998E-2</v>
      </c>
      <c r="DT922" s="53">
        <v>2.4494459999999999E-2</v>
      </c>
      <c r="DU922" s="53">
        <v>2.5227289999999999E-2</v>
      </c>
      <c r="DV922" s="53">
        <v>2.288391E-2</v>
      </c>
      <c r="DW922" s="53">
        <v>3.059798E-2</v>
      </c>
      <c r="DX922" s="53">
        <v>2.8300019999999999E-2</v>
      </c>
      <c r="DY922" s="53">
        <v>4.0564870000000003E-2</v>
      </c>
      <c r="DZ922" s="53">
        <v>5.0792400000000001E-2</v>
      </c>
      <c r="EA922" s="53">
        <v>4.9112719999999999E-2</v>
      </c>
      <c r="EB922" s="53">
        <v>5.5936979999999997E-2</v>
      </c>
      <c r="EC922" s="53">
        <v>5.4994750000000002E-2</v>
      </c>
      <c r="ED922" s="53">
        <v>5.1823050000000002E-2</v>
      </c>
      <c r="EE922" s="53">
        <v>3.4748309999999998E-2</v>
      </c>
      <c r="EF922" s="53">
        <v>3.4303309999999997E-2</v>
      </c>
      <c r="EG922" s="53">
        <v>3.0711019999999999E-2</v>
      </c>
      <c r="EH922" s="53">
        <v>1.9779060000000001E-2</v>
      </c>
      <c r="EI922" s="53">
        <v>2.0945189999999999E-2</v>
      </c>
      <c r="EJ922" s="53">
        <v>1.9468869999999999E-2</v>
      </c>
      <c r="EK922" s="53">
        <v>1.3876370000000001E-2</v>
      </c>
      <c r="EL922" s="53">
        <v>5.1383499999999999E-3</v>
      </c>
      <c r="EM922" s="53">
        <v>2.2999329999999998E-2</v>
      </c>
      <c r="EN922" s="53">
        <v>3.5503229999999997E-2</v>
      </c>
      <c r="EO922" s="53">
        <v>3.2279389999999998E-2</v>
      </c>
      <c r="EP922" s="53">
        <v>3.8287500000000002E-2</v>
      </c>
      <c r="EQ922" s="53">
        <v>3.64803E-2</v>
      </c>
      <c r="ER922" s="53">
        <v>3.8543399999999998E-2</v>
      </c>
      <c r="ES922" s="53">
        <v>3.6043890000000002E-2</v>
      </c>
      <c r="ET922" s="53">
        <v>3.3054159999999999E-2</v>
      </c>
      <c r="EU922" s="53">
        <v>4.1907750000000001E-2</v>
      </c>
      <c r="EV922" s="53">
        <v>3.8697839999999997E-2</v>
      </c>
      <c r="EW922" s="53">
        <v>58.071429999999999</v>
      </c>
      <c r="EX922" s="53">
        <v>57.286790000000003</v>
      </c>
      <c r="EY922" s="53">
        <v>56.617519999999999</v>
      </c>
      <c r="EZ922" s="53">
        <v>56.140880000000003</v>
      </c>
      <c r="FA922" s="53">
        <v>55.614080000000001</v>
      </c>
      <c r="FB922" s="53">
        <v>55.183700000000002</v>
      </c>
      <c r="FC922" s="53">
        <v>55.033059999999999</v>
      </c>
      <c r="FD922" s="53">
        <v>56.769179999999999</v>
      </c>
      <c r="FE922" s="53">
        <v>59.748019999999997</v>
      </c>
      <c r="FF922" s="53">
        <v>63.628639999999997</v>
      </c>
      <c r="FG922" s="53">
        <v>68.581919999999997</v>
      </c>
      <c r="FH922" s="53">
        <v>73.780010000000004</v>
      </c>
      <c r="FI922" s="53">
        <v>78.793220000000005</v>
      </c>
      <c r="FJ922" s="53">
        <v>82.059190000000001</v>
      </c>
      <c r="FK922" s="53">
        <v>83.597830000000002</v>
      </c>
      <c r="FL922" s="53">
        <v>83.884839999999997</v>
      </c>
      <c r="FM922" s="53">
        <v>82.962590000000006</v>
      </c>
      <c r="FN922" s="53">
        <v>80.599919999999997</v>
      </c>
      <c r="FO922" s="53">
        <v>76.909099999999995</v>
      </c>
      <c r="FP922" s="53">
        <v>71.744079999999997</v>
      </c>
      <c r="FQ922" s="53">
        <v>66.223029999999994</v>
      </c>
      <c r="FR922" s="53">
        <v>62.464739999999999</v>
      </c>
      <c r="FS922" s="53">
        <v>60.605620000000002</v>
      </c>
      <c r="FT922" s="53">
        <v>59.294910000000002</v>
      </c>
      <c r="FU922" s="53">
        <v>422</v>
      </c>
      <c r="FV922" s="53">
        <v>339.69839999999999</v>
      </c>
      <c r="FW922" s="53">
        <v>15.250870000000001</v>
      </c>
      <c r="FX922" s="53">
        <v>1</v>
      </c>
    </row>
    <row r="923" spans="1:180" x14ac:dyDescent="0.3">
      <c r="A923" t="s">
        <v>174</v>
      </c>
      <c r="B923" t="s">
        <v>250</v>
      </c>
      <c r="C923" t="s">
        <v>0</v>
      </c>
      <c r="D923" t="s">
        <v>248</v>
      </c>
      <c r="E923" t="s">
        <v>189</v>
      </c>
      <c r="F923" t="s">
        <v>233</v>
      </c>
      <c r="G923" t="s">
        <v>242</v>
      </c>
      <c r="H923" s="53">
        <v>105</v>
      </c>
      <c r="I923" s="53">
        <v>8.0755350000000004E-2</v>
      </c>
      <c r="J923" s="53">
        <v>9.0329069999999997E-2</v>
      </c>
      <c r="K923" s="53">
        <v>8.5086239999999994E-2</v>
      </c>
      <c r="L923" s="53">
        <v>8.3015820000000004E-2</v>
      </c>
      <c r="M923" s="53">
        <v>8.3489320000000006E-2</v>
      </c>
      <c r="N923" s="53">
        <v>8.1716869999999997E-2</v>
      </c>
      <c r="O923" s="53">
        <v>7.4936290000000003E-2</v>
      </c>
      <c r="P923" s="53">
        <v>9.1722269999999995E-2</v>
      </c>
      <c r="Q923" s="53">
        <v>8.4189109999999998E-2</v>
      </c>
      <c r="R923" s="53">
        <v>9.2337509999999998E-2</v>
      </c>
      <c r="S923" s="53">
        <v>9.2791700000000005E-2</v>
      </c>
      <c r="T923" s="53">
        <v>8.6342760000000005E-2</v>
      </c>
      <c r="U923" s="53">
        <v>8.1920919999999994E-2</v>
      </c>
      <c r="V923" s="53">
        <v>6.6980529999999996E-2</v>
      </c>
      <c r="W923" s="53">
        <v>6.1897290000000001E-2</v>
      </c>
      <c r="X923" s="53">
        <v>5.6834139999999998E-2</v>
      </c>
      <c r="Y923" s="53">
        <v>5.6457090000000001E-2</v>
      </c>
      <c r="Z923" s="53">
        <v>6.6886950000000001E-2</v>
      </c>
      <c r="AA923" s="53">
        <v>6.1655450000000001E-2</v>
      </c>
      <c r="AB923" s="53">
        <v>7.5514869999999998E-2</v>
      </c>
      <c r="AC923" s="53">
        <v>8.7177379999999999E-2</v>
      </c>
      <c r="AD923" s="53">
        <v>4.9969199999999998E-2</v>
      </c>
      <c r="AE923" s="53">
        <v>5.557745E-2</v>
      </c>
      <c r="AF923" s="53">
        <v>5.26492E-2</v>
      </c>
      <c r="AG923" s="53">
        <v>-1.1453690000000001E-2</v>
      </c>
      <c r="AH923" s="53">
        <v>1.01866E-3</v>
      </c>
      <c r="AI923" s="53">
        <v>-3.0046399999999998E-3</v>
      </c>
      <c r="AJ923" s="53">
        <v>-7.0686200000000003E-3</v>
      </c>
      <c r="AK923" s="53">
        <v>-4.4278700000000004E-3</v>
      </c>
      <c r="AL923" s="53">
        <v>-1.247769E-2</v>
      </c>
      <c r="AM923" s="53">
        <v>-1.9205819999999998E-2</v>
      </c>
      <c r="AN923" s="53">
        <v>-1.2476020000000001E-2</v>
      </c>
      <c r="AO923" s="53">
        <v>-2.103493E-2</v>
      </c>
      <c r="AP923" s="53">
        <v>-1.596933E-2</v>
      </c>
      <c r="AQ923" s="53">
        <v>-1.4030320000000001E-2</v>
      </c>
      <c r="AR923" s="53">
        <v>-1.5690030000000001E-2</v>
      </c>
      <c r="AS923" s="53">
        <v>-1.9234899999999999E-2</v>
      </c>
      <c r="AT923" s="53">
        <v>-3.2361870000000001E-2</v>
      </c>
      <c r="AU923" s="53">
        <v>-3.8944659999999999E-2</v>
      </c>
      <c r="AV923" s="53">
        <v>-4.110333E-2</v>
      </c>
      <c r="AW923" s="53">
        <v>-4.2173299999999997E-2</v>
      </c>
      <c r="AX923" s="53">
        <v>-2.2608260000000002E-2</v>
      </c>
      <c r="AY923" s="53">
        <v>-2.2500679999999999E-2</v>
      </c>
      <c r="AZ923" s="53">
        <v>-1.044459E-2</v>
      </c>
      <c r="BA923" s="53">
        <v>2.6895600000000001E-3</v>
      </c>
      <c r="BB923" s="53">
        <v>-4.152993E-2</v>
      </c>
      <c r="BC923" s="53">
        <v>-3.7279560000000003E-2</v>
      </c>
      <c r="BD923" s="53">
        <v>-3.6544489999999999E-2</v>
      </c>
      <c r="BE923" s="53">
        <v>-1.3058200000000001E-3</v>
      </c>
      <c r="BF923" s="53">
        <v>1.136444E-2</v>
      </c>
      <c r="BG923" s="53">
        <v>6.5569199999999999E-3</v>
      </c>
      <c r="BH923" s="53">
        <v>4.2128199999999999E-3</v>
      </c>
      <c r="BI923" s="53">
        <v>5.73129E-3</v>
      </c>
      <c r="BJ923" s="53">
        <v>-2.2986E-4</v>
      </c>
      <c r="BK923" s="53">
        <v>-8.81265E-3</v>
      </c>
      <c r="BL923" s="53">
        <v>-6.9245000000000005E-4</v>
      </c>
      <c r="BM923" s="53">
        <v>-9.2013600000000004E-3</v>
      </c>
      <c r="BN923" s="53">
        <v>-4.4679899999999998E-3</v>
      </c>
      <c r="BO923" s="53">
        <v>-2.84637E-3</v>
      </c>
      <c r="BP923" s="53">
        <v>-6.2055000000000001E-3</v>
      </c>
      <c r="BQ923" s="53">
        <v>-8.5050600000000001E-3</v>
      </c>
      <c r="BR923" s="53">
        <v>-2.1014169999999999E-2</v>
      </c>
      <c r="BS923" s="53">
        <v>-2.5834360000000001E-2</v>
      </c>
      <c r="BT923" s="53">
        <v>-2.7694630000000001E-2</v>
      </c>
      <c r="BU923" s="53">
        <v>-2.657646E-2</v>
      </c>
      <c r="BV923" s="53">
        <v>-1.055446E-2</v>
      </c>
      <c r="BW923" s="53">
        <v>-1.113068E-2</v>
      </c>
      <c r="BX923" s="53">
        <v>1.42213E-3</v>
      </c>
      <c r="BY923" s="53">
        <v>1.295166E-2</v>
      </c>
      <c r="BZ923" s="53">
        <v>-2.7556500000000001E-2</v>
      </c>
      <c r="CA923" s="53">
        <v>-2.281731E-2</v>
      </c>
      <c r="CB923" s="53">
        <v>-2.4245550000000001E-2</v>
      </c>
      <c r="CC923" s="53">
        <v>5.7225499999999999E-3</v>
      </c>
      <c r="CD923" s="53">
        <v>1.852991E-2</v>
      </c>
      <c r="CE923" s="53">
        <v>1.317924E-2</v>
      </c>
      <c r="CF923" s="53">
        <v>1.202631E-2</v>
      </c>
      <c r="CG923" s="53">
        <v>1.2767499999999999E-2</v>
      </c>
      <c r="CH923" s="53">
        <v>8.2529600000000002E-3</v>
      </c>
      <c r="CI923" s="53">
        <v>-1.61437E-3</v>
      </c>
      <c r="CJ923" s="53">
        <v>7.4688000000000003E-3</v>
      </c>
      <c r="CK923" s="53">
        <v>-1.0054599999999999E-3</v>
      </c>
      <c r="CL923" s="53">
        <v>3.4978000000000001E-3</v>
      </c>
      <c r="CM923" s="53">
        <v>4.8995899999999997E-3</v>
      </c>
      <c r="CN923" s="53">
        <v>3.6346000000000002E-4</v>
      </c>
      <c r="CO923" s="53">
        <v>-1.0736000000000001E-3</v>
      </c>
      <c r="CP923" s="53">
        <v>-1.315479E-2</v>
      </c>
      <c r="CQ923" s="53">
        <v>-1.67542E-2</v>
      </c>
      <c r="CR923" s="53">
        <v>-1.840781E-2</v>
      </c>
      <c r="CS923" s="53">
        <v>-1.5774130000000001E-2</v>
      </c>
      <c r="CT923" s="53">
        <v>-2.2060299999999999E-3</v>
      </c>
      <c r="CU923" s="53">
        <v>-3.2558499999999998E-3</v>
      </c>
      <c r="CV923" s="53">
        <v>9.6409800000000004E-3</v>
      </c>
      <c r="CW923" s="53">
        <v>2.0059150000000001E-2</v>
      </c>
      <c r="CX923" s="53">
        <v>-1.7878539999999998E-2</v>
      </c>
      <c r="CY923" s="53">
        <v>-1.2800799999999999E-2</v>
      </c>
      <c r="CZ923" s="53">
        <v>-1.5727339999999999E-2</v>
      </c>
      <c r="DA923" s="53">
        <v>1.2750940000000001E-2</v>
      </c>
      <c r="DB923" s="53">
        <v>2.569536E-2</v>
      </c>
      <c r="DC923" s="53">
        <v>1.9801550000000001E-2</v>
      </c>
      <c r="DD923" s="53">
        <v>1.9839800000000001E-2</v>
      </c>
      <c r="DE923" s="53">
        <v>1.9803689999999999E-2</v>
      </c>
      <c r="DF923" s="53">
        <v>1.6735770000000001E-2</v>
      </c>
      <c r="DG923" s="53">
        <v>5.5839000000000001E-3</v>
      </c>
      <c r="DH923" s="53">
        <v>1.5630060000000001E-2</v>
      </c>
      <c r="DI923" s="53">
        <v>7.1904400000000002E-3</v>
      </c>
      <c r="DJ923" s="53">
        <v>1.1463599999999999E-2</v>
      </c>
      <c r="DK923" s="53">
        <v>1.264556E-2</v>
      </c>
      <c r="DL923" s="53">
        <v>6.9324299999999998E-3</v>
      </c>
      <c r="DM923" s="53">
        <v>6.35784E-3</v>
      </c>
      <c r="DN923" s="53">
        <v>-5.2954100000000004E-3</v>
      </c>
      <c r="DO923" s="53">
        <v>-7.67404E-3</v>
      </c>
      <c r="DP923" s="53">
        <v>-9.1209900000000007E-3</v>
      </c>
      <c r="DQ923" s="53">
        <v>-4.9718000000000002E-3</v>
      </c>
      <c r="DR923" s="53">
        <v>6.1424000000000001E-3</v>
      </c>
      <c r="DS923" s="53">
        <v>4.61897E-3</v>
      </c>
      <c r="DT923" s="53">
        <v>1.785985E-2</v>
      </c>
      <c r="DU923" s="53">
        <v>2.7166650000000001E-2</v>
      </c>
      <c r="DV923" s="53">
        <v>-8.2005800000000007E-3</v>
      </c>
      <c r="DW923" s="53">
        <v>-2.7843E-3</v>
      </c>
      <c r="DX923" s="53">
        <v>-7.2091300000000002E-3</v>
      </c>
      <c r="DY923" s="53">
        <v>2.28988E-2</v>
      </c>
      <c r="DZ923" s="53">
        <v>3.6041139999999999E-2</v>
      </c>
      <c r="EA923" s="53">
        <v>2.9363119999999999E-2</v>
      </c>
      <c r="EB923" s="53">
        <v>3.1121240000000001E-2</v>
      </c>
      <c r="EC923" s="53">
        <v>2.9962849999999999E-2</v>
      </c>
      <c r="ED923" s="53">
        <v>2.8983600000000002E-2</v>
      </c>
      <c r="EE923" s="53">
        <v>1.5977069999999999E-2</v>
      </c>
      <c r="EF923" s="53">
        <v>2.7413610000000001E-2</v>
      </c>
      <c r="EG923" s="53">
        <v>1.9024019999999999E-2</v>
      </c>
      <c r="EH923" s="53">
        <v>2.2964950000000001E-2</v>
      </c>
      <c r="EI923" s="53">
        <v>2.3829510000000002E-2</v>
      </c>
      <c r="EJ923" s="53">
        <v>1.6416960000000001E-2</v>
      </c>
      <c r="EK923" s="53">
        <v>1.7087689999999999E-2</v>
      </c>
      <c r="EL923" s="53">
        <v>6.0522800000000002E-3</v>
      </c>
      <c r="EM923" s="53">
        <v>5.43627E-3</v>
      </c>
      <c r="EN923" s="53">
        <v>4.2877100000000001E-3</v>
      </c>
      <c r="EO923" s="53">
        <v>1.0625040000000001E-2</v>
      </c>
      <c r="EP923" s="53">
        <v>1.8196210000000001E-2</v>
      </c>
      <c r="EQ923" s="53">
        <v>1.5988970000000002E-2</v>
      </c>
      <c r="ER923" s="53">
        <v>2.9726570000000001E-2</v>
      </c>
      <c r="ES923" s="53">
        <v>3.742873E-2</v>
      </c>
      <c r="ET923" s="53">
        <v>5.7728399999999996E-3</v>
      </c>
      <c r="EU923" s="53">
        <v>1.1677949999999999E-2</v>
      </c>
      <c r="EV923" s="53">
        <v>5.0898100000000002E-3</v>
      </c>
      <c r="EW923" s="53">
        <v>61.225909999999999</v>
      </c>
      <c r="EX923" s="53">
        <v>60.166530000000002</v>
      </c>
      <c r="EY923" s="53">
        <v>59.303579999999997</v>
      </c>
      <c r="EZ923" s="53">
        <v>58.478670000000001</v>
      </c>
      <c r="FA923" s="53">
        <v>58.025149999999996</v>
      </c>
      <c r="FB923" s="53">
        <v>57.444049999999997</v>
      </c>
      <c r="FC923" s="53">
        <v>56.875990000000002</v>
      </c>
      <c r="FD923" s="53">
        <v>57.791600000000003</v>
      </c>
      <c r="FE923" s="53">
        <v>60.253160000000001</v>
      </c>
      <c r="FF923" s="53">
        <v>63.914299999999997</v>
      </c>
      <c r="FG923" s="53">
        <v>68.354129999999998</v>
      </c>
      <c r="FH923" s="53">
        <v>73.540149999999997</v>
      </c>
      <c r="FI923" s="53">
        <v>78.835570000000004</v>
      </c>
      <c r="FJ923" s="53">
        <v>82.563059999999993</v>
      </c>
      <c r="FK923" s="53">
        <v>84.038439999999994</v>
      </c>
      <c r="FL923" s="53">
        <v>83.697869999999995</v>
      </c>
      <c r="FM923" s="53">
        <v>81.846760000000003</v>
      </c>
      <c r="FN923" s="53">
        <v>78.957340000000002</v>
      </c>
      <c r="FO923" s="53">
        <v>75.766329999999996</v>
      </c>
      <c r="FP923" s="53">
        <v>71.080699999999993</v>
      </c>
      <c r="FQ923" s="53">
        <v>66.941280000000006</v>
      </c>
      <c r="FR923" s="53">
        <v>63.980780000000003</v>
      </c>
      <c r="FS923" s="53">
        <v>61.989730000000002</v>
      </c>
      <c r="FT923" s="53">
        <v>60.661929999999998</v>
      </c>
      <c r="FU923" s="53">
        <v>422</v>
      </c>
      <c r="FV923" s="53">
        <v>319.90519999999998</v>
      </c>
      <c r="FW923" s="53">
        <v>15.04608</v>
      </c>
      <c r="FX923" s="53">
        <v>1</v>
      </c>
    </row>
    <row r="924" spans="1:180" x14ac:dyDescent="0.3">
      <c r="A924" t="s">
        <v>174</v>
      </c>
      <c r="B924" t="s">
        <v>250</v>
      </c>
      <c r="C924" t="s">
        <v>0</v>
      </c>
      <c r="D924" t="s">
        <v>248</v>
      </c>
      <c r="E924" t="s">
        <v>188</v>
      </c>
      <c r="F924" t="s">
        <v>233</v>
      </c>
      <c r="G924" t="s">
        <v>242</v>
      </c>
      <c r="H924" s="53">
        <v>105</v>
      </c>
      <c r="I924" s="53">
        <v>8.5967290000000002E-2</v>
      </c>
      <c r="J924" s="53">
        <v>9.4635759999999999E-2</v>
      </c>
      <c r="K924" s="53">
        <v>9.1846609999999995E-2</v>
      </c>
      <c r="L924" s="53">
        <v>9.0750960000000006E-2</v>
      </c>
      <c r="M924" s="53">
        <v>9.0046829999999994E-2</v>
      </c>
      <c r="N924" s="53">
        <v>8.7274379999999999E-2</v>
      </c>
      <c r="O924" s="53">
        <v>8.7835259999999998E-2</v>
      </c>
      <c r="P924" s="53">
        <v>0.11475755</v>
      </c>
      <c r="Q924" s="53">
        <v>0.11917427</v>
      </c>
      <c r="R924" s="53">
        <v>0.11345302</v>
      </c>
      <c r="S924" s="53">
        <v>0.10828786</v>
      </c>
      <c r="T924" s="53">
        <v>0.10102989</v>
      </c>
      <c r="U924" s="53">
        <v>9.4556150000000005E-2</v>
      </c>
      <c r="V924" s="53">
        <v>9.0852649999999993E-2</v>
      </c>
      <c r="W924" s="53">
        <v>0.10280617</v>
      </c>
      <c r="X924" s="53">
        <v>9.7174830000000004E-2</v>
      </c>
      <c r="Y924" s="53">
        <v>9.6217570000000002E-2</v>
      </c>
      <c r="Z924" s="53">
        <v>9.8128400000000005E-2</v>
      </c>
      <c r="AA924" s="53">
        <v>0.1102857</v>
      </c>
      <c r="AB924" s="53">
        <v>0.10410398</v>
      </c>
      <c r="AC924" s="53">
        <v>9.0195139999999993E-2</v>
      </c>
      <c r="AD924" s="53">
        <v>8.1999210000000003E-2</v>
      </c>
      <c r="AE924" s="53">
        <v>8.9217820000000003E-2</v>
      </c>
      <c r="AF924" s="53">
        <v>7.9952839999999997E-2</v>
      </c>
      <c r="AG924" s="53">
        <v>-1.5673699999999999E-2</v>
      </c>
      <c r="AH924" s="53">
        <v>-7.7973900000000004E-3</v>
      </c>
      <c r="AI924" s="53">
        <v>-7.8356599999999995E-3</v>
      </c>
      <c r="AJ924" s="53">
        <v>-7.4555799999999998E-3</v>
      </c>
      <c r="AK924" s="53">
        <v>-6.6682E-3</v>
      </c>
      <c r="AL924" s="53">
        <v>-1.3441349999999999E-2</v>
      </c>
      <c r="AM924" s="53">
        <v>-2.2830920000000001E-2</v>
      </c>
      <c r="AN924" s="53">
        <v>-5.2882500000000004E-3</v>
      </c>
      <c r="AO924" s="53">
        <v>-2.1790300000000002E-3</v>
      </c>
      <c r="AP924" s="53">
        <v>-1.2850449999999999E-2</v>
      </c>
      <c r="AQ924" s="53">
        <v>-2.1864149999999999E-2</v>
      </c>
      <c r="AR924" s="53">
        <v>-2.410808E-2</v>
      </c>
      <c r="AS924" s="53">
        <v>-2.1133900000000001E-2</v>
      </c>
      <c r="AT924" s="53">
        <v>-2.086118E-2</v>
      </c>
      <c r="AU924" s="53">
        <v>-6.58948E-3</v>
      </c>
      <c r="AV924" s="53">
        <v>-6.4553199999999996E-3</v>
      </c>
      <c r="AW924" s="53">
        <v>-1.97029E-3</v>
      </c>
      <c r="AX924" s="53">
        <v>-1.8343999999999999E-3</v>
      </c>
      <c r="AY924" s="53">
        <v>5.2782899999999997E-3</v>
      </c>
      <c r="AZ924" s="53">
        <v>-1.3074199999999999E-3</v>
      </c>
      <c r="BA924" s="53">
        <v>1.0267799999999999E-3</v>
      </c>
      <c r="BB924" s="53">
        <v>-6.0647699999999997E-3</v>
      </c>
      <c r="BC924" s="53">
        <v>-1.3298400000000001E-3</v>
      </c>
      <c r="BD924" s="53">
        <v>-7.5706000000000002E-3</v>
      </c>
      <c r="BE924" s="53">
        <v>-2.11167E-3</v>
      </c>
      <c r="BF924" s="53">
        <v>6.3642000000000004E-3</v>
      </c>
      <c r="BG924" s="53">
        <v>5.3118599999999998E-3</v>
      </c>
      <c r="BH924" s="53">
        <v>6.3202800000000002E-3</v>
      </c>
      <c r="BI924" s="53">
        <v>7.1380999999999997E-3</v>
      </c>
      <c r="BJ924" s="53">
        <v>1.1049E-3</v>
      </c>
      <c r="BK924" s="53">
        <v>-9.5632400000000006E-3</v>
      </c>
      <c r="BL924" s="53">
        <v>6.6274899999999998E-3</v>
      </c>
      <c r="BM924" s="53">
        <v>9.0973600000000005E-3</v>
      </c>
      <c r="BN924" s="53">
        <v>2.8369000000000002E-4</v>
      </c>
      <c r="BO924" s="53">
        <v>-5.4369500000000003E-3</v>
      </c>
      <c r="BP924" s="53">
        <v>-7.4329699999999997E-3</v>
      </c>
      <c r="BQ924" s="53">
        <v>-8.0449000000000007E-3</v>
      </c>
      <c r="BR924" s="53">
        <v>-8.8971199999999997E-3</v>
      </c>
      <c r="BS924" s="53">
        <v>5.2742400000000004E-3</v>
      </c>
      <c r="BT924" s="53">
        <v>5.8684999999999996E-3</v>
      </c>
      <c r="BU924" s="53">
        <v>1.0792339999999999E-2</v>
      </c>
      <c r="BV924" s="53">
        <v>1.400535E-2</v>
      </c>
      <c r="BW924" s="53">
        <v>2.6611639999999999E-2</v>
      </c>
      <c r="BX924" s="53">
        <v>1.9276100000000001E-2</v>
      </c>
      <c r="BY924" s="53">
        <v>1.262256E-2</v>
      </c>
      <c r="BZ924" s="53">
        <v>4.1716599999999998E-3</v>
      </c>
      <c r="CA924" s="53">
        <v>9.6238599999999997E-3</v>
      </c>
      <c r="CB924" s="53">
        <v>2.9000300000000001E-3</v>
      </c>
      <c r="CC924" s="53">
        <v>7.2813499999999998E-3</v>
      </c>
      <c r="CD924" s="53">
        <v>1.6172470000000001E-2</v>
      </c>
      <c r="CE924" s="53">
        <v>1.441777E-2</v>
      </c>
      <c r="CF924" s="53">
        <v>1.5861380000000001E-2</v>
      </c>
      <c r="CG924" s="53">
        <v>1.670029E-2</v>
      </c>
      <c r="CH924" s="53">
        <v>1.11796E-2</v>
      </c>
      <c r="CI924" s="53">
        <v>-3.7408999999999999E-4</v>
      </c>
      <c r="CJ924" s="53">
        <v>1.4880310000000001E-2</v>
      </c>
      <c r="CK924" s="53">
        <v>1.6907350000000002E-2</v>
      </c>
      <c r="CL924" s="53">
        <v>9.3803500000000008E-3</v>
      </c>
      <c r="CM924" s="53">
        <v>5.9404799999999997E-3</v>
      </c>
      <c r="CN924" s="53">
        <v>4.1161599999999998E-3</v>
      </c>
      <c r="CO924" s="53">
        <v>1.02049E-3</v>
      </c>
      <c r="CP924" s="53">
        <v>-6.1085000000000002E-4</v>
      </c>
      <c r="CQ924" s="53">
        <v>1.3491029999999999E-2</v>
      </c>
      <c r="CR924" s="53">
        <v>1.440395E-2</v>
      </c>
      <c r="CS924" s="53">
        <v>1.9631699999999998E-2</v>
      </c>
      <c r="CT924" s="53">
        <v>2.4975919999999999E-2</v>
      </c>
      <c r="CU924" s="53">
        <v>4.1387050000000002E-2</v>
      </c>
      <c r="CV924" s="53">
        <v>3.3532180000000002E-2</v>
      </c>
      <c r="CW924" s="53">
        <v>2.0653769999999998E-2</v>
      </c>
      <c r="CX924" s="53">
        <v>1.126139E-2</v>
      </c>
      <c r="CY924" s="53">
        <v>1.7210349999999999E-2</v>
      </c>
      <c r="CZ924" s="53">
        <v>1.015195E-2</v>
      </c>
      <c r="DA924" s="53">
        <v>1.6674379999999999E-2</v>
      </c>
      <c r="DB924" s="53">
        <v>2.598075E-2</v>
      </c>
      <c r="DC924" s="53">
        <v>2.3523700000000002E-2</v>
      </c>
      <c r="DD924" s="53">
        <v>2.540249E-2</v>
      </c>
      <c r="DE924" s="53">
        <v>2.6262480000000001E-2</v>
      </c>
      <c r="DF924" s="53">
        <v>2.1254289999999999E-2</v>
      </c>
      <c r="DG924" s="53">
        <v>8.8150499999999996E-3</v>
      </c>
      <c r="DH924" s="53">
        <v>2.313312E-2</v>
      </c>
      <c r="DI924" s="53">
        <v>2.4717349999999999E-2</v>
      </c>
      <c r="DJ924" s="53">
        <v>1.847702E-2</v>
      </c>
      <c r="DK924" s="53">
        <v>1.7317900000000001E-2</v>
      </c>
      <c r="DL924" s="53">
        <v>1.5665289999999998E-2</v>
      </c>
      <c r="DM924" s="53">
        <v>1.008589E-2</v>
      </c>
      <c r="DN924" s="53">
        <v>7.6754299999999996E-3</v>
      </c>
      <c r="DO924" s="53">
        <v>2.1707819999999999E-2</v>
      </c>
      <c r="DP924" s="53">
        <v>2.293939E-2</v>
      </c>
      <c r="DQ924" s="53">
        <v>2.8471050000000001E-2</v>
      </c>
      <c r="DR924" s="53">
        <v>3.5946480000000003E-2</v>
      </c>
      <c r="DS924" s="53">
        <v>5.6162459999999997E-2</v>
      </c>
      <c r="DT924" s="53">
        <v>4.7788259999999999E-2</v>
      </c>
      <c r="DU924" s="53">
        <v>2.8684970000000001E-2</v>
      </c>
      <c r="DV924" s="53">
        <v>1.8351099999999999E-2</v>
      </c>
      <c r="DW924" s="53">
        <v>2.4796849999999999E-2</v>
      </c>
      <c r="DX924" s="53">
        <v>1.7403869999999998E-2</v>
      </c>
      <c r="DY924" s="53">
        <v>3.02364E-2</v>
      </c>
      <c r="DZ924" s="53">
        <v>4.0142339999999999E-2</v>
      </c>
      <c r="EA924" s="53">
        <v>3.6671200000000001E-2</v>
      </c>
      <c r="EB924" s="53">
        <v>3.9178329999999997E-2</v>
      </c>
      <c r="EC924" s="53">
        <v>4.0068779999999998E-2</v>
      </c>
      <c r="ED924" s="53">
        <v>3.580055E-2</v>
      </c>
      <c r="EE924" s="53">
        <v>2.208272E-2</v>
      </c>
      <c r="EF924" s="53">
        <v>3.5048860000000001E-2</v>
      </c>
      <c r="EG924" s="53">
        <v>3.5993749999999998E-2</v>
      </c>
      <c r="EH924" s="53">
        <v>3.1611159999999999E-2</v>
      </c>
      <c r="EI924" s="53">
        <v>3.37451E-2</v>
      </c>
      <c r="EJ924" s="53">
        <v>3.2340399999999998E-2</v>
      </c>
      <c r="EK924" s="53">
        <v>2.317489E-2</v>
      </c>
      <c r="EL924" s="53">
        <v>1.9639480000000001E-2</v>
      </c>
      <c r="EM924" s="53">
        <v>3.3571539999999997E-2</v>
      </c>
      <c r="EN924" s="53">
        <v>3.5263219999999998E-2</v>
      </c>
      <c r="EO924" s="53">
        <v>4.1233690000000003E-2</v>
      </c>
      <c r="EP924" s="53">
        <v>5.1786239999999997E-2</v>
      </c>
      <c r="EQ924" s="53">
        <v>7.7495820000000007E-2</v>
      </c>
      <c r="ER924" s="53">
        <v>6.8371779999999993E-2</v>
      </c>
      <c r="ES924" s="53">
        <v>4.0280759999999999E-2</v>
      </c>
      <c r="ET924" s="53">
        <v>2.858753E-2</v>
      </c>
      <c r="EU924" s="53">
        <v>3.5750549999999999E-2</v>
      </c>
      <c r="EV924" s="53">
        <v>2.78745E-2</v>
      </c>
      <c r="EW924" s="53">
        <v>58.165880000000001</v>
      </c>
      <c r="EX924" s="53">
        <v>57.284599999999998</v>
      </c>
      <c r="EY924" s="53">
        <v>56.44135</v>
      </c>
      <c r="EZ924" s="53">
        <v>55.876069999999999</v>
      </c>
      <c r="FA924" s="53">
        <v>55.41516</v>
      </c>
      <c r="FB924" s="53">
        <v>54.606520000000003</v>
      </c>
      <c r="FC924" s="53">
        <v>54.753439999999998</v>
      </c>
      <c r="FD924" s="53">
        <v>56.267769999999999</v>
      </c>
      <c r="FE924" s="53">
        <v>59.275950000000002</v>
      </c>
      <c r="FF924" s="53">
        <v>63.660429999999998</v>
      </c>
      <c r="FG924" s="53">
        <v>68.582579999999993</v>
      </c>
      <c r="FH924" s="53">
        <v>73.975470000000001</v>
      </c>
      <c r="FI924" s="53">
        <v>78.988749999999996</v>
      </c>
      <c r="FJ924" s="53">
        <v>82.389930000000007</v>
      </c>
      <c r="FK924" s="53">
        <v>83.797389999999993</v>
      </c>
      <c r="FL924" s="53">
        <v>82.972750000000005</v>
      </c>
      <c r="FM924" s="53">
        <v>81.129390000000001</v>
      </c>
      <c r="FN924" s="53">
        <v>78.694670000000002</v>
      </c>
      <c r="FO924" s="53">
        <v>75.391469999999998</v>
      </c>
      <c r="FP924" s="53">
        <v>70.821449999999999</v>
      </c>
      <c r="FQ924" s="53">
        <v>65.407229999999998</v>
      </c>
      <c r="FR924" s="53">
        <v>61.97701</v>
      </c>
      <c r="FS924" s="53">
        <v>60.275239999999997</v>
      </c>
      <c r="FT924" s="53">
        <v>58.810070000000003</v>
      </c>
      <c r="FU924" s="53">
        <v>422</v>
      </c>
      <c r="FV924" s="53">
        <v>339.69839999999999</v>
      </c>
      <c r="FW924" s="53">
        <v>15.250870000000001</v>
      </c>
      <c r="FX924" s="53">
        <v>1</v>
      </c>
    </row>
    <row r="925" spans="1:180" x14ac:dyDescent="0.3">
      <c r="A925" t="s">
        <v>174</v>
      </c>
      <c r="B925" t="s">
        <v>250</v>
      </c>
      <c r="C925" t="s">
        <v>0</v>
      </c>
      <c r="D925" t="s">
        <v>248</v>
      </c>
      <c r="E925" t="s">
        <v>187</v>
      </c>
      <c r="F925" t="s">
        <v>233</v>
      </c>
      <c r="G925" t="s">
        <v>242</v>
      </c>
      <c r="H925" s="53">
        <v>105</v>
      </c>
      <c r="I925" s="53">
        <v>7.2824449999999999E-2</v>
      </c>
      <c r="J925" s="53">
        <v>6.3675499999999996E-2</v>
      </c>
      <c r="K925" s="53">
        <v>6.4097059999999997E-2</v>
      </c>
      <c r="L925" s="53">
        <v>6.6602900000000007E-2</v>
      </c>
      <c r="M925" s="53">
        <v>6.5256670000000003E-2</v>
      </c>
      <c r="N925" s="53">
        <v>7.9425629999999997E-2</v>
      </c>
      <c r="O925" s="53">
        <v>6.6647620000000005E-2</v>
      </c>
      <c r="P925" s="53">
        <v>7.4999510000000005E-2</v>
      </c>
      <c r="Q925" s="53">
        <v>8.1948629999999995E-2</v>
      </c>
      <c r="R925" s="53">
        <v>8.3416190000000001E-2</v>
      </c>
      <c r="S925" s="53">
        <v>7.8475039999999996E-2</v>
      </c>
      <c r="T925" s="53">
        <v>8.1098249999999997E-2</v>
      </c>
      <c r="U925" s="53">
        <v>9.0988689999999997E-2</v>
      </c>
      <c r="V925" s="53">
        <v>8.3219360000000006E-2</v>
      </c>
      <c r="W925" s="53">
        <v>8.8488239999999996E-2</v>
      </c>
      <c r="X925" s="53">
        <v>8.3596809999999994E-2</v>
      </c>
      <c r="Y925" s="53">
        <v>7.8776600000000002E-2</v>
      </c>
      <c r="Z925" s="53">
        <v>6.7355079999999998E-2</v>
      </c>
      <c r="AA925" s="53">
        <v>6.92826E-2</v>
      </c>
      <c r="AB925" s="53">
        <v>5.4109629999999999E-2</v>
      </c>
      <c r="AC925" s="53">
        <v>4.9000229999999999E-2</v>
      </c>
      <c r="AD925" s="53">
        <v>4.7213680000000001E-2</v>
      </c>
      <c r="AE925" s="53">
        <v>4.8097649999999999E-2</v>
      </c>
      <c r="AF925" s="53">
        <v>5.338387E-2</v>
      </c>
      <c r="AG925" s="53">
        <v>-2.296521E-2</v>
      </c>
      <c r="AH925" s="53">
        <v>-3.1909090000000001E-2</v>
      </c>
      <c r="AI925" s="53">
        <v>-3.122699E-2</v>
      </c>
      <c r="AJ925" s="53">
        <v>-2.2044890000000001E-2</v>
      </c>
      <c r="AK925" s="53">
        <v>-2.205002E-2</v>
      </c>
      <c r="AL925" s="53">
        <v>-1.2971099999999999E-2</v>
      </c>
      <c r="AM925" s="53">
        <v>-3.8067530000000002E-2</v>
      </c>
      <c r="AN925" s="53">
        <v>-4.0457340000000001E-2</v>
      </c>
      <c r="AO925" s="53">
        <v>-3.4116960000000002E-2</v>
      </c>
      <c r="AP925" s="53">
        <v>-3.113403E-2</v>
      </c>
      <c r="AQ925" s="53">
        <v>-3.7949799999999999E-2</v>
      </c>
      <c r="AR925" s="53">
        <v>-3.107035E-2</v>
      </c>
      <c r="AS925" s="53">
        <v>-2.2347590000000001E-2</v>
      </c>
      <c r="AT925" s="53">
        <v>-3.0921130000000002E-2</v>
      </c>
      <c r="AU925" s="53">
        <v>-2.1337289999999998E-2</v>
      </c>
      <c r="AV925" s="53">
        <v>-1.7376119999999998E-2</v>
      </c>
      <c r="AW925" s="53">
        <v>-1.494973E-2</v>
      </c>
      <c r="AX925" s="53">
        <v>-3.0963939999999999E-2</v>
      </c>
      <c r="AY925" s="53">
        <v>-2.9940080000000001E-2</v>
      </c>
      <c r="AZ925" s="53">
        <v>-3.4403589999999998E-2</v>
      </c>
      <c r="BA925" s="53">
        <v>-3.1392910000000003E-2</v>
      </c>
      <c r="BB925" s="53">
        <v>-3.55836E-2</v>
      </c>
      <c r="BC925" s="53">
        <v>-3.2998979999999997E-2</v>
      </c>
      <c r="BD925" s="53">
        <v>-2.8242819999999998E-2</v>
      </c>
      <c r="BE925" s="53">
        <v>-8.7950600000000004E-3</v>
      </c>
      <c r="BF925" s="53">
        <v>-1.8315809999999998E-2</v>
      </c>
      <c r="BG925" s="53">
        <v>-1.8479180000000001E-2</v>
      </c>
      <c r="BH925" s="53">
        <v>-1.2505199999999999E-2</v>
      </c>
      <c r="BI925" s="53">
        <v>-1.2511639999999999E-2</v>
      </c>
      <c r="BJ925" s="53">
        <v>-2.03768E-3</v>
      </c>
      <c r="BK925" s="53">
        <v>-2.7019069999999999E-2</v>
      </c>
      <c r="BL925" s="53">
        <v>-2.923835E-2</v>
      </c>
      <c r="BM925" s="53">
        <v>-2.3232240000000001E-2</v>
      </c>
      <c r="BN925" s="53">
        <v>-2.0703530000000001E-2</v>
      </c>
      <c r="BO925" s="53">
        <v>-2.4759969999999999E-2</v>
      </c>
      <c r="BP925" s="53">
        <v>-1.9769579999999998E-2</v>
      </c>
      <c r="BQ925" s="53">
        <v>-7.5302499999999996E-3</v>
      </c>
      <c r="BR925" s="53">
        <v>-1.4091660000000001E-2</v>
      </c>
      <c r="BS925" s="53">
        <v>-5.0813100000000003E-3</v>
      </c>
      <c r="BT925" s="53">
        <v>-2.4291199999999999E-3</v>
      </c>
      <c r="BU925" s="53">
        <v>-1.03118E-3</v>
      </c>
      <c r="BV925" s="53">
        <v>-1.283605E-2</v>
      </c>
      <c r="BW925" s="53">
        <v>-9.05364E-3</v>
      </c>
      <c r="BX925" s="53">
        <v>-2.033277E-2</v>
      </c>
      <c r="BY925" s="53">
        <v>-2.2836059999999998E-2</v>
      </c>
      <c r="BZ925" s="53">
        <v>-2.5342E-2</v>
      </c>
      <c r="CA925" s="53">
        <v>-2.332801E-2</v>
      </c>
      <c r="CB925" s="53">
        <v>-1.623119E-2</v>
      </c>
      <c r="CC925" s="53">
        <v>1.01914E-3</v>
      </c>
      <c r="CD925" s="53">
        <v>-8.9011300000000002E-3</v>
      </c>
      <c r="CE925" s="53">
        <v>-9.6500900000000001E-3</v>
      </c>
      <c r="CF925" s="53">
        <v>-5.8980400000000002E-3</v>
      </c>
      <c r="CG925" s="53">
        <v>-5.9053899999999999E-3</v>
      </c>
      <c r="CH925" s="53">
        <v>5.5347699999999996E-3</v>
      </c>
      <c r="CI925" s="53">
        <v>-1.9366930000000001E-2</v>
      </c>
      <c r="CJ925" s="53">
        <v>-2.1468109999999999E-2</v>
      </c>
      <c r="CK925" s="53">
        <v>-1.5693510000000001E-2</v>
      </c>
      <c r="CL925" s="53">
        <v>-1.3479410000000001E-2</v>
      </c>
      <c r="CM925" s="53">
        <v>-1.562472E-2</v>
      </c>
      <c r="CN925" s="53">
        <v>-1.1942700000000001E-2</v>
      </c>
      <c r="CO925" s="53">
        <v>2.7321799999999999E-3</v>
      </c>
      <c r="CP925" s="53">
        <v>-2.4356199999999999E-3</v>
      </c>
      <c r="CQ925" s="53">
        <v>6.1775399999999996E-3</v>
      </c>
      <c r="CR925" s="53">
        <v>7.9231200000000005E-3</v>
      </c>
      <c r="CS925" s="53">
        <v>8.6087500000000001E-3</v>
      </c>
      <c r="CT925" s="53">
        <v>-2.8072999999999998E-4</v>
      </c>
      <c r="CU925" s="53">
        <v>5.4122500000000004E-3</v>
      </c>
      <c r="CV925" s="53">
        <v>-1.0587360000000001E-2</v>
      </c>
      <c r="CW925" s="53">
        <v>-1.690962E-2</v>
      </c>
      <c r="CX925" s="53">
        <v>-1.8248710000000001E-2</v>
      </c>
      <c r="CY925" s="53">
        <v>-1.6629930000000001E-2</v>
      </c>
      <c r="CZ925" s="53">
        <v>-7.9119800000000007E-3</v>
      </c>
      <c r="DA925" s="53">
        <v>1.083333E-2</v>
      </c>
      <c r="DB925" s="53">
        <v>5.1353E-4</v>
      </c>
      <c r="DC925" s="53">
        <v>-8.2098000000000002E-4</v>
      </c>
      <c r="DD925" s="53">
        <v>7.0912000000000004E-4</v>
      </c>
      <c r="DE925" s="53">
        <v>7.0085999999999998E-4</v>
      </c>
      <c r="DF925" s="53">
        <v>1.3107219999999999E-2</v>
      </c>
      <c r="DG925" s="53">
        <v>-1.1714810000000001E-2</v>
      </c>
      <c r="DH925" s="53">
        <v>-1.3697869999999999E-2</v>
      </c>
      <c r="DI925" s="53">
        <v>-8.1547800000000004E-3</v>
      </c>
      <c r="DJ925" s="53">
        <v>-6.2552800000000002E-3</v>
      </c>
      <c r="DK925" s="53">
        <v>-6.4894799999999997E-3</v>
      </c>
      <c r="DL925" s="53">
        <v>-4.1158200000000001E-3</v>
      </c>
      <c r="DM925" s="53">
        <v>1.299462E-2</v>
      </c>
      <c r="DN925" s="53">
        <v>9.22042E-3</v>
      </c>
      <c r="DO925" s="53">
        <v>1.7436380000000001E-2</v>
      </c>
      <c r="DP925" s="53">
        <v>1.8275380000000001E-2</v>
      </c>
      <c r="DQ925" s="53">
        <v>1.82487E-2</v>
      </c>
      <c r="DR925" s="53">
        <v>1.227459E-2</v>
      </c>
      <c r="DS925" s="53">
        <v>1.9878130000000001E-2</v>
      </c>
      <c r="DT925" s="53">
        <v>-8.4194999999999995E-4</v>
      </c>
      <c r="DU925" s="53">
        <v>-1.098318E-2</v>
      </c>
      <c r="DV925" s="53">
        <v>-1.1155409999999999E-2</v>
      </c>
      <c r="DW925" s="53">
        <v>-9.9318400000000008E-3</v>
      </c>
      <c r="DX925" s="53">
        <v>4.0723000000000002E-4</v>
      </c>
      <c r="DY925" s="53">
        <v>2.5003480000000002E-2</v>
      </c>
      <c r="DZ925" s="53">
        <v>1.4106820000000001E-2</v>
      </c>
      <c r="EA925" s="53">
        <v>1.1926819999999999E-2</v>
      </c>
      <c r="EB925" s="53">
        <v>1.0248810000000001E-2</v>
      </c>
      <c r="EC925" s="53">
        <v>1.023924E-2</v>
      </c>
      <c r="ED925" s="53">
        <v>2.4040639999999999E-2</v>
      </c>
      <c r="EE925" s="53">
        <v>-6.6635000000000002E-4</v>
      </c>
      <c r="EF925" s="53">
        <v>-2.4788700000000002E-3</v>
      </c>
      <c r="EG925" s="53">
        <v>2.7299400000000001E-3</v>
      </c>
      <c r="EH925" s="53">
        <v>4.1752200000000003E-3</v>
      </c>
      <c r="EI925" s="53">
        <v>6.7003499999999999E-3</v>
      </c>
      <c r="EJ925" s="53">
        <v>7.1849499999999998E-3</v>
      </c>
      <c r="EK925" s="53">
        <v>2.781196E-2</v>
      </c>
      <c r="EL925" s="53">
        <v>2.6049889999999999E-2</v>
      </c>
      <c r="EM925" s="53">
        <v>3.3692369999999999E-2</v>
      </c>
      <c r="EN925" s="53">
        <v>3.3222380000000003E-2</v>
      </c>
      <c r="EO925" s="53">
        <v>3.216724E-2</v>
      </c>
      <c r="EP925" s="53">
        <v>3.0402490000000001E-2</v>
      </c>
      <c r="EQ925" s="53">
        <v>4.076457E-2</v>
      </c>
      <c r="ER925" s="53">
        <v>1.322887E-2</v>
      </c>
      <c r="ES925" s="53">
        <v>-2.42633E-3</v>
      </c>
      <c r="ET925" s="53">
        <v>-9.1381999999999998E-4</v>
      </c>
      <c r="EU925" s="53">
        <v>-2.6087000000000001E-4</v>
      </c>
      <c r="EV925" s="53">
        <v>1.241884E-2</v>
      </c>
      <c r="EW925" s="53">
        <v>59.810780000000001</v>
      </c>
      <c r="EX925" s="53">
        <v>59.084099999999999</v>
      </c>
      <c r="EY925" s="53">
        <v>58.06174</v>
      </c>
      <c r="EZ925" s="53">
        <v>57.385109999999997</v>
      </c>
      <c r="FA925" s="53">
        <v>56.742370000000001</v>
      </c>
      <c r="FB925" s="53">
        <v>56.488010000000003</v>
      </c>
      <c r="FC925" s="53">
        <v>56.619630000000001</v>
      </c>
      <c r="FD925" s="53">
        <v>59.277610000000003</v>
      </c>
      <c r="FE925" s="53">
        <v>63.02769</v>
      </c>
      <c r="FF925" s="53">
        <v>67.184929999999994</v>
      </c>
      <c r="FG925" s="53">
        <v>71.507400000000004</v>
      </c>
      <c r="FH925" s="53">
        <v>76.127179999999996</v>
      </c>
      <c r="FI925" s="53">
        <v>79.96002</v>
      </c>
      <c r="FJ925" s="53">
        <v>82.511989999999997</v>
      </c>
      <c r="FK925" s="53">
        <v>83.505480000000006</v>
      </c>
      <c r="FL925" s="53">
        <v>82.880520000000004</v>
      </c>
      <c r="FM925" s="53">
        <v>81.679150000000007</v>
      </c>
      <c r="FN925" s="53">
        <v>80.051519999999996</v>
      </c>
      <c r="FO925" s="53">
        <v>77.319810000000004</v>
      </c>
      <c r="FP925" s="53">
        <v>73.360820000000004</v>
      </c>
      <c r="FQ925" s="53">
        <v>68.762069999999994</v>
      </c>
      <c r="FR925" s="53">
        <v>65.162120000000002</v>
      </c>
      <c r="FS925" s="53">
        <v>63.058039999999998</v>
      </c>
      <c r="FT925" s="53">
        <v>61.885550000000002</v>
      </c>
      <c r="FU925" s="53">
        <v>422.0333</v>
      </c>
      <c r="FV925" s="53">
        <v>321.40469999999999</v>
      </c>
      <c r="FW925" s="53">
        <v>15.4086</v>
      </c>
      <c r="FX925" s="53">
        <v>1</v>
      </c>
    </row>
    <row r="926" spans="1:180" x14ac:dyDescent="0.3">
      <c r="A926" t="s">
        <v>174</v>
      </c>
      <c r="B926" t="s">
        <v>250</v>
      </c>
      <c r="C926" t="s">
        <v>0</v>
      </c>
      <c r="D926" t="s">
        <v>227</v>
      </c>
      <c r="E926" t="s">
        <v>189</v>
      </c>
      <c r="F926" t="s">
        <v>233</v>
      </c>
      <c r="G926" t="s">
        <v>242</v>
      </c>
      <c r="H926" s="53">
        <v>105</v>
      </c>
      <c r="I926" s="53">
        <v>9.3913159999999996E-2</v>
      </c>
      <c r="J926" s="53">
        <v>9.7504499999999994E-2</v>
      </c>
      <c r="K926" s="53">
        <v>9.4201629999999995E-2</v>
      </c>
      <c r="L926" s="53">
        <v>9.7893540000000001E-2</v>
      </c>
      <c r="M926" s="53">
        <v>0.10099344</v>
      </c>
      <c r="N926" s="53">
        <v>0.10361139</v>
      </c>
      <c r="O926" s="53">
        <v>0.12497089</v>
      </c>
      <c r="P926" s="53">
        <v>0.16026308</v>
      </c>
      <c r="Q926" s="53">
        <v>0.15938643</v>
      </c>
      <c r="R926" s="53">
        <v>0.15902785</v>
      </c>
      <c r="S926" s="53">
        <v>0.15498158000000001</v>
      </c>
      <c r="T926" s="53">
        <v>0.14759607999999999</v>
      </c>
      <c r="U926" s="53">
        <v>0.13306524</v>
      </c>
      <c r="V926" s="53">
        <v>0.12802304</v>
      </c>
      <c r="W926" s="53">
        <v>0.12507117000000001</v>
      </c>
      <c r="X926" s="53">
        <v>0.11690984</v>
      </c>
      <c r="Y926" s="53">
        <v>0.10157951</v>
      </c>
      <c r="Z926" s="53">
        <v>9.9757029999999997E-2</v>
      </c>
      <c r="AA926" s="53">
        <v>9.8539310000000005E-2</v>
      </c>
      <c r="AB926" s="53">
        <v>0.10101333</v>
      </c>
      <c r="AC926" s="53">
        <v>0.10561268</v>
      </c>
      <c r="AD926" s="53">
        <v>8.6806330000000001E-2</v>
      </c>
      <c r="AE926" s="53">
        <v>8.8705709999999993E-2</v>
      </c>
      <c r="AF926" s="53">
        <v>9.1340610000000003E-2</v>
      </c>
      <c r="AG926" s="53">
        <v>-7.6871099999999996E-3</v>
      </c>
      <c r="AH926" s="53">
        <v>1.6720999999999999E-4</v>
      </c>
      <c r="AI926" s="53">
        <v>-3.33884E-3</v>
      </c>
      <c r="AJ926" s="53">
        <v>4.3930999999999999E-4</v>
      </c>
      <c r="AK926" s="53">
        <v>4.13379E-3</v>
      </c>
      <c r="AL926" s="53">
        <v>-4.4023600000000001E-3</v>
      </c>
      <c r="AM926" s="53">
        <v>-9.7269100000000001E-3</v>
      </c>
      <c r="AN926" s="53">
        <v>4.94831E-3</v>
      </c>
      <c r="AO926" s="53">
        <v>-5.0986099999999999E-3</v>
      </c>
      <c r="AP926" s="53">
        <v>-9.9859500000000004E-3</v>
      </c>
      <c r="AQ926" s="53">
        <v>-1.5896E-2</v>
      </c>
      <c r="AR926" s="53">
        <v>-2.1635769999999999E-2</v>
      </c>
      <c r="AS926" s="53">
        <v>-3.0842499999999998E-2</v>
      </c>
      <c r="AT926" s="53">
        <v>-3.0710230000000002E-2</v>
      </c>
      <c r="AU926" s="53">
        <v>-2.6767920000000001E-2</v>
      </c>
      <c r="AV926" s="53">
        <v>-1.965677E-2</v>
      </c>
      <c r="AW926" s="53">
        <v>-1.449019E-2</v>
      </c>
      <c r="AX926" s="53">
        <v>-5.0231399999999997E-3</v>
      </c>
      <c r="AY926" s="53">
        <v>-3.4354799999999999E-3</v>
      </c>
      <c r="AZ926" s="53">
        <v>2.0691899999999998E-3</v>
      </c>
      <c r="BA926" s="53">
        <v>7.8128499999999997E-3</v>
      </c>
      <c r="BB926" s="53">
        <v>-1.7259690000000001E-2</v>
      </c>
      <c r="BC926" s="53">
        <v>-1.6801139999999999E-2</v>
      </c>
      <c r="BD926" s="53">
        <v>-1.195092E-2</v>
      </c>
      <c r="BE926" s="53">
        <v>4.5558300000000003E-3</v>
      </c>
      <c r="BF926" s="53">
        <v>1.160487E-2</v>
      </c>
      <c r="BG926" s="53">
        <v>7.8013500000000003E-3</v>
      </c>
      <c r="BH926" s="53">
        <v>1.18183E-2</v>
      </c>
      <c r="BI926" s="53">
        <v>1.493031E-2</v>
      </c>
      <c r="BJ926" s="53">
        <v>7.2570600000000001E-3</v>
      </c>
      <c r="BK926" s="53">
        <v>1.9686700000000001E-3</v>
      </c>
      <c r="BL926" s="53">
        <v>1.4710829999999999E-2</v>
      </c>
      <c r="BM926" s="53">
        <v>4.9706500000000001E-3</v>
      </c>
      <c r="BN926" s="53">
        <v>1.0712899999999999E-3</v>
      </c>
      <c r="BO926" s="53">
        <v>-2.2948299999999999E-3</v>
      </c>
      <c r="BP926" s="53">
        <v>-7.4716499999999998E-3</v>
      </c>
      <c r="BQ926" s="53">
        <v>-1.7004780000000001E-2</v>
      </c>
      <c r="BR926" s="53">
        <v>-1.7381770000000001E-2</v>
      </c>
      <c r="BS926" s="53">
        <v>-1.2205499999999999E-2</v>
      </c>
      <c r="BT926" s="53">
        <v>-5.51367E-3</v>
      </c>
      <c r="BU926" s="53">
        <v>-4.58042E-3</v>
      </c>
      <c r="BV926" s="53">
        <v>3.1507599999999998E-3</v>
      </c>
      <c r="BW926" s="53">
        <v>5.7669399999999999E-3</v>
      </c>
      <c r="BX926" s="53">
        <v>1.1555019999999999E-2</v>
      </c>
      <c r="BY926" s="53">
        <v>1.7372729999999999E-2</v>
      </c>
      <c r="BZ926" s="53">
        <v>-4.2029199999999997E-3</v>
      </c>
      <c r="CA926" s="53">
        <v>-3.0597100000000002E-3</v>
      </c>
      <c r="CB926" s="53">
        <v>1.2284000000000001E-4</v>
      </c>
      <c r="CC926" s="53">
        <v>1.303527E-2</v>
      </c>
      <c r="CD926" s="53">
        <v>1.952657E-2</v>
      </c>
      <c r="CE926" s="53">
        <v>1.5517019999999999E-2</v>
      </c>
      <c r="CF926" s="53">
        <v>1.9699350000000001E-2</v>
      </c>
      <c r="CG926" s="53">
        <v>2.2407940000000001E-2</v>
      </c>
      <c r="CH926" s="53">
        <v>1.533235E-2</v>
      </c>
      <c r="CI926" s="53">
        <v>1.006899E-2</v>
      </c>
      <c r="CJ926" s="53">
        <v>2.1472310000000001E-2</v>
      </c>
      <c r="CK926" s="53">
        <v>1.194458E-2</v>
      </c>
      <c r="CL926" s="53">
        <v>8.7295099999999994E-3</v>
      </c>
      <c r="CM926" s="53">
        <v>7.1253000000000002E-3</v>
      </c>
      <c r="CN926" s="53">
        <v>2.3383800000000001E-3</v>
      </c>
      <c r="CO926" s="53">
        <v>-7.4208099999999999E-3</v>
      </c>
      <c r="CP926" s="53">
        <v>-8.1505299999999996E-3</v>
      </c>
      <c r="CQ926" s="53">
        <v>-2.11962E-3</v>
      </c>
      <c r="CR926" s="53">
        <v>4.2818200000000004E-3</v>
      </c>
      <c r="CS926" s="53">
        <v>2.2830699999999999E-3</v>
      </c>
      <c r="CT926" s="53">
        <v>8.8119800000000005E-3</v>
      </c>
      <c r="CU926" s="53">
        <v>1.214051E-2</v>
      </c>
      <c r="CV926" s="53">
        <v>1.812486E-2</v>
      </c>
      <c r="CW926" s="53">
        <v>2.3993879999999999E-2</v>
      </c>
      <c r="CX926" s="53">
        <v>4.8401599999999996E-3</v>
      </c>
      <c r="CY926" s="53">
        <v>6.4575600000000002E-3</v>
      </c>
      <c r="CZ926" s="53">
        <v>8.4851000000000006E-3</v>
      </c>
      <c r="DA926" s="53">
        <v>2.1514700000000001E-2</v>
      </c>
      <c r="DB926" s="53">
        <v>2.744825E-2</v>
      </c>
      <c r="DC926" s="53">
        <v>2.3232679999999999E-2</v>
      </c>
      <c r="DD926" s="53">
        <v>2.758041E-2</v>
      </c>
      <c r="DE926" s="53">
        <v>2.9885579999999998E-2</v>
      </c>
      <c r="DF926" s="53">
        <v>2.3407629999999999E-2</v>
      </c>
      <c r="DG926" s="53">
        <v>1.8169290000000001E-2</v>
      </c>
      <c r="DH926" s="53">
        <v>2.8233810000000002E-2</v>
      </c>
      <c r="DI926" s="53">
        <v>1.8918509999999999E-2</v>
      </c>
      <c r="DJ926" s="53">
        <v>1.6387720000000001E-2</v>
      </c>
      <c r="DK926" s="53">
        <v>1.654543E-2</v>
      </c>
      <c r="DL926" s="53">
        <v>1.214842E-2</v>
      </c>
      <c r="DM926" s="53">
        <v>2.16315E-3</v>
      </c>
      <c r="DN926" s="53">
        <v>1.0807099999999999E-3</v>
      </c>
      <c r="DO926" s="53">
        <v>7.9662599999999993E-3</v>
      </c>
      <c r="DP926" s="53">
        <v>1.4077289999999999E-2</v>
      </c>
      <c r="DQ926" s="53">
        <v>9.1465499999999998E-3</v>
      </c>
      <c r="DR926" s="53">
        <v>1.447319E-2</v>
      </c>
      <c r="DS926" s="53">
        <v>1.8514070000000001E-2</v>
      </c>
      <c r="DT926" s="53">
        <v>2.4694710000000002E-2</v>
      </c>
      <c r="DU926" s="53">
        <v>3.061502E-2</v>
      </c>
      <c r="DV926" s="53">
        <v>1.388325E-2</v>
      </c>
      <c r="DW926" s="53">
        <v>1.5974840000000001E-2</v>
      </c>
      <c r="DX926" s="53">
        <v>1.6847359999999999E-2</v>
      </c>
      <c r="DY926" s="53">
        <v>3.375765E-2</v>
      </c>
      <c r="DZ926" s="53">
        <v>3.8885919999999997E-2</v>
      </c>
      <c r="EA926" s="53">
        <v>3.437287E-2</v>
      </c>
      <c r="EB926" s="53">
        <v>3.895941E-2</v>
      </c>
      <c r="EC926" s="53">
        <v>4.0682099999999999E-2</v>
      </c>
      <c r="ED926" s="53">
        <v>3.5067059999999997E-2</v>
      </c>
      <c r="EE926" s="53">
        <v>2.9864870000000002E-2</v>
      </c>
      <c r="EF926" s="53">
        <v>3.799632E-2</v>
      </c>
      <c r="EG926" s="53">
        <v>2.8987760000000001E-2</v>
      </c>
      <c r="EH926" s="53">
        <v>2.7444960000000001E-2</v>
      </c>
      <c r="EI926" s="53">
        <v>3.0146599999999999E-2</v>
      </c>
      <c r="EJ926" s="53">
        <v>2.6312550000000001E-2</v>
      </c>
      <c r="EK926" s="53">
        <v>1.600087E-2</v>
      </c>
      <c r="EL926" s="53">
        <v>1.4409170000000001E-2</v>
      </c>
      <c r="EM926" s="53">
        <v>2.2528670000000001E-2</v>
      </c>
      <c r="EN926" s="53">
        <v>2.82204E-2</v>
      </c>
      <c r="EO926" s="53">
        <v>1.9056320000000002E-2</v>
      </c>
      <c r="EP926" s="53">
        <v>2.2647090000000002E-2</v>
      </c>
      <c r="EQ926" s="53">
        <v>2.7716500000000002E-2</v>
      </c>
      <c r="ER926" s="53">
        <v>3.4180530000000001E-2</v>
      </c>
      <c r="ES926" s="53">
        <v>4.01749E-2</v>
      </c>
      <c r="ET926" s="53">
        <v>2.6940019999999999E-2</v>
      </c>
      <c r="EU926" s="53">
        <v>2.9716269999999999E-2</v>
      </c>
      <c r="EV926" s="53">
        <v>2.8921120000000002E-2</v>
      </c>
      <c r="EW926" s="53">
        <v>59.119399999999999</v>
      </c>
      <c r="EX926" s="53">
        <v>58.392290000000003</v>
      </c>
      <c r="EY926" s="53">
        <v>57.725610000000003</v>
      </c>
      <c r="EZ926" s="53">
        <v>57.031350000000003</v>
      </c>
      <c r="FA926" s="53">
        <v>56.415550000000003</v>
      </c>
      <c r="FB926" s="53">
        <v>56.077500000000001</v>
      </c>
      <c r="FC926" s="53">
        <v>55.760559999999998</v>
      </c>
      <c r="FD926" s="53">
        <v>56.565429999999999</v>
      </c>
      <c r="FE926" s="53">
        <v>58.859540000000003</v>
      </c>
      <c r="FF926" s="53">
        <v>62.415230000000001</v>
      </c>
      <c r="FG926" s="53">
        <v>66.959119999999999</v>
      </c>
      <c r="FH926" s="53">
        <v>72.259159999999994</v>
      </c>
      <c r="FI926" s="53">
        <v>77.056709999999995</v>
      </c>
      <c r="FJ926" s="53">
        <v>81.165719999999993</v>
      </c>
      <c r="FK926" s="53">
        <v>83.155429999999996</v>
      </c>
      <c r="FL926" s="53">
        <v>83.166899999999998</v>
      </c>
      <c r="FM926" s="53">
        <v>82.171480000000003</v>
      </c>
      <c r="FN926" s="53">
        <v>79.971180000000004</v>
      </c>
      <c r="FO926" s="53">
        <v>76.555949999999996</v>
      </c>
      <c r="FP926" s="53">
        <v>71.601839999999996</v>
      </c>
      <c r="FQ926" s="53">
        <v>66.783389999999997</v>
      </c>
      <c r="FR926" s="53">
        <v>63.913559999999997</v>
      </c>
      <c r="FS926" s="53">
        <v>62.177729999999997</v>
      </c>
      <c r="FT926" s="53">
        <v>60.717199999999998</v>
      </c>
      <c r="FU926" s="53">
        <v>422</v>
      </c>
      <c r="FV926" s="53">
        <v>319.90519999999998</v>
      </c>
      <c r="FW926" s="53">
        <v>15.04608</v>
      </c>
      <c r="FX926" s="53">
        <v>1</v>
      </c>
    </row>
    <row r="927" spans="1:180" x14ac:dyDescent="0.3">
      <c r="A927" t="s">
        <v>174</v>
      </c>
      <c r="B927" t="s">
        <v>250</v>
      </c>
      <c r="C927" t="s">
        <v>0</v>
      </c>
      <c r="D927" t="s">
        <v>227</v>
      </c>
      <c r="E927" t="s">
        <v>187</v>
      </c>
      <c r="F927" t="s">
        <v>233</v>
      </c>
      <c r="G927" t="s">
        <v>242</v>
      </c>
      <c r="H927" s="53">
        <v>105</v>
      </c>
      <c r="I927" s="53">
        <v>7.8047599999999995E-2</v>
      </c>
      <c r="J927" s="53">
        <v>8.0136799999999994E-2</v>
      </c>
      <c r="K927" s="53">
        <v>7.5830079999999994E-2</v>
      </c>
      <c r="L927" s="53">
        <v>7.6008909999999999E-2</v>
      </c>
      <c r="M927" s="53">
        <v>7.6100009999999996E-2</v>
      </c>
      <c r="N927" s="53">
        <v>9.5451019999999998E-2</v>
      </c>
      <c r="O927" s="53">
        <v>0.11655084</v>
      </c>
      <c r="P927" s="53">
        <v>0.13283004000000001</v>
      </c>
      <c r="Q927" s="53">
        <v>0.13039929</v>
      </c>
      <c r="R927" s="53">
        <v>0.12462618</v>
      </c>
      <c r="S927" s="53">
        <v>0.13045798</v>
      </c>
      <c r="T927" s="53">
        <v>0.1257711</v>
      </c>
      <c r="U927" s="53">
        <v>0.12179643</v>
      </c>
      <c r="V927" s="53">
        <v>0.11534617</v>
      </c>
      <c r="W927" s="53">
        <v>0.11597618</v>
      </c>
      <c r="X927" s="53">
        <v>0.10442822</v>
      </c>
      <c r="Y927" s="53">
        <v>9.6799389999999999E-2</v>
      </c>
      <c r="Z927" s="53">
        <v>8.5140489999999999E-2</v>
      </c>
      <c r="AA927" s="53">
        <v>8.5476430000000006E-2</v>
      </c>
      <c r="AB927" s="53">
        <v>8.6731849999999999E-2</v>
      </c>
      <c r="AC927" s="53">
        <v>0.10131242</v>
      </c>
      <c r="AD927" s="53">
        <v>8.7492230000000004E-2</v>
      </c>
      <c r="AE927" s="53">
        <v>8.5981730000000006E-2</v>
      </c>
      <c r="AF927" s="53">
        <v>8.6507039999999993E-2</v>
      </c>
      <c r="AG927" s="53">
        <v>-1.3531670000000001E-2</v>
      </c>
      <c r="AH927" s="53">
        <v>-1.4649799999999999E-2</v>
      </c>
      <c r="AI927" s="53">
        <v>-1.663837E-2</v>
      </c>
      <c r="AJ927" s="53">
        <v>-1.3545140000000001E-2</v>
      </c>
      <c r="AK927" s="53">
        <v>-1.5510619999999999E-2</v>
      </c>
      <c r="AL927" s="53">
        <v>-6.4574899999999998E-3</v>
      </c>
      <c r="AM927" s="53">
        <v>-1.3414189999999999E-2</v>
      </c>
      <c r="AN927" s="53">
        <v>-2.1182139999999999E-2</v>
      </c>
      <c r="AO927" s="53">
        <v>-3.2699819999999997E-2</v>
      </c>
      <c r="AP927" s="53">
        <v>-4.8480809999999999E-2</v>
      </c>
      <c r="AQ927" s="53">
        <v>-3.9992649999999998E-2</v>
      </c>
      <c r="AR927" s="53">
        <v>-4.3874669999999998E-2</v>
      </c>
      <c r="AS927" s="53">
        <v>-4.5386429999999998E-2</v>
      </c>
      <c r="AT927" s="53">
        <v>-4.6543290000000001E-2</v>
      </c>
      <c r="AU927" s="53">
        <v>-3.5741439999999999E-2</v>
      </c>
      <c r="AV927" s="53">
        <v>-2.403102E-2</v>
      </c>
      <c r="AW927" s="53">
        <v>-9.9990099999999991E-3</v>
      </c>
      <c r="AX927" s="53">
        <v>-1.7281540000000001E-2</v>
      </c>
      <c r="AY927" s="53">
        <v>-1.4117019999999999E-2</v>
      </c>
      <c r="AZ927" s="53">
        <v>-1.171867E-2</v>
      </c>
      <c r="BA927" s="53">
        <v>4.8979000000000002E-3</v>
      </c>
      <c r="BB927" s="53">
        <v>-1.505775E-2</v>
      </c>
      <c r="BC927" s="53">
        <v>-1.9744689999999999E-2</v>
      </c>
      <c r="BD927" s="53">
        <v>-1.5510670000000001E-2</v>
      </c>
      <c r="BE927" s="53">
        <v>-3.66234E-3</v>
      </c>
      <c r="BF927" s="53">
        <v>-2.8399699999999998E-3</v>
      </c>
      <c r="BG927" s="53">
        <v>-6.4394400000000003E-3</v>
      </c>
      <c r="BH927" s="53">
        <v>-4.7444000000000002E-3</v>
      </c>
      <c r="BI927" s="53">
        <v>-5.5269999999999998E-3</v>
      </c>
      <c r="BJ927" s="53">
        <v>2.6200199999999998E-3</v>
      </c>
      <c r="BK927" s="53">
        <v>-3.6747300000000002E-3</v>
      </c>
      <c r="BL927" s="53">
        <v>-1.146172E-2</v>
      </c>
      <c r="BM927" s="53">
        <v>-2.266872E-2</v>
      </c>
      <c r="BN927" s="53">
        <v>-3.4645769999999999E-2</v>
      </c>
      <c r="BO927" s="53">
        <v>-2.6651959999999999E-2</v>
      </c>
      <c r="BP927" s="53">
        <v>-3.057665E-2</v>
      </c>
      <c r="BQ927" s="53">
        <v>-3.047501E-2</v>
      </c>
      <c r="BR927" s="53">
        <v>-3.1937649999999998E-2</v>
      </c>
      <c r="BS927" s="53">
        <v>-2.2754219999999999E-2</v>
      </c>
      <c r="BT927" s="53">
        <v>-1.4571600000000001E-2</v>
      </c>
      <c r="BU927" s="53">
        <v>-3.0937400000000002E-3</v>
      </c>
      <c r="BV927" s="53">
        <v>-1.004121E-2</v>
      </c>
      <c r="BW927" s="53">
        <v>-6.1024699999999996E-3</v>
      </c>
      <c r="BX927" s="53">
        <v>-2.98702E-3</v>
      </c>
      <c r="BY927" s="53">
        <v>1.3355250000000001E-2</v>
      </c>
      <c r="BZ927" s="53">
        <v>-4.17674E-3</v>
      </c>
      <c r="CA927" s="53">
        <v>-7.8855000000000001E-3</v>
      </c>
      <c r="CB927" s="53">
        <v>-3.2742600000000002E-3</v>
      </c>
      <c r="CC927" s="53">
        <v>3.1731200000000002E-3</v>
      </c>
      <c r="CD927" s="53">
        <v>5.3394999999999996E-3</v>
      </c>
      <c r="CE927" s="53">
        <v>6.2430000000000005E-4</v>
      </c>
      <c r="CF927" s="53">
        <v>1.3509500000000001E-3</v>
      </c>
      <c r="CG927" s="53">
        <v>1.38762E-3</v>
      </c>
      <c r="CH927" s="53">
        <v>8.9070699999999996E-3</v>
      </c>
      <c r="CI927" s="53">
        <v>3.0707999999999998E-3</v>
      </c>
      <c r="CJ927" s="53">
        <v>-4.72938E-3</v>
      </c>
      <c r="CK927" s="53">
        <v>-1.5721209999999999E-2</v>
      </c>
      <c r="CL927" s="53">
        <v>-2.5063660000000001E-2</v>
      </c>
      <c r="CM927" s="53">
        <v>-1.7412230000000001E-2</v>
      </c>
      <c r="CN927" s="53">
        <v>-2.1366469999999999E-2</v>
      </c>
      <c r="CO927" s="53">
        <v>-2.0147399999999999E-2</v>
      </c>
      <c r="CP927" s="53">
        <v>-2.1821839999999999E-2</v>
      </c>
      <c r="CQ927" s="53">
        <v>-1.375932E-2</v>
      </c>
      <c r="CR927" s="53">
        <v>-8.0200199999999992E-3</v>
      </c>
      <c r="CS927" s="53">
        <v>1.6888300000000001E-3</v>
      </c>
      <c r="CT927" s="53">
        <v>-5.0265800000000001E-3</v>
      </c>
      <c r="CU927" s="53">
        <v>-5.5161999999999995E-4</v>
      </c>
      <c r="CV927" s="53">
        <v>3.0605099999999998E-3</v>
      </c>
      <c r="CW927" s="53">
        <v>1.9212799999999999E-2</v>
      </c>
      <c r="CX927" s="53">
        <v>3.3594100000000002E-3</v>
      </c>
      <c r="CY927" s="53">
        <v>3.2813999999999999E-4</v>
      </c>
      <c r="CZ927" s="53">
        <v>5.2006400000000003E-3</v>
      </c>
      <c r="DA927" s="53">
        <v>1.000858E-2</v>
      </c>
      <c r="DB927" s="53">
        <v>1.351896E-2</v>
      </c>
      <c r="DC927" s="53">
        <v>7.6880500000000001E-3</v>
      </c>
      <c r="DD927" s="53">
        <v>7.4463200000000002E-3</v>
      </c>
      <c r="DE927" s="53">
        <v>8.3022400000000007E-3</v>
      </c>
      <c r="DF927" s="53">
        <v>1.519412E-2</v>
      </c>
      <c r="DG927" s="53">
        <v>9.8163199999999999E-3</v>
      </c>
      <c r="DH927" s="53">
        <v>2.0029700000000002E-3</v>
      </c>
      <c r="DI927" s="53">
        <v>-8.7737100000000005E-3</v>
      </c>
      <c r="DJ927" s="53">
        <v>-1.548155E-2</v>
      </c>
      <c r="DK927" s="53">
        <v>-8.1725200000000008E-3</v>
      </c>
      <c r="DL927" s="53">
        <v>-1.21563E-2</v>
      </c>
      <c r="DM927" s="53">
        <v>-9.8198000000000001E-3</v>
      </c>
      <c r="DN927" s="53">
        <v>-1.1706019999999999E-2</v>
      </c>
      <c r="DO927" s="53">
        <v>-4.7644100000000002E-3</v>
      </c>
      <c r="DP927" s="53">
        <v>-1.4684500000000001E-3</v>
      </c>
      <c r="DQ927" s="53">
        <v>6.4714100000000004E-3</v>
      </c>
      <c r="DR927" s="53">
        <v>-1.1960000000000001E-5</v>
      </c>
      <c r="DS927" s="53">
        <v>4.9992400000000003E-3</v>
      </c>
      <c r="DT927" s="53">
        <v>9.1080299999999996E-3</v>
      </c>
      <c r="DU927" s="53">
        <v>2.507034E-2</v>
      </c>
      <c r="DV927" s="53">
        <v>1.089557E-2</v>
      </c>
      <c r="DW927" s="53">
        <v>8.5417700000000006E-3</v>
      </c>
      <c r="DX927" s="53">
        <v>1.367555E-2</v>
      </c>
      <c r="DY927" s="53">
        <v>1.9877909999999999E-2</v>
      </c>
      <c r="DZ927" s="53">
        <v>2.5328799999999999E-2</v>
      </c>
      <c r="EA927" s="53">
        <v>1.7886969999999999E-2</v>
      </c>
      <c r="EB927" s="53">
        <v>1.6247049999999999E-2</v>
      </c>
      <c r="EC927" s="53">
        <v>1.8285869999999999E-2</v>
      </c>
      <c r="ED927" s="53">
        <v>2.4271629999999999E-2</v>
      </c>
      <c r="EE927" s="53">
        <v>1.955579E-2</v>
      </c>
      <c r="EF927" s="53">
        <v>1.17234E-2</v>
      </c>
      <c r="EG927" s="53">
        <v>1.2574000000000001E-3</v>
      </c>
      <c r="EH927" s="53">
        <v>-1.6465E-3</v>
      </c>
      <c r="EI927" s="53">
        <v>5.1681699999999997E-3</v>
      </c>
      <c r="EJ927" s="53">
        <v>1.1417199999999999E-3</v>
      </c>
      <c r="EK927" s="53">
        <v>5.0916199999999998E-3</v>
      </c>
      <c r="EL927" s="53">
        <v>2.8996199999999999E-3</v>
      </c>
      <c r="EM927" s="53">
        <v>8.2228100000000005E-3</v>
      </c>
      <c r="EN927" s="53">
        <v>7.9909899999999999E-3</v>
      </c>
      <c r="EO927" s="53">
        <v>1.337668E-2</v>
      </c>
      <c r="EP927" s="53">
        <v>7.2283699999999996E-3</v>
      </c>
      <c r="EQ927" s="53">
        <v>1.3013790000000001E-2</v>
      </c>
      <c r="ER927" s="53">
        <v>1.7839689999999998E-2</v>
      </c>
      <c r="ES927" s="53">
        <v>3.3527689999999999E-2</v>
      </c>
      <c r="ET927" s="53">
        <v>2.1776569999999999E-2</v>
      </c>
      <c r="EU927" s="53">
        <v>2.0400959999999999E-2</v>
      </c>
      <c r="EV927" s="53">
        <v>2.5911960000000001E-2</v>
      </c>
      <c r="EW927" s="53">
        <v>59.341610000000003</v>
      </c>
      <c r="EX927" s="53">
        <v>58.106850000000001</v>
      </c>
      <c r="EY927" s="53">
        <v>57.038350000000001</v>
      </c>
      <c r="EZ927" s="53">
        <v>56.216720000000002</v>
      </c>
      <c r="FA927" s="53">
        <v>55.541310000000003</v>
      </c>
      <c r="FB927" s="53">
        <v>54.900739999999999</v>
      </c>
      <c r="FC927" s="53">
        <v>55.29195</v>
      </c>
      <c r="FD927" s="53">
        <v>58.320979999999999</v>
      </c>
      <c r="FE927" s="53">
        <v>61.59543</v>
      </c>
      <c r="FF927" s="53">
        <v>65.574259999999995</v>
      </c>
      <c r="FG927" s="53">
        <v>69.778869999999998</v>
      </c>
      <c r="FH927" s="53">
        <v>74.105879999999999</v>
      </c>
      <c r="FI927" s="53">
        <v>77.565160000000006</v>
      </c>
      <c r="FJ927" s="53">
        <v>79.772989999999993</v>
      </c>
      <c r="FK927" s="53">
        <v>80.673100000000005</v>
      </c>
      <c r="FL927" s="53">
        <v>80.548580000000001</v>
      </c>
      <c r="FM927" s="53">
        <v>79.30386</v>
      </c>
      <c r="FN927" s="53">
        <v>77.604799999999997</v>
      </c>
      <c r="FO927" s="53">
        <v>75.032529999999994</v>
      </c>
      <c r="FP927" s="53">
        <v>71.315489999999997</v>
      </c>
      <c r="FQ927" s="53">
        <v>66.97054</v>
      </c>
      <c r="FR927" s="53">
        <v>63.696040000000004</v>
      </c>
      <c r="FS927" s="53">
        <v>61.737130000000001</v>
      </c>
      <c r="FT927" s="53">
        <v>60.378929999999997</v>
      </c>
      <c r="FU927" s="53">
        <v>422.0333</v>
      </c>
      <c r="FV927" s="53">
        <v>321.40469999999999</v>
      </c>
      <c r="FW927" s="53">
        <v>15.4086</v>
      </c>
      <c r="FX927" s="53">
        <v>1</v>
      </c>
    </row>
    <row r="928" spans="1:180" x14ac:dyDescent="0.3">
      <c r="A928" t="s">
        <v>174</v>
      </c>
      <c r="B928" t="s">
        <v>250</v>
      </c>
      <c r="C928" t="s">
        <v>0</v>
      </c>
      <c r="D928" t="s">
        <v>227</v>
      </c>
      <c r="E928" t="s">
        <v>190</v>
      </c>
      <c r="F928" t="s">
        <v>233</v>
      </c>
      <c r="G928" t="s">
        <v>242</v>
      </c>
      <c r="H928" s="53">
        <v>105</v>
      </c>
      <c r="I928" s="53">
        <v>6.1517670000000003E-2</v>
      </c>
      <c r="J928" s="53">
        <v>5.2538799999999997E-2</v>
      </c>
      <c r="K928" s="53">
        <v>5.599461E-2</v>
      </c>
      <c r="L928" s="53">
        <v>6.1181029999999997E-2</v>
      </c>
      <c r="M928" s="53">
        <v>6.4238600000000007E-2</v>
      </c>
      <c r="N928" s="53">
        <v>5.8953890000000002E-2</v>
      </c>
      <c r="O928" s="53">
        <v>7.3513209999999996E-2</v>
      </c>
      <c r="P928" s="53">
        <v>9.42548E-2</v>
      </c>
      <c r="Q928" s="53">
        <v>9.7340659999999996E-2</v>
      </c>
      <c r="R928" s="53">
        <v>0.11274753</v>
      </c>
      <c r="S928" s="53">
        <v>0.11142411000000001</v>
      </c>
      <c r="T928" s="53">
        <v>9.8697729999999997E-2</v>
      </c>
      <c r="U928" s="53">
        <v>0.10764673</v>
      </c>
      <c r="V928" s="53">
        <v>0.10466573</v>
      </c>
      <c r="W928" s="53">
        <v>9.9141069999999998E-2</v>
      </c>
      <c r="X928" s="53">
        <v>9.8259070000000004E-2</v>
      </c>
      <c r="Y928" s="53">
        <v>8.5745849999999998E-2</v>
      </c>
      <c r="Z928" s="53">
        <v>7.9155569999999995E-2</v>
      </c>
      <c r="AA928" s="53">
        <v>6.9721309999999995E-2</v>
      </c>
      <c r="AB928" s="53">
        <v>7.1150050000000006E-2</v>
      </c>
      <c r="AC928" s="53">
        <v>6.3661099999999998E-2</v>
      </c>
      <c r="AD928" s="53">
        <v>6.1244649999999998E-2</v>
      </c>
      <c r="AE928" s="53">
        <v>6.8609340000000005E-2</v>
      </c>
      <c r="AF928" s="53">
        <v>6.7249379999999997E-2</v>
      </c>
      <c r="AG928" s="53">
        <v>-3.09918E-2</v>
      </c>
      <c r="AH928" s="53">
        <v>-3.9150749999999998E-2</v>
      </c>
      <c r="AI928" s="53">
        <v>-3.417709E-2</v>
      </c>
      <c r="AJ928" s="53">
        <v>-2.9053389999999998E-2</v>
      </c>
      <c r="AK928" s="53">
        <v>-2.4841999999999999E-2</v>
      </c>
      <c r="AL928" s="53">
        <v>-2.9938360000000001E-2</v>
      </c>
      <c r="AM928" s="53">
        <v>-2.354529E-2</v>
      </c>
      <c r="AN928" s="53">
        <v>-2.0462279999999999E-2</v>
      </c>
      <c r="AO928" s="53">
        <v>-2.5007149999999999E-2</v>
      </c>
      <c r="AP928" s="53">
        <v>-1.101539E-2</v>
      </c>
      <c r="AQ928" s="53">
        <v>-1.1444950000000001E-2</v>
      </c>
      <c r="AR928" s="53">
        <v>-2.466575E-2</v>
      </c>
      <c r="AS928" s="53">
        <v>-1.2387550000000001E-2</v>
      </c>
      <c r="AT928" s="53">
        <v>-1.441186E-2</v>
      </c>
      <c r="AU928" s="53">
        <v>-1.375494E-2</v>
      </c>
      <c r="AV928" s="53">
        <v>-6.7640199999999999E-3</v>
      </c>
      <c r="AW928" s="53">
        <v>-1.1690280000000001E-2</v>
      </c>
      <c r="AX928" s="53">
        <v>-1.3207150000000001E-2</v>
      </c>
      <c r="AY928" s="53">
        <v>-2.0082470000000002E-2</v>
      </c>
      <c r="AZ928" s="53">
        <v>-1.9413630000000001E-2</v>
      </c>
      <c r="BA928" s="53">
        <v>-2.513928E-2</v>
      </c>
      <c r="BB928" s="53">
        <v>-3.1741739999999997E-2</v>
      </c>
      <c r="BC928" s="53">
        <v>-2.5363299999999998E-2</v>
      </c>
      <c r="BD928" s="53">
        <v>-2.7145140000000002E-2</v>
      </c>
      <c r="BE928" s="53">
        <v>-1.7544750000000001E-2</v>
      </c>
      <c r="BF928" s="53">
        <v>-2.5870270000000001E-2</v>
      </c>
      <c r="BG928" s="53">
        <v>-2.1554110000000001E-2</v>
      </c>
      <c r="BH928" s="53">
        <v>-1.596707E-2</v>
      </c>
      <c r="BI928" s="53">
        <v>-1.2175409999999999E-2</v>
      </c>
      <c r="BJ928" s="53">
        <v>-1.905163E-2</v>
      </c>
      <c r="BK928" s="53">
        <v>-1.505109E-2</v>
      </c>
      <c r="BL928" s="53">
        <v>-1.162813E-2</v>
      </c>
      <c r="BM928" s="53">
        <v>-1.6590799999999999E-2</v>
      </c>
      <c r="BN928" s="53">
        <v>-3.8562700000000002E-3</v>
      </c>
      <c r="BO928" s="53">
        <v>-4.7522700000000003E-3</v>
      </c>
      <c r="BP928" s="53">
        <v>-1.6955660000000001E-2</v>
      </c>
      <c r="BQ928" s="53">
        <v>-4.7959700000000001E-3</v>
      </c>
      <c r="BR928" s="53">
        <v>-6.1453100000000002E-3</v>
      </c>
      <c r="BS928" s="53">
        <v>-6.6141699999999999E-3</v>
      </c>
      <c r="BT928" s="53">
        <v>1.02034E-3</v>
      </c>
      <c r="BU928" s="53">
        <v>-4.7531700000000001E-3</v>
      </c>
      <c r="BV928" s="53">
        <v>-6.9380099999999997E-3</v>
      </c>
      <c r="BW928" s="53">
        <v>-1.1195770000000001E-2</v>
      </c>
      <c r="BX928" s="53">
        <v>-9.7380399999999999E-3</v>
      </c>
      <c r="BY928" s="53">
        <v>-1.6038210000000001E-2</v>
      </c>
      <c r="BZ928" s="53">
        <v>-1.8378169999999999E-2</v>
      </c>
      <c r="CA928" s="53">
        <v>-1.099965E-2</v>
      </c>
      <c r="CB928" s="53">
        <v>-1.310765E-2</v>
      </c>
      <c r="CC928" s="53">
        <v>-8.2313799999999999E-3</v>
      </c>
      <c r="CD928" s="53">
        <v>-1.667225E-2</v>
      </c>
      <c r="CE928" s="53">
        <v>-1.281146E-2</v>
      </c>
      <c r="CF928" s="53">
        <v>-6.9035199999999998E-3</v>
      </c>
      <c r="CG928" s="53">
        <v>-3.4025800000000001E-3</v>
      </c>
      <c r="CH928" s="53">
        <v>-1.1511520000000001E-2</v>
      </c>
      <c r="CI928" s="53">
        <v>-9.1680300000000006E-3</v>
      </c>
      <c r="CJ928" s="53">
        <v>-5.5096199999999998E-3</v>
      </c>
      <c r="CK928" s="53">
        <v>-1.0761659999999999E-2</v>
      </c>
      <c r="CL928" s="53">
        <v>1.1021099999999999E-3</v>
      </c>
      <c r="CM928" s="53">
        <v>-1.1694E-4</v>
      </c>
      <c r="CN928" s="53">
        <v>-1.161569E-2</v>
      </c>
      <c r="CO928" s="53">
        <v>4.6194999999999998E-4</v>
      </c>
      <c r="CP928" s="53">
        <v>-4.1993999999999999E-4</v>
      </c>
      <c r="CQ928" s="53">
        <v>-1.6684899999999999E-3</v>
      </c>
      <c r="CR928" s="53">
        <v>6.4117599999999999E-3</v>
      </c>
      <c r="CS928" s="53">
        <v>5.1449999999999997E-5</v>
      </c>
      <c r="CT928" s="53">
        <v>-2.59603E-3</v>
      </c>
      <c r="CU928" s="53">
        <v>-5.0408700000000002E-3</v>
      </c>
      <c r="CV928" s="53">
        <v>-3.03675E-3</v>
      </c>
      <c r="CW928" s="53">
        <v>-9.7348399999999998E-3</v>
      </c>
      <c r="CX928" s="53">
        <v>-9.1226099999999997E-3</v>
      </c>
      <c r="CY928" s="53">
        <v>-1.0514400000000001E-3</v>
      </c>
      <c r="CZ928" s="53">
        <v>-3.3853400000000001E-3</v>
      </c>
      <c r="DA928" s="53">
        <v>1.0820000000000001E-3</v>
      </c>
      <c r="DB928" s="53">
        <v>-7.4742400000000001E-3</v>
      </c>
      <c r="DC928" s="53">
        <v>-4.06881E-3</v>
      </c>
      <c r="DD928" s="53">
        <v>2.1600299999999998E-3</v>
      </c>
      <c r="DE928" s="53">
        <v>5.3702699999999999E-3</v>
      </c>
      <c r="DF928" s="53">
        <v>-3.9713999999999999E-3</v>
      </c>
      <c r="DG928" s="53">
        <v>-3.2849799999999998E-3</v>
      </c>
      <c r="DH928" s="53">
        <v>6.0886999999999996E-4</v>
      </c>
      <c r="DI928" s="53">
        <v>-4.9325200000000001E-3</v>
      </c>
      <c r="DJ928" s="53">
        <v>6.06049E-3</v>
      </c>
      <c r="DK928" s="53">
        <v>4.5183899999999997E-3</v>
      </c>
      <c r="DL928" s="53">
        <v>-6.2757000000000004E-3</v>
      </c>
      <c r="DM928" s="53">
        <v>5.7198500000000003E-3</v>
      </c>
      <c r="DN928" s="53">
        <v>5.3054399999999998E-3</v>
      </c>
      <c r="DO928" s="53">
        <v>3.2771800000000002E-3</v>
      </c>
      <c r="DP928" s="53">
        <v>1.180318E-2</v>
      </c>
      <c r="DQ928" s="53">
        <v>4.8560599999999997E-3</v>
      </c>
      <c r="DR928" s="53">
        <v>1.74595E-3</v>
      </c>
      <c r="DS928" s="53">
        <v>1.11403E-3</v>
      </c>
      <c r="DT928" s="53">
        <v>3.66453E-3</v>
      </c>
      <c r="DU928" s="53">
        <v>-3.4314699999999998E-3</v>
      </c>
      <c r="DV928" s="53">
        <v>1.3296E-4</v>
      </c>
      <c r="DW928" s="53">
        <v>8.89678E-3</v>
      </c>
      <c r="DX928" s="53">
        <v>6.3369799999999999E-3</v>
      </c>
      <c r="DY928" s="53">
        <v>1.452905E-2</v>
      </c>
      <c r="DZ928" s="53">
        <v>5.8062499999999998E-3</v>
      </c>
      <c r="EA928" s="53">
        <v>8.5541699999999998E-3</v>
      </c>
      <c r="EB928" s="53">
        <v>1.524636E-2</v>
      </c>
      <c r="EC928" s="53">
        <v>1.8036859999999998E-2</v>
      </c>
      <c r="ED928" s="53">
        <v>6.91532E-3</v>
      </c>
      <c r="EE928" s="53">
        <v>5.2092299999999996E-3</v>
      </c>
      <c r="EF928" s="53">
        <v>9.4430299999999998E-3</v>
      </c>
      <c r="EG928" s="53">
        <v>3.4838299999999998E-3</v>
      </c>
      <c r="EH928" s="53">
        <v>1.321962E-2</v>
      </c>
      <c r="EI928" s="53">
        <v>1.121107E-2</v>
      </c>
      <c r="EJ928" s="53">
        <v>1.4343800000000001E-3</v>
      </c>
      <c r="EK928" s="53">
        <v>1.3311440000000001E-2</v>
      </c>
      <c r="EL928" s="53">
        <v>1.3571980000000001E-2</v>
      </c>
      <c r="EM928" s="53">
        <v>1.0417940000000001E-2</v>
      </c>
      <c r="EN928" s="53">
        <v>1.9587529999999999E-2</v>
      </c>
      <c r="EO928" s="53">
        <v>1.179317E-2</v>
      </c>
      <c r="EP928" s="53">
        <v>8.0150800000000008E-3</v>
      </c>
      <c r="EQ928" s="53">
        <v>1.0000729999999999E-2</v>
      </c>
      <c r="ER928" s="53">
        <v>1.334012E-2</v>
      </c>
      <c r="ES928" s="53">
        <v>5.6695799999999996E-3</v>
      </c>
      <c r="ET928" s="53">
        <v>1.349652E-2</v>
      </c>
      <c r="EU928" s="53">
        <v>2.326042E-2</v>
      </c>
      <c r="EV928" s="53">
        <v>2.037446E-2</v>
      </c>
      <c r="EW928" s="53">
        <v>58.857819999999997</v>
      </c>
      <c r="EX928" s="53">
        <v>57.551569999999998</v>
      </c>
      <c r="EY928" s="53">
        <v>56.537570000000002</v>
      </c>
      <c r="EZ928" s="53">
        <v>55.830460000000002</v>
      </c>
      <c r="FA928" s="53">
        <v>55.217840000000002</v>
      </c>
      <c r="FB928" s="53">
        <v>54.865940000000002</v>
      </c>
      <c r="FC928" s="53">
        <v>54.418590000000002</v>
      </c>
      <c r="FD928" s="53">
        <v>54.867190000000001</v>
      </c>
      <c r="FE928" s="53">
        <v>58.139130000000002</v>
      </c>
      <c r="FF928" s="53">
        <v>62.323860000000003</v>
      </c>
      <c r="FG928" s="53">
        <v>66.800719999999998</v>
      </c>
      <c r="FH928" s="53">
        <v>71.723709999999997</v>
      </c>
      <c r="FI928" s="53">
        <v>76.54813</v>
      </c>
      <c r="FJ928" s="53">
        <v>80.877290000000002</v>
      </c>
      <c r="FK928" s="53">
        <v>83.32199</v>
      </c>
      <c r="FL928" s="53">
        <v>83.066289999999995</v>
      </c>
      <c r="FM928" s="53">
        <v>80.731269999999995</v>
      </c>
      <c r="FN928" s="53">
        <v>77.283799999999999</v>
      </c>
      <c r="FO928" s="53">
        <v>72.874470000000002</v>
      </c>
      <c r="FP928" s="53">
        <v>68.254909999999995</v>
      </c>
      <c r="FQ928" s="53">
        <v>65.030410000000003</v>
      </c>
      <c r="FR928" s="53">
        <v>62.746560000000002</v>
      </c>
      <c r="FS928" s="53">
        <v>60.961350000000003</v>
      </c>
      <c r="FT928" s="53">
        <v>59.599580000000003</v>
      </c>
      <c r="FU928" s="53">
        <v>421.9667</v>
      </c>
      <c r="FV928" s="53">
        <v>291.41730000000001</v>
      </c>
      <c r="FW928" s="53">
        <v>14.104620000000001</v>
      </c>
      <c r="FX928" s="53">
        <v>1</v>
      </c>
    </row>
    <row r="929" spans="1:180" x14ac:dyDescent="0.3">
      <c r="A929" t="s">
        <v>174</v>
      </c>
      <c r="B929" t="s">
        <v>250</v>
      </c>
      <c r="C929" t="s">
        <v>0</v>
      </c>
      <c r="D929" t="s">
        <v>248</v>
      </c>
      <c r="E929" t="s">
        <v>190</v>
      </c>
      <c r="F929" t="s">
        <v>233</v>
      </c>
      <c r="G929" t="s">
        <v>242</v>
      </c>
      <c r="H929" s="53">
        <v>105</v>
      </c>
      <c r="I929" s="53">
        <v>7.5134580000000006E-2</v>
      </c>
      <c r="J929" s="53">
        <v>6.4166470000000003E-2</v>
      </c>
      <c r="K929" s="53">
        <v>6.7483440000000006E-2</v>
      </c>
      <c r="L929" s="53">
        <v>6.7937300000000006E-2</v>
      </c>
      <c r="M929" s="53">
        <v>7.6547400000000002E-2</v>
      </c>
      <c r="N929" s="53">
        <v>6.6632609999999995E-2</v>
      </c>
      <c r="O929" s="53">
        <v>6.7234890000000005E-2</v>
      </c>
      <c r="P929" s="53">
        <v>7.5754650000000007E-2</v>
      </c>
      <c r="Q929" s="53">
        <v>6.9654229999999998E-2</v>
      </c>
      <c r="R929" s="53">
        <v>8.9752289999999998E-2</v>
      </c>
      <c r="S929" s="53">
        <v>7.7908530000000004E-2</v>
      </c>
      <c r="T929" s="53">
        <v>7.1410769999999998E-2</v>
      </c>
      <c r="U929" s="53">
        <v>6.4474989999999996E-2</v>
      </c>
      <c r="V929" s="53">
        <v>5.9552929999999997E-2</v>
      </c>
      <c r="W929" s="53">
        <v>6.6049940000000001E-2</v>
      </c>
      <c r="X929" s="53">
        <v>7.5165220000000005E-2</v>
      </c>
      <c r="Y929" s="53">
        <v>6.4200110000000005E-2</v>
      </c>
      <c r="Z929" s="53">
        <v>5.7747319999999998E-2</v>
      </c>
      <c r="AA929" s="53">
        <v>6.2725550000000005E-2</v>
      </c>
      <c r="AB929" s="53">
        <v>5.8651880000000003E-2</v>
      </c>
      <c r="AC929" s="53">
        <v>6.2509579999999995E-2</v>
      </c>
      <c r="AD929" s="53">
        <v>6.3473790000000002E-2</v>
      </c>
      <c r="AE929" s="53">
        <v>7.5856740000000006E-2</v>
      </c>
      <c r="AF929" s="53">
        <v>6.8532570000000001E-2</v>
      </c>
      <c r="AG929" s="53">
        <v>-7.4924500000000003E-3</v>
      </c>
      <c r="AH929" s="53">
        <v>-1.584375E-2</v>
      </c>
      <c r="AI929" s="53">
        <v>-1.100602E-2</v>
      </c>
      <c r="AJ929" s="53">
        <v>-1.1879519999999999E-2</v>
      </c>
      <c r="AK929" s="53">
        <v>-2.1981599999999998E-3</v>
      </c>
      <c r="AL929" s="53">
        <v>-1.525667E-2</v>
      </c>
      <c r="AM929" s="53">
        <v>-1.9887289999999998E-2</v>
      </c>
      <c r="AN929" s="53">
        <v>-2.26587E-2</v>
      </c>
      <c r="AO929" s="53">
        <v>-4.0910009999999997E-2</v>
      </c>
      <c r="AP929" s="53">
        <v>-1.882561E-2</v>
      </c>
      <c r="AQ929" s="53">
        <v>-2.9931010000000001E-2</v>
      </c>
      <c r="AR929" s="53">
        <v>-3.3515129999999997E-2</v>
      </c>
      <c r="AS929" s="53">
        <v>-3.1872709999999999E-2</v>
      </c>
      <c r="AT929" s="53">
        <v>-3.5223940000000002E-2</v>
      </c>
      <c r="AU929" s="53">
        <v>-3.0513220000000001E-2</v>
      </c>
      <c r="AV929" s="53">
        <v>-2.0843359999999998E-2</v>
      </c>
      <c r="AW929" s="53">
        <v>-2.7387209999999999E-2</v>
      </c>
      <c r="AX929" s="53">
        <v>-3.2445330000000001E-2</v>
      </c>
      <c r="AY929" s="53">
        <v>-2.2726110000000001E-2</v>
      </c>
      <c r="AZ929" s="53">
        <v>-2.6420590000000001E-2</v>
      </c>
      <c r="BA929" s="53">
        <v>-1.705164E-2</v>
      </c>
      <c r="BB929" s="53">
        <v>-1.99971E-2</v>
      </c>
      <c r="BC929" s="53">
        <v>-9.0884799999999995E-3</v>
      </c>
      <c r="BD929" s="53">
        <v>-1.5129429999999999E-2</v>
      </c>
      <c r="BE929" s="53">
        <v>3.4823900000000001E-3</v>
      </c>
      <c r="BF929" s="53">
        <v>-5.6363999999999997E-3</v>
      </c>
      <c r="BG929" s="53">
        <v>-8.6755000000000003E-4</v>
      </c>
      <c r="BH929" s="53">
        <v>-1.24307E-3</v>
      </c>
      <c r="BI929" s="53">
        <v>8.6943699999999999E-3</v>
      </c>
      <c r="BJ929" s="53">
        <v>-4.7108100000000002E-3</v>
      </c>
      <c r="BK929" s="53">
        <v>-1.00502E-2</v>
      </c>
      <c r="BL929" s="53">
        <v>-1.057669E-2</v>
      </c>
      <c r="BM929" s="53">
        <v>-2.4945080000000001E-2</v>
      </c>
      <c r="BN929" s="53">
        <v>-4.9355600000000003E-3</v>
      </c>
      <c r="BO929" s="53">
        <v>-1.516381E-2</v>
      </c>
      <c r="BP929" s="53">
        <v>-1.8954559999999999E-2</v>
      </c>
      <c r="BQ929" s="53">
        <v>-2.008455E-2</v>
      </c>
      <c r="BR929" s="53">
        <v>-2.4033849999999999E-2</v>
      </c>
      <c r="BS929" s="53">
        <v>-1.910479E-2</v>
      </c>
      <c r="BT929" s="53">
        <v>-8.4151599999999997E-3</v>
      </c>
      <c r="BU929" s="53">
        <v>-1.552652E-2</v>
      </c>
      <c r="BV929" s="53">
        <v>-2.1256589999999999E-2</v>
      </c>
      <c r="BW929" s="53">
        <v>-1.144949E-2</v>
      </c>
      <c r="BX929" s="53">
        <v>-1.5857400000000001E-2</v>
      </c>
      <c r="BY929" s="53">
        <v>-9.1186300000000008E-3</v>
      </c>
      <c r="BZ929" s="53">
        <v>-8.4206400000000001E-3</v>
      </c>
      <c r="CA929" s="53">
        <v>4.1322199999999998E-3</v>
      </c>
      <c r="CB929" s="53">
        <v>-2.84826E-3</v>
      </c>
      <c r="CC929" s="53">
        <v>1.1083529999999999E-2</v>
      </c>
      <c r="CD929" s="53">
        <v>1.43318E-3</v>
      </c>
      <c r="CE929" s="53">
        <v>6.1543199999999996E-3</v>
      </c>
      <c r="CF929" s="53">
        <v>6.1237000000000002E-3</v>
      </c>
      <c r="CG929" s="53">
        <v>1.6238510000000001E-2</v>
      </c>
      <c r="CH929" s="53">
        <v>2.5932099999999999E-3</v>
      </c>
      <c r="CI929" s="53">
        <v>-3.2370599999999999E-3</v>
      </c>
      <c r="CJ929" s="53">
        <v>-2.2087399999999998E-3</v>
      </c>
      <c r="CK929" s="53">
        <v>-1.388781E-2</v>
      </c>
      <c r="CL929" s="53">
        <v>4.6846600000000002E-3</v>
      </c>
      <c r="CM929" s="53">
        <v>-4.9360899999999997E-3</v>
      </c>
      <c r="CN929" s="53">
        <v>-8.8699499999999997E-3</v>
      </c>
      <c r="CO929" s="53">
        <v>-1.192009E-2</v>
      </c>
      <c r="CP929" s="53">
        <v>-1.6283619999999999E-2</v>
      </c>
      <c r="CQ929" s="53">
        <v>-1.1203350000000001E-2</v>
      </c>
      <c r="CR929" s="53">
        <v>1.9257000000000001E-4</v>
      </c>
      <c r="CS929" s="53">
        <v>-7.31184E-3</v>
      </c>
      <c r="CT929" s="53">
        <v>-1.350729E-2</v>
      </c>
      <c r="CU929" s="53">
        <v>-3.63934E-3</v>
      </c>
      <c r="CV929" s="53">
        <v>-8.5413599999999996E-3</v>
      </c>
      <c r="CW929" s="53">
        <v>-3.6242499999999999E-3</v>
      </c>
      <c r="CX929" s="53">
        <v>-4.0282000000000002E-4</v>
      </c>
      <c r="CY929" s="53">
        <v>1.328885E-2</v>
      </c>
      <c r="CZ929" s="53">
        <v>5.6576400000000002E-3</v>
      </c>
      <c r="DA929" s="53">
        <v>1.868467E-2</v>
      </c>
      <c r="DB929" s="53">
        <v>8.5027599999999998E-3</v>
      </c>
      <c r="DC929" s="53">
        <v>1.3176200000000001E-2</v>
      </c>
      <c r="DD929" s="53">
        <v>1.3490469999999999E-2</v>
      </c>
      <c r="DE929" s="53">
        <v>2.3782649999999999E-2</v>
      </c>
      <c r="DF929" s="53">
        <v>9.8972299999999999E-3</v>
      </c>
      <c r="DG929" s="53">
        <v>3.5760900000000001E-3</v>
      </c>
      <c r="DH929" s="53">
        <v>6.15922E-3</v>
      </c>
      <c r="DI929" s="53">
        <v>-2.8305600000000002E-3</v>
      </c>
      <c r="DJ929" s="53">
        <v>1.4304860000000001E-2</v>
      </c>
      <c r="DK929" s="53">
        <v>5.2916300000000003E-3</v>
      </c>
      <c r="DL929" s="53">
        <v>1.21466E-3</v>
      </c>
      <c r="DM929" s="53">
        <v>-3.7556500000000001E-3</v>
      </c>
      <c r="DN929" s="53">
        <v>-8.5334E-3</v>
      </c>
      <c r="DO929" s="53">
        <v>-3.3019099999999999E-3</v>
      </c>
      <c r="DP929" s="53">
        <v>8.8003000000000005E-3</v>
      </c>
      <c r="DQ929" s="53">
        <v>9.0282999999999997E-4</v>
      </c>
      <c r="DR929" s="53">
        <v>-5.7580000000000001E-3</v>
      </c>
      <c r="DS929" s="53">
        <v>4.1708099999999996E-3</v>
      </c>
      <c r="DT929" s="53">
        <v>-1.22533E-3</v>
      </c>
      <c r="DU929" s="53">
        <v>1.8701099999999999E-3</v>
      </c>
      <c r="DV929" s="53">
        <v>7.6150000000000002E-3</v>
      </c>
      <c r="DW929" s="53">
        <v>2.2445469999999999E-2</v>
      </c>
      <c r="DX929" s="53">
        <v>1.4163540000000001E-2</v>
      </c>
      <c r="DY929" s="53">
        <v>2.9659520000000002E-2</v>
      </c>
      <c r="DZ929" s="53">
        <v>1.871012E-2</v>
      </c>
      <c r="EA929" s="53">
        <v>2.3314669999999999E-2</v>
      </c>
      <c r="EB929" s="53">
        <v>2.412692E-2</v>
      </c>
      <c r="EC929" s="53">
        <v>3.4675190000000002E-2</v>
      </c>
      <c r="ED929" s="53">
        <v>2.0443079999999999E-2</v>
      </c>
      <c r="EE929" s="53">
        <v>1.341318E-2</v>
      </c>
      <c r="EF929" s="53">
        <v>1.8241219999999999E-2</v>
      </c>
      <c r="EG929" s="53">
        <v>1.3134369999999999E-2</v>
      </c>
      <c r="EH929" s="53">
        <v>2.819493E-2</v>
      </c>
      <c r="EI929" s="53">
        <v>2.005883E-2</v>
      </c>
      <c r="EJ929" s="53">
        <v>1.5775239999999999E-2</v>
      </c>
      <c r="EK929" s="53">
        <v>8.0325099999999997E-3</v>
      </c>
      <c r="EL929" s="53">
        <v>2.6566900000000002E-3</v>
      </c>
      <c r="EM929" s="53">
        <v>8.1065100000000008E-3</v>
      </c>
      <c r="EN929" s="53">
        <v>2.1228500000000001E-2</v>
      </c>
      <c r="EO929" s="53">
        <v>1.276353E-2</v>
      </c>
      <c r="EP929" s="53">
        <v>5.4307399999999999E-3</v>
      </c>
      <c r="EQ929" s="53">
        <v>1.544742E-2</v>
      </c>
      <c r="ER929" s="53">
        <v>9.3378699999999999E-3</v>
      </c>
      <c r="ES929" s="53">
        <v>9.8031300000000002E-3</v>
      </c>
      <c r="ET929" s="53">
        <v>1.919146E-2</v>
      </c>
      <c r="EU929" s="53">
        <v>3.5666179999999999E-2</v>
      </c>
      <c r="EV929" s="53">
        <v>2.644471E-2</v>
      </c>
      <c r="EW929" s="53">
        <v>57.571240000000003</v>
      </c>
      <c r="EX929" s="53">
        <v>56.89584</v>
      </c>
      <c r="EY929" s="53">
        <v>56.226100000000002</v>
      </c>
      <c r="EZ929" s="53">
        <v>55.539769999999997</v>
      </c>
      <c r="FA929" s="53">
        <v>55.207270000000001</v>
      </c>
      <c r="FB929" s="53">
        <v>54.602319999999999</v>
      </c>
      <c r="FC929" s="53">
        <v>54.499079999999999</v>
      </c>
      <c r="FD929" s="53">
        <v>54.499600000000001</v>
      </c>
      <c r="FE929" s="53">
        <v>56.648139999999998</v>
      </c>
      <c r="FF929" s="53">
        <v>60.41375</v>
      </c>
      <c r="FG929" s="53">
        <v>65.456940000000003</v>
      </c>
      <c r="FH929" s="53">
        <v>70.971819999999994</v>
      </c>
      <c r="FI929" s="53">
        <v>76.210170000000005</v>
      </c>
      <c r="FJ929" s="53">
        <v>80.835139999999996</v>
      </c>
      <c r="FK929" s="53">
        <v>83.664339999999996</v>
      </c>
      <c r="FL929" s="53">
        <v>83.782989999999998</v>
      </c>
      <c r="FM929" s="53">
        <v>82.417429999999996</v>
      </c>
      <c r="FN929" s="53">
        <v>79.514880000000005</v>
      </c>
      <c r="FO929" s="53">
        <v>75.203710000000001</v>
      </c>
      <c r="FP929" s="53">
        <v>70.41704</v>
      </c>
      <c r="FQ929" s="53">
        <v>66.532129999999995</v>
      </c>
      <c r="FR929" s="53">
        <v>63.606929999999998</v>
      </c>
      <c r="FS929" s="53">
        <v>61.869370000000004</v>
      </c>
      <c r="FT929" s="53">
        <v>60.245980000000003</v>
      </c>
      <c r="FU929" s="53">
        <v>421.9667</v>
      </c>
      <c r="FV929" s="53">
        <v>291.41730000000001</v>
      </c>
      <c r="FW929" s="53">
        <v>14.104620000000001</v>
      </c>
      <c r="FX929" s="53">
        <v>1</v>
      </c>
    </row>
    <row r="930" spans="1:180" x14ac:dyDescent="0.3">
      <c r="A930" t="s">
        <v>174</v>
      </c>
      <c r="B930" t="s">
        <v>250</v>
      </c>
      <c r="C930" t="s">
        <v>0</v>
      </c>
      <c r="D930" t="s">
        <v>248</v>
      </c>
      <c r="E930" t="s">
        <v>187</v>
      </c>
      <c r="F930" t="s">
        <v>234</v>
      </c>
      <c r="G930" t="s">
        <v>242</v>
      </c>
      <c r="H930" s="53">
        <v>320</v>
      </c>
      <c r="I930" s="53">
        <v>0.35438560000000002</v>
      </c>
      <c r="J930" s="53">
        <v>0.33312160000000002</v>
      </c>
      <c r="K930" s="53">
        <v>0.34128799999999998</v>
      </c>
      <c r="L930" s="53">
        <v>0.30034902000000002</v>
      </c>
      <c r="M930" s="53">
        <v>0.34665728000000001</v>
      </c>
      <c r="N930" s="53">
        <v>0.30863573999999999</v>
      </c>
      <c r="O930" s="53">
        <v>0.30549552000000002</v>
      </c>
      <c r="P930" s="53">
        <v>0.31092666000000002</v>
      </c>
      <c r="Q930" s="53">
        <v>0.29446623999999999</v>
      </c>
      <c r="R930" s="53">
        <v>0.29894885999999998</v>
      </c>
      <c r="S930" s="53">
        <v>0.30858047999999999</v>
      </c>
      <c r="T930" s="53">
        <v>0.29379772999999998</v>
      </c>
      <c r="U930" s="53">
        <v>0.27610815999999999</v>
      </c>
      <c r="V930" s="53">
        <v>0.27363142000000001</v>
      </c>
      <c r="W930" s="53">
        <v>0.29867253999999999</v>
      </c>
      <c r="X930" s="53">
        <v>0.30349862</v>
      </c>
      <c r="Y930" s="53">
        <v>0.29389433999999998</v>
      </c>
      <c r="Z930" s="53">
        <v>0.30014179000000002</v>
      </c>
      <c r="AA930" s="53">
        <v>0.32038719999999998</v>
      </c>
      <c r="AB930" s="53">
        <v>0.31854304</v>
      </c>
      <c r="AC930" s="53">
        <v>0.33255775999999998</v>
      </c>
      <c r="AD930" s="53">
        <v>0.32173568000000002</v>
      </c>
      <c r="AE930" s="53">
        <v>0.33009312000000002</v>
      </c>
      <c r="AF930" s="53">
        <v>0.31942922000000001</v>
      </c>
      <c r="AG930" s="53">
        <v>4.2772499999999998E-3</v>
      </c>
      <c r="AH930" s="53">
        <v>-1.057059E-2</v>
      </c>
      <c r="AI930" s="53">
        <v>1.1403999999999999E-2</v>
      </c>
      <c r="AJ930" s="53">
        <v>-2.799712E-2</v>
      </c>
      <c r="AK930" s="53">
        <v>-3.0487000000000001E-3</v>
      </c>
      <c r="AL930" s="53">
        <v>-3.2797119999999999E-2</v>
      </c>
      <c r="AM930" s="53">
        <v>-4.665126E-2</v>
      </c>
      <c r="AN930" s="53">
        <v>-6.4529660000000003E-2</v>
      </c>
      <c r="AO930" s="53">
        <v>-9.7167580000000003E-2</v>
      </c>
      <c r="AP930" s="53">
        <v>-0.10250259</v>
      </c>
      <c r="AQ930" s="53">
        <v>-9.2201790000000006E-2</v>
      </c>
      <c r="AR930" s="53">
        <v>-0.10078051</v>
      </c>
      <c r="AS930" s="53">
        <v>-0.10670688</v>
      </c>
      <c r="AT930" s="53">
        <v>-9.5689659999999996E-2</v>
      </c>
      <c r="AU930" s="53">
        <v>-8.0812259999999997E-2</v>
      </c>
      <c r="AV930" s="53">
        <v>-5.6258589999999997E-2</v>
      </c>
      <c r="AW930" s="53">
        <v>-5.0603389999999998E-2</v>
      </c>
      <c r="AX930" s="53">
        <v>-2.229706E-2</v>
      </c>
      <c r="AY930" s="53">
        <v>-8.5106999999999999E-4</v>
      </c>
      <c r="AZ930" s="53">
        <v>9.2732999999999997E-4</v>
      </c>
      <c r="BA930" s="53">
        <v>-3.8208600000000001E-3</v>
      </c>
      <c r="BB930" s="53">
        <v>-1.6584060000000001E-2</v>
      </c>
      <c r="BC930" s="53">
        <v>5.1048300000000003E-3</v>
      </c>
      <c r="BD930" s="53">
        <v>6.0629400000000002E-3</v>
      </c>
      <c r="BE930" s="53">
        <v>5.184602E-2</v>
      </c>
      <c r="BF930" s="53">
        <v>3.7488479999999998E-2</v>
      </c>
      <c r="BG930" s="53">
        <v>5.4835330000000002E-2</v>
      </c>
      <c r="BH930" s="53">
        <v>1.4240579999999999E-2</v>
      </c>
      <c r="BI930" s="53">
        <v>4.8509089999999998E-2</v>
      </c>
      <c r="BJ930" s="53">
        <v>8.7611500000000005E-3</v>
      </c>
      <c r="BK930" s="53">
        <v>-4.5534099999999999E-3</v>
      </c>
      <c r="BL930" s="53">
        <v>-2.2543299999999999E-2</v>
      </c>
      <c r="BM930" s="53">
        <v>-5.679526E-2</v>
      </c>
      <c r="BN930" s="53">
        <v>-6.0323839999999997E-2</v>
      </c>
      <c r="BO930" s="53">
        <v>-4.8868740000000001E-2</v>
      </c>
      <c r="BP930" s="53">
        <v>-5.8360000000000002E-2</v>
      </c>
      <c r="BQ930" s="53">
        <v>-6.5449660000000007E-2</v>
      </c>
      <c r="BR930" s="53">
        <v>-5.675094E-2</v>
      </c>
      <c r="BS930" s="53">
        <v>-3.552048E-2</v>
      </c>
      <c r="BT930" s="53">
        <v>-1.6099459999999999E-2</v>
      </c>
      <c r="BU930" s="53">
        <v>-1.2285539999999999E-2</v>
      </c>
      <c r="BV930" s="53">
        <v>1.5887100000000001E-2</v>
      </c>
      <c r="BW930" s="53">
        <v>3.583488E-2</v>
      </c>
      <c r="BX930" s="53">
        <v>3.6726979999999999E-2</v>
      </c>
      <c r="BY930" s="53">
        <v>2.9935170000000001E-2</v>
      </c>
      <c r="BZ930" s="53">
        <v>1.763373E-2</v>
      </c>
      <c r="CA930" s="53">
        <v>3.8610180000000001E-2</v>
      </c>
      <c r="CB930" s="53">
        <v>3.8316669999999997E-2</v>
      </c>
      <c r="CC930" s="53">
        <v>8.4791969999999994E-2</v>
      </c>
      <c r="CD930" s="53">
        <v>7.0774050000000005E-2</v>
      </c>
      <c r="CE930" s="53">
        <v>8.4915710000000005E-2</v>
      </c>
      <c r="CF930" s="53">
        <v>4.34943E-2</v>
      </c>
      <c r="CG930" s="53">
        <v>8.4217890000000004E-2</v>
      </c>
      <c r="CH930" s="53">
        <v>3.7544260000000003E-2</v>
      </c>
      <c r="CI930" s="53">
        <v>2.4603460000000001E-2</v>
      </c>
      <c r="CJ930" s="53">
        <v>6.53632E-3</v>
      </c>
      <c r="CK930" s="53">
        <v>-2.8833500000000001E-2</v>
      </c>
      <c r="CL930" s="53">
        <v>-3.111094E-2</v>
      </c>
      <c r="CM930" s="53">
        <v>-1.8856419999999999E-2</v>
      </c>
      <c r="CN930" s="53">
        <v>-2.8979709999999999E-2</v>
      </c>
      <c r="CO930" s="53">
        <v>-3.6875039999999998E-2</v>
      </c>
      <c r="CP930" s="53">
        <v>-2.9782079999999999E-2</v>
      </c>
      <c r="CQ930" s="53">
        <v>-4.1515500000000004E-3</v>
      </c>
      <c r="CR930" s="53">
        <v>1.171466E-2</v>
      </c>
      <c r="CS930" s="53">
        <v>1.425328E-2</v>
      </c>
      <c r="CT930" s="53">
        <v>4.2333379999999997E-2</v>
      </c>
      <c r="CU930" s="53">
        <v>6.124346E-2</v>
      </c>
      <c r="CV930" s="53">
        <v>6.1521729999999997E-2</v>
      </c>
      <c r="CW930" s="53">
        <v>5.3314500000000001E-2</v>
      </c>
      <c r="CX930" s="53">
        <v>4.1332859999999999E-2</v>
      </c>
      <c r="CY930" s="53">
        <v>6.1815870000000002E-2</v>
      </c>
      <c r="CZ930" s="53">
        <v>6.0655519999999997E-2</v>
      </c>
      <c r="DA930" s="53">
        <v>0.11773794999999999</v>
      </c>
      <c r="DB930" s="53">
        <v>0.10405962000000001</v>
      </c>
      <c r="DC930" s="53">
        <v>0.11499613</v>
      </c>
      <c r="DD930" s="53">
        <v>7.2748030000000005E-2</v>
      </c>
      <c r="DE930" s="53">
        <v>0.11992666</v>
      </c>
      <c r="DF930" s="53">
        <v>6.632739E-2</v>
      </c>
      <c r="DG930" s="53">
        <v>5.376032E-2</v>
      </c>
      <c r="DH930" s="53">
        <v>3.5615969999999997E-2</v>
      </c>
      <c r="DI930" s="53">
        <v>-8.7173999999999997E-4</v>
      </c>
      <c r="DJ930" s="53">
        <v>-1.8980799999999999E-3</v>
      </c>
      <c r="DK930" s="53">
        <v>1.11559E-2</v>
      </c>
      <c r="DL930" s="53">
        <v>4.0060999999999997E-4</v>
      </c>
      <c r="DM930" s="53">
        <v>-8.3004199999999993E-3</v>
      </c>
      <c r="DN930" s="53">
        <v>-2.8132500000000002E-3</v>
      </c>
      <c r="DO930" s="53">
        <v>2.7217379999999999E-2</v>
      </c>
      <c r="DP930" s="53">
        <v>3.952874E-2</v>
      </c>
      <c r="DQ930" s="53">
        <v>4.0792130000000003E-2</v>
      </c>
      <c r="DR930" s="53">
        <v>6.877962E-2</v>
      </c>
      <c r="DS930" s="53">
        <v>8.6652000000000007E-2</v>
      </c>
      <c r="DT930" s="53">
        <v>8.6316450000000003E-2</v>
      </c>
      <c r="DU930" s="53">
        <v>7.6693819999999996E-2</v>
      </c>
      <c r="DV930" s="53">
        <v>6.5032000000000006E-2</v>
      </c>
      <c r="DW930" s="53">
        <v>8.5021570000000005E-2</v>
      </c>
      <c r="DX930" s="53">
        <v>8.2994369999999998E-2</v>
      </c>
      <c r="DY930" s="53">
        <v>0.16530668000000001</v>
      </c>
      <c r="DZ930" s="53">
        <v>0.15211869</v>
      </c>
      <c r="EA930" s="53">
        <v>0.15842745999999999</v>
      </c>
      <c r="EB930" s="53">
        <v>0.11498572999999999</v>
      </c>
      <c r="EC930" s="53">
        <v>0.17148445000000001</v>
      </c>
      <c r="ED930" s="53">
        <v>0.10788563</v>
      </c>
      <c r="EE930" s="53">
        <v>9.5858180000000001E-2</v>
      </c>
      <c r="EF930" s="53">
        <v>7.7602299999999999E-2</v>
      </c>
      <c r="EG930" s="53">
        <v>3.950058E-2</v>
      </c>
      <c r="EH930" s="53">
        <v>4.0280700000000003E-2</v>
      </c>
      <c r="EI930" s="53">
        <v>5.4488960000000003E-2</v>
      </c>
      <c r="EJ930" s="53">
        <v>4.2821089999999999E-2</v>
      </c>
      <c r="EK930" s="53">
        <v>3.2956829999999999E-2</v>
      </c>
      <c r="EL930" s="53">
        <v>3.612547E-2</v>
      </c>
      <c r="EM930" s="53">
        <v>7.2509149999999994E-2</v>
      </c>
      <c r="EN930" s="53">
        <v>7.9687900000000006E-2</v>
      </c>
      <c r="EO930" s="53">
        <v>7.9109979999999996E-2</v>
      </c>
      <c r="EP930" s="53">
        <v>0.10696381000000001</v>
      </c>
      <c r="EQ930" s="53">
        <v>0.12333795</v>
      </c>
      <c r="ER930" s="53">
        <v>0.12211610000000001</v>
      </c>
      <c r="ES930" s="53">
        <v>0.11044986</v>
      </c>
      <c r="ET930" s="53">
        <v>9.9249760000000006E-2</v>
      </c>
      <c r="EU930" s="53">
        <v>0.11852691</v>
      </c>
      <c r="EV930" s="53">
        <v>0.11524810000000001</v>
      </c>
      <c r="EW930" s="53">
        <v>71.275989999999993</v>
      </c>
      <c r="EX930" s="53">
        <v>69.726259999999996</v>
      </c>
      <c r="EY930" s="53">
        <v>68.236980000000003</v>
      </c>
      <c r="EZ930" s="53">
        <v>66.93289</v>
      </c>
      <c r="FA930" s="53">
        <v>65.664320000000004</v>
      </c>
      <c r="FB930" s="53">
        <v>64.598830000000007</v>
      </c>
      <c r="FC930" s="53">
        <v>64.88946</v>
      </c>
      <c r="FD930" s="53">
        <v>67.498940000000005</v>
      </c>
      <c r="FE930" s="53">
        <v>70.913510000000002</v>
      </c>
      <c r="FF930" s="53">
        <v>74.863910000000004</v>
      </c>
      <c r="FG930" s="53">
        <v>78.545360000000002</v>
      </c>
      <c r="FH930" s="53">
        <v>82.029039999999995</v>
      </c>
      <c r="FI930" s="53">
        <v>84.922110000000004</v>
      </c>
      <c r="FJ930" s="53">
        <v>87.062870000000004</v>
      </c>
      <c r="FK930" s="53">
        <v>88.799350000000004</v>
      </c>
      <c r="FL930" s="53">
        <v>89.717780000000005</v>
      </c>
      <c r="FM930" s="53">
        <v>89.846649999999997</v>
      </c>
      <c r="FN930" s="53">
        <v>88.999570000000006</v>
      </c>
      <c r="FO930" s="53">
        <v>87.041309999999996</v>
      </c>
      <c r="FP930" s="53">
        <v>84.175160000000005</v>
      </c>
      <c r="FQ930" s="53">
        <v>80.217349999999996</v>
      </c>
      <c r="FR930" s="53">
        <v>77.030349999999999</v>
      </c>
      <c r="FS930" s="53">
        <v>74.585560000000001</v>
      </c>
      <c r="FT930" s="53">
        <v>72.496009999999998</v>
      </c>
      <c r="FU930" s="53">
        <v>1003</v>
      </c>
      <c r="FV930" s="53">
        <v>864.1327</v>
      </c>
      <c r="FW930" s="53">
        <v>22.97662</v>
      </c>
      <c r="FX930" s="53">
        <v>1</v>
      </c>
    </row>
    <row r="931" spans="1:180" x14ac:dyDescent="0.3">
      <c r="A931" t="s">
        <v>174</v>
      </c>
      <c r="B931" t="s">
        <v>250</v>
      </c>
      <c r="C931" t="s">
        <v>0</v>
      </c>
      <c r="D931" t="s">
        <v>227</v>
      </c>
      <c r="E931" t="s">
        <v>187</v>
      </c>
      <c r="F931" t="s">
        <v>234</v>
      </c>
      <c r="G931" t="s">
        <v>242</v>
      </c>
      <c r="H931" s="53">
        <v>320</v>
      </c>
      <c r="I931" s="53">
        <v>0.34207745000000001</v>
      </c>
      <c r="J931" s="53">
        <v>0.32005696</v>
      </c>
      <c r="K931" s="53">
        <v>0.34857759999999999</v>
      </c>
      <c r="L931" s="53">
        <v>0.31733529999999999</v>
      </c>
      <c r="M931" s="53">
        <v>0.36524287999999999</v>
      </c>
      <c r="N931" s="53">
        <v>0.33630591999999998</v>
      </c>
      <c r="O931" s="53">
        <v>0.35014592</v>
      </c>
      <c r="P931" s="53">
        <v>0.36718815999999999</v>
      </c>
      <c r="Q931" s="53">
        <v>0.36677280000000001</v>
      </c>
      <c r="R931" s="53">
        <v>0.37326016000000001</v>
      </c>
      <c r="S931" s="53">
        <v>0.38912256000000001</v>
      </c>
      <c r="T931" s="53">
        <v>0.35085151999999997</v>
      </c>
      <c r="U931" s="53">
        <v>0.32403008</v>
      </c>
      <c r="V931" s="53">
        <v>0.33321888</v>
      </c>
      <c r="W931" s="53">
        <v>0.36256255999999998</v>
      </c>
      <c r="X931" s="53">
        <v>0.34402144000000001</v>
      </c>
      <c r="Y931" s="53">
        <v>0.33017824000000001</v>
      </c>
      <c r="Z931" s="53">
        <v>0.31087548999999998</v>
      </c>
      <c r="AA931" s="53">
        <v>0.32439424</v>
      </c>
      <c r="AB931" s="53">
        <v>0.33205087999999999</v>
      </c>
      <c r="AC931" s="53">
        <v>0.34646495999999999</v>
      </c>
      <c r="AD931" s="53">
        <v>0.34197855999999999</v>
      </c>
      <c r="AE931" s="53">
        <v>0.34436127999999999</v>
      </c>
      <c r="AF931" s="53">
        <v>0.34581311999999997</v>
      </c>
      <c r="AG931" s="53">
        <v>1.7477699999999999E-2</v>
      </c>
      <c r="AH931" s="53">
        <v>4.38048E-3</v>
      </c>
      <c r="AI931" s="53">
        <v>3.9494399999999999E-2</v>
      </c>
      <c r="AJ931" s="53">
        <v>1.1605600000000001E-2</v>
      </c>
      <c r="AK931" s="53">
        <v>3.3757280000000001E-2</v>
      </c>
      <c r="AL931" s="53">
        <v>1.2460860000000001E-2</v>
      </c>
      <c r="AM931" s="53">
        <v>7.0173400000000004E-3</v>
      </c>
      <c r="AN931" s="53">
        <v>-1.083894E-2</v>
      </c>
      <c r="AO931" s="53">
        <v>-3.1822719999999999E-2</v>
      </c>
      <c r="AP931" s="53">
        <v>-2.9570530000000001E-2</v>
      </c>
      <c r="AQ931" s="53">
        <v>-7.7192299999999997E-3</v>
      </c>
      <c r="AR931" s="53">
        <v>-3.7945920000000001E-2</v>
      </c>
      <c r="AS931" s="53">
        <v>-5.3207619999999997E-2</v>
      </c>
      <c r="AT931" s="53">
        <v>-4.2090589999999997E-2</v>
      </c>
      <c r="AU931" s="53">
        <v>-1.8476449999999998E-2</v>
      </c>
      <c r="AV931" s="53">
        <v>-3.4044419999999999E-2</v>
      </c>
      <c r="AW931" s="53">
        <v>-2.6882880000000001E-2</v>
      </c>
      <c r="AX931" s="53">
        <v>-1.153626E-2</v>
      </c>
      <c r="AY931" s="53">
        <v>1.4213800000000001E-3</v>
      </c>
      <c r="AZ931" s="53">
        <v>8.7348500000000006E-3</v>
      </c>
      <c r="BA931" s="53">
        <v>-8.7250999999999995E-4</v>
      </c>
      <c r="BB931" s="53">
        <v>-1.3166270000000001E-2</v>
      </c>
      <c r="BC931" s="53">
        <v>2.6101100000000001E-3</v>
      </c>
      <c r="BD931" s="53">
        <v>1.679309E-2</v>
      </c>
      <c r="BE931" s="53">
        <v>5.353517E-2</v>
      </c>
      <c r="BF931" s="53">
        <v>4.0786749999999997E-2</v>
      </c>
      <c r="BG931" s="53">
        <v>7.4196509999999993E-2</v>
      </c>
      <c r="BH931" s="53">
        <v>4.4924800000000001E-2</v>
      </c>
      <c r="BI931" s="53">
        <v>7.4941980000000005E-2</v>
      </c>
      <c r="BJ931" s="53">
        <v>4.2194080000000002E-2</v>
      </c>
      <c r="BK931" s="53">
        <v>3.6304349999999999E-2</v>
      </c>
      <c r="BL931" s="53">
        <v>1.7474050000000001E-2</v>
      </c>
      <c r="BM931" s="53">
        <v>-2.4912599999999999E-3</v>
      </c>
      <c r="BN931" s="53">
        <v>-4.7824E-4</v>
      </c>
      <c r="BO931" s="53">
        <v>2.065635E-2</v>
      </c>
      <c r="BP931" s="53">
        <v>-1.0913020000000001E-2</v>
      </c>
      <c r="BQ931" s="53">
        <v>-2.509718E-2</v>
      </c>
      <c r="BR931" s="53">
        <v>-1.20433E-2</v>
      </c>
      <c r="BS931" s="53">
        <v>1.7958559999999998E-2</v>
      </c>
      <c r="BT931" s="53">
        <v>4.3703700000000002E-3</v>
      </c>
      <c r="BU931" s="53">
        <v>1.0302779999999999E-2</v>
      </c>
      <c r="BV931" s="53">
        <v>2.093565E-2</v>
      </c>
      <c r="BW931" s="53">
        <v>3.2355330000000002E-2</v>
      </c>
      <c r="BX931" s="53">
        <v>4.0714180000000003E-2</v>
      </c>
      <c r="BY931" s="53">
        <v>3.2118239999999999E-2</v>
      </c>
      <c r="BZ931" s="53">
        <v>2.1753660000000001E-2</v>
      </c>
      <c r="CA931" s="53">
        <v>3.7279390000000003E-2</v>
      </c>
      <c r="CB931" s="53">
        <v>5.0526660000000001E-2</v>
      </c>
      <c r="CC931" s="53">
        <v>7.8508449999999994E-2</v>
      </c>
      <c r="CD931" s="53">
        <v>6.6001599999999994E-2</v>
      </c>
      <c r="CE931" s="53">
        <v>9.8231070000000004E-2</v>
      </c>
      <c r="CF931" s="53">
        <v>6.8001569999999997E-2</v>
      </c>
      <c r="CG931" s="53">
        <v>0.10346637</v>
      </c>
      <c r="CH931" s="53">
        <v>6.2787229999999999E-2</v>
      </c>
      <c r="CI931" s="53">
        <v>5.658842E-2</v>
      </c>
      <c r="CJ931" s="53">
        <v>3.7083520000000002E-2</v>
      </c>
      <c r="CK931" s="53">
        <v>1.7823619999999998E-2</v>
      </c>
      <c r="CL931" s="53">
        <v>1.9671009999999999E-2</v>
      </c>
      <c r="CM931" s="53">
        <v>4.030918E-2</v>
      </c>
      <c r="CN931" s="53">
        <v>7.8098600000000001E-3</v>
      </c>
      <c r="CO931" s="53">
        <v>-5.6280000000000002E-3</v>
      </c>
      <c r="CP931" s="53">
        <v>8.7673600000000001E-3</v>
      </c>
      <c r="CQ931" s="53">
        <v>4.3193309999999999E-2</v>
      </c>
      <c r="CR931" s="53">
        <v>3.0976320000000002E-2</v>
      </c>
      <c r="CS931" s="53">
        <v>3.6057440000000003E-2</v>
      </c>
      <c r="CT931" s="53">
        <v>4.3425600000000002E-2</v>
      </c>
      <c r="CU931" s="53">
        <v>5.3780059999999998E-2</v>
      </c>
      <c r="CV931" s="53">
        <v>6.2862940000000006E-2</v>
      </c>
      <c r="CW931" s="53">
        <v>5.4967549999999997E-2</v>
      </c>
      <c r="CX931" s="53">
        <v>4.5939099999999997E-2</v>
      </c>
      <c r="CY931" s="53">
        <v>6.129126E-2</v>
      </c>
      <c r="CZ931" s="53">
        <v>7.3890430000000007E-2</v>
      </c>
      <c r="DA931" s="53">
        <v>0.10348172999999999</v>
      </c>
      <c r="DB931" s="53">
        <v>9.1216480000000003E-2</v>
      </c>
      <c r="DC931" s="53">
        <v>0.12226563</v>
      </c>
      <c r="DD931" s="53">
        <v>9.1078339999999994E-2</v>
      </c>
      <c r="DE931" s="53">
        <v>0.13199074999999999</v>
      </c>
      <c r="DF931" s="53">
        <v>8.3380350000000006E-2</v>
      </c>
      <c r="DG931" s="53">
        <v>7.6872510000000005E-2</v>
      </c>
      <c r="DH931" s="53">
        <v>5.6692989999999999E-2</v>
      </c>
      <c r="DI931" s="53">
        <v>3.8138499999999999E-2</v>
      </c>
      <c r="DJ931" s="53">
        <v>3.9820220000000003E-2</v>
      </c>
      <c r="DK931" s="53">
        <v>5.9962019999999998E-2</v>
      </c>
      <c r="DL931" s="53">
        <v>2.6532770000000001E-2</v>
      </c>
      <c r="DM931" s="53">
        <v>1.384122E-2</v>
      </c>
      <c r="DN931" s="53">
        <v>2.9578050000000002E-2</v>
      </c>
      <c r="DO931" s="53">
        <v>6.8428059999999999E-2</v>
      </c>
      <c r="DP931" s="53">
        <v>5.7582269999999998E-2</v>
      </c>
      <c r="DQ931" s="53">
        <v>6.181213E-2</v>
      </c>
      <c r="DR931" s="53">
        <v>6.5915550000000003E-2</v>
      </c>
      <c r="DS931" s="53">
        <v>7.520483E-2</v>
      </c>
      <c r="DT931" s="53">
        <v>8.5011740000000002E-2</v>
      </c>
      <c r="DU931" s="53">
        <v>7.7816860000000002E-2</v>
      </c>
      <c r="DV931" s="53">
        <v>7.0124539999999999E-2</v>
      </c>
      <c r="DW931" s="53">
        <v>8.5303100000000007E-2</v>
      </c>
      <c r="DX931" s="53">
        <v>9.7254209999999994E-2</v>
      </c>
      <c r="DY931" s="53">
        <v>0.1395392</v>
      </c>
      <c r="DZ931" s="53">
        <v>0.12762275000000001</v>
      </c>
      <c r="EA931" s="53">
        <v>0.15696773999999999</v>
      </c>
      <c r="EB931" s="53">
        <v>0.12439754</v>
      </c>
      <c r="EC931" s="53">
        <v>0.17317546</v>
      </c>
      <c r="ED931" s="53">
        <v>0.11311359999999999</v>
      </c>
      <c r="EE931" s="53">
        <v>0.10615949</v>
      </c>
      <c r="EF931" s="53">
        <v>8.5005949999999997E-2</v>
      </c>
      <c r="EG931" s="53">
        <v>6.7469950000000001E-2</v>
      </c>
      <c r="EH931" s="53">
        <v>6.8912539999999994E-2</v>
      </c>
      <c r="EI931" s="53">
        <v>8.8337600000000002E-2</v>
      </c>
      <c r="EJ931" s="53">
        <v>5.3565660000000001E-2</v>
      </c>
      <c r="EK931" s="53">
        <v>4.195165E-2</v>
      </c>
      <c r="EL931" s="53">
        <v>5.9625339999999999E-2</v>
      </c>
      <c r="EM931" s="53">
        <v>0.10486304</v>
      </c>
      <c r="EN931" s="53">
        <v>9.5997059999999995E-2</v>
      </c>
      <c r="EO931" s="53">
        <v>9.8997790000000002E-2</v>
      </c>
      <c r="EP931" s="53">
        <v>9.8387459999999996E-2</v>
      </c>
      <c r="EQ931" s="53">
        <v>0.10613878</v>
      </c>
      <c r="ER931" s="53">
        <v>0.11699104</v>
      </c>
      <c r="ES931" s="53">
        <v>0.11080762</v>
      </c>
      <c r="ET931" s="53">
        <v>0.10504448</v>
      </c>
      <c r="EU931" s="53">
        <v>0.11997242</v>
      </c>
      <c r="EV931" s="53">
        <v>0.13098778</v>
      </c>
      <c r="EW931" s="53">
        <v>68.425479999999993</v>
      </c>
      <c r="EX931" s="53">
        <v>66.941720000000004</v>
      </c>
      <c r="EY931" s="53">
        <v>65.559030000000007</v>
      </c>
      <c r="EZ931" s="53">
        <v>64.342929999999996</v>
      </c>
      <c r="FA931" s="53">
        <v>63.311880000000002</v>
      </c>
      <c r="FB931" s="53">
        <v>62.36889</v>
      </c>
      <c r="FC931" s="53">
        <v>62.669739999999997</v>
      </c>
      <c r="FD931" s="53">
        <v>65.136799999999994</v>
      </c>
      <c r="FE931" s="53">
        <v>68.424409999999995</v>
      </c>
      <c r="FF931" s="53">
        <v>72.067019999999999</v>
      </c>
      <c r="FG931" s="53">
        <v>75.68723</v>
      </c>
      <c r="FH931" s="53">
        <v>78.982190000000003</v>
      </c>
      <c r="FI931" s="53">
        <v>81.787030000000001</v>
      </c>
      <c r="FJ931" s="53">
        <v>83.965609999999998</v>
      </c>
      <c r="FK931" s="53">
        <v>85.511510000000001</v>
      </c>
      <c r="FL931" s="53">
        <v>86.342039999999997</v>
      </c>
      <c r="FM931" s="53">
        <v>86.392960000000002</v>
      </c>
      <c r="FN931" s="53">
        <v>85.605519999999999</v>
      </c>
      <c r="FO931" s="53">
        <v>83.771519999999995</v>
      </c>
      <c r="FP931" s="53">
        <v>80.83511</v>
      </c>
      <c r="FQ931" s="53">
        <v>77.031229999999994</v>
      </c>
      <c r="FR931" s="53">
        <v>74.040490000000005</v>
      </c>
      <c r="FS931" s="53">
        <v>71.831479999999999</v>
      </c>
      <c r="FT931" s="53">
        <v>70.056849999999997</v>
      </c>
      <c r="FU931" s="53">
        <v>1003</v>
      </c>
      <c r="FV931" s="53">
        <v>864.1327</v>
      </c>
      <c r="FW931" s="53">
        <v>22.97662</v>
      </c>
      <c r="FX931" s="53">
        <v>1</v>
      </c>
    </row>
    <row r="932" spans="1:180" x14ac:dyDescent="0.3">
      <c r="A932" t="s">
        <v>174</v>
      </c>
      <c r="B932" t="s">
        <v>250</v>
      </c>
      <c r="C932" t="s">
        <v>0</v>
      </c>
      <c r="D932" t="s">
        <v>248</v>
      </c>
      <c r="E932" t="s">
        <v>188</v>
      </c>
      <c r="F932" t="s">
        <v>234</v>
      </c>
      <c r="G932" t="s">
        <v>242</v>
      </c>
      <c r="H932" s="53">
        <v>320</v>
      </c>
      <c r="I932" s="53">
        <v>0.36495937000000001</v>
      </c>
      <c r="J932" s="53">
        <v>0.34061888000000001</v>
      </c>
      <c r="K932" s="53">
        <v>0.36030656</v>
      </c>
      <c r="L932" s="53">
        <v>0.33939392000000002</v>
      </c>
      <c r="M932" s="53">
        <v>0.38749632000000001</v>
      </c>
      <c r="N932" s="53">
        <v>0.36910912000000001</v>
      </c>
      <c r="O932" s="53">
        <v>0.36518592</v>
      </c>
      <c r="P932" s="53">
        <v>0.37853184000000001</v>
      </c>
      <c r="Q932" s="53">
        <v>0.383496</v>
      </c>
      <c r="R932" s="53">
        <v>0.37552511999999999</v>
      </c>
      <c r="S932" s="53">
        <v>0.38952128000000003</v>
      </c>
      <c r="T932" s="53">
        <v>0.37870239999999999</v>
      </c>
      <c r="U932" s="53">
        <v>0.33763904</v>
      </c>
      <c r="V932" s="53">
        <v>0.32307648</v>
      </c>
      <c r="W932" s="53">
        <v>0.36045759999999999</v>
      </c>
      <c r="X932" s="53">
        <v>0.33493215999999998</v>
      </c>
      <c r="Y932" s="53">
        <v>0.31779151999999999</v>
      </c>
      <c r="Z932" s="53">
        <v>0.30143980999999997</v>
      </c>
      <c r="AA932" s="53">
        <v>0.32090079999999999</v>
      </c>
      <c r="AB932" s="53">
        <v>0.32362879999999999</v>
      </c>
      <c r="AC932" s="53">
        <v>0.34194335999999997</v>
      </c>
      <c r="AD932" s="53">
        <v>0.35680191999999999</v>
      </c>
      <c r="AE932" s="53">
        <v>0.34097791999999999</v>
      </c>
      <c r="AF932" s="53">
        <v>0.33571968000000002</v>
      </c>
      <c r="AG932" s="53">
        <v>1.8086339999999999E-2</v>
      </c>
      <c r="AH932" s="53">
        <v>-1.2655390000000001E-2</v>
      </c>
      <c r="AI932" s="53">
        <v>1.779478E-2</v>
      </c>
      <c r="AJ932" s="53">
        <v>4.2982999999999997E-3</v>
      </c>
      <c r="AK932" s="53">
        <v>3.4088830000000001E-2</v>
      </c>
      <c r="AL932" s="53">
        <v>2.551674E-2</v>
      </c>
      <c r="AM932" s="53">
        <v>5.5601000000000001E-3</v>
      </c>
      <c r="AN932" s="53">
        <v>-8.6295399999999998E-3</v>
      </c>
      <c r="AO932" s="53">
        <v>-2.4130209999999999E-2</v>
      </c>
      <c r="AP932" s="53">
        <v>-4.9595939999999998E-2</v>
      </c>
      <c r="AQ932" s="53">
        <v>-3.2492130000000001E-2</v>
      </c>
      <c r="AR932" s="53">
        <v>-4.2358050000000001E-2</v>
      </c>
      <c r="AS932" s="53">
        <v>-8.119229E-2</v>
      </c>
      <c r="AT932" s="53">
        <v>-8.3892900000000006E-2</v>
      </c>
      <c r="AU932" s="53">
        <v>-3.9194109999999997E-2</v>
      </c>
      <c r="AV932" s="53">
        <v>-4.6742079999999998E-2</v>
      </c>
      <c r="AW932" s="53">
        <v>-4.6414980000000002E-2</v>
      </c>
      <c r="AX932" s="53">
        <v>-3.615786E-2</v>
      </c>
      <c r="AY932" s="53">
        <v>-1.7738050000000002E-2</v>
      </c>
      <c r="AZ932" s="53">
        <v>-1.5583329999999999E-2</v>
      </c>
      <c r="BA932" s="53">
        <v>-1.069494E-2</v>
      </c>
      <c r="BB932" s="53">
        <v>5.3735399999999996E-3</v>
      </c>
      <c r="BC932" s="53">
        <v>-6.2668999999999995E-4</v>
      </c>
      <c r="BD932" s="53">
        <v>2.0064000000000002E-3</v>
      </c>
      <c r="BE932" s="53">
        <v>4.7254879999999999E-2</v>
      </c>
      <c r="BF932" s="53">
        <v>2.5571460000000001E-2</v>
      </c>
      <c r="BG932" s="53">
        <v>5.4545120000000002E-2</v>
      </c>
      <c r="BH932" s="53">
        <v>3.4846370000000002E-2</v>
      </c>
      <c r="BI932" s="53">
        <v>6.9876830000000001E-2</v>
      </c>
      <c r="BJ932" s="53">
        <v>5.4244540000000001E-2</v>
      </c>
      <c r="BK932" s="53">
        <v>3.3744929999999999E-2</v>
      </c>
      <c r="BL932" s="53">
        <v>1.8345819999999999E-2</v>
      </c>
      <c r="BM932" s="53">
        <v>3.8582400000000002E-3</v>
      </c>
      <c r="BN932" s="53">
        <v>-1.9688830000000001E-2</v>
      </c>
      <c r="BO932" s="53">
        <v>-6.0780999999999997E-4</v>
      </c>
      <c r="BP932" s="53">
        <v>-7.6969600000000001E-3</v>
      </c>
      <c r="BQ932" s="53">
        <v>-4.1215519999999999E-2</v>
      </c>
      <c r="BR932" s="53">
        <v>-4.7004740000000003E-2</v>
      </c>
      <c r="BS932" s="53">
        <v>-3.43568E-3</v>
      </c>
      <c r="BT932" s="53">
        <v>-1.289216E-2</v>
      </c>
      <c r="BU932" s="53">
        <v>-1.312432E-2</v>
      </c>
      <c r="BV932" s="53">
        <v>-5.0569899999999999E-3</v>
      </c>
      <c r="BW932" s="53">
        <v>1.3911939999999999E-2</v>
      </c>
      <c r="BX932" s="53">
        <v>1.4864580000000001E-2</v>
      </c>
      <c r="BY932" s="53">
        <v>1.75231E-2</v>
      </c>
      <c r="BZ932" s="53">
        <v>3.2974660000000003E-2</v>
      </c>
      <c r="CA932" s="53">
        <v>2.647242E-2</v>
      </c>
      <c r="CB932" s="53">
        <v>2.9246939999999999E-2</v>
      </c>
      <c r="CC932" s="53">
        <v>6.7456929999999998E-2</v>
      </c>
      <c r="CD932" s="53">
        <v>5.204723E-2</v>
      </c>
      <c r="CE932" s="53">
        <v>7.9998340000000001E-2</v>
      </c>
      <c r="CF932" s="53">
        <v>5.6003869999999997E-2</v>
      </c>
      <c r="CG932" s="53">
        <v>9.4663490000000003E-2</v>
      </c>
      <c r="CH932" s="53">
        <v>7.4141310000000002E-2</v>
      </c>
      <c r="CI932" s="53">
        <v>5.3265630000000001E-2</v>
      </c>
      <c r="CJ932" s="53">
        <v>3.7028899999999997E-2</v>
      </c>
      <c r="CK932" s="53">
        <v>2.324294E-2</v>
      </c>
      <c r="CL932" s="53">
        <v>1.0247399999999999E-3</v>
      </c>
      <c r="CM932" s="53">
        <v>2.1475169999999998E-2</v>
      </c>
      <c r="CN932" s="53">
        <v>1.6309219999999999E-2</v>
      </c>
      <c r="CO932" s="53">
        <v>-1.352771E-2</v>
      </c>
      <c r="CP932" s="53">
        <v>-2.1456099999999999E-2</v>
      </c>
      <c r="CQ932" s="53">
        <v>2.1330499999999999E-2</v>
      </c>
      <c r="CR932" s="53">
        <v>1.0552189999999999E-2</v>
      </c>
      <c r="CS932" s="53">
        <v>9.9326999999999992E-3</v>
      </c>
      <c r="CT932" s="53">
        <v>1.6483330000000001E-2</v>
      </c>
      <c r="CU932" s="53">
        <v>3.5832610000000001E-2</v>
      </c>
      <c r="CV932" s="53">
        <v>3.5952699999999997E-2</v>
      </c>
      <c r="CW932" s="53">
        <v>3.7066849999999998E-2</v>
      </c>
      <c r="CX932" s="53">
        <v>5.2091100000000001E-2</v>
      </c>
      <c r="CY932" s="53">
        <v>4.5241150000000001E-2</v>
      </c>
      <c r="CZ932" s="53">
        <v>4.8113660000000003E-2</v>
      </c>
      <c r="DA932" s="53">
        <v>8.7658979999999997E-2</v>
      </c>
      <c r="DB932" s="53">
        <v>7.8523040000000002E-2</v>
      </c>
      <c r="DC932" s="53">
        <v>0.10545152000000001</v>
      </c>
      <c r="DD932" s="53">
        <v>7.7161380000000002E-2</v>
      </c>
      <c r="DE932" s="53">
        <v>0.11945011</v>
      </c>
      <c r="DF932" s="53">
        <v>9.4038079999999996E-2</v>
      </c>
      <c r="DG932" s="53">
        <v>7.2786340000000005E-2</v>
      </c>
      <c r="DH932" s="53">
        <v>5.5711940000000001E-2</v>
      </c>
      <c r="DI932" s="53">
        <v>4.2627650000000003E-2</v>
      </c>
      <c r="DJ932" s="53">
        <v>2.1738299999999999E-2</v>
      </c>
      <c r="DK932" s="53">
        <v>4.3558180000000002E-2</v>
      </c>
      <c r="DL932" s="53">
        <v>4.0315360000000001E-2</v>
      </c>
      <c r="DM932" s="53">
        <v>1.416006E-2</v>
      </c>
      <c r="DN932" s="53">
        <v>4.0925099999999997E-3</v>
      </c>
      <c r="DO932" s="53">
        <v>4.6096669999999999E-2</v>
      </c>
      <c r="DP932" s="53">
        <v>3.3996579999999998E-2</v>
      </c>
      <c r="DQ932" s="53">
        <v>3.2989699999999997E-2</v>
      </c>
      <c r="DR932" s="53">
        <v>3.8023679999999997E-2</v>
      </c>
      <c r="DS932" s="53">
        <v>5.7753249999999999E-2</v>
      </c>
      <c r="DT932" s="53">
        <v>5.7040830000000001E-2</v>
      </c>
      <c r="DU932" s="53">
        <v>5.6610590000000002E-2</v>
      </c>
      <c r="DV932" s="53">
        <v>7.1207549999999994E-2</v>
      </c>
      <c r="DW932" s="53">
        <v>6.4009919999999998E-2</v>
      </c>
      <c r="DX932" s="53">
        <v>6.6980380000000006E-2</v>
      </c>
      <c r="DY932" s="53">
        <v>0.11682752</v>
      </c>
      <c r="DZ932" s="53">
        <v>0.11674989</v>
      </c>
      <c r="EA932" s="53">
        <v>0.14220189</v>
      </c>
      <c r="EB932" s="53">
        <v>0.10770944</v>
      </c>
      <c r="EC932" s="53">
        <v>0.15523811000000001</v>
      </c>
      <c r="ED932" s="53">
        <v>0.12276589</v>
      </c>
      <c r="EE932" s="53">
        <v>0.10097117</v>
      </c>
      <c r="EF932" s="53">
        <v>8.2687300000000005E-2</v>
      </c>
      <c r="EG932" s="53">
        <v>7.0616100000000001E-2</v>
      </c>
      <c r="EH932" s="53">
        <v>5.1645440000000001E-2</v>
      </c>
      <c r="EI932" s="53">
        <v>7.5442499999999996E-2</v>
      </c>
      <c r="EJ932" s="53">
        <v>7.497645E-2</v>
      </c>
      <c r="EK932" s="53">
        <v>5.4136860000000002E-2</v>
      </c>
      <c r="EL932" s="53">
        <v>4.0980669999999997E-2</v>
      </c>
      <c r="EM932" s="53">
        <v>8.18551E-2</v>
      </c>
      <c r="EN932" s="53">
        <v>6.7846500000000004E-2</v>
      </c>
      <c r="EO932" s="53">
        <v>6.628038E-2</v>
      </c>
      <c r="EP932" s="53">
        <v>6.912451E-2</v>
      </c>
      <c r="EQ932" s="53">
        <v>8.940323E-2</v>
      </c>
      <c r="ER932" s="53">
        <v>8.7488739999999995E-2</v>
      </c>
      <c r="ES932" s="53">
        <v>8.4828639999999997E-2</v>
      </c>
      <c r="ET932" s="53">
        <v>9.8808670000000001E-2</v>
      </c>
      <c r="EU932" s="53">
        <v>9.1109019999999999E-2</v>
      </c>
      <c r="EV932" s="53">
        <v>9.4220929999999994E-2</v>
      </c>
      <c r="EW932" s="53">
        <v>74.307779999999994</v>
      </c>
      <c r="EX932" s="53">
        <v>72.478020000000001</v>
      </c>
      <c r="EY932" s="53">
        <v>70.797309999999996</v>
      </c>
      <c r="EZ932" s="53">
        <v>69.429659999999998</v>
      </c>
      <c r="FA932" s="53">
        <v>68.220290000000006</v>
      </c>
      <c r="FB932" s="53">
        <v>67.032700000000006</v>
      </c>
      <c r="FC932" s="53">
        <v>66.867249999999999</v>
      </c>
      <c r="FD932" s="53">
        <v>68.82687</v>
      </c>
      <c r="FE932" s="53">
        <v>72.100849999999994</v>
      </c>
      <c r="FF932" s="53">
        <v>75.813659999999999</v>
      </c>
      <c r="FG932" s="53">
        <v>79.984989999999996</v>
      </c>
      <c r="FH932" s="53">
        <v>84.153940000000006</v>
      </c>
      <c r="FI932" s="53">
        <v>87.598600000000005</v>
      </c>
      <c r="FJ932" s="53">
        <v>89.903239999999997</v>
      </c>
      <c r="FK932" s="53">
        <v>91.614850000000004</v>
      </c>
      <c r="FL932" s="53">
        <v>92.658069999999995</v>
      </c>
      <c r="FM932" s="53">
        <v>92.701639999999998</v>
      </c>
      <c r="FN932" s="53">
        <v>91.809619999999995</v>
      </c>
      <c r="FO932" s="53">
        <v>89.790530000000004</v>
      </c>
      <c r="FP932" s="53">
        <v>86.586690000000004</v>
      </c>
      <c r="FQ932" s="53">
        <v>82.788240000000002</v>
      </c>
      <c r="FR932" s="53">
        <v>79.838679999999997</v>
      </c>
      <c r="FS932" s="53">
        <v>77.570089999999993</v>
      </c>
      <c r="FT932" s="53">
        <v>75.612610000000004</v>
      </c>
      <c r="FU932" s="53">
        <v>1003</v>
      </c>
      <c r="FV932" s="53">
        <v>968.35450000000003</v>
      </c>
      <c r="FW932" s="53">
        <v>23.02101</v>
      </c>
      <c r="FX932" s="53">
        <v>1</v>
      </c>
    </row>
    <row r="933" spans="1:180" x14ac:dyDescent="0.3">
      <c r="A933" t="s">
        <v>174</v>
      </c>
      <c r="B933" t="s">
        <v>250</v>
      </c>
      <c r="C933" t="s">
        <v>0</v>
      </c>
      <c r="D933" t="s">
        <v>248</v>
      </c>
      <c r="E933" t="s">
        <v>190</v>
      </c>
      <c r="F933" t="s">
        <v>234</v>
      </c>
      <c r="G933" t="s">
        <v>242</v>
      </c>
      <c r="H933" s="53">
        <v>320</v>
      </c>
      <c r="I933" s="53">
        <v>0.18170174</v>
      </c>
      <c r="J933" s="53">
        <v>0.23516512000000001</v>
      </c>
      <c r="K933" s="53">
        <v>0.27306290999999999</v>
      </c>
      <c r="L933" s="53">
        <v>0.29086240000000002</v>
      </c>
      <c r="M933" s="53">
        <v>0.2680727</v>
      </c>
      <c r="N933" s="53">
        <v>0.29760671999999999</v>
      </c>
      <c r="O933" s="53">
        <v>0.25268253000000002</v>
      </c>
      <c r="P933" s="53">
        <v>0.25607709000000001</v>
      </c>
      <c r="Q933" s="53">
        <v>0.25516070000000002</v>
      </c>
      <c r="R933" s="53">
        <v>0.24821541999999999</v>
      </c>
      <c r="S933" s="53">
        <v>0.24468540999999999</v>
      </c>
      <c r="T933" s="53">
        <v>0.18682486000000001</v>
      </c>
      <c r="U933" s="53">
        <v>0.19408346000000001</v>
      </c>
      <c r="V933" s="53">
        <v>0.22829807999999999</v>
      </c>
      <c r="W933" s="53">
        <v>0.22955202999999999</v>
      </c>
      <c r="X933" s="53">
        <v>0.22432525</v>
      </c>
      <c r="Y933" s="53">
        <v>0.23157037</v>
      </c>
      <c r="Z933" s="53">
        <v>0.22220128</v>
      </c>
      <c r="AA933" s="53">
        <v>0.24694768</v>
      </c>
      <c r="AB933" s="53">
        <v>0.23511679999999999</v>
      </c>
      <c r="AC933" s="53">
        <v>0.20390627</v>
      </c>
      <c r="AD933" s="53">
        <v>0.22541338</v>
      </c>
      <c r="AE933" s="53">
        <v>0.21582381</v>
      </c>
      <c r="AF933" s="53">
        <v>0.21688336</v>
      </c>
      <c r="AG933" s="53">
        <v>-8.3514110000000003E-2</v>
      </c>
      <c r="AH933" s="53">
        <v>-1.823754E-2</v>
      </c>
      <c r="AI933" s="53">
        <v>2.3426849999999999E-2</v>
      </c>
      <c r="AJ933" s="53">
        <v>3.434214E-2</v>
      </c>
      <c r="AK933" s="53">
        <v>1.5704059999999999E-2</v>
      </c>
      <c r="AL933" s="53">
        <v>3.6529220000000001E-2</v>
      </c>
      <c r="AM933" s="53">
        <v>-3.8086999999999999E-3</v>
      </c>
      <c r="AN933" s="53">
        <v>-2.9531229999999999E-2</v>
      </c>
      <c r="AO933" s="53">
        <v>-4.8279389999999998E-2</v>
      </c>
      <c r="AP933" s="53">
        <v>-7.3499229999999999E-2</v>
      </c>
      <c r="AQ933" s="53">
        <v>-7.3185379999999994E-2</v>
      </c>
      <c r="AR933" s="53">
        <v>-0.14364502000000001</v>
      </c>
      <c r="AS933" s="53">
        <v>-0.12201728000000001</v>
      </c>
      <c r="AT933" s="53">
        <v>-7.5755260000000005E-2</v>
      </c>
      <c r="AU933" s="53">
        <v>-7.2715710000000003E-2</v>
      </c>
      <c r="AV933" s="53">
        <v>-7.1863259999999998E-2</v>
      </c>
      <c r="AW933" s="53">
        <v>-4.9106820000000002E-2</v>
      </c>
      <c r="AX933" s="53">
        <v>-4.0700380000000001E-2</v>
      </c>
      <c r="AY933" s="53">
        <v>-1.4217820000000001E-2</v>
      </c>
      <c r="AZ933" s="53">
        <v>-2.3169729999999999E-2</v>
      </c>
      <c r="BA933" s="53">
        <v>-5.8316220000000002E-2</v>
      </c>
      <c r="BB933" s="53">
        <v>-3.0138370000000001E-2</v>
      </c>
      <c r="BC933" s="53">
        <v>-3.0655140000000001E-2</v>
      </c>
      <c r="BD933" s="53">
        <v>-2.617158E-2</v>
      </c>
      <c r="BE933" s="53">
        <v>-4.9820959999999997E-2</v>
      </c>
      <c r="BF933" s="53">
        <v>1.1499519999999999E-2</v>
      </c>
      <c r="BG933" s="53">
        <v>5.4143360000000001E-2</v>
      </c>
      <c r="BH933" s="53">
        <v>7.1251709999999996E-2</v>
      </c>
      <c r="BI933" s="53">
        <v>4.585728E-2</v>
      </c>
      <c r="BJ933" s="53">
        <v>7.2684799999999994E-2</v>
      </c>
      <c r="BK933" s="53">
        <v>2.66793E-2</v>
      </c>
      <c r="BL933" s="53">
        <v>-9.6748999999999999E-4</v>
      </c>
      <c r="BM933" s="53">
        <v>-2.0634690000000001E-2</v>
      </c>
      <c r="BN933" s="53">
        <v>-4.2767300000000001E-2</v>
      </c>
      <c r="BO933" s="53">
        <v>-4.3707780000000002E-2</v>
      </c>
      <c r="BP933" s="53">
        <v>-0.10466490000000001</v>
      </c>
      <c r="BQ933" s="53">
        <v>-8.6220060000000001E-2</v>
      </c>
      <c r="BR933" s="53">
        <v>-4.6060700000000003E-2</v>
      </c>
      <c r="BS933" s="53">
        <v>-4.4464160000000003E-2</v>
      </c>
      <c r="BT933" s="53">
        <v>-4.4238619999999999E-2</v>
      </c>
      <c r="BU933" s="53">
        <v>-2.1710429999999999E-2</v>
      </c>
      <c r="BV933" s="53">
        <v>-1.4499099999999999E-2</v>
      </c>
      <c r="BW933" s="53">
        <v>1.138579E-2</v>
      </c>
      <c r="BX933" s="53">
        <v>2.6756200000000001E-3</v>
      </c>
      <c r="BY933" s="53">
        <v>-2.830819E-2</v>
      </c>
      <c r="BZ933" s="53">
        <v>-2.7949099999999998E-3</v>
      </c>
      <c r="CA933" s="53">
        <v>-3.8644199999999999E-3</v>
      </c>
      <c r="CB933" s="53">
        <v>1.7539000000000001E-4</v>
      </c>
      <c r="CC933" s="53">
        <v>-2.6485180000000001E-2</v>
      </c>
      <c r="CD933" s="53">
        <v>3.20953E-2</v>
      </c>
      <c r="CE933" s="53">
        <v>7.5417540000000005E-2</v>
      </c>
      <c r="CF933" s="53">
        <v>9.6815200000000004E-2</v>
      </c>
      <c r="CG933" s="53">
        <v>6.6741309999999998E-2</v>
      </c>
      <c r="CH933" s="53">
        <v>9.7726049999999995E-2</v>
      </c>
      <c r="CI933" s="53">
        <v>4.7795169999999998E-2</v>
      </c>
      <c r="CJ933" s="53">
        <v>1.8815680000000001E-2</v>
      </c>
      <c r="CK933" s="53">
        <v>-1.48803E-3</v>
      </c>
      <c r="CL933" s="53">
        <v>-2.1482459999999998E-2</v>
      </c>
      <c r="CM933" s="53">
        <v>-2.329171E-2</v>
      </c>
      <c r="CN933" s="53">
        <v>-7.7667390000000003E-2</v>
      </c>
      <c r="CO933" s="53">
        <v>-6.1427040000000002E-2</v>
      </c>
      <c r="CP933" s="53">
        <v>-2.5494340000000001E-2</v>
      </c>
      <c r="CQ933" s="53">
        <v>-2.4897220000000001E-2</v>
      </c>
      <c r="CR933" s="53">
        <v>-2.510592E-2</v>
      </c>
      <c r="CS933" s="53">
        <v>-2.73574E-3</v>
      </c>
      <c r="CT933" s="53">
        <v>3.6478399999999999E-3</v>
      </c>
      <c r="CU933" s="53">
        <v>2.9118749999999999E-2</v>
      </c>
      <c r="CV933" s="53">
        <v>2.057606E-2</v>
      </c>
      <c r="CW933" s="53">
        <v>-7.5246999999999996E-3</v>
      </c>
      <c r="CX933" s="53">
        <v>1.6143100000000001E-2</v>
      </c>
      <c r="CY933" s="53">
        <v>1.4690720000000001E-2</v>
      </c>
      <c r="CZ933" s="53">
        <v>1.8423229999999999E-2</v>
      </c>
      <c r="DA933" s="53">
        <v>-3.1494100000000001E-3</v>
      </c>
      <c r="DB933" s="53">
        <v>5.2691099999999998E-2</v>
      </c>
      <c r="DC933" s="53">
        <v>9.6691680000000002E-2</v>
      </c>
      <c r="DD933" s="53">
        <v>0.12237866</v>
      </c>
      <c r="DE933" s="53">
        <v>8.7625309999999998E-2</v>
      </c>
      <c r="DF933" s="53">
        <v>0.1227673</v>
      </c>
      <c r="DG933" s="53">
        <v>6.8911070000000005E-2</v>
      </c>
      <c r="DH933" s="53">
        <v>3.8598849999999997E-2</v>
      </c>
      <c r="DI933" s="53">
        <v>1.7658589999999998E-2</v>
      </c>
      <c r="DJ933" s="53">
        <v>-1.9762999999999999E-4</v>
      </c>
      <c r="DK933" s="53">
        <v>-2.8756200000000002E-3</v>
      </c>
      <c r="DL933" s="53">
        <v>-5.0669890000000002E-2</v>
      </c>
      <c r="DM933" s="53">
        <v>-3.6633979999999997E-2</v>
      </c>
      <c r="DN933" s="53">
        <v>-4.9279700000000003E-3</v>
      </c>
      <c r="DO933" s="53">
        <v>-5.3302699999999998E-3</v>
      </c>
      <c r="DP933" s="53">
        <v>-5.9731799999999998E-3</v>
      </c>
      <c r="DQ933" s="53">
        <v>1.6238909999999999E-2</v>
      </c>
      <c r="DR933" s="53">
        <v>2.1794750000000002E-2</v>
      </c>
      <c r="DS933" s="53">
        <v>4.6851740000000003E-2</v>
      </c>
      <c r="DT933" s="53">
        <v>3.847648E-2</v>
      </c>
      <c r="DU933" s="53">
        <v>1.325875E-2</v>
      </c>
      <c r="DV933" s="53">
        <v>3.508112E-2</v>
      </c>
      <c r="DW933" s="53">
        <v>3.324589E-2</v>
      </c>
      <c r="DX933" s="53">
        <v>3.667107E-2</v>
      </c>
      <c r="DY933" s="53">
        <v>3.054374E-2</v>
      </c>
      <c r="DZ933" s="53">
        <v>8.242816E-2</v>
      </c>
      <c r="EA933" s="53">
        <v>0.12740821999999999</v>
      </c>
      <c r="EB933" s="53">
        <v>0.15928822000000001</v>
      </c>
      <c r="EC933" s="53">
        <v>0.11777853000000001</v>
      </c>
      <c r="ED933" s="53">
        <v>0.15892285</v>
      </c>
      <c r="EE933" s="53">
        <v>9.9399039999999994E-2</v>
      </c>
      <c r="EF933" s="53">
        <v>6.7162589999999994E-2</v>
      </c>
      <c r="EG933" s="53">
        <v>4.5303299999999998E-2</v>
      </c>
      <c r="EH933" s="53">
        <v>3.0534269999999999E-2</v>
      </c>
      <c r="EI933" s="53">
        <v>2.6601949999999999E-2</v>
      </c>
      <c r="EJ933" s="53">
        <v>-1.168979E-2</v>
      </c>
      <c r="EK933" s="53">
        <v>-8.3677000000000003E-4</v>
      </c>
      <c r="EL933" s="53">
        <v>2.4766590000000002E-2</v>
      </c>
      <c r="EM933" s="53">
        <v>2.2921279999999999E-2</v>
      </c>
      <c r="EN933" s="53">
        <v>2.1651420000000001E-2</v>
      </c>
      <c r="EO933" s="53">
        <v>4.363533E-2</v>
      </c>
      <c r="EP933" s="53">
        <v>4.7996030000000002E-2</v>
      </c>
      <c r="EQ933" s="53">
        <v>7.2455359999999996E-2</v>
      </c>
      <c r="ER933" s="53">
        <v>6.4321820000000002E-2</v>
      </c>
      <c r="ES933" s="53">
        <v>4.3266779999999998E-2</v>
      </c>
      <c r="ET933" s="53">
        <v>6.2424609999999998E-2</v>
      </c>
      <c r="EU933" s="53">
        <v>6.0036609999999997E-2</v>
      </c>
      <c r="EV933" s="53">
        <v>6.3018050000000006E-2</v>
      </c>
      <c r="EW933" s="53">
        <v>67.169470000000004</v>
      </c>
      <c r="EX933" s="53">
        <v>65.913659999999993</v>
      </c>
      <c r="EY933" s="53">
        <v>64.751170000000002</v>
      </c>
      <c r="EZ933" s="53">
        <v>63.787019999999998</v>
      </c>
      <c r="FA933" s="53">
        <v>62.86721</v>
      </c>
      <c r="FB933" s="53">
        <v>61.855130000000003</v>
      </c>
      <c r="FC933" s="53">
        <v>61.036020000000001</v>
      </c>
      <c r="FD933" s="53">
        <v>61.85707</v>
      </c>
      <c r="FE933" s="53">
        <v>65.097759999999994</v>
      </c>
      <c r="FF933" s="53">
        <v>68.911050000000003</v>
      </c>
      <c r="FG933" s="53">
        <v>73.450509999999994</v>
      </c>
      <c r="FH933" s="53">
        <v>77.701170000000005</v>
      </c>
      <c r="FI933" s="53">
        <v>81.455160000000006</v>
      </c>
      <c r="FJ933" s="53">
        <v>84.070769999999996</v>
      </c>
      <c r="FK933" s="53">
        <v>85.542559999999995</v>
      </c>
      <c r="FL933" s="53">
        <v>86.137500000000003</v>
      </c>
      <c r="FM933" s="53">
        <v>85.890209999999996</v>
      </c>
      <c r="FN933" s="53">
        <v>84.526820000000001</v>
      </c>
      <c r="FO933" s="53">
        <v>81.684600000000003</v>
      </c>
      <c r="FP933" s="53">
        <v>77.877629999999996</v>
      </c>
      <c r="FQ933" s="53">
        <v>74.937650000000005</v>
      </c>
      <c r="FR933" s="53">
        <v>72.538129999999995</v>
      </c>
      <c r="FS933" s="53">
        <v>70.673519999999996</v>
      </c>
      <c r="FT933" s="53">
        <v>68.956990000000005</v>
      </c>
      <c r="FU933" s="53">
        <v>1002.3</v>
      </c>
      <c r="FV933" s="53">
        <v>700.19809999999995</v>
      </c>
      <c r="FW933" s="53">
        <v>23.714829999999999</v>
      </c>
      <c r="FX933" s="53">
        <v>1</v>
      </c>
    </row>
    <row r="934" spans="1:180" x14ac:dyDescent="0.3">
      <c r="A934" t="s">
        <v>174</v>
      </c>
      <c r="B934" t="s">
        <v>250</v>
      </c>
      <c r="C934" t="s">
        <v>0</v>
      </c>
      <c r="D934" t="s">
        <v>227</v>
      </c>
      <c r="E934" t="s">
        <v>188</v>
      </c>
      <c r="F934" t="s">
        <v>234</v>
      </c>
      <c r="G934" t="s">
        <v>242</v>
      </c>
      <c r="H934" s="53">
        <v>320</v>
      </c>
      <c r="I934" s="53">
        <v>0.31578982999999999</v>
      </c>
      <c r="J934" s="53">
        <v>0.28187018000000003</v>
      </c>
      <c r="K934" s="53">
        <v>0.31998338999999998</v>
      </c>
      <c r="L934" s="53">
        <v>0.28877171000000001</v>
      </c>
      <c r="M934" s="53">
        <v>0.34409023999999999</v>
      </c>
      <c r="N934" s="53">
        <v>0.33289856000000001</v>
      </c>
      <c r="O934" s="53">
        <v>0.34032832000000002</v>
      </c>
      <c r="P934" s="53">
        <v>0.36769632000000002</v>
      </c>
      <c r="Q934" s="53">
        <v>0.36903999999999998</v>
      </c>
      <c r="R934" s="53">
        <v>0.36056576000000001</v>
      </c>
      <c r="S934" s="53">
        <v>0.36248896000000003</v>
      </c>
      <c r="T934" s="53">
        <v>0.32426848000000003</v>
      </c>
      <c r="U934" s="53">
        <v>0.27666083000000002</v>
      </c>
      <c r="V934" s="53">
        <v>0.27631983999999998</v>
      </c>
      <c r="W934" s="53">
        <v>0.30638588999999999</v>
      </c>
      <c r="X934" s="53">
        <v>0.29443965</v>
      </c>
      <c r="Y934" s="53">
        <v>0.29165154999999998</v>
      </c>
      <c r="Z934" s="53">
        <v>0.28107194000000002</v>
      </c>
      <c r="AA934" s="53">
        <v>0.30403532999999999</v>
      </c>
      <c r="AB934" s="53">
        <v>0.29776946999999998</v>
      </c>
      <c r="AC934" s="53">
        <v>0.30972691000000002</v>
      </c>
      <c r="AD934" s="53">
        <v>0.31529098</v>
      </c>
      <c r="AE934" s="53">
        <v>0.31533573999999998</v>
      </c>
      <c r="AF934" s="53">
        <v>0.31310981999999998</v>
      </c>
      <c r="AG934" s="53">
        <v>-3.2055899999999998E-2</v>
      </c>
      <c r="AH934" s="53">
        <v>-7.3658340000000003E-2</v>
      </c>
      <c r="AI934" s="53">
        <v>-2.4585659999999999E-2</v>
      </c>
      <c r="AJ934" s="53">
        <v>-4.699731E-2</v>
      </c>
      <c r="AK934" s="53">
        <v>-1.064666E-2</v>
      </c>
      <c r="AL934" s="53">
        <v>-1.656266E-2</v>
      </c>
      <c r="AM934" s="53">
        <v>-2.82408E-2</v>
      </c>
      <c r="AN934" s="53">
        <v>-4.4306529999999997E-2</v>
      </c>
      <c r="AO934" s="53">
        <v>-7.4763650000000001E-2</v>
      </c>
      <c r="AP934" s="53">
        <v>-9.4594269999999994E-2</v>
      </c>
      <c r="AQ934" s="53">
        <v>-8.4032700000000002E-2</v>
      </c>
      <c r="AR934" s="53">
        <v>-0.10710832000000001</v>
      </c>
      <c r="AS934" s="53">
        <v>-0.15144067</v>
      </c>
      <c r="AT934" s="53">
        <v>-0.14667430000000001</v>
      </c>
      <c r="AU934" s="53">
        <v>-0.10234077</v>
      </c>
      <c r="AV934" s="53">
        <v>-0.1052327</v>
      </c>
      <c r="AW934" s="53">
        <v>-9.2441060000000005E-2</v>
      </c>
      <c r="AX934" s="53">
        <v>-7.5433440000000004E-2</v>
      </c>
      <c r="AY934" s="53">
        <v>-4.4800420000000001E-2</v>
      </c>
      <c r="AZ934" s="53">
        <v>-4.5047360000000002E-2</v>
      </c>
      <c r="BA934" s="53">
        <v>-5.0009379999999999E-2</v>
      </c>
      <c r="BB934" s="53">
        <v>-4.4789759999999998E-2</v>
      </c>
      <c r="BC934" s="53">
        <v>-3.7636860000000001E-2</v>
      </c>
      <c r="BD934" s="53">
        <v>-3.0252100000000001E-2</v>
      </c>
      <c r="BE934" s="53">
        <v>-5.5262999999999996E-3</v>
      </c>
      <c r="BF934" s="53">
        <v>-3.820026E-2</v>
      </c>
      <c r="BG934" s="53">
        <v>7.9466899999999993E-3</v>
      </c>
      <c r="BH934" s="53">
        <v>-2.0826500000000001E-2</v>
      </c>
      <c r="BI934" s="53">
        <v>1.968141E-2</v>
      </c>
      <c r="BJ934" s="53">
        <v>7.0542399999999998E-3</v>
      </c>
      <c r="BK934" s="53">
        <v>-5.2269400000000002E-3</v>
      </c>
      <c r="BL934" s="53">
        <v>-2.0462660000000001E-2</v>
      </c>
      <c r="BM934" s="53">
        <v>-4.8963779999999998E-2</v>
      </c>
      <c r="BN934" s="53">
        <v>-6.9186429999999993E-2</v>
      </c>
      <c r="BO934" s="53">
        <v>-5.8614979999999997E-2</v>
      </c>
      <c r="BP934" s="53">
        <v>-8.5701920000000001E-2</v>
      </c>
      <c r="BQ934" s="53">
        <v>-0.1204296</v>
      </c>
      <c r="BR934" s="53">
        <v>-0.11529664000000001</v>
      </c>
      <c r="BS934" s="53">
        <v>-7.7200350000000001E-2</v>
      </c>
      <c r="BT934" s="53">
        <v>-7.6921379999999998E-2</v>
      </c>
      <c r="BU934" s="53">
        <v>-6.2056989999999999E-2</v>
      </c>
      <c r="BV934" s="53">
        <v>-4.8754110000000003E-2</v>
      </c>
      <c r="BW934" s="53">
        <v>-2.1478529999999999E-2</v>
      </c>
      <c r="BX934" s="53">
        <v>-2.3824290000000001E-2</v>
      </c>
      <c r="BY934" s="53">
        <v>-3.0485060000000001E-2</v>
      </c>
      <c r="BZ934" s="53">
        <v>-2.5433339999999999E-2</v>
      </c>
      <c r="CA934" s="53">
        <v>-1.8719739999999999E-2</v>
      </c>
      <c r="CB934" s="53">
        <v>-1.0962400000000001E-2</v>
      </c>
      <c r="CC934" s="53">
        <v>1.284803E-2</v>
      </c>
      <c r="CD934" s="53">
        <v>-1.3642079999999999E-2</v>
      </c>
      <c r="CE934" s="53">
        <v>3.0478499999999999E-2</v>
      </c>
      <c r="CF934" s="53">
        <v>-2.7006399999999998E-3</v>
      </c>
      <c r="CG934" s="53">
        <v>4.0686559999999997E-2</v>
      </c>
      <c r="CH934" s="53">
        <v>2.3411230000000002E-2</v>
      </c>
      <c r="CI934" s="53">
        <v>1.0712350000000001E-2</v>
      </c>
      <c r="CJ934" s="53">
        <v>-3.94845E-3</v>
      </c>
      <c r="CK934" s="53">
        <v>-3.1094879999999998E-2</v>
      </c>
      <c r="CL934" s="53">
        <v>-5.1589019999999999E-2</v>
      </c>
      <c r="CM934" s="53">
        <v>-4.1010720000000001E-2</v>
      </c>
      <c r="CN934" s="53">
        <v>-7.0875869999999994E-2</v>
      </c>
      <c r="CO934" s="53">
        <v>-9.8951419999999998E-2</v>
      </c>
      <c r="CP934" s="53">
        <v>-9.3564540000000002E-2</v>
      </c>
      <c r="CQ934" s="53">
        <v>-5.9788189999999998E-2</v>
      </c>
      <c r="CR934" s="53">
        <v>-5.7313019999999999E-2</v>
      </c>
      <c r="CS934" s="53">
        <v>-4.1013059999999997E-2</v>
      </c>
      <c r="CT934" s="53">
        <v>-3.02761E-2</v>
      </c>
      <c r="CU934" s="53">
        <v>-5.32586E-3</v>
      </c>
      <c r="CV934" s="53">
        <v>-9.1252499999999997E-3</v>
      </c>
      <c r="CW934" s="53">
        <v>-1.696259E-2</v>
      </c>
      <c r="CX934" s="53">
        <v>-1.202717E-2</v>
      </c>
      <c r="CY934" s="53">
        <v>-5.6177900000000001E-3</v>
      </c>
      <c r="CZ934" s="53">
        <v>2.3975699999999999E-3</v>
      </c>
      <c r="DA934" s="53">
        <v>3.1222340000000001E-2</v>
      </c>
      <c r="DB934" s="53">
        <v>1.09161E-2</v>
      </c>
      <c r="DC934" s="53">
        <v>5.3010300000000003E-2</v>
      </c>
      <c r="DD934" s="53">
        <v>1.542518E-2</v>
      </c>
      <c r="DE934" s="53">
        <v>6.1691679999999999E-2</v>
      </c>
      <c r="DF934" s="53">
        <v>3.9768190000000002E-2</v>
      </c>
      <c r="DG934" s="53">
        <v>2.6651680000000001E-2</v>
      </c>
      <c r="DH934" s="53">
        <v>1.2565730000000001E-2</v>
      </c>
      <c r="DI934" s="53">
        <v>-1.322595E-2</v>
      </c>
      <c r="DJ934" s="53">
        <v>-3.399162E-2</v>
      </c>
      <c r="DK934" s="53">
        <v>-2.34065E-2</v>
      </c>
      <c r="DL934" s="53">
        <v>-5.604986E-2</v>
      </c>
      <c r="DM934" s="53">
        <v>-7.7473249999999994E-2</v>
      </c>
      <c r="DN934" s="53">
        <v>-7.1832480000000004E-2</v>
      </c>
      <c r="DO934" s="53">
        <v>-4.2376030000000002E-2</v>
      </c>
      <c r="DP934" s="53">
        <v>-3.7704670000000003E-2</v>
      </c>
      <c r="DQ934" s="53">
        <v>-1.9969150000000001E-2</v>
      </c>
      <c r="DR934" s="53">
        <v>-1.1798080000000001E-2</v>
      </c>
      <c r="DS934" s="53">
        <v>1.0826779999999999E-2</v>
      </c>
      <c r="DT934" s="53">
        <v>5.5737900000000003E-3</v>
      </c>
      <c r="DU934" s="53">
        <v>-3.4401000000000002E-3</v>
      </c>
      <c r="DV934" s="53">
        <v>1.37901E-3</v>
      </c>
      <c r="DW934" s="53">
        <v>7.4841300000000003E-3</v>
      </c>
      <c r="DX934" s="53">
        <v>1.5757569999999999E-2</v>
      </c>
      <c r="DY934" s="53">
        <v>5.775197E-2</v>
      </c>
      <c r="DZ934" s="53">
        <v>4.6374180000000001E-2</v>
      </c>
      <c r="EA934" s="53">
        <v>8.5542660000000006E-2</v>
      </c>
      <c r="EB934" s="53">
        <v>4.1596000000000001E-2</v>
      </c>
      <c r="EC934" s="53">
        <v>9.2019779999999995E-2</v>
      </c>
      <c r="ED934" s="53">
        <v>6.3385090000000005E-2</v>
      </c>
      <c r="EE934" s="53">
        <v>4.9665540000000001E-2</v>
      </c>
      <c r="EF934" s="53">
        <v>3.64096E-2</v>
      </c>
      <c r="EG934" s="53">
        <v>1.2573920000000001E-2</v>
      </c>
      <c r="EH934" s="53">
        <v>-8.5837399999999994E-3</v>
      </c>
      <c r="EI934" s="53">
        <v>2.01126E-3</v>
      </c>
      <c r="EJ934" s="53">
        <v>-3.4643460000000001E-2</v>
      </c>
      <c r="EK934" s="53">
        <v>-4.6462179999999999E-2</v>
      </c>
      <c r="EL934" s="53">
        <v>-4.0454820000000002E-2</v>
      </c>
      <c r="EM934" s="53">
        <v>-1.7235650000000002E-2</v>
      </c>
      <c r="EN934" s="53">
        <v>-9.39334E-3</v>
      </c>
      <c r="EO934" s="53">
        <v>1.0414939999999999E-2</v>
      </c>
      <c r="EP934" s="53">
        <v>1.488125E-2</v>
      </c>
      <c r="EQ934" s="53">
        <v>3.4148669999999999E-2</v>
      </c>
      <c r="ER934" s="53">
        <v>2.6796859999999999E-2</v>
      </c>
      <c r="ES934" s="53">
        <v>1.608422E-2</v>
      </c>
      <c r="ET934" s="53">
        <v>2.0735389999999999E-2</v>
      </c>
      <c r="EU934" s="53">
        <v>2.6401250000000001E-2</v>
      </c>
      <c r="EV934" s="53">
        <v>3.5047259999999997E-2</v>
      </c>
      <c r="EW934" s="53">
        <v>72.444069999999996</v>
      </c>
      <c r="EX934" s="53">
        <v>70.812420000000003</v>
      </c>
      <c r="EY934" s="53">
        <v>69.382350000000002</v>
      </c>
      <c r="EZ934" s="53">
        <v>68.100040000000007</v>
      </c>
      <c r="FA934" s="53">
        <v>67.060130000000001</v>
      </c>
      <c r="FB934" s="53">
        <v>66.113110000000006</v>
      </c>
      <c r="FC934" s="53">
        <v>65.98621</v>
      </c>
      <c r="FD934" s="53">
        <v>67.890969999999996</v>
      </c>
      <c r="FE934" s="53">
        <v>71.010919999999999</v>
      </c>
      <c r="FF934" s="53">
        <v>74.649029999999996</v>
      </c>
      <c r="FG934" s="53">
        <v>78.842780000000005</v>
      </c>
      <c r="FH934" s="53">
        <v>82.910700000000006</v>
      </c>
      <c r="FI934" s="53">
        <v>86.147009999999995</v>
      </c>
      <c r="FJ934" s="53">
        <v>88.542400000000001</v>
      </c>
      <c r="FK934" s="53">
        <v>90.211510000000004</v>
      </c>
      <c r="FL934" s="53">
        <v>91.129390000000001</v>
      </c>
      <c r="FM934" s="53">
        <v>91.289820000000006</v>
      </c>
      <c r="FN934" s="53">
        <v>90.563239999999993</v>
      </c>
      <c r="FO934" s="53">
        <v>88.662679999999995</v>
      </c>
      <c r="FP934" s="53">
        <v>85.568389999999994</v>
      </c>
      <c r="FQ934" s="53">
        <v>81.704080000000005</v>
      </c>
      <c r="FR934" s="53">
        <v>78.753140000000002</v>
      </c>
      <c r="FS934" s="53">
        <v>76.394059999999996</v>
      </c>
      <c r="FT934" s="53">
        <v>74.372150000000005</v>
      </c>
      <c r="FU934" s="53">
        <v>1003</v>
      </c>
      <c r="FV934" s="53">
        <v>968.35450000000003</v>
      </c>
      <c r="FW934" s="53">
        <v>23.02101</v>
      </c>
      <c r="FX934" s="53">
        <v>1</v>
      </c>
    </row>
    <row r="935" spans="1:180" x14ac:dyDescent="0.3">
      <c r="A935" t="s">
        <v>174</v>
      </c>
      <c r="B935" t="s">
        <v>250</v>
      </c>
      <c r="C935" t="s">
        <v>0</v>
      </c>
      <c r="D935" t="s">
        <v>248</v>
      </c>
      <c r="E935" t="s">
        <v>189</v>
      </c>
      <c r="F935" t="s">
        <v>234</v>
      </c>
      <c r="G935" t="s">
        <v>242</v>
      </c>
      <c r="H935" s="53">
        <v>320</v>
      </c>
      <c r="I935" s="53">
        <v>0.24525095</v>
      </c>
      <c r="J935" s="53">
        <v>0.25037110000000001</v>
      </c>
      <c r="K935" s="53">
        <v>0.27715941999999999</v>
      </c>
      <c r="L935" s="53">
        <v>0.31452246</v>
      </c>
      <c r="M935" s="53">
        <v>0.29394220999999998</v>
      </c>
      <c r="N935" s="53">
        <v>0.32694464000000001</v>
      </c>
      <c r="O935" s="53">
        <v>0.28785062</v>
      </c>
      <c r="P935" s="53">
        <v>0.30430629999999997</v>
      </c>
      <c r="Q935" s="53">
        <v>0.27543462000000002</v>
      </c>
      <c r="R935" s="53">
        <v>0.30031788999999998</v>
      </c>
      <c r="S935" s="53">
        <v>0.28238809999999998</v>
      </c>
      <c r="T935" s="53">
        <v>0.24584307</v>
      </c>
      <c r="U935" s="53">
        <v>0.2466304</v>
      </c>
      <c r="V935" s="53">
        <v>0.23901375999999999</v>
      </c>
      <c r="W935" s="53">
        <v>0.23418496</v>
      </c>
      <c r="X935" s="53">
        <v>0.22128666</v>
      </c>
      <c r="Y935" s="53">
        <v>0.18997676999999999</v>
      </c>
      <c r="Z935" s="53">
        <v>0.1709928</v>
      </c>
      <c r="AA935" s="53">
        <v>0.18165011</v>
      </c>
      <c r="AB935" s="53">
        <v>0.20635869000000001</v>
      </c>
      <c r="AC935" s="53">
        <v>0.20836013</v>
      </c>
      <c r="AD935" s="53">
        <v>0.20709405</v>
      </c>
      <c r="AE935" s="53">
        <v>0.22450645999999999</v>
      </c>
      <c r="AF935" s="53">
        <v>0.21106147</v>
      </c>
      <c r="AG935" s="53">
        <v>-6.8412829999999994E-2</v>
      </c>
      <c r="AH935" s="53">
        <v>-7.4826459999999997E-2</v>
      </c>
      <c r="AI935" s="53">
        <v>-2.4195649999999999E-2</v>
      </c>
      <c r="AJ935" s="53">
        <v>-4.5825900000000001E-3</v>
      </c>
      <c r="AK935" s="53">
        <v>-1.9347619999999999E-2</v>
      </c>
      <c r="AL935" s="53">
        <v>1.197958E-2</v>
      </c>
      <c r="AM935" s="53">
        <v>-3.0056059999999999E-2</v>
      </c>
      <c r="AN935" s="53">
        <v>-3.2102720000000001E-2</v>
      </c>
      <c r="AO935" s="53">
        <v>-6.6578269999999995E-2</v>
      </c>
      <c r="AP935" s="53">
        <v>-5.194787E-2</v>
      </c>
      <c r="AQ935" s="53">
        <v>-6.5068000000000001E-2</v>
      </c>
      <c r="AR935" s="53">
        <v>-9.4455330000000004E-2</v>
      </c>
      <c r="AS935" s="53">
        <v>-9.2334109999999997E-2</v>
      </c>
      <c r="AT935" s="53">
        <v>-9.946758E-2</v>
      </c>
      <c r="AU935" s="53">
        <v>-0.10825013999999999</v>
      </c>
      <c r="AV935" s="53">
        <v>-0.11592060999999999</v>
      </c>
      <c r="AW935" s="53">
        <v>-0.13403404999999999</v>
      </c>
      <c r="AX935" s="53">
        <v>-0.13519274000000001</v>
      </c>
      <c r="AY935" s="53">
        <v>-0.12527203000000001</v>
      </c>
      <c r="AZ935" s="53">
        <v>-0.10145833999999999</v>
      </c>
      <c r="BA935" s="53">
        <v>-0.10315709000000001</v>
      </c>
      <c r="BB935" s="53">
        <v>-0.10627180999999999</v>
      </c>
      <c r="BC935" s="53">
        <v>-8.3676449999999999E-2</v>
      </c>
      <c r="BD935" s="53">
        <v>-8.9882879999999998E-2</v>
      </c>
      <c r="BE935" s="53">
        <v>-3.737878E-2</v>
      </c>
      <c r="BF935" s="53">
        <v>-3.4109819999999999E-2</v>
      </c>
      <c r="BG935" s="53">
        <v>5.68602E-3</v>
      </c>
      <c r="BH935" s="53">
        <v>3.5377789999999999E-2</v>
      </c>
      <c r="BI935" s="53">
        <v>1.239757E-2</v>
      </c>
      <c r="BJ935" s="53">
        <v>4.4575459999999997E-2</v>
      </c>
      <c r="BK935" s="53">
        <v>1.2978899999999999E-3</v>
      </c>
      <c r="BL935" s="53">
        <v>-2.0005399999999999E-3</v>
      </c>
      <c r="BM935" s="53">
        <v>-3.907712E-2</v>
      </c>
      <c r="BN935" s="53">
        <v>-2.411021E-2</v>
      </c>
      <c r="BO935" s="53">
        <v>-3.6087939999999999E-2</v>
      </c>
      <c r="BP935" s="53">
        <v>-6.6061019999999998E-2</v>
      </c>
      <c r="BQ935" s="53">
        <v>-6.0372000000000002E-2</v>
      </c>
      <c r="BR935" s="53">
        <v>-6.6320130000000005E-2</v>
      </c>
      <c r="BS935" s="53">
        <v>-7.3961440000000003E-2</v>
      </c>
      <c r="BT935" s="53">
        <v>-8.1818180000000004E-2</v>
      </c>
      <c r="BU935" s="53">
        <v>-0.10002589000000001</v>
      </c>
      <c r="BV935" s="53">
        <v>-0.10048522</v>
      </c>
      <c r="BW935" s="53">
        <v>-9.1461890000000004E-2</v>
      </c>
      <c r="BX935" s="53">
        <v>-6.6718589999999994E-2</v>
      </c>
      <c r="BY935" s="53">
        <v>-7.4198139999999996E-2</v>
      </c>
      <c r="BZ935" s="53">
        <v>-7.4603810000000007E-2</v>
      </c>
      <c r="CA935" s="53">
        <v>-5.0818500000000003E-2</v>
      </c>
      <c r="CB935" s="53">
        <v>-5.6766369999999997E-2</v>
      </c>
      <c r="CC935" s="53">
        <v>-1.588467E-2</v>
      </c>
      <c r="CD935" s="53">
        <v>-5.9096299999999999E-3</v>
      </c>
      <c r="CE935" s="53">
        <v>2.6381950000000001E-2</v>
      </c>
      <c r="CF935" s="53">
        <v>6.3054209999999999E-2</v>
      </c>
      <c r="CG935" s="53">
        <v>3.4384159999999997E-2</v>
      </c>
      <c r="CH935" s="53">
        <v>6.7151260000000004E-2</v>
      </c>
      <c r="CI935" s="53">
        <v>2.3013539999999999E-2</v>
      </c>
      <c r="CJ935" s="53">
        <v>1.8848130000000001E-2</v>
      </c>
      <c r="CK935" s="53">
        <v>-2.002992E-2</v>
      </c>
      <c r="CL935" s="53">
        <v>-4.8299199999999997E-3</v>
      </c>
      <c r="CM935" s="53">
        <v>-1.601642E-2</v>
      </c>
      <c r="CN935" s="53">
        <v>-4.6395230000000003E-2</v>
      </c>
      <c r="CO935" s="53">
        <v>-3.8235140000000001E-2</v>
      </c>
      <c r="CP935" s="53">
        <v>-4.3362299999999999E-2</v>
      </c>
      <c r="CQ935" s="53">
        <v>-5.0213180000000003E-2</v>
      </c>
      <c r="CR935" s="53">
        <v>-5.819891E-2</v>
      </c>
      <c r="CS935" s="53">
        <v>-7.647197E-2</v>
      </c>
      <c r="CT935" s="53">
        <v>-7.6446879999999995E-2</v>
      </c>
      <c r="CU935" s="53">
        <v>-6.8045090000000003E-2</v>
      </c>
      <c r="CV935" s="53">
        <v>-4.2657979999999998E-2</v>
      </c>
      <c r="CW935" s="53">
        <v>-5.4141250000000002E-2</v>
      </c>
      <c r="CX935" s="53">
        <v>-5.2670660000000001E-2</v>
      </c>
      <c r="CY935" s="53">
        <v>-2.806115E-2</v>
      </c>
      <c r="CZ935" s="53">
        <v>-3.3829949999999998E-2</v>
      </c>
      <c r="DA935" s="53">
        <v>5.6094400000000003E-3</v>
      </c>
      <c r="DB935" s="53">
        <v>2.2290589999999999E-2</v>
      </c>
      <c r="DC935" s="53">
        <v>4.7077889999999997E-2</v>
      </c>
      <c r="DD935" s="53">
        <v>9.0730660000000005E-2</v>
      </c>
      <c r="DE935" s="53">
        <v>5.6370780000000002E-2</v>
      </c>
      <c r="DF935" s="53">
        <v>8.9727039999999994E-2</v>
      </c>
      <c r="DG935" s="53">
        <v>4.472918E-2</v>
      </c>
      <c r="DH935" s="53">
        <v>3.9696799999999997E-2</v>
      </c>
      <c r="DI935" s="53">
        <v>-9.8272000000000008E-4</v>
      </c>
      <c r="DJ935" s="53">
        <v>1.4450370000000001E-2</v>
      </c>
      <c r="DK935" s="53">
        <v>4.0550999999999999E-3</v>
      </c>
      <c r="DL935" s="53">
        <v>-2.6729409999999999E-2</v>
      </c>
      <c r="DM935" s="53">
        <v>-1.6098270000000001E-2</v>
      </c>
      <c r="DN935" s="53">
        <v>-2.0404510000000001E-2</v>
      </c>
      <c r="DO935" s="53">
        <v>-2.6464930000000001E-2</v>
      </c>
      <c r="DP935" s="53">
        <v>-3.4579650000000003E-2</v>
      </c>
      <c r="DQ935" s="53">
        <v>-5.2918020000000003E-2</v>
      </c>
      <c r="DR935" s="53">
        <v>-5.2408580000000003E-2</v>
      </c>
      <c r="DS935" s="53">
        <v>-4.4628290000000001E-2</v>
      </c>
      <c r="DT935" s="53">
        <v>-1.859734E-2</v>
      </c>
      <c r="DU935" s="53">
        <v>-3.4084379999999997E-2</v>
      </c>
      <c r="DV935" s="53">
        <v>-3.0737500000000001E-2</v>
      </c>
      <c r="DW935" s="53">
        <v>-5.3038099999999999E-3</v>
      </c>
      <c r="DX935" s="53">
        <v>-1.089354E-2</v>
      </c>
      <c r="DY935" s="53">
        <v>3.6643490000000001E-2</v>
      </c>
      <c r="DZ935" s="53">
        <v>6.3007199999999999E-2</v>
      </c>
      <c r="EA935" s="53">
        <v>7.6959550000000002E-2</v>
      </c>
      <c r="EB935" s="53">
        <v>0.13069101</v>
      </c>
      <c r="EC935" s="53">
        <v>8.8115940000000004E-2</v>
      </c>
      <c r="ED935" s="53">
        <v>0.12232291000000001</v>
      </c>
      <c r="EE935" s="53">
        <v>7.6083139999999994E-2</v>
      </c>
      <c r="EF935" s="53">
        <v>6.9798979999999997E-2</v>
      </c>
      <c r="EG935" s="53">
        <v>2.6518429999999999E-2</v>
      </c>
      <c r="EH935" s="53">
        <v>4.2288029999999997E-2</v>
      </c>
      <c r="EI935" s="53">
        <v>3.3035200000000001E-2</v>
      </c>
      <c r="EJ935" s="53">
        <v>1.66486E-3</v>
      </c>
      <c r="EK935" s="53">
        <v>1.5863840000000001E-2</v>
      </c>
      <c r="EL935" s="53">
        <v>1.2742939999999999E-2</v>
      </c>
      <c r="EM935" s="53">
        <v>7.8237800000000007E-3</v>
      </c>
      <c r="EN935" s="53">
        <v>-4.7718000000000001E-4</v>
      </c>
      <c r="EO935" s="53">
        <v>-1.8909889999999999E-2</v>
      </c>
      <c r="EP935" s="53">
        <v>-1.7701060000000001E-2</v>
      </c>
      <c r="EQ935" s="53">
        <v>-1.081814E-2</v>
      </c>
      <c r="ER935" s="53">
        <v>1.614237E-2</v>
      </c>
      <c r="ES935" s="53">
        <v>-5.1254400000000002E-3</v>
      </c>
      <c r="ET935" s="53">
        <v>9.3050000000000001E-4</v>
      </c>
      <c r="EU935" s="53">
        <v>2.7554140000000001E-2</v>
      </c>
      <c r="EV935" s="53">
        <v>2.222298E-2</v>
      </c>
      <c r="EW935" s="53">
        <v>71.503209999999996</v>
      </c>
      <c r="EX935" s="53">
        <v>70.029300000000006</v>
      </c>
      <c r="EY935" s="53">
        <v>68.683490000000006</v>
      </c>
      <c r="EZ935" s="53">
        <v>67.520769999999999</v>
      </c>
      <c r="FA935" s="53">
        <v>66.474180000000004</v>
      </c>
      <c r="FB935" s="53">
        <v>65.413460000000001</v>
      </c>
      <c r="FC935" s="53">
        <v>64.695179999999993</v>
      </c>
      <c r="FD935" s="53">
        <v>66.060389999999998</v>
      </c>
      <c r="FE935" s="53">
        <v>69.358729999999994</v>
      </c>
      <c r="FF935" s="53">
        <v>73.395449999999997</v>
      </c>
      <c r="FG935" s="53">
        <v>77.967640000000003</v>
      </c>
      <c r="FH935" s="53">
        <v>82.202830000000006</v>
      </c>
      <c r="FI935" s="53">
        <v>85.368530000000007</v>
      </c>
      <c r="FJ935" s="53">
        <v>87.578670000000002</v>
      </c>
      <c r="FK935" s="53">
        <v>89.183269999999993</v>
      </c>
      <c r="FL935" s="53">
        <v>90.171689999999998</v>
      </c>
      <c r="FM935" s="53">
        <v>90.347369999999998</v>
      </c>
      <c r="FN935" s="53">
        <v>89.150700000000001</v>
      </c>
      <c r="FO935" s="53">
        <v>86.721500000000006</v>
      </c>
      <c r="FP935" s="53">
        <v>83.156729999999996</v>
      </c>
      <c r="FQ935" s="53">
        <v>79.506150000000005</v>
      </c>
      <c r="FR935" s="53">
        <v>76.816010000000006</v>
      </c>
      <c r="FS935" s="53">
        <v>74.829139999999995</v>
      </c>
      <c r="FT935" s="53">
        <v>73.037450000000007</v>
      </c>
      <c r="FU935" s="53">
        <v>1002.9349999999999</v>
      </c>
      <c r="FV935" s="53">
        <v>854.07770000000005</v>
      </c>
      <c r="FW935" s="53">
        <v>21.91911</v>
      </c>
      <c r="FX935" s="53">
        <v>1</v>
      </c>
    </row>
    <row r="936" spans="1:180" x14ac:dyDescent="0.3">
      <c r="A936" t="s">
        <v>174</v>
      </c>
      <c r="B936" t="s">
        <v>250</v>
      </c>
      <c r="C936" t="s">
        <v>0</v>
      </c>
      <c r="D936" t="s">
        <v>227</v>
      </c>
      <c r="E936" t="s">
        <v>190</v>
      </c>
      <c r="F936" t="s">
        <v>234</v>
      </c>
      <c r="G936" t="s">
        <v>242</v>
      </c>
      <c r="H936" s="53">
        <v>320</v>
      </c>
      <c r="I936" s="53">
        <v>0.21137997</v>
      </c>
      <c r="J936" s="53">
        <v>0.24069119999999999</v>
      </c>
      <c r="K936" s="53">
        <v>0.28680576000000002</v>
      </c>
      <c r="L936" s="53">
        <v>0.31010166</v>
      </c>
      <c r="M936" s="53">
        <v>0.29587439999999998</v>
      </c>
      <c r="N936" s="53">
        <v>0.31885820999999998</v>
      </c>
      <c r="O936" s="53">
        <v>0.30380786999999998</v>
      </c>
      <c r="P936" s="53">
        <v>0.30888947</v>
      </c>
      <c r="Q936" s="53">
        <v>0.32773696000000002</v>
      </c>
      <c r="R936" s="53">
        <v>0.34359840000000003</v>
      </c>
      <c r="S936" s="53">
        <v>0.33924831999999999</v>
      </c>
      <c r="T936" s="53">
        <v>0.27339264000000002</v>
      </c>
      <c r="U936" s="53">
        <v>0.24871109999999999</v>
      </c>
      <c r="V936" s="53">
        <v>0.24708933999999999</v>
      </c>
      <c r="W936" s="53">
        <v>0.24482182</v>
      </c>
      <c r="X936" s="53">
        <v>0.25346899000000001</v>
      </c>
      <c r="Y936" s="53">
        <v>0.25581174000000001</v>
      </c>
      <c r="Z936" s="53">
        <v>0.24862285000000001</v>
      </c>
      <c r="AA936" s="53">
        <v>0.26021680000000003</v>
      </c>
      <c r="AB936" s="53">
        <v>0.29434547</v>
      </c>
      <c r="AC936" s="53">
        <v>0.26007420999999997</v>
      </c>
      <c r="AD936" s="53">
        <v>0.24993846</v>
      </c>
      <c r="AE936" s="53">
        <v>0.24072658999999999</v>
      </c>
      <c r="AF936" s="53">
        <v>0.24052662</v>
      </c>
      <c r="AG936" s="53">
        <v>-4.831088E-2</v>
      </c>
      <c r="AH936" s="53">
        <v>-7.4200300000000002E-3</v>
      </c>
      <c r="AI936" s="53">
        <v>4.19753E-2</v>
      </c>
      <c r="AJ936" s="53">
        <v>5.2308640000000003E-2</v>
      </c>
      <c r="AK936" s="53">
        <v>4.4441700000000001E-2</v>
      </c>
      <c r="AL936" s="53">
        <v>4.9967579999999998E-2</v>
      </c>
      <c r="AM936" s="53">
        <v>3.7571939999999998E-2</v>
      </c>
      <c r="AN936" s="53">
        <v>1.102947E-2</v>
      </c>
      <c r="AO936" s="53">
        <v>-1.29907E-3</v>
      </c>
      <c r="AP936" s="53">
        <v>1.2118999999999999E-3</v>
      </c>
      <c r="AQ936" s="53">
        <v>3.1216600000000001E-3</v>
      </c>
      <c r="AR936" s="53">
        <v>-6.7665500000000003E-2</v>
      </c>
      <c r="AS936" s="53">
        <v>-7.4332220000000004E-2</v>
      </c>
      <c r="AT936" s="53">
        <v>-7.7794909999999995E-2</v>
      </c>
      <c r="AU936" s="53">
        <v>-6.9251779999999999E-2</v>
      </c>
      <c r="AV936" s="53">
        <v>-4.2215580000000003E-2</v>
      </c>
      <c r="AW936" s="53">
        <v>-2.2990719999999999E-2</v>
      </c>
      <c r="AX936" s="53">
        <v>-1.82335E-2</v>
      </c>
      <c r="AY936" s="53">
        <v>-1.4042200000000001E-3</v>
      </c>
      <c r="AZ936" s="53">
        <v>2.383683E-2</v>
      </c>
      <c r="BA936" s="53">
        <v>1.17475E-3</v>
      </c>
      <c r="BB936" s="53">
        <v>-9.6907499999999997E-3</v>
      </c>
      <c r="BC936" s="53">
        <v>-1.2361179999999999E-2</v>
      </c>
      <c r="BD936" s="53">
        <v>-5.6265000000000004E-3</v>
      </c>
      <c r="BE936" s="53">
        <v>-1.7497019999999999E-2</v>
      </c>
      <c r="BF936" s="53">
        <v>1.676627E-2</v>
      </c>
      <c r="BG936" s="53">
        <v>6.5912860000000004E-2</v>
      </c>
      <c r="BH936" s="53">
        <v>8.5327360000000005E-2</v>
      </c>
      <c r="BI936" s="53">
        <v>6.9063780000000005E-2</v>
      </c>
      <c r="BJ936" s="53">
        <v>8.3376480000000003E-2</v>
      </c>
      <c r="BK936" s="53">
        <v>6.4778559999999999E-2</v>
      </c>
      <c r="BL936" s="53">
        <v>3.4090429999999998E-2</v>
      </c>
      <c r="BM936" s="53">
        <v>2.326166E-2</v>
      </c>
      <c r="BN936" s="53">
        <v>2.478493E-2</v>
      </c>
      <c r="BO936" s="53">
        <v>2.5130909999999999E-2</v>
      </c>
      <c r="BP936" s="53">
        <v>-3.9973439999999999E-2</v>
      </c>
      <c r="BQ936" s="53">
        <v>-4.972294E-2</v>
      </c>
      <c r="BR936" s="53">
        <v>-5.3641729999999999E-2</v>
      </c>
      <c r="BS936" s="53">
        <v>-4.806419E-2</v>
      </c>
      <c r="BT936" s="53">
        <v>-2.2334819999999998E-2</v>
      </c>
      <c r="BU936" s="53">
        <v>-3.69856E-3</v>
      </c>
      <c r="BV936" s="53">
        <v>1.9430700000000001E-3</v>
      </c>
      <c r="BW936" s="53">
        <v>1.8913309999999999E-2</v>
      </c>
      <c r="BX936" s="53">
        <v>4.865539E-2</v>
      </c>
      <c r="BY936" s="53">
        <v>2.0740060000000001E-2</v>
      </c>
      <c r="BZ936" s="53">
        <v>1.1775549999999999E-2</v>
      </c>
      <c r="CA936" s="53">
        <v>8.0667199999999994E-3</v>
      </c>
      <c r="CB936" s="53">
        <v>1.455098E-2</v>
      </c>
      <c r="CC936" s="53">
        <v>3.84454E-3</v>
      </c>
      <c r="CD936" s="53">
        <v>3.351763E-2</v>
      </c>
      <c r="CE936" s="53">
        <v>8.2491969999999998E-2</v>
      </c>
      <c r="CF936" s="53">
        <v>0.108196</v>
      </c>
      <c r="CG936" s="53">
        <v>8.6116929999999994E-2</v>
      </c>
      <c r="CH936" s="53">
        <v>0.10651539</v>
      </c>
      <c r="CI936" s="53">
        <v>8.3621819999999999E-2</v>
      </c>
      <c r="CJ936" s="53">
        <v>5.00624E-2</v>
      </c>
      <c r="CK936" s="53">
        <v>4.0272380000000003E-2</v>
      </c>
      <c r="CL936" s="53">
        <v>4.1111549999999997E-2</v>
      </c>
      <c r="CM936" s="53">
        <v>4.0374460000000001E-2</v>
      </c>
      <c r="CN936" s="53">
        <v>-2.079402E-2</v>
      </c>
      <c r="CO936" s="53">
        <v>-3.2678619999999999E-2</v>
      </c>
      <c r="CP936" s="53">
        <v>-3.6913309999999998E-2</v>
      </c>
      <c r="CQ936" s="53">
        <v>-3.3389729999999999E-2</v>
      </c>
      <c r="CR936" s="53">
        <v>-8.5654700000000004E-3</v>
      </c>
      <c r="CS936" s="53">
        <v>9.6631400000000006E-3</v>
      </c>
      <c r="CT936" s="53">
        <v>1.591731E-2</v>
      </c>
      <c r="CU936" s="53">
        <v>3.2985180000000003E-2</v>
      </c>
      <c r="CV936" s="53">
        <v>6.5844669999999994E-2</v>
      </c>
      <c r="CW936" s="53">
        <v>3.4290979999999999E-2</v>
      </c>
      <c r="CX936" s="53">
        <v>2.664304E-2</v>
      </c>
      <c r="CY936" s="53">
        <v>2.221501E-2</v>
      </c>
      <c r="CZ936" s="53">
        <v>2.852582E-2</v>
      </c>
      <c r="DA936" s="53">
        <v>2.5186139999999999E-2</v>
      </c>
      <c r="DB936" s="53">
        <v>5.026899E-2</v>
      </c>
      <c r="DC936" s="53">
        <v>9.9071069999999997E-2</v>
      </c>
      <c r="DD936" s="53">
        <v>0.13106466999999999</v>
      </c>
      <c r="DE936" s="53">
        <v>0.10317011</v>
      </c>
      <c r="DF936" s="53">
        <v>0.12965434000000001</v>
      </c>
      <c r="DG936" s="53">
        <v>0.10246506</v>
      </c>
      <c r="DH936" s="53">
        <v>6.6034369999999995E-2</v>
      </c>
      <c r="DI936" s="53">
        <v>5.7283069999999998E-2</v>
      </c>
      <c r="DJ936" s="53">
        <v>5.7438139999999999E-2</v>
      </c>
      <c r="DK936" s="53">
        <v>5.5618019999999997E-2</v>
      </c>
      <c r="DL936" s="53">
        <v>-1.6145899999999999E-3</v>
      </c>
      <c r="DM936" s="53">
        <v>-1.56343E-2</v>
      </c>
      <c r="DN936" s="53">
        <v>-2.0184899999999999E-2</v>
      </c>
      <c r="DO936" s="53">
        <v>-1.8715260000000001E-2</v>
      </c>
      <c r="DP936" s="53">
        <v>5.2039E-3</v>
      </c>
      <c r="DQ936" s="53">
        <v>2.302483E-2</v>
      </c>
      <c r="DR936" s="53">
        <v>2.9891520000000001E-2</v>
      </c>
      <c r="DS936" s="53">
        <v>4.7057019999999998E-2</v>
      </c>
      <c r="DT936" s="53">
        <v>8.3033949999999995E-2</v>
      </c>
      <c r="DU936" s="53">
        <v>4.784186E-2</v>
      </c>
      <c r="DV936" s="53">
        <v>4.1510529999999997E-2</v>
      </c>
      <c r="DW936" s="53">
        <v>3.6363329999999999E-2</v>
      </c>
      <c r="DX936" s="53">
        <v>4.2500669999999997E-2</v>
      </c>
      <c r="DY936" s="53">
        <v>5.6000000000000001E-2</v>
      </c>
      <c r="DZ936" s="53">
        <v>7.4455300000000002E-2</v>
      </c>
      <c r="EA936" s="53">
        <v>0.12300864</v>
      </c>
      <c r="EB936" s="53">
        <v>0.16408339</v>
      </c>
      <c r="EC936" s="53">
        <v>0.12779219</v>
      </c>
      <c r="ED936" s="53">
        <v>0.16306323</v>
      </c>
      <c r="EE936" s="53">
        <v>0.12967171</v>
      </c>
      <c r="EF936" s="53">
        <v>8.9095359999999998E-2</v>
      </c>
      <c r="EG936" s="53">
        <v>8.1843810000000003E-2</v>
      </c>
      <c r="EH936" s="53">
        <v>8.1011169999999993E-2</v>
      </c>
      <c r="EI936" s="53">
        <v>7.7627260000000003E-2</v>
      </c>
      <c r="EJ936" s="53">
        <v>2.6077469999999998E-2</v>
      </c>
      <c r="EK936" s="53">
        <v>8.9749800000000005E-3</v>
      </c>
      <c r="EL936" s="53">
        <v>3.9682900000000002E-3</v>
      </c>
      <c r="EM936" s="53">
        <v>2.4723200000000001E-3</v>
      </c>
      <c r="EN936" s="53">
        <v>2.508467E-2</v>
      </c>
      <c r="EO936" s="53">
        <v>4.2316989999999999E-2</v>
      </c>
      <c r="EP936" s="53">
        <v>5.0068099999999997E-2</v>
      </c>
      <c r="EQ936" s="53">
        <v>6.737456E-2</v>
      </c>
      <c r="ER936" s="53">
        <v>0.10785251</v>
      </c>
      <c r="ES936" s="53">
        <v>6.74072E-2</v>
      </c>
      <c r="ET936" s="53">
        <v>6.2976859999999996E-2</v>
      </c>
      <c r="EU936" s="53">
        <v>5.67912E-2</v>
      </c>
      <c r="EV936" s="53">
        <v>6.267818E-2</v>
      </c>
      <c r="EW936" s="53">
        <v>67.561549999999997</v>
      </c>
      <c r="EX936" s="53">
        <v>66.260660000000001</v>
      </c>
      <c r="EY936" s="53">
        <v>65.004819999999995</v>
      </c>
      <c r="EZ936" s="53">
        <v>63.903359999999999</v>
      </c>
      <c r="FA936" s="53">
        <v>62.896279999999997</v>
      </c>
      <c r="FB936" s="53">
        <v>62.00264</v>
      </c>
      <c r="FC936" s="53">
        <v>61.335889999999999</v>
      </c>
      <c r="FD936" s="53">
        <v>62.248019999999997</v>
      </c>
      <c r="FE936" s="53">
        <v>65.668080000000003</v>
      </c>
      <c r="FF936" s="53">
        <v>69.971950000000007</v>
      </c>
      <c r="FG936" s="53">
        <v>74.4268</v>
      </c>
      <c r="FH936" s="53">
        <v>78.504459999999995</v>
      </c>
      <c r="FI936" s="53">
        <v>81.812389999999994</v>
      </c>
      <c r="FJ936" s="53">
        <v>84.41431</v>
      </c>
      <c r="FK936" s="53">
        <v>86.025509999999997</v>
      </c>
      <c r="FL936" s="53">
        <v>86.648949999999999</v>
      </c>
      <c r="FM936" s="53">
        <v>86.424689999999998</v>
      </c>
      <c r="FN936" s="53">
        <v>84.944199999999995</v>
      </c>
      <c r="FO936" s="53">
        <v>81.995750000000001</v>
      </c>
      <c r="FP936" s="53">
        <v>78.05968</v>
      </c>
      <c r="FQ936" s="53">
        <v>74.926240000000007</v>
      </c>
      <c r="FR936" s="53">
        <v>72.377229999999997</v>
      </c>
      <c r="FS936" s="53">
        <v>70.324460000000002</v>
      </c>
      <c r="FT936" s="53">
        <v>68.597560000000001</v>
      </c>
      <c r="FU936" s="53">
        <v>1002.3</v>
      </c>
      <c r="FV936" s="53">
        <v>700.19809999999995</v>
      </c>
      <c r="FW936" s="53">
        <v>23.714829999999999</v>
      </c>
      <c r="FX936" s="53">
        <v>1</v>
      </c>
    </row>
    <row r="937" spans="1:180" x14ac:dyDescent="0.3">
      <c r="A937" t="s">
        <v>174</v>
      </c>
      <c r="B937" t="s">
        <v>250</v>
      </c>
      <c r="C937" t="s">
        <v>0</v>
      </c>
      <c r="D937" t="s">
        <v>227</v>
      </c>
      <c r="E937" t="s">
        <v>189</v>
      </c>
      <c r="F937" t="s">
        <v>234</v>
      </c>
      <c r="G937" t="s">
        <v>242</v>
      </c>
      <c r="H937" s="53">
        <v>320</v>
      </c>
      <c r="I937" s="53">
        <v>0.25769534999999999</v>
      </c>
      <c r="J937" s="53">
        <v>0.24703164999999999</v>
      </c>
      <c r="K937" s="53">
        <v>0.27893868999999999</v>
      </c>
      <c r="L937" s="53">
        <v>0.32551392000000001</v>
      </c>
      <c r="M937" s="53">
        <v>0.30247014</v>
      </c>
      <c r="N937" s="53">
        <v>0.32696863999999998</v>
      </c>
      <c r="O937" s="53">
        <v>0.32467264000000001</v>
      </c>
      <c r="P937" s="53">
        <v>0.35940095999999999</v>
      </c>
      <c r="Q937" s="53">
        <v>0.34822592000000002</v>
      </c>
      <c r="R937" s="53">
        <v>0.35878463999999999</v>
      </c>
      <c r="S937" s="53">
        <v>0.36083968</v>
      </c>
      <c r="T937" s="53">
        <v>0.30570163</v>
      </c>
      <c r="U937" s="53">
        <v>0.27444541</v>
      </c>
      <c r="V937" s="53">
        <v>0.28221637999999999</v>
      </c>
      <c r="W937" s="53">
        <v>0.28095203000000002</v>
      </c>
      <c r="X937" s="53">
        <v>0.26478074000000001</v>
      </c>
      <c r="Y937" s="53">
        <v>0.24629437000000001</v>
      </c>
      <c r="Z937" s="53">
        <v>0.24057965000000001</v>
      </c>
      <c r="AA937" s="53">
        <v>0.27316496000000001</v>
      </c>
      <c r="AB937" s="53">
        <v>0.30280336000000002</v>
      </c>
      <c r="AC937" s="53">
        <v>0.30654537999999998</v>
      </c>
      <c r="AD937" s="53">
        <v>0.28866595</v>
      </c>
      <c r="AE937" s="53">
        <v>0.28078389999999998</v>
      </c>
      <c r="AF937" s="53">
        <v>0.27411498000000001</v>
      </c>
      <c r="AG937" s="53">
        <v>-4.8301179999999999E-2</v>
      </c>
      <c r="AH937" s="53">
        <v>-7.795117E-2</v>
      </c>
      <c r="AI937" s="53">
        <v>-2.1241570000000001E-2</v>
      </c>
      <c r="AJ937" s="53">
        <v>7.4656999999999996E-3</v>
      </c>
      <c r="AK937" s="53">
        <v>-7.3006399999999997E-3</v>
      </c>
      <c r="AL937" s="53">
        <v>1.3408700000000001E-2</v>
      </c>
      <c r="AM937" s="53">
        <v>-6.38106E-3</v>
      </c>
      <c r="AN937" s="53">
        <v>-1.655181E-2</v>
      </c>
      <c r="AO937" s="53">
        <v>-5.2379710000000003E-2</v>
      </c>
      <c r="AP937" s="53">
        <v>-4.8746780000000003E-2</v>
      </c>
      <c r="AQ937" s="53">
        <v>-3.9484699999999998E-2</v>
      </c>
      <c r="AR937" s="53">
        <v>-8.7317660000000005E-2</v>
      </c>
      <c r="AS937" s="53">
        <v>-0.1120096</v>
      </c>
      <c r="AT937" s="53">
        <v>-0.10477424</v>
      </c>
      <c r="AU937" s="53">
        <v>-9.7404420000000005E-2</v>
      </c>
      <c r="AV937" s="53">
        <v>-0.10009206</v>
      </c>
      <c r="AW937" s="53">
        <v>-9.9112220000000001E-2</v>
      </c>
      <c r="AX937" s="53">
        <v>-8.1392510000000001E-2</v>
      </c>
      <c r="AY937" s="53">
        <v>-4.9475169999999999E-2</v>
      </c>
      <c r="AZ937" s="53">
        <v>-3.6282590000000003E-2</v>
      </c>
      <c r="BA937" s="53">
        <v>-3.3711779999999997E-2</v>
      </c>
      <c r="BB937" s="53">
        <v>-3.8844610000000002E-2</v>
      </c>
      <c r="BC937" s="53">
        <v>-3.8669309999999998E-2</v>
      </c>
      <c r="BD937" s="53">
        <v>-3.9400860000000003E-2</v>
      </c>
      <c r="BE937" s="53">
        <v>-2.2748640000000001E-2</v>
      </c>
      <c r="BF937" s="53">
        <v>-4.1163900000000003E-2</v>
      </c>
      <c r="BG937" s="53">
        <v>2.5502400000000001E-3</v>
      </c>
      <c r="BH937" s="53">
        <v>4.3427680000000003E-2</v>
      </c>
      <c r="BI937" s="53">
        <v>1.8341280000000001E-2</v>
      </c>
      <c r="BJ937" s="53">
        <v>3.9649570000000002E-2</v>
      </c>
      <c r="BK937" s="53">
        <v>1.9182879999999999E-2</v>
      </c>
      <c r="BL937" s="53">
        <v>9.1096000000000007E-3</v>
      </c>
      <c r="BM937" s="53">
        <v>-2.664998E-2</v>
      </c>
      <c r="BN937" s="53">
        <v>-2.4180159999999999E-2</v>
      </c>
      <c r="BO937" s="53">
        <v>-1.571264E-2</v>
      </c>
      <c r="BP937" s="53">
        <v>-6.3508159999999994E-2</v>
      </c>
      <c r="BQ937" s="53">
        <v>-8.6675940000000007E-2</v>
      </c>
      <c r="BR937" s="53">
        <v>-7.9851099999999994E-2</v>
      </c>
      <c r="BS937" s="53">
        <v>-7.2926340000000006E-2</v>
      </c>
      <c r="BT937" s="53">
        <v>-7.3374460000000002E-2</v>
      </c>
      <c r="BU937" s="53">
        <v>-7.0942430000000001E-2</v>
      </c>
      <c r="BV937" s="53">
        <v>-5.477245E-2</v>
      </c>
      <c r="BW937" s="53">
        <v>-2.3011779999999999E-2</v>
      </c>
      <c r="BX937" s="53">
        <v>-1.4435800000000001E-3</v>
      </c>
      <c r="BY937" s="53">
        <v>-2.3808599999999998E-3</v>
      </c>
      <c r="BZ937" s="53">
        <v>-1.0129249999999999E-2</v>
      </c>
      <c r="CA937" s="53">
        <v>-9.84406E-3</v>
      </c>
      <c r="CB937" s="53">
        <v>-1.030214E-2</v>
      </c>
      <c r="CC937" s="53">
        <v>-5.0510099999999999E-3</v>
      </c>
      <c r="CD937" s="53">
        <v>-1.568518E-2</v>
      </c>
      <c r="CE937" s="53">
        <v>1.9028349999999999E-2</v>
      </c>
      <c r="CF937" s="53">
        <v>6.8334850000000003E-2</v>
      </c>
      <c r="CG937" s="53">
        <v>3.610083E-2</v>
      </c>
      <c r="CH937" s="53">
        <v>5.7823899999999998E-2</v>
      </c>
      <c r="CI937" s="53">
        <v>3.6888419999999998E-2</v>
      </c>
      <c r="CJ937" s="53">
        <v>2.6882619999999999E-2</v>
      </c>
      <c r="CK937" s="53">
        <v>-8.8296299999999998E-3</v>
      </c>
      <c r="CL937" s="53">
        <v>-7.1654099999999997E-3</v>
      </c>
      <c r="CM937" s="53">
        <v>7.5177999999999996E-4</v>
      </c>
      <c r="CN937" s="53">
        <v>-4.7017759999999999E-2</v>
      </c>
      <c r="CO937" s="53">
        <v>-6.9129889999999999E-2</v>
      </c>
      <c r="CP937" s="53">
        <v>-6.2589409999999998E-2</v>
      </c>
      <c r="CQ937" s="53">
        <v>-5.5972899999999999E-2</v>
      </c>
      <c r="CR937" s="53">
        <v>-5.4869920000000003E-2</v>
      </c>
      <c r="CS937" s="53">
        <v>-5.143213E-2</v>
      </c>
      <c r="CT937" s="53">
        <v>-3.6335489999999998E-2</v>
      </c>
      <c r="CU937" s="53">
        <v>-4.6833300000000003E-3</v>
      </c>
      <c r="CV937" s="53">
        <v>2.2685790000000001E-2</v>
      </c>
      <c r="CW937" s="53">
        <v>1.9318849999999999E-2</v>
      </c>
      <c r="CX937" s="53">
        <v>9.7589400000000007E-3</v>
      </c>
      <c r="CY937" s="53">
        <v>1.0120260000000001E-2</v>
      </c>
      <c r="CZ937" s="53">
        <v>9.8515200000000008E-3</v>
      </c>
      <c r="DA937" s="53">
        <v>1.2646620000000001E-2</v>
      </c>
      <c r="DB937" s="53">
        <v>9.7935399999999999E-3</v>
      </c>
      <c r="DC937" s="53">
        <v>3.5506500000000003E-2</v>
      </c>
      <c r="DD937" s="53">
        <v>9.3241980000000002E-2</v>
      </c>
      <c r="DE937" s="53">
        <v>5.3860350000000001E-2</v>
      </c>
      <c r="DF937" s="53">
        <v>7.5998239999999995E-2</v>
      </c>
      <c r="DG937" s="53">
        <v>5.4593919999999997E-2</v>
      </c>
      <c r="DH937" s="53">
        <v>4.465562E-2</v>
      </c>
      <c r="DI937" s="53">
        <v>8.9907200000000007E-3</v>
      </c>
      <c r="DJ937" s="53">
        <v>9.8493799999999996E-3</v>
      </c>
      <c r="DK937" s="53">
        <v>1.7216220000000001E-2</v>
      </c>
      <c r="DL937" s="53">
        <v>-3.052736E-2</v>
      </c>
      <c r="DM937" s="53">
        <v>-5.1583869999999997E-2</v>
      </c>
      <c r="DN937" s="53">
        <v>-4.532771E-2</v>
      </c>
      <c r="DO937" s="53">
        <v>-3.9019459999999999E-2</v>
      </c>
      <c r="DP937" s="53">
        <v>-3.6365410000000001E-2</v>
      </c>
      <c r="DQ937" s="53">
        <v>-3.1921789999999998E-2</v>
      </c>
      <c r="DR937" s="53">
        <v>-1.7898529999999999E-2</v>
      </c>
      <c r="DS937" s="53">
        <v>1.364515E-2</v>
      </c>
      <c r="DT937" s="53">
        <v>4.6815200000000001E-2</v>
      </c>
      <c r="DU937" s="53">
        <v>4.1018529999999997E-2</v>
      </c>
      <c r="DV937" s="53">
        <v>2.9647099999999999E-2</v>
      </c>
      <c r="DW937" s="53">
        <v>3.008454E-2</v>
      </c>
      <c r="DX937" s="53">
        <v>3.0005179999999999E-2</v>
      </c>
      <c r="DY937" s="53">
        <v>3.8199169999999998E-2</v>
      </c>
      <c r="DZ937" s="53">
        <v>4.6580770000000001E-2</v>
      </c>
      <c r="EA937" s="53">
        <v>5.9298299999999998E-2</v>
      </c>
      <c r="EB937" s="53">
        <v>0.12920400000000001</v>
      </c>
      <c r="EC937" s="53">
        <v>7.950227E-2</v>
      </c>
      <c r="ED937" s="53">
        <v>0.1022391</v>
      </c>
      <c r="EE937" s="53">
        <v>8.0157859999999997E-2</v>
      </c>
      <c r="EF937" s="53">
        <v>7.0317019999999994E-2</v>
      </c>
      <c r="EG937" s="53">
        <v>3.472045E-2</v>
      </c>
      <c r="EH937" s="53">
        <v>3.4416000000000002E-2</v>
      </c>
      <c r="EI937" s="53">
        <v>4.0988289999999997E-2</v>
      </c>
      <c r="EJ937" s="53">
        <v>-6.7178200000000002E-3</v>
      </c>
      <c r="EK937" s="53">
        <v>-2.625021E-2</v>
      </c>
      <c r="EL937" s="53">
        <v>-2.0404579999999999E-2</v>
      </c>
      <c r="EM937" s="53">
        <v>-1.4541409999999999E-2</v>
      </c>
      <c r="EN937" s="53">
        <v>-9.6477799999999999E-3</v>
      </c>
      <c r="EO937" s="53">
        <v>-3.7520000000000001E-3</v>
      </c>
      <c r="EP937" s="53">
        <v>8.7215000000000001E-3</v>
      </c>
      <c r="EQ937" s="53">
        <v>4.0108539999999998E-2</v>
      </c>
      <c r="ER937" s="53">
        <v>8.1654180000000007E-2</v>
      </c>
      <c r="ES937" s="53">
        <v>7.2349469999999999E-2</v>
      </c>
      <c r="ET937" s="53">
        <v>5.8362499999999998E-2</v>
      </c>
      <c r="EU937" s="53">
        <v>5.8909820000000002E-2</v>
      </c>
      <c r="EV937" s="53">
        <v>5.9103900000000001E-2</v>
      </c>
      <c r="EW937" s="53">
        <v>70.885230000000007</v>
      </c>
      <c r="EX937" s="53">
        <v>69.397850000000005</v>
      </c>
      <c r="EY937" s="53">
        <v>68.198610000000002</v>
      </c>
      <c r="EZ937" s="53">
        <v>67.031109999999998</v>
      </c>
      <c r="FA937" s="53">
        <v>65.853319999999997</v>
      </c>
      <c r="FB937" s="53">
        <v>64.909040000000005</v>
      </c>
      <c r="FC937" s="53">
        <v>64.305310000000006</v>
      </c>
      <c r="FD937" s="53">
        <v>65.73312</v>
      </c>
      <c r="FE937" s="53">
        <v>68.784059999999997</v>
      </c>
      <c r="FF937" s="53">
        <v>72.567999999999998</v>
      </c>
      <c r="FG937" s="53">
        <v>76.887219999999999</v>
      </c>
      <c r="FH937" s="53">
        <v>80.900210000000001</v>
      </c>
      <c r="FI937" s="53">
        <v>84.151049999999998</v>
      </c>
      <c r="FJ937" s="53">
        <v>86.697649999999996</v>
      </c>
      <c r="FK937" s="53">
        <v>88.42371</v>
      </c>
      <c r="FL937" s="53">
        <v>89.403040000000004</v>
      </c>
      <c r="FM937" s="53">
        <v>89.582369999999997</v>
      </c>
      <c r="FN937" s="53">
        <v>88.593720000000005</v>
      </c>
      <c r="FO937" s="53">
        <v>86.227159999999998</v>
      </c>
      <c r="FP937" s="53">
        <v>82.635530000000003</v>
      </c>
      <c r="FQ937" s="53">
        <v>78.992249999999999</v>
      </c>
      <c r="FR937" s="53">
        <v>76.379909999999995</v>
      </c>
      <c r="FS937" s="53">
        <v>74.321579999999997</v>
      </c>
      <c r="FT937" s="53">
        <v>72.440880000000007</v>
      </c>
      <c r="FU937" s="53">
        <v>1002.9349999999999</v>
      </c>
      <c r="FV937" s="53">
        <v>854.07770000000005</v>
      </c>
      <c r="FW937" s="53">
        <v>21.91911</v>
      </c>
      <c r="FX937" s="53">
        <v>1</v>
      </c>
    </row>
    <row r="938" spans="1:180" x14ac:dyDescent="0.3">
      <c r="A938" t="s">
        <v>174</v>
      </c>
      <c r="B938" t="s">
        <v>250</v>
      </c>
      <c r="C938" t="s">
        <v>0</v>
      </c>
      <c r="D938" t="s">
        <v>227</v>
      </c>
      <c r="E938" t="s">
        <v>188</v>
      </c>
      <c r="F938" t="s">
        <v>235</v>
      </c>
      <c r="G938" t="s">
        <v>242</v>
      </c>
      <c r="H938" s="53">
        <v>86</v>
      </c>
      <c r="I938" s="53">
        <v>0.11981856</v>
      </c>
      <c r="J938" s="53">
        <v>0.11654729</v>
      </c>
      <c r="K938" s="53">
        <v>0.12282331</v>
      </c>
      <c r="L938" s="53">
        <v>0.12680261000000001</v>
      </c>
      <c r="M938" s="53">
        <v>0.13305128999999999</v>
      </c>
      <c r="N938" s="53">
        <v>0.13506446</v>
      </c>
      <c r="O938" s="53">
        <v>0.13291997</v>
      </c>
      <c r="P938" s="53">
        <v>0.14047171</v>
      </c>
      <c r="Q938" s="53">
        <v>0.14846558000000001</v>
      </c>
      <c r="R938" s="53">
        <v>0.15293939000000001</v>
      </c>
      <c r="S938" s="53">
        <v>0.15668306000000001</v>
      </c>
      <c r="T938" s="53">
        <v>0.14330171</v>
      </c>
      <c r="U938" s="53">
        <v>0.12992579000000001</v>
      </c>
      <c r="V938" s="53">
        <v>0.12435669000000001</v>
      </c>
      <c r="W938" s="53">
        <v>0.11519037999999999</v>
      </c>
      <c r="X938" s="53">
        <v>0.11204587000000001</v>
      </c>
      <c r="Y938" s="53">
        <v>0.10332152</v>
      </c>
      <c r="Z938" s="53">
        <v>9.9698599999999998E-2</v>
      </c>
      <c r="AA938" s="53">
        <v>0.10735707</v>
      </c>
      <c r="AB938" s="53">
        <v>0.12310109</v>
      </c>
      <c r="AC938" s="53">
        <v>0.12420928000000001</v>
      </c>
      <c r="AD938" s="53">
        <v>0.12828835</v>
      </c>
      <c r="AE938" s="53">
        <v>0.12623113999999999</v>
      </c>
      <c r="AF938" s="53">
        <v>0.12667318</v>
      </c>
      <c r="AG938" s="53">
        <v>-6.3376199999999994E-2</v>
      </c>
      <c r="AH938" s="53">
        <v>-6.5694290000000002E-2</v>
      </c>
      <c r="AI938" s="53">
        <v>-5.8257749999999997E-2</v>
      </c>
      <c r="AJ938" s="53">
        <v>-5.5254419999999999E-2</v>
      </c>
      <c r="AK938" s="53">
        <v>-4.7145270000000003E-2</v>
      </c>
      <c r="AL938" s="53">
        <v>-4.7536750000000003E-2</v>
      </c>
      <c r="AM938" s="53">
        <v>-5.3034570000000003E-2</v>
      </c>
      <c r="AN938" s="53">
        <v>-5.7234180000000003E-2</v>
      </c>
      <c r="AO938" s="53">
        <v>-5.8387380000000003E-2</v>
      </c>
      <c r="AP938" s="53">
        <v>-5.7113900000000002E-2</v>
      </c>
      <c r="AQ938" s="53">
        <v>-5.3995929999999998E-2</v>
      </c>
      <c r="AR938" s="53">
        <v>-6.4237130000000003E-2</v>
      </c>
      <c r="AS938" s="53">
        <v>-6.8865759999999998E-2</v>
      </c>
      <c r="AT938" s="53">
        <v>-6.9833149999999997E-2</v>
      </c>
      <c r="AU938" s="53">
        <v>-7.9787239999999995E-2</v>
      </c>
      <c r="AV938" s="53">
        <v>-8.1474649999999996E-2</v>
      </c>
      <c r="AW938" s="53">
        <v>-7.5843350000000004E-2</v>
      </c>
      <c r="AX938" s="53">
        <v>-5.8953579999999998E-2</v>
      </c>
      <c r="AY938" s="53">
        <v>-5.5750380000000002E-2</v>
      </c>
      <c r="AZ938" s="53">
        <v>-4.4670979999999999E-2</v>
      </c>
      <c r="BA938" s="53">
        <v>-6.2690250000000003E-2</v>
      </c>
      <c r="BB938" s="53">
        <v>-6.9076079999999998E-2</v>
      </c>
      <c r="BC938" s="53">
        <v>-7.0799360000000006E-2</v>
      </c>
      <c r="BD938" s="53">
        <v>-6.4966800000000005E-2</v>
      </c>
      <c r="BE938" s="53">
        <v>-4.3186710000000003E-2</v>
      </c>
      <c r="BF938" s="53">
        <v>-4.5436650000000002E-2</v>
      </c>
      <c r="BG938" s="53">
        <v>-3.8564759999999997E-2</v>
      </c>
      <c r="BH938" s="53">
        <v>-3.6028169999999998E-2</v>
      </c>
      <c r="BI938" s="53">
        <v>-2.7930529999999999E-2</v>
      </c>
      <c r="BJ938" s="53">
        <v>-2.7030510000000001E-2</v>
      </c>
      <c r="BK938" s="53">
        <v>-3.2986710000000002E-2</v>
      </c>
      <c r="BL938" s="53">
        <v>-3.6696979999999997E-2</v>
      </c>
      <c r="BM938" s="53">
        <v>-3.841721E-2</v>
      </c>
      <c r="BN938" s="53">
        <v>-3.7352459999999997E-2</v>
      </c>
      <c r="BO938" s="53">
        <v>-3.3960329999999997E-2</v>
      </c>
      <c r="BP938" s="53">
        <v>-4.4847600000000001E-2</v>
      </c>
      <c r="BQ938" s="53">
        <v>-4.9746680000000001E-2</v>
      </c>
      <c r="BR938" s="53">
        <v>-5.1024649999999998E-2</v>
      </c>
      <c r="BS938" s="53">
        <v>-6.1275580000000003E-2</v>
      </c>
      <c r="BT938" s="53">
        <v>-6.3297619999999999E-2</v>
      </c>
      <c r="BU938" s="53">
        <v>-5.8228910000000002E-2</v>
      </c>
      <c r="BV938" s="53">
        <v>-4.0969079999999998E-2</v>
      </c>
      <c r="BW938" s="53">
        <v>-3.559052E-2</v>
      </c>
      <c r="BX938" s="53">
        <v>-2.3512120000000001E-2</v>
      </c>
      <c r="BY938" s="53">
        <v>-4.192336E-2</v>
      </c>
      <c r="BZ938" s="53">
        <v>-4.8194130000000002E-2</v>
      </c>
      <c r="CA938" s="53">
        <v>-4.996449E-2</v>
      </c>
      <c r="CB938" s="53">
        <v>-4.4245310000000003E-2</v>
      </c>
      <c r="CC938" s="53">
        <v>-2.9203529999999998E-2</v>
      </c>
      <c r="CD938" s="53">
        <v>-3.1406249999999997E-2</v>
      </c>
      <c r="CE938" s="53">
        <v>-2.4925449999999998E-2</v>
      </c>
      <c r="CF938" s="53">
        <v>-2.2712130000000001E-2</v>
      </c>
      <c r="CG938" s="53">
        <v>-1.462245E-2</v>
      </c>
      <c r="CH938" s="53">
        <v>-1.2827949999999999E-2</v>
      </c>
      <c r="CI938" s="53">
        <v>-1.910162E-2</v>
      </c>
      <c r="CJ938" s="53">
        <v>-2.2472990000000002E-2</v>
      </c>
      <c r="CK938" s="53">
        <v>-2.4585949999999999E-2</v>
      </c>
      <c r="CL938" s="53">
        <v>-2.3665740000000001E-2</v>
      </c>
      <c r="CM938" s="53">
        <v>-2.0083739999999999E-2</v>
      </c>
      <c r="CN938" s="53">
        <v>-3.1418469999999997E-2</v>
      </c>
      <c r="CO938" s="53">
        <v>-3.6504880000000003E-2</v>
      </c>
      <c r="CP938" s="53">
        <v>-3.7997950000000003E-2</v>
      </c>
      <c r="CQ938" s="53">
        <v>-4.8454469999999999E-2</v>
      </c>
      <c r="CR938" s="53">
        <v>-5.070827E-2</v>
      </c>
      <c r="CS938" s="53">
        <v>-4.6029199999999999E-2</v>
      </c>
      <c r="CT938" s="53">
        <v>-2.851308E-2</v>
      </c>
      <c r="CU938" s="53">
        <v>-2.1627859999999999E-2</v>
      </c>
      <c r="CV938" s="53">
        <v>-8.8575500000000005E-3</v>
      </c>
      <c r="CW938" s="53">
        <v>-2.7540269999999999E-2</v>
      </c>
      <c r="CX938" s="53">
        <v>-3.3731360000000002E-2</v>
      </c>
      <c r="CY938" s="53">
        <v>-3.553431E-2</v>
      </c>
      <c r="CZ938" s="53">
        <v>-2.9893670000000001E-2</v>
      </c>
      <c r="DA938" s="53">
        <v>-1.5220350000000001E-2</v>
      </c>
      <c r="DB938" s="53">
        <v>-1.7375870000000002E-2</v>
      </c>
      <c r="DC938" s="53">
        <v>-1.128614E-2</v>
      </c>
      <c r="DD938" s="53">
        <v>-9.3960799999999994E-3</v>
      </c>
      <c r="DE938" s="53">
        <v>-1.31437E-3</v>
      </c>
      <c r="DF938" s="53">
        <v>1.3746100000000001E-3</v>
      </c>
      <c r="DG938" s="53">
        <v>-5.2165500000000004E-3</v>
      </c>
      <c r="DH938" s="53">
        <v>-8.2489899999999994E-3</v>
      </c>
      <c r="DI938" s="53">
        <v>-1.0754680000000001E-2</v>
      </c>
      <c r="DJ938" s="53">
        <v>-9.9790199999999999E-3</v>
      </c>
      <c r="DK938" s="53">
        <v>-6.2071499999999998E-3</v>
      </c>
      <c r="DL938" s="53">
        <v>-1.7989339999999999E-2</v>
      </c>
      <c r="DM938" s="53">
        <v>-2.326307E-2</v>
      </c>
      <c r="DN938" s="53">
        <v>-2.4971239999999999E-2</v>
      </c>
      <c r="DO938" s="53">
        <v>-3.5633350000000001E-2</v>
      </c>
      <c r="DP938" s="53">
        <v>-3.8118909999999999E-2</v>
      </c>
      <c r="DQ938" s="53">
        <v>-3.3829499999999998E-2</v>
      </c>
      <c r="DR938" s="53">
        <v>-1.605707E-2</v>
      </c>
      <c r="DS938" s="53">
        <v>-7.6652100000000004E-3</v>
      </c>
      <c r="DT938" s="53">
        <v>5.79702E-3</v>
      </c>
      <c r="DU938" s="53">
        <v>-1.3157179999999999E-2</v>
      </c>
      <c r="DV938" s="53">
        <v>-1.926858E-2</v>
      </c>
      <c r="DW938" s="53">
        <v>-2.1104149999999999E-2</v>
      </c>
      <c r="DX938" s="53">
        <v>-1.554202E-2</v>
      </c>
      <c r="DY938" s="53">
        <v>4.9691400000000004E-3</v>
      </c>
      <c r="DZ938" s="53">
        <v>2.8817700000000001E-3</v>
      </c>
      <c r="EA938" s="53">
        <v>8.4068500000000004E-3</v>
      </c>
      <c r="EB938" s="53">
        <v>9.8301599999999992E-3</v>
      </c>
      <c r="EC938" s="53">
        <v>1.7900369999999999E-2</v>
      </c>
      <c r="ED938" s="53">
        <v>2.1880839999999999E-2</v>
      </c>
      <c r="EE938" s="53">
        <v>1.483131E-2</v>
      </c>
      <c r="EF938" s="53">
        <v>1.2288200000000001E-2</v>
      </c>
      <c r="EG938" s="53">
        <v>9.2154799999999999E-3</v>
      </c>
      <c r="EH938" s="53">
        <v>9.78242E-3</v>
      </c>
      <c r="EI938" s="53">
        <v>1.3828439999999999E-2</v>
      </c>
      <c r="EJ938" s="53">
        <v>1.40018E-3</v>
      </c>
      <c r="EK938" s="53">
        <v>-4.1440000000000001E-3</v>
      </c>
      <c r="EL938" s="53">
        <v>-6.1627299999999999E-3</v>
      </c>
      <c r="EM938" s="53">
        <v>-1.71217E-2</v>
      </c>
      <c r="EN938" s="53">
        <v>-1.994187E-2</v>
      </c>
      <c r="EO938" s="53">
        <v>-1.6215070000000002E-2</v>
      </c>
      <c r="EP938" s="53">
        <v>1.9274299999999999E-3</v>
      </c>
      <c r="EQ938" s="53">
        <v>1.249465E-2</v>
      </c>
      <c r="ER938" s="53">
        <v>2.695589E-2</v>
      </c>
      <c r="ES938" s="53">
        <v>7.6097100000000004E-3</v>
      </c>
      <c r="ET938" s="53">
        <v>1.6133600000000001E-3</v>
      </c>
      <c r="EU938" s="53">
        <v>-2.6927E-4</v>
      </c>
      <c r="EV938" s="53">
        <v>5.1794700000000003E-3</v>
      </c>
      <c r="EW938" s="53">
        <v>72.553719999999998</v>
      </c>
      <c r="EX938" s="53">
        <v>70.653670000000005</v>
      </c>
      <c r="EY938" s="53">
        <v>69.148960000000002</v>
      </c>
      <c r="EZ938" s="53">
        <v>67.635090000000005</v>
      </c>
      <c r="FA938" s="53">
        <v>66.239289999999997</v>
      </c>
      <c r="FB938" s="53">
        <v>65.144450000000006</v>
      </c>
      <c r="FC938" s="53">
        <v>65.011740000000003</v>
      </c>
      <c r="FD938" s="53">
        <v>67.896270000000001</v>
      </c>
      <c r="FE938" s="53">
        <v>72.188749999999999</v>
      </c>
      <c r="FF938" s="53">
        <v>76.084100000000007</v>
      </c>
      <c r="FG938" s="53">
        <v>79.938649999999996</v>
      </c>
      <c r="FH938" s="53">
        <v>83.605649999999997</v>
      </c>
      <c r="FI938" s="53">
        <v>86.819209999999998</v>
      </c>
      <c r="FJ938" s="53">
        <v>89.715220000000002</v>
      </c>
      <c r="FK938" s="53">
        <v>92.197839999999999</v>
      </c>
      <c r="FL938" s="53">
        <v>94.278549999999996</v>
      </c>
      <c r="FM938" s="53">
        <v>95.567850000000007</v>
      </c>
      <c r="FN938" s="53">
        <v>95.641329999999996</v>
      </c>
      <c r="FO938" s="53">
        <v>94.024479999999997</v>
      </c>
      <c r="FP938" s="53">
        <v>90.638339999999999</v>
      </c>
      <c r="FQ938" s="53">
        <v>85.187560000000005</v>
      </c>
      <c r="FR938" s="53">
        <v>80.519559999999998</v>
      </c>
      <c r="FS938" s="53">
        <v>77.107569999999996</v>
      </c>
      <c r="FT938" s="53">
        <v>74.751360000000005</v>
      </c>
      <c r="FU938" s="53">
        <v>359</v>
      </c>
      <c r="FV938" s="53">
        <v>605.09230000000002</v>
      </c>
      <c r="FW938" s="53">
        <v>80.416420000000002</v>
      </c>
      <c r="FX938" s="53">
        <v>1</v>
      </c>
    </row>
    <row r="939" spans="1:180" x14ac:dyDescent="0.3">
      <c r="A939" t="s">
        <v>174</v>
      </c>
      <c r="B939" t="s">
        <v>250</v>
      </c>
      <c r="C939" t="s">
        <v>0</v>
      </c>
      <c r="D939" t="s">
        <v>248</v>
      </c>
      <c r="E939" t="s">
        <v>187</v>
      </c>
      <c r="F939" t="s">
        <v>235</v>
      </c>
      <c r="G939" t="s">
        <v>242</v>
      </c>
      <c r="H939" s="53">
        <v>86</v>
      </c>
      <c r="I939" s="53">
        <v>0.15299228000000001</v>
      </c>
      <c r="J939" s="53">
        <v>0.15044005999999999</v>
      </c>
      <c r="K939" s="53">
        <v>0.15006114000000001</v>
      </c>
      <c r="L939" s="53">
        <v>0.13892525999999999</v>
      </c>
      <c r="M939" s="53">
        <v>0.13803721999999999</v>
      </c>
      <c r="N939" s="53">
        <v>0.14349117</v>
      </c>
      <c r="O939" s="53">
        <v>0.15019840000000001</v>
      </c>
      <c r="P939" s="53">
        <v>0.14619431999999999</v>
      </c>
      <c r="Q939" s="53">
        <v>0.14300407000000001</v>
      </c>
      <c r="R939" s="53">
        <v>0.13505724</v>
      </c>
      <c r="S939" s="53">
        <v>0.13321760999999999</v>
      </c>
      <c r="T939" s="53">
        <v>0.12904214</v>
      </c>
      <c r="U939" s="53">
        <v>0.12926341999999999</v>
      </c>
      <c r="V939" s="53">
        <v>0.12280723</v>
      </c>
      <c r="W939" s="53">
        <v>0.1218061</v>
      </c>
      <c r="X939" s="53">
        <v>0.12424549</v>
      </c>
      <c r="Y939" s="53">
        <v>0.13110975</v>
      </c>
      <c r="Z939" s="53">
        <v>0.12696541</v>
      </c>
      <c r="AA939" s="53">
        <v>0.11827537</v>
      </c>
      <c r="AB939" s="53">
        <v>0.12082742</v>
      </c>
      <c r="AC939" s="53">
        <v>0.13155532</v>
      </c>
      <c r="AD939" s="53">
        <v>0.12516861000000001</v>
      </c>
      <c r="AE939" s="53">
        <v>0.11397253</v>
      </c>
      <c r="AF939" s="53">
        <v>0.11398990000000001</v>
      </c>
      <c r="AG939" s="53">
        <v>-1.0511639999999999E-2</v>
      </c>
      <c r="AH939" s="53">
        <v>-1.272796E-2</v>
      </c>
      <c r="AI939" s="53">
        <v>-1.3376590000000001E-2</v>
      </c>
      <c r="AJ939" s="53">
        <v>-2.6289420000000001E-2</v>
      </c>
      <c r="AK939" s="53">
        <v>-2.500674E-2</v>
      </c>
      <c r="AL939" s="53">
        <v>-1.936301E-2</v>
      </c>
      <c r="AM939" s="53">
        <v>-1.8071690000000001E-2</v>
      </c>
      <c r="AN939" s="53">
        <v>-2.9880230000000001E-2</v>
      </c>
      <c r="AO939" s="53">
        <v>-4.0392400000000002E-2</v>
      </c>
      <c r="AP939" s="53">
        <v>-4.9496100000000001E-2</v>
      </c>
      <c r="AQ939" s="53">
        <v>-5.2475140000000003E-2</v>
      </c>
      <c r="AR939" s="53">
        <v>-5.3090489999999997E-2</v>
      </c>
      <c r="AS939" s="53">
        <v>-5.0218440000000003E-2</v>
      </c>
      <c r="AT939" s="53">
        <v>-5.6400989999999998E-2</v>
      </c>
      <c r="AU939" s="53">
        <v>-5.7685550000000002E-2</v>
      </c>
      <c r="AV939" s="53">
        <v>-5.1894280000000001E-2</v>
      </c>
      <c r="AW939" s="53">
        <v>-3.7507199999999997E-2</v>
      </c>
      <c r="AX939" s="53">
        <v>-2.7794659999999999E-2</v>
      </c>
      <c r="AY939" s="53">
        <v>-3.2347389999999997E-2</v>
      </c>
      <c r="AZ939" s="53">
        <v>-3.079966E-2</v>
      </c>
      <c r="BA939" s="53">
        <v>-2.8048630000000001E-2</v>
      </c>
      <c r="BB939" s="53">
        <v>-4.1720479999999997E-2</v>
      </c>
      <c r="BC939" s="53">
        <v>-4.9893569999999998E-2</v>
      </c>
      <c r="BD939" s="53">
        <v>-4.6591760000000003E-2</v>
      </c>
      <c r="BE939" s="53">
        <v>3.64643E-3</v>
      </c>
      <c r="BF939" s="53">
        <v>1.5637299999999999E-3</v>
      </c>
      <c r="BG939" s="53">
        <v>1.57212E-3</v>
      </c>
      <c r="BH939" s="53">
        <v>-1.014923E-2</v>
      </c>
      <c r="BI939" s="53">
        <v>-9.0949199999999994E-3</v>
      </c>
      <c r="BJ939" s="53">
        <v>-2.7421500000000001E-3</v>
      </c>
      <c r="BK939" s="53">
        <v>-7.3191E-4</v>
      </c>
      <c r="BL939" s="53">
        <v>-1.2157060000000001E-2</v>
      </c>
      <c r="BM939" s="53">
        <v>-2.1332630000000002E-2</v>
      </c>
      <c r="BN939" s="53">
        <v>-2.8398799999999998E-2</v>
      </c>
      <c r="BO939" s="53">
        <v>-3.0842649999999999E-2</v>
      </c>
      <c r="BP939" s="53">
        <v>-3.2824970000000002E-2</v>
      </c>
      <c r="BQ939" s="53">
        <v>-2.9781769999999999E-2</v>
      </c>
      <c r="BR939" s="53">
        <v>-3.6133850000000002E-2</v>
      </c>
      <c r="BS939" s="53">
        <v>-3.7900980000000001E-2</v>
      </c>
      <c r="BT939" s="53">
        <v>-3.2948570000000003E-2</v>
      </c>
      <c r="BU939" s="53">
        <v>-2.058165E-2</v>
      </c>
      <c r="BV939" s="53">
        <v>-1.167695E-2</v>
      </c>
      <c r="BW939" s="53">
        <v>-1.530283E-2</v>
      </c>
      <c r="BX939" s="53">
        <v>-1.354066E-2</v>
      </c>
      <c r="BY939" s="53">
        <v>-1.110207E-2</v>
      </c>
      <c r="BZ939" s="53">
        <v>-2.2910489999999999E-2</v>
      </c>
      <c r="CA939" s="53">
        <v>-3.1261780000000003E-2</v>
      </c>
      <c r="CB939" s="53">
        <v>-2.8055130000000001E-2</v>
      </c>
      <c r="CC939" s="53">
        <v>1.345228E-2</v>
      </c>
      <c r="CD939" s="53">
        <v>1.1462109999999999E-2</v>
      </c>
      <c r="CE939" s="53">
        <v>1.192555E-2</v>
      </c>
      <c r="CF939" s="53">
        <v>1.0294200000000001E-3</v>
      </c>
      <c r="CG939" s="53">
        <v>1.92555E-3</v>
      </c>
      <c r="CH939" s="53">
        <v>8.7694100000000001E-3</v>
      </c>
      <c r="CI939" s="53">
        <v>1.1277570000000001E-2</v>
      </c>
      <c r="CJ939" s="53">
        <v>1.1794E-4</v>
      </c>
      <c r="CK939" s="53">
        <v>-8.1318899999999993E-3</v>
      </c>
      <c r="CL939" s="53">
        <v>-1.378688E-2</v>
      </c>
      <c r="CM939" s="53">
        <v>-1.5860050000000001E-2</v>
      </c>
      <c r="CN939" s="53">
        <v>-1.8789130000000001E-2</v>
      </c>
      <c r="CO939" s="53">
        <v>-1.562738E-2</v>
      </c>
      <c r="CP939" s="53">
        <v>-2.2096899999999999E-2</v>
      </c>
      <c r="CQ939" s="53">
        <v>-2.4198250000000001E-2</v>
      </c>
      <c r="CR939" s="53">
        <v>-1.9826839999999998E-2</v>
      </c>
      <c r="CS939" s="53">
        <v>-8.8590700000000001E-3</v>
      </c>
      <c r="CT939" s="53">
        <v>-5.1387999999999998E-4</v>
      </c>
      <c r="CU939" s="53">
        <v>-3.4978299999999999E-3</v>
      </c>
      <c r="CV939" s="53">
        <v>-1.58712E-3</v>
      </c>
      <c r="CW939" s="53">
        <v>6.3506999999999995E-4</v>
      </c>
      <c r="CX939" s="53">
        <v>-9.8827499999999992E-3</v>
      </c>
      <c r="CY939" s="53">
        <v>-1.8357459999999999E-2</v>
      </c>
      <c r="CZ939" s="53">
        <v>-1.521671E-2</v>
      </c>
      <c r="DA939" s="53">
        <v>2.325812E-2</v>
      </c>
      <c r="DB939" s="53">
        <v>2.1360480000000001E-2</v>
      </c>
      <c r="DC939" s="53">
        <v>2.2278969999999999E-2</v>
      </c>
      <c r="DD939" s="53">
        <v>1.220807E-2</v>
      </c>
      <c r="DE939" s="53">
        <v>1.2946030000000001E-2</v>
      </c>
      <c r="DF939" s="53">
        <v>2.0280969999999999E-2</v>
      </c>
      <c r="DG939" s="53">
        <v>2.328705E-2</v>
      </c>
      <c r="DH939" s="53">
        <v>1.239295E-2</v>
      </c>
      <c r="DI939" s="53">
        <v>5.0688499999999997E-3</v>
      </c>
      <c r="DJ939" s="53">
        <v>8.2503999999999997E-4</v>
      </c>
      <c r="DK939" s="53">
        <v>-8.7745E-4</v>
      </c>
      <c r="DL939" s="53">
        <v>-4.7532900000000003E-3</v>
      </c>
      <c r="DM939" s="53">
        <v>-1.4729999999999999E-3</v>
      </c>
      <c r="DN939" s="53">
        <v>-8.0599499999999998E-3</v>
      </c>
      <c r="DO939" s="53">
        <v>-1.049552E-2</v>
      </c>
      <c r="DP939" s="53">
        <v>-6.7050900000000004E-3</v>
      </c>
      <c r="DQ939" s="53">
        <v>2.8635100000000001E-3</v>
      </c>
      <c r="DR939" s="53">
        <v>1.0649199999999999E-2</v>
      </c>
      <c r="DS939" s="53">
        <v>8.3071699999999991E-3</v>
      </c>
      <c r="DT939" s="53">
        <v>1.036641E-2</v>
      </c>
      <c r="DU939" s="53">
        <v>1.237221E-2</v>
      </c>
      <c r="DV939" s="53">
        <v>3.1449899999999999E-3</v>
      </c>
      <c r="DW939" s="53">
        <v>-5.4531299999999996E-3</v>
      </c>
      <c r="DX939" s="53">
        <v>-2.3782899999999999E-3</v>
      </c>
      <c r="DY939" s="53">
        <v>3.7416199999999997E-2</v>
      </c>
      <c r="DZ939" s="53">
        <v>3.5652169999999997E-2</v>
      </c>
      <c r="EA939" s="53">
        <v>3.7227679999999999E-2</v>
      </c>
      <c r="EB939" s="53">
        <v>2.8348269999999998E-2</v>
      </c>
      <c r="EC939" s="53">
        <v>2.8857850000000001E-2</v>
      </c>
      <c r="ED939" s="53">
        <v>3.6901829999999997E-2</v>
      </c>
      <c r="EE939" s="53">
        <v>4.0626820000000001E-2</v>
      </c>
      <c r="EF939" s="53">
        <v>3.011612E-2</v>
      </c>
      <c r="EG939" s="53">
        <v>2.412862E-2</v>
      </c>
      <c r="EH939" s="53">
        <v>2.192235E-2</v>
      </c>
      <c r="EI939" s="53">
        <v>2.0755039999999999E-2</v>
      </c>
      <c r="EJ939" s="53">
        <v>1.551224E-2</v>
      </c>
      <c r="EK939" s="53">
        <v>1.8963689999999998E-2</v>
      </c>
      <c r="EL939" s="53">
        <v>1.220719E-2</v>
      </c>
      <c r="EM939" s="53">
        <v>9.28906E-3</v>
      </c>
      <c r="EN939" s="53">
        <v>1.2240610000000001E-2</v>
      </c>
      <c r="EO939" s="53">
        <v>1.9789060000000001E-2</v>
      </c>
      <c r="EP939" s="53">
        <v>2.6766910000000001E-2</v>
      </c>
      <c r="EQ939" s="53">
        <v>2.5351720000000001E-2</v>
      </c>
      <c r="ER939" s="53">
        <v>2.7625420000000001E-2</v>
      </c>
      <c r="ES939" s="53">
        <v>2.9318770000000001E-2</v>
      </c>
      <c r="ET939" s="53">
        <v>2.1954970000000001E-2</v>
      </c>
      <c r="EU939" s="53">
        <v>1.317867E-2</v>
      </c>
      <c r="EV939" s="53">
        <v>1.6158349999999998E-2</v>
      </c>
      <c r="EW939" s="53">
        <v>72.664339999999996</v>
      </c>
      <c r="EX939" s="53">
        <v>70.899540000000002</v>
      </c>
      <c r="EY939" s="53">
        <v>69.450389999999999</v>
      </c>
      <c r="EZ939" s="53">
        <v>67.752269999999996</v>
      </c>
      <c r="FA939" s="53">
        <v>66.08287</v>
      </c>
      <c r="FB939" s="53">
        <v>64.848370000000003</v>
      </c>
      <c r="FC939" s="53">
        <v>65.430189999999996</v>
      </c>
      <c r="FD939" s="53">
        <v>68.91574</v>
      </c>
      <c r="FE939" s="53">
        <v>73.014970000000005</v>
      </c>
      <c r="FF939" s="53">
        <v>76.79683</v>
      </c>
      <c r="FG939" s="53">
        <v>80.721789999999999</v>
      </c>
      <c r="FH939" s="53">
        <v>83.95438</v>
      </c>
      <c r="FI939" s="53">
        <v>87.074860000000001</v>
      </c>
      <c r="FJ939" s="53">
        <v>89.684359999999998</v>
      </c>
      <c r="FK939" s="53">
        <v>92.159469999999999</v>
      </c>
      <c r="FL939" s="53">
        <v>93.645709999999994</v>
      </c>
      <c r="FM939" s="53">
        <v>94.67165</v>
      </c>
      <c r="FN939" s="53">
        <v>94.539169999999999</v>
      </c>
      <c r="FO939" s="53">
        <v>93.298230000000004</v>
      </c>
      <c r="FP939" s="53">
        <v>90.101489999999998</v>
      </c>
      <c r="FQ939" s="53">
        <v>84.456829999999997</v>
      </c>
      <c r="FR939" s="53">
        <v>79.984859999999998</v>
      </c>
      <c r="FS939" s="53">
        <v>77.069289999999995</v>
      </c>
      <c r="FT939" s="53">
        <v>74.467089999999999</v>
      </c>
      <c r="FU939" s="53">
        <v>359</v>
      </c>
      <c r="FV939" s="53">
        <v>519.87459999999999</v>
      </c>
      <c r="FW939" s="53">
        <v>18.63495</v>
      </c>
      <c r="FX939" s="53">
        <v>1</v>
      </c>
    </row>
    <row r="940" spans="1:180" x14ac:dyDescent="0.3">
      <c r="A940" t="s">
        <v>174</v>
      </c>
      <c r="B940" t="s">
        <v>250</v>
      </c>
      <c r="C940" t="s">
        <v>0</v>
      </c>
      <c r="D940" t="s">
        <v>248</v>
      </c>
      <c r="E940" t="s">
        <v>190</v>
      </c>
      <c r="F940" t="s">
        <v>235</v>
      </c>
      <c r="G940" t="s">
        <v>242</v>
      </c>
      <c r="H940" s="53">
        <v>86</v>
      </c>
      <c r="I940" s="53">
        <v>6.8392770000000006E-2</v>
      </c>
      <c r="J940" s="53">
        <v>6.5122269999999996E-2</v>
      </c>
      <c r="K940" s="53">
        <v>7.1582699999999999E-2</v>
      </c>
      <c r="L940" s="53">
        <v>7.2420890000000002E-2</v>
      </c>
      <c r="M940" s="53">
        <v>6.9616170000000005E-2</v>
      </c>
      <c r="N940" s="53">
        <v>6.577827E-2</v>
      </c>
      <c r="O940" s="53">
        <v>6.4441219999999994E-2</v>
      </c>
      <c r="P940" s="53">
        <v>6.946368E-2</v>
      </c>
      <c r="Q940" s="53">
        <v>6.5726439999999997E-2</v>
      </c>
      <c r="R940" s="53">
        <v>6.7779249999999999E-2</v>
      </c>
      <c r="S940" s="53">
        <v>7.1027519999999997E-2</v>
      </c>
      <c r="T940" s="53">
        <v>7.3960509999999993E-2</v>
      </c>
      <c r="U940" s="53">
        <v>7.2521559999999999E-2</v>
      </c>
      <c r="V940" s="53">
        <v>7.7505589999999999E-2</v>
      </c>
      <c r="W940" s="53">
        <v>7.4094999999999994E-2</v>
      </c>
      <c r="X940" s="53">
        <v>6.9254839999999998E-2</v>
      </c>
      <c r="Y940" s="53">
        <v>6.9595879999999999E-2</v>
      </c>
      <c r="Z940" s="53">
        <v>5.9931749999999999E-2</v>
      </c>
      <c r="AA940" s="53">
        <v>5.2047410000000002E-2</v>
      </c>
      <c r="AB940" s="53">
        <v>5.7149850000000002E-2</v>
      </c>
      <c r="AC940" s="53">
        <v>6.1627750000000002E-2</v>
      </c>
      <c r="AD940" s="53">
        <v>6.1152680000000001E-2</v>
      </c>
      <c r="AE940" s="53">
        <v>6.189037E-2</v>
      </c>
      <c r="AF940" s="53">
        <v>7.0689779999999994E-2</v>
      </c>
      <c r="AG940" s="53">
        <v>-2.5702050000000001E-2</v>
      </c>
      <c r="AH940" s="53">
        <v>-2.6860240000000001E-2</v>
      </c>
      <c r="AI940" s="53">
        <v>-1.9989199999999999E-2</v>
      </c>
      <c r="AJ940" s="53">
        <v>-1.9588990000000001E-2</v>
      </c>
      <c r="AK940" s="53">
        <v>-2.2190319999999999E-2</v>
      </c>
      <c r="AL940" s="53">
        <v>-2.9894130000000001E-2</v>
      </c>
      <c r="AM940" s="53">
        <v>-3.096958E-2</v>
      </c>
      <c r="AN940" s="53">
        <v>-2.604544E-2</v>
      </c>
      <c r="AO940" s="53">
        <v>-3.7074790000000003E-2</v>
      </c>
      <c r="AP940" s="53">
        <v>-3.5786470000000001E-2</v>
      </c>
      <c r="AQ940" s="53">
        <v>-3.2625769999999998E-2</v>
      </c>
      <c r="AR940" s="53">
        <v>-3.4086199999999997E-2</v>
      </c>
      <c r="AS940" s="53">
        <v>-3.7030489999999999E-2</v>
      </c>
      <c r="AT940" s="53">
        <v>-3.3379850000000003E-2</v>
      </c>
      <c r="AU940" s="53">
        <v>-3.6534120000000003E-2</v>
      </c>
      <c r="AV940" s="53">
        <v>-3.9955959999999999E-2</v>
      </c>
      <c r="AW940" s="53">
        <v>-3.6310149999999999E-2</v>
      </c>
      <c r="AX940" s="53">
        <v>-4.321941E-2</v>
      </c>
      <c r="AY940" s="53">
        <v>-4.8654200000000002E-2</v>
      </c>
      <c r="AZ940" s="53">
        <v>-4.1647499999999997E-2</v>
      </c>
      <c r="BA940" s="53">
        <v>-3.5946390000000002E-2</v>
      </c>
      <c r="BB940" s="53">
        <v>-3.6188499999999998E-2</v>
      </c>
      <c r="BC940" s="53">
        <v>-3.2716929999999998E-2</v>
      </c>
      <c r="BD940" s="53">
        <v>-2.5776170000000001E-2</v>
      </c>
      <c r="BE940" s="53">
        <v>-1.1370760000000001E-2</v>
      </c>
      <c r="BF940" s="53">
        <v>-1.294258E-2</v>
      </c>
      <c r="BG940" s="53">
        <v>-6.1373599999999997E-3</v>
      </c>
      <c r="BH940" s="53">
        <v>-5.6051699999999996E-3</v>
      </c>
      <c r="BI940" s="53">
        <v>-8.3873100000000003E-3</v>
      </c>
      <c r="BJ940" s="53">
        <v>-1.5301E-2</v>
      </c>
      <c r="BK940" s="53">
        <v>-1.569945E-2</v>
      </c>
      <c r="BL940" s="53">
        <v>-1.1725009999999999E-2</v>
      </c>
      <c r="BM940" s="53">
        <v>-2.1677109999999999E-2</v>
      </c>
      <c r="BN940" s="53">
        <v>-2.2165130000000002E-2</v>
      </c>
      <c r="BO940" s="53">
        <v>-1.9813730000000002E-2</v>
      </c>
      <c r="BP940" s="53">
        <v>-2.0983189999999999E-2</v>
      </c>
      <c r="BQ940" s="53">
        <v>-2.2710950000000001E-2</v>
      </c>
      <c r="BR940" s="53">
        <v>-1.883379E-2</v>
      </c>
      <c r="BS940" s="53">
        <v>-2.2084059999999999E-2</v>
      </c>
      <c r="BT940" s="53">
        <v>-2.5015969999999998E-2</v>
      </c>
      <c r="BU940" s="53">
        <v>-2.057927E-2</v>
      </c>
      <c r="BV940" s="53">
        <v>-2.6907859999999999E-2</v>
      </c>
      <c r="BW940" s="53">
        <v>-3.2379930000000001E-2</v>
      </c>
      <c r="BX940" s="53">
        <v>-2.5050969999999999E-2</v>
      </c>
      <c r="BY940" s="53">
        <v>-1.9833420000000001E-2</v>
      </c>
      <c r="BZ940" s="53">
        <v>-2.0152079999999999E-2</v>
      </c>
      <c r="CA940" s="53">
        <v>-1.671075E-2</v>
      </c>
      <c r="CB940" s="53">
        <v>-8.8596300000000003E-3</v>
      </c>
      <c r="CC940" s="53">
        <v>-1.44495E-3</v>
      </c>
      <c r="CD940" s="53">
        <v>-3.3032500000000002E-3</v>
      </c>
      <c r="CE940" s="53">
        <v>3.4563800000000002E-3</v>
      </c>
      <c r="CF940" s="53">
        <v>4.0799800000000004E-3</v>
      </c>
      <c r="CG940" s="53">
        <v>1.1726E-3</v>
      </c>
      <c r="CH940" s="53">
        <v>-5.1938399999999999E-3</v>
      </c>
      <c r="CI940" s="53">
        <v>-5.1233900000000002E-3</v>
      </c>
      <c r="CJ940" s="53">
        <v>-1.8067300000000001E-3</v>
      </c>
      <c r="CK940" s="53">
        <v>-1.101273E-2</v>
      </c>
      <c r="CL940" s="53">
        <v>-1.2731040000000001E-2</v>
      </c>
      <c r="CM940" s="53">
        <v>-1.0940149999999999E-2</v>
      </c>
      <c r="CN940" s="53">
        <v>-1.190808E-2</v>
      </c>
      <c r="CO940" s="53">
        <v>-1.2793270000000001E-2</v>
      </c>
      <c r="CP940" s="53">
        <v>-8.7592299999999998E-3</v>
      </c>
      <c r="CQ940" s="53">
        <v>-1.207599E-2</v>
      </c>
      <c r="CR940" s="53">
        <v>-1.466859E-2</v>
      </c>
      <c r="CS940" s="53">
        <v>-9.6841099999999992E-3</v>
      </c>
      <c r="CT940" s="53">
        <v>-1.5610519999999999E-2</v>
      </c>
      <c r="CU940" s="53">
        <v>-2.1108419999999999E-2</v>
      </c>
      <c r="CV940" s="53">
        <v>-1.355627E-2</v>
      </c>
      <c r="CW940" s="53">
        <v>-8.6736299999999999E-3</v>
      </c>
      <c r="CX940" s="53">
        <v>-9.0453100000000008E-3</v>
      </c>
      <c r="CY940" s="53">
        <v>-5.6249200000000003E-3</v>
      </c>
      <c r="CZ940" s="53">
        <v>2.8567200000000001E-3</v>
      </c>
      <c r="DA940" s="53">
        <v>8.4808599999999998E-3</v>
      </c>
      <c r="DB940" s="53">
        <v>6.33608E-3</v>
      </c>
      <c r="DC940" s="53">
        <v>1.305012E-2</v>
      </c>
      <c r="DD940" s="53">
        <v>1.376513E-2</v>
      </c>
      <c r="DE940" s="53">
        <v>1.0732520000000001E-2</v>
      </c>
      <c r="DF940" s="53">
        <v>4.9133199999999997E-3</v>
      </c>
      <c r="DG940" s="53">
        <v>5.4526599999999998E-3</v>
      </c>
      <c r="DH940" s="53">
        <v>8.1115500000000004E-3</v>
      </c>
      <c r="DI940" s="53">
        <v>-3.4833999999999999E-4</v>
      </c>
      <c r="DJ940" s="53">
        <v>-3.2969399999999999E-3</v>
      </c>
      <c r="DK940" s="53">
        <v>-2.0665800000000002E-3</v>
      </c>
      <c r="DL940" s="53">
        <v>-2.8329700000000002E-3</v>
      </c>
      <c r="DM940" s="53">
        <v>-2.8755999999999999E-3</v>
      </c>
      <c r="DN940" s="53">
        <v>1.31533E-3</v>
      </c>
      <c r="DO940" s="53">
        <v>-2.06792E-3</v>
      </c>
      <c r="DP940" s="53">
        <v>-4.3211999999999999E-3</v>
      </c>
      <c r="DQ940" s="53">
        <v>1.21105E-3</v>
      </c>
      <c r="DR940" s="53">
        <v>-4.3131899999999997E-3</v>
      </c>
      <c r="DS940" s="53">
        <v>-9.8369000000000009E-3</v>
      </c>
      <c r="DT940" s="53">
        <v>-2.06156E-3</v>
      </c>
      <c r="DU940" s="53">
        <v>2.4861599999999998E-3</v>
      </c>
      <c r="DV940" s="53">
        <v>2.0614600000000002E-3</v>
      </c>
      <c r="DW940" s="53">
        <v>5.4609100000000002E-3</v>
      </c>
      <c r="DX940" s="53">
        <v>1.457307E-2</v>
      </c>
      <c r="DY940" s="53">
        <v>2.2812140000000002E-2</v>
      </c>
      <c r="DZ940" s="53">
        <v>2.0253739999999999E-2</v>
      </c>
      <c r="EA940" s="53">
        <v>2.6901950000000001E-2</v>
      </c>
      <c r="EB940" s="53">
        <v>2.7748950000000001E-2</v>
      </c>
      <c r="EC940" s="53">
        <v>2.453553E-2</v>
      </c>
      <c r="ED940" s="53">
        <v>1.950644E-2</v>
      </c>
      <c r="EE940" s="53">
        <v>2.07228E-2</v>
      </c>
      <c r="EF940" s="53">
        <v>2.2431980000000001E-2</v>
      </c>
      <c r="EG940" s="53">
        <v>1.504934E-2</v>
      </c>
      <c r="EH940" s="53">
        <v>1.0324399999999999E-2</v>
      </c>
      <c r="EI940" s="53">
        <v>1.074546E-2</v>
      </c>
      <c r="EJ940" s="53">
        <v>1.0270039999999999E-2</v>
      </c>
      <c r="EK940" s="53">
        <v>1.144395E-2</v>
      </c>
      <c r="EL940" s="53">
        <v>1.586139E-2</v>
      </c>
      <c r="EM940" s="53">
        <v>1.238215E-2</v>
      </c>
      <c r="EN940" s="53">
        <v>1.061878E-2</v>
      </c>
      <c r="EO940" s="53">
        <v>1.6941930000000001E-2</v>
      </c>
      <c r="EP940" s="53">
        <v>1.199836E-2</v>
      </c>
      <c r="EQ940" s="53">
        <v>6.4373800000000004E-3</v>
      </c>
      <c r="ER940" s="53">
        <v>1.453496E-2</v>
      </c>
      <c r="ES940" s="53">
        <v>1.859912E-2</v>
      </c>
      <c r="ET940" s="53">
        <v>1.8097869999999999E-2</v>
      </c>
      <c r="EU940" s="53">
        <v>2.1467079999999999E-2</v>
      </c>
      <c r="EV940" s="53">
        <v>3.1489610000000001E-2</v>
      </c>
      <c r="EW940" s="53">
        <v>66.889200000000002</v>
      </c>
      <c r="EX940" s="53">
        <v>65.471680000000006</v>
      </c>
      <c r="EY940" s="53">
        <v>64.067160000000001</v>
      </c>
      <c r="EZ940" s="53">
        <v>62.683070000000001</v>
      </c>
      <c r="FA940" s="53">
        <v>61.636650000000003</v>
      </c>
      <c r="FB940" s="53">
        <v>60.159550000000003</v>
      </c>
      <c r="FC940" s="53">
        <v>59.410400000000003</v>
      </c>
      <c r="FD940" s="53">
        <v>60.825290000000003</v>
      </c>
      <c r="FE940" s="53">
        <v>65.909779999999998</v>
      </c>
      <c r="FF940" s="53">
        <v>71.034040000000005</v>
      </c>
      <c r="FG940" s="53">
        <v>75.848960000000005</v>
      </c>
      <c r="FH940" s="53">
        <v>79.480029999999999</v>
      </c>
      <c r="FI940" s="53">
        <v>82.714489999999998</v>
      </c>
      <c r="FJ940" s="53">
        <v>85.504800000000003</v>
      </c>
      <c r="FK940" s="53">
        <v>87.641909999999996</v>
      </c>
      <c r="FL940" s="53">
        <v>88.892300000000006</v>
      </c>
      <c r="FM940" s="53">
        <v>89.456360000000004</v>
      </c>
      <c r="FN940" s="53">
        <v>88.440420000000003</v>
      </c>
      <c r="FO940" s="53">
        <v>85.072580000000002</v>
      </c>
      <c r="FP940" s="53">
        <v>79.293409999999994</v>
      </c>
      <c r="FQ940" s="53">
        <v>74.769109999999998</v>
      </c>
      <c r="FR940" s="53">
        <v>71.656459999999996</v>
      </c>
      <c r="FS940" s="53">
        <v>69.729339999999993</v>
      </c>
      <c r="FT940" s="53">
        <v>68.113900000000001</v>
      </c>
      <c r="FU940" s="53">
        <v>359</v>
      </c>
      <c r="FV940" s="53">
        <v>284.2928</v>
      </c>
      <c r="FW940" s="53">
        <v>17.44924</v>
      </c>
      <c r="FX940" s="53">
        <v>1</v>
      </c>
    </row>
    <row r="941" spans="1:180" x14ac:dyDescent="0.3">
      <c r="A941" t="s">
        <v>174</v>
      </c>
      <c r="B941" t="s">
        <v>250</v>
      </c>
      <c r="C941" t="s">
        <v>0</v>
      </c>
      <c r="D941" t="s">
        <v>248</v>
      </c>
      <c r="E941" t="s">
        <v>189</v>
      </c>
      <c r="F941" t="s">
        <v>235</v>
      </c>
      <c r="G941" t="s">
        <v>242</v>
      </c>
      <c r="H941" s="53">
        <v>86</v>
      </c>
      <c r="I941" s="53">
        <v>0</v>
      </c>
      <c r="J941" s="53">
        <v>0</v>
      </c>
      <c r="K941" s="53">
        <v>0</v>
      </c>
      <c r="L941" s="53">
        <v>0</v>
      </c>
      <c r="M941" s="53">
        <v>0</v>
      </c>
      <c r="N941" s="53">
        <v>0</v>
      </c>
      <c r="O941" s="53">
        <v>0</v>
      </c>
      <c r="P941" s="53">
        <v>0</v>
      </c>
      <c r="Q941" s="53">
        <v>0</v>
      </c>
      <c r="R941" s="53">
        <v>0</v>
      </c>
      <c r="S941" s="53">
        <v>0</v>
      </c>
      <c r="T941" s="53">
        <v>0</v>
      </c>
      <c r="U941" s="53">
        <v>0</v>
      </c>
      <c r="V941" s="53">
        <v>0</v>
      </c>
      <c r="W941" s="53">
        <v>0</v>
      </c>
      <c r="X941" s="53">
        <v>0</v>
      </c>
      <c r="Y941" s="53">
        <v>0</v>
      </c>
      <c r="Z941" s="53">
        <v>0</v>
      </c>
      <c r="AA941" s="53">
        <v>0</v>
      </c>
      <c r="AB941" s="53">
        <v>0</v>
      </c>
      <c r="AC941" s="53">
        <v>0</v>
      </c>
      <c r="AD941" s="53">
        <v>0</v>
      </c>
      <c r="AE941" s="53">
        <v>0</v>
      </c>
      <c r="AF941" s="53">
        <v>0</v>
      </c>
      <c r="AG941" s="53">
        <v>0</v>
      </c>
      <c r="AH941" s="53">
        <v>0</v>
      </c>
      <c r="AI941" s="53">
        <v>0</v>
      </c>
      <c r="AJ941" s="53">
        <v>0</v>
      </c>
      <c r="AK941" s="53">
        <v>0</v>
      </c>
      <c r="AL941" s="53">
        <v>0</v>
      </c>
      <c r="AM941" s="53">
        <v>0</v>
      </c>
      <c r="AN941" s="53">
        <v>0</v>
      </c>
      <c r="AO941" s="53">
        <v>0</v>
      </c>
      <c r="AP941" s="53">
        <v>0</v>
      </c>
      <c r="AQ941" s="53">
        <v>0</v>
      </c>
      <c r="AR941" s="53">
        <v>0</v>
      </c>
      <c r="AS941" s="53">
        <v>0</v>
      </c>
      <c r="AT941" s="53">
        <v>0</v>
      </c>
      <c r="AU941" s="53">
        <v>0</v>
      </c>
      <c r="AV941" s="53">
        <v>0</v>
      </c>
      <c r="AW941" s="53">
        <v>0</v>
      </c>
      <c r="AX941" s="53">
        <v>0</v>
      </c>
      <c r="AY941" s="53">
        <v>0</v>
      </c>
      <c r="AZ941" s="53">
        <v>0</v>
      </c>
      <c r="BA941" s="53">
        <v>0</v>
      </c>
      <c r="BB941" s="53">
        <v>0</v>
      </c>
      <c r="BC941" s="53">
        <v>0</v>
      </c>
      <c r="BD941" s="53">
        <v>0</v>
      </c>
      <c r="BE941" s="53">
        <v>0</v>
      </c>
      <c r="BF941" s="53">
        <v>0</v>
      </c>
      <c r="BG941" s="53">
        <v>0</v>
      </c>
      <c r="BH941" s="53">
        <v>0</v>
      </c>
      <c r="BI941" s="53">
        <v>0</v>
      </c>
      <c r="BJ941" s="53">
        <v>0</v>
      </c>
      <c r="BK941" s="53">
        <v>0</v>
      </c>
      <c r="BL941" s="53">
        <v>0</v>
      </c>
      <c r="BM941" s="53">
        <v>0</v>
      </c>
      <c r="BN941" s="53">
        <v>0</v>
      </c>
      <c r="BO941" s="53">
        <v>0</v>
      </c>
      <c r="BP941" s="53">
        <v>0</v>
      </c>
      <c r="BQ941" s="53">
        <v>0</v>
      </c>
      <c r="BR941" s="53">
        <v>0</v>
      </c>
      <c r="BS941" s="53">
        <v>0</v>
      </c>
      <c r="BT941" s="53">
        <v>0</v>
      </c>
      <c r="BU941" s="53">
        <v>0</v>
      </c>
      <c r="BV941" s="53">
        <v>0</v>
      </c>
      <c r="BW941" s="53">
        <v>0</v>
      </c>
      <c r="BX941" s="53">
        <v>0</v>
      </c>
      <c r="BY941" s="53">
        <v>0</v>
      </c>
      <c r="BZ941" s="53">
        <v>0</v>
      </c>
      <c r="CA941" s="53">
        <v>0</v>
      </c>
      <c r="CB941" s="53">
        <v>0</v>
      </c>
      <c r="CC941" s="53">
        <v>0</v>
      </c>
      <c r="CD941" s="53">
        <v>0</v>
      </c>
      <c r="CE941" s="53">
        <v>0</v>
      </c>
      <c r="CF941" s="53">
        <v>0</v>
      </c>
      <c r="CG941" s="53">
        <v>0</v>
      </c>
      <c r="CH941" s="53">
        <v>0</v>
      </c>
      <c r="CI941" s="53">
        <v>0</v>
      </c>
      <c r="CJ941" s="53">
        <v>0</v>
      </c>
      <c r="CK941" s="53">
        <v>0</v>
      </c>
      <c r="CL941" s="53">
        <v>0</v>
      </c>
      <c r="CM941" s="53">
        <v>0</v>
      </c>
      <c r="CN941" s="53">
        <v>0</v>
      </c>
      <c r="CO941" s="53">
        <v>0</v>
      </c>
      <c r="CP941" s="53">
        <v>0</v>
      </c>
      <c r="CQ941" s="53">
        <v>0</v>
      </c>
      <c r="CR941" s="53">
        <v>0</v>
      </c>
      <c r="CS941" s="53">
        <v>0</v>
      </c>
      <c r="CT941" s="53">
        <v>0</v>
      </c>
      <c r="CU941" s="53">
        <v>0</v>
      </c>
      <c r="CV941" s="53">
        <v>0</v>
      </c>
      <c r="CW941" s="53">
        <v>0</v>
      </c>
      <c r="CX941" s="53">
        <v>0</v>
      </c>
      <c r="CY941" s="53">
        <v>0</v>
      </c>
      <c r="CZ941" s="53">
        <v>0</v>
      </c>
      <c r="DA941" s="53">
        <v>0</v>
      </c>
      <c r="DB941" s="53">
        <v>0</v>
      </c>
      <c r="DC941" s="53">
        <v>0</v>
      </c>
      <c r="DD941" s="53">
        <v>0</v>
      </c>
      <c r="DE941" s="53">
        <v>0</v>
      </c>
      <c r="DF941" s="53">
        <v>0</v>
      </c>
      <c r="DG941" s="53">
        <v>0</v>
      </c>
      <c r="DH941" s="53">
        <v>0</v>
      </c>
      <c r="DI941" s="53">
        <v>0</v>
      </c>
      <c r="DJ941" s="53">
        <v>0</v>
      </c>
      <c r="DK941" s="53">
        <v>0</v>
      </c>
      <c r="DL941" s="53">
        <v>0</v>
      </c>
      <c r="DM941" s="53">
        <v>0</v>
      </c>
      <c r="DN941" s="53">
        <v>0</v>
      </c>
      <c r="DO941" s="53">
        <v>0</v>
      </c>
      <c r="DP941" s="53">
        <v>0</v>
      </c>
      <c r="DQ941" s="53">
        <v>0</v>
      </c>
      <c r="DR941" s="53">
        <v>0</v>
      </c>
      <c r="DS941" s="53">
        <v>0</v>
      </c>
      <c r="DT941" s="53">
        <v>0</v>
      </c>
      <c r="DU941" s="53">
        <v>0</v>
      </c>
      <c r="DV941" s="53">
        <v>0</v>
      </c>
      <c r="DW941" s="53">
        <v>0</v>
      </c>
      <c r="DX941" s="53">
        <v>0</v>
      </c>
      <c r="DY941" s="53">
        <v>0</v>
      </c>
      <c r="DZ941" s="53">
        <v>0</v>
      </c>
      <c r="EA941" s="53">
        <v>0</v>
      </c>
      <c r="EB941" s="53">
        <v>0</v>
      </c>
      <c r="EC941" s="53">
        <v>0</v>
      </c>
      <c r="ED941" s="53">
        <v>0</v>
      </c>
      <c r="EE941" s="53">
        <v>0</v>
      </c>
      <c r="EF941" s="53">
        <v>0</v>
      </c>
      <c r="EG941" s="53">
        <v>0</v>
      </c>
      <c r="EH941" s="53">
        <v>0</v>
      </c>
      <c r="EI941" s="53">
        <v>0</v>
      </c>
      <c r="EJ941" s="53">
        <v>0</v>
      </c>
      <c r="EK941" s="53">
        <v>0</v>
      </c>
      <c r="EL941" s="53">
        <v>0</v>
      </c>
      <c r="EM941" s="53">
        <v>0</v>
      </c>
      <c r="EN941" s="53">
        <v>0</v>
      </c>
      <c r="EO941" s="53">
        <v>0</v>
      </c>
      <c r="EP941" s="53">
        <v>0</v>
      </c>
      <c r="EQ941" s="53">
        <v>0</v>
      </c>
      <c r="ER941" s="53">
        <v>0</v>
      </c>
      <c r="ES941" s="53">
        <v>0</v>
      </c>
      <c r="ET941" s="53">
        <v>0</v>
      </c>
      <c r="EU941" s="53">
        <v>0</v>
      </c>
      <c r="EV941" s="53">
        <v>0</v>
      </c>
      <c r="EW941" s="53">
        <v>71.874960000000002</v>
      </c>
      <c r="EX941" s="53">
        <v>70.133390000000006</v>
      </c>
      <c r="EY941" s="53">
        <v>68.498450000000005</v>
      </c>
      <c r="EZ941" s="53">
        <v>67.348039999999997</v>
      </c>
      <c r="FA941" s="53">
        <v>66.474310000000003</v>
      </c>
      <c r="FB941" s="53">
        <v>64.843699999999998</v>
      </c>
      <c r="FC941" s="53">
        <v>63.974310000000003</v>
      </c>
      <c r="FD941" s="53">
        <v>65.636340000000004</v>
      </c>
      <c r="FE941" s="53">
        <v>69.818629999999999</v>
      </c>
      <c r="FF941" s="53">
        <v>74.519970000000001</v>
      </c>
      <c r="FG941" s="53">
        <v>79.115750000000006</v>
      </c>
      <c r="FH941" s="53">
        <v>82.803309999999996</v>
      </c>
      <c r="FI941" s="53">
        <v>85.942440000000005</v>
      </c>
      <c r="FJ941" s="53">
        <v>88.662639999999996</v>
      </c>
      <c r="FK941" s="53">
        <v>91.162490000000005</v>
      </c>
      <c r="FL941" s="53">
        <v>92.792630000000003</v>
      </c>
      <c r="FM941" s="53">
        <v>93.665279999999996</v>
      </c>
      <c r="FN941" s="53">
        <v>92.919690000000003</v>
      </c>
      <c r="FO941" s="53">
        <v>90.474779999999996</v>
      </c>
      <c r="FP941" s="53">
        <v>85.925250000000005</v>
      </c>
      <c r="FQ941" s="53">
        <v>80.761529999999993</v>
      </c>
      <c r="FR941" s="53">
        <v>77.085419999999999</v>
      </c>
      <c r="FS941" s="53">
        <v>74.657070000000004</v>
      </c>
      <c r="FT941" s="53">
        <v>72.750230000000002</v>
      </c>
      <c r="FU941" s="53">
        <v>359</v>
      </c>
      <c r="FV941" s="53">
        <v>484.61939999999998</v>
      </c>
      <c r="FW941" s="53">
        <v>90.255099999999999</v>
      </c>
      <c r="FX941" s="53">
        <v>0</v>
      </c>
    </row>
    <row r="942" spans="1:180" x14ac:dyDescent="0.3">
      <c r="A942" t="s">
        <v>174</v>
      </c>
      <c r="B942" t="s">
        <v>250</v>
      </c>
      <c r="C942" t="s">
        <v>0</v>
      </c>
      <c r="D942" t="s">
        <v>227</v>
      </c>
      <c r="E942" t="s">
        <v>190</v>
      </c>
      <c r="F942" t="s">
        <v>235</v>
      </c>
      <c r="G942" t="s">
        <v>242</v>
      </c>
      <c r="H942" s="53">
        <v>86</v>
      </c>
      <c r="I942" s="53">
        <v>7.6751470000000002E-2</v>
      </c>
      <c r="J942" s="53">
        <v>7.3063050000000004E-2</v>
      </c>
      <c r="K942" s="53">
        <v>7.2055519999999998E-2</v>
      </c>
      <c r="L942" s="53">
        <v>7.0555740000000006E-2</v>
      </c>
      <c r="M942" s="53">
        <v>7.2511019999999995E-2</v>
      </c>
      <c r="N942" s="53">
        <v>7.1881899999999999E-2</v>
      </c>
      <c r="O942" s="53">
        <v>6.9968030000000001E-2</v>
      </c>
      <c r="P942" s="53">
        <v>6.3104779999999999E-2</v>
      </c>
      <c r="Q942" s="53">
        <v>5.6865230000000003E-2</v>
      </c>
      <c r="R942" s="53">
        <v>5.870827E-2</v>
      </c>
      <c r="S942" s="53">
        <v>7.2333809999999998E-2</v>
      </c>
      <c r="T942" s="53">
        <v>6.5585279999999996E-2</v>
      </c>
      <c r="U942" s="53">
        <v>7.4487330000000004E-2</v>
      </c>
      <c r="V942" s="53">
        <v>7.7046660000000003E-2</v>
      </c>
      <c r="W942" s="53">
        <v>6.666118E-2</v>
      </c>
      <c r="X942" s="53">
        <v>7.1125499999999994E-2</v>
      </c>
      <c r="Y942" s="53">
        <v>6.4052990000000004E-2</v>
      </c>
      <c r="Z942" s="53">
        <v>6.231631E-2</v>
      </c>
      <c r="AA942" s="53">
        <v>5.8107829999999999E-2</v>
      </c>
      <c r="AB942" s="53">
        <v>5.9464839999999998E-2</v>
      </c>
      <c r="AC942" s="53">
        <v>6.6885009999999995E-2</v>
      </c>
      <c r="AD942" s="53">
        <v>6.8182619999999999E-2</v>
      </c>
      <c r="AE942" s="53">
        <v>6.6266179999999994E-2</v>
      </c>
      <c r="AF942" s="53">
        <v>7.3203340000000006E-2</v>
      </c>
      <c r="AG942" s="53">
        <v>-6.2947799999999998E-3</v>
      </c>
      <c r="AH942" s="53">
        <v>-8.8461400000000006E-3</v>
      </c>
      <c r="AI942" s="53">
        <v>-9.6536499999999997E-3</v>
      </c>
      <c r="AJ942" s="53">
        <v>-1.149561E-2</v>
      </c>
      <c r="AK942" s="53">
        <v>-8.9518500000000008E-3</v>
      </c>
      <c r="AL942" s="53">
        <v>-1.2725149999999999E-2</v>
      </c>
      <c r="AM942" s="53">
        <v>-1.5781429999999999E-2</v>
      </c>
      <c r="AN942" s="53">
        <v>-2.7004469999999999E-2</v>
      </c>
      <c r="AO942" s="53">
        <v>-4.2481810000000002E-2</v>
      </c>
      <c r="AP942" s="53">
        <v>-4.1648820000000003E-2</v>
      </c>
      <c r="AQ942" s="53">
        <v>-2.9182420000000001E-2</v>
      </c>
      <c r="AR942" s="53">
        <v>-3.7092340000000001E-2</v>
      </c>
      <c r="AS942" s="53">
        <v>-2.132131E-2</v>
      </c>
      <c r="AT942" s="53">
        <v>-1.7760229999999998E-2</v>
      </c>
      <c r="AU942" s="53">
        <v>-3.0432150000000002E-2</v>
      </c>
      <c r="AV942" s="53">
        <v>-2.4864560000000001E-2</v>
      </c>
      <c r="AW942" s="53">
        <v>-2.6287700000000001E-2</v>
      </c>
      <c r="AX942" s="53">
        <v>-1.4851929999999999E-2</v>
      </c>
      <c r="AY942" s="53">
        <v>-2.3262910000000001E-2</v>
      </c>
      <c r="AZ942" s="53">
        <v>-2.1879659999999999E-2</v>
      </c>
      <c r="BA942" s="53">
        <v>-1.8254579999999999E-2</v>
      </c>
      <c r="BB942" s="53">
        <v>-1.9892630000000001E-2</v>
      </c>
      <c r="BC942" s="53">
        <v>-1.9047439999999999E-2</v>
      </c>
      <c r="BD942" s="53">
        <v>-1.2491510000000001E-2</v>
      </c>
      <c r="BE942" s="53">
        <v>3.2066500000000001E-3</v>
      </c>
      <c r="BF942" s="53">
        <v>1.2353E-4</v>
      </c>
      <c r="BG942" s="53">
        <v>-4.9967000000000002E-4</v>
      </c>
      <c r="BH942" s="53">
        <v>-2.1112700000000002E-3</v>
      </c>
      <c r="BI942" s="53">
        <v>2.7641999999999999E-4</v>
      </c>
      <c r="BJ942" s="53">
        <v>-2.7349499999999999E-3</v>
      </c>
      <c r="BK942" s="53">
        <v>-5.5360100000000001E-3</v>
      </c>
      <c r="BL942" s="53">
        <v>-1.7936919999999999E-2</v>
      </c>
      <c r="BM942" s="53">
        <v>-3.244462E-2</v>
      </c>
      <c r="BN942" s="53">
        <v>-3.1754169999999998E-2</v>
      </c>
      <c r="BO942" s="53">
        <v>-1.897884E-2</v>
      </c>
      <c r="BP942" s="53">
        <v>-2.7054680000000001E-2</v>
      </c>
      <c r="BQ942" s="53">
        <v>-1.268678E-2</v>
      </c>
      <c r="BR942" s="53">
        <v>-8.8785099999999992E-3</v>
      </c>
      <c r="BS942" s="53">
        <v>-2.0541179999999999E-2</v>
      </c>
      <c r="BT942" s="53">
        <v>-1.5797809999999999E-2</v>
      </c>
      <c r="BU942" s="53">
        <v>-1.6279189999999999E-2</v>
      </c>
      <c r="BV942" s="53">
        <v>-6.9067499999999997E-3</v>
      </c>
      <c r="BW942" s="53">
        <v>-1.337E-2</v>
      </c>
      <c r="BX942" s="53">
        <v>-1.1864120000000001E-2</v>
      </c>
      <c r="BY942" s="53">
        <v>-8.3611599999999994E-3</v>
      </c>
      <c r="BZ942" s="53">
        <v>-9.8499699999999996E-3</v>
      </c>
      <c r="CA942" s="53">
        <v>-8.9425000000000008E-3</v>
      </c>
      <c r="CB942" s="53">
        <v>-1.11634E-3</v>
      </c>
      <c r="CC942" s="53">
        <v>9.7873100000000005E-3</v>
      </c>
      <c r="CD942" s="53">
        <v>6.3359000000000002E-3</v>
      </c>
      <c r="CE942" s="53">
        <v>5.8403500000000002E-3</v>
      </c>
      <c r="CF942" s="53">
        <v>4.3882799999999996E-3</v>
      </c>
      <c r="CG942" s="53">
        <v>6.6679E-3</v>
      </c>
      <c r="CH942" s="53">
        <v>4.1842199999999998E-3</v>
      </c>
      <c r="CI942" s="53">
        <v>1.55993E-3</v>
      </c>
      <c r="CJ942" s="53">
        <v>-1.165676E-2</v>
      </c>
      <c r="CK942" s="53">
        <v>-2.5492890000000001E-2</v>
      </c>
      <c r="CL942" s="53">
        <v>-2.490115E-2</v>
      </c>
      <c r="CM942" s="53">
        <v>-1.191187E-2</v>
      </c>
      <c r="CN942" s="53">
        <v>-2.010263E-2</v>
      </c>
      <c r="CO942" s="53">
        <v>-6.7065299999999996E-3</v>
      </c>
      <c r="CP942" s="53">
        <v>-2.72705E-3</v>
      </c>
      <c r="CQ942" s="53">
        <v>-1.369072E-2</v>
      </c>
      <c r="CR942" s="53">
        <v>-9.5181999999999992E-3</v>
      </c>
      <c r="CS942" s="53">
        <v>-9.3473299999999992E-3</v>
      </c>
      <c r="CT942" s="53">
        <v>-1.40394E-3</v>
      </c>
      <c r="CU942" s="53">
        <v>-6.5182E-3</v>
      </c>
      <c r="CV942" s="53">
        <v>-4.9273900000000002E-3</v>
      </c>
      <c r="CW942" s="53">
        <v>-1.5090100000000001E-3</v>
      </c>
      <c r="CX942" s="53">
        <v>-2.8944600000000002E-3</v>
      </c>
      <c r="CY942" s="53">
        <v>-1.94385E-3</v>
      </c>
      <c r="CZ942" s="53">
        <v>6.7620700000000002E-3</v>
      </c>
      <c r="DA942" s="53">
        <v>1.6367969999999999E-2</v>
      </c>
      <c r="DB942" s="53">
        <v>1.254827E-2</v>
      </c>
      <c r="DC942" s="53">
        <v>1.2180389999999999E-2</v>
      </c>
      <c r="DD942" s="53">
        <v>1.0887839999999999E-2</v>
      </c>
      <c r="DE942" s="53">
        <v>1.3059370000000001E-2</v>
      </c>
      <c r="DF942" s="53">
        <v>1.1103389999999999E-2</v>
      </c>
      <c r="DG942" s="53">
        <v>8.6558699999999995E-3</v>
      </c>
      <c r="DH942" s="53">
        <v>-5.3765999999999996E-3</v>
      </c>
      <c r="DI942" s="53">
        <v>-1.8541169999999999E-2</v>
      </c>
      <c r="DJ942" s="53">
        <v>-1.8048140000000001E-2</v>
      </c>
      <c r="DK942" s="53">
        <v>-4.8449000000000001E-3</v>
      </c>
      <c r="DL942" s="53">
        <v>-1.315057E-2</v>
      </c>
      <c r="DM942" s="53">
        <v>-7.2628000000000005E-4</v>
      </c>
      <c r="DN942" s="53">
        <v>3.4244000000000002E-3</v>
      </c>
      <c r="DO942" s="53">
        <v>-6.8402699999999999E-3</v>
      </c>
      <c r="DP942" s="53">
        <v>-3.2385999999999999E-3</v>
      </c>
      <c r="DQ942" s="53">
        <v>-2.4154599999999999E-3</v>
      </c>
      <c r="DR942" s="53">
        <v>4.0988600000000002E-3</v>
      </c>
      <c r="DS942" s="53">
        <v>3.3359999999999998E-4</v>
      </c>
      <c r="DT942" s="53">
        <v>2.00935E-3</v>
      </c>
      <c r="DU942" s="53">
        <v>5.3431499999999996E-3</v>
      </c>
      <c r="DV942" s="53">
        <v>4.06106E-3</v>
      </c>
      <c r="DW942" s="53">
        <v>5.0547999999999999E-3</v>
      </c>
      <c r="DX942" s="53">
        <v>1.4640480000000001E-2</v>
      </c>
      <c r="DY942" s="53">
        <v>2.5869389999999999E-2</v>
      </c>
      <c r="DZ942" s="53">
        <v>2.1517950000000001E-2</v>
      </c>
      <c r="EA942" s="53">
        <v>2.1334369999999998E-2</v>
      </c>
      <c r="EB942" s="53">
        <v>2.0272180000000001E-2</v>
      </c>
      <c r="EC942" s="53">
        <v>2.2287640000000001E-2</v>
      </c>
      <c r="ED942" s="53">
        <v>2.1093589999999999E-2</v>
      </c>
      <c r="EE942" s="53">
        <v>1.8901290000000001E-2</v>
      </c>
      <c r="EF942" s="53">
        <v>3.6909600000000001E-3</v>
      </c>
      <c r="EG942" s="53">
        <v>-8.5039799999999995E-3</v>
      </c>
      <c r="EH942" s="53">
        <v>-8.1534899999999993E-3</v>
      </c>
      <c r="EI942" s="53">
        <v>5.3586900000000002E-3</v>
      </c>
      <c r="EJ942" s="53">
        <v>-3.1129199999999999E-3</v>
      </c>
      <c r="EK942" s="53">
        <v>7.9082500000000003E-3</v>
      </c>
      <c r="EL942" s="53">
        <v>1.230613E-2</v>
      </c>
      <c r="EM942" s="53">
        <v>3.0506999999999999E-3</v>
      </c>
      <c r="EN942" s="53">
        <v>5.8281599999999998E-3</v>
      </c>
      <c r="EO942" s="53">
        <v>7.5930399999999997E-3</v>
      </c>
      <c r="EP942" s="53">
        <v>1.2044040000000001E-2</v>
      </c>
      <c r="EQ942" s="53">
        <v>1.0226509999999999E-2</v>
      </c>
      <c r="ER942" s="53">
        <v>1.202488E-2</v>
      </c>
      <c r="ES942" s="53">
        <v>1.523658E-2</v>
      </c>
      <c r="ET942" s="53">
        <v>1.410372E-2</v>
      </c>
      <c r="EU942" s="53">
        <v>1.515974E-2</v>
      </c>
      <c r="EV942" s="53">
        <v>2.6015650000000001E-2</v>
      </c>
      <c r="EW942" s="53">
        <v>66.382810000000006</v>
      </c>
      <c r="EX942" s="53">
        <v>65.163480000000007</v>
      </c>
      <c r="EY942" s="53">
        <v>63.69764</v>
      </c>
      <c r="EZ942" s="53">
        <v>62.449399999999997</v>
      </c>
      <c r="FA942" s="53">
        <v>61.080449999999999</v>
      </c>
      <c r="FB942" s="53">
        <v>60.162289999999999</v>
      </c>
      <c r="FC942" s="53">
        <v>59.351109999999998</v>
      </c>
      <c r="FD942" s="53">
        <v>60.729340000000001</v>
      </c>
      <c r="FE942" s="53">
        <v>65.756529999999998</v>
      </c>
      <c r="FF942" s="53">
        <v>71.427909999999997</v>
      </c>
      <c r="FG942" s="53">
        <v>76.093249999999998</v>
      </c>
      <c r="FH942" s="53">
        <v>80.008420000000001</v>
      </c>
      <c r="FI942" s="53">
        <v>83.285979999999995</v>
      </c>
      <c r="FJ942" s="53">
        <v>85.934809999999999</v>
      </c>
      <c r="FK942" s="53">
        <v>88.030779999999993</v>
      </c>
      <c r="FL942" s="53">
        <v>89.484279999999998</v>
      </c>
      <c r="FM942" s="53">
        <v>89.922799999999995</v>
      </c>
      <c r="FN942" s="53">
        <v>88.644049999999993</v>
      </c>
      <c r="FO942" s="53">
        <v>84.862110000000001</v>
      </c>
      <c r="FP942" s="53">
        <v>79.169390000000007</v>
      </c>
      <c r="FQ942" s="53">
        <v>74.826440000000005</v>
      </c>
      <c r="FR942" s="53">
        <v>71.553389999999993</v>
      </c>
      <c r="FS942" s="53">
        <v>69.196709999999996</v>
      </c>
      <c r="FT942" s="53">
        <v>67.522949999999994</v>
      </c>
      <c r="FU942" s="53">
        <v>359</v>
      </c>
      <c r="FV942" s="53">
        <v>284.2928</v>
      </c>
      <c r="FW942" s="53">
        <v>17.44924</v>
      </c>
      <c r="FX942" s="53">
        <v>1</v>
      </c>
    </row>
    <row r="943" spans="1:180" x14ac:dyDescent="0.3">
      <c r="A943" t="s">
        <v>174</v>
      </c>
      <c r="B943" t="s">
        <v>250</v>
      </c>
      <c r="C943" t="s">
        <v>0</v>
      </c>
      <c r="D943" t="s">
        <v>227</v>
      </c>
      <c r="E943" t="s">
        <v>187</v>
      </c>
      <c r="F943" t="s">
        <v>235</v>
      </c>
      <c r="G943" t="s">
        <v>242</v>
      </c>
      <c r="H943" s="53">
        <v>86</v>
      </c>
      <c r="I943" s="53">
        <v>0.12763526</v>
      </c>
      <c r="J943" s="53">
        <v>0.13080418999999999</v>
      </c>
      <c r="K943" s="53">
        <v>0.13286690000000001</v>
      </c>
      <c r="L943" s="53">
        <v>0.13130652000000001</v>
      </c>
      <c r="M943" s="53">
        <v>0.13372793999999999</v>
      </c>
      <c r="N943" s="53">
        <v>0.14110698999999999</v>
      </c>
      <c r="O943" s="53">
        <v>0.14447475000000001</v>
      </c>
      <c r="P943" s="53">
        <v>0.14827388999999999</v>
      </c>
      <c r="Q943" s="53">
        <v>0.14366936</v>
      </c>
      <c r="R943" s="53">
        <v>0.14596754000000001</v>
      </c>
      <c r="S943" s="53">
        <v>0.14952657</v>
      </c>
      <c r="T943" s="53">
        <v>0.15282999999999999</v>
      </c>
      <c r="U943" s="53">
        <v>0.14212196999999999</v>
      </c>
      <c r="V943" s="53">
        <v>0.13822478999999999</v>
      </c>
      <c r="W943" s="53">
        <v>0.13684793000000001</v>
      </c>
      <c r="X943" s="53">
        <v>0.13742017000000001</v>
      </c>
      <c r="Y943" s="53">
        <v>0.13130539999999999</v>
      </c>
      <c r="Z943" s="53">
        <v>0.11801942999999999</v>
      </c>
      <c r="AA943" s="53">
        <v>0.12449953</v>
      </c>
      <c r="AB943" s="53">
        <v>0.13801822</v>
      </c>
      <c r="AC943" s="53">
        <v>0.14192742999999999</v>
      </c>
      <c r="AD943" s="53">
        <v>0.14498628</v>
      </c>
      <c r="AE943" s="53">
        <v>0.14332468000000001</v>
      </c>
      <c r="AF943" s="53">
        <v>0.14239588</v>
      </c>
      <c r="AG943" s="53">
        <v>-2.1786980000000001E-2</v>
      </c>
      <c r="AH943" s="53">
        <v>-1.7068989999999999E-2</v>
      </c>
      <c r="AI943" s="53">
        <v>-1.331953E-2</v>
      </c>
      <c r="AJ943" s="53">
        <v>-1.462654E-2</v>
      </c>
      <c r="AK943" s="53">
        <v>-1.1846789999999999E-2</v>
      </c>
      <c r="AL943" s="53">
        <v>-6.1188299999999996E-3</v>
      </c>
      <c r="AM943" s="53">
        <v>-8.3948800000000004E-3</v>
      </c>
      <c r="AN943" s="53">
        <v>-1.3977959999999999E-2</v>
      </c>
      <c r="AO943" s="53">
        <v>-2.67453E-2</v>
      </c>
      <c r="AP943" s="53">
        <v>-2.2889949999999999E-2</v>
      </c>
      <c r="AQ943" s="53">
        <v>-1.9693889999999999E-2</v>
      </c>
      <c r="AR943" s="53">
        <v>-1.5472110000000001E-2</v>
      </c>
      <c r="AS943" s="53">
        <v>-2.0455439999999998E-2</v>
      </c>
      <c r="AT943" s="53">
        <v>-2.2526879999999999E-2</v>
      </c>
      <c r="AU943" s="53">
        <v>-2.4887759999999998E-2</v>
      </c>
      <c r="AV943" s="53">
        <v>-2.1444640000000001E-2</v>
      </c>
      <c r="AW943" s="53">
        <v>-1.728785E-2</v>
      </c>
      <c r="AX943" s="53">
        <v>-1.521337E-2</v>
      </c>
      <c r="AY943" s="53">
        <v>-1.053104E-2</v>
      </c>
      <c r="AZ943" s="53">
        <v>-2.9044499999999998E-3</v>
      </c>
      <c r="BA943" s="53">
        <v>-1.3832880000000001E-2</v>
      </c>
      <c r="BB943" s="53">
        <v>-1.679655E-2</v>
      </c>
      <c r="BC943" s="53">
        <v>-1.4750940000000001E-2</v>
      </c>
      <c r="BD943" s="53">
        <v>-1.182074E-2</v>
      </c>
      <c r="BE943" s="53">
        <v>-8.5531700000000006E-3</v>
      </c>
      <c r="BF943" s="53">
        <v>-4.4079200000000001E-3</v>
      </c>
      <c r="BG943" s="53">
        <v>-1.18636E-3</v>
      </c>
      <c r="BH943" s="53">
        <v>-2.4248199999999998E-3</v>
      </c>
      <c r="BI943" s="53">
        <v>-7.1640000000000004E-6</v>
      </c>
      <c r="BJ943" s="53">
        <v>6.0180800000000003E-3</v>
      </c>
      <c r="BK943" s="53">
        <v>3.7554699999999999E-3</v>
      </c>
      <c r="BL943" s="53">
        <v>-2.3984599999999998E-3</v>
      </c>
      <c r="BM943" s="53">
        <v>-1.5206000000000001E-2</v>
      </c>
      <c r="BN943" s="53">
        <v>-1.245928E-2</v>
      </c>
      <c r="BO943" s="53">
        <v>-9.0597000000000004E-3</v>
      </c>
      <c r="BP943" s="53">
        <v>-4.82724E-3</v>
      </c>
      <c r="BQ943" s="53">
        <v>-8.2825599999999996E-3</v>
      </c>
      <c r="BR943" s="53">
        <v>-1.064622E-2</v>
      </c>
      <c r="BS943" s="53">
        <v>-1.3153140000000001E-2</v>
      </c>
      <c r="BT943" s="53">
        <v>-9.7551800000000004E-3</v>
      </c>
      <c r="BU943" s="53">
        <v>-5.6779300000000003E-3</v>
      </c>
      <c r="BV943" s="53">
        <v>-2.7838199999999998E-3</v>
      </c>
      <c r="BW943" s="53">
        <v>2.7146200000000001E-3</v>
      </c>
      <c r="BX943" s="53">
        <v>1.086696E-2</v>
      </c>
      <c r="BY943" s="53">
        <v>-1.15116E-3</v>
      </c>
      <c r="BZ943" s="53">
        <v>-4.24698E-3</v>
      </c>
      <c r="CA943" s="53">
        <v>-2.4346799999999998E-3</v>
      </c>
      <c r="CB943" s="53">
        <v>2.4002E-4</v>
      </c>
      <c r="CC943" s="53">
        <v>6.1251999999999997E-4</v>
      </c>
      <c r="CD943" s="53">
        <v>4.3610999999999997E-3</v>
      </c>
      <c r="CE943" s="53">
        <v>7.2170300000000001E-3</v>
      </c>
      <c r="CF943" s="53">
        <v>6.0260499999999998E-3</v>
      </c>
      <c r="CG943" s="53">
        <v>8.1929399999999993E-3</v>
      </c>
      <c r="CH943" s="53">
        <v>1.4424070000000001E-2</v>
      </c>
      <c r="CI943" s="53">
        <v>1.2170759999999999E-2</v>
      </c>
      <c r="CJ943" s="53">
        <v>5.62146E-3</v>
      </c>
      <c r="CK943" s="53">
        <v>-7.2139300000000003E-3</v>
      </c>
      <c r="CL943" s="53">
        <v>-5.23502E-3</v>
      </c>
      <c r="CM943" s="53">
        <v>-1.6944900000000001E-3</v>
      </c>
      <c r="CN943" s="53">
        <v>2.5453799999999999E-3</v>
      </c>
      <c r="CO943" s="53">
        <v>1.4835E-4</v>
      </c>
      <c r="CP943" s="53">
        <v>-2.41771E-3</v>
      </c>
      <c r="CQ943" s="53">
        <v>-5.0257799999999997E-3</v>
      </c>
      <c r="CR943" s="53">
        <v>-1.65909E-3</v>
      </c>
      <c r="CS943" s="53">
        <v>2.3630700000000001E-3</v>
      </c>
      <c r="CT943" s="53">
        <v>5.8248500000000003E-3</v>
      </c>
      <c r="CU943" s="53">
        <v>1.188853E-2</v>
      </c>
      <c r="CV943" s="53">
        <v>2.0405E-2</v>
      </c>
      <c r="CW943" s="53">
        <v>7.6321599999999998E-3</v>
      </c>
      <c r="CX943" s="53">
        <v>4.4448200000000004E-3</v>
      </c>
      <c r="CY943" s="53">
        <v>6.09554E-3</v>
      </c>
      <c r="CZ943" s="53">
        <v>8.5932700000000001E-3</v>
      </c>
      <c r="DA943" s="53">
        <v>9.7782200000000007E-3</v>
      </c>
      <c r="DB943" s="53">
        <v>1.313012E-2</v>
      </c>
      <c r="DC943" s="53">
        <v>1.5620419999999999E-2</v>
      </c>
      <c r="DD943" s="53">
        <v>1.4476910000000001E-2</v>
      </c>
      <c r="DE943" s="53">
        <v>1.6393029999999999E-2</v>
      </c>
      <c r="DF943" s="53">
        <v>2.2830070000000001E-2</v>
      </c>
      <c r="DG943" s="53">
        <v>2.0586050000000002E-2</v>
      </c>
      <c r="DH943" s="53">
        <v>1.364138E-2</v>
      </c>
      <c r="DI943" s="53">
        <v>7.7815000000000002E-4</v>
      </c>
      <c r="DJ943" s="53">
        <v>1.9892400000000002E-3</v>
      </c>
      <c r="DK943" s="53">
        <v>5.6707199999999998E-3</v>
      </c>
      <c r="DL943" s="53">
        <v>9.9179799999999999E-3</v>
      </c>
      <c r="DM943" s="53">
        <v>8.5792500000000001E-3</v>
      </c>
      <c r="DN943" s="53">
        <v>5.8107999999999996E-3</v>
      </c>
      <c r="DO943" s="53">
        <v>3.1015700000000001E-3</v>
      </c>
      <c r="DP943" s="53">
        <v>6.43701E-3</v>
      </c>
      <c r="DQ943" s="53">
        <v>1.040407E-2</v>
      </c>
      <c r="DR943" s="53">
        <v>1.443352E-2</v>
      </c>
      <c r="DS943" s="53">
        <v>2.106243E-2</v>
      </c>
      <c r="DT943" s="53">
        <v>2.9943040000000001E-2</v>
      </c>
      <c r="DU943" s="53">
        <v>1.6415470000000001E-2</v>
      </c>
      <c r="DV943" s="53">
        <v>1.31366E-2</v>
      </c>
      <c r="DW943" s="53">
        <v>1.462575E-2</v>
      </c>
      <c r="DX943" s="53">
        <v>1.6946510000000001E-2</v>
      </c>
      <c r="DY943" s="53">
        <v>2.3012020000000001E-2</v>
      </c>
      <c r="DZ943" s="53">
        <v>2.5791189999999999E-2</v>
      </c>
      <c r="EA943" s="53">
        <v>2.775358E-2</v>
      </c>
      <c r="EB943" s="53">
        <v>2.667864E-2</v>
      </c>
      <c r="EC943" s="53">
        <v>2.823266E-2</v>
      </c>
      <c r="ED943" s="53">
        <v>3.4966980000000002E-2</v>
      </c>
      <c r="EE943" s="53">
        <v>3.2736410000000001E-2</v>
      </c>
      <c r="EF943" s="53">
        <v>2.5220880000000001E-2</v>
      </c>
      <c r="EG943" s="53">
        <v>1.2317440000000001E-2</v>
      </c>
      <c r="EH943" s="53">
        <v>1.2419919999999999E-2</v>
      </c>
      <c r="EI943" s="53">
        <v>1.6304909999999999E-2</v>
      </c>
      <c r="EJ943" s="53">
        <v>2.0562859999999999E-2</v>
      </c>
      <c r="EK943" s="53">
        <v>2.0752139999999999E-2</v>
      </c>
      <c r="EL943" s="53">
        <v>1.7691459999999999E-2</v>
      </c>
      <c r="EM943" s="53">
        <v>1.4836190000000001E-2</v>
      </c>
      <c r="EN943" s="53">
        <v>1.8126469999999999E-2</v>
      </c>
      <c r="EO943" s="53">
        <v>2.2013999999999999E-2</v>
      </c>
      <c r="EP943" s="53">
        <v>2.6863060000000001E-2</v>
      </c>
      <c r="EQ943" s="53">
        <v>3.4308100000000001E-2</v>
      </c>
      <c r="ER943" s="53">
        <v>4.3714450000000002E-2</v>
      </c>
      <c r="ES943" s="53">
        <v>2.909718E-2</v>
      </c>
      <c r="ET943" s="53">
        <v>2.5686170000000001E-2</v>
      </c>
      <c r="EU943" s="53">
        <v>2.6942020000000001E-2</v>
      </c>
      <c r="EV943" s="53">
        <v>2.900728E-2</v>
      </c>
      <c r="EW943" s="53">
        <v>68.756519999999995</v>
      </c>
      <c r="EX943" s="53">
        <v>67.065399999999997</v>
      </c>
      <c r="EY943" s="53">
        <v>65.486329999999995</v>
      </c>
      <c r="EZ943" s="53">
        <v>64.158969999999997</v>
      </c>
      <c r="FA943" s="53">
        <v>62.848700000000001</v>
      </c>
      <c r="FB943" s="53">
        <v>61.751139999999999</v>
      </c>
      <c r="FC943" s="53">
        <v>62.312420000000003</v>
      </c>
      <c r="FD943" s="53">
        <v>65.536779999999993</v>
      </c>
      <c r="FE943" s="53">
        <v>69.435940000000002</v>
      </c>
      <c r="FF943" s="53">
        <v>73.089259999999996</v>
      </c>
      <c r="FG943" s="53">
        <v>76.59084</v>
      </c>
      <c r="FH943" s="53">
        <v>79.758480000000006</v>
      </c>
      <c r="FI943" s="53">
        <v>82.722269999999995</v>
      </c>
      <c r="FJ943" s="53">
        <v>85.263549999999995</v>
      </c>
      <c r="FK943" s="53">
        <v>87.479420000000005</v>
      </c>
      <c r="FL943" s="53">
        <v>89.218789999999998</v>
      </c>
      <c r="FM943" s="53">
        <v>90.064059999999998</v>
      </c>
      <c r="FN943" s="53">
        <v>89.850279999999998</v>
      </c>
      <c r="FO943" s="53">
        <v>88.460049999999995</v>
      </c>
      <c r="FP943" s="53">
        <v>85.325900000000004</v>
      </c>
      <c r="FQ943" s="53">
        <v>80.153400000000005</v>
      </c>
      <c r="FR943" s="53">
        <v>75.852369999999993</v>
      </c>
      <c r="FS943" s="53">
        <v>72.567480000000003</v>
      </c>
      <c r="FT943" s="53">
        <v>70.384529999999998</v>
      </c>
      <c r="FU943" s="53">
        <v>359</v>
      </c>
      <c r="FV943" s="53">
        <v>519.87459999999999</v>
      </c>
      <c r="FW943" s="53">
        <v>18.63495</v>
      </c>
      <c r="FX943" s="53">
        <v>1</v>
      </c>
    </row>
    <row r="944" spans="1:180" x14ac:dyDescent="0.3">
      <c r="A944" t="s">
        <v>174</v>
      </c>
      <c r="B944" t="s">
        <v>250</v>
      </c>
      <c r="C944" t="s">
        <v>0</v>
      </c>
      <c r="D944" t="s">
        <v>248</v>
      </c>
      <c r="E944" t="s">
        <v>188</v>
      </c>
      <c r="F944" t="s">
        <v>235</v>
      </c>
      <c r="G944" t="s">
        <v>242</v>
      </c>
      <c r="H944" s="53">
        <v>86</v>
      </c>
      <c r="I944" s="53">
        <v>0.13482796</v>
      </c>
      <c r="J944" s="53">
        <v>0.12685584999999999</v>
      </c>
      <c r="K944" s="53">
        <v>0.12957001000000001</v>
      </c>
      <c r="L944" s="53">
        <v>0.13555569000000001</v>
      </c>
      <c r="M944" s="53">
        <v>0.14078062</v>
      </c>
      <c r="N944" s="53">
        <v>0.14359453999999999</v>
      </c>
      <c r="O944" s="53">
        <v>0.14301026</v>
      </c>
      <c r="P944" s="53">
        <v>0.13509955000000001</v>
      </c>
      <c r="Q944" s="53">
        <v>0.13116022999999999</v>
      </c>
      <c r="R944" s="53">
        <v>0.14249012999999999</v>
      </c>
      <c r="S944" s="53">
        <v>0.15072479999999999</v>
      </c>
      <c r="T944" s="53">
        <v>0.14428701999999999</v>
      </c>
      <c r="U944" s="53">
        <v>0.12633632</v>
      </c>
      <c r="V944" s="53">
        <v>0.13278261999999999</v>
      </c>
      <c r="W944" s="53">
        <v>0.13709346</v>
      </c>
      <c r="X944" s="53">
        <v>0.13446659</v>
      </c>
      <c r="Y944" s="53">
        <v>0.12546858</v>
      </c>
      <c r="Z944" s="53">
        <v>0.12057355</v>
      </c>
      <c r="AA944" s="53">
        <v>0.12353264</v>
      </c>
      <c r="AB944" s="53">
        <v>0.13635402999999999</v>
      </c>
      <c r="AC944" s="53">
        <v>0.14632202999999999</v>
      </c>
      <c r="AD944" s="53">
        <v>0.14603711999999999</v>
      </c>
      <c r="AE944" s="53">
        <v>0.1398655</v>
      </c>
      <c r="AF944" s="53">
        <v>0.1383298</v>
      </c>
      <c r="AG944" s="53">
        <v>-6.8016060000000003E-2</v>
      </c>
      <c r="AH944" s="53">
        <v>-7.5001719999999994E-2</v>
      </c>
      <c r="AI944" s="53">
        <v>-6.9894559999999994E-2</v>
      </c>
      <c r="AJ944" s="53">
        <v>-6.2915109999999996E-2</v>
      </c>
      <c r="AK944" s="53">
        <v>-5.5419900000000001E-2</v>
      </c>
      <c r="AL944" s="53">
        <v>-5.3672730000000002E-2</v>
      </c>
      <c r="AM944" s="53">
        <v>-6.0368329999999998E-2</v>
      </c>
      <c r="AN944" s="53">
        <v>-7.7275490000000002E-2</v>
      </c>
      <c r="AO944" s="53">
        <v>-8.6366020000000002E-2</v>
      </c>
      <c r="AP944" s="53">
        <v>-7.9238340000000004E-2</v>
      </c>
      <c r="AQ944" s="53">
        <v>-7.2118089999999996E-2</v>
      </c>
      <c r="AR944" s="53">
        <v>-8.1348859999999995E-2</v>
      </c>
      <c r="AS944" s="53">
        <v>-9.6338919999999995E-2</v>
      </c>
      <c r="AT944" s="53">
        <v>-8.9682090000000006E-2</v>
      </c>
      <c r="AU944" s="53">
        <v>-7.9129989999999997E-2</v>
      </c>
      <c r="AV944" s="53">
        <v>-7.9936489999999999E-2</v>
      </c>
      <c r="AW944" s="53">
        <v>-8.2532700000000001E-2</v>
      </c>
      <c r="AX944" s="53">
        <v>-7.3003860000000004E-2</v>
      </c>
      <c r="AY944" s="53">
        <v>-6.7992090000000005E-2</v>
      </c>
      <c r="AZ944" s="53">
        <v>-5.6006960000000001E-2</v>
      </c>
      <c r="BA944" s="53">
        <v>-5.0298259999999997E-2</v>
      </c>
      <c r="BB944" s="53">
        <v>-5.3328340000000002E-2</v>
      </c>
      <c r="BC944" s="53">
        <v>-5.6453679999999999E-2</v>
      </c>
      <c r="BD944" s="53">
        <v>-5.1146759999999999E-2</v>
      </c>
      <c r="BE944" s="53">
        <v>-4.5393410000000002E-2</v>
      </c>
      <c r="BF944" s="53">
        <v>-5.1574990000000001E-2</v>
      </c>
      <c r="BG944" s="53">
        <v>-4.6639710000000001E-2</v>
      </c>
      <c r="BH944" s="53">
        <v>-4.0176829999999997E-2</v>
      </c>
      <c r="BI944" s="53">
        <v>-3.2684520000000002E-2</v>
      </c>
      <c r="BJ944" s="53">
        <v>-2.9989720000000001E-2</v>
      </c>
      <c r="BK944" s="53">
        <v>-3.6632629999999999E-2</v>
      </c>
      <c r="BL944" s="53">
        <v>-5.3334020000000003E-2</v>
      </c>
      <c r="BM944" s="53">
        <v>-6.3623020000000002E-2</v>
      </c>
      <c r="BN944" s="53">
        <v>-5.6106799999999998E-2</v>
      </c>
      <c r="BO944" s="53">
        <v>-4.8345920000000001E-2</v>
      </c>
      <c r="BP944" s="53">
        <v>-5.710821E-2</v>
      </c>
      <c r="BQ944" s="53">
        <v>-7.2258719999999999E-2</v>
      </c>
      <c r="BR944" s="53">
        <v>-6.5849969999999994E-2</v>
      </c>
      <c r="BS944" s="53">
        <v>-5.7162070000000002E-2</v>
      </c>
      <c r="BT944" s="53">
        <v>-5.8309590000000001E-2</v>
      </c>
      <c r="BU944" s="53">
        <v>-5.9758730000000003E-2</v>
      </c>
      <c r="BV944" s="53">
        <v>-4.9352430000000003E-2</v>
      </c>
      <c r="BW944" s="53">
        <v>-4.3367120000000002E-2</v>
      </c>
      <c r="BX944" s="53">
        <v>-3.0599950000000001E-2</v>
      </c>
      <c r="BY944" s="53">
        <v>-2.6749080000000001E-2</v>
      </c>
      <c r="BZ944" s="53">
        <v>-3.0729079999999999E-2</v>
      </c>
      <c r="CA944" s="53">
        <v>-3.3894929999999997E-2</v>
      </c>
      <c r="CB944" s="53">
        <v>-2.9090069999999999E-2</v>
      </c>
      <c r="CC944" s="53">
        <v>-2.9725020000000001E-2</v>
      </c>
      <c r="CD944" s="53">
        <v>-3.5349720000000001E-2</v>
      </c>
      <c r="CE944" s="53">
        <v>-3.053347E-2</v>
      </c>
      <c r="CF944" s="53">
        <v>-2.4428370000000001E-2</v>
      </c>
      <c r="CG944" s="53">
        <v>-1.6938060000000001E-2</v>
      </c>
      <c r="CH944" s="53">
        <v>-1.358695E-2</v>
      </c>
      <c r="CI944" s="53">
        <v>-2.019336E-2</v>
      </c>
      <c r="CJ944" s="53">
        <v>-3.6752220000000002E-2</v>
      </c>
      <c r="CK944" s="53">
        <v>-4.787131E-2</v>
      </c>
      <c r="CL944" s="53">
        <v>-4.0085969999999999E-2</v>
      </c>
      <c r="CM944" s="53">
        <v>-3.1881399999999997E-2</v>
      </c>
      <c r="CN944" s="53">
        <v>-4.0319199999999999E-2</v>
      </c>
      <c r="CO944" s="53">
        <v>-5.5580860000000003E-2</v>
      </c>
      <c r="CP944" s="53">
        <v>-4.9343919999999999E-2</v>
      </c>
      <c r="CQ944" s="53">
        <v>-4.1947140000000001E-2</v>
      </c>
      <c r="CR944" s="53">
        <v>-4.333087E-2</v>
      </c>
      <c r="CS944" s="53">
        <v>-4.3985549999999998E-2</v>
      </c>
      <c r="CT944" s="53">
        <v>-3.2971529999999999E-2</v>
      </c>
      <c r="CU944" s="53">
        <v>-2.6311930000000001E-2</v>
      </c>
      <c r="CV944" s="53">
        <v>-1.300314E-2</v>
      </c>
      <c r="CW944" s="53">
        <v>-1.043899E-2</v>
      </c>
      <c r="CX944" s="53">
        <v>-1.5076890000000001E-2</v>
      </c>
      <c r="CY944" s="53">
        <v>-1.8270809999999998E-2</v>
      </c>
      <c r="CZ944" s="53">
        <v>-1.381366E-2</v>
      </c>
      <c r="DA944" s="53">
        <v>-1.405664E-2</v>
      </c>
      <c r="DB944" s="53">
        <v>-1.9124439999999999E-2</v>
      </c>
      <c r="DC944" s="53">
        <v>-1.4427239999999999E-2</v>
      </c>
      <c r="DD944" s="53">
        <v>-8.6799000000000008E-3</v>
      </c>
      <c r="DE944" s="53">
        <v>-1.1915999999999999E-3</v>
      </c>
      <c r="DF944" s="53">
        <v>2.8158200000000001E-3</v>
      </c>
      <c r="DG944" s="53">
        <v>-3.7540899999999999E-3</v>
      </c>
      <c r="DH944" s="53">
        <v>-2.017043E-2</v>
      </c>
      <c r="DI944" s="53">
        <v>-3.2119590000000003E-2</v>
      </c>
      <c r="DJ944" s="53">
        <v>-2.4065130000000001E-2</v>
      </c>
      <c r="DK944" s="53">
        <v>-1.5416859999999999E-2</v>
      </c>
      <c r="DL944" s="53">
        <v>-2.3530189999999999E-2</v>
      </c>
      <c r="DM944" s="53">
        <v>-3.8902989999999998E-2</v>
      </c>
      <c r="DN944" s="53">
        <v>-3.283788E-2</v>
      </c>
      <c r="DO944" s="53">
        <v>-2.6732220000000001E-2</v>
      </c>
      <c r="DP944" s="53">
        <v>-2.8352140000000001E-2</v>
      </c>
      <c r="DQ944" s="53">
        <v>-2.8212379999999999E-2</v>
      </c>
      <c r="DR944" s="53">
        <v>-1.6590629999999999E-2</v>
      </c>
      <c r="DS944" s="53">
        <v>-9.2567499999999994E-3</v>
      </c>
      <c r="DT944" s="53">
        <v>4.5936700000000002E-3</v>
      </c>
      <c r="DU944" s="53">
        <v>5.8710999999999998E-3</v>
      </c>
      <c r="DV944" s="53">
        <v>5.7530000000000005E-4</v>
      </c>
      <c r="DW944" s="53">
        <v>-2.6467000000000001E-3</v>
      </c>
      <c r="DX944" s="53">
        <v>1.4627399999999999E-3</v>
      </c>
      <c r="DY944" s="53">
        <v>8.5660100000000006E-3</v>
      </c>
      <c r="DZ944" s="53">
        <v>4.3022900000000003E-3</v>
      </c>
      <c r="EA944" s="53">
        <v>8.8276199999999996E-3</v>
      </c>
      <c r="EB944" s="53">
        <v>1.4058370000000001E-2</v>
      </c>
      <c r="EC944" s="53">
        <v>2.154379E-2</v>
      </c>
      <c r="ED944" s="53">
        <v>2.6498819999999999E-2</v>
      </c>
      <c r="EE944" s="53">
        <v>1.998161E-2</v>
      </c>
      <c r="EF944" s="53">
        <v>3.7710399999999998E-3</v>
      </c>
      <c r="EG944" s="53">
        <v>-9.3766100000000005E-3</v>
      </c>
      <c r="EH944" s="53">
        <v>-9.3358000000000004E-4</v>
      </c>
      <c r="EI944" s="53">
        <v>8.3553099999999995E-3</v>
      </c>
      <c r="EJ944" s="53">
        <v>7.1046E-4</v>
      </c>
      <c r="EK944" s="53">
        <v>-1.4822800000000001E-2</v>
      </c>
      <c r="EL944" s="53">
        <v>-9.0057699999999997E-3</v>
      </c>
      <c r="EM944" s="53">
        <v>-4.7643E-3</v>
      </c>
      <c r="EN944" s="53">
        <v>-6.7252400000000004E-3</v>
      </c>
      <c r="EO944" s="53">
        <v>-5.4384100000000003E-3</v>
      </c>
      <c r="EP944" s="53">
        <v>7.0607999999999999E-3</v>
      </c>
      <c r="EQ944" s="53">
        <v>1.536823E-2</v>
      </c>
      <c r="ER944" s="53">
        <v>3.000069E-2</v>
      </c>
      <c r="ES944" s="53">
        <v>2.9420269999999998E-2</v>
      </c>
      <c r="ET944" s="53">
        <v>2.3174569999999999E-2</v>
      </c>
      <c r="EU944" s="53">
        <v>1.9912039999999999E-2</v>
      </c>
      <c r="EV944" s="53">
        <v>2.3519430000000001E-2</v>
      </c>
      <c r="EW944" s="53">
        <v>75.998890000000003</v>
      </c>
      <c r="EX944" s="53">
        <v>74.089129999999997</v>
      </c>
      <c r="EY944" s="53">
        <v>72.357659999999996</v>
      </c>
      <c r="EZ944" s="53">
        <v>70.962260000000001</v>
      </c>
      <c r="FA944" s="53">
        <v>69.349720000000005</v>
      </c>
      <c r="FB944" s="53">
        <v>67.542339999999996</v>
      </c>
      <c r="FC944" s="53">
        <v>67.478269999999995</v>
      </c>
      <c r="FD944" s="53">
        <v>70.011700000000005</v>
      </c>
      <c r="FE944" s="53">
        <v>74.378270000000001</v>
      </c>
      <c r="FF944" s="53">
        <v>78.648610000000005</v>
      </c>
      <c r="FG944" s="53">
        <v>82.688720000000004</v>
      </c>
      <c r="FH944" s="53">
        <v>86.199169999999995</v>
      </c>
      <c r="FI944" s="53">
        <v>89.289550000000006</v>
      </c>
      <c r="FJ944" s="53">
        <v>92.209609999999998</v>
      </c>
      <c r="FK944" s="53">
        <v>94.713930000000005</v>
      </c>
      <c r="FL944" s="53">
        <v>96.956270000000004</v>
      </c>
      <c r="FM944" s="53">
        <v>98.201390000000004</v>
      </c>
      <c r="FN944" s="53">
        <v>97.942059999999998</v>
      </c>
      <c r="FO944" s="53">
        <v>96.211010000000002</v>
      </c>
      <c r="FP944" s="53">
        <v>92.527720000000002</v>
      </c>
      <c r="FQ944" s="53">
        <v>87.124790000000004</v>
      </c>
      <c r="FR944" s="53">
        <v>82.514899999999997</v>
      </c>
      <c r="FS944" s="53">
        <v>79.661280000000005</v>
      </c>
      <c r="FT944" s="53">
        <v>77.509190000000004</v>
      </c>
      <c r="FU944" s="53">
        <v>359</v>
      </c>
      <c r="FV944" s="53">
        <v>605.09230000000002</v>
      </c>
      <c r="FW944" s="53">
        <v>80.416420000000002</v>
      </c>
      <c r="FX944" s="53">
        <v>1</v>
      </c>
    </row>
    <row r="945" spans="1:180" x14ac:dyDescent="0.3">
      <c r="A945" t="s">
        <v>174</v>
      </c>
      <c r="B945" t="s">
        <v>250</v>
      </c>
      <c r="C945" t="s">
        <v>0</v>
      </c>
      <c r="D945" t="s">
        <v>227</v>
      </c>
      <c r="E945" t="s">
        <v>189</v>
      </c>
      <c r="F945" t="s">
        <v>235</v>
      </c>
      <c r="G945" t="s">
        <v>242</v>
      </c>
      <c r="H945" s="53">
        <v>86</v>
      </c>
      <c r="I945" s="53">
        <v>0</v>
      </c>
      <c r="J945" s="53">
        <v>0</v>
      </c>
      <c r="K945" s="53">
        <v>0</v>
      </c>
      <c r="L945" s="53">
        <v>0</v>
      </c>
      <c r="M945" s="53">
        <v>0</v>
      </c>
      <c r="N945" s="53">
        <v>0</v>
      </c>
      <c r="O945" s="53">
        <v>0</v>
      </c>
      <c r="P945" s="53">
        <v>0</v>
      </c>
      <c r="Q945" s="53">
        <v>0</v>
      </c>
      <c r="R945" s="53">
        <v>0</v>
      </c>
      <c r="S945" s="53">
        <v>0</v>
      </c>
      <c r="T945" s="53">
        <v>0</v>
      </c>
      <c r="U945" s="53">
        <v>0</v>
      </c>
      <c r="V945" s="53">
        <v>0</v>
      </c>
      <c r="W945" s="53">
        <v>0</v>
      </c>
      <c r="X945" s="53">
        <v>0</v>
      </c>
      <c r="Y945" s="53">
        <v>0</v>
      </c>
      <c r="Z945" s="53">
        <v>0</v>
      </c>
      <c r="AA945" s="53">
        <v>0</v>
      </c>
      <c r="AB945" s="53">
        <v>0</v>
      </c>
      <c r="AC945" s="53">
        <v>0</v>
      </c>
      <c r="AD945" s="53">
        <v>0</v>
      </c>
      <c r="AE945" s="53">
        <v>0</v>
      </c>
      <c r="AF945" s="53">
        <v>0</v>
      </c>
      <c r="AG945" s="53">
        <v>0</v>
      </c>
      <c r="AH945" s="53">
        <v>0</v>
      </c>
      <c r="AI945" s="53">
        <v>0</v>
      </c>
      <c r="AJ945" s="53">
        <v>0</v>
      </c>
      <c r="AK945" s="53">
        <v>0</v>
      </c>
      <c r="AL945" s="53">
        <v>0</v>
      </c>
      <c r="AM945" s="53">
        <v>0</v>
      </c>
      <c r="AN945" s="53">
        <v>0</v>
      </c>
      <c r="AO945" s="53">
        <v>0</v>
      </c>
      <c r="AP945" s="53">
        <v>0</v>
      </c>
      <c r="AQ945" s="53">
        <v>0</v>
      </c>
      <c r="AR945" s="53">
        <v>0</v>
      </c>
      <c r="AS945" s="53">
        <v>0</v>
      </c>
      <c r="AT945" s="53">
        <v>0</v>
      </c>
      <c r="AU945" s="53">
        <v>0</v>
      </c>
      <c r="AV945" s="53">
        <v>0</v>
      </c>
      <c r="AW945" s="53">
        <v>0</v>
      </c>
      <c r="AX945" s="53">
        <v>0</v>
      </c>
      <c r="AY945" s="53">
        <v>0</v>
      </c>
      <c r="AZ945" s="53">
        <v>0</v>
      </c>
      <c r="BA945" s="53">
        <v>0</v>
      </c>
      <c r="BB945" s="53">
        <v>0</v>
      </c>
      <c r="BC945" s="53">
        <v>0</v>
      </c>
      <c r="BD945" s="53">
        <v>0</v>
      </c>
      <c r="BE945" s="53">
        <v>0</v>
      </c>
      <c r="BF945" s="53">
        <v>0</v>
      </c>
      <c r="BG945" s="53">
        <v>0</v>
      </c>
      <c r="BH945" s="53">
        <v>0</v>
      </c>
      <c r="BI945" s="53">
        <v>0</v>
      </c>
      <c r="BJ945" s="53">
        <v>0</v>
      </c>
      <c r="BK945" s="53">
        <v>0</v>
      </c>
      <c r="BL945" s="53">
        <v>0</v>
      </c>
      <c r="BM945" s="53">
        <v>0</v>
      </c>
      <c r="BN945" s="53">
        <v>0</v>
      </c>
      <c r="BO945" s="53">
        <v>0</v>
      </c>
      <c r="BP945" s="53">
        <v>0</v>
      </c>
      <c r="BQ945" s="53">
        <v>0</v>
      </c>
      <c r="BR945" s="53">
        <v>0</v>
      </c>
      <c r="BS945" s="53">
        <v>0</v>
      </c>
      <c r="BT945" s="53">
        <v>0</v>
      </c>
      <c r="BU945" s="53">
        <v>0</v>
      </c>
      <c r="BV945" s="53">
        <v>0</v>
      </c>
      <c r="BW945" s="53">
        <v>0</v>
      </c>
      <c r="BX945" s="53">
        <v>0</v>
      </c>
      <c r="BY945" s="53">
        <v>0</v>
      </c>
      <c r="BZ945" s="53">
        <v>0</v>
      </c>
      <c r="CA945" s="53">
        <v>0</v>
      </c>
      <c r="CB945" s="53">
        <v>0</v>
      </c>
      <c r="CC945" s="53">
        <v>0</v>
      </c>
      <c r="CD945" s="53">
        <v>0</v>
      </c>
      <c r="CE945" s="53">
        <v>0</v>
      </c>
      <c r="CF945" s="53">
        <v>0</v>
      </c>
      <c r="CG945" s="53">
        <v>0</v>
      </c>
      <c r="CH945" s="53">
        <v>0</v>
      </c>
      <c r="CI945" s="53">
        <v>0</v>
      </c>
      <c r="CJ945" s="53">
        <v>0</v>
      </c>
      <c r="CK945" s="53">
        <v>0</v>
      </c>
      <c r="CL945" s="53">
        <v>0</v>
      </c>
      <c r="CM945" s="53">
        <v>0</v>
      </c>
      <c r="CN945" s="53">
        <v>0</v>
      </c>
      <c r="CO945" s="53">
        <v>0</v>
      </c>
      <c r="CP945" s="53">
        <v>0</v>
      </c>
      <c r="CQ945" s="53">
        <v>0</v>
      </c>
      <c r="CR945" s="53">
        <v>0</v>
      </c>
      <c r="CS945" s="53">
        <v>0</v>
      </c>
      <c r="CT945" s="53">
        <v>0</v>
      </c>
      <c r="CU945" s="53">
        <v>0</v>
      </c>
      <c r="CV945" s="53">
        <v>0</v>
      </c>
      <c r="CW945" s="53">
        <v>0</v>
      </c>
      <c r="CX945" s="53">
        <v>0</v>
      </c>
      <c r="CY945" s="53">
        <v>0</v>
      </c>
      <c r="CZ945" s="53">
        <v>0</v>
      </c>
      <c r="DA945" s="53">
        <v>0</v>
      </c>
      <c r="DB945" s="53">
        <v>0</v>
      </c>
      <c r="DC945" s="53">
        <v>0</v>
      </c>
      <c r="DD945" s="53">
        <v>0</v>
      </c>
      <c r="DE945" s="53">
        <v>0</v>
      </c>
      <c r="DF945" s="53">
        <v>0</v>
      </c>
      <c r="DG945" s="53">
        <v>0</v>
      </c>
      <c r="DH945" s="53">
        <v>0</v>
      </c>
      <c r="DI945" s="53">
        <v>0</v>
      </c>
      <c r="DJ945" s="53">
        <v>0</v>
      </c>
      <c r="DK945" s="53">
        <v>0</v>
      </c>
      <c r="DL945" s="53">
        <v>0</v>
      </c>
      <c r="DM945" s="53">
        <v>0</v>
      </c>
      <c r="DN945" s="53">
        <v>0</v>
      </c>
      <c r="DO945" s="53">
        <v>0</v>
      </c>
      <c r="DP945" s="53">
        <v>0</v>
      </c>
      <c r="DQ945" s="53">
        <v>0</v>
      </c>
      <c r="DR945" s="53">
        <v>0</v>
      </c>
      <c r="DS945" s="53">
        <v>0</v>
      </c>
      <c r="DT945" s="53">
        <v>0</v>
      </c>
      <c r="DU945" s="53">
        <v>0</v>
      </c>
      <c r="DV945" s="53">
        <v>0</v>
      </c>
      <c r="DW945" s="53">
        <v>0</v>
      </c>
      <c r="DX945" s="53">
        <v>0</v>
      </c>
      <c r="DY945" s="53">
        <v>0</v>
      </c>
      <c r="DZ945" s="53">
        <v>0</v>
      </c>
      <c r="EA945" s="53">
        <v>0</v>
      </c>
      <c r="EB945" s="53">
        <v>0</v>
      </c>
      <c r="EC945" s="53">
        <v>0</v>
      </c>
      <c r="ED945" s="53">
        <v>0</v>
      </c>
      <c r="EE945" s="53">
        <v>0</v>
      </c>
      <c r="EF945" s="53">
        <v>0</v>
      </c>
      <c r="EG945" s="53">
        <v>0</v>
      </c>
      <c r="EH945" s="53">
        <v>0</v>
      </c>
      <c r="EI945" s="53">
        <v>0</v>
      </c>
      <c r="EJ945" s="53">
        <v>0</v>
      </c>
      <c r="EK945" s="53">
        <v>0</v>
      </c>
      <c r="EL945" s="53">
        <v>0</v>
      </c>
      <c r="EM945" s="53">
        <v>0</v>
      </c>
      <c r="EN945" s="53">
        <v>0</v>
      </c>
      <c r="EO945" s="53">
        <v>0</v>
      </c>
      <c r="EP945" s="53">
        <v>0</v>
      </c>
      <c r="EQ945" s="53">
        <v>0</v>
      </c>
      <c r="ER945" s="53">
        <v>0</v>
      </c>
      <c r="ES945" s="53">
        <v>0</v>
      </c>
      <c r="ET945" s="53">
        <v>0</v>
      </c>
      <c r="EU945" s="53">
        <v>0</v>
      </c>
      <c r="EV945" s="53">
        <v>0</v>
      </c>
      <c r="EW945" s="53">
        <v>70.318939999999998</v>
      </c>
      <c r="EX945" s="53">
        <v>68.885729999999995</v>
      </c>
      <c r="EY945" s="53">
        <v>67.557990000000004</v>
      </c>
      <c r="EZ945" s="53">
        <v>66.040080000000003</v>
      </c>
      <c r="FA945" s="53">
        <v>64.651179999999997</v>
      </c>
      <c r="FB945" s="53">
        <v>63.477209999999999</v>
      </c>
      <c r="FC945" s="53">
        <v>62.731140000000003</v>
      </c>
      <c r="FD945" s="53">
        <v>64.820650000000001</v>
      </c>
      <c r="FE945" s="53">
        <v>69.166049999999998</v>
      </c>
      <c r="FF945" s="53">
        <v>73.564830000000001</v>
      </c>
      <c r="FG945" s="53">
        <v>77.735690000000005</v>
      </c>
      <c r="FH945" s="53">
        <v>81.535899999999998</v>
      </c>
      <c r="FI945" s="53">
        <v>84.781459999999996</v>
      </c>
      <c r="FJ945" s="53">
        <v>87.793499999999995</v>
      </c>
      <c r="FK945" s="53">
        <v>90.040520000000001</v>
      </c>
      <c r="FL945" s="53">
        <v>91.575140000000005</v>
      </c>
      <c r="FM945" s="53">
        <v>92.463409999999996</v>
      </c>
      <c r="FN945" s="53">
        <v>92.20917</v>
      </c>
      <c r="FO945" s="53">
        <v>89.974869999999996</v>
      </c>
      <c r="FP945" s="53">
        <v>85.526780000000002</v>
      </c>
      <c r="FQ945" s="53">
        <v>80.081729999999993</v>
      </c>
      <c r="FR945" s="53">
        <v>76.272220000000004</v>
      </c>
      <c r="FS945" s="53">
        <v>73.868510000000001</v>
      </c>
      <c r="FT945" s="53">
        <v>71.887889999999999</v>
      </c>
      <c r="FU945" s="53">
        <v>359</v>
      </c>
      <c r="FV945" s="53">
        <v>484.61939999999998</v>
      </c>
      <c r="FW945" s="53">
        <v>90.255099999999999</v>
      </c>
      <c r="FX945" s="53">
        <v>0</v>
      </c>
    </row>
    <row r="946" spans="1:180" x14ac:dyDescent="0.3">
      <c r="A946" t="s">
        <v>174</v>
      </c>
      <c r="B946" t="s">
        <v>250</v>
      </c>
      <c r="C946" t="s">
        <v>0</v>
      </c>
      <c r="D946" t="s">
        <v>248</v>
      </c>
      <c r="E946" t="s">
        <v>190</v>
      </c>
      <c r="F946" t="s">
        <v>236</v>
      </c>
      <c r="G946" t="s">
        <v>242</v>
      </c>
      <c r="H946" s="53">
        <v>107</v>
      </c>
      <c r="I946" s="53">
        <v>0.14252111000000001</v>
      </c>
      <c r="J946" s="53">
        <v>0.13595602000000001</v>
      </c>
      <c r="K946" s="53">
        <v>0.13664735</v>
      </c>
      <c r="L946" s="53">
        <v>0.12300538</v>
      </c>
      <c r="M946" s="53">
        <v>0.1234841</v>
      </c>
      <c r="N946" s="53">
        <v>0.12031176</v>
      </c>
      <c r="O946" s="53">
        <v>0.11805941</v>
      </c>
      <c r="P946" s="53">
        <v>0.10749937</v>
      </c>
      <c r="Q946" s="53">
        <v>0.12285665</v>
      </c>
      <c r="R946" s="53">
        <v>0.14102824999999999</v>
      </c>
      <c r="S946" s="53">
        <v>0.14607233</v>
      </c>
      <c r="T946" s="53">
        <v>0.15801952999999999</v>
      </c>
      <c r="U946" s="53">
        <v>0.15335046999999999</v>
      </c>
      <c r="V946" s="53">
        <v>0.16394924999999999</v>
      </c>
      <c r="W946" s="53">
        <v>0.15900553000000001</v>
      </c>
      <c r="X946" s="53">
        <v>0.14966346999999999</v>
      </c>
      <c r="Y946" s="53">
        <v>0.14819382</v>
      </c>
      <c r="Z946" s="53">
        <v>0.12660582000000001</v>
      </c>
      <c r="AA946" s="53">
        <v>0.13592831</v>
      </c>
      <c r="AB946" s="53">
        <v>0.13635278000000001</v>
      </c>
      <c r="AC946" s="53">
        <v>0.12960247</v>
      </c>
      <c r="AD946" s="53">
        <v>0.16930086</v>
      </c>
      <c r="AE946" s="53">
        <v>0.15402178999999999</v>
      </c>
      <c r="AF946" s="53">
        <v>0.12675905000000001</v>
      </c>
      <c r="AG946" s="53">
        <v>-2.086882E-2</v>
      </c>
      <c r="AH946" s="53">
        <v>-1.6140620000000001E-2</v>
      </c>
      <c r="AI946" s="53">
        <v>-1.0402170000000001E-2</v>
      </c>
      <c r="AJ946" s="53">
        <v>-2.056345E-2</v>
      </c>
      <c r="AK946" s="53">
        <v>-2.0504649999999999E-2</v>
      </c>
      <c r="AL946" s="53">
        <v>-2.8426819999999998E-2</v>
      </c>
      <c r="AM946" s="53">
        <v>-3.1581850000000002E-2</v>
      </c>
      <c r="AN946" s="53">
        <v>-4.5116099999999999E-2</v>
      </c>
      <c r="AO946" s="53">
        <v>-3.232902E-2</v>
      </c>
      <c r="AP946" s="53">
        <v>-3.015062E-2</v>
      </c>
      <c r="AQ946" s="53">
        <v>-3.5067609999999999E-2</v>
      </c>
      <c r="AR946" s="53">
        <v>-2.4671390000000001E-2</v>
      </c>
      <c r="AS946" s="53">
        <v>-2.9402879999999999E-2</v>
      </c>
      <c r="AT946" s="53">
        <v>-1.9864880000000001E-2</v>
      </c>
      <c r="AU946" s="53">
        <v>-2.0780170000000001E-2</v>
      </c>
      <c r="AV946" s="53">
        <v>-3.115942E-2</v>
      </c>
      <c r="AW946" s="53">
        <v>-3.0444229999999999E-2</v>
      </c>
      <c r="AX946" s="53">
        <v>-3.9349009999999997E-2</v>
      </c>
      <c r="AY946" s="53">
        <v>-1.6084629999999999E-2</v>
      </c>
      <c r="AZ946" s="53">
        <v>-5.5291100000000003E-3</v>
      </c>
      <c r="BA946" s="53">
        <v>-3.5546900000000001E-3</v>
      </c>
      <c r="BB946" s="53">
        <v>1.384092E-2</v>
      </c>
      <c r="BC946" s="53">
        <v>-1.3855499999999999E-3</v>
      </c>
      <c r="BD946" s="53">
        <v>-2.6521869999999999E-2</v>
      </c>
      <c r="BE946" s="53">
        <v>4.4379099999999998E-3</v>
      </c>
      <c r="BF946" s="53">
        <v>3.5286200000000001E-3</v>
      </c>
      <c r="BG946" s="53">
        <v>8.4306399999999997E-3</v>
      </c>
      <c r="BH946" s="53">
        <v>-4.5489800000000002E-3</v>
      </c>
      <c r="BI946" s="53">
        <v>-2.6045500000000002E-3</v>
      </c>
      <c r="BJ946" s="53">
        <v>-1.1531039999999999E-2</v>
      </c>
      <c r="BK946" s="53">
        <v>-1.5423600000000001E-2</v>
      </c>
      <c r="BL946" s="53">
        <v>-2.702193E-2</v>
      </c>
      <c r="BM946" s="53">
        <v>-1.263853E-2</v>
      </c>
      <c r="BN946" s="53">
        <v>-3.0675199999999998E-3</v>
      </c>
      <c r="BO946" s="53">
        <v>1.1947000000000001E-4</v>
      </c>
      <c r="BP946" s="53">
        <v>1.360725E-2</v>
      </c>
      <c r="BQ946" s="53">
        <v>8.0352600000000007E-3</v>
      </c>
      <c r="BR946" s="53">
        <v>2.0654820000000001E-2</v>
      </c>
      <c r="BS946" s="53">
        <v>1.9202029999999998E-2</v>
      </c>
      <c r="BT946" s="53">
        <v>9.3055800000000008E-3</v>
      </c>
      <c r="BU946" s="53">
        <v>1.2409079999999999E-2</v>
      </c>
      <c r="BV946" s="53">
        <v>1.54418E-3</v>
      </c>
      <c r="BW946" s="53">
        <v>1.8717959999999999E-2</v>
      </c>
      <c r="BX946" s="53">
        <v>2.3643480000000001E-2</v>
      </c>
      <c r="BY946" s="53">
        <v>1.6738220000000002E-2</v>
      </c>
      <c r="BZ946" s="53">
        <v>4.3534959999999998E-2</v>
      </c>
      <c r="CA946" s="53">
        <v>2.5761679999999999E-2</v>
      </c>
      <c r="CB946" s="53">
        <v>3.614E-4</v>
      </c>
      <c r="CC946" s="53">
        <v>2.1965269999999999E-2</v>
      </c>
      <c r="CD946" s="53">
        <v>1.715148E-2</v>
      </c>
      <c r="CE946" s="53">
        <v>2.1474179999999999E-2</v>
      </c>
      <c r="CF946" s="53">
        <v>6.5426E-3</v>
      </c>
      <c r="CG946" s="53">
        <v>9.7929899999999997E-3</v>
      </c>
      <c r="CH946" s="53">
        <v>1.7092999999999999E-4</v>
      </c>
      <c r="CI946" s="53">
        <v>-4.2324499999999996E-3</v>
      </c>
      <c r="CJ946" s="53">
        <v>-1.448995E-2</v>
      </c>
      <c r="CK946" s="53">
        <v>9.9904000000000008E-4</v>
      </c>
      <c r="CL946" s="53">
        <v>1.5690160000000002E-2</v>
      </c>
      <c r="CM946" s="53">
        <v>2.4489919999999998E-2</v>
      </c>
      <c r="CN946" s="53">
        <v>4.0118929999999997E-2</v>
      </c>
      <c r="CO946" s="53">
        <v>3.3964800000000003E-2</v>
      </c>
      <c r="CP946" s="53">
        <v>4.8718640000000001E-2</v>
      </c>
      <c r="CQ946" s="53">
        <v>4.6893570000000002E-2</v>
      </c>
      <c r="CR946" s="53">
        <v>3.7331509999999998E-2</v>
      </c>
      <c r="CS946" s="53">
        <v>4.2089149999999999E-2</v>
      </c>
      <c r="CT946" s="53">
        <v>2.9866690000000001E-2</v>
      </c>
      <c r="CU946" s="53">
        <v>4.2822119999999998E-2</v>
      </c>
      <c r="CV946" s="53">
        <v>4.3848329999999998E-2</v>
      </c>
      <c r="CW946" s="53">
        <v>3.0793029999999999E-2</v>
      </c>
      <c r="CX946" s="53">
        <v>6.4100959999999998E-2</v>
      </c>
      <c r="CY946" s="53">
        <v>4.4563779999999997E-2</v>
      </c>
      <c r="CZ946" s="53">
        <v>1.8980670000000002E-2</v>
      </c>
      <c r="DA946" s="53">
        <v>3.9492630000000001E-2</v>
      </c>
      <c r="DB946" s="53">
        <v>3.0774329999999999E-2</v>
      </c>
      <c r="DC946" s="53">
        <v>3.4517720000000002E-2</v>
      </c>
      <c r="DD946" s="53">
        <v>1.7634179999999999E-2</v>
      </c>
      <c r="DE946" s="53">
        <v>2.2190540000000002E-2</v>
      </c>
      <c r="DF946" s="53">
        <v>1.18729E-2</v>
      </c>
      <c r="DG946" s="53">
        <v>6.9587E-3</v>
      </c>
      <c r="DH946" s="53">
        <v>-1.9579799999999998E-3</v>
      </c>
      <c r="DI946" s="53">
        <v>1.4636619999999999E-2</v>
      </c>
      <c r="DJ946" s="53">
        <v>3.444784E-2</v>
      </c>
      <c r="DK946" s="53">
        <v>4.8860380000000002E-2</v>
      </c>
      <c r="DL946" s="53">
        <v>6.6630599999999998E-2</v>
      </c>
      <c r="DM946" s="53">
        <v>5.9894339999999997E-2</v>
      </c>
      <c r="DN946" s="53">
        <v>7.6782459999999997E-2</v>
      </c>
      <c r="DO946" s="53">
        <v>7.4585120000000005E-2</v>
      </c>
      <c r="DP946" s="53">
        <v>6.5357429999999994E-2</v>
      </c>
      <c r="DQ946" s="53">
        <v>7.1769200000000005E-2</v>
      </c>
      <c r="DR946" s="53">
        <v>5.8189190000000002E-2</v>
      </c>
      <c r="DS946" s="53">
        <v>6.6926289999999999E-2</v>
      </c>
      <c r="DT946" s="53">
        <v>6.4053170000000006E-2</v>
      </c>
      <c r="DU946" s="53">
        <v>4.4847829999999998E-2</v>
      </c>
      <c r="DV946" s="53">
        <v>8.4666959999999999E-2</v>
      </c>
      <c r="DW946" s="53">
        <v>6.3365879999999999E-2</v>
      </c>
      <c r="DX946" s="53">
        <v>3.7599939999999998E-2</v>
      </c>
      <c r="DY946" s="53">
        <v>6.479936E-2</v>
      </c>
      <c r="DZ946" s="53">
        <v>5.044357E-2</v>
      </c>
      <c r="EA946" s="53">
        <v>5.335053E-2</v>
      </c>
      <c r="EB946" s="53">
        <v>3.3648659999999997E-2</v>
      </c>
      <c r="EC946" s="53">
        <v>4.009062E-2</v>
      </c>
      <c r="ED946" s="53">
        <v>2.8768680000000001E-2</v>
      </c>
      <c r="EE946" s="53">
        <v>2.3116950000000001E-2</v>
      </c>
      <c r="EF946" s="53">
        <v>1.61362E-2</v>
      </c>
      <c r="EG946" s="53">
        <v>3.4327110000000001E-2</v>
      </c>
      <c r="EH946" s="53">
        <v>6.1530939999999999E-2</v>
      </c>
      <c r="EI946" s="53">
        <v>8.4047460000000004E-2</v>
      </c>
      <c r="EJ946" s="53">
        <v>0.10490924</v>
      </c>
      <c r="EK946" s="53">
        <v>9.7332479999999999E-2</v>
      </c>
      <c r="EL946" s="53">
        <v>0.11730217</v>
      </c>
      <c r="EM946" s="53">
        <v>0.11456735999999999</v>
      </c>
      <c r="EN946" s="53">
        <v>0.10582243</v>
      </c>
      <c r="EO946" s="53">
        <v>0.11462247</v>
      </c>
      <c r="EP946" s="53">
        <v>9.9082390000000006E-2</v>
      </c>
      <c r="EQ946" s="53">
        <v>0.10172887</v>
      </c>
      <c r="ER946" s="53">
        <v>9.3225769999999999E-2</v>
      </c>
      <c r="ES946" s="53">
        <v>6.5140729999999994E-2</v>
      </c>
      <c r="ET946" s="53">
        <v>0.11436096</v>
      </c>
      <c r="EU946" s="53">
        <v>9.0513120000000002E-2</v>
      </c>
      <c r="EV946" s="53">
        <v>6.4483209999999999E-2</v>
      </c>
      <c r="EW946" s="53">
        <v>69.18441</v>
      </c>
      <c r="EX946" s="53">
        <v>68.118970000000004</v>
      </c>
      <c r="EY946" s="53">
        <v>66.963939999999994</v>
      </c>
      <c r="EZ946" s="53">
        <v>66.042469999999994</v>
      </c>
      <c r="FA946" s="53">
        <v>65.169579999999996</v>
      </c>
      <c r="FB946" s="53">
        <v>64.089579999999998</v>
      </c>
      <c r="FC946" s="53">
        <v>63.272829999999999</v>
      </c>
      <c r="FD946" s="53">
        <v>63.90314</v>
      </c>
      <c r="FE946" s="53">
        <v>66.783159999999995</v>
      </c>
      <c r="FF946" s="53">
        <v>70.541020000000003</v>
      </c>
      <c r="FG946" s="53">
        <v>74.048289999999994</v>
      </c>
      <c r="FH946" s="53">
        <v>77.554680000000005</v>
      </c>
      <c r="FI946" s="53">
        <v>81.211309999999997</v>
      </c>
      <c r="FJ946" s="53">
        <v>84.297409999999999</v>
      </c>
      <c r="FK946" s="53">
        <v>86.551919999999996</v>
      </c>
      <c r="FL946" s="53">
        <v>87.856020000000001</v>
      </c>
      <c r="FM946" s="53">
        <v>88.247960000000006</v>
      </c>
      <c r="FN946" s="53">
        <v>87.366780000000006</v>
      </c>
      <c r="FO946" s="53">
        <v>85.156630000000007</v>
      </c>
      <c r="FP946" s="53">
        <v>81.108350000000002</v>
      </c>
      <c r="FQ946" s="53">
        <v>77.319659999999999</v>
      </c>
      <c r="FR946" s="53">
        <v>74.670879999999997</v>
      </c>
      <c r="FS946" s="53">
        <v>72.980950000000007</v>
      </c>
      <c r="FT946" s="53">
        <v>71.356020000000001</v>
      </c>
      <c r="FU946" s="53">
        <v>382</v>
      </c>
      <c r="FV946" s="53">
        <v>337.0711</v>
      </c>
      <c r="FW946" s="53">
        <v>18.159099999999999</v>
      </c>
      <c r="FX946" s="53">
        <v>1</v>
      </c>
    </row>
    <row r="947" spans="1:180" x14ac:dyDescent="0.3">
      <c r="A947" t="s">
        <v>174</v>
      </c>
      <c r="B947" t="s">
        <v>250</v>
      </c>
      <c r="C947" t="s">
        <v>0</v>
      </c>
      <c r="D947" t="s">
        <v>227</v>
      </c>
      <c r="E947" t="s">
        <v>188</v>
      </c>
      <c r="F947" t="s">
        <v>236</v>
      </c>
      <c r="G947" t="s">
        <v>242</v>
      </c>
      <c r="H947" s="53">
        <v>107</v>
      </c>
      <c r="I947" s="53">
        <v>0.17855752999999999</v>
      </c>
      <c r="J947" s="53">
        <v>0.17428856000000001</v>
      </c>
      <c r="K947" s="53">
        <v>0.17757998</v>
      </c>
      <c r="L947" s="53">
        <v>0.16536518</v>
      </c>
      <c r="M947" s="53">
        <v>0.15853548000000001</v>
      </c>
      <c r="N947" s="53">
        <v>0.16427774000000001</v>
      </c>
      <c r="O947" s="53">
        <v>0.19256480000000001</v>
      </c>
      <c r="P947" s="53">
        <v>0.19962166000000001</v>
      </c>
      <c r="Q947" s="53">
        <v>0.20188022</v>
      </c>
      <c r="R947" s="53">
        <v>0.20528218000000001</v>
      </c>
      <c r="S947" s="53">
        <v>0.20127417</v>
      </c>
      <c r="T947" s="53">
        <v>0.20461407000000001</v>
      </c>
      <c r="U947" s="53">
        <v>0.20690879000000001</v>
      </c>
      <c r="V947" s="53">
        <v>0.19981885999999999</v>
      </c>
      <c r="W947" s="53">
        <v>0.20602764000000001</v>
      </c>
      <c r="X947" s="53">
        <v>0.19731141999999999</v>
      </c>
      <c r="Y947" s="53">
        <v>0.19541602999999999</v>
      </c>
      <c r="Z947" s="53">
        <v>0.18406247000000001</v>
      </c>
      <c r="AA947" s="53">
        <v>0.18481586</v>
      </c>
      <c r="AB947" s="53">
        <v>0.18687946</v>
      </c>
      <c r="AC947" s="53">
        <v>0.19851463999999999</v>
      </c>
      <c r="AD947" s="53">
        <v>0.21684748000000001</v>
      </c>
      <c r="AE947" s="53">
        <v>0.19031983</v>
      </c>
      <c r="AF947" s="53">
        <v>0.16712405</v>
      </c>
      <c r="AG947" s="53">
        <v>-1.9569820000000002E-2</v>
      </c>
      <c r="AH947" s="53">
        <v>-1.7856830000000001E-2</v>
      </c>
      <c r="AI947" s="53">
        <v>-1.163105E-2</v>
      </c>
      <c r="AJ947" s="53">
        <v>-2.2067489999999999E-2</v>
      </c>
      <c r="AK947" s="53">
        <v>-2.8294710000000001E-2</v>
      </c>
      <c r="AL947" s="53">
        <v>-4.2887889999999998E-2</v>
      </c>
      <c r="AM947" s="53">
        <v>-3.2078139999999998E-2</v>
      </c>
      <c r="AN947" s="53">
        <v>-2.9590660000000001E-2</v>
      </c>
      <c r="AO947" s="53">
        <v>-2.9874129999999999E-2</v>
      </c>
      <c r="AP947" s="53">
        <v>-4.0207859999999998E-2</v>
      </c>
      <c r="AQ947" s="53">
        <v>-4.6553110000000002E-2</v>
      </c>
      <c r="AR947" s="53">
        <v>-4.9193470000000003E-2</v>
      </c>
      <c r="AS947" s="53">
        <v>-4.7093870000000003E-2</v>
      </c>
      <c r="AT947" s="53">
        <v>-4.7065919999999997E-2</v>
      </c>
      <c r="AU947" s="53">
        <v>-4.2332349999999998E-2</v>
      </c>
      <c r="AV947" s="53">
        <v>-4.1786709999999998E-2</v>
      </c>
      <c r="AW947" s="53">
        <v>-4.1125269999999998E-2</v>
      </c>
      <c r="AX947" s="53">
        <v>-3.6947569999999999E-2</v>
      </c>
      <c r="AY947" s="53">
        <v>-2.6821109999999999E-2</v>
      </c>
      <c r="AZ947" s="53">
        <v>-2.1773520000000001E-2</v>
      </c>
      <c r="BA947" s="53">
        <v>-1.896426E-2</v>
      </c>
      <c r="BB947" s="53">
        <v>-5.61401E-3</v>
      </c>
      <c r="BC947" s="53">
        <v>-2.184521E-2</v>
      </c>
      <c r="BD947" s="53">
        <v>-3.8353810000000002E-2</v>
      </c>
      <c r="BE947" s="53">
        <v>6.7363000000000004E-4</v>
      </c>
      <c r="BF947" s="53">
        <v>-1.6728000000000001E-4</v>
      </c>
      <c r="BG947" s="53">
        <v>5.2282600000000002E-3</v>
      </c>
      <c r="BH947" s="53">
        <v>-6.3769899999999999E-3</v>
      </c>
      <c r="BI947" s="53">
        <v>-1.1401970000000001E-2</v>
      </c>
      <c r="BJ947" s="53">
        <v>-2.7286580000000001E-2</v>
      </c>
      <c r="BK947" s="53">
        <v>-1.6053830000000002E-2</v>
      </c>
      <c r="BL947" s="53">
        <v>-1.4390689999999999E-2</v>
      </c>
      <c r="BM947" s="53">
        <v>-1.2109750000000001E-2</v>
      </c>
      <c r="BN947" s="53">
        <v>-1.6753669999999998E-2</v>
      </c>
      <c r="BO947" s="53">
        <v>-1.8210460000000001E-2</v>
      </c>
      <c r="BP947" s="53">
        <v>-1.6929070000000001E-2</v>
      </c>
      <c r="BQ947" s="53">
        <v>-1.280625E-2</v>
      </c>
      <c r="BR947" s="53">
        <v>-1.2335769999999999E-2</v>
      </c>
      <c r="BS947" s="53">
        <v>-2.69834E-3</v>
      </c>
      <c r="BT947" s="53">
        <v>2.1647999999999999E-4</v>
      </c>
      <c r="BU947" s="53">
        <v>4.4169500000000002E-3</v>
      </c>
      <c r="BV947" s="53">
        <v>6.8423499999999996E-3</v>
      </c>
      <c r="BW947" s="53">
        <v>1.6677069999999999E-2</v>
      </c>
      <c r="BX947" s="53">
        <v>1.8400030000000001E-2</v>
      </c>
      <c r="BY947" s="53">
        <v>1.7988489999999999E-2</v>
      </c>
      <c r="BZ947" s="53">
        <v>2.9189409999999999E-2</v>
      </c>
      <c r="CA947" s="53">
        <v>3.0714100000000001E-3</v>
      </c>
      <c r="CB947" s="53">
        <v>-1.6180650000000001E-2</v>
      </c>
      <c r="CC947" s="53">
        <v>1.4694179999999999E-2</v>
      </c>
      <c r="CD947" s="53">
        <v>1.208445E-2</v>
      </c>
      <c r="CE947" s="53">
        <v>1.6904949999999998E-2</v>
      </c>
      <c r="CF947" s="53">
        <v>4.4901999999999997E-3</v>
      </c>
      <c r="CG947" s="53">
        <v>2.9787999999999999E-4</v>
      </c>
      <c r="CH947" s="53">
        <v>-1.6481180000000002E-2</v>
      </c>
      <c r="CI947" s="53">
        <v>-4.9554500000000001E-3</v>
      </c>
      <c r="CJ947" s="53">
        <v>-3.86324E-3</v>
      </c>
      <c r="CK947" s="53">
        <v>1.9379999999999999E-4</v>
      </c>
      <c r="CL947" s="53">
        <v>-5.0936999999999998E-4</v>
      </c>
      <c r="CM947" s="53">
        <v>1.41957E-3</v>
      </c>
      <c r="CN947" s="53">
        <v>5.4171599999999999E-3</v>
      </c>
      <c r="CO947" s="53">
        <v>1.094124E-2</v>
      </c>
      <c r="CP947" s="53">
        <v>1.171822E-2</v>
      </c>
      <c r="CQ947" s="53">
        <v>2.4752050000000001E-2</v>
      </c>
      <c r="CR947" s="53">
        <v>2.930777E-2</v>
      </c>
      <c r="CS947" s="53">
        <v>3.5959350000000001E-2</v>
      </c>
      <c r="CT947" s="53">
        <v>3.7171129999999997E-2</v>
      </c>
      <c r="CU947" s="53">
        <v>4.6803789999999998E-2</v>
      </c>
      <c r="CV947" s="53">
        <v>4.622412E-2</v>
      </c>
      <c r="CW947" s="53">
        <v>4.3581849999999998E-2</v>
      </c>
      <c r="CX947" s="53">
        <v>5.3294149999999998E-2</v>
      </c>
      <c r="CY947" s="53">
        <v>2.0328590000000001E-2</v>
      </c>
      <c r="CZ947" s="53">
        <v>-8.2357999999999997E-4</v>
      </c>
      <c r="DA947" s="53">
        <v>2.8714730000000001E-2</v>
      </c>
      <c r="DB947" s="53">
        <v>2.4336190000000001E-2</v>
      </c>
      <c r="DC947" s="53">
        <v>2.858165E-2</v>
      </c>
      <c r="DD947" s="53">
        <v>1.53574E-2</v>
      </c>
      <c r="DE947" s="53">
        <v>1.199773E-2</v>
      </c>
      <c r="DF947" s="53">
        <v>-5.6757600000000002E-3</v>
      </c>
      <c r="DG947" s="53">
        <v>6.1429299999999996E-3</v>
      </c>
      <c r="DH947" s="53">
        <v>6.6642100000000003E-3</v>
      </c>
      <c r="DI947" s="53">
        <v>1.2497350000000001E-2</v>
      </c>
      <c r="DJ947" s="53">
        <v>1.5734930000000001E-2</v>
      </c>
      <c r="DK947" s="53">
        <v>2.104961E-2</v>
      </c>
      <c r="DL947" s="53">
        <v>2.7763400000000001E-2</v>
      </c>
      <c r="DM947" s="53">
        <v>3.4688740000000003E-2</v>
      </c>
      <c r="DN947" s="53">
        <v>3.577222E-2</v>
      </c>
      <c r="DO947" s="53">
        <v>5.2202449999999997E-2</v>
      </c>
      <c r="DP947" s="53">
        <v>5.8399050000000001E-2</v>
      </c>
      <c r="DQ947" s="53">
        <v>6.7501749999999999E-2</v>
      </c>
      <c r="DR947" s="53">
        <v>6.7499890000000007E-2</v>
      </c>
      <c r="DS947" s="53">
        <v>7.6930499999999999E-2</v>
      </c>
      <c r="DT947" s="53">
        <v>7.404819E-2</v>
      </c>
      <c r="DU947" s="53">
        <v>6.9175210000000001E-2</v>
      </c>
      <c r="DV947" s="53">
        <v>7.7398900000000007E-2</v>
      </c>
      <c r="DW947" s="53">
        <v>3.7585760000000003E-2</v>
      </c>
      <c r="DX947" s="53">
        <v>1.453349E-2</v>
      </c>
      <c r="DY947" s="53">
        <v>4.8958179999999997E-2</v>
      </c>
      <c r="DZ947" s="53">
        <v>4.2025739999999999E-2</v>
      </c>
      <c r="EA947" s="53">
        <v>4.5440950000000001E-2</v>
      </c>
      <c r="EB947" s="53">
        <v>3.1047890000000002E-2</v>
      </c>
      <c r="EC947" s="53">
        <v>2.889046E-2</v>
      </c>
      <c r="ED947" s="53">
        <v>9.9255400000000001E-3</v>
      </c>
      <c r="EE947" s="53">
        <v>2.216723E-2</v>
      </c>
      <c r="EF947" s="53">
        <v>2.186418E-2</v>
      </c>
      <c r="EG947" s="53">
        <v>3.0261739999999999E-2</v>
      </c>
      <c r="EH947" s="53">
        <v>3.9189109999999999E-2</v>
      </c>
      <c r="EI947" s="53">
        <v>4.9392249999999999E-2</v>
      </c>
      <c r="EJ947" s="53">
        <v>6.0027810000000001E-2</v>
      </c>
      <c r="EK947" s="53">
        <v>6.8976350000000006E-2</v>
      </c>
      <c r="EL947" s="53">
        <v>7.050236E-2</v>
      </c>
      <c r="EM947" s="53">
        <v>9.1836459999999995E-2</v>
      </c>
      <c r="EN947" s="53">
        <v>0.10040225</v>
      </c>
      <c r="EO947" s="53">
        <v>0.11304400000000001</v>
      </c>
      <c r="EP947" s="53">
        <v>0.11128984</v>
      </c>
      <c r="EQ947" s="53">
        <v>0.12042870999999999</v>
      </c>
      <c r="ER947" s="53">
        <v>0.11422175</v>
      </c>
      <c r="ES947" s="53">
        <v>0.10612795999999999</v>
      </c>
      <c r="ET947" s="53">
        <v>0.11220234</v>
      </c>
      <c r="EU947" s="53">
        <v>6.2502379999999996E-2</v>
      </c>
      <c r="EV947" s="53">
        <v>3.6706660000000002E-2</v>
      </c>
      <c r="EW947" s="53">
        <v>71.718279999999993</v>
      </c>
      <c r="EX947" s="53">
        <v>70.102590000000006</v>
      </c>
      <c r="EY947" s="53">
        <v>68.745009999999994</v>
      </c>
      <c r="EZ947" s="53">
        <v>67.555530000000005</v>
      </c>
      <c r="FA947" s="53">
        <v>66.446399999999997</v>
      </c>
      <c r="FB947" s="53">
        <v>65.440039999999996</v>
      </c>
      <c r="FC947" s="53">
        <v>65.147530000000003</v>
      </c>
      <c r="FD947" s="53">
        <v>66.737470000000002</v>
      </c>
      <c r="FE947" s="53">
        <v>69.66386</v>
      </c>
      <c r="FF947" s="53">
        <v>73.204319999999996</v>
      </c>
      <c r="FG947" s="53">
        <v>77.109700000000004</v>
      </c>
      <c r="FH947" s="53">
        <v>80.946330000000003</v>
      </c>
      <c r="FI947" s="53">
        <v>84.485230000000001</v>
      </c>
      <c r="FJ947" s="53">
        <v>87.843369999999993</v>
      </c>
      <c r="FK947" s="53">
        <v>90.253799999999998</v>
      </c>
      <c r="FL947" s="53">
        <v>92.156819999999996</v>
      </c>
      <c r="FM947" s="53">
        <v>92.950879999999998</v>
      </c>
      <c r="FN947" s="53">
        <v>92.633880000000005</v>
      </c>
      <c r="FO947" s="53">
        <v>90.847790000000003</v>
      </c>
      <c r="FP947" s="53">
        <v>87.257040000000003</v>
      </c>
      <c r="FQ947" s="53">
        <v>82.504109999999997</v>
      </c>
      <c r="FR947" s="53">
        <v>78.809399999999997</v>
      </c>
      <c r="FS947" s="53">
        <v>76.001059999999995</v>
      </c>
      <c r="FT947" s="53">
        <v>74.024799999999999</v>
      </c>
      <c r="FU947" s="53">
        <v>382</v>
      </c>
      <c r="FV947" s="53">
        <v>529.83169999999996</v>
      </c>
      <c r="FW947" s="53">
        <v>23.926819999999999</v>
      </c>
      <c r="FX947" s="53">
        <v>1</v>
      </c>
    </row>
    <row r="948" spans="1:180" x14ac:dyDescent="0.3">
      <c r="A948" t="s">
        <v>174</v>
      </c>
      <c r="B948" t="s">
        <v>250</v>
      </c>
      <c r="C948" t="s">
        <v>0</v>
      </c>
      <c r="D948" t="s">
        <v>227</v>
      </c>
      <c r="E948" t="s">
        <v>189</v>
      </c>
      <c r="F948" t="s">
        <v>236</v>
      </c>
      <c r="G948" t="s">
        <v>242</v>
      </c>
      <c r="H948" s="53">
        <v>107</v>
      </c>
      <c r="I948" s="53">
        <v>0.15517396999999999</v>
      </c>
      <c r="J948" s="53">
        <v>0.16916624999999999</v>
      </c>
      <c r="K948" s="53">
        <v>0.16912473</v>
      </c>
      <c r="L948" s="53">
        <v>0.15704378999999999</v>
      </c>
      <c r="M948" s="53">
        <v>0.15058024</v>
      </c>
      <c r="N948" s="53">
        <v>0.15975014000000001</v>
      </c>
      <c r="O948" s="53">
        <v>0.17766227000000001</v>
      </c>
      <c r="P948" s="53">
        <v>0.1724763</v>
      </c>
      <c r="Q948" s="53">
        <v>0.16888602</v>
      </c>
      <c r="R948" s="53">
        <v>0.16238406</v>
      </c>
      <c r="S948" s="53">
        <v>0.16174099</v>
      </c>
      <c r="T948" s="53">
        <v>0.16811250999999999</v>
      </c>
      <c r="U948" s="53">
        <v>0.16542167999999999</v>
      </c>
      <c r="V948" s="53">
        <v>0.15917982999999999</v>
      </c>
      <c r="W948" s="53">
        <v>0.18227086000000001</v>
      </c>
      <c r="X948" s="53">
        <v>0.18550375999999999</v>
      </c>
      <c r="Y948" s="53">
        <v>0.19501435</v>
      </c>
      <c r="Z948" s="53">
        <v>0.17454546000000001</v>
      </c>
      <c r="AA948" s="53">
        <v>0.17734726000000001</v>
      </c>
      <c r="AB948" s="53">
        <v>0.17765531000000001</v>
      </c>
      <c r="AC948" s="53">
        <v>0.16615377000000001</v>
      </c>
      <c r="AD948" s="53">
        <v>0.18957650000000001</v>
      </c>
      <c r="AE948" s="53">
        <v>0.15600332</v>
      </c>
      <c r="AF948" s="53">
        <v>0.13333088000000001</v>
      </c>
      <c r="AG948" s="53">
        <v>-1.4640739999999999E-2</v>
      </c>
      <c r="AH948" s="53">
        <v>7.4420199999999997E-3</v>
      </c>
      <c r="AI948" s="53">
        <v>1.230503E-2</v>
      </c>
      <c r="AJ948" s="53">
        <v>2.93618E-3</v>
      </c>
      <c r="AK948" s="53">
        <v>-5.8870199999999998E-3</v>
      </c>
      <c r="AL948" s="53">
        <v>-1.8470609999999998E-2</v>
      </c>
      <c r="AM948" s="53">
        <v>-1.621709E-2</v>
      </c>
      <c r="AN948" s="53">
        <v>-3.2480910000000002E-2</v>
      </c>
      <c r="AO948" s="53">
        <v>-4.2039649999999998E-2</v>
      </c>
      <c r="AP948" s="53">
        <v>-5.6798630000000003E-2</v>
      </c>
      <c r="AQ948" s="53">
        <v>-5.3020860000000003E-2</v>
      </c>
      <c r="AR948" s="53">
        <v>-4.2147270000000001E-2</v>
      </c>
      <c r="AS948" s="53">
        <v>-4.0102840000000001E-2</v>
      </c>
      <c r="AT948" s="53">
        <v>-4.7734140000000001E-2</v>
      </c>
      <c r="AU948" s="53">
        <v>-2.3070460000000001E-2</v>
      </c>
      <c r="AV948" s="53">
        <v>-1.729998E-2</v>
      </c>
      <c r="AW948" s="53">
        <v>-8.1610299999999997E-3</v>
      </c>
      <c r="AX948" s="53">
        <v>-1.834365E-2</v>
      </c>
      <c r="AY948" s="53">
        <v>-9.8038399999999994E-3</v>
      </c>
      <c r="AZ948" s="53">
        <v>-1.90022E-3</v>
      </c>
      <c r="BA948" s="53">
        <v>-9.3231900000000003E-3</v>
      </c>
      <c r="BB948" s="53">
        <v>1.383042E-2</v>
      </c>
      <c r="BC948" s="53">
        <v>-1.634737E-2</v>
      </c>
      <c r="BD948" s="53">
        <v>-4.6229569999999998E-2</v>
      </c>
      <c r="BE948" s="53">
        <v>4.9411100000000003E-3</v>
      </c>
      <c r="BF948" s="53">
        <v>2.348801E-2</v>
      </c>
      <c r="BG948" s="53">
        <v>2.8123599999999999E-2</v>
      </c>
      <c r="BH948" s="53">
        <v>1.716173E-2</v>
      </c>
      <c r="BI948" s="53">
        <v>9.5246099999999993E-3</v>
      </c>
      <c r="BJ948" s="53">
        <v>-2.8278600000000002E-3</v>
      </c>
      <c r="BK948" s="53">
        <v>6.2089999999999997E-4</v>
      </c>
      <c r="BL948" s="53">
        <v>-1.460763E-2</v>
      </c>
      <c r="BM948" s="53">
        <v>-2.173425E-2</v>
      </c>
      <c r="BN948" s="53">
        <v>-3.325732E-2</v>
      </c>
      <c r="BO948" s="53">
        <v>-2.7684650000000002E-2</v>
      </c>
      <c r="BP948" s="53">
        <v>-1.4532730000000001E-2</v>
      </c>
      <c r="BQ948" s="53">
        <v>-1.206351E-2</v>
      </c>
      <c r="BR948" s="53">
        <v>-1.8404799999999999E-2</v>
      </c>
      <c r="BS948" s="53">
        <v>8.6918800000000008E-3</v>
      </c>
      <c r="BT948" s="53">
        <v>1.7360489999999999E-2</v>
      </c>
      <c r="BU948" s="53">
        <v>3.2246320000000002E-2</v>
      </c>
      <c r="BV948" s="53">
        <v>2.121286E-2</v>
      </c>
      <c r="BW948" s="53">
        <v>2.936712E-2</v>
      </c>
      <c r="BX948" s="53">
        <v>3.2860680000000003E-2</v>
      </c>
      <c r="BY948" s="53">
        <v>1.7435320000000001E-2</v>
      </c>
      <c r="BZ948" s="53">
        <v>3.8111060000000002E-2</v>
      </c>
      <c r="CA948" s="53">
        <v>2.6363599999999999E-3</v>
      </c>
      <c r="CB948" s="53">
        <v>-2.05246E-2</v>
      </c>
      <c r="CC948" s="53">
        <v>1.8503439999999999E-2</v>
      </c>
      <c r="CD948" s="53">
        <v>3.4601399999999997E-2</v>
      </c>
      <c r="CE948" s="53">
        <v>3.9079490000000001E-2</v>
      </c>
      <c r="CF948" s="53">
        <v>2.7014300000000002E-2</v>
      </c>
      <c r="CG948" s="53">
        <v>2.0198649999999999E-2</v>
      </c>
      <c r="CH948" s="53">
        <v>8.0062599999999994E-3</v>
      </c>
      <c r="CI948" s="53">
        <v>1.228284E-2</v>
      </c>
      <c r="CJ948" s="53">
        <v>-2.2286599999999999E-3</v>
      </c>
      <c r="CK948" s="53">
        <v>-7.6707900000000002E-3</v>
      </c>
      <c r="CL948" s="53">
        <v>-1.6952680000000001E-2</v>
      </c>
      <c r="CM948" s="53">
        <v>-1.0136849999999999E-2</v>
      </c>
      <c r="CN948" s="53">
        <v>4.5930299999999997E-3</v>
      </c>
      <c r="CO948" s="53">
        <v>7.3564399999999997E-3</v>
      </c>
      <c r="CP948" s="53">
        <v>1.90861E-3</v>
      </c>
      <c r="CQ948" s="53">
        <v>3.069038E-2</v>
      </c>
      <c r="CR948" s="53">
        <v>4.1366229999999997E-2</v>
      </c>
      <c r="CS948" s="53">
        <v>6.0232319999999999E-2</v>
      </c>
      <c r="CT948" s="53">
        <v>4.8609579999999999E-2</v>
      </c>
      <c r="CU948" s="53">
        <v>5.6496810000000001E-2</v>
      </c>
      <c r="CV948" s="53">
        <v>5.6935979999999997E-2</v>
      </c>
      <c r="CW948" s="53">
        <v>3.5968180000000002E-2</v>
      </c>
      <c r="CX948" s="53">
        <v>5.4927749999999997E-2</v>
      </c>
      <c r="CY948" s="53">
        <v>1.578444E-2</v>
      </c>
      <c r="CZ948" s="53">
        <v>-2.72142E-3</v>
      </c>
      <c r="DA948" s="53">
        <v>3.2065759999999999E-2</v>
      </c>
      <c r="DB948" s="53">
        <v>4.5714810000000002E-2</v>
      </c>
      <c r="DC948" s="53">
        <v>5.0035379999999997E-2</v>
      </c>
      <c r="DD948" s="53">
        <v>3.6866879999999998E-2</v>
      </c>
      <c r="DE948" s="53">
        <v>3.0872690000000001E-2</v>
      </c>
      <c r="DF948" s="53">
        <v>1.8840389999999999E-2</v>
      </c>
      <c r="DG948" s="53">
        <v>2.3944779999999999E-2</v>
      </c>
      <c r="DH948" s="53">
        <v>1.0150319999999999E-2</v>
      </c>
      <c r="DI948" s="53">
        <v>6.3926699999999996E-3</v>
      </c>
      <c r="DJ948" s="53">
        <v>-6.4804999999999995E-4</v>
      </c>
      <c r="DK948" s="53">
        <v>7.4109400000000004E-3</v>
      </c>
      <c r="DL948" s="53">
        <v>2.3718779999999998E-2</v>
      </c>
      <c r="DM948" s="53">
        <v>2.6776390000000001E-2</v>
      </c>
      <c r="DN948" s="53">
        <v>2.222203E-2</v>
      </c>
      <c r="DO948" s="53">
        <v>5.268888E-2</v>
      </c>
      <c r="DP948" s="53">
        <v>6.5371970000000001E-2</v>
      </c>
      <c r="DQ948" s="53">
        <v>8.8218320000000003E-2</v>
      </c>
      <c r="DR948" s="53">
        <v>7.6006279999999996E-2</v>
      </c>
      <c r="DS948" s="53">
        <v>8.3626500000000006E-2</v>
      </c>
      <c r="DT948" s="53">
        <v>8.1011280000000005E-2</v>
      </c>
      <c r="DU948" s="53">
        <v>5.4501040000000001E-2</v>
      </c>
      <c r="DV948" s="53">
        <v>7.1744440000000007E-2</v>
      </c>
      <c r="DW948" s="53">
        <v>2.8932510000000002E-2</v>
      </c>
      <c r="DX948" s="53">
        <v>1.508177E-2</v>
      </c>
      <c r="DY948" s="53">
        <v>5.1647600000000002E-2</v>
      </c>
      <c r="DZ948" s="53">
        <v>6.1760799999999998E-2</v>
      </c>
      <c r="EA948" s="53">
        <v>6.5853949999999994E-2</v>
      </c>
      <c r="EB948" s="53">
        <v>5.1092440000000003E-2</v>
      </c>
      <c r="EC948" s="53">
        <v>4.6284319999999997E-2</v>
      </c>
      <c r="ED948" s="53">
        <v>3.4483140000000002E-2</v>
      </c>
      <c r="EE948" s="53">
        <v>4.0782770000000003E-2</v>
      </c>
      <c r="EF948" s="53">
        <v>2.8023590000000001E-2</v>
      </c>
      <c r="EG948" s="53">
        <v>2.6698070000000001E-2</v>
      </c>
      <c r="EH948" s="53">
        <v>2.289325E-2</v>
      </c>
      <c r="EI948" s="53">
        <v>3.2747159999999997E-2</v>
      </c>
      <c r="EJ948" s="53">
        <v>5.1333320000000002E-2</v>
      </c>
      <c r="EK948" s="53">
        <v>5.4815709999999997E-2</v>
      </c>
      <c r="EL948" s="53">
        <v>5.1551380000000001E-2</v>
      </c>
      <c r="EM948" s="53">
        <v>8.4451219999999994E-2</v>
      </c>
      <c r="EN948" s="53">
        <v>0.10003246</v>
      </c>
      <c r="EO948" s="53">
        <v>0.12862566</v>
      </c>
      <c r="EP948" s="53">
        <v>0.11556278</v>
      </c>
      <c r="EQ948" s="53">
        <v>0.12279748</v>
      </c>
      <c r="ER948" s="53">
        <v>0.11577218</v>
      </c>
      <c r="ES948" s="53">
        <v>8.1259559999999995E-2</v>
      </c>
      <c r="ET948" s="53">
        <v>9.6025079999999999E-2</v>
      </c>
      <c r="EU948" s="53">
        <v>4.7916250000000001E-2</v>
      </c>
      <c r="EV948" s="53">
        <v>4.078673E-2</v>
      </c>
      <c r="EW948" s="53">
        <v>70.972449999999995</v>
      </c>
      <c r="EX948" s="53">
        <v>69.594719999999995</v>
      </c>
      <c r="EY948" s="53">
        <v>68.519040000000004</v>
      </c>
      <c r="EZ948" s="53">
        <v>67.351320000000001</v>
      </c>
      <c r="FA948" s="53">
        <v>66.371849999999995</v>
      </c>
      <c r="FB948" s="53">
        <v>65.33175</v>
      </c>
      <c r="FC948" s="53">
        <v>64.458110000000005</v>
      </c>
      <c r="FD948" s="53">
        <v>65.30932</v>
      </c>
      <c r="FE948" s="53">
        <v>67.955380000000005</v>
      </c>
      <c r="FF948" s="53">
        <v>71.419619999999995</v>
      </c>
      <c r="FG948" s="53">
        <v>75.391419999999997</v>
      </c>
      <c r="FH948" s="53">
        <v>78.994529999999997</v>
      </c>
      <c r="FI948" s="53">
        <v>82.196269999999998</v>
      </c>
      <c r="FJ948" s="53">
        <v>85.303129999999996</v>
      </c>
      <c r="FK948" s="53">
        <v>88.033550000000005</v>
      </c>
      <c r="FL948" s="53">
        <v>89.876850000000005</v>
      </c>
      <c r="FM948" s="53">
        <v>90.522369999999995</v>
      </c>
      <c r="FN948" s="53">
        <v>90.030820000000006</v>
      </c>
      <c r="FO948" s="53">
        <v>87.870239999999995</v>
      </c>
      <c r="FP948" s="53">
        <v>84.071330000000003</v>
      </c>
      <c r="FQ948" s="53">
        <v>79.929259999999999</v>
      </c>
      <c r="FR948" s="53">
        <v>76.909980000000004</v>
      </c>
      <c r="FS948" s="53">
        <v>74.999110000000002</v>
      </c>
      <c r="FT948" s="53">
        <v>73.0398</v>
      </c>
      <c r="FU948" s="53">
        <v>382</v>
      </c>
      <c r="FV948" s="53">
        <v>446.06099999999998</v>
      </c>
      <c r="FW948" s="53">
        <v>20.49898</v>
      </c>
      <c r="FX948" s="53">
        <v>1</v>
      </c>
    </row>
    <row r="949" spans="1:180" x14ac:dyDescent="0.3">
      <c r="A949" t="s">
        <v>174</v>
      </c>
      <c r="B949" t="s">
        <v>250</v>
      </c>
      <c r="C949" t="s">
        <v>0</v>
      </c>
      <c r="D949" t="s">
        <v>248</v>
      </c>
      <c r="E949" t="s">
        <v>187</v>
      </c>
      <c r="F949" t="s">
        <v>236</v>
      </c>
      <c r="G949" t="s">
        <v>242</v>
      </c>
      <c r="H949" s="53">
        <v>107</v>
      </c>
      <c r="I949" s="53">
        <v>0.18020865</v>
      </c>
      <c r="J949" s="53">
        <v>0.17621381</v>
      </c>
      <c r="K949" s="53">
        <v>0.17888303</v>
      </c>
      <c r="L949" s="53">
        <v>0.17106463999999999</v>
      </c>
      <c r="M949" s="53">
        <v>0.16685205</v>
      </c>
      <c r="N949" s="53">
        <v>0.16461212</v>
      </c>
      <c r="O949" s="53">
        <v>0.17022095000000001</v>
      </c>
      <c r="P949" s="53">
        <v>0.15749458</v>
      </c>
      <c r="Q949" s="53">
        <v>0.16082207000000001</v>
      </c>
      <c r="R949" s="53">
        <v>0.18358621</v>
      </c>
      <c r="S949" s="53">
        <v>0.20783017000000001</v>
      </c>
      <c r="T949" s="53">
        <v>0.21071371</v>
      </c>
      <c r="U949" s="53">
        <v>0.21563699</v>
      </c>
      <c r="V949" s="53">
        <v>0.19274263</v>
      </c>
      <c r="W949" s="53">
        <v>0.19510145000000001</v>
      </c>
      <c r="X949" s="53">
        <v>0.19539772999999999</v>
      </c>
      <c r="Y949" s="53">
        <v>0.19089602</v>
      </c>
      <c r="Z949" s="53">
        <v>0.17900629000000001</v>
      </c>
      <c r="AA949" s="53">
        <v>0.18343342000000001</v>
      </c>
      <c r="AB949" s="53">
        <v>0.18161977000000001</v>
      </c>
      <c r="AC949" s="53">
        <v>0.1971292</v>
      </c>
      <c r="AD949" s="53">
        <v>0.20674229999999999</v>
      </c>
      <c r="AE949" s="53">
        <v>0.19256308</v>
      </c>
      <c r="AF949" s="53">
        <v>0.16664223</v>
      </c>
      <c r="AG949" s="53">
        <v>-6.1861399999999997E-3</v>
      </c>
      <c r="AH949" s="53">
        <v>-5.7144300000000004E-3</v>
      </c>
      <c r="AI949" s="53">
        <v>4.8569499999999996E-3</v>
      </c>
      <c r="AJ949" s="53">
        <v>2.57552E-3</v>
      </c>
      <c r="AK949" s="53">
        <v>-1.59048E-3</v>
      </c>
      <c r="AL949" s="53">
        <v>-1.543164E-2</v>
      </c>
      <c r="AM949" s="53">
        <v>-1.6128400000000001E-2</v>
      </c>
      <c r="AN949" s="53">
        <v>-4.497582E-2</v>
      </c>
      <c r="AO949" s="53">
        <v>-4.5596110000000002E-2</v>
      </c>
      <c r="AP949" s="53">
        <v>-3.3505510000000002E-2</v>
      </c>
      <c r="AQ949" s="53">
        <v>-2.412166E-2</v>
      </c>
      <c r="AR949" s="53">
        <v>-2.893627E-2</v>
      </c>
      <c r="AS949" s="53">
        <v>-2.3942290000000001E-2</v>
      </c>
      <c r="AT949" s="53">
        <v>-4.318789E-2</v>
      </c>
      <c r="AU949" s="53">
        <v>-4.4801300000000002E-2</v>
      </c>
      <c r="AV949" s="53">
        <v>-4.129845E-2</v>
      </c>
      <c r="AW949" s="53">
        <v>-3.8874119999999998E-2</v>
      </c>
      <c r="AX949" s="53">
        <v>-3.8362559999999997E-2</v>
      </c>
      <c r="AY949" s="53">
        <v>-2.1663559999999998E-2</v>
      </c>
      <c r="AZ949" s="53">
        <v>-1.7549510000000001E-2</v>
      </c>
      <c r="BA949" s="53">
        <v>-8.2862500000000002E-3</v>
      </c>
      <c r="BB949" s="53">
        <v>1.051823E-2</v>
      </c>
      <c r="BC949" s="53">
        <v>-1.03685E-3</v>
      </c>
      <c r="BD949" s="53">
        <v>-1.001499E-2</v>
      </c>
      <c r="BE949" s="53">
        <v>1.664854E-2</v>
      </c>
      <c r="BF949" s="53">
        <v>1.6077879999999999E-2</v>
      </c>
      <c r="BG949" s="53">
        <v>2.423896E-2</v>
      </c>
      <c r="BH949" s="53">
        <v>2.084331E-2</v>
      </c>
      <c r="BI949" s="53">
        <v>1.8673470000000001E-2</v>
      </c>
      <c r="BJ949" s="53">
        <v>3.6336799999999998E-3</v>
      </c>
      <c r="BK949" s="53">
        <v>2.5585299999999998E-3</v>
      </c>
      <c r="BL949" s="53">
        <v>-2.192096E-2</v>
      </c>
      <c r="BM949" s="53">
        <v>-1.870606E-2</v>
      </c>
      <c r="BN949" s="53">
        <v>-9.0439999999999995E-5</v>
      </c>
      <c r="BO949" s="53">
        <v>1.8896860000000001E-2</v>
      </c>
      <c r="BP949" s="53">
        <v>1.5348479999999999E-2</v>
      </c>
      <c r="BQ949" s="53">
        <v>2.1946980000000001E-2</v>
      </c>
      <c r="BR949" s="53">
        <v>3.17374E-3</v>
      </c>
      <c r="BS949" s="53">
        <v>4.1120999999999996E-3</v>
      </c>
      <c r="BT949" s="53">
        <v>8.5512699999999997E-3</v>
      </c>
      <c r="BU949" s="53">
        <v>1.1896510000000001E-2</v>
      </c>
      <c r="BV949" s="53">
        <v>9.6472599999999995E-3</v>
      </c>
      <c r="BW949" s="53">
        <v>2.1976889999999999E-2</v>
      </c>
      <c r="BX949" s="53">
        <v>2.5574320000000001E-2</v>
      </c>
      <c r="BY949" s="53">
        <v>3.4278759999999998E-2</v>
      </c>
      <c r="BZ949" s="53">
        <v>4.5539259999999998E-2</v>
      </c>
      <c r="CA949" s="53">
        <v>2.947928E-2</v>
      </c>
      <c r="CB949" s="53">
        <v>1.265487E-2</v>
      </c>
      <c r="CC949" s="53">
        <v>3.2463760000000001E-2</v>
      </c>
      <c r="CD949" s="53">
        <v>3.117118E-2</v>
      </c>
      <c r="CE949" s="53">
        <v>3.7662870000000001E-2</v>
      </c>
      <c r="CF949" s="53">
        <v>3.3495530000000003E-2</v>
      </c>
      <c r="CG949" s="53">
        <v>3.2708220000000003E-2</v>
      </c>
      <c r="CH949" s="53">
        <v>1.6838249999999999E-2</v>
      </c>
      <c r="CI949" s="53">
        <v>1.5501040000000001E-2</v>
      </c>
      <c r="CJ949" s="53">
        <v>-5.9532400000000003E-3</v>
      </c>
      <c r="CK949" s="53">
        <v>-8.2089999999999995E-5</v>
      </c>
      <c r="CL949" s="53">
        <v>2.305273E-2</v>
      </c>
      <c r="CM949" s="53">
        <v>4.8691369999999998E-2</v>
      </c>
      <c r="CN949" s="53">
        <v>4.6019949999999997E-2</v>
      </c>
      <c r="CO949" s="53">
        <v>5.372975E-2</v>
      </c>
      <c r="CP949" s="53">
        <v>3.5283670000000003E-2</v>
      </c>
      <c r="CQ949" s="53">
        <v>3.7989370000000001E-2</v>
      </c>
      <c r="CR949" s="53">
        <v>4.3077020000000001E-2</v>
      </c>
      <c r="CS949" s="53">
        <v>4.7060089999999999E-2</v>
      </c>
      <c r="CT949" s="53">
        <v>4.2898720000000001E-2</v>
      </c>
      <c r="CU949" s="53">
        <v>5.2202129999999999E-2</v>
      </c>
      <c r="CV949" s="53">
        <v>5.5441740000000003E-2</v>
      </c>
      <c r="CW949" s="53">
        <v>6.3759150000000001E-2</v>
      </c>
      <c r="CX949" s="53">
        <v>6.9794720000000005E-2</v>
      </c>
      <c r="CY949" s="53">
        <v>5.0614659999999999E-2</v>
      </c>
      <c r="CZ949" s="53">
        <v>2.835594E-2</v>
      </c>
      <c r="DA949" s="53">
        <v>4.8278979999999999E-2</v>
      </c>
      <c r="DB949" s="53">
        <v>4.626446E-2</v>
      </c>
      <c r="DC949" s="53">
        <v>5.108679E-2</v>
      </c>
      <c r="DD949" s="53">
        <v>4.614774E-2</v>
      </c>
      <c r="DE949" s="53">
        <v>4.6742970000000002E-2</v>
      </c>
      <c r="DF949" s="53">
        <v>3.004283E-2</v>
      </c>
      <c r="DG949" s="53">
        <v>2.844354E-2</v>
      </c>
      <c r="DH949" s="53">
        <v>1.0014479999999999E-2</v>
      </c>
      <c r="DI949" s="53">
        <v>1.8541869999999998E-2</v>
      </c>
      <c r="DJ949" s="53">
        <v>4.6195899999999998E-2</v>
      </c>
      <c r="DK949" s="53">
        <v>7.8485869999999999E-2</v>
      </c>
      <c r="DL949" s="53">
        <v>7.6691430000000005E-2</v>
      </c>
      <c r="DM949" s="53">
        <v>8.5512519999999995E-2</v>
      </c>
      <c r="DN949" s="53">
        <v>6.7393599999999998E-2</v>
      </c>
      <c r="DO949" s="53">
        <v>7.1866620000000006E-2</v>
      </c>
      <c r="DP949" s="53">
        <v>7.7602779999999996E-2</v>
      </c>
      <c r="DQ949" s="53">
        <v>8.2223669999999999E-2</v>
      </c>
      <c r="DR949" s="53">
        <v>7.6150179999999998E-2</v>
      </c>
      <c r="DS949" s="53">
        <v>8.2427379999999995E-2</v>
      </c>
      <c r="DT949" s="53">
        <v>8.5309159999999995E-2</v>
      </c>
      <c r="DU949" s="53">
        <v>9.3239539999999996E-2</v>
      </c>
      <c r="DV949" s="53">
        <v>9.4050190000000006E-2</v>
      </c>
      <c r="DW949" s="53">
        <v>7.1750040000000001E-2</v>
      </c>
      <c r="DX949" s="53">
        <v>4.4057029999999997E-2</v>
      </c>
      <c r="DY949" s="53">
        <v>7.1113640000000006E-2</v>
      </c>
      <c r="DZ949" s="53">
        <v>6.8056770000000003E-2</v>
      </c>
      <c r="EA949" s="53">
        <v>7.0468799999999998E-2</v>
      </c>
      <c r="EB949" s="53">
        <v>6.4415520000000004E-2</v>
      </c>
      <c r="EC949" s="53">
        <v>6.7006919999999998E-2</v>
      </c>
      <c r="ED949" s="53">
        <v>4.910813E-2</v>
      </c>
      <c r="EE949" s="53">
        <v>4.7130459999999999E-2</v>
      </c>
      <c r="EF949" s="53">
        <v>3.3069330000000001E-2</v>
      </c>
      <c r="EG949" s="53">
        <v>4.5431920000000001E-2</v>
      </c>
      <c r="EH949" s="53">
        <v>7.9610959999999995E-2</v>
      </c>
      <c r="EI949" s="53">
        <v>0.12150439</v>
      </c>
      <c r="EJ949" s="53">
        <v>0.12097613</v>
      </c>
      <c r="EK949" s="53">
        <v>0.13140178</v>
      </c>
      <c r="EL949" s="53">
        <v>0.11375523</v>
      </c>
      <c r="EM949" s="53">
        <v>0.12078</v>
      </c>
      <c r="EN949" s="53">
        <v>0.12745250999999999</v>
      </c>
      <c r="EO949" s="53">
        <v>0.13299426</v>
      </c>
      <c r="EP949" s="53">
        <v>0.12416002</v>
      </c>
      <c r="EQ949" s="53">
        <v>0.12606782999999999</v>
      </c>
      <c r="ER949" s="53">
        <v>0.12843296000000001</v>
      </c>
      <c r="ES949" s="53">
        <v>0.13580450999999999</v>
      </c>
      <c r="ET949" s="53">
        <v>0.12907120999999999</v>
      </c>
      <c r="EU949" s="53">
        <v>0.10226617</v>
      </c>
      <c r="EV949" s="53">
        <v>6.6726880000000002E-2</v>
      </c>
      <c r="EW949" s="53">
        <v>71.158209999999997</v>
      </c>
      <c r="EX949" s="53">
        <v>69.985119999999995</v>
      </c>
      <c r="EY949" s="53">
        <v>68.639880000000005</v>
      </c>
      <c r="EZ949" s="53">
        <v>67.417370000000005</v>
      </c>
      <c r="FA949" s="53">
        <v>66.036479999999997</v>
      </c>
      <c r="FB949" s="53">
        <v>64.998040000000003</v>
      </c>
      <c r="FC949" s="53">
        <v>64.681120000000007</v>
      </c>
      <c r="FD949" s="53">
        <v>66.557429999999997</v>
      </c>
      <c r="FE949" s="53">
        <v>69.792869999999994</v>
      </c>
      <c r="FF949" s="53">
        <v>73.344890000000007</v>
      </c>
      <c r="FG949" s="53">
        <v>76.944050000000004</v>
      </c>
      <c r="FH949" s="53">
        <v>80.706639999999993</v>
      </c>
      <c r="FI949" s="53">
        <v>83.871729999999999</v>
      </c>
      <c r="FJ949" s="53">
        <v>86.700749999999999</v>
      </c>
      <c r="FK949" s="53">
        <v>89.375330000000005</v>
      </c>
      <c r="FL949" s="53">
        <v>91.00752</v>
      </c>
      <c r="FM949" s="53">
        <v>91.110929999999996</v>
      </c>
      <c r="FN949" s="53">
        <v>89.998199999999997</v>
      </c>
      <c r="FO949" s="53">
        <v>87.755560000000003</v>
      </c>
      <c r="FP949" s="53">
        <v>84.607990000000001</v>
      </c>
      <c r="FQ949" s="53">
        <v>79.922449999999998</v>
      </c>
      <c r="FR949" s="53">
        <v>76.157880000000006</v>
      </c>
      <c r="FS949" s="53">
        <v>73.191100000000006</v>
      </c>
      <c r="FT949" s="53">
        <v>70.945350000000005</v>
      </c>
      <c r="FU949" s="53">
        <v>382</v>
      </c>
      <c r="FV949" s="53">
        <v>487.2</v>
      </c>
      <c r="FW949" s="53">
        <v>24.215789999999998</v>
      </c>
      <c r="FX949" s="53">
        <v>1</v>
      </c>
    </row>
    <row r="950" spans="1:180" x14ac:dyDescent="0.3">
      <c r="A950" t="s">
        <v>174</v>
      </c>
      <c r="B950" t="s">
        <v>250</v>
      </c>
      <c r="C950" t="s">
        <v>0</v>
      </c>
      <c r="D950" t="s">
        <v>227</v>
      </c>
      <c r="E950" t="s">
        <v>187</v>
      </c>
      <c r="F950" t="s">
        <v>236</v>
      </c>
      <c r="G950" t="s">
        <v>242</v>
      </c>
      <c r="H950" s="53">
        <v>107</v>
      </c>
      <c r="I950" s="53">
        <v>0.16028632000000001</v>
      </c>
      <c r="J950" s="53">
        <v>0.15723777999999999</v>
      </c>
      <c r="K950" s="53">
        <v>0.15716437999999999</v>
      </c>
      <c r="L950" s="53">
        <v>0.15479701000000001</v>
      </c>
      <c r="M950" s="53">
        <v>0.15663077</v>
      </c>
      <c r="N950" s="53">
        <v>0.16254283999999999</v>
      </c>
      <c r="O950" s="53">
        <v>0.18201995000000001</v>
      </c>
      <c r="P950" s="53">
        <v>0.18295406</v>
      </c>
      <c r="Q950" s="53">
        <v>0.18852009</v>
      </c>
      <c r="R950" s="53">
        <v>0.19402674</v>
      </c>
      <c r="S950" s="53">
        <v>0.21098280999999999</v>
      </c>
      <c r="T950" s="53">
        <v>0.20194934</v>
      </c>
      <c r="U950" s="53">
        <v>0.18461084</v>
      </c>
      <c r="V950" s="53">
        <v>0.17280575000000001</v>
      </c>
      <c r="W950" s="53">
        <v>0.17165282000000001</v>
      </c>
      <c r="X950" s="53">
        <v>0.16245477999999999</v>
      </c>
      <c r="Y950" s="53">
        <v>0.16775182</v>
      </c>
      <c r="Z950" s="53">
        <v>0.15023142</v>
      </c>
      <c r="AA950" s="53">
        <v>0.15325952000000001</v>
      </c>
      <c r="AB950" s="53">
        <v>0.14827108</v>
      </c>
      <c r="AC950" s="53">
        <v>0.16179790999999999</v>
      </c>
      <c r="AD950" s="53">
        <v>0.17778927</v>
      </c>
      <c r="AE950" s="53">
        <v>0.16751182000000001</v>
      </c>
      <c r="AF950" s="53">
        <v>0.15356447000000001</v>
      </c>
      <c r="AG950" s="53">
        <v>-1.8182879999999998E-2</v>
      </c>
      <c r="AH950" s="53">
        <v>-2.0635259999999999E-2</v>
      </c>
      <c r="AI950" s="53">
        <v>-1.7924579999999999E-2</v>
      </c>
      <c r="AJ950" s="53">
        <v>-1.453665E-2</v>
      </c>
      <c r="AK950" s="53">
        <v>-1.458955E-2</v>
      </c>
      <c r="AL950" s="53">
        <v>-2.5004780000000001E-2</v>
      </c>
      <c r="AM950" s="53">
        <v>-2.1174539999999999E-2</v>
      </c>
      <c r="AN950" s="53">
        <v>-3.092661E-2</v>
      </c>
      <c r="AO950" s="53">
        <v>-2.646985E-2</v>
      </c>
      <c r="AP950" s="53">
        <v>-2.72873E-2</v>
      </c>
      <c r="AQ950" s="53">
        <v>-1.456408E-2</v>
      </c>
      <c r="AR950" s="53">
        <v>-2.068331E-2</v>
      </c>
      <c r="AS950" s="53">
        <v>-3.4497069999999998E-2</v>
      </c>
      <c r="AT950" s="53">
        <v>-3.8469240000000002E-2</v>
      </c>
      <c r="AU950" s="53">
        <v>-3.7067000000000003E-2</v>
      </c>
      <c r="AV950" s="53">
        <v>-3.8620509999999997E-2</v>
      </c>
      <c r="AW950" s="53">
        <v>-3.745855E-2</v>
      </c>
      <c r="AX950" s="53">
        <v>-5.0579689999999997E-2</v>
      </c>
      <c r="AY950" s="53">
        <v>-3.9061209999999999E-2</v>
      </c>
      <c r="AZ950" s="53">
        <v>-3.8245910000000001E-2</v>
      </c>
      <c r="BA950" s="53">
        <v>-3.0313400000000001E-2</v>
      </c>
      <c r="BB950" s="53">
        <v>-1.6910000000000001E-2</v>
      </c>
      <c r="BC950" s="53">
        <v>-2.3550669999999999E-2</v>
      </c>
      <c r="BD950" s="53">
        <v>-2.8424729999999999E-2</v>
      </c>
      <c r="BE950" s="53">
        <v>-2.1079599999999999E-3</v>
      </c>
      <c r="BF950" s="53">
        <v>-4.2415500000000002E-3</v>
      </c>
      <c r="BG950" s="53">
        <v>-1.7303100000000001E-3</v>
      </c>
      <c r="BH950" s="53">
        <v>4.7275000000000003E-4</v>
      </c>
      <c r="BI950" s="53">
        <v>1.2804800000000001E-3</v>
      </c>
      <c r="BJ950" s="53">
        <v>-1.0282309999999999E-2</v>
      </c>
      <c r="BK950" s="53">
        <v>-4.5183699999999999E-3</v>
      </c>
      <c r="BL950" s="53">
        <v>-1.27359E-2</v>
      </c>
      <c r="BM950" s="53">
        <v>-6.2414499999999999E-3</v>
      </c>
      <c r="BN950" s="53">
        <v>-5.0715400000000002E-3</v>
      </c>
      <c r="BO950" s="53">
        <v>1.294709E-2</v>
      </c>
      <c r="BP950" s="53">
        <v>6.9094300000000003E-3</v>
      </c>
      <c r="BQ950" s="53">
        <v>-4.8758999999999999E-3</v>
      </c>
      <c r="BR950" s="53">
        <v>-9.7281199999999998E-3</v>
      </c>
      <c r="BS950" s="53">
        <v>-7.6315699999999998E-3</v>
      </c>
      <c r="BT950" s="53">
        <v>-9.1182199999999998E-3</v>
      </c>
      <c r="BU950" s="53">
        <v>-2.9312000000000001E-3</v>
      </c>
      <c r="BV950" s="53">
        <v>-1.2599849999999999E-2</v>
      </c>
      <c r="BW950" s="53">
        <v>-3.8136200000000002E-3</v>
      </c>
      <c r="BX950" s="53">
        <v>-5.6098099999999998E-3</v>
      </c>
      <c r="BY950" s="53">
        <v>-5.0869999999999999E-5</v>
      </c>
      <c r="BZ950" s="53">
        <v>1.0852250000000001E-2</v>
      </c>
      <c r="CA950" s="53">
        <v>-1.5894500000000001E-3</v>
      </c>
      <c r="CB950" s="53">
        <v>-1.0493270000000001E-2</v>
      </c>
      <c r="CC950" s="53">
        <v>9.0254700000000007E-3</v>
      </c>
      <c r="CD950" s="53">
        <v>7.1126899999999996E-3</v>
      </c>
      <c r="CE950" s="53">
        <v>9.4857899999999992E-3</v>
      </c>
      <c r="CF950" s="53">
        <v>1.086821E-2</v>
      </c>
      <c r="CG950" s="53">
        <v>1.227201E-2</v>
      </c>
      <c r="CH950" s="53">
        <v>-8.5589999999999999E-5</v>
      </c>
      <c r="CI950" s="53">
        <v>7.0176400000000003E-3</v>
      </c>
      <c r="CJ950" s="53">
        <v>-1.3706999999999999E-4</v>
      </c>
      <c r="CK950" s="53">
        <v>7.76868E-3</v>
      </c>
      <c r="CL950" s="53">
        <v>1.0315019999999999E-2</v>
      </c>
      <c r="CM950" s="53">
        <v>3.200124E-2</v>
      </c>
      <c r="CN950" s="53">
        <v>2.6020089999999999E-2</v>
      </c>
      <c r="CO950" s="53">
        <v>1.563962E-2</v>
      </c>
      <c r="CP950" s="53">
        <v>1.017789E-2</v>
      </c>
      <c r="CQ950" s="53">
        <v>1.2755310000000001E-2</v>
      </c>
      <c r="CR950" s="53">
        <v>1.1314980000000001E-2</v>
      </c>
      <c r="CS950" s="53">
        <v>2.098235E-2</v>
      </c>
      <c r="CT950" s="53">
        <v>1.3704879999999999E-2</v>
      </c>
      <c r="CU950" s="53">
        <v>2.0598740000000001E-2</v>
      </c>
      <c r="CV950" s="53">
        <v>1.699386E-2</v>
      </c>
      <c r="CW950" s="53">
        <v>2.090887E-2</v>
      </c>
      <c r="CX950" s="53">
        <v>3.0080300000000001E-2</v>
      </c>
      <c r="CY950" s="53">
        <v>1.362082E-2</v>
      </c>
      <c r="CZ950" s="53">
        <v>1.9260200000000001E-3</v>
      </c>
      <c r="DA950" s="53">
        <v>2.0158909999999999E-2</v>
      </c>
      <c r="DB950" s="53">
        <v>1.8466920000000001E-2</v>
      </c>
      <c r="DC950" s="53">
        <v>2.0701890000000001E-2</v>
      </c>
      <c r="DD950" s="53">
        <v>2.126368E-2</v>
      </c>
      <c r="DE950" s="53">
        <v>2.3263539999999999E-2</v>
      </c>
      <c r="DF950" s="53">
        <v>1.0111139999999999E-2</v>
      </c>
      <c r="DG950" s="53">
        <v>1.855364E-2</v>
      </c>
      <c r="DH950" s="53">
        <v>1.2461750000000001E-2</v>
      </c>
      <c r="DI950" s="53">
        <v>2.1778809999999999E-2</v>
      </c>
      <c r="DJ950" s="53">
        <v>2.570159E-2</v>
      </c>
      <c r="DK950" s="53">
        <v>5.1055389999999999E-2</v>
      </c>
      <c r="DL950" s="53">
        <v>4.5130740000000003E-2</v>
      </c>
      <c r="DM950" s="53">
        <v>3.6155149999999997E-2</v>
      </c>
      <c r="DN950" s="53">
        <v>3.0083909999999998E-2</v>
      </c>
      <c r="DO950" s="53">
        <v>3.3142199999999997E-2</v>
      </c>
      <c r="DP950" s="53">
        <v>3.1748180000000001E-2</v>
      </c>
      <c r="DQ950" s="53">
        <v>4.4895879999999999E-2</v>
      </c>
      <c r="DR950" s="53">
        <v>4.0009599999999999E-2</v>
      </c>
      <c r="DS950" s="53">
        <v>4.501111E-2</v>
      </c>
      <c r="DT950" s="53">
        <v>3.9597519999999997E-2</v>
      </c>
      <c r="DU950" s="53">
        <v>4.1868610000000001E-2</v>
      </c>
      <c r="DV950" s="53">
        <v>4.9308350000000001E-2</v>
      </c>
      <c r="DW950" s="53">
        <v>2.8831099999999998E-2</v>
      </c>
      <c r="DX950" s="53">
        <v>1.43453E-2</v>
      </c>
      <c r="DY950" s="53">
        <v>3.6233830000000002E-2</v>
      </c>
      <c r="DZ950" s="53">
        <v>3.4860620000000002E-2</v>
      </c>
      <c r="EA950" s="53">
        <v>3.6896159999999997E-2</v>
      </c>
      <c r="EB950" s="53">
        <v>3.6273090000000001E-2</v>
      </c>
      <c r="EC950" s="53">
        <v>3.9133580000000001E-2</v>
      </c>
      <c r="ED950" s="53">
        <v>2.4833600000000001E-2</v>
      </c>
      <c r="EE950" s="53">
        <v>3.5209810000000001E-2</v>
      </c>
      <c r="EF950" s="53">
        <v>3.0652459999999999E-2</v>
      </c>
      <c r="EG950" s="53">
        <v>4.2007200000000001E-2</v>
      </c>
      <c r="EH950" s="53">
        <v>4.7917349999999997E-2</v>
      </c>
      <c r="EI950" s="53">
        <v>7.8566559999999994E-2</v>
      </c>
      <c r="EJ950" s="53">
        <v>7.2723490000000002E-2</v>
      </c>
      <c r="EK950" s="53">
        <v>6.5776299999999996E-2</v>
      </c>
      <c r="EL950" s="53">
        <v>5.8825019999999999E-2</v>
      </c>
      <c r="EM950" s="53">
        <v>6.257762E-2</v>
      </c>
      <c r="EN950" s="53">
        <v>6.1250470000000001E-2</v>
      </c>
      <c r="EO950" s="53">
        <v>7.9423240000000006E-2</v>
      </c>
      <c r="EP950" s="53">
        <v>7.7989439999999993E-2</v>
      </c>
      <c r="EQ950" s="53">
        <v>8.0258689999999994E-2</v>
      </c>
      <c r="ER950" s="53">
        <v>7.2233629999999993E-2</v>
      </c>
      <c r="ES950" s="53">
        <v>7.2131139999999996E-2</v>
      </c>
      <c r="ET950" s="53">
        <v>7.7070600000000003E-2</v>
      </c>
      <c r="EU950" s="53">
        <v>5.079231E-2</v>
      </c>
      <c r="EV950" s="53">
        <v>3.2276770000000003E-2</v>
      </c>
      <c r="EW950" s="53">
        <v>67.500240000000005</v>
      </c>
      <c r="EX950" s="53">
        <v>66.361500000000007</v>
      </c>
      <c r="EY950" s="53">
        <v>65.309619999999995</v>
      </c>
      <c r="EZ950" s="53">
        <v>64.327460000000002</v>
      </c>
      <c r="FA950" s="53">
        <v>63.48536</v>
      </c>
      <c r="FB950" s="53">
        <v>62.609000000000002</v>
      </c>
      <c r="FC950" s="53">
        <v>62.651539999999997</v>
      </c>
      <c r="FD950" s="53">
        <v>64.968940000000003</v>
      </c>
      <c r="FE950" s="53">
        <v>68.128979999999999</v>
      </c>
      <c r="FF950" s="53">
        <v>71.526120000000006</v>
      </c>
      <c r="FG950" s="53">
        <v>74.936940000000007</v>
      </c>
      <c r="FH950" s="53">
        <v>78.101140000000001</v>
      </c>
      <c r="FI950" s="53">
        <v>81.082220000000007</v>
      </c>
      <c r="FJ950" s="53">
        <v>83.763630000000006</v>
      </c>
      <c r="FK950" s="53">
        <v>85.563059999999993</v>
      </c>
      <c r="FL950" s="53">
        <v>86.580619999999996</v>
      </c>
      <c r="FM950" s="53">
        <v>86.699070000000006</v>
      </c>
      <c r="FN950" s="53">
        <v>85.848460000000003</v>
      </c>
      <c r="FO950" s="53">
        <v>84.048789999999997</v>
      </c>
      <c r="FP950" s="53">
        <v>80.783550000000005</v>
      </c>
      <c r="FQ950" s="53">
        <v>76.278620000000004</v>
      </c>
      <c r="FR950" s="53">
        <v>73.073419999999999</v>
      </c>
      <c r="FS950" s="53">
        <v>70.897490000000005</v>
      </c>
      <c r="FT950" s="53">
        <v>69.188419999999994</v>
      </c>
      <c r="FU950" s="53">
        <v>382</v>
      </c>
      <c r="FV950" s="53">
        <v>487.2</v>
      </c>
      <c r="FW950" s="53">
        <v>24.215789999999998</v>
      </c>
      <c r="FX950" s="53">
        <v>1</v>
      </c>
    </row>
    <row r="951" spans="1:180" x14ac:dyDescent="0.3">
      <c r="A951" t="s">
        <v>174</v>
      </c>
      <c r="B951" t="s">
        <v>250</v>
      </c>
      <c r="C951" t="s">
        <v>0</v>
      </c>
      <c r="D951" t="s">
        <v>248</v>
      </c>
      <c r="E951" t="s">
        <v>189</v>
      </c>
      <c r="F951" t="s">
        <v>236</v>
      </c>
      <c r="G951" t="s">
        <v>242</v>
      </c>
      <c r="H951" s="53">
        <v>107</v>
      </c>
      <c r="I951" s="53">
        <v>0.11951911</v>
      </c>
      <c r="J951" s="53">
        <v>0.13939382</v>
      </c>
      <c r="K951" s="53">
        <v>0.14010869000000001</v>
      </c>
      <c r="L951" s="53">
        <v>0.12963489</v>
      </c>
      <c r="M951" s="53">
        <v>0.12510911</v>
      </c>
      <c r="N951" s="53">
        <v>0.13177810000000001</v>
      </c>
      <c r="O951" s="53">
        <v>0.12975803999999999</v>
      </c>
      <c r="P951" s="53">
        <v>0.13390332999999999</v>
      </c>
      <c r="Q951" s="53">
        <v>0.14632806000000001</v>
      </c>
      <c r="R951" s="53">
        <v>0.15523186</v>
      </c>
      <c r="S951" s="53">
        <v>0.16691882</v>
      </c>
      <c r="T951" s="53">
        <v>0.18280521999999999</v>
      </c>
      <c r="U951" s="53">
        <v>0.18000074999999999</v>
      </c>
      <c r="V951" s="53">
        <v>0.16880695000000001</v>
      </c>
      <c r="W951" s="53">
        <v>0.19520855000000001</v>
      </c>
      <c r="X951" s="53">
        <v>0.19056454</v>
      </c>
      <c r="Y951" s="53">
        <v>0.18428032</v>
      </c>
      <c r="Z951" s="53">
        <v>0.15756444999999999</v>
      </c>
      <c r="AA951" s="53">
        <v>0.15515973999999999</v>
      </c>
      <c r="AB951" s="53">
        <v>0.15316879</v>
      </c>
      <c r="AC951" s="53">
        <v>0.15235195000000001</v>
      </c>
      <c r="AD951" s="53">
        <v>0.15704101000000001</v>
      </c>
      <c r="AE951" s="53">
        <v>0.12072874</v>
      </c>
      <c r="AF951" s="53">
        <v>8.5989529999999995E-2</v>
      </c>
      <c r="AG951" s="53">
        <v>-8.2395670000000004E-2</v>
      </c>
      <c r="AH951" s="53">
        <v>-5.1048419999999997E-2</v>
      </c>
      <c r="AI951" s="53">
        <v>-4.134753E-2</v>
      </c>
      <c r="AJ951" s="53">
        <v>-4.7381069999999997E-2</v>
      </c>
      <c r="AK951" s="53">
        <v>-5.0530079999999998E-2</v>
      </c>
      <c r="AL951" s="53">
        <v>-5.5397679999999998E-2</v>
      </c>
      <c r="AM951" s="53">
        <v>-6.072002E-2</v>
      </c>
      <c r="AN951" s="53">
        <v>-6.1611350000000002E-2</v>
      </c>
      <c r="AO951" s="53">
        <v>-5.0101710000000001E-2</v>
      </c>
      <c r="AP951" s="53">
        <v>-5.7252690000000002E-2</v>
      </c>
      <c r="AQ951" s="53">
        <v>-5.2542680000000001E-2</v>
      </c>
      <c r="AR951" s="53">
        <v>-3.6828739999999999E-2</v>
      </c>
      <c r="AS951" s="53">
        <v>-4.2744549999999999E-2</v>
      </c>
      <c r="AT951" s="53">
        <v>-6.0014070000000003E-2</v>
      </c>
      <c r="AU951" s="53">
        <v>-3.7815729999999999E-2</v>
      </c>
      <c r="AV951" s="53">
        <v>-3.6610719999999999E-2</v>
      </c>
      <c r="AW951" s="53">
        <v>-4.0259549999999998E-2</v>
      </c>
      <c r="AX951" s="53">
        <v>-5.0497100000000003E-2</v>
      </c>
      <c r="AY951" s="53">
        <v>-4.1579459999999999E-2</v>
      </c>
      <c r="AZ951" s="53">
        <v>-2.8883559999999999E-2</v>
      </c>
      <c r="BA951" s="53">
        <v>-3.5715999999999998E-2</v>
      </c>
      <c r="BB951" s="53">
        <v>-3.4794319999999997E-2</v>
      </c>
      <c r="BC951" s="53">
        <v>-6.3366309999999995E-2</v>
      </c>
      <c r="BD951" s="53">
        <v>-0.10518682</v>
      </c>
      <c r="BE951" s="53">
        <v>-5.1520219999999999E-2</v>
      </c>
      <c r="BF951" s="53">
        <v>-2.4528990000000001E-2</v>
      </c>
      <c r="BG951" s="53">
        <v>-1.7354439999999999E-2</v>
      </c>
      <c r="BH951" s="53">
        <v>-2.504551E-2</v>
      </c>
      <c r="BI951" s="53">
        <v>-2.7921149999999999E-2</v>
      </c>
      <c r="BJ951" s="53">
        <v>-3.2771250000000002E-2</v>
      </c>
      <c r="BK951" s="53">
        <v>-3.7818270000000001E-2</v>
      </c>
      <c r="BL951" s="53">
        <v>-3.7461290000000001E-2</v>
      </c>
      <c r="BM951" s="53">
        <v>-2.3675270000000002E-2</v>
      </c>
      <c r="BN951" s="53">
        <v>-2.346051E-2</v>
      </c>
      <c r="BO951" s="53">
        <v>-1.159308E-2</v>
      </c>
      <c r="BP951" s="53">
        <v>6.5323200000000003E-3</v>
      </c>
      <c r="BQ951" s="53">
        <v>3.3972300000000002E-3</v>
      </c>
      <c r="BR951" s="53">
        <v>-1.1289250000000001E-2</v>
      </c>
      <c r="BS951" s="53">
        <v>1.51448E-2</v>
      </c>
      <c r="BT951" s="53">
        <v>1.502773E-2</v>
      </c>
      <c r="BU951" s="53">
        <v>1.4046360000000001E-2</v>
      </c>
      <c r="BV951" s="53">
        <v>5.8790000000000003E-4</v>
      </c>
      <c r="BW951" s="53">
        <v>6.8041899999999999E-3</v>
      </c>
      <c r="BX951" s="53">
        <v>1.223133E-2</v>
      </c>
      <c r="BY951" s="53">
        <v>1.43491E-3</v>
      </c>
      <c r="BZ951" s="53">
        <v>5.5588999999999996E-4</v>
      </c>
      <c r="CA951" s="53">
        <v>-3.5095179999999997E-2</v>
      </c>
      <c r="CB951" s="53">
        <v>-7.1223889999999998E-2</v>
      </c>
      <c r="CC951" s="53">
        <v>-3.013598E-2</v>
      </c>
      <c r="CD951" s="53">
        <v>-6.1617199999999999E-3</v>
      </c>
      <c r="CE951" s="53">
        <v>-7.3689999999999997E-4</v>
      </c>
      <c r="CF951" s="53">
        <v>-9.5759699999999996E-3</v>
      </c>
      <c r="CG951" s="53">
        <v>-1.226227E-2</v>
      </c>
      <c r="CH951" s="53">
        <v>-1.7100270000000001E-2</v>
      </c>
      <c r="CI951" s="53">
        <v>-2.1956590000000002E-2</v>
      </c>
      <c r="CJ951" s="53">
        <v>-2.073504E-2</v>
      </c>
      <c r="CK951" s="53">
        <v>-5.3724100000000002E-3</v>
      </c>
      <c r="CL951" s="53">
        <v>-5.6150000000000003E-5</v>
      </c>
      <c r="CM951" s="53">
        <v>1.676849E-2</v>
      </c>
      <c r="CN951" s="53">
        <v>3.6564050000000001E-2</v>
      </c>
      <c r="CO951" s="53">
        <v>3.5354900000000002E-2</v>
      </c>
      <c r="CP951" s="53">
        <v>2.245743E-2</v>
      </c>
      <c r="CQ951" s="53">
        <v>5.1825110000000001E-2</v>
      </c>
      <c r="CR951" s="53">
        <v>5.0792360000000002E-2</v>
      </c>
      <c r="CS951" s="53">
        <v>5.165848E-2</v>
      </c>
      <c r="CT951" s="53">
        <v>3.5969229999999998E-2</v>
      </c>
      <c r="CU951" s="53">
        <v>4.0314570000000001E-2</v>
      </c>
      <c r="CV951" s="53">
        <v>4.070737E-2</v>
      </c>
      <c r="CW951" s="53">
        <v>2.7165519999999999E-2</v>
      </c>
      <c r="CX951" s="53">
        <v>2.5039329999999999E-2</v>
      </c>
      <c r="CY951" s="53">
        <v>-1.5514679999999999E-2</v>
      </c>
      <c r="CZ951" s="53">
        <v>-4.7701250000000001E-2</v>
      </c>
      <c r="DA951" s="53">
        <v>-8.7517399999999992E-3</v>
      </c>
      <c r="DB951" s="53">
        <v>1.2205550000000001E-2</v>
      </c>
      <c r="DC951" s="53">
        <v>1.5880640000000001E-2</v>
      </c>
      <c r="DD951" s="53">
        <v>5.8935699999999999E-3</v>
      </c>
      <c r="DE951" s="53">
        <v>3.39661E-3</v>
      </c>
      <c r="DF951" s="53">
        <v>-1.4292700000000001E-3</v>
      </c>
      <c r="DG951" s="53">
        <v>-6.0949100000000003E-3</v>
      </c>
      <c r="DH951" s="53">
        <v>-4.00878E-3</v>
      </c>
      <c r="DI951" s="53">
        <v>1.2930469999999999E-2</v>
      </c>
      <c r="DJ951" s="53">
        <v>2.3348210000000001E-2</v>
      </c>
      <c r="DK951" s="53">
        <v>4.5130070000000001E-2</v>
      </c>
      <c r="DL951" s="53">
        <v>6.6595790000000002E-2</v>
      </c>
      <c r="DM951" s="53">
        <v>6.7312559999999994E-2</v>
      </c>
      <c r="DN951" s="53">
        <v>5.62041E-2</v>
      </c>
      <c r="DO951" s="53">
        <v>8.8505410000000007E-2</v>
      </c>
      <c r="DP951" s="53">
        <v>8.6557010000000004E-2</v>
      </c>
      <c r="DQ951" s="53">
        <v>8.9270589999999997E-2</v>
      </c>
      <c r="DR951" s="53">
        <v>7.1350540000000004E-2</v>
      </c>
      <c r="DS951" s="53">
        <v>7.382495E-2</v>
      </c>
      <c r="DT951" s="53">
        <v>6.9183419999999995E-2</v>
      </c>
      <c r="DU951" s="53">
        <v>5.2896119999999998E-2</v>
      </c>
      <c r="DV951" s="53">
        <v>4.9522770000000001E-2</v>
      </c>
      <c r="DW951" s="53">
        <v>4.0658200000000004E-3</v>
      </c>
      <c r="DX951" s="53">
        <v>-2.4178620000000001E-2</v>
      </c>
      <c r="DY951" s="53">
        <v>2.2123719999999999E-2</v>
      </c>
      <c r="DZ951" s="53">
        <v>3.8724969999999997E-2</v>
      </c>
      <c r="EA951" s="53">
        <v>3.9873730000000003E-2</v>
      </c>
      <c r="EB951" s="53">
        <v>2.8229130000000002E-2</v>
      </c>
      <c r="EC951" s="53">
        <v>2.6005540000000001E-2</v>
      </c>
      <c r="ED951" s="53">
        <v>2.119714E-2</v>
      </c>
      <c r="EE951" s="53">
        <v>1.680682E-2</v>
      </c>
      <c r="EF951" s="53">
        <v>2.0141280000000001E-2</v>
      </c>
      <c r="EG951" s="53">
        <v>3.9356910000000002E-2</v>
      </c>
      <c r="EH951" s="53">
        <v>5.7140400000000001E-2</v>
      </c>
      <c r="EI951" s="53">
        <v>8.6079680000000006E-2</v>
      </c>
      <c r="EJ951" s="53">
        <v>0.10995684</v>
      </c>
      <c r="EK951" s="53">
        <v>0.11345435</v>
      </c>
      <c r="EL951" s="53">
        <v>0.10492893</v>
      </c>
      <c r="EM951" s="53">
        <v>0.14146597999999999</v>
      </c>
      <c r="EN951" s="53">
        <v>0.13819542000000001</v>
      </c>
      <c r="EO951" s="53">
        <v>0.14357644999999999</v>
      </c>
      <c r="EP951" s="53">
        <v>0.12243561</v>
      </c>
      <c r="EQ951" s="53">
        <v>0.12220855</v>
      </c>
      <c r="ER951" s="53">
        <v>0.11029828</v>
      </c>
      <c r="ES951" s="53">
        <v>9.0047039999999995E-2</v>
      </c>
      <c r="ET951" s="53">
        <v>8.4872980000000001E-2</v>
      </c>
      <c r="EU951" s="53">
        <v>3.2336950000000003E-2</v>
      </c>
      <c r="EV951" s="53">
        <v>9.7843300000000008E-3</v>
      </c>
      <c r="EW951" s="53">
        <v>73.201999999999998</v>
      </c>
      <c r="EX951" s="53">
        <v>71.58493</v>
      </c>
      <c r="EY951" s="53">
        <v>70.075479999999999</v>
      </c>
      <c r="EZ951" s="53">
        <v>68.679900000000004</v>
      </c>
      <c r="FA951" s="53">
        <v>67.91695</v>
      </c>
      <c r="FB951" s="53">
        <v>67.033010000000004</v>
      </c>
      <c r="FC951" s="53">
        <v>66.339439999999996</v>
      </c>
      <c r="FD951" s="53">
        <v>66.780109999999993</v>
      </c>
      <c r="FE951" s="53">
        <v>69.488370000000003</v>
      </c>
      <c r="FF951" s="53">
        <v>72.952299999999994</v>
      </c>
      <c r="FG951" s="53">
        <v>76.990399999999994</v>
      </c>
      <c r="FH951" s="53">
        <v>80.826350000000005</v>
      </c>
      <c r="FI951" s="53">
        <v>84.397900000000007</v>
      </c>
      <c r="FJ951" s="53">
        <v>87.285340000000005</v>
      </c>
      <c r="FK951" s="53">
        <v>89.656490000000005</v>
      </c>
      <c r="FL951" s="53">
        <v>91.676410000000004</v>
      </c>
      <c r="FM951" s="53">
        <v>92.119690000000006</v>
      </c>
      <c r="FN951" s="53">
        <v>90.872159999999994</v>
      </c>
      <c r="FO951" s="53">
        <v>89.100059999999999</v>
      </c>
      <c r="FP951" s="53">
        <v>85.381320000000002</v>
      </c>
      <c r="FQ951" s="53">
        <v>81.161720000000003</v>
      </c>
      <c r="FR951" s="53">
        <v>77.771090000000001</v>
      </c>
      <c r="FS951" s="53">
        <v>75.447940000000003</v>
      </c>
      <c r="FT951" s="53">
        <v>73.826070000000001</v>
      </c>
      <c r="FU951" s="53">
        <v>382</v>
      </c>
      <c r="FV951" s="53">
        <v>446.06099999999998</v>
      </c>
      <c r="FW951" s="53">
        <v>20.49898</v>
      </c>
      <c r="FX951" s="53">
        <v>1</v>
      </c>
    </row>
    <row r="952" spans="1:180" x14ac:dyDescent="0.3">
      <c r="A952" t="s">
        <v>174</v>
      </c>
      <c r="B952" t="s">
        <v>250</v>
      </c>
      <c r="C952" t="s">
        <v>0</v>
      </c>
      <c r="D952" t="s">
        <v>248</v>
      </c>
      <c r="E952" t="s">
        <v>188</v>
      </c>
      <c r="F952" t="s">
        <v>236</v>
      </c>
      <c r="G952" t="s">
        <v>242</v>
      </c>
      <c r="H952" s="53">
        <v>107</v>
      </c>
      <c r="I952" s="53">
        <v>0.16794046000000001</v>
      </c>
      <c r="J952" s="53">
        <v>0.16247501</v>
      </c>
      <c r="K952" s="53">
        <v>0.17442732999999999</v>
      </c>
      <c r="L952" s="53">
        <v>0.16305067000000001</v>
      </c>
      <c r="M952" s="53">
        <v>0.15862643000000001</v>
      </c>
      <c r="N952" s="53">
        <v>0.15614798999999999</v>
      </c>
      <c r="O952" s="53">
        <v>0.17038540999999999</v>
      </c>
      <c r="P952" s="53">
        <v>0.17185987</v>
      </c>
      <c r="Q952" s="53">
        <v>0.18931638000000001</v>
      </c>
      <c r="R952" s="53">
        <v>0.21633485</v>
      </c>
      <c r="S952" s="53">
        <v>0.22845709</v>
      </c>
      <c r="T952" s="53">
        <v>0.23880709</v>
      </c>
      <c r="U952" s="53">
        <v>0.25941701</v>
      </c>
      <c r="V952" s="53">
        <v>0.24266894</v>
      </c>
      <c r="W952" s="53">
        <v>0.23980423000000001</v>
      </c>
      <c r="X952" s="53">
        <v>0.23326074999999999</v>
      </c>
      <c r="Y952" s="53">
        <v>0.22820372</v>
      </c>
      <c r="Z952" s="53">
        <v>0.22129719</v>
      </c>
      <c r="AA952" s="53">
        <v>0.21318391</v>
      </c>
      <c r="AB952" s="53">
        <v>0.20022256999999999</v>
      </c>
      <c r="AC952" s="53">
        <v>0.20891525</v>
      </c>
      <c r="AD952" s="53">
        <v>0.22919807</v>
      </c>
      <c r="AE952" s="53">
        <v>0.20155931999999999</v>
      </c>
      <c r="AF952" s="53">
        <v>0.17116393999999999</v>
      </c>
      <c r="AG952" s="53">
        <v>-5.1919189999999997E-2</v>
      </c>
      <c r="AH952" s="53">
        <v>-4.3437419999999997E-2</v>
      </c>
      <c r="AI952" s="53">
        <v>-2.3620240000000001E-2</v>
      </c>
      <c r="AJ952" s="53">
        <v>-2.9459539999999999E-2</v>
      </c>
      <c r="AK952" s="53">
        <v>-3.092309E-2</v>
      </c>
      <c r="AL952" s="53">
        <v>-4.9331369999999999E-2</v>
      </c>
      <c r="AM952" s="53">
        <v>-4.0716670000000003E-2</v>
      </c>
      <c r="AN952" s="53">
        <v>-4.938265E-2</v>
      </c>
      <c r="AO952" s="53">
        <v>-3.5264879999999998E-2</v>
      </c>
      <c r="AP952" s="53">
        <v>-2.665325E-2</v>
      </c>
      <c r="AQ952" s="53">
        <v>-1.9993770000000001E-2</v>
      </c>
      <c r="AR952" s="53">
        <v>-2.1322420000000002E-2</v>
      </c>
      <c r="AS952" s="53">
        <v>-1.403977E-2</v>
      </c>
      <c r="AT952" s="53">
        <v>-2.580696E-2</v>
      </c>
      <c r="AU952" s="53">
        <v>-2.5620009999999999E-2</v>
      </c>
      <c r="AV952" s="53">
        <v>-1.8846089999999999E-2</v>
      </c>
      <c r="AW952" s="53">
        <v>-1.519594E-2</v>
      </c>
      <c r="AX952" s="53">
        <v>-9.4308800000000009E-3</v>
      </c>
      <c r="AY952" s="53">
        <v>-6.7704899999999997E-3</v>
      </c>
      <c r="AZ952" s="53">
        <v>-1.230097E-2</v>
      </c>
      <c r="BA952" s="53">
        <v>-2.6107299999999999E-3</v>
      </c>
      <c r="BB952" s="53">
        <v>7.4244200000000002E-3</v>
      </c>
      <c r="BC952" s="53">
        <v>-1.403477E-2</v>
      </c>
      <c r="BD952" s="53">
        <v>-3.4081220000000002E-2</v>
      </c>
      <c r="BE952" s="53">
        <v>-2.292141E-2</v>
      </c>
      <c r="BF952" s="53">
        <v>-2.012367E-2</v>
      </c>
      <c r="BG952" s="53">
        <v>-2.8731099999999999E-3</v>
      </c>
      <c r="BH952" s="53">
        <v>-1.025237E-2</v>
      </c>
      <c r="BI952" s="53">
        <v>-1.10524E-2</v>
      </c>
      <c r="BJ952" s="53">
        <v>-2.994053E-2</v>
      </c>
      <c r="BK952" s="53">
        <v>-2.1354919999999999E-2</v>
      </c>
      <c r="BL952" s="53">
        <v>-2.9231219999999999E-2</v>
      </c>
      <c r="BM952" s="53">
        <v>-1.218903E-2</v>
      </c>
      <c r="BN952" s="53">
        <v>4.3735700000000002E-3</v>
      </c>
      <c r="BO952" s="53">
        <v>1.714512E-2</v>
      </c>
      <c r="BP952" s="53">
        <v>2.129145E-2</v>
      </c>
      <c r="BQ952" s="53">
        <v>3.7633939999999998E-2</v>
      </c>
      <c r="BR952" s="53">
        <v>2.4814220000000001E-2</v>
      </c>
      <c r="BS952" s="53">
        <v>2.7549319999999999E-2</v>
      </c>
      <c r="BT952" s="53">
        <v>3.2431050000000003E-2</v>
      </c>
      <c r="BU952" s="53">
        <v>3.5302060000000003E-2</v>
      </c>
      <c r="BV952" s="53">
        <v>3.8798590000000001E-2</v>
      </c>
      <c r="BW952" s="53">
        <v>3.9162669999999997E-2</v>
      </c>
      <c r="BX952" s="53">
        <v>3.030449E-2</v>
      </c>
      <c r="BY952" s="53">
        <v>3.355325E-2</v>
      </c>
      <c r="BZ952" s="53">
        <v>4.6397590000000002E-2</v>
      </c>
      <c r="CA952" s="53">
        <v>1.692157E-2</v>
      </c>
      <c r="CB952" s="53">
        <v>-6.6871600000000002E-3</v>
      </c>
      <c r="CC952" s="53">
        <v>-2.8376400000000002E-3</v>
      </c>
      <c r="CD952" s="53">
        <v>-3.97664E-3</v>
      </c>
      <c r="CE952" s="53">
        <v>1.1496279999999999E-2</v>
      </c>
      <c r="CF952" s="53">
        <v>3.05047E-3</v>
      </c>
      <c r="CG952" s="53">
        <v>2.7099799999999999E-3</v>
      </c>
      <c r="CH952" s="53">
        <v>-1.6510500000000001E-2</v>
      </c>
      <c r="CI952" s="53">
        <v>-7.9450300000000005E-3</v>
      </c>
      <c r="CJ952" s="53">
        <v>-1.527441E-2</v>
      </c>
      <c r="CK952" s="53">
        <v>3.7932399999999998E-3</v>
      </c>
      <c r="CL952" s="53">
        <v>2.5862659999999999E-2</v>
      </c>
      <c r="CM952" s="53">
        <v>4.2867410000000002E-2</v>
      </c>
      <c r="CN952" s="53">
        <v>5.0805700000000002E-2</v>
      </c>
      <c r="CO952" s="53">
        <v>7.3423000000000002E-2</v>
      </c>
      <c r="CP952" s="53">
        <v>5.9874289999999997E-2</v>
      </c>
      <c r="CQ952" s="53">
        <v>6.4374239999999999E-2</v>
      </c>
      <c r="CR952" s="53">
        <v>6.7945430000000001E-2</v>
      </c>
      <c r="CS952" s="53">
        <v>7.0276820000000004E-2</v>
      </c>
      <c r="CT952" s="53">
        <v>7.2202169999999996E-2</v>
      </c>
      <c r="CU952" s="53">
        <v>7.0975830000000004E-2</v>
      </c>
      <c r="CV952" s="53">
        <v>5.9812879999999999E-2</v>
      </c>
      <c r="CW952" s="53">
        <v>5.8600319999999997E-2</v>
      </c>
      <c r="CX952" s="53">
        <v>7.3390289999999997E-2</v>
      </c>
      <c r="CY952" s="53">
        <v>3.836183E-2</v>
      </c>
      <c r="CZ952" s="53">
        <v>1.2285890000000001E-2</v>
      </c>
      <c r="DA952" s="53">
        <v>1.7246129999999998E-2</v>
      </c>
      <c r="DB952" s="53">
        <v>1.217038E-2</v>
      </c>
      <c r="DC952" s="53">
        <v>2.586569E-2</v>
      </c>
      <c r="DD952" s="53">
        <v>1.6353300000000001E-2</v>
      </c>
      <c r="DE952" s="53">
        <v>1.647235E-2</v>
      </c>
      <c r="DF952" s="53">
        <v>-3.0804700000000001E-3</v>
      </c>
      <c r="DG952" s="53">
        <v>5.4648600000000002E-3</v>
      </c>
      <c r="DH952" s="53">
        <v>-1.3175999999999999E-3</v>
      </c>
      <c r="DI952" s="53">
        <v>1.977549E-2</v>
      </c>
      <c r="DJ952" s="53">
        <v>4.7351740000000003E-2</v>
      </c>
      <c r="DK952" s="53">
        <v>6.8589689999999995E-2</v>
      </c>
      <c r="DL952" s="53">
        <v>8.0319950000000001E-2</v>
      </c>
      <c r="DM952" s="53">
        <v>0.10921201</v>
      </c>
      <c r="DN952" s="53">
        <v>9.4934359999999995E-2</v>
      </c>
      <c r="DO952" s="53">
        <v>0.10119914000000001</v>
      </c>
      <c r="DP952" s="53">
        <v>0.10345981999999999</v>
      </c>
      <c r="DQ952" s="53">
        <v>0.10525158</v>
      </c>
      <c r="DR952" s="53">
        <v>0.10560575</v>
      </c>
      <c r="DS952" s="53">
        <v>0.10278899</v>
      </c>
      <c r="DT952" s="53">
        <v>8.9321289999999998E-2</v>
      </c>
      <c r="DU952" s="53">
        <v>8.3647379999999993E-2</v>
      </c>
      <c r="DV952" s="53">
        <v>0.10038299000000001</v>
      </c>
      <c r="DW952" s="53">
        <v>5.9802109999999999E-2</v>
      </c>
      <c r="DX952" s="53">
        <v>3.1258939999999999E-2</v>
      </c>
      <c r="DY952" s="53">
        <v>4.6243909999999999E-2</v>
      </c>
      <c r="DZ952" s="53">
        <v>3.5484130000000003E-2</v>
      </c>
      <c r="EA952" s="53">
        <v>4.6612819999999999E-2</v>
      </c>
      <c r="EB952" s="53">
        <v>3.5560479999999998E-2</v>
      </c>
      <c r="EC952" s="53">
        <v>3.634304E-2</v>
      </c>
      <c r="ED952" s="53">
        <v>1.6310370000000001E-2</v>
      </c>
      <c r="EE952" s="53">
        <v>2.4826609999999999E-2</v>
      </c>
      <c r="EF952" s="53">
        <v>1.8833820000000001E-2</v>
      </c>
      <c r="EG952" s="53">
        <v>4.2851340000000002E-2</v>
      </c>
      <c r="EH952" s="53">
        <v>7.837856E-2</v>
      </c>
      <c r="EI952" s="53">
        <v>0.10572858</v>
      </c>
      <c r="EJ952" s="53">
        <v>0.1229338</v>
      </c>
      <c r="EK952" s="53">
        <v>0.16088574</v>
      </c>
      <c r="EL952" s="53">
        <v>0.14555551999999999</v>
      </c>
      <c r="EM952" s="53">
        <v>0.15436847000000001</v>
      </c>
      <c r="EN952" s="53">
        <v>0.15473698</v>
      </c>
      <c r="EO952" s="53">
        <v>0.15574952</v>
      </c>
      <c r="EP952" s="53">
        <v>0.15383517999999999</v>
      </c>
      <c r="EQ952" s="53">
        <v>0.14872219</v>
      </c>
      <c r="ER952" s="53">
        <v>0.13192672</v>
      </c>
      <c r="ES952" s="53">
        <v>0.11981132</v>
      </c>
      <c r="ET952" s="53">
        <v>0.13935616000000001</v>
      </c>
      <c r="EU952" s="53">
        <v>9.0758439999999996E-2</v>
      </c>
      <c r="EV952" s="53">
        <v>5.8653009999999998E-2</v>
      </c>
      <c r="EW952" s="53">
        <v>75.49136</v>
      </c>
      <c r="EX952" s="53">
        <v>73.345420000000004</v>
      </c>
      <c r="EY952" s="53">
        <v>71.081540000000004</v>
      </c>
      <c r="EZ952" s="53">
        <v>69.095150000000004</v>
      </c>
      <c r="FA952" s="53">
        <v>67.893979999999999</v>
      </c>
      <c r="FB952" s="53">
        <v>66.635469999999998</v>
      </c>
      <c r="FC952" s="53">
        <v>65.930890000000005</v>
      </c>
      <c r="FD952" s="53">
        <v>67.375259999999997</v>
      </c>
      <c r="FE952" s="53">
        <v>70.761520000000004</v>
      </c>
      <c r="FF952" s="53">
        <v>74.491100000000003</v>
      </c>
      <c r="FG952" s="53">
        <v>78.633250000000004</v>
      </c>
      <c r="FH952" s="53">
        <v>82.532979999999995</v>
      </c>
      <c r="FI952" s="53">
        <v>86.351699999999994</v>
      </c>
      <c r="FJ952" s="53">
        <v>89.525660000000002</v>
      </c>
      <c r="FK952" s="53">
        <v>92.214659999999995</v>
      </c>
      <c r="FL952" s="53">
        <v>93.642409999999998</v>
      </c>
      <c r="FM952" s="53">
        <v>93.939400000000006</v>
      </c>
      <c r="FN952" s="53">
        <v>93.383380000000002</v>
      </c>
      <c r="FO952" s="53">
        <v>91.298820000000006</v>
      </c>
      <c r="FP952" s="53">
        <v>87.865710000000007</v>
      </c>
      <c r="FQ952" s="53">
        <v>83.440830000000005</v>
      </c>
      <c r="FR952" s="53">
        <v>79.740710000000007</v>
      </c>
      <c r="FS952" s="53">
        <v>77.253659999999996</v>
      </c>
      <c r="FT952" s="53">
        <v>75.451310000000007</v>
      </c>
      <c r="FU952" s="53">
        <v>382</v>
      </c>
      <c r="FV952" s="53">
        <v>529.83169999999996</v>
      </c>
      <c r="FW952" s="53">
        <v>23.926819999999999</v>
      </c>
      <c r="FX952" s="53">
        <v>1</v>
      </c>
    </row>
    <row r="953" spans="1:180" x14ac:dyDescent="0.3">
      <c r="A953" t="s">
        <v>174</v>
      </c>
      <c r="B953" t="s">
        <v>250</v>
      </c>
      <c r="C953" t="s">
        <v>0</v>
      </c>
      <c r="D953" t="s">
        <v>227</v>
      </c>
      <c r="E953" t="s">
        <v>190</v>
      </c>
      <c r="F953" t="s">
        <v>236</v>
      </c>
      <c r="G953" t="s">
        <v>242</v>
      </c>
      <c r="H953" s="53">
        <v>107</v>
      </c>
      <c r="I953" s="53">
        <v>0.16177564999999999</v>
      </c>
      <c r="J953" s="53">
        <v>0.15237528</v>
      </c>
      <c r="K953" s="53">
        <v>0.15127992000000001</v>
      </c>
      <c r="L953" s="53">
        <v>0.13716576</v>
      </c>
      <c r="M953" s="53">
        <v>0.13892473</v>
      </c>
      <c r="N953" s="53">
        <v>0.13556397000000001</v>
      </c>
      <c r="O953" s="53">
        <v>0.13419286999999999</v>
      </c>
      <c r="P953" s="53">
        <v>0.12749756000000001</v>
      </c>
      <c r="Q953" s="53">
        <v>0.13537136999999999</v>
      </c>
      <c r="R953" s="53">
        <v>0.1349775</v>
      </c>
      <c r="S953" s="53">
        <v>0.12612871</v>
      </c>
      <c r="T953" s="53">
        <v>0.13631446999999999</v>
      </c>
      <c r="U953" s="53">
        <v>0.12651187999999999</v>
      </c>
      <c r="V953" s="53">
        <v>0.12989435999999999</v>
      </c>
      <c r="W953" s="53">
        <v>0.13052288000000001</v>
      </c>
      <c r="X953" s="53">
        <v>0.12755148999999999</v>
      </c>
      <c r="Y953" s="53">
        <v>0.13117975000000001</v>
      </c>
      <c r="Z953" s="53">
        <v>0.12773371</v>
      </c>
      <c r="AA953" s="53">
        <v>0.14023302000000001</v>
      </c>
      <c r="AB953" s="53">
        <v>0.14909422999999999</v>
      </c>
      <c r="AC953" s="53">
        <v>0.14472124</v>
      </c>
      <c r="AD953" s="53">
        <v>0.16638051000000001</v>
      </c>
      <c r="AE953" s="53">
        <v>0.15118854000000001</v>
      </c>
      <c r="AF953" s="53">
        <v>0.13506224999999999</v>
      </c>
      <c r="AG953" s="53">
        <v>2.6271820000000001E-2</v>
      </c>
      <c r="AH953" s="53">
        <v>2.2123489999999999E-2</v>
      </c>
      <c r="AI953" s="53">
        <v>2.5266779999999999E-2</v>
      </c>
      <c r="AJ953" s="53">
        <v>1.388526E-2</v>
      </c>
      <c r="AK953" s="53">
        <v>1.436811E-2</v>
      </c>
      <c r="AL953" s="53">
        <v>6.8807999999999999E-4</v>
      </c>
      <c r="AM953" s="53">
        <v>9.5164999999999996E-4</v>
      </c>
      <c r="AN953" s="53">
        <v>-1.4192349999999999E-2</v>
      </c>
      <c r="AO953" s="53">
        <v>-8.9720200000000007E-3</v>
      </c>
      <c r="AP953" s="53">
        <v>-1.8125550000000001E-2</v>
      </c>
      <c r="AQ953" s="53">
        <v>-2.5174439999999999E-2</v>
      </c>
      <c r="AR953" s="53">
        <v>-1.6826569999999999E-2</v>
      </c>
      <c r="AS953" s="53">
        <v>-2.8478989999999999E-2</v>
      </c>
      <c r="AT953" s="53">
        <v>-2.3381059999999999E-2</v>
      </c>
      <c r="AU953" s="53">
        <v>-2.455448E-2</v>
      </c>
      <c r="AV953" s="53">
        <v>-2.4870900000000001E-2</v>
      </c>
      <c r="AW953" s="53">
        <v>-2.5378689999999999E-2</v>
      </c>
      <c r="AX953" s="53">
        <v>-2.4454480000000001E-2</v>
      </c>
      <c r="AY953" s="53">
        <v>-8.1049999999999994E-3</v>
      </c>
      <c r="AZ953" s="53">
        <v>7.1193799999999998E-3</v>
      </c>
      <c r="BA953" s="53">
        <v>9.7426300000000004E-3</v>
      </c>
      <c r="BB953" s="53">
        <v>3.2226280000000003E-2</v>
      </c>
      <c r="BC953" s="53">
        <v>2.0442990000000001E-2</v>
      </c>
      <c r="BD953" s="53">
        <v>1.571E-5</v>
      </c>
      <c r="BE953" s="53">
        <v>4.3605749999999999E-2</v>
      </c>
      <c r="BF953" s="53">
        <v>3.7739330000000001E-2</v>
      </c>
      <c r="BG953" s="53">
        <v>4.0244700000000001E-2</v>
      </c>
      <c r="BH953" s="53">
        <v>2.7142110000000001E-2</v>
      </c>
      <c r="BI953" s="53">
        <v>2.9437870000000001E-2</v>
      </c>
      <c r="BJ953" s="53">
        <v>1.529223E-2</v>
      </c>
      <c r="BK953" s="53">
        <v>1.468092E-2</v>
      </c>
      <c r="BL953" s="53">
        <v>-1.8055999999999999E-4</v>
      </c>
      <c r="BM953" s="53">
        <v>5.7390499999999999E-3</v>
      </c>
      <c r="BN953" s="53">
        <v>-4.2864999999999998E-4</v>
      </c>
      <c r="BO953" s="53">
        <v>-5.7045200000000003E-3</v>
      </c>
      <c r="BP953" s="53">
        <v>4.4191600000000001E-3</v>
      </c>
      <c r="BQ953" s="53">
        <v>-6.2274599999999998E-3</v>
      </c>
      <c r="BR953" s="53">
        <v>-1.693E-4</v>
      </c>
      <c r="BS953" s="53">
        <v>1.53494E-3</v>
      </c>
      <c r="BT953" s="53">
        <v>3.5660700000000002E-3</v>
      </c>
      <c r="BU953" s="53">
        <v>8.8267599999999995E-3</v>
      </c>
      <c r="BV953" s="53">
        <v>1.108727E-2</v>
      </c>
      <c r="BW953" s="53">
        <v>2.7069579999999999E-2</v>
      </c>
      <c r="BX953" s="53">
        <v>3.774781E-2</v>
      </c>
      <c r="BY953" s="53">
        <v>3.2513050000000002E-2</v>
      </c>
      <c r="BZ953" s="53">
        <v>5.326036E-2</v>
      </c>
      <c r="CA953" s="53">
        <v>3.6177670000000002E-2</v>
      </c>
      <c r="CB953" s="53">
        <v>1.8721999999999999E-2</v>
      </c>
      <c r="CC953" s="53">
        <v>5.5611180000000003E-2</v>
      </c>
      <c r="CD953" s="53">
        <v>4.8554809999999997E-2</v>
      </c>
      <c r="CE953" s="53">
        <v>5.0618370000000003E-2</v>
      </c>
      <c r="CF953" s="53">
        <v>3.6323769999999998E-2</v>
      </c>
      <c r="CG953" s="53">
        <v>3.9875140000000003E-2</v>
      </c>
      <c r="CH953" s="53">
        <v>2.5406999999999999E-2</v>
      </c>
      <c r="CI953" s="53">
        <v>2.4189769999999999E-2</v>
      </c>
      <c r="CJ953" s="53">
        <v>9.5239699999999997E-3</v>
      </c>
      <c r="CK953" s="53">
        <v>1.5927899999999998E-2</v>
      </c>
      <c r="CL953" s="53">
        <v>1.1828150000000001E-2</v>
      </c>
      <c r="CM953" s="53">
        <v>7.7802799999999997E-3</v>
      </c>
      <c r="CN953" s="53">
        <v>1.9133890000000001E-2</v>
      </c>
      <c r="CO953" s="53">
        <v>9.1838800000000002E-3</v>
      </c>
      <c r="CP953" s="53">
        <v>1.59071E-2</v>
      </c>
      <c r="CQ953" s="53">
        <v>1.9604389999999999E-2</v>
      </c>
      <c r="CR953" s="53">
        <v>2.3261440000000001E-2</v>
      </c>
      <c r="CS953" s="53">
        <v>3.251735E-2</v>
      </c>
      <c r="CT953" s="53">
        <v>3.5703360000000003E-2</v>
      </c>
      <c r="CU953" s="53">
        <v>5.1431379999999999E-2</v>
      </c>
      <c r="CV953" s="53">
        <v>5.8960970000000001E-2</v>
      </c>
      <c r="CW953" s="53">
        <v>4.8283779999999998E-2</v>
      </c>
      <c r="CX953" s="53">
        <v>6.7828509999999995E-2</v>
      </c>
      <c r="CY953" s="53">
        <v>4.707546E-2</v>
      </c>
      <c r="CZ953" s="53">
        <v>3.1677919999999998E-2</v>
      </c>
      <c r="DA953" s="53">
        <v>6.7616620000000002E-2</v>
      </c>
      <c r="DB953" s="53">
        <v>5.9370300000000001E-2</v>
      </c>
      <c r="DC953" s="53">
        <v>6.0992039999999997E-2</v>
      </c>
      <c r="DD953" s="53">
        <v>4.5505429999999999E-2</v>
      </c>
      <c r="DE953" s="53">
        <v>5.0312419999999997E-2</v>
      </c>
      <c r="DF953" s="53">
        <v>3.5521789999999998E-2</v>
      </c>
      <c r="DG953" s="53">
        <v>3.3698619999999999E-2</v>
      </c>
      <c r="DH953" s="53">
        <v>1.9228499999999999E-2</v>
      </c>
      <c r="DI953" s="53">
        <v>2.6116750000000001E-2</v>
      </c>
      <c r="DJ953" s="53">
        <v>2.4084970000000001E-2</v>
      </c>
      <c r="DK953" s="53">
        <v>2.1265079999999999E-2</v>
      </c>
      <c r="DL953" s="53">
        <v>3.3848620000000003E-2</v>
      </c>
      <c r="DM953" s="53">
        <v>2.4595220000000001E-2</v>
      </c>
      <c r="DN953" s="53">
        <v>3.198351E-2</v>
      </c>
      <c r="DO953" s="53">
        <v>3.7673829999999998E-2</v>
      </c>
      <c r="DP953" s="53">
        <v>4.2956800000000003E-2</v>
      </c>
      <c r="DQ953" s="53">
        <v>5.6207960000000001E-2</v>
      </c>
      <c r="DR953" s="53">
        <v>6.0319459999999998E-2</v>
      </c>
      <c r="DS953" s="53">
        <v>7.5793189999999996E-2</v>
      </c>
      <c r="DT953" s="53">
        <v>8.0174120000000001E-2</v>
      </c>
      <c r="DU953" s="53">
        <v>6.4054509999999995E-2</v>
      </c>
      <c r="DV953" s="53">
        <v>8.2396639999999993E-2</v>
      </c>
      <c r="DW953" s="53">
        <v>5.7973249999999997E-2</v>
      </c>
      <c r="DX953" s="53">
        <v>4.4633840000000001E-2</v>
      </c>
      <c r="DY953" s="53">
        <v>8.495055E-2</v>
      </c>
      <c r="DZ953" s="53">
        <v>7.4986129999999998E-2</v>
      </c>
      <c r="EA953" s="53">
        <v>7.5969960000000003E-2</v>
      </c>
      <c r="EB953" s="53">
        <v>5.876228E-2</v>
      </c>
      <c r="EC953" s="53">
        <v>6.5382179999999998E-2</v>
      </c>
      <c r="ED953" s="53">
        <v>5.0125929999999999E-2</v>
      </c>
      <c r="EE953" s="53">
        <v>4.742789E-2</v>
      </c>
      <c r="EF953" s="53">
        <v>3.32403E-2</v>
      </c>
      <c r="EG953" s="53">
        <v>4.0827839999999997E-2</v>
      </c>
      <c r="EH953" s="53">
        <v>4.1781859999999997E-2</v>
      </c>
      <c r="EI953" s="53">
        <v>4.0735E-2</v>
      </c>
      <c r="EJ953" s="53">
        <v>5.509435E-2</v>
      </c>
      <c r="EK953" s="53">
        <v>4.6846760000000001E-2</v>
      </c>
      <c r="EL953" s="53">
        <v>5.5195279999999999E-2</v>
      </c>
      <c r="EM953" s="53">
        <v>6.3763249999999994E-2</v>
      </c>
      <c r="EN953" s="53">
        <v>7.1393760000000001E-2</v>
      </c>
      <c r="EO953" s="53">
        <v>9.041341E-2</v>
      </c>
      <c r="EP953" s="53">
        <v>9.5861199999999994E-2</v>
      </c>
      <c r="EQ953" s="53">
        <v>0.11096776999999999</v>
      </c>
      <c r="ER953" s="53">
        <v>0.11080257</v>
      </c>
      <c r="ES953" s="53">
        <v>8.6824940000000003E-2</v>
      </c>
      <c r="ET953" s="53">
        <v>0.10343073</v>
      </c>
      <c r="EU953" s="53">
        <v>7.3707930000000005E-2</v>
      </c>
      <c r="EV953" s="53">
        <v>6.3340129999999994E-2</v>
      </c>
      <c r="EW953" s="53">
        <v>69.906750000000002</v>
      </c>
      <c r="EX953" s="53">
        <v>68.473200000000006</v>
      </c>
      <c r="EY953" s="53">
        <v>67.265649999999994</v>
      </c>
      <c r="EZ953" s="53">
        <v>66.006860000000003</v>
      </c>
      <c r="FA953" s="53">
        <v>65.011840000000007</v>
      </c>
      <c r="FB953" s="53">
        <v>64.258790000000005</v>
      </c>
      <c r="FC953" s="53">
        <v>63.60521</v>
      </c>
      <c r="FD953" s="53">
        <v>63.885809999999999</v>
      </c>
      <c r="FE953" s="53">
        <v>66.814700000000002</v>
      </c>
      <c r="FF953" s="53">
        <v>70.772559999999999</v>
      </c>
      <c r="FG953" s="53">
        <v>74.75761</v>
      </c>
      <c r="FH953" s="53">
        <v>78.392039999999994</v>
      </c>
      <c r="FI953" s="53">
        <v>81.454930000000004</v>
      </c>
      <c r="FJ953" s="53">
        <v>84.198139999999995</v>
      </c>
      <c r="FK953" s="53">
        <v>86.570989999999995</v>
      </c>
      <c r="FL953" s="53">
        <v>88.075540000000004</v>
      </c>
      <c r="FM953" s="53">
        <v>88.418409999999994</v>
      </c>
      <c r="FN953" s="53">
        <v>87.375969999999995</v>
      </c>
      <c r="FO953" s="53">
        <v>85.013769999999994</v>
      </c>
      <c r="FP953" s="53">
        <v>80.689610000000002</v>
      </c>
      <c r="FQ953" s="53">
        <v>76.478309999999993</v>
      </c>
      <c r="FR953" s="53">
        <v>73.545310000000001</v>
      </c>
      <c r="FS953" s="53">
        <v>71.859889999999993</v>
      </c>
      <c r="FT953" s="53">
        <v>70.630520000000004</v>
      </c>
      <c r="FU953" s="53">
        <v>382</v>
      </c>
      <c r="FV953" s="53">
        <v>337.0711</v>
      </c>
      <c r="FW953" s="53">
        <v>18.159099999999999</v>
      </c>
      <c r="FX953" s="53">
        <v>1</v>
      </c>
    </row>
    <row r="954" spans="1:180" x14ac:dyDescent="0.3">
      <c r="A954" t="s">
        <v>174</v>
      </c>
      <c r="B954" t="s">
        <v>251</v>
      </c>
      <c r="C954" t="s">
        <v>0</v>
      </c>
      <c r="D954" t="s">
        <v>248</v>
      </c>
      <c r="E954" t="s">
        <v>190</v>
      </c>
      <c r="F954" t="s">
        <v>241</v>
      </c>
      <c r="G954" t="s">
        <v>243</v>
      </c>
      <c r="H954" s="53">
        <v>826</v>
      </c>
      <c r="I954" s="53">
        <v>5.0432172</v>
      </c>
      <c r="J954" s="53">
        <v>4.9191769000000001</v>
      </c>
      <c r="K954" s="53">
        <v>4.9264408</v>
      </c>
      <c r="L954" s="53">
        <v>5.0655970000000003</v>
      </c>
      <c r="M954" s="53">
        <v>5.2764499999999996</v>
      </c>
      <c r="N954" s="53">
        <v>5.3981181999999999</v>
      </c>
      <c r="O954" s="53">
        <v>5.9099912000000003</v>
      </c>
      <c r="P954" s="53">
        <v>7.4747829000000001</v>
      </c>
      <c r="Q954" s="53">
        <v>7.6135038000000002</v>
      </c>
      <c r="R954" s="53">
        <v>7.1244763000000004</v>
      </c>
      <c r="S954" s="53">
        <v>7.2527036999999996</v>
      </c>
      <c r="T954" s="53">
        <v>7.0256892000000004</v>
      </c>
      <c r="U954" s="53">
        <v>6.7111377000000001</v>
      </c>
      <c r="V954" s="53">
        <v>6.4012918000000001</v>
      </c>
      <c r="W954" s="53">
        <v>6.0408270999999996</v>
      </c>
      <c r="X954" s="53">
        <v>5.8628182999999998</v>
      </c>
      <c r="Y954" s="53">
        <v>5.3659545</v>
      </c>
      <c r="Z954" s="53">
        <v>4.9911652999999996</v>
      </c>
      <c r="AA954" s="53">
        <v>4.8287886000000002</v>
      </c>
      <c r="AB954" s="53">
        <v>4.3132555000000004</v>
      </c>
      <c r="AC954" s="53">
        <v>4.4200375000000003</v>
      </c>
      <c r="AD954" s="53">
        <v>4.4189175000000001</v>
      </c>
      <c r="AE954" s="53">
        <v>4.4744304000000001</v>
      </c>
      <c r="AF954" s="53">
        <v>4.4120121000000001</v>
      </c>
      <c r="AG954" s="53">
        <v>-2.6567812000000002</v>
      </c>
      <c r="AH954" s="53">
        <v>-2.6559360999999999</v>
      </c>
      <c r="AI954" s="53">
        <v>-2.4696533000000001</v>
      </c>
      <c r="AJ954" s="53">
        <v>-2.1813536999999998</v>
      </c>
      <c r="AK954" s="53">
        <v>-1.8048116999999999</v>
      </c>
      <c r="AL954" s="53">
        <v>-1.7084075000000001</v>
      </c>
      <c r="AM954" s="53">
        <v>-1.7933154</v>
      </c>
      <c r="AN954" s="53">
        <v>-1.4623231000000001</v>
      </c>
      <c r="AO954" s="53">
        <v>-1.9740252</v>
      </c>
      <c r="AP954" s="53">
        <v>-2.6604006</v>
      </c>
      <c r="AQ954" s="53">
        <v>-2.5258699999999998</v>
      </c>
      <c r="AR954" s="53">
        <v>-2.6360138000000002</v>
      </c>
      <c r="AS954" s="53">
        <v>-2.6800611000000001</v>
      </c>
      <c r="AT954" s="53">
        <v>-2.6618189000000001</v>
      </c>
      <c r="AU954" s="53">
        <v>-2.6479718000000001</v>
      </c>
      <c r="AV954" s="53">
        <v>-2.4441562999999999</v>
      </c>
      <c r="AW954" s="53">
        <v>-2.5186169</v>
      </c>
      <c r="AX954" s="53">
        <v>-2.1660512000000001</v>
      </c>
      <c r="AY954" s="53">
        <v>-1.9405977999999999</v>
      </c>
      <c r="AZ954" s="53">
        <v>-2.3213184999999998</v>
      </c>
      <c r="BA954" s="53">
        <v>-2.3034116999999998</v>
      </c>
      <c r="BB954" s="53">
        <v>-2.1564934999999998</v>
      </c>
      <c r="BC954" s="53">
        <v>-1.9676237000000001</v>
      </c>
      <c r="BD954" s="53">
        <v>-1.8947350000000001</v>
      </c>
      <c r="BE954" s="53">
        <v>-1.6002263000000001</v>
      </c>
      <c r="BF954" s="53">
        <v>-1.6230066000000001</v>
      </c>
      <c r="BG954" s="53">
        <v>-1.489601</v>
      </c>
      <c r="BH954" s="53">
        <v>-1.2782332999999999</v>
      </c>
      <c r="BI954" s="53">
        <v>-0.97823344999999995</v>
      </c>
      <c r="BJ954" s="53">
        <v>-0.87095834999999999</v>
      </c>
      <c r="BK954" s="53">
        <v>-0.84300321</v>
      </c>
      <c r="BL954" s="53">
        <v>-0.32961926000000003</v>
      </c>
      <c r="BM954" s="53">
        <v>-0.68648306999999997</v>
      </c>
      <c r="BN954" s="53">
        <v>-1.3136852999999999</v>
      </c>
      <c r="BO954" s="53">
        <v>-1.1613453</v>
      </c>
      <c r="BP954" s="53">
        <v>-1.3060638</v>
      </c>
      <c r="BQ954" s="53">
        <v>-1.4545241</v>
      </c>
      <c r="BR954" s="53">
        <v>-1.4744306</v>
      </c>
      <c r="BS954" s="53">
        <v>-1.5250760000000001</v>
      </c>
      <c r="BT954" s="53">
        <v>-1.2971767999999999</v>
      </c>
      <c r="BU954" s="53">
        <v>-1.3500037</v>
      </c>
      <c r="BV954" s="53">
        <v>-1.0490679000000001</v>
      </c>
      <c r="BW954" s="53">
        <v>-0.84969463999999995</v>
      </c>
      <c r="BX954" s="53">
        <v>-1.1649797</v>
      </c>
      <c r="BY954" s="53">
        <v>-1.1962446</v>
      </c>
      <c r="BZ954" s="53">
        <v>-1.1753047000000001</v>
      </c>
      <c r="CA954" s="53">
        <v>-1.0587774999999999</v>
      </c>
      <c r="CB954" s="53">
        <v>-1.0135995</v>
      </c>
      <c r="CC954" s="53">
        <v>-0.86845892000000002</v>
      </c>
      <c r="CD954" s="53">
        <v>-0.90760218999999998</v>
      </c>
      <c r="CE954" s="53">
        <v>-0.81081994000000002</v>
      </c>
      <c r="CF954" s="53">
        <v>-0.65273435999999996</v>
      </c>
      <c r="CG954" s="53">
        <v>-0.40574821999999999</v>
      </c>
      <c r="CH954" s="53">
        <v>-0.29094363000000001</v>
      </c>
      <c r="CI954" s="53">
        <v>-0.18481923</v>
      </c>
      <c r="CJ954" s="53">
        <v>0.45488803</v>
      </c>
      <c r="CK954" s="53">
        <v>0.20526496</v>
      </c>
      <c r="CL954" s="53">
        <v>-0.38095483000000002</v>
      </c>
      <c r="CM954" s="53">
        <v>-0.21627991999999999</v>
      </c>
      <c r="CN954" s="53">
        <v>-0.38494441000000001</v>
      </c>
      <c r="CO954" s="53">
        <v>-0.60572132999999995</v>
      </c>
      <c r="CP954" s="53">
        <v>-0.65204976999999997</v>
      </c>
      <c r="CQ954" s="53">
        <v>-0.74736174</v>
      </c>
      <c r="CR954" s="53">
        <v>-0.50278297999999999</v>
      </c>
      <c r="CS954" s="53">
        <v>-0.54062575999999996</v>
      </c>
      <c r="CT954" s="53">
        <v>-0.27544779000000003</v>
      </c>
      <c r="CU954" s="53">
        <v>-9.4137730000000003E-2</v>
      </c>
      <c r="CV954" s="53">
        <v>-0.36410229</v>
      </c>
      <c r="CW954" s="53">
        <v>-0.42942352</v>
      </c>
      <c r="CX954" s="53">
        <v>-0.49573579000000001</v>
      </c>
      <c r="CY954" s="53">
        <v>-0.42931366999999998</v>
      </c>
      <c r="CZ954" s="53">
        <v>-0.40332688</v>
      </c>
      <c r="DA954" s="53">
        <v>-0.13669185</v>
      </c>
      <c r="DB954" s="53">
        <v>-0.19219855</v>
      </c>
      <c r="DC954" s="53">
        <v>-0.13203866</v>
      </c>
      <c r="DD954" s="53">
        <v>-2.7235619999999999E-2</v>
      </c>
      <c r="DE954" s="53">
        <v>0.1667371</v>
      </c>
      <c r="DF954" s="53">
        <v>0.28907092000000001</v>
      </c>
      <c r="DG954" s="53">
        <v>0.47336433</v>
      </c>
      <c r="DH954" s="53">
        <v>1.2393957</v>
      </c>
      <c r="DI954" s="53">
        <v>1.0970131000000001</v>
      </c>
      <c r="DJ954" s="53">
        <v>0.55177600999999998</v>
      </c>
      <c r="DK954" s="53">
        <v>0.72878566</v>
      </c>
      <c r="DL954" s="53">
        <v>0.53617484999999998</v>
      </c>
      <c r="DM954" s="53">
        <v>0.24308163999999999</v>
      </c>
      <c r="DN954" s="53">
        <v>0.17033135999999999</v>
      </c>
      <c r="DO954" s="53">
        <v>3.0352440000000001E-2</v>
      </c>
      <c r="DP954" s="53">
        <v>0.29161112</v>
      </c>
      <c r="DQ954" s="53">
        <v>0.26875231999999999</v>
      </c>
      <c r="DR954" s="53">
        <v>0.49817191999999999</v>
      </c>
      <c r="DS954" s="53">
        <v>0.66141883999999995</v>
      </c>
      <c r="DT954" s="53">
        <v>0.43677459000000002</v>
      </c>
      <c r="DU954" s="53">
        <v>0.33739738000000002</v>
      </c>
      <c r="DV954" s="53">
        <v>0.18383273999999999</v>
      </c>
      <c r="DW954" s="53">
        <v>0.20015021</v>
      </c>
      <c r="DX954" s="53">
        <v>0.2069453</v>
      </c>
      <c r="DY954" s="53">
        <v>0.91986334999999997</v>
      </c>
      <c r="DZ954" s="53">
        <v>0.84073171000000002</v>
      </c>
      <c r="EA954" s="53">
        <v>0.84801373000000002</v>
      </c>
      <c r="EB954" s="53">
        <v>0.87588544000000002</v>
      </c>
      <c r="EC954" s="53">
        <v>0.99331455999999996</v>
      </c>
      <c r="ED954" s="53">
        <v>1.1265194000000001</v>
      </c>
      <c r="EE954" s="53">
        <v>1.4236770999999999</v>
      </c>
      <c r="EF954" s="53">
        <v>2.3720994000000002</v>
      </c>
      <c r="EG954" s="53">
        <v>2.3845554</v>
      </c>
      <c r="EH954" s="53">
        <v>1.8984916000000001</v>
      </c>
      <c r="EI954" s="53">
        <v>2.0933103000000002</v>
      </c>
      <c r="EJ954" s="53">
        <v>1.8661247999999999</v>
      </c>
      <c r="EK954" s="53">
        <v>1.4686181</v>
      </c>
      <c r="EL954" s="53">
        <v>1.3577193000000001</v>
      </c>
      <c r="EM954" s="53">
        <v>1.1532480000000001</v>
      </c>
      <c r="EN954" s="53">
        <v>1.4385897000000001</v>
      </c>
      <c r="EO954" s="53">
        <v>1.4373655999999999</v>
      </c>
      <c r="EP954" s="53">
        <v>1.6151563</v>
      </c>
      <c r="EQ954" s="53">
        <v>1.7523226999999999</v>
      </c>
      <c r="ER954" s="53">
        <v>1.5931135999999999</v>
      </c>
      <c r="ES954" s="53">
        <v>1.4445650000000001</v>
      </c>
      <c r="ET954" s="53">
        <v>1.1650218000000001</v>
      </c>
      <c r="EU954" s="53">
        <v>1.1089959</v>
      </c>
      <c r="EV954" s="53">
        <v>1.0880814999999999</v>
      </c>
      <c r="EW954" s="53">
        <v>70.028390000000002</v>
      </c>
      <c r="EX954" s="53">
        <v>68.686220000000006</v>
      </c>
      <c r="EY954" s="53">
        <v>67.459569999999999</v>
      </c>
      <c r="EZ954" s="53">
        <v>66.298000000000002</v>
      </c>
      <c r="FA954" s="53">
        <v>65.277760000000001</v>
      </c>
      <c r="FB954" s="53">
        <v>64.10454</v>
      </c>
      <c r="FC954" s="53">
        <v>62.631680000000003</v>
      </c>
      <c r="FD954" s="53">
        <v>63.062469999999998</v>
      </c>
      <c r="FE954" s="53">
        <v>66.134810000000002</v>
      </c>
      <c r="FF954" s="53">
        <v>70.040099999999995</v>
      </c>
      <c r="FG954" s="53">
        <v>74.240939999999995</v>
      </c>
      <c r="FH954" s="53">
        <v>78.109430000000003</v>
      </c>
      <c r="FI954" s="53">
        <v>81.637749999999997</v>
      </c>
      <c r="FJ954" s="53">
        <v>84.304500000000004</v>
      </c>
      <c r="FK954" s="53">
        <v>86.484030000000004</v>
      </c>
      <c r="FL954" s="53">
        <v>87.875420000000005</v>
      </c>
      <c r="FM954" s="53">
        <v>88.336650000000006</v>
      </c>
      <c r="FN954" s="53">
        <v>87.475859999999997</v>
      </c>
      <c r="FO954" s="53">
        <v>85.893879999999996</v>
      </c>
      <c r="FP954" s="53">
        <v>82.237530000000007</v>
      </c>
      <c r="FQ954" s="53">
        <v>78.820989999999995</v>
      </c>
      <c r="FR954" s="53">
        <v>76.024850000000001</v>
      </c>
      <c r="FS954" s="53">
        <v>74.340159999999997</v>
      </c>
      <c r="FT954" s="53">
        <v>71.83426</v>
      </c>
      <c r="FU954" s="53">
        <v>1344.6669999999999</v>
      </c>
      <c r="FV954" s="53">
        <v>10386.59</v>
      </c>
      <c r="FW954" s="53">
        <v>182.5247</v>
      </c>
      <c r="FX954" s="53">
        <v>1</v>
      </c>
    </row>
    <row r="955" spans="1:180" x14ac:dyDescent="0.3">
      <c r="A955" t="s">
        <v>174</v>
      </c>
      <c r="B955" t="s">
        <v>251</v>
      </c>
      <c r="C955" t="s">
        <v>0</v>
      </c>
      <c r="D955" t="s">
        <v>227</v>
      </c>
      <c r="E955" t="s">
        <v>190</v>
      </c>
      <c r="F955" t="s">
        <v>241</v>
      </c>
      <c r="G955" t="s">
        <v>243</v>
      </c>
      <c r="H955" s="53">
        <v>826</v>
      </c>
      <c r="I955" s="53">
        <v>5.9069894999999999</v>
      </c>
      <c r="J955" s="53">
        <v>5.8485360000000002</v>
      </c>
      <c r="K955" s="53">
        <v>5.7495472999999997</v>
      </c>
      <c r="L955" s="53">
        <v>5.7486411999999998</v>
      </c>
      <c r="M955" s="53">
        <v>5.7891960999999998</v>
      </c>
      <c r="N955" s="53">
        <v>5.8682204000000002</v>
      </c>
      <c r="O955" s="53">
        <v>6.5471709000000002</v>
      </c>
      <c r="P955" s="53">
        <v>8.6075478000000007</v>
      </c>
      <c r="Q955" s="53">
        <v>9.5017919000000006</v>
      </c>
      <c r="R955" s="53">
        <v>9.3885886000000003</v>
      </c>
      <c r="S955" s="53">
        <v>9.2806139000000005</v>
      </c>
      <c r="T955" s="53">
        <v>9.0295594000000001</v>
      </c>
      <c r="U955" s="53">
        <v>8.7184299999999997</v>
      </c>
      <c r="V955" s="53">
        <v>8.4586117000000005</v>
      </c>
      <c r="W955" s="53">
        <v>8.0380331999999992</v>
      </c>
      <c r="X955" s="53">
        <v>7.7947537999999996</v>
      </c>
      <c r="Y955" s="53">
        <v>7.2738253999999998</v>
      </c>
      <c r="Z955" s="53">
        <v>6.7455166000000002</v>
      </c>
      <c r="AA955" s="53">
        <v>6.7086645999999996</v>
      </c>
      <c r="AB955" s="53">
        <v>6.4864021000000003</v>
      </c>
      <c r="AC955" s="53">
        <v>6.4325938999999996</v>
      </c>
      <c r="AD955" s="53">
        <v>6.4429181</v>
      </c>
      <c r="AE955" s="53">
        <v>6.4854703000000002</v>
      </c>
      <c r="AF955" s="53">
        <v>6.3292134000000004</v>
      </c>
      <c r="AG955" s="53">
        <v>-1.4962378999999999</v>
      </c>
      <c r="AH955" s="53">
        <v>-1.4132761</v>
      </c>
      <c r="AI955" s="53">
        <v>-1.4324781</v>
      </c>
      <c r="AJ955" s="53">
        <v>-1.4070943</v>
      </c>
      <c r="AK955" s="53">
        <v>-1.3466361</v>
      </c>
      <c r="AL955" s="53">
        <v>-1.4311069000000001</v>
      </c>
      <c r="AM955" s="53">
        <v>-1.7809477</v>
      </c>
      <c r="AN955" s="53">
        <v>-1.963829</v>
      </c>
      <c r="AO955" s="53">
        <v>-2.3867543000000002</v>
      </c>
      <c r="AP955" s="53">
        <v>-2.9435815000000001</v>
      </c>
      <c r="AQ955" s="53">
        <v>-3.2261031999999998</v>
      </c>
      <c r="AR955" s="53">
        <v>-3.3347205999999998</v>
      </c>
      <c r="AS955" s="53">
        <v>-3.2339121999999998</v>
      </c>
      <c r="AT955" s="53">
        <v>-3.3433761999999998</v>
      </c>
      <c r="AU955" s="53">
        <v>-3.3282150000000001</v>
      </c>
      <c r="AV955" s="53">
        <v>-2.8751061</v>
      </c>
      <c r="AW955" s="53">
        <v>-2.6133706999999999</v>
      </c>
      <c r="AX955" s="53">
        <v>-2.3198259999999999</v>
      </c>
      <c r="AY955" s="53">
        <v>-1.9630030000000001</v>
      </c>
      <c r="AZ955" s="53">
        <v>-1.9976389000000001</v>
      </c>
      <c r="BA955" s="53">
        <v>-2.0772065999999998</v>
      </c>
      <c r="BB955" s="53">
        <v>-1.9719172</v>
      </c>
      <c r="BC955" s="53">
        <v>-1.8403999</v>
      </c>
      <c r="BD955" s="53">
        <v>-1.8468906</v>
      </c>
      <c r="BE955" s="53">
        <v>-0.75695301000000004</v>
      </c>
      <c r="BF955" s="53">
        <v>-0.68890498</v>
      </c>
      <c r="BG955" s="53">
        <v>-0.72951527000000005</v>
      </c>
      <c r="BH955" s="53">
        <v>-0.71807748000000005</v>
      </c>
      <c r="BI955" s="53">
        <v>-0.67964866000000002</v>
      </c>
      <c r="BJ955" s="53">
        <v>-0.74873117</v>
      </c>
      <c r="BK955" s="53">
        <v>-0.97412575000000001</v>
      </c>
      <c r="BL955" s="53">
        <v>-0.93712178000000002</v>
      </c>
      <c r="BM955" s="53">
        <v>-1.2651924999999999</v>
      </c>
      <c r="BN955" s="53">
        <v>-1.8244168000000001</v>
      </c>
      <c r="BO955" s="53">
        <v>-2.0947111999999999</v>
      </c>
      <c r="BP955" s="53">
        <v>-2.2133636000000001</v>
      </c>
      <c r="BQ955" s="53">
        <v>-2.1380506000000001</v>
      </c>
      <c r="BR955" s="53">
        <v>-2.2019335</v>
      </c>
      <c r="BS955" s="53">
        <v>-2.1935883999999999</v>
      </c>
      <c r="BT955" s="53">
        <v>-1.8207609</v>
      </c>
      <c r="BU955" s="53">
        <v>-1.5882609000000001</v>
      </c>
      <c r="BV955" s="53">
        <v>-1.2975179999999999</v>
      </c>
      <c r="BW955" s="53">
        <v>-0.97058717000000005</v>
      </c>
      <c r="BX955" s="53">
        <v>-0.99043678000000002</v>
      </c>
      <c r="BY955" s="53">
        <v>-1.1690039000000001</v>
      </c>
      <c r="BZ955" s="53">
        <v>-1.0997405</v>
      </c>
      <c r="CA955" s="53">
        <v>-0.99821108999999997</v>
      </c>
      <c r="CB955" s="53">
        <v>-1.0295627000000001</v>
      </c>
      <c r="CC955" s="53">
        <v>-0.24492643</v>
      </c>
      <c r="CD955" s="53">
        <v>-0.18720753000000001</v>
      </c>
      <c r="CE955" s="53">
        <v>-0.24264558999999999</v>
      </c>
      <c r="CF955" s="53">
        <v>-0.24086647</v>
      </c>
      <c r="CG955" s="53">
        <v>-0.21769494</v>
      </c>
      <c r="CH955" s="53">
        <v>-0.27611965999999999</v>
      </c>
      <c r="CI955" s="53">
        <v>-0.41532303999999998</v>
      </c>
      <c r="CJ955" s="53">
        <v>-0.22602770999999999</v>
      </c>
      <c r="CK955" s="53">
        <v>-0.48840181999999999</v>
      </c>
      <c r="CL955" s="53">
        <v>-1.0492859999999999</v>
      </c>
      <c r="CM955" s="53">
        <v>-1.3111123</v>
      </c>
      <c r="CN955" s="53">
        <v>-1.4367147</v>
      </c>
      <c r="CO955" s="53">
        <v>-1.3790598999999999</v>
      </c>
      <c r="CP955" s="53">
        <v>-1.4113738</v>
      </c>
      <c r="CQ955" s="53">
        <v>-1.4077493000000001</v>
      </c>
      <c r="CR955" s="53">
        <v>-1.0905248000000001</v>
      </c>
      <c r="CS955" s="53">
        <v>-0.87827341000000003</v>
      </c>
      <c r="CT955" s="53">
        <v>-0.58947026999999996</v>
      </c>
      <c r="CU955" s="53">
        <v>-0.28324325</v>
      </c>
      <c r="CV955" s="53">
        <v>-0.29285160999999998</v>
      </c>
      <c r="CW955" s="53">
        <v>-0.53998561</v>
      </c>
      <c r="CX955" s="53">
        <v>-0.49567317999999999</v>
      </c>
      <c r="CY955" s="53">
        <v>-0.41491425999999998</v>
      </c>
      <c r="CZ955" s="53">
        <v>-0.46348404999999998</v>
      </c>
      <c r="DA955" s="53">
        <v>0.26710015999999998</v>
      </c>
      <c r="DB955" s="53">
        <v>0.31448991999999998</v>
      </c>
      <c r="DC955" s="53">
        <v>0.24422408000000001</v>
      </c>
      <c r="DD955" s="53">
        <v>0.23634453999999999</v>
      </c>
      <c r="DE955" s="53">
        <v>0.24425869</v>
      </c>
      <c r="DF955" s="53">
        <v>0.19649185</v>
      </c>
      <c r="DG955" s="53">
        <v>0.14347967</v>
      </c>
      <c r="DH955" s="53">
        <v>0.48506634999999998</v>
      </c>
      <c r="DI955" s="53">
        <v>0.28838872999999998</v>
      </c>
      <c r="DJ955" s="53">
        <v>-0.27415583999999998</v>
      </c>
      <c r="DK955" s="53">
        <v>-0.52751349999999997</v>
      </c>
      <c r="DL955" s="53">
        <v>-0.66006584999999995</v>
      </c>
      <c r="DM955" s="53">
        <v>-0.62006910999999998</v>
      </c>
      <c r="DN955" s="53">
        <v>-0.62081392000000002</v>
      </c>
      <c r="DO955" s="53">
        <v>-0.62191092999999997</v>
      </c>
      <c r="DP955" s="53">
        <v>-0.36028831</v>
      </c>
      <c r="DQ955" s="53">
        <v>-0.16828551999999999</v>
      </c>
      <c r="DR955" s="53">
        <v>0.11857726</v>
      </c>
      <c r="DS955" s="53">
        <v>0.40410100999999998</v>
      </c>
      <c r="DT955" s="53">
        <v>0.40473339000000003</v>
      </c>
      <c r="DU955" s="53">
        <v>8.9032890000000003E-2</v>
      </c>
      <c r="DV955" s="53">
        <v>0.10839391</v>
      </c>
      <c r="DW955" s="53">
        <v>0.16838283000000001</v>
      </c>
      <c r="DX955" s="53">
        <v>0.10259482</v>
      </c>
      <c r="DY955" s="53">
        <v>1.0063852</v>
      </c>
      <c r="DZ955" s="53">
        <v>1.038861</v>
      </c>
      <c r="EA955" s="53">
        <v>0.94718659000000005</v>
      </c>
      <c r="EB955" s="53">
        <v>0.92536118999999994</v>
      </c>
      <c r="EC955" s="53">
        <v>0.91124649999999996</v>
      </c>
      <c r="ED955" s="53">
        <v>0.87886812999999997</v>
      </c>
      <c r="EE955" s="53">
        <v>0.95030225999999995</v>
      </c>
      <c r="EF955" s="53">
        <v>1.5117733</v>
      </c>
      <c r="EG955" s="53">
        <v>1.4099505999999999</v>
      </c>
      <c r="EH955" s="53">
        <v>0.84500956000000005</v>
      </c>
      <c r="EI955" s="53">
        <v>0.60387877000000001</v>
      </c>
      <c r="EJ955" s="53">
        <v>0.46129151000000002</v>
      </c>
      <c r="EK955" s="53">
        <v>0.47579276999999998</v>
      </c>
      <c r="EL955" s="53">
        <v>0.52062878999999995</v>
      </c>
      <c r="EM955" s="53">
        <v>0.51271529999999998</v>
      </c>
      <c r="EN955" s="53">
        <v>0.69405691000000003</v>
      </c>
      <c r="EO955" s="53">
        <v>0.85682384</v>
      </c>
      <c r="EP955" s="53">
        <v>1.1408852</v>
      </c>
      <c r="EQ955" s="53">
        <v>1.3965164999999999</v>
      </c>
      <c r="ER955" s="53">
        <v>1.4119355</v>
      </c>
      <c r="ES955" s="53">
        <v>0.99723558000000001</v>
      </c>
      <c r="ET955" s="53">
        <v>0.98057103000000001</v>
      </c>
      <c r="EU955" s="53">
        <v>1.0105713999999999</v>
      </c>
      <c r="EV955" s="53">
        <v>0.91992280999999998</v>
      </c>
      <c r="EW955" s="53">
        <v>70.024559999999994</v>
      </c>
      <c r="EX955" s="53">
        <v>68.756270000000001</v>
      </c>
      <c r="EY955" s="53">
        <v>67.406790000000001</v>
      </c>
      <c r="EZ955" s="53">
        <v>66.008499999999998</v>
      </c>
      <c r="FA955" s="53">
        <v>64.789869999999993</v>
      </c>
      <c r="FB955" s="53">
        <v>63.596559999999997</v>
      </c>
      <c r="FC955" s="53">
        <v>62.350110000000001</v>
      </c>
      <c r="FD955" s="53">
        <v>62.892310000000002</v>
      </c>
      <c r="FE955" s="53">
        <v>66.020449999999997</v>
      </c>
      <c r="FF955" s="53">
        <v>70.268069999999994</v>
      </c>
      <c r="FG955" s="53">
        <v>74.316329999999994</v>
      </c>
      <c r="FH955" s="53">
        <v>78.054109999999994</v>
      </c>
      <c r="FI955" s="53">
        <v>81.167590000000004</v>
      </c>
      <c r="FJ955" s="53">
        <v>83.504450000000006</v>
      </c>
      <c r="FK955" s="53">
        <v>85.628780000000006</v>
      </c>
      <c r="FL955" s="53">
        <v>86.909790000000001</v>
      </c>
      <c r="FM955" s="53">
        <v>87.551490000000001</v>
      </c>
      <c r="FN955" s="53">
        <v>86.743089999999995</v>
      </c>
      <c r="FO955" s="53">
        <v>84.264340000000004</v>
      </c>
      <c r="FP955" s="53">
        <v>80.534360000000007</v>
      </c>
      <c r="FQ955" s="53">
        <v>77.269909999999996</v>
      </c>
      <c r="FR955" s="53">
        <v>74.501360000000005</v>
      </c>
      <c r="FS955" s="53">
        <v>72.561790000000002</v>
      </c>
      <c r="FT955" s="53">
        <v>71.093029999999999</v>
      </c>
      <c r="FU955" s="53">
        <v>1344.6669999999999</v>
      </c>
      <c r="FV955" s="53">
        <v>10386.59</v>
      </c>
      <c r="FW955" s="53">
        <v>182.5247</v>
      </c>
      <c r="FX955" s="53">
        <v>1</v>
      </c>
    </row>
    <row r="956" spans="1:180" x14ac:dyDescent="0.3">
      <c r="A956" t="s">
        <v>174</v>
      </c>
      <c r="B956" t="s">
        <v>251</v>
      </c>
      <c r="C956" t="s">
        <v>0</v>
      </c>
      <c r="D956" t="s">
        <v>227</v>
      </c>
      <c r="E956" t="s">
        <v>187</v>
      </c>
      <c r="F956" t="s">
        <v>241</v>
      </c>
      <c r="G956" t="s">
        <v>243</v>
      </c>
      <c r="H956" s="53">
        <v>826</v>
      </c>
      <c r="I956" s="53">
        <v>10.070088</v>
      </c>
      <c r="J956" s="53">
        <v>10.036180999999999</v>
      </c>
      <c r="K956" s="53">
        <v>10.087046000000001</v>
      </c>
      <c r="L956" s="53">
        <v>10.089532</v>
      </c>
      <c r="M956" s="53">
        <v>10.207782</v>
      </c>
      <c r="N956" s="53">
        <v>10.661777000000001</v>
      </c>
      <c r="O956" s="53">
        <v>11.957977</v>
      </c>
      <c r="P956" s="53">
        <v>14.093832000000001</v>
      </c>
      <c r="Q956" s="53">
        <v>14.609322000000001</v>
      </c>
      <c r="R956" s="53">
        <v>14.871651</v>
      </c>
      <c r="S956" s="53">
        <v>14.807173000000001</v>
      </c>
      <c r="T956" s="53">
        <v>14.367013999999999</v>
      </c>
      <c r="U956" s="53">
        <v>12.993872</v>
      </c>
      <c r="V956" s="53">
        <v>12.46059</v>
      </c>
      <c r="W956" s="53">
        <v>12.143274</v>
      </c>
      <c r="X956" s="53">
        <v>11.706485000000001</v>
      </c>
      <c r="Y956" s="53">
        <v>10.978292</v>
      </c>
      <c r="Z956" s="53">
        <v>10.526329</v>
      </c>
      <c r="AA956" s="53">
        <v>10.687936000000001</v>
      </c>
      <c r="AB956" s="53">
        <v>10.582803</v>
      </c>
      <c r="AC956" s="53">
        <v>10.917498</v>
      </c>
      <c r="AD956" s="53">
        <v>11.193398999999999</v>
      </c>
      <c r="AE956" s="53">
        <v>11.115746</v>
      </c>
      <c r="AF956" s="53">
        <v>11.061619</v>
      </c>
      <c r="AG956" s="53">
        <v>-2.4750974000000001</v>
      </c>
      <c r="AH956" s="53">
        <v>-2.3410028999999999</v>
      </c>
      <c r="AI956" s="53">
        <v>-2.1458637</v>
      </c>
      <c r="AJ956" s="53">
        <v>-2.0470362</v>
      </c>
      <c r="AK956" s="53">
        <v>-1.9898686999999999</v>
      </c>
      <c r="AL956" s="53">
        <v>-2.1484242999999998</v>
      </c>
      <c r="AM956" s="53">
        <v>-3.0824346</v>
      </c>
      <c r="AN956" s="53">
        <v>-3.4349506999999999</v>
      </c>
      <c r="AO956" s="53">
        <v>-3.7766223000000001</v>
      </c>
      <c r="AP956" s="53">
        <v>-3.8547429000000002</v>
      </c>
      <c r="AQ956" s="53">
        <v>-4.0536759</v>
      </c>
      <c r="AR956" s="53">
        <v>-4.1604140999999997</v>
      </c>
      <c r="AS956" s="53">
        <v>-4.9604786000000001</v>
      </c>
      <c r="AT956" s="53">
        <v>-5.1288280999999998</v>
      </c>
      <c r="AU956" s="53">
        <v>-4.7258665000000004</v>
      </c>
      <c r="AV956" s="53">
        <v>-4.1747699999999996</v>
      </c>
      <c r="AW956" s="53">
        <v>-3.7081065</v>
      </c>
      <c r="AX956" s="53">
        <v>-3.1456385</v>
      </c>
      <c r="AY956" s="53">
        <v>-2.7304784999999998</v>
      </c>
      <c r="AZ956" s="53">
        <v>-2.5916625999999998</v>
      </c>
      <c r="BA956" s="53">
        <v>-2.8145718999999998</v>
      </c>
      <c r="BB956" s="53">
        <v>-2.8032474000000001</v>
      </c>
      <c r="BC956" s="53">
        <v>-2.8423899000000001</v>
      </c>
      <c r="BD956" s="53">
        <v>-2.6728087999999999</v>
      </c>
      <c r="BE956" s="53">
        <v>-1.3676413000000001</v>
      </c>
      <c r="BF956" s="53">
        <v>-1.2393098</v>
      </c>
      <c r="BG956" s="53">
        <v>-1.0567884999999999</v>
      </c>
      <c r="BH956" s="53">
        <v>-0.96835780000000005</v>
      </c>
      <c r="BI956" s="53">
        <v>-0.90037800000000001</v>
      </c>
      <c r="BJ956" s="53">
        <v>-1.0259564000000001</v>
      </c>
      <c r="BK956" s="53">
        <v>-1.8372379000000001</v>
      </c>
      <c r="BL956" s="53">
        <v>-1.9877921000000001</v>
      </c>
      <c r="BM956" s="53">
        <v>-2.2746718000000001</v>
      </c>
      <c r="BN956" s="53">
        <v>-2.3115163999999999</v>
      </c>
      <c r="BO956" s="53">
        <v>-2.4876279000000001</v>
      </c>
      <c r="BP956" s="53">
        <v>-2.6030663000000001</v>
      </c>
      <c r="BQ956" s="53">
        <v>-3.4102888999999998</v>
      </c>
      <c r="BR956" s="53">
        <v>-3.6366755999999998</v>
      </c>
      <c r="BS956" s="53">
        <v>-3.2792506000000001</v>
      </c>
      <c r="BT956" s="53">
        <v>-2.7710482999999999</v>
      </c>
      <c r="BU956" s="53">
        <v>-2.3435486999999999</v>
      </c>
      <c r="BV956" s="53">
        <v>-1.7666033999999999</v>
      </c>
      <c r="BW956" s="53">
        <v>-1.3529013000000001</v>
      </c>
      <c r="BX956" s="53">
        <v>-1.1877896999999999</v>
      </c>
      <c r="BY956" s="53">
        <v>-1.4421257999999999</v>
      </c>
      <c r="BZ956" s="53">
        <v>-1.4717857999999999</v>
      </c>
      <c r="CA956" s="53">
        <v>-1.5279149999999999</v>
      </c>
      <c r="CB956" s="53">
        <v>-1.4278029999999999</v>
      </c>
      <c r="CC956" s="53">
        <v>-0.60062070000000001</v>
      </c>
      <c r="CD956" s="53">
        <v>-0.47628077000000002</v>
      </c>
      <c r="CE956" s="53">
        <v>-0.30249862999999999</v>
      </c>
      <c r="CF956" s="53">
        <v>-0.22126788999999999</v>
      </c>
      <c r="CG956" s="53">
        <v>-0.14579974000000001</v>
      </c>
      <c r="CH956" s="53">
        <v>-0.24853869000000001</v>
      </c>
      <c r="CI956" s="53">
        <v>-0.97481876999999995</v>
      </c>
      <c r="CJ956" s="53">
        <v>-0.98549481999999999</v>
      </c>
      <c r="CK956" s="53">
        <v>-1.2344264</v>
      </c>
      <c r="CL956" s="53">
        <v>-1.2426823</v>
      </c>
      <c r="CM956" s="53">
        <v>-1.4029866</v>
      </c>
      <c r="CN956" s="53">
        <v>-1.5244515999999999</v>
      </c>
      <c r="CO956" s="53">
        <v>-2.3366326000000002</v>
      </c>
      <c r="CP956" s="53">
        <v>-2.6032158000000001</v>
      </c>
      <c r="CQ956" s="53">
        <v>-2.2773283000000002</v>
      </c>
      <c r="CR956" s="53">
        <v>-1.7988347</v>
      </c>
      <c r="CS956" s="53">
        <v>-1.3984601000000001</v>
      </c>
      <c r="CT956" s="53">
        <v>-0.81148858000000001</v>
      </c>
      <c r="CU956" s="53">
        <v>-0.39879594000000002</v>
      </c>
      <c r="CV956" s="53">
        <v>-0.21547077000000001</v>
      </c>
      <c r="CW956" s="53">
        <v>-0.49157482000000002</v>
      </c>
      <c r="CX956" s="53">
        <v>-0.54961883</v>
      </c>
      <c r="CY956" s="53">
        <v>-0.61751263999999995</v>
      </c>
      <c r="CZ956" s="53">
        <v>-0.56551503999999997</v>
      </c>
      <c r="DA956" s="53">
        <v>0.16639993</v>
      </c>
      <c r="DB956" s="53">
        <v>0.28674838000000002</v>
      </c>
      <c r="DC956" s="53">
        <v>0.45179152</v>
      </c>
      <c r="DD956" s="53">
        <v>0.52582169000000001</v>
      </c>
      <c r="DE956" s="53">
        <v>0.60877835000000002</v>
      </c>
      <c r="DF956" s="53">
        <v>0.52887896000000001</v>
      </c>
      <c r="DG956" s="53">
        <v>-0.11239911</v>
      </c>
      <c r="DH956" s="53">
        <v>1.680249E-2</v>
      </c>
      <c r="DI956" s="53">
        <v>-0.19417988</v>
      </c>
      <c r="DJ956" s="53">
        <v>-0.17384854999999999</v>
      </c>
      <c r="DK956" s="53">
        <v>-0.31834610000000002</v>
      </c>
      <c r="DL956" s="53">
        <v>-0.44583705000000001</v>
      </c>
      <c r="DM956" s="53">
        <v>-1.2629763000000001</v>
      </c>
      <c r="DN956" s="53">
        <v>-1.5697559999999999</v>
      </c>
      <c r="DO956" s="53">
        <v>-1.2754059</v>
      </c>
      <c r="DP956" s="53">
        <v>-0.82662115000000003</v>
      </c>
      <c r="DQ956" s="53">
        <v>-0.45337158</v>
      </c>
      <c r="DR956" s="53">
        <v>0.14362660999999999</v>
      </c>
      <c r="DS956" s="53">
        <v>0.55530964000000005</v>
      </c>
      <c r="DT956" s="53">
        <v>0.75684777999999997</v>
      </c>
      <c r="DU956" s="53">
        <v>0.45897655999999998</v>
      </c>
      <c r="DV956" s="53">
        <v>0.37254772000000003</v>
      </c>
      <c r="DW956" s="53">
        <v>0.29288911000000001</v>
      </c>
      <c r="DX956" s="53">
        <v>0.29677262999999998</v>
      </c>
      <c r="DY956" s="53">
        <v>1.2738564000000001</v>
      </c>
      <c r="DZ956" s="53">
        <v>1.3884415999999999</v>
      </c>
      <c r="EA956" s="53">
        <v>1.5408667</v>
      </c>
      <c r="EB956" s="53">
        <v>1.6045</v>
      </c>
      <c r="EC956" s="53">
        <v>1.6982691999999999</v>
      </c>
      <c r="ED956" s="53">
        <v>1.6513466000000001</v>
      </c>
      <c r="EE956" s="53">
        <v>1.1327978999999999</v>
      </c>
      <c r="EF956" s="53">
        <v>1.4639603000000001</v>
      </c>
      <c r="EG956" s="53">
        <v>1.3077703000000001</v>
      </c>
      <c r="EH956" s="53">
        <v>1.3693774999999999</v>
      </c>
      <c r="EI956" s="53">
        <v>1.2477027000000001</v>
      </c>
      <c r="EJ956" s="53">
        <v>1.1115109999999999</v>
      </c>
      <c r="EK956" s="53">
        <v>0.28721242000000002</v>
      </c>
      <c r="EL956" s="53">
        <v>-7.7603610000000003E-2</v>
      </c>
      <c r="EM956" s="53">
        <v>0.17121031</v>
      </c>
      <c r="EN956" s="53">
        <v>0.5771001</v>
      </c>
      <c r="EO956" s="53">
        <v>0.91118621</v>
      </c>
      <c r="EP956" s="53">
        <v>1.5226607999999999</v>
      </c>
      <c r="EQ956" s="53">
        <v>1.9328863000000001</v>
      </c>
      <c r="ER956" s="53">
        <v>2.1607210000000001</v>
      </c>
      <c r="ES956" s="53">
        <v>1.8314220999999999</v>
      </c>
      <c r="ET956" s="53">
        <v>1.7040099</v>
      </c>
      <c r="EU956" s="53">
        <v>1.6073645999999999</v>
      </c>
      <c r="EV956" s="53">
        <v>1.5417794</v>
      </c>
      <c r="EW956" s="53">
        <v>70.690179999999998</v>
      </c>
      <c r="EX956" s="53">
        <v>69.236469999999997</v>
      </c>
      <c r="EY956" s="53">
        <v>67.837459999999993</v>
      </c>
      <c r="EZ956" s="53">
        <v>66.649050000000003</v>
      </c>
      <c r="FA956" s="53">
        <v>65.489720000000005</v>
      </c>
      <c r="FB956" s="53">
        <v>63.823180000000001</v>
      </c>
      <c r="FC956" s="53">
        <v>63.350520000000003</v>
      </c>
      <c r="FD956" s="53">
        <v>65.481030000000004</v>
      </c>
      <c r="FE956" s="53">
        <v>68.477789999999999</v>
      </c>
      <c r="FF956" s="53">
        <v>71.76858</v>
      </c>
      <c r="FG956" s="53">
        <v>75.232029999999995</v>
      </c>
      <c r="FH956" s="53">
        <v>78.244029999999995</v>
      </c>
      <c r="FI956" s="53">
        <v>81.179419999999993</v>
      </c>
      <c r="FJ956" s="53">
        <v>83.316389999999998</v>
      </c>
      <c r="FK956" s="53">
        <v>84.90249</v>
      </c>
      <c r="FL956" s="53">
        <v>86.023529999999994</v>
      </c>
      <c r="FM956" s="53">
        <v>86.394210000000001</v>
      </c>
      <c r="FN956" s="53">
        <v>86.347239999999999</v>
      </c>
      <c r="FO956" s="53">
        <v>84.940730000000002</v>
      </c>
      <c r="FP956" s="53">
        <v>82.75752</v>
      </c>
      <c r="FQ956" s="53">
        <v>79.350980000000007</v>
      </c>
      <c r="FR956" s="53">
        <v>76.296909999999997</v>
      </c>
      <c r="FS956" s="53">
        <v>74.082030000000003</v>
      </c>
      <c r="FT956" s="53">
        <v>72.457610000000003</v>
      </c>
      <c r="FU956" s="53">
        <v>1345.8330000000001</v>
      </c>
      <c r="FV956" s="53">
        <v>17168.490000000002</v>
      </c>
      <c r="FW956" s="53">
        <v>176.79949999999999</v>
      </c>
      <c r="FX956" s="53">
        <v>1</v>
      </c>
    </row>
    <row r="957" spans="1:180" x14ac:dyDescent="0.3">
      <c r="A957" t="s">
        <v>174</v>
      </c>
      <c r="B957" t="s">
        <v>251</v>
      </c>
      <c r="C957" t="s">
        <v>0</v>
      </c>
      <c r="D957" t="s">
        <v>248</v>
      </c>
      <c r="E957" t="s">
        <v>187</v>
      </c>
      <c r="F957" t="s">
        <v>241</v>
      </c>
      <c r="G957" t="s">
        <v>243</v>
      </c>
      <c r="H957" s="53">
        <v>826</v>
      </c>
      <c r="I957" s="53">
        <v>11.175037</v>
      </c>
      <c r="J957" s="53">
        <v>10.941345</v>
      </c>
      <c r="K957" s="53">
        <v>10.721422</v>
      </c>
      <c r="L957" s="53">
        <v>10.678817</v>
      </c>
      <c r="M957" s="53">
        <v>10.59008</v>
      </c>
      <c r="N957" s="53">
        <v>10.854267999999999</v>
      </c>
      <c r="O957" s="53">
        <v>11.152024000000001</v>
      </c>
      <c r="P957" s="53">
        <v>12.144562000000001</v>
      </c>
      <c r="Q957" s="53">
        <v>12.843762999999999</v>
      </c>
      <c r="R957" s="53">
        <v>12.800629000000001</v>
      </c>
      <c r="S957" s="53">
        <v>12.125994</v>
      </c>
      <c r="T957" s="53">
        <v>11.699968</v>
      </c>
      <c r="U957" s="53">
        <v>10.997223999999999</v>
      </c>
      <c r="V957" s="53">
        <v>10.75789</v>
      </c>
      <c r="W957" s="53">
        <v>10.491241</v>
      </c>
      <c r="X957" s="53">
        <v>10.120441</v>
      </c>
      <c r="Y957" s="53">
        <v>9.4585094999999999</v>
      </c>
      <c r="Z957" s="53">
        <v>8.8203253999999998</v>
      </c>
      <c r="AA957" s="53">
        <v>8.9635619999999996</v>
      </c>
      <c r="AB957" s="53">
        <v>9.0712723999999998</v>
      </c>
      <c r="AC957" s="53">
        <v>9.5178493</v>
      </c>
      <c r="AD957" s="53">
        <v>9.6900289999999991</v>
      </c>
      <c r="AE957" s="53">
        <v>9.6355956000000003</v>
      </c>
      <c r="AF957" s="53">
        <v>9.4140376000000003</v>
      </c>
      <c r="AG957" s="53">
        <v>-1.8053429000000001</v>
      </c>
      <c r="AH957" s="53">
        <v>-1.8109314999999999</v>
      </c>
      <c r="AI957" s="53">
        <v>-1.7381211999999999</v>
      </c>
      <c r="AJ957" s="53">
        <v>-1.6223862</v>
      </c>
      <c r="AK957" s="53">
        <v>-1.7257635</v>
      </c>
      <c r="AL957" s="53">
        <v>-1.6911210000000001</v>
      </c>
      <c r="AM957" s="53">
        <v>-2.7037895999999999</v>
      </c>
      <c r="AN957" s="53">
        <v>-2.6240649</v>
      </c>
      <c r="AO957" s="53">
        <v>-2.0948533</v>
      </c>
      <c r="AP957" s="53">
        <v>-2.2219283999999999</v>
      </c>
      <c r="AQ957" s="53">
        <v>-2.5163015999999998</v>
      </c>
      <c r="AR957" s="53">
        <v>-2.4249567999999999</v>
      </c>
      <c r="AS957" s="53">
        <v>-2.7753014</v>
      </c>
      <c r="AT957" s="53">
        <v>-2.7366758999999998</v>
      </c>
      <c r="AU957" s="53">
        <v>-2.5981301000000001</v>
      </c>
      <c r="AV957" s="53">
        <v>-2.5327085</v>
      </c>
      <c r="AW957" s="53">
        <v>-2.4312054000000001</v>
      </c>
      <c r="AX957" s="53">
        <v>-2.2999103000000001</v>
      </c>
      <c r="AY957" s="53">
        <v>-1.8996051</v>
      </c>
      <c r="AZ957" s="53">
        <v>-1.3717142</v>
      </c>
      <c r="BA957" s="53">
        <v>-1.1522939999999999</v>
      </c>
      <c r="BB957" s="53">
        <v>-1.1665714</v>
      </c>
      <c r="BC957" s="53">
        <v>-1.2485956</v>
      </c>
      <c r="BD957" s="53">
        <v>-1.3726096000000001</v>
      </c>
      <c r="BE957" s="53">
        <v>-0.41664293000000002</v>
      </c>
      <c r="BF957" s="53">
        <v>-0.43933305</v>
      </c>
      <c r="BG957" s="53">
        <v>-0.40526129</v>
      </c>
      <c r="BH957" s="53">
        <v>-0.29581595999999999</v>
      </c>
      <c r="BI957" s="53">
        <v>-0.39617396999999999</v>
      </c>
      <c r="BJ957" s="53">
        <v>-0.40855529000000002</v>
      </c>
      <c r="BK957" s="53">
        <v>-1.2889937</v>
      </c>
      <c r="BL957" s="53">
        <v>-1.1291982</v>
      </c>
      <c r="BM957" s="53">
        <v>-0.60187389999999996</v>
      </c>
      <c r="BN957" s="53">
        <v>-0.64784328000000002</v>
      </c>
      <c r="BO957" s="53">
        <v>-0.99700100000000003</v>
      </c>
      <c r="BP957" s="53">
        <v>-0.95459994000000004</v>
      </c>
      <c r="BQ957" s="53">
        <v>-1.3066766999999999</v>
      </c>
      <c r="BR957" s="53">
        <v>-1.2747740999999999</v>
      </c>
      <c r="BS957" s="53">
        <v>-1.1603779999999999</v>
      </c>
      <c r="BT957" s="53">
        <v>-1.0866195000000001</v>
      </c>
      <c r="BU957" s="53">
        <v>-0.99626915999999999</v>
      </c>
      <c r="BV957" s="53">
        <v>-0.86709846000000002</v>
      </c>
      <c r="BW957" s="53">
        <v>-0.50522396999999997</v>
      </c>
      <c r="BX957" s="53">
        <v>-3.112005E-2</v>
      </c>
      <c r="BY957" s="53">
        <v>0.13067608999999999</v>
      </c>
      <c r="BZ957" s="53">
        <v>0.12637321000000001</v>
      </c>
      <c r="CA957" s="53">
        <v>3.3071549999999998E-2</v>
      </c>
      <c r="CB957" s="53">
        <v>-0.10896047</v>
      </c>
      <c r="CC957" s="53">
        <v>0.54516626999999995</v>
      </c>
      <c r="CD957" s="53">
        <v>0.51063212999999996</v>
      </c>
      <c r="CE957" s="53">
        <v>0.51787316999999999</v>
      </c>
      <c r="CF957" s="53">
        <v>0.62296284000000002</v>
      </c>
      <c r="CG957" s="53">
        <v>0.52469568</v>
      </c>
      <c r="CH957" s="53">
        <v>0.47974576000000002</v>
      </c>
      <c r="CI957" s="53">
        <v>-0.30911084</v>
      </c>
      <c r="CJ957" s="53">
        <v>-9.3857800000000005E-2</v>
      </c>
      <c r="CK957" s="53">
        <v>0.43215899000000002</v>
      </c>
      <c r="CL957" s="53">
        <v>0.44236331000000001</v>
      </c>
      <c r="CM957" s="53">
        <v>5.5262699999999998E-2</v>
      </c>
      <c r="CN957" s="53">
        <v>6.3764230000000005E-2</v>
      </c>
      <c r="CO957" s="53">
        <v>-0.28951102000000001</v>
      </c>
      <c r="CP957" s="53">
        <v>-0.26226465999999998</v>
      </c>
      <c r="CQ957" s="53">
        <v>-0.16459504</v>
      </c>
      <c r="CR957" s="53">
        <v>-8.5061979999999995E-2</v>
      </c>
      <c r="CS957" s="53">
        <v>-2.43604E-3</v>
      </c>
      <c r="CT957" s="53">
        <v>0.12526323</v>
      </c>
      <c r="CU957" s="53">
        <v>0.46052036000000002</v>
      </c>
      <c r="CV957" s="53">
        <v>0.89737135999999995</v>
      </c>
      <c r="CW957" s="53">
        <v>1.0192576</v>
      </c>
      <c r="CX957" s="53">
        <v>1.0218628000000001</v>
      </c>
      <c r="CY957" s="53">
        <v>0.92075046000000005</v>
      </c>
      <c r="CZ957" s="53">
        <v>0.76623940000000001</v>
      </c>
      <c r="DA957" s="53">
        <v>1.506975</v>
      </c>
      <c r="DB957" s="53">
        <v>1.4605976000000001</v>
      </c>
      <c r="DC957" s="53">
        <v>1.4410073999999999</v>
      </c>
      <c r="DD957" s="53">
        <v>1.5417414</v>
      </c>
      <c r="DE957" s="53">
        <v>1.4455652999999999</v>
      </c>
      <c r="DF957" s="53">
        <v>1.3680467999999999</v>
      </c>
      <c r="DG957" s="53">
        <v>0.67077222000000003</v>
      </c>
      <c r="DH957" s="53">
        <v>0.94148222999999998</v>
      </c>
      <c r="DI957" s="53">
        <v>1.4661921</v>
      </c>
      <c r="DJ957" s="53">
        <v>1.5325702999999999</v>
      </c>
      <c r="DK957" s="53">
        <v>1.1075264</v>
      </c>
      <c r="DL957" s="53">
        <v>1.0821286000000001</v>
      </c>
      <c r="DM957" s="53">
        <v>0.72765420999999997</v>
      </c>
      <c r="DN957" s="53">
        <v>0.75024431999999996</v>
      </c>
      <c r="DO957" s="53">
        <v>0.83118811000000004</v>
      </c>
      <c r="DP957" s="53">
        <v>0.91649491000000005</v>
      </c>
      <c r="DQ957" s="53">
        <v>0.99139659000000002</v>
      </c>
      <c r="DR957" s="53">
        <v>1.1176242999999999</v>
      </c>
      <c r="DS957" s="53">
        <v>1.4262649000000001</v>
      </c>
      <c r="DT957" s="53">
        <v>1.8258631000000001</v>
      </c>
      <c r="DU957" s="53">
        <v>1.9078386000000001</v>
      </c>
      <c r="DV957" s="53">
        <v>1.9173525</v>
      </c>
      <c r="DW957" s="53">
        <v>1.8084286999999999</v>
      </c>
      <c r="DX957" s="53">
        <v>1.6414396</v>
      </c>
      <c r="DY957" s="53">
        <v>2.8956751999999999</v>
      </c>
      <c r="DZ957" s="53">
        <v>2.8321961999999998</v>
      </c>
      <c r="EA957" s="53">
        <v>2.7738673999999999</v>
      </c>
      <c r="EB957" s="53">
        <v>2.8683122999999999</v>
      </c>
      <c r="EC957" s="53">
        <v>2.7751551999999999</v>
      </c>
      <c r="ED957" s="53">
        <v>2.6506124999999998</v>
      </c>
      <c r="EE957" s="53">
        <v>2.0855674</v>
      </c>
      <c r="EF957" s="53">
        <v>2.4363489999999999</v>
      </c>
      <c r="EG957" s="53">
        <v>2.9591713999999998</v>
      </c>
      <c r="EH957" s="53">
        <v>3.1066554000000002</v>
      </c>
      <c r="EI957" s="53">
        <v>2.626827</v>
      </c>
      <c r="EJ957" s="53">
        <v>2.5524854000000001</v>
      </c>
      <c r="EK957" s="53">
        <v>2.1962795000000002</v>
      </c>
      <c r="EL957" s="53">
        <v>2.2121469</v>
      </c>
      <c r="EM957" s="53">
        <v>2.2689401999999999</v>
      </c>
      <c r="EN957" s="53">
        <v>2.3625847000000002</v>
      </c>
      <c r="EO957" s="53">
        <v>2.4263336999999998</v>
      </c>
      <c r="EP957" s="53">
        <v>2.5504368999999998</v>
      </c>
      <c r="EQ957" s="53">
        <v>2.8206462999999999</v>
      </c>
      <c r="ER957" s="53">
        <v>3.1664577999999999</v>
      </c>
      <c r="ES957" s="53">
        <v>3.1908091000000001</v>
      </c>
      <c r="ET957" s="53">
        <v>3.2102976999999999</v>
      </c>
      <c r="EU957" s="53">
        <v>3.0900957</v>
      </c>
      <c r="EV957" s="53">
        <v>2.9050891000000001</v>
      </c>
      <c r="EW957" s="53">
        <v>74.058359999999993</v>
      </c>
      <c r="EX957" s="53">
        <v>72.697029999999998</v>
      </c>
      <c r="EY957" s="53">
        <v>71.208709999999996</v>
      </c>
      <c r="EZ957" s="53">
        <v>69.731620000000007</v>
      </c>
      <c r="FA957" s="53">
        <v>68.396770000000004</v>
      </c>
      <c r="FB957" s="53">
        <v>66.982609999999994</v>
      </c>
      <c r="FC957" s="53">
        <v>66.634889999999999</v>
      </c>
      <c r="FD957" s="53">
        <v>68.964860000000002</v>
      </c>
      <c r="FE957" s="53">
        <v>71.939049999999995</v>
      </c>
      <c r="FF957" s="53">
        <v>75.278310000000005</v>
      </c>
      <c r="FG957" s="53">
        <v>78.913439999999994</v>
      </c>
      <c r="FH957" s="53">
        <v>82.228759999999994</v>
      </c>
      <c r="FI957" s="53">
        <v>85.229339999999993</v>
      </c>
      <c r="FJ957" s="53">
        <v>87.897509999999997</v>
      </c>
      <c r="FK957" s="53">
        <v>90.129130000000004</v>
      </c>
      <c r="FL957" s="53">
        <v>91.787729999999996</v>
      </c>
      <c r="FM957" s="53">
        <v>92.385310000000004</v>
      </c>
      <c r="FN957" s="53">
        <v>91.580600000000004</v>
      </c>
      <c r="FO957" s="53">
        <v>89.427120000000002</v>
      </c>
      <c r="FP957" s="53">
        <v>87.004040000000003</v>
      </c>
      <c r="FQ957" s="53">
        <v>83.614220000000003</v>
      </c>
      <c r="FR957" s="53">
        <v>80.302070000000001</v>
      </c>
      <c r="FS957" s="53">
        <v>77.457819999999998</v>
      </c>
      <c r="FT957" s="53">
        <v>74.743639999999999</v>
      </c>
      <c r="FU957" s="53">
        <v>1345.8330000000001</v>
      </c>
      <c r="FV957" s="53">
        <v>17168.490000000002</v>
      </c>
      <c r="FW957" s="53">
        <v>176.79949999999999</v>
      </c>
      <c r="FX957" s="53">
        <v>1</v>
      </c>
    </row>
    <row r="958" spans="1:180" x14ac:dyDescent="0.3">
      <c r="A958" t="s">
        <v>174</v>
      </c>
      <c r="B958" t="s">
        <v>251</v>
      </c>
      <c r="C958" t="s">
        <v>0</v>
      </c>
      <c r="D958" t="s">
        <v>227</v>
      </c>
      <c r="E958" t="s">
        <v>188</v>
      </c>
      <c r="F958" t="s">
        <v>241</v>
      </c>
      <c r="G958" t="s">
        <v>243</v>
      </c>
      <c r="H958" s="53">
        <v>826</v>
      </c>
      <c r="I958" s="53">
        <v>11.560209</v>
      </c>
      <c r="J958" s="53">
        <v>11.527787999999999</v>
      </c>
      <c r="K958" s="53">
        <v>11.406878000000001</v>
      </c>
      <c r="L958" s="53">
        <v>11.295954999999999</v>
      </c>
      <c r="M958" s="53">
        <v>11.297300999999999</v>
      </c>
      <c r="N958" s="53">
        <v>11.440462999999999</v>
      </c>
      <c r="O958" s="53">
        <v>13.239748000000001</v>
      </c>
      <c r="P958" s="53">
        <v>15.487375999999999</v>
      </c>
      <c r="Q958" s="53">
        <v>16.493642000000001</v>
      </c>
      <c r="R958" s="53">
        <v>16.103878000000002</v>
      </c>
      <c r="S958" s="53">
        <v>16.057960000000001</v>
      </c>
      <c r="T958" s="53">
        <v>15.172950999999999</v>
      </c>
      <c r="U958" s="53">
        <v>14.185600000000001</v>
      </c>
      <c r="V958" s="53">
        <v>13.879625000000001</v>
      </c>
      <c r="W958" s="53">
        <v>13.690388</v>
      </c>
      <c r="X958" s="53">
        <v>12.829407</v>
      </c>
      <c r="Y958" s="53">
        <v>11.915232</v>
      </c>
      <c r="Z958" s="53">
        <v>11.175846</v>
      </c>
      <c r="AA958" s="53">
        <v>12.045821999999999</v>
      </c>
      <c r="AB958" s="53">
        <v>11.78792</v>
      </c>
      <c r="AC958" s="53">
        <v>12.283512</v>
      </c>
      <c r="AD958" s="53">
        <v>12.762708</v>
      </c>
      <c r="AE958" s="53">
        <v>12.736424</v>
      </c>
      <c r="AF958" s="53">
        <v>12.715915000000001</v>
      </c>
      <c r="AG958" s="53">
        <v>-1.8697360999999999</v>
      </c>
      <c r="AH958" s="53">
        <v>-1.6881565000000001</v>
      </c>
      <c r="AI958" s="53">
        <v>-1.7005060000000001</v>
      </c>
      <c r="AJ958" s="53">
        <v>-1.7764972000000001</v>
      </c>
      <c r="AK958" s="53">
        <v>-1.8033372000000001</v>
      </c>
      <c r="AL958" s="53">
        <v>-2.2860657</v>
      </c>
      <c r="AM958" s="53">
        <v>-2.7058331</v>
      </c>
      <c r="AN958" s="53">
        <v>-2.7430699999999999</v>
      </c>
      <c r="AO958" s="53">
        <v>-2.6941682999999998</v>
      </c>
      <c r="AP958" s="53">
        <v>-3.2099921</v>
      </c>
      <c r="AQ958" s="53">
        <v>-3.2924104000000001</v>
      </c>
      <c r="AR958" s="53">
        <v>-3.898739</v>
      </c>
      <c r="AS958" s="53">
        <v>-4.3963098</v>
      </c>
      <c r="AT958" s="53">
        <v>-4.4413821999999996</v>
      </c>
      <c r="AU958" s="53">
        <v>-3.9466065000000001</v>
      </c>
      <c r="AV958" s="53">
        <v>-4.0988433000000004</v>
      </c>
      <c r="AW958" s="53">
        <v>-3.8424273000000002</v>
      </c>
      <c r="AX958" s="53">
        <v>-3.4603055999999999</v>
      </c>
      <c r="AY958" s="53">
        <v>-2.3202132999999998</v>
      </c>
      <c r="AZ958" s="53">
        <v>-2.0767399000000002</v>
      </c>
      <c r="BA958" s="53">
        <v>-2.2265119000000002</v>
      </c>
      <c r="BB958" s="53">
        <v>-2.0696256000000002</v>
      </c>
      <c r="BC958" s="53">
        <v>-2.0215234999999998</v>
      </c>
      <c r="BD958" s="53">
        <v>-1.8119855</v>
      </c>
      <c r="BE958" s="53">
        <v>-0.78711829</v>
      </c>
      <c r="BF958" s="53">
        <v>-0.59973365000000001</v>
      </c>
      <c r="BG958" s="53">
        <v>-0.62080449999999998</v>
      </c>
      <c r="BH958" s="53">
        <v>-0.69874694000000004</v>
      </c>
      <c r="BI958" s="53">
        <v>-0.73001897000000004</v>
      </c>
      <c r="BJ958" s="53">
        <v>-1.1268688</v>
      </c>
      <c r="BK958" s="53">
        <v>-1.4324475000000001</v>
      </c>
      <c r="BL958" s="53">
        <v>-1.2673920999999999</v>
      </c>
      <c r="BM958" s="53">
        <v>-1.1098574000000001</v>
      </c>
      <c r="BN958" s="53">
        <v>-1.6372781999999999</v>
      </c>
      <c r="BO958" s="53">
        <v>-1.6905501999999999</v>
      </c>
      <c r="BP958" s="53">
        <v>-2.3072756999999999</v>
      </c>
      <c r="BQ958" s="53">
        <v>-2.8374000000000001</v>
      </c>
      <c r="BR958" s="53">
        <v>-2.8892818999999998</v>
      </c>
      <c r="BS958" s="53">
        <v>-2.4045347000000001</v>
      </c>
      <c r="BT958" s="53">
        <v>-2.5478068999999999</v>
      </c>
      <c r="BU958" s="53">
        <v>-2.3194252999999998</v>
      </c>
      <c r="BV958" s="53">
        <v>-1.9335115</v>
      </c>
      <c r="BW958" s="53">
        <v>-0.80493130000000002</v>
      </c>
      <c r="BX958" s="53">
        <v>-0.68691539000000001</v>
      </c>
      <c r="BY958" s="53">
        <v>-0.93771484999999999</v>
      </c>
      <c r="BZ958" s="53">
        <v>-0.80756583000000004</v>
      </c>
      <c r="CA958" s="53">
        <v>-0.75261171999999998</v>
      </c>
      <c r="CB958" s="53">
        <v>-0.57469296999999997</v>
      </c>
      <c r="CC958" s="53">
        <v>-3.7300760000000002E-2</v>
      </c>
      <c r="CD958" s="53">
        <v>0.15410459000000001</v>
      </c>
      <c r="CE958" s="53">
        <v>0.12699336999999999</v>
      </c>
      <c r="CF958" s="53">
        <v>4.7699350000000001E-2</v>
      </c>
      <c r="CG958" s="53">
        <v>1.335832E-2</v>
      </c>
      <c r="CH958" s="53">
        <v>-0.32401213000000001</v>
      </c>
      <c r="CI958" s="53">
        <v>-0.55050429999999995</v>
      </c>
      <c r="CJ958" s="53">
        <v>-0.24534158</v>
      </c>
      <c r="CK958" s="53">
        <v>-1.25685E-2</v>
      </c>
      <c r="CL958" s="53">
        <v>-0.54802101999999997</v>
      </c>
      <c r="CM958" s="53">
        <v>-0.58110678000000004</v>
      </c>
      <c r="CN958" s="53">
        <v>-1.2050331999999999</v>
      </c>
      <c r="CO958" s="53">
        <v>-1.7577039999999999</v>
      </c>
      <c r="CP958" s="53">
        <v>-1.8143016000000001</v>
      </c>
      <c r="CQ958" s="53">
        <v>-1.3365001999999999</v>
      </c>
      <c r="CR958" s="53">
        <v>-1.473565</v>
      </c>
      <c r="CS958" s="53">
        <v>-1.2645986</v>
      </c>
      <c r="CT958" s="53">
        <v>-0.87605889999999997</v>
      </c>
      <c r="CU958" s="53">
        <v>0.24454861999999999</v>
      </c>
      <c r="CV958" s="53">
        <v>0.27567262999999997</v>
      </c>
      <c r="CW958" s="53">
        <v>-4.5098279999999998E-2</v>
      </c>
      <c r="CX958" s="53">
        <v>6.6533060000000005E-2</v>
      </c>
      <c r="CY958" s="53">
        <v>0.12623261999999999</v>
      </c>
      <c r="CZ958" s="53">
        <v>0.28225245999999998</v>
      </c>
      <c r="DA958" s="53">
        <v>0.71251677999999996</v>
      </c>
      <c r="DB958" s="53">
        <v>0.90794249999999999</v>
      </c>
      <c r="DC958" s="53">
        <v>0.87479099000000005</v>
      </c>
      <c r="DD958" s="53">
        <v>0.79414563999999999</v>
      </c>
      <c r="DE958" s="53">
        <v>0.75673559999999995</v>
      </c>
      <c r="DF958" s="53">
        <v>0.47884418000000001</v>
      </c>
      <c r="DG958" s="53">
        <v>0.33143868999999998</v>
      </c>
      <c r="DH958" s="53">
        <v>0.77670870000000003</v>
      </c>
      <c r="DI958" s="53">
        <v>1.0847205</v>
      </c>
      <c r="DJ958" s="53">
        <v>0.54123608999999995</v>
      </c>
      <c r="DK958" s="53">
        <v>0.52833669000000005</v>
      </c>
      <c r="DL958" s="53">
        <v>-0.10279041</v>
      </c>
      <c r="DM958" s="53">
        <v>-0.67800839000000002</v>
      </c>
      <c r="DN958" s="53">
        <v>-0.73932145999999999</v>
      </c>
      <c r="DO958" s="53">
        <v>-0.26846627000000001</v>
      </c>
      <c r="DP958" s="53">
        <v>-0.39932218000000003</v>
      </c>
      <c r="DQ958" s="53">
        <v>-0.20977195000000001</v>
      </c>
      <c r="DR958" s="53">
        <v>0.18139380999999999</v>
      </c>
      <c r="DS958" s="53">
        <v>1.2940289</v>
      </c>
      <c r="DT958" s="53">
        <v>1.2382607000000001</v>
      </c>
      <c r="DU958" s="53">
        <v>0.84751812999999998</v>
      </c>
      <c r="DV958" s="53">
        <v>0.94063227999999999</v>
      </c>
      <c r="DW958" s="53">
        <v>1.0050768000000001</v>
      </c>
      <c r="DX958" s="53">
        <v>1.1391977</v>
      </c>
      <c r="DY958" s="53">
        <v>1.7951341999999999</v>
      </c>
      <c r="DZ958" s="53">
        <v>1.9963660000000001</v>
      </c>
      <c r="EA958" s="53">
        <v>1.9544927999999999</v>
      </c>
      <c r="EB958" s="53">
        <v>1.8718952</v>
      </c>
      <c r="EC958" s="53">
        <v>1.8300542</v>
      </c>
      <c r="ED958" s="53">
        <v>1.6380414000000001</v>
      </c>
      <c r="EE958" s="53">
        <v>1.6048237999999999</v>
      </c>
      <c r="EF958" s="53">
        <v>2.2523871999999998</v>
      </c>
      <c r="EG958" s="53">
        <v>2.6690315</v>
      </c>
      <c r="EH958" s="53">
        <v>2.1139503999999998</v>
      </c>
      <c r="EI958" s="53">
        <v>2.1301969999999999</v>
      </c>
      <c r="EJ958" s="53">
        <v>1.4886733999999999</v>
      </c>
      <c r="EK958" s="53">
        <v>0.88090091999999998</v>
      </c>
      <c r="EL958" s="53">
        <v>0.81277920999999997</v>
      </c>
      <c r="EM958" s="53">
        <v>1.2736053000000001</v>
      </c>
      <c r="EN958" s="53">
        <v>1.1517132999999999</v>
      </c>
      <c r="EO958" s="53">
        <v>1.3132301</v>
      </c>
      <c r="EP958" s="53">
        <v>1.7081877999999999</v>
      </c>
      <c r="EQ958" s="53">
        <v>2.8093110999999999</v>
      </c>
      <c r="ER958" s="53">
        <v>2.628085</v>
      </c>
      <c r="ES958" s="53">
        <v>2.1363151999999999</v>
      </c>
      <c r="ET958" s="53">
        <v>2.2026916999999999</v>
      </c>
      <c r="EU958" s="53">
        <v>2.2739886999999999</v>
      </c>
      <c r="EV958" s="53">
        <v>2.3764903999999998</v>
      </c>
      <c r="EW958" s="53">
        <v>75.213750000000005</v>
      </c>
      <c r="EX958" s="53">
        <v>73.705500000000001</v>
      </c>
      <c r="EY958" s="53">
        <v>72.418239999999997</v>
      </c>
      <c r="EZ958" s="53">
        <v>71.323809999999995</v>
      </c>
      <c r="FA958" s="53">
        <v>70.04974</v>
      </c>
      <c r="FB958" s="53">
        <v>68.267750000000007</v>
      </c>
      <c r="FC958" s="53">
        <v>67.161640000000006</v>
      </c>
      <c r="FD958" s="53">
        <v>68.534310000000005</v>
      </c>
      <c r="FE958" s="53">
        <v>71.465320000000006</v>
      </c>
      <c r="FF958" s="53">
        <v>74.978560000000002</v>
      </c>
      <c r="FG958" s="53">
        <v>78.441860000000005</v>
      </c>
      <c r="FH958" s="53">
        <v>81.878770000000003</v>
      </c>
      <c r="FI958" s="53">
        <v>85.113939999999999</v>
      </c>
      <c r="FJ958" s="53">
        <v>87.986949999999993</v>
      </c>
      <c r="FK958" s="53">
        <v>90.145060000000001</v>
      </c>
      <c r="FL958" s="53">
        <v>91.586060000000003</v>
      </c>
      <c r="FM958" s="53">
        <v>92.04813</v>
      </c>
      <c r="FN958" s="53">
        <v>92.25855</v>
      </c>
      <c r="FO958" s="53">
        <v>90.771159999999995</v>
      </c>
      <c r="FP958" s="53">
        <v>88.596789999999999</v>
      </c>
      <c r="FQ958" s="53">
        <v>84.817179999999993</v>
      </c>
      <c r="FR958" s="53">
        <v>81.82687</v>
      </c>
      <c r="FS958" s="53">
        <v>79.378829999999994</v>
      </c>
      <c r="FT958" s="53">
        <v>77.405730000000005</v>
      </c>
      <c r="FU958" s="53">
        <v>1345.1289999999999</v>
      </c>
      <c r="FV958" s="53">
        <v>18528.64</v>
      </c>
      <c r="FW958" s="53">
        <v>173.28460000000001</v>
      </c>
      <c r="FX958" s="53">
        <v>1</v>
      </c>
    </row>
    <row r="959" spans="1:180" x14ac:dyDescent="0.3">
      <c r="A959" t="s">
        <v>174</v>
      </c>
      <c r="B959" t="s">
        <v>251</v>
      </c>
      <c r="C959" t="s">
        <v>0</v>
      </c>
      <c r="D959" t="s">
        <v>248</v>
      </c>
      <c r="E959" t="s">
        <v>189</v>
      </c>
      <c r="F959" t="s">
        <v>241</v>
      </c>
      <c r="G959" t="s">
        <v>243</v>
      </c>
      <c r="H959" s="53">
        <v>826</v>
      </c>
      <c r="I959" s="53">
        <v>8.5536344999999994</v>
      </c>
      <c r="J959" s="53">
        <v>8.4978879999999997</v>
      </c>
      <c r="K959" s="53">
        <v>8.5858983000000002</v>
      </c>
      <c r="L959" s="53">
        <v>8.4748756000000007</v>
      </c>
      <c r="M959" s="53">
        <v>8.1422743999999998</v>
      </c>
      <c r="N959" s="53">
        <v>8.3961909000000006</v>
      </c>
      <c r="O959" s="53">
        <v>9.1798832000000008</v>
      </c>
      <c r="P959" s="53">
        <v>10.243036</v>
      </c>
      <c r="Q959" s="53">
        <v>10.971824</v>
      </c>
      <c r="R959" s="53">
        <v>10.610523000000001</v>
      </c>
      <c r="S959" s="53">
        <v>10.254384999999999</v>
      </c>
      <c r="T959" s="53">
        <v>10.160106000000001</v>
      </c>
      <c r="U959" s="53">
        <v>9.4250813000000004</v>
      </c>
      <c r="V959" s="53">
        <v>9.5582159000000004</v>
      </c>
      <c r="W959" s="53">
        <v>9.1907037999999996</v>
      </c>
      <c r="X959" s="53">
        <v>8.5311345000000003</v>
      </c>
      <c r="Y959" s="53">
        <v>7.8713001</v>
      </c>
      <c r="Z959" s="53">
        <v>7.2027142</v>
      </c>
      <c r="AA959" s="53">
        <v>6.6296792</v>
      </c>
      <c r="AB959" s="53">
        <v>6.4448097000000004</v>
      </c>
      <c r="AC959" s="53">
        <v>6.5081159</v>
      </c>
      <c r="AD959" s="53">
        <v>6.3470699000000002</v>
      </c>
      <c r="AE959" s="53">
        <v>6.4717463000000004</v>
      </c>
      <c r="AF959" s="53">
        <v>6.4296335999999998</v>
      </c>
      <c r="AG959" s="53">
        <v>-2.0669336999999999</v>
      </c>
      <c r="AH959" s="53">
        <v>-1.9826353999999999</v>
      </c>
      <c r="AI959" s="53">
        <v>-1.6957070000000001</v>
      </c>
      <c r="AJ959" s="53">
        <v>-1.7342713000000001</v>
      </c>
      <c r="AK959" s="53">
        <v>-2.0494984999999999</v>
      </c>
      <c r="AL959" s="53">
        <v>-1.8774757</v>
      </c>
      <c r="AM959" s="53">
        <v>-2.1133267999999998</v>
      </c>
      <c r="AN959" s="53">
        <v>-2.3032655000000002</v>
      </c>
      <c r="AO959" s="53">
        <v>-1.6920230000000001</v>
      </c>
      <c r="AP959" s="53">
        <v>-1.8960698</v>
      </c>
      <c r="AQ959" s="53">
        <v>-2.1183174999999999</v>
      </c>
      <c r="AR959" s="53">
        <v>-1.9095641000000001</v>
      </c>
      <c r="AS959" s="53">
        <v>-2.3376443999999998</v>
      </c>
      <c r="AT959" s="53">
        <v>-1.8581481</v>
      </c>
      <c r="AU959" s="53">
        <v>-1.9039828999999999</v>
      </c>
      <c r="AV959" s="53">
        <v>-2.0802272999999998</v>
      </c>
      <c r="AW959" s="53">
        <v>-2.1518514</v>
      </c>
      <c r="AX959" s="53">
        <v>-2.1577267999999998</v>
      </c>
      <c r="AY959" s="53">
        <v>-2.4309395</v>
      </c>
      <c r="AZ959" s="53">
        <v>-2.3991451000000001</v>
      </c>
      <c r="BA959" s="53">
        <v>-2.6021594000000001</v>
      </c>
      <c r="BB959" s="53">
        <v>-2.8488194999999998</v>
      </c>
      <c r="BC959" s="53">
        <v>-2.5877704000000001</v>
      </c>
      <c r="BD959" s="53">
        <v>-2.5045815</v>
      </c>
      <c r="BE959" s="53">
        <v>-0.81220307000000003</v>
      </c>
      <c r="BF959" s="53">
        <v>-0.73650760999999998</v>
      </c>
      <c r="BG959" s="53">
        <v>-0.48729061000000001</v>
      </c>
      <c r="BH959" s="53">
        <v>-0.53959458000000005</v>
      </c>
      <c r="BI959" s="53">
        <v>-0.87370150000000002</v>
      </c>
      <c r="BJ959" s="53">
        <v>-0.70761693999999997</v>
      </c>
      <c r="BK959" s="53">
        <v>-0.79132064000000002</v>
      </c>
      <c r="BL959" s="53">
        <v>-0.70024282000000004</v>
      </c>
      <c r="BM959" s="53">
        <v>-0.1056411</v>
      </c>
      <c r="BN959" s="53">
        <v>-0.32278204999999999</v>
      </c>
      <c r="BO959" s="53">
        <v>-0.56161333999999996</v>
      </c>
      <c r="BP959" s="53">
        <v>-0.38144391</v>
      </c>
      <c r="BQ959" s="53">
        <v>-0.79114841999999996</v>
      </c>
      <c r="BR959" s="53">
        <v>-0.37470713999999999</v>
      </c>
      <c r="BS959" s="53">
        <v>-0.44720622999999998</v>
      </c>
      <c r="BT959" s="53">
        <v>-0.68888070000000001</v>
      </c>
      <c r="BU959" s="53">
        <v>-0.79881749999999996</v>
      </c>
      <c r="BV959" s="53">
        <v>-0.79054089000000005</v>
      </c>
      <c r="BW959" s="53">
        <v>-1.1391647</v>
      </c>
      <c r="BX959" s="53">
        <v>-1.1222779000000001</v>
      </c>
      <c r="BY959" s="53">
        <v>-1.4213370000000001</v>
      </c>
      <c r="BZ959" s="53">
        <v>-1.6740963</v>
      </c>
      <c r="CA959" s="53">
        <v>-1.442604</v>
      </c>
      <c r="CB959" s="53">
        <v>-1.3549960000000001</v>
      </c>
      <c r="CC959" s="53">
        <v>5.6819550000000003E-2</v>
      </c>
      <c r="CD959" s="53">
        <v>0.12655665999999999</v>
      </c>
      <c r="CE959" s="53">
        <v>0.34965497000000001</v>
      </c>
      <c r="CF959" s="53">
        <v>0.28783465000000003</v>
      </c>
      <c r="CG959" s="53">
        <v>-5.9348350000000001E-2</v>
      </c>
      <c r="CH959" s="53">
        <v>0.10262348</v>
      </c>
      <c r="CI959" s="53">
        <v>0.12429656</v>
      </c>
      <c r="CJ959" s="53">
        <v>0.41000583000000002</v>
      </c>
      <c r="CK959" s="53">
        <v>0.99308163000000005</v>
      </c>
      <c r="CL959" s="53">
        <v>0.76687185999999996</v>
      </c>
      <c r="CM959" s="53">
        <v>0.51655521000000004</v>
      </c>
      <c r="CN959" s="53">
        <v>0.67692764999999999</v>
      </c>
      <c r="CO959" s="53">
        <v>0.27995023000000002</v>
      </c>
      <c r="CP959" s="53">
        <v>0.65271948999999996</v>
      </c>
      <c r="CQ959" s="53">
        <v>0.56175277000000001</v>
      </c>
      <c r="CR959" s="53">
        <v>0.2747618</v>
      </c>
      <c r="CS959" s="53">
        <v>0.13828942</v>
      </c>
      <c r="CT959" s="53">
        <v>0.15636800000000001</v>
      </c>
      <c r="CU959" s="53">
        <v>-0.24448510000000001</v>
      </c>
      <c r="CV959" s="53">
        <v>-0.23792393000000001</v>
      </c>
      <c r="CW959" s="53">
        <v>-0.60350294000000004</v>
      </c>
      <c r="CX959" s="53">
        <v>-0.86048714999999998</v>
      </c>
      <c r="CY959" s="53">
        <v>-0.64946554999999995</v>
      </c>
      <c r="CZ959" s="53">
        <v>-0.55879643000000001</v>
      </c>
      <c r="DA959" s="53">
        <v>0.92584195999999996</v>
      </c>
      <c r="DB959" s="53">
        <v>0.98962068999999997</v>
      </c>
      <c r="DC959" s="53">
        <v>1.1866002</v>
      </c>
      <c r="DD959" s="53">
        <v>1.1152635</v>
      </c>
      <c r="DE959" s="53">
        <v>0.75500504999999996</v>
      </c>
      <c r="DF959" s="53">
        <v>0.91286381000000005</v>
      </c>
      <c r="DG959" s="53">
        <v>1.0399141999999999</v>
      </c>
      <c r="DH959" s="53">
        <v>1.5202547</v>
      </c>
      <c r="DI959" s="53">
        <v>2.0918044999999998</v>
      </c>
      <c r="DJ959" s="53">
        <v>1.8565259000000001</v>
      </c>
      <c r="DK959" s="53">
        <v>1.5947235</v>
      </c>
      <c r="DL959" s="53">
        <v>1.7352988</v>
      </c>
      <c r="DM959" s="53">
        <v>1.3510485999999999</v>
      </c>
      <c r="DN959" s="53">
        <v>1.6801459000000001</v>
      </c>
      <c r="DO959" s="53">
        <v>1.5707116999999999</v>
      </c>
      <c r="DP959" s="53">
        <v>1.2384044999999999</v>
      </c>
      <c r="DQ959" s="53">
        <v>1.0753967</v>
      </c>
      <c r="DR959" s="53">
        <v>1.1032766000000001</v>
      </c>
      <c r="DS959" s="53">
        <v>0.65019433000000004</v>
      </c>
      <c r="DT959" s="53">
        <v>0.64643024000000004</v>
      </c>
      <c r="DU959" s="53">
        <v>0.21433089</v>
      </c>
      <c r="DV959" s="53">
        <v>-4.68774E-2</v>
      </c>
      <c r="DW959" s="53">
        <v>0.14367304</v>
      </c>
      <c r="DX959" s="53">
        <v>0.23740314000000001</v>
      </c>
      <c r="DY959" s="53">
        <v>2.1805731000000002</v>
      </c>
      <c r="DZ959" s="53">
        <v>2.2357491</v>
      </c>
      <c r="EA959" s="53">
        <v>2.3950167000000002</v>
      </c>
      <c r="EB959" s="53">
        <v>2.3099403999999999</v>
      </c>
      <c r="EC959" s="53">
        <v>1.9308023000000001</v>
      </c>
      <c r="ED959" s="53">
        <v>2.0827227000000001</v>
      </c>
      <c r="EE959" s="53">
        <v>2.3619197000000001</v>
      </c>
      <c r="EF959" s="53">
        <v>3.1232769999999999</v>
      </c>
      <c r="EG959" s="53">
        <v>3.6781863000000001</v>
      </c>
      <c r="EH959" s="53">
        <v>3.4298129999999998</v>
      </c>
      <c r="EI959" s="53">
        <v>3.1514278999999998</v>
      </c>
      <c r="EJ959" s="53">
        <v>3.2634194000000001</v>
      </c>
      <c r="EK959" s="53">
        <v>2.8975452000000002</v>
      </c>
      <c r="EL959" s="53">
        <v>3.1635865999999999</v>
      </c>
      <c r="EM959" s="53">
        <v>3.0274882000000001</v>
      </c>
      <c r="EN959" s="53">
        <v>2.6297511</v>
      </c>
      <c r="EO959" s="53">
        <v>2.4284300999999999</v>
      </c>
      <c r="EP959" s="53">
        <v>2.4704627000000001</v>
      </c>
      <c r="EQ959" s="53">
        <v>1.9419698000000001</v>
      </c>
      <c r="ER959" s="53">
        <v>1.9232971999999999</v>
      </c>
      <c r="ES959" s="53">
        <v>1.3951528</v>
      </c>
      <c r="ET959" s="53">
        <v>1.1278452000000001</v>
      </c>
      <c r="EU959" s="53">
        <v>1.2888392</v>
      </c>
      <c r="EV959" s="53">
        <v>1.3869886</v>
      </c>
      <c r="EW959" s="53">
        <v>74.170019999999994</v>
      </c>
      <c r="EX959" s="53">
        <v>72.972020000000001</v>
      </c>
      <c r="EY959" s="53">
        <v>71.659970000000001</v>
      </c>
      <c r="EZ959" s="53">
        <v>70.251720000000006</v>
      </c>
      <c r="FA959" s="53">
        <v>69.055210000000002</v>
      </c>
      <c r="FB959" s="53">
        <v>67.655150000000006</v>
      </c>
      <c r="FC959" s="53">
        <v>66.446910000000003</v>
      </c>
      <c r="FD959" s="53">
        <v>66.927099999999996</v>
      </c>
      <c r="FE959" s="53">
        <v>69.744050000000001</v>
      </c>
      <c r="FF959" s="53">
        <v>73.289990000000003</v>
      </c>
      <c r="FG959" s="53">
        <v>77.407179999999997</v>
      </c>
      <c r="FH959" s="53">
        <v>81.131290000000007</v>
      </c>
      <c r="FI959" s="53">
        <v>84.538830000000004</v>
      </c>
      <c r="FJ959" s="53">
        <v>87.299899999999994</v>
      </c>
      <c r="FK959" s="53">
        <v>89.3065</v>
      </c>
      <c r="FL959" s="53">
        <v>90.967680000000001</v>
      </c>
      <c r="FM959" s="53">
        <v>91.415959999999998</v>
      </c>
      <c r="FN959" s="53">
        <v>90.76849</v>
      </c>
      <c r="FO959" s="53">
        <v>88.88261</v>
      </c>
      <c r="FP959" s="53">
        <v>86.232579999999999</v>
      </c>
      <c r="FQ959" s="53">
        <v>82.786090000000002</v>
      </c>
      <c r="FR959" s="53">
        <v>79.876760000000004</v>
      </c>
      <c r="FS959" s="53">
        <v>77.813460000000006</v>
      </c>
      <c r="FT959" s="53">
        <v>75.766630000000006</v>
      </c>
      <c r="FU959" s="53">
        <v>1345.71</v>
      </c>
      <c r="FV959" s="53">
        <v>13828.24</v>
      </c>
      <c r="FW959" s="53">
        <v>166.00569999999999</v>
      </c>
      <c r="FX959" s="53">
        <v>1</v>
      </c>
    </row>
    <row r="960" spans="1:180" x14ac:dyDescent="0.3">
      <c r="A960" t="s">
        <v>174</v>
      </c>
      <c r="B960" t="s">
        <v>251</v>
      </c>
      <c r="C960" t="s">
        <v>0</v>
      </c>
      <c r="D960" t="s">
        <v>248</v>
      </c>
      <c r="E960" t="s">
        <v>188</v>
      </c>
      <c r="F960" t="s">
        <v>241</v>
      </c>
      <c r="G960" t="s">
        <v>243</v>
      </c>
      <c r="H960" s="53">
        <v>826</v>
      </c>
      <c r="I960" s="53">
        <v>12.592575999999999</v>
      </c>
      <c r="J960" s="53">
        <v>12.503302</v>
      </c>
      <c r="K960" s="53">
        <v>12.494745</v>
      </c>
      <c r="L960" s="53">
        <v>12.393610000000001</v>
      </c>
      <c r="M960" s="53">
        <v>12.576139</v>
      </c>
      <c r="N960" s="53">
        <v>12.848471</v>
      </c>
      <c r="O960" s="53">
        <v>13.272862</v>
      </c>
      <c r="P960" s="53">
        <v>14.522988</v>
      </c>
      <c r="Q960" s="53">
        <v>15.363716</v>
      </c>
      <c r="R960" s="53">
        <v>14.975405</v>
      </c>
      <c r="S960" s="53">
        <v>14.907640000000001</v>
      </c>
      <c r="T960" s="53">
        <v>14.494607</v>
      </c>
      <c r="U960" s="53">
        <v>13.74108</v>
      </c>
      <c r="V960" s="53">
        <v>13.730292</v>
      </c>
      <c r="W960" s="53">
        <v>13.088416</v>
      </c>
      <c r="X960" s="53">
        <v>12.450827</v>
      </c>
      <c r="Y960" s="53">
        <v>11.681804</v>
      </c>
      <c r="Z960" s="53">
        <v>10.949208</v>
      </c>
      <c r="AA960" s="53">
        <v>10.747928999999999</v>
      </c>
      <c r="AB960" s="53">
        <v>10.294826</v>
      </c>
      <c r="AC960" s="53">
        <v>10.546525000000001</v>
      </c>
      <c r="AD960" s="53">
        <v>10.671837</v>
      </c>
      <c r="AE960" s="53">
        <v>10.528510000000001</v>
      </c>
      <c r="AF960" s="53">
        <v>10.289011</v>
      </c>
      <c r="AG960" s="53">
        <v>-1.4818936</v>
      </c>
      <c r="AH960" s="53">
        <v>-1.2357323</v>
      </c>
      <c r="AI960" s="53">
        <v>-1.2119675000000001</v>
      </c>
      <c r="AJ960" s="53">
        <v>-1.2280694999999999</v>
      </c>
      <c r="AK960" s="53">
        <v>-1.0301549999999999</v>
      </c>
      <c r="AL960" s="53">
        <v>-1.0824391</v>
      </c>
      <c r="AM960" s="53">
        <v>-1.9542557</v>
      </c>
      <c r="AN960" s="53">
        <v>-2.0941288999999998</v>
      </c>
      <c r="AO960" s="53">
        <v>-1.5524678000000001</v>
      </c>
      <c r="AP960" s="53">
        <v>-1.9882886</v>
      </c>
      <c r="AQ960" s="53">
        <v>-1.8840151000000001</v>
      </c>
      <c r="AR960" s="53">
        <v>-1.7868204999999999</v>
      </c>
      <c r="AS960" s="53">
        <v>-1.8429770000000001</v>
      </c>
      <c r="AT960" s="53">
        <v>-1.8379706</v>
      </c>
      <c r="AU960" s="53">
        <v>-1.9582767000000001</v>
      </c>
      <c r="AV960" s="53">
        <v>-2.0423635</v>
      </c>
      <c r="AW960" s="53">
        <v>-1.9531951000000001</v>
      </c>
      <c r="AX960" s="53">
        <v>-1.9163174999999999</v>
      </c>
      <c r="AY960" s="53">
        <v>-1.898485</v>
      </c>
      <c r="AZ960" s="53">
        <v>-2.0534591</v>
      </c>
      <c r="BA960" s="53">
        <v>-1.8646421</v>
      </c>
      <c r="BB960" s="53">
        <v>-1.9240332</v>
      </c>
      <c r="BC960" s="53">
        <v>-2.0223130999999999</v>
      </c>
      <c r="BD960" s="53">
        <v>-2.0300239000000002</v>
      </c>
      <c r="BE960" s="53">
        <v>1.113638E-2</v>
      </c>
      <c r="BF960" s="53">
        <v>0.19803614</v>
      </c>
      <c r="BG960" s="53">
        <v>0.25359042999999998</v>
      </c>
      <c r="BH960" s="53">
        <v>0.24039788000000001</v>
      </c>
      <c r="BI960" s="53">
        <v>0.37556195999999997</v>
      </c>
      <c r="BJ960" s="53">
        <v>0.33845704999999998</v>
      </c>
      <c r="BK960" s="53">
        <v>-0.46604224999999999</v>
      </c>
      <c r="BL960" s="53">
        <v>-0.43968689999999999</v>
      </c>
      <c r="BM960" s="53">
        <v>0.10849758</v>
      </c>
      <c r="BN960" s="53">
        <v>-0.28877414000000001</v>
      </c>
      <c r="BO960" s="53">
        <v>-0.16611677999999999</v>
      </c>
      <c r="BP960" s="53">
        <v>-8.5112530000000006E-2</v>
      </c>
      <c r="BQ960" s="53">
        <v>-0.23378979999999999</v>
      </c>
      <c r="BR960" s="53">
        <v>-0.1008242</v>
      </c>
      <c r="BS960" s="53">
        <v>-0.22805464</v>
      </c>
      <c r="BT960" s="53">
        <v>-0.36044855999999997</v>
      </c>
      <c r="BU960" s="53">
        <v>-0.26093529999999998</v>
      </c>
      <c r="BV960" s="53">
        <v>-0.18802758</v>
      </c>
      <c r="BW960" s="53">
        <v>-0.23213574000000001</v>
      </c>
      <c r="BX960" s="53">
        <v>-0.41741859999999997</v>
      </c>
      <c r="BY960" s="53">
        <v>-0.43499208</v>
      </c>
      <c r="BZ960" s="53">
        <v>-0.51073405000000005</v>
      </c>
      <c r="CA960" s="53">
        <v>-0.60856368000000005</v>
      </c>
      <c r="CB960" s="53">
        <v>-0.68369679999999999</v>
      </c>
      <c r="CC960" s="53">
        <v>1.0452047</v>
      </c>
      <c r="CD960" s="53">
        <v>1.1910597999999999</v>
      </c>
      <c r="CE960" s="53">
        <v>1.2686318999999999</v>
      </c>
      <c r="CF960" s="53">
        <v>1.2574536999999999</v>
      </c>
      <c r="CG960" s="53">
        <v>1.3491569999999999</v>
      </c>
      <c r="CH960" s="53">
        <v>1.3225655999999999</v>
      </c>
      <c r="CI960" s="53">
        <v>0.56469002999999995</v>
      </c>
      <c r="CJ960" s="53">
        <v>0.70617474000000002</v>
      </c>
      <c r="CK960" s="53">
        <v>1.2588777</v>
      </c>
      <c r="CL960" s="53">
        <v>0.88830434999999996</v>
      </c>
      <c r="CM960" s="53">
        <v>1.0236940000000001</v>
      </c>
      <c r="CN960" s="53">
        <v>1.0934851999999999</v>
      </c>
      <c r="CO960" s="53">
        <v>0.88072828000000003</v>
      </c>
      <c r="CP960" s="53">
        <v>1.1023177</v>
      </c>
      <c r="CQ960" s="53">
        <v>0.97029145999999999</v>
      </c>
      <c r="CR960" s="53">
        <v>0.80444081999999995</v>
      </c>
      <c r="CS960" s="53">
        <v>0.91111847000000001</v>
      </c>
      <c r="CT960" s="53">
        <v>1.0089805000000001</v>
      </c>
      <c r="CU960" s="53">
        <v>0.92197211000000001</v>
      </c>
      <c r="CV960" s="53">
        <v>0.71569793999999998</v>
      </c>
      <c r="CW960" s="53">
        <v>0.55517921000000003</v>
      </c>
      <c r="CX960" s="53">
        <v>0.46811295000000003</v>
      </c>
      <c r="CY960" s="53">
        <v>0.37059489000000001</v>
      </c>
      <c r="CZ960" s="53">
        <v>0.24876551</v>
      </c>
      <c r="DA960" s="53">
        <v>2.0792723999999998</v>
      </c>
      <c r="DB960" s="53">
        <v>2.1840836000000001</v>
      </c>
      <c r="DC960" s="53">
        <v>2.2836728000000002</v>
      </c>
      <c r="DD960" s="53">
        <v>2.2745099</v>
      </c>
      <c r="DE960" s="53">
        <v>2.3227525</v>
      </c>
      <c r="DF960" s="53">
        <v>2.3066743999999999</v>
      </c>
      <c r="DG960" s="53">
        <v>1.5954223000000001</v>
      </c>
      <c r="DH960" s="53">
        <v>1.8520365999999999</v>
      </c>
      <c r="DI960" s="53">
        <v>2.4092570000000002</v>
      </c>
      <c r="DJ960" s="53">
        <v>2.0653833000000001</v>
      </c>
      <c r="DK960" s="53">
        <v>2.2135049000000002</v>
      </c>
      <c r="DL960" s="53">
        <v>2.2720832</v>
      </c>
      <c r="DM960" s="53">
        <v>1.9952460000000001</v>
      </c>
      <c r="DN960" s="53">
        <v>2.3054602000000002</v>
      </c>
      <c r="DO960" s="53">
        <v>2.1686382000000002</v>
      </c>
      <c r="DP960" s="53">
        <v>1.9693301999999999</v>
      </c>
      <c r="DQ960" s="53">
        <v>2.0831719999999998</v>
      </c>
      <c r="DR960" s="53">
        <v>2.2059891</v>
      </c>
      <c r="DS960" s="53">
        <v>2.0760808000000002</v>
      </c>
      <c r="DT960" s="53">
        <v>1.8488142999999999</v>
      </c>
      <c r="DU960" s="53">
        <v>1.5453501999999999</v>
      </c>
      <c r="DV960" s="53">
        <v>1.4469595</v>
      </c>
      <c r="DW960" s="53">
        <v>1.3497534</v>
      </c>
      <c r="DX960" s="53">
        <v>1.1812279000000001</v>
      </c>
      <c r="DY960" s="53">
        <v>3.5723020999999999</v>
      </c>
      <c r="DZ960" s="53">
        <v>3.6178526999999998</v>
      </c>
      <c r="EA960" s="53">
        <v>3.7492304999999999</v>
      </c>
      <c r="EB960" s="53">
        <v>3.7429768999999999</v>
      </c>
      <c r="EC960" s="53">
        <v>3.728469</v>
      </c>
      <c r="ED960" s="53">
        <v>3.7275711</v>
      </c>
      <c r="EE960" s="53">
        <v>3.0836356</v>
      </c>
      <c r="EF960" s="53">
        <v>3.5064782000000001</v>
      </c>
      <c r="EG960" s="53">
        <v>4.0702223999999996</v>
      </c>
      <c r="EH960" s="53">
        <v>3.7648980999999999</v>
      </c>
      <c r="EI960" s="53">
        <v>3.9314032000000001</v>
      </c>
      <c r="EJ960" s="53">
        <v>3.9737909999999999</v>
      </c>
      <c r="EK960" s="53">
        <v>3.6044326999999998</v>
      </c>
      <c r="EL960" s="53">
        <v>4.0426067000000003</v>
      </c>
      <c r="EM960" s="53">
        <v>3.8988603999999998</v>
      </c>
      <c r="EN960" s="53">
        <v>3.6512454000000001</v>
      </c>
      <c r="EO960" s="53">
        <v>3.7754321000000002</v>
      </c>
      <c r="EP960" s="53">
        <v>3.9342785</v>
      </c>
      <c r="EQ960" s="53">
        <v>3.7424292000000001</v>
      </c>
      <c r="ER960" s="53">
        <v>3.4848552000000002</v>
      </c>
      <c r="ES960" s="53">
        <v>2.9750008999999999</v>
      </c>
      <c r="ET960" s="53">
        <v>2.8602596</v>
      </c>
      <c r="EU960" s="53">
        <v>2.7635027999999999</v>
      </c>
      <c r="EV960" s="53">
        <v>2.527555</v>
      </c>
      <c r="EW960" s="53">
        <v>77.971969999999999</v>
      </c>
      <c r="EX960" s="53">
        <v>76.195530000000005</v>
      </c>
      <c r="EY960" s="53">
        <v>74.327510000000004</v>
      </c>
      <c r="EZ960" s="53">
        <v>72.639750000000006</v>
      </c>
      <c r="FA960" s="53">
        <v>71.007909999999995</v>
      </c>
      <c r="FB960" s="53">
        <v>69.49221</v>
      </c>
      <c r="FC960" s="53">
        <v>68.58578</v>
      </c>
      <c r="FD960" s="53">
        <v>70.146559999999994</v>
      </c>
      <c r="FE960" s="53">
        <v>73.321330000000003</v>
      </c>
      <c r="FF960" s="53">
        <v>76.675210000000007</v>
      </c>
      <c r="FG960" s="53">
        <v>80.235129999999998</v>
      </c>
      <c r="FH960" s="53">
        <v>84.066220000000001</v>
      </c>
      <c r="FI960" s="53">
        <v>87.550489999999996</v>
      </c>
      <c r="FJ960" s="53">
        <v>90.254019999999997</v>
      </c>
      <c r="FK960" s="53">
        <v>92.693979999999996</v>
      </c>
      <c r="FL960" s="53">
        <v>94.207459999999998</v>
      </c>
      <c r="FM960" s="53">
        <v>94.610759999999999</v>
      </c>
      <c r="FN960" s="53">
        <v>93.993399999999994</v>
      </c>
      <c r="FO960" s="53">
        <v>92.572059999999993</v>
      </c>
      <c r="FP960" s="53">
        <v>90.418229999999994</v>
      </c>
      <c r="FQ960" s="53">
        <v>87.034649999999999</v>
      </c>
      <c r="FR960" s="53">
        <v>83.669550000000001</v>
      </c>
      <c r="FS960" s="53">
        <v>81.476519999999994</v>
      </c>
      <c r="FT960" s="53">
        <v>78.902469999999994</v>
      </c>
      <c r="FU960" s="53">
        <v>1345.1289999999999</v>
      </c>
      <c r="FV960" s="53">
        <v>18528.64</v>
      </c>
      <c r="FW960" s="53">
        <v>173.28460000000001</v>
      </c>
      <c r="FX960" s="53">
        <v>1</v>
      </c>
    </row>
    <row r="961" spans="1:180" x14ac:dyDescent="0.3">
      <c r="A961" t="s">
        <v>174</v>
      </c>
      <c r="B961" t="s">
        <v>251</v>
      </c>
      <c r="C961" t="s">
        <v>0</v>
      </c>
      <c r="D961" t="s">
        <v>227</v>
      </c>
      <c r="E961" t="s">
        <v>189</v>
      </c>
      <c r="F961" t="s">
        <v>241</v>
      </c>
      <c r="G961" t="s">
        <v>243</v>
      </c>
      <c r="H961" s="53">
        <v>826</v>
      </c>
      <c r="I961" s="53">
        <v>8.9540220999999995</v>
      </c>
      <c r="J961" s="53">
        <v>8.7234438000000001</v>
      </c>
      <c r="K961" s="53">
        <v>8.6100422999999999</v>
      </c>
      <c r="L961" s="53">
        <v>8.6258766999999992</v>
      </c>
      <c r="M961" s="53">
        <v>8.3670413000000003</v>
      </c>
      <c r="N961" s="53">
        <v>8.2831445000000006</v>
      </c>
      <c r="O961" s="53">
        <v>10.128106000000001</v>
      </c>
      <c r="P961" s="53">
        <v>12.442955</v>
      </c>
      <c r="Q961" s="53">
        <v>13.193391999999999</v>
      </c>
      <c r="R961" s="53">
        <v>12.765904000000001</v>
      </c>
      <c r="S961" s="53">
        <v>12.763624999999999</v>
      </c>
      <c r="T961" s="53">
        <v>12.592857</v>
      </c>
      <c r="U961" s="53">
        <v>12.062103</v>
      </c>
      <c r="V961" s="53">
        <v>11.676691</v>
      </c>
      <c r="W961" s="53">
        <v>11.374639999999999</v>
      </c>
      <c r="X961" s="53">
        <v>10.382555999999999</v>
      </c>
      <c r="Y961" s="53">
        <v>9.9831929000000006</v>
      </c>
      <c r="Z961" s="53">
        <v>9.1428536000000005</v>
      </c>
      <c r="AA961" s="53">
        <v>9.5065579000000007</v>
      </c>
      <c r="AB961" s="53">
        <v>9.5483287000000008</v>
      </c>
      <c r="AC961" s="53">
        <v>9.5591080000000002</v>
      </c>
      <c r="AD961" s="53">
        <v>9.6199346999999999</v>
      </c>
      <c r="AE961" s="53">
        <v>9.8306473000000008</v>
      </c>
      <c r="AF961" s="53">
        <v>9.7471551999999999</v>
      </c>
      <c r="AG961" s="53">
        <v>-1.25336</v>
      </c>
      <c r="AH961" s="53">
        <v>-1.3051775000000001</v>
      </c>
      <c r="AI961" s="53">
        <v>-1.2673144999999999</v>
      </c>
      <c r="AJ961" s="53">
        <v>-1.1778141</v>
      </c>
      <c r="AK961" s="53">
        <v>-1.4061766</v>
      </c>
      <c r="AL961" s="53">
        <v>-1.8517268</v>
      </c>
      <c r="AM961" s="53">
        <v>-1.8464478</v>
      </c>
      <c r="AN961" s="53">
        <v>-2.0218365</v>
      </c>
      <c r="AO961" s="53">
        <v>-2.1438830000000002</v>
      </c>
      <c r="AP961" s="53">
        <v>-2.8250662000000002</v>
      </c>
      <c r="AQ961" s="53">
        <v>-2.8705020000000001</v>
      </c>
      <c r="AR961" s="53">
        <v>-2.8139349999999999</v>
      </c>
      <c r="AS961" s="53">
        <v>-2.9449890000000001</v>
      </c>
      <c r="AT961" s="53">
        <v>-3.1217299000000001</v>
      </c>
      <c r="AU961" s="53">
        <v>-2.7401219999999999</v>
      </c>
      <c r="AV961" s="53">
        <v>-3.0164504000000001</v>
      </c>
      <c r="AW961" s="53">
        <v>-2.5685123000000001</v>
      </c>
      <c r="AX961" s="53">
        <v>-2.5528992000000001</v>
      </c>
      <c r="AY961" s="53">
        <v>-1.8894354</v>
      </c>
      <c r="AZ961" s="53">
        <v>-1.6615857000000001</v>
      </c>
      <c r="BA961" s="53">
        <v>-1.8664296</v>
      </c>
      <c r="BB961" s="53">
        <v>-1.8678330000000001</v>
      </c>
      <c r="BC961" s="53">
        <v>-1.4724648</v>
      </c>
      <c r="BD961" s="53">
        <v>-1.3952576999999999</v>
      </c>
      <c r="BE961" s="53">
        <v>-0.18387940999999999</v>
      </c>
      <c r="BF961" s="53">
        <v>-0.26037361999999997</v>
      </c>
      <c r="BG961" s="53">
        <v>-0.24621755000000001</v>
      </c>
      <c r="BH961" s="53">
        <v>-0.16365951000000001</v>
      </c>
      <c r="BI961" s="53">
        <v>-0.41817686999999998</v>
      </c>
      <c r="BJ961" s="53">
        <v>-0.78709565000000004</v>
      </c>
      <c r="BK961" s="53">
        <v>-0.62011223000000004</v>
      </c>
      <c r="BL961" s="53">
        <v>-0.49776429</v>
      </c>
      <c r="BM961" s="53">
        <v>-0.58675091999999995</v>
      </c>
      <c r="BN961" s="53">
        <v>-1.2476813</v>
      </c>
      <c r="BO961" s="53">
        <v>-1.2919326</v>
      </c>
      <c r="BP961" s="53">
        <v>-1.2677472999999999</v>
      </c>
      <c r="BQ961" s="53">
        <v>-1.4229106</v>
      </c>
      <c r="BR961" s="53">
        <v>-1.5841466</v>
      </c>
      <c r="BS961" s="53">
        <v>-1.2480363999999999</v>
      </c>
      <c r="BT961" s="53">
        <v>-1.5419172999999999</v>
      </c>
      <c r="BU961" s="53">
        <v>-1.1175714000000001</v>
      </c>
      <c r="BV961" s="53">
        <v>-1.1204921000000001</v>
      </c>
      <c r="BW961" s="53">
        <v>-0.47729930999999998</v>
      </c>
      <c r="BX961" s="53">
        <v>-0.20128059000000001</v>
      </c>
      <c r="BY961" s="53">
        <v>-0.54942513000000004</v>
      </c>
      <c r="BZ961" s="53">
        <v>-0.57708241999999998</v>
      </c>
      <c r="CA961" s="53">
        <v>-0.23630884999999999</v>
      </c>
      <c r="CB961" s="53">
        <v>-0.16741507999999999</v>
      </c>
      <c r="CC961" s="53">
        <v>0.55683972000000004</v>
      </c>
      <c r="CD961" s="53">
        <v>0.46325433999999999</v>
      </c>
      <c r="CE961" s="53">
        <v>0.46099085000000001</v>
      </c>
      <c r="CF961" s="53">
        <v>0.53874107000000004</v>
      </c>
      <c r="CG961" s="53">
        <v>0.26610887</v>
      </c>
      <c r="CH961" s="53">
        <v>-4.9735189999999999E-2</v>
      </c>
      <c r="CI961" s="53">
        <v>0.22924374</v>
      </c>
      <c r="CJ961" s="53">
        <v>0.55780324999999997</v>
      </c>
      <c r="CK961" s="53">
        <v>0.49171417000000001</v>
      </c>
      <c r="CL961" s="53">
        <v>-0.15518937999999999</v>
      </c>
      <c r="CM961" s="53">
        <v>-0.19861971</v>
      </c>
      <c r="CN961" s="53">
        <v>-0.19686190000000001</v>
      </c>
      <c r="CO961" s="53">
        <v>-0.36872334000000001</v>
      </c>
      <c r="CP961" s="53">
        <v>-0.51922062999999996</v>
      </c>
      <c r="CQ961" s="53">
        <v>-0.21462231000000001</v>
      </c>
      <c r="CR961" s="53">
        <v>-0.52066000999999995</v>
      </c>
      <c r="CS961" s="53">
        <v>-0.11265459</v>
      </c>
      <c r="CT961" s="53">
        <v>-0.12841053999999999</v>
      </c>
      <c r="CU961" s="53">
        <v>0.50074209999999997</v>
      </c>
      <c r="CV961" s="53">
        <v>0.81012213</v>
      </c>
      <c r="CW961" s="53">
        <v>0.36272799</v>
      </c>
      <c r="CX961" s="53">
        <v>0.31688722000000002</v>
      </c>
      <c r="CY961" s="53">
        <v>0.61984923000000003</v>
      </c>
      <c r="CZ961" s="53">
        <v>0.68298479000000001</v>
      </c>
      <c r="DA961" s="53">
        <v>1.2975584</v>
      </c>
      <c r="DB961" s="53">
        <v>1.1868818999999999</v>
      </c>
      <c r="DC961" s="53">
        <v>1.1681994</v>
      </c>
      <c r="DD961" s="53">
        <v>1.2411418000000001</v>
      </c>
      <c r="DE961" s="53">
        <v>0.95039477000000006</v>
      </c>
      <c r="DF961" s="53">
        <v>0.68762526000000002</v>
      </c>
      <c r="DG961" s="53">
        <v>1.0785998999999999</v>
      </c>
      <c r="DH961" s="53">
        <v>1.6133705</v>
      </c>
      <c r="DI961" s="53">
        <v>1.5701788999999999</v>
      </c>
      <c r="DJ961" s="53">
        <v>0.93730267</v>
      </c>
      <c r="DK961" s="53">
        <v>0.89469264000000004</v>
      </c>
      <c r="DL961" s="53">
        <v>0.87402281000000004</v>
      </c>
      <c r="DM961" s="53">
        <v>0.68546370000000001</v>
      </c>
      <c r="DN961" s="53">
        <v>0.54570498999999995</v>
      </c>
      <c r="DO961" s="53">
        <v>0.81879157999999996</v>
      </c>
      <c r="DP961" s="53">
        <v>0.50059712999999995</v>
      </c>
      <c r="DQ961" s="53">
        <v>0.89226254999999999</v>
      </c>
      <c r="DR961" s="53">
        <v>0.86367055999999998</v>
      </c>
      <c r="DS961" s="53">
        <v>1.4787836999999999</v>
      </c>
      <c r="DT961" s="53">
        <v>1.8215249</v>
      </c>
      <c r="DU961" s="53">
        <v>1.2748813999999999</v>
      </c>
      <c r="DV961" s="53">
        <v>1.2108565</v>
      </c>
      <c r="DW961" s="53">
        <v>1.4760074999999999</v>
      </c>
      <c r="DX961" s="53">
        <v>1.5333847</v>
      </c>
      <c r="DY961" s="53">
        <v>2.3670393000000001</v>
      </c>
      <c r="DZ961" s="53">
        <v>2.2316859999999998</v>
      </c>
      <c r="EA961" s="53">
        <v>2.1892957000000002</v>
      </c>
      <c r="EB961" s="53">
        <v>2.2552964000000002</v>
      </c>
      <c r="EC961" s="53">
        <v>1.9383948</v>
      </c>
      <c r="ED961" s="53">
        <v>1.7522565999999999</v>
      </c>
      <c r="EE961" s="53">
        <v>2.3049347999999998</v>
      </c>
      <c r="EF961" s="53">
        <v>3.1374428999999999</v>
      </c>
      <c r="EG961" s="53">
        <v>3.1273119999999999</v>
      </c>
      <c r="EH961" s="53">
        <v>2.5146875999999998</v>
      </c>
      <c r="EI961" s="53">
        <v>2.4732628999999999</v>
      </c>
      <c r="EJ961" s="53">
        <v>2.4202113999999999</v>
      </c>
      <c r="EK961" s="53">
        <v>2.2075420000000001</v>
      </c>
      <c r="EL961" s="53">
        <v>2.0832885000000001</v>
      </c>
      <c r="EM961" s="53">
        <v>2.3108770999999999</v>
      </c>
      <c r="EN961" s="53">
        <v>1.9751304000000001</v>
      </c>
      <c r="EO961" s="53">
        <v>2.3432034000000002</v>
      </c>
      <c r="EP961" s="53">
        <v>2.2960785000000001</v>
      </c>
      <c r="EQ961" s="53">
        <v>2.8909199000000001</v>
      </c>
      <c r="ER961" s="53">
        <v>3.2818301999999999</v>
      </c>
      <c r="ES961" s="53">
        <v>2.5918855999999999</v>
      </c>
      <c r="ET961" s="53">
        <v>2.5016071000000002</v>
      </c>
      <c r="EU961" s="53">
        <v>2.7121635999999998</v>
      </c>
      <c r="EV961" s="53">
        <v>2.7612271000000002</v>
      </c>
      <c r="EW961" s="53">
        <v>73.501990000000006</v>
      </c>
      <c r="EX961" s="53">
        <v>72.064030000000002</v>
      </c>
      <c r="EY961" s="53">
        <v>70.863910000000004</v>
      </c>
      <c r="EZ961" s="53">
        <v>69.623390000000001</v>
      </c>
      <c r="FA961" s="53">
        <v>68.260729999999995</v>
      </c>
      <c r="FB961" s="53">
        <v>66.956559999999996</v>
      </c>
      <c r="FC961" s="53">
        <v>65.666200000000003</v>
      </c>
      <c r="FD961" s="53">
        <v>66.736050000000006</v>
      </c>
      <c r="FE961" s="53">
        <v>69.485640000000004</v>
      </c>
      <c r="FF961" s="53">
        <v>73.135859999999994</v>
      </c>
      <c r="FG961" s="53">
        <v>76.821449999999999</v>
      </c>
      <c r="FH961" s="53">
        <v>80.183750000000003</v>
      </c>
      <c r="FI961" s="53">
        <v>83.371359999999996</v>
      </c>
      <c r="FJ961" s="53">
        <v>86.238110000000006</v>
      </c>
      <c r="FK961" s="53">
        <v>88.176410000000004</v>
      </c>
      <c r="FL961" s="53">
        <v>89.906369999999995</v>
      </c>
      <c r="FM961" s="53">
        <v>90.968890000000002</v>
      </c>
      <c r="FN961" s="53">
        <v>90.639849999999996</v>
      </c>
      <c r="FO961" s="53">
        <v>88.449680000000001</v>
      </c>
      <c r="FP961" s="53">
        <v>85.3</v>
      </c>
      <c r="FQ961" s="53">
        <v>81.71069</v>
      </c>
      <c r="FR961" s="53">
        <v>78.931179999999998</v>
      </c>
      <c r="FS961" s="53">
        <v>76.821650000000005</v>
      </c>
      <c r="FT961" s="53">
        <v>74.935950000000005</v>
      </c>
      <c r="FU961" s="53">
        <v>1345.71</v>
      </c>
      <c r="FV961" s="53">
        <v>13828.24</v>
      </c>
      <c r="FW961" s="53">
        <v>166.00569999999999</v>
      </c>
      <c r="FX961" s="53">
        <v>1</v>
      </c>
    </row>
    <row r="962" spans="1:180" x14ac:dyDescent="0.3">
      <c r="A962" t="s">
        <v>174</v>
      </c>
      <c r="B962" t="s">
        <v>251</v>
      </c>
      <c r="C962" t="s">
        <v>0</v>
      </c>
      <c r="D962" t="s">
        <v>248</v>
      </c>
      <c r="E962" t="s">
        <v>190</v>
      </c>
      <c r="F962" t="s">
        <v>229</v>
      </c>
      <c r="G962" t="s">
        <v>243</v>
      </c>
      <c r="H962" s="53">
        <v>42</v>
      </c>
      <c r="I962" s="53">
        <v>0.18701379000000001</v>
      </c>
      <c r="J962" s="53">
        <v>0.16972039999999999</v>
      </c>
      <c r="K962" s="53">
        <v>0.14161594</v>
      </c>
      <c r="L962" s="53">
        <v>0.10546078</v>
      </c>
      <c r="M962" s="53">
        <v>8.8848819999999995E-2</v>
      </c>
      <c r="N962" s="53">
        <v>0.10164483000000001</v>
      </c>
      <c r="O962" s="53">
        <v>0.12512527000000001</v>
      </c>
      <c r="P962" s="53">
        <v>0.27844798999999998</v>
      </c>
      <c r="Q962" s="53">
        <v>0.36702396999999998</v>
      </c>
      <c r="R962" s="53">
        <v>0.41113439000000002</v>
      </c>
      <c r="S962" s="53">
        <v>0.45854844</v>
      </c>
      <c r="T962" s="53">
        <v>0.45107663999999997</v>
      </c>
      <c r="U962" s="53">
        <v>0.40122809999999998</v>
      </c>
      <c r="V962" s="53">
        <v>0.34745158999999998</v>
      </c>
      <c r="W962" s="53">
        <v>0.29042916000000002</v>
      </c>
      <c r="X962" s="53">
        <v>0.24615326000000001</v>
      </c>
      <c r="Y962" s="53">
        <v>0.17049942000000001</v>
      </c>
      <c r="Z962" s="53">
        <v>0.13740875</v>
      </c>
      <c r="AA962" s="53">
        <v>0.13263537</v>
      </c>
      <c r="AB962" s="53">
        <v>6.6313800000000006E-2</v>
      </c>
      <c r="AC962" s="53">
        <v>6.8023239999999999E-2</v>
      </c>
      <c r="AD962" s="53">
        <v>7.8128569999999994E-2</v>
      </c>
      <c r="AE962" s="53">
        <v>9.961006E-2</v>
      </c>
      <c r="AF962" s="53">
        <v>8.9056800000000005E-2</v>
      </c>
      <c r="AG962" s="53">
        <v>-4.4573300000000003E-2</v>
      </c>
      <c r="AH962" s="53">
        <v>-2.5613230000000001E-2</v>
      </c>
      <c r="AI962" s="53">
        <v>-3.3106440000000001E-2</v>
      </c>
      <c r="AJ962" s="53">
        <v>-4.8557379999999997E-2</v>
      </c>
      <c r="AK962" s="53">
        <v>-5.9693379999999997E-2</v>
      </c>
      <c r="AL962" s="53">
        <v>-5.3696540000000001E-2</v>
      </c>
      <c r="AM962" s="53">
        <v>-0.13843057</v>
      </c>
      <c r="AN962" s="53">
        <v>-0.19379353999999999</v>
      </c>
      <c r="AO962" s="53">
        <v>-0.24697953</v>
      </c>
      <c r="AP962" s="53">
        <v>-0.23343796999999999</v>
      </c>
      <c r="AQ962" s="53">
        <v>-0.16310469</v>
      </c>
      <c r="AR962" s="53">
        <v>-0.13897414</v>
      </c>
      <c r="AS962" s="53">
        <v>-0.16506272999999999</v>
      </c>
      <c r="AT962" s="53">
        <v>-0.16208669000000001</v>
      </c>
      <c r="AU962" s="53">
        <v>-0.19444879000000001</v>
      </c>
      <c r="AV962" s="53">
        <v>-0.19998203000000001</v>
      </c>
      <c r="AW962" s="53">
        <v>-0.25078633</v>
      </c>
      <c r="AX962" s="53">
        <v>-0.23280956999999999</v>
      </c>
      <c r="AY962" s="53">
        <v>-0.17419084000000001</v>
      </c>
      <c r="AZ962" s="53">
        <v>-0.25366706</v>
      </c>
      <c r="BA962" s="53">
        <v>-0.21529035999999999</v>
      </c>
      <c r="BB962" s="53">
        <v>-0.13514478999999999</v>
      </c>
      <c r="BC962" s="53">
        <v>-9.2061019999999993E-2</v>
      </c>
      <c r="BD962" s="53">
        <v>-8.0676460000000005E-2</v>
      </c>
      <c r="BE962" s="53">
        <v>7.3090000000000004E-4</v>
      </c>
      <c r="BF962" s="53">
        <v>5.09991E-3</v>
      </c>
      <c r="BG962" s="53">
        <v>-5.7021900000000002E-3</v>
      </c>
      <c r="BH962" s="53">
        <v>-2.6174059999999999E-2</v>
      </c>
      <c r="BI962" s="53">
        <v>-3.8890380000000002E-2</v>
      </c>
      <c r="BJ962" s="53">
        <v>-3.156279E-2</v>
      </c>
      <c r="BK962" s="53">
        <v>-9.1762440000000001E-2</v>
      </c>
      <c r="BL962" s="53">
        <v>-0.12014864</v>
      </c>
      <c r="BM962" s="53">
        <v>-0.15771092</v>
      </c>
      <c r="BN962" s="53">
        <v>-0.14164125999999999</v>
      </c>
      <c r="BO962" s="53">
        <v>-8.5221149999999996E-2</v>
      </c>
      <c r="BP962" s="53">
        <v>-7.2956729999999997E-2</v>
      </c>
      <c r="BQ962" s="53">
        <v>-0.10034489000000001</v>
      </c>
      <c r="BR962" s="53">
        <v>-0.10347712000000001</v>
      </c>
      <c r="BS962" s="53">
        <v>-0.13569724999999999</v>
      </c>
      <c r="BT962" s="53">
        <v>-0.13592095000000001</v>
      </c>
      <c r="BU962" s="53">
        <v>-0.18048547000000001</v>
      </c>
      <c r="BV962" s="53">
        <v>-0.17262605</v>
      </c>
      <c r="BW962" s="53">
        <v>-0.12400398999999999</v>
      </c>
      <c r="BX962" s="53">
        <v>-0.17340494000000001</v>
      </c>
      <c r="BY962" s="53">
        <v>-0.14260070999999999</v>
      </c>
      <c r="BZ962" s="53">
        <v>-9.7752190000000003E-2</v>
      </c>
      <c r="CA962" s="53">
        <v>-6.1865330000000003E-2</v>
      </c>
      <c r="CB962" s="53">
        <v>-5.4403399999999998E-2</v>
      </c>
      <c r="CC962" s="53">
        <v>3.2108449999999997E-2</v>
      </c>
      <c r="CD962" s="53">
        <v>2.6371749999999999E-2</v>
      </c>
      <c r="CE962" s="53">
        <v>1.327791E-2</v>
      </c>
      <c r="CF962" s="53">
        <v>-1.0671460000000001E-2</v>
      </c>
      <c r="CG962" s="53">
        <v>-2.448229E-2</v>
      </c>
      <c r="CH962" s="53">
        <v>-1.6233029999999999E-2</v>
      </c>
      <c r="CI962" s="53">
        <v>-5.944025E-2</v>
      </c>
      <c r="CJ962" s="53">
        <v>-6.9142419999999996E-2</v>
      </c>
      <c r="CK962" s="53">
        <v>-9.5883769999999993E-2</v>
      </c>
      <c r="CL962" s="53">
        <v>-7.8063129999999994E-2</v>
      </c>
      <c r="CM962" s="53">
        <v>-3.1279220000000003E-2</v>
      </c>
      <c r="CN962" s="53">
        <v>-2.7233299999999998E-2</v>
      </c>
      <c r="CO962" s="53">
        <v>-5.5521479999999998E-2</v>
      </c>
      <c r="CP962" s="53">
        <v>-6.2884289999999995E-2</v>
      </c>
      <c r="CQ962" s="53">
        <v>-9.5006140000000003E-2</v>
      </c>
      <c r="CR962" s="53">
        <v>-9.1552439999999999E-2</v>
      </c>
      <c r="CS962" s="53">
        <v>-0.13179529000000001</v>
      </c>
      <c r="CT962" s="53">
        <v>-0.13094311</v>
      </c>
      <c r="CU962" s="53">
        <v>-8.9244710000000005E-2</v>
      </c>
      <c r="CV962" s="53">
        <v>-0.11781563</v>
      </c>
      <c r="CW962" s="53">
        <v>-9.2256069999999996E-2</v>
      </c>
      <c r="CX962" s="53">
        <v>-7.1854150000000006E-2</v>
      </c>
      <c r="CY962" s="53">
        <v>-4.0951889999999998E-2</v>
      </c>
      <c r="CZ962" s="53">
        <v>-3.6206780000000001E-2</v>
      </c>
      <c r="DA962" s="53">
        <v>6.3485979999999997E-2</v>
      </c>
      <c r="DB962" s="53">
        <v>4.7643579999999998E-2</v>
      </c>
      <c r="DC962" s="53">
        <v>3.2258000000000002E-2</v>
      </c>
      <c r="DD962" s="53">
        <v>4.8311500000000002E-3</v>
      </c>
      <c r="DE962" s="53">
        <v>-1.00742E-2</v>
      </c>
      <c r="DF962" s="53">
        <v>-9.0326000000000002E-4</v>
      </c>
      <c r="DG962" s="53">
        <v>-2.7118050000000001E-2</v>
      </c>
      <c r="DH962" s="53">
        <v>-1.8136159999999998E-2</v>
      </c>
      <c r="DI962" s="53">
        <v>-3.4056639999999999E-2</v>
      </c>
      <c r="DJ962" s="53">
        <v>-1.448501E-2</v>
      </c>
      <c r="DK962" s="53">
        <v>2.2662700000000001E-2</v>
      </c>
      <c r="DL962" s="53">
        <v>1.849013E-2</v>
      </c>
      <c r="DM962" s="53">
        <v>-1.06981E-2</v>
      </c>
      <c r="DN962" s="53">
        <v>-2.2291499999999999E-2</v>
      </c>
      <c r="DO962" s="53">
        <v>-5.431499E-2</v>
      </c>
      <c r="DP962" s="53">
        <v>-4.7183889999999999E-2</v>
      </c>
      <c r="DQ962" s="53">
        <v>-8.3105109999999996E-2</v>
      </c>
      <c r="DR962" s="53">
        <v>-8.9260210000000006E-2</v>
      </c>
      <c r="DS962" s="53">
        <v>-5.448542E-2</v>
      </c>
      <c r="DT962" s="53">
        <v>-6.2226280000000002E-2</v>
      </c>
      <c r="DU962" s="53">
        <v>-4.191143E-2</v>
      </c>
      <c r="DV962" s="53">
        <v>-4.5956150000000001E-2</v>
      </c>
      <c r="DW962" s="53">
        <v>-2.0038449999999999E-2</v>
      </c>
      <c r="DX962" s="53">
        <v>-1.8010149999999999E-2</v>
      </c>
      <c r="DY962" s="53">
        <v>0.10879016</v>
      </c>
      <c r="DZ962" s="53">
        <v>7.8356709999999996E-2</v>
      </c>
      <c r="EA962" s="53">
        <v>5.9662260000000002E-2</v>
      </c>
      <c r="EB962" s="53">
        <v>2.7214450000000001E-2</v>
      </c>
      <c r="EC962" s="53">
        <v>1.072879E-2</v>
      </c>
      <c r="ED962" s="53">
        <v>2.1230479999999999E-2</v>
      </c>
      <c r="EE962" s="53">
        <v>1.9550080000000001E-2</v>
      </c>
      <c r="EF962" s="53">
        <v>5.5508750000000003E-2</v>
      </c>
      <c r="EG962" s="53">
        <v>5.5211940000000001E-2</v>
      </c>
      <c r="EH962" s="53">
        <v>7.7311710000000006E-2</v>
      </c>
      <c r="EI962" s="53">
        <v>0.10054624</v>
      </c>
      <c r="EJ962" s="53">
        <v>8.4507529999999997E-2</v>
      </c>
      <c r="EK962" s="53">
        <v>5.4019770000000002E-2</v>
      </c>
      <c r="EL962" s="53">
        <v>3.6318080000000003E-2</v>
      </c>
      <c r="EM962" s="53">
        <v>4.4365200000000002E-3</v>
      </c>
      <c r="EN962" s="53">
        <v>1.687719E-2</v>
      </c>
      <c r="EO962" s="53">
        <v>-1.280422E-2</v>
      </c>
      <c r="EP962" s="53">
        <v>-2.9076680000000001E-2</v>
      </c>
      <c r="EQ962" s="53">
        <v>-4.2985699999999998E-3</v>
      </c>
      <c r="ER962" s="53">
        <v>1.8035849999999999E-2</v>
      </c>
      <c r="ES962" s="53">
        <v>3.0778239999999998E-2</v>
      </c>
      <c r="ET962" s="53">
        <v>-8.5635099999999999E-3</v>
      </c>
      <c r="EU962" s="53">
        <v>1.015724E-2</v>
      </c>
      <c r="EV962" s="53">
        <v>8.2629000000000001E-3</v>
      </c>
      <c r="EW962" s="53">
        <v>57.680480000000003</v>
      </c>
      <c r="EX962" s="53">
        <v>56.99615</v>
      </c>
      <c r="EY962" s="53">
        <v>56.534039999999997</v>
      </c>
      <c r="EZ962" s="53">
        <v>56.037570000000002</v>
      </c>
      <c r="FA962" s="53">
        <v>55.634880000000003</v>
      </c>
      <c r="FB962" s="53">
        <v>55.295439999999999</v>
      </c>
      <c r="FC962" s="53">
        <v>54.92389</v>
      </c>
      <c r="FD962" s="53">
        <v>55.998710000000003</v>
      </c>
      <c r="FE962" s="53">
        <v>59.105969999999999</v>
      </c>
      <c r="FF962" s="53">
        <v>62.920999999999999</v>
      </c>
      <c r="FG962" s="53">
        <v>67.237629999999996</v>
      </c>
      <c r="FH962" s="53">
        <v>70.802509999999998</v>
      </c>
      <c r="FI962" s="53">
        <v>72.792550000000006</v>
      </c>
      <c r="FJ962" s="53">
        <v>73.417469999999994</v>
      </c>
      <c r="FK962" s="53">
        <v>73.894030000000001</v>
      </c>
      <c r="FL962" s="53">
        <v>73.696209999999994</v>
      </c>
      <c r="FM962" s="53">
        <v>73.151570000000007</v>
      </c>
      <c r="FN962" s="53">
        <v>71.824659999999994</v>
      </c>
      <c r="FO962" s="53">
        <v>68.631659999999997</v>
      </c>
      <c r="FP962" s="53">
        <v>64.256259999999997</v>
      </c>
      <c r="FQ962" s="53">
        <v>61.54175</v>
      </c>
      <c r="FR962" s="53">
        <v>60.18336</v>
      </c>
      <c r="FS962" s="53">
        <v>59.274569999999997</v>
      </c>
      <c r="FT962" s="53">
        <v>58.530830000000002</v>
      </c>
      <c r="FU962" s="53">
        <v>172.9667</v>
      </c>
      <c r="FV962" s="53">
        <v>1218.7270000000001</v>
      </c>
      <c r="FW962" s="53">
        <v>102.61839999999999</v>
      </c>
      <c r="FX962" s="53">
        <v>1</v>
      </c>
    </row>
    <row r="963" spans="1:180" x14ac:dyDescent="0.3">
      <c r="A963" t="s">
        <v>174</v>
      </c>
      <c r="B963" t="s">
        <v>251</v>
      </c>
      <c r="C963" t="s">
        <v>0</v>
      </c>
      <c r="D963" t="s">
        <v>227</v>
      </c>
      <c r="E963" t="s">
        <v>189</v>
      </c>
      <c r="F963" t="s">
        <v>229</v>
      </c>
      <c r="G963" t="s">
        <v>243</v>
      </c>
      <c r="H963" s="53">
        <v>42</v>
      </c>
      <c r="I963" s="53">
        <v>0.28844761000000002</v>
      </c>
      <c r="J963" s="53">
        <v>0.22878651999999999</v>
      </c>
      <c r="K963" s="53">
        <v>0.17946150999999999</v>
      </c>
      <c r="L963" s="53">
        <v>0.14898718999999999</v>
      </c>
      <c r="M963" s="53">
        <v>0.13144033999999999</v>
      </c>
      <c r="N963" s="53">
        <v>0.10784243</v>
      </c>
      <c r="O963" s="53">
        <v>0.24049544</v>
      </c>
      <c r="P963" s="53">
        <v>0.58792356000000001</v>
      </c>
      <c r="Q963" s="53">
        <v>0.72713592000000005</v>
      </c>
      <c r="R963" s="53">
        <v>0.75536957999999998</v>
      </c>
      <c r="S963" s="53">
        <v>0.72441641999999995</v>
      </c>
      <c r="T963" s="53">
        <v>0.74679192000000005</v>
      </c>
      <c r="U963" s="53">
        <v>0.75059880000000001</v>
      </c>
      <c r="V963" s="53">
        <v>0.69687953999999996</v>
      </c>
      <c r="W963" s="53">
        <v>0.63680358000000004</v>
      </c>
      <c r="X963" s="53">
        <v>0.57448818000000001</v>
      </c>
      <c r="Y963" s="53">
        <v>0.49269276000000001</v>
      </c>
      <c r="Z963" s="53">
        <v>0.37143602999999997</v>
      </c>
      <c r="AA963" s="53">
        <v>0.38987562999999997</v>
      </c>
      <c r="AB963" s="53">
        <v>0.42429702000000002</v>
      </c>
      <c r="AC963" s="53">
        <v>0.41713472000000001</v>
      </c>
      <c r="AD963" s="53">
        <v>0.41725454000000001</v>
      </c>
      <c r="AE963" s="53">
        <v>0.41424680000000003</v>
      </c>
      <c r="AF963" s="53">
        <v>0.40201963000000002</v>
      </c>
      <c r="AG963" s="53">
        <v>-8.9276700000000004E-3</v>
      </c>
      <c r="AH963" s="53">
        <v>-3.6565729999999998E-2</v>
      </c>
      <c r="AI963" s="53">
        <v>-4.8115539999999998E-2</v>
      </c>
      <c r="AJ963" s="53">
        <v>-5.4056559999999997E-2</v>
      </c>
      <c r="AK963" s="53">
        <v>-6.7936930000000006E-2</v>
      </c>
      <c r="AL963" s="53">
        <v>-0.12302317</v>
      </c>
      <c r="AM963" s="53">
        <v>-0.20600950000000001</v>
      </c>
      <c r="AN963" s="53">
        <v>-0.17506973000000001</v>
      </c>
      <c r="AO963" s="53">
        <v>-0.20706902999999999</v>
      </c>
      <c r="AP963" s="53">
        <v>-0.20791393999999999</v>
      </c>
      <c r="AQ963" s="53">
        <v>-0.22392682</v>
      </c>
      <c r="AR963" s="53">
        <v>-0.15613576000000001</v>
      </c>
      <c r="AS963" s="53">
        <v>-0.10201447</v>
      </c>
      <c r="AT963" s="53">
        <v>-0.13255754</v>
      </c>
      <c r="AU963" s="53">
        <v>-0.14631288000000001</v>
      </c>
      <c r="AV963" s="53">
        <v>-0.18284654</v>
      </c>
      <c r="AW963" s="53">
        <v>-0.24995560999999999</v>
      </c>
      <c r="AX963" s="53">
        <v>-0.37086440999999998</v>
      </c>
      <c r="AY963" s="53">
        <v>-0.33316378000000002</v>
      </c>
      <c r="AZ963" s="53">
        <v>-0.22831876000000001</v>
      </c>
      <c r="BA963" s="53">
        <v>-0.16566997</v>
      </c>
      <c r="BB963" s="53">
        <v>-8.4864319999999993E-2</v>
      </c>
      <c r="BC963" s="53">
        <v>-1.3921330000000001E-2</v>
      </c>
      <c r="BD963" s="53">
        <v>2.454108E-2</v>
      </c>
      <c r="BE963" s="53">
        <v>2.7559690000000001E-2</v>
      </c>
      <c r="BF963" s="53">
        <v>-5.5100000000000001E-3</v>
      </c>
      <c r="BG963" s="53">
        <v>-2.253426E-2</v>
      </c>
      <c r="BH963" s="53">
        <v>-3.2746240000000003E-2</v>
      </c>
      <c r="BI963" s="53">
        <v>-4.873218E-2</v>
      </c>
      <c r="BJ963" s="53">
        <v>-9.5762390000000003E-2</v>
      </c>
      <c r="BK963" s="53">
        <v>-0.14951482999999999</v>
      </c>
      <c r="BL963" s="53">
        <v>-0.12241652</v>
      </c>
      <c r="BM963" s="53">
        <v>-0.15100301999999999</v>
      </c>
      <c r="BN963" s="53">
        <v>-0.14733957</v>
      </c>
      <c r="BO963" s="53">
        <v>-0.16261505000000001</v>
      </c>
      <c r="BP963" s="53">
        <v>-9.9360530000000002E-2</v>
      </c>
      <c r="BQ963" s="53">
        <v>-4.3817469999999997E-2</v>
      </c>
      <c r="BR963" s="53">
        <v>-7.0574319999999996E-2</v>
      </c>
      <c r="BS963" s="53">
        <v>-8.6438020000000004E-2</v>
      </c>
      <c r="BT963" s="53">
        <v>-0.11472359</v>
      </c>
      <c r="BU963" s="53">
        <v>-0.16626847</v>
      </c>
      <c r="BV963" s="53">
        <v>-0.27249209000000002</v>
      </c>
      <c r="BW963" s="53">
        <v>-0.23300957</v>
      </c>
      <c r="BX963" s="53">
        <v>-0.14099539</v>
      </c>
      <c r="BY963" s="53">
        <v>-8.8712899999999997E-2</v>
      </c>
      <c r="BZ963" s="53">
        <v>-1.9502740000000001E-2</v>
      </c>
      <c r="CA963" s="53">
        <v>3.5982670000000001E-2</v>
      </c>
      <c r="CB963" s="53">
        <v>6.9574220000000006E-2</v>
      </c>
      <c r="CC963" s="53">
        <v>5.2830750000000003E-2</v>
      </c>
      <c r="CD963" s="53">
        <v>1.599911E-2</v>
      </c>
      <c r="CE963" s="53">
        <v>-4.8167699999999997E-3</v>
      </c>
      <c r="CF963" s="53">
        <v>-1.7986789999999999E-2</v>
      </c>
      <c r="CG963" s="53">
        <v>-3.5431030000000002E-2</v>
      </c>
      <c r="CH963" s="53">
        <v>-7.6881669999999999E-2</v>
      </c>
      <c r="CI963" s="53">
        <v>-0.11038675000000001</v>
      </c>
      <c r="CJ963" s="53">
        <v>-8.5949049999999999E-2</v>
      </c>
      <c r="CK963" s="53">
        <v>-0.11217188</v>
      </c>
      <c r="CL963" s="53">
        <v>-0.10538594</v>
      </c>
      <c r="CM963" s="53">
        <v>-0.1201507</v>
      </c>
      <c r="CN963" s="53">
        <v>-6.003816E-2</v>
      </c>
      <c r="CO963" s="53">
        <v>-3.51039E-3</v>
      </c>
      <c r="CP963" s="53">
        <v>-2.7644970000000001E-2</v>
      </c>
      <c r="CQ963" s="53">
        <v>-4.4968809999999998E-2</v>
      </c>
      <c r="CR963" s="53">
        <v>-6.7541840000000006E-2</v>
      </c>
      <c r="CS963" s="53">
        <v>-0.10830703999999999</v>
      </c>
      <c r="CT963" s="53">
        <v>-0.20435974000000001</v>
      </c>
      <c r="CU963" s="53">
        <v>-0.16364305000000001</v>
      </c>
      <c r="CV963" s="53">
        <v>-8.0515470000000006E-2</v>
      </c>
      <c r="CW963" s="53">
        <v>-3.5412699999999998E-2</v>
      </c>
      <c r="CX963" s="53">
        <v>2.5766480000000001E-2</v>
      </c>
      <c r="CY963" s="53">
        <v>7.0546010000000006E-2</v>
      </c>
      <c r="CZ963" s="53">
        <v>0.10076401</v>
      </c>
      <c r="DA963" s="53">
        <v>7.8101770000000001E-2</v>
      </c>
      <c r="DB963" s="53">
        <v>3.7508220000000002E-2</v>
      </c>
      <c r="DC963" s="53">
        <v>1.2900729999999999E-2</v>
      </c>
      <c r="DD963" s="53">
        <v>-3.22733E-3</v>
      </c>
      <c r="DE963" s="53">
        <v>-2.2129880000000001E-2</v>
      </c>
      <c r="DF963" s="53">
        <v>-5.8000950000000003E-2</v>
      </c>
      <c r="DG963" s="53">
        <v>-7.1258710000000003E-2</v>
      </c>
      <c r="DH963" s="53">
        <v>-4.9481589999999999E-2</v>
      </c>
      <c r="DI963" s="53">
        <v>-7.3340740000000001E-2</v>
      </c>
      <c r="DJ963" s="53">
        <v>-6.3432310000000006E-2</v>
      </c>
      <c r="DK963" s="53">
        <v>-7.7686389999999994E-2</v>
      </c>
      <c r="DL963" s="53">
        <v>-2.0715819999999999E-2</v>
      </c>
      <c r="DM963" s="53">
        <v>3.6796679999999998E-2</v>
      </c>
      <c r="DN963" s="53">
        <v>1.52844E-2</v>
      </c>
      <c r="DO963" s="53">
        <v>-3.4996699999999999E-3</v>
      </c>
      <c r="DP963" s="53">
        <v>-2.0360090000000001E-2</v>
      </c>
      <c r="DQ963" s="53">
        <v>-5.0345569999999999E-2</v>
      </c>
      <c r="DR963" s="53">
        <v>-0.13622741999999999</v>
      </c>
      <c r="DS963" s="53">
        <v>-9.4276520000000003E-2</v>
      </c>
      <c r="DT963" s="53">
        <v>-2.0035569999999999E-2</v>
      </c>
      <c r="DU963" s="53">
        <v>1.7887520000000001E-2</v>
      </c>
      <c r="DV963" s="53">
        <v>7.1035689999999999E-2</v>
      </c>
      <c r="DW963" s="53">
        <v>0.10510941</v>
      </c>
      <c r="DX963" s="53">
        <v>0.13195378999999999</v>
      </c>
      <c r="DY963" s="53">
        <v>0.11458914000000001</v>
      </c>
      <c r="DZ963" s="53">
        <v>6.8563949999999999E-2</v>
      </c>
      <c r="EA963" s="53">
        <v>3.8481979999999999E-2</v>
      </c>
      <c r="EB963" s="53">
        <v>1.8082979999999998E-2</v>
      </c>
      <c r="EC963" s="53">
        <v>-2.9251400000000001E-3</v>
      </c>
      <c r="ED963" s="53">
        <v>-3.074021E-2</v>
      </c>
      <c r="EE963" s="53">
        <v>-1.4764019999999999E-2</v>
      </c>
      <c r="EF963" s="53">
        <v>3.17162E-3</v>
      </c>
      <c r="EG963" s="53">
        <v>-1.727474E-2</v>
      </c>
      <c r="EH963" s="53">
        <v>-2.85791E-3</v>
      </c>
      <c r="EI963" s="53">
        <v>-1.6374619999999999E-2</v>
      </c>
      <c r="EJ963" s="53">
        <v>3.605941E-2</v>
      </c>
      <c r="EK963" s="53">
        <v>9.4993709999999995E-2</v>
      </c>
      <c r="EL963" s="53">
        <v>7.726761E-2</v>
      </c>
      <c r="EM963" s="53">
        <v>5.6375210000000002E-2</v>
      </c>
      <c r="EN963" s="53">
        <v>4.7762859999999997E-2</v>
      </c>
      <c r="EO963" s="53">
        <v>3.3341540000000003E-2</v>
      </c>
      <c r="EP963" s="53">
        <v>-3.7855100000000003E-2</v>
      </c>
      <c r="EQ963" s="53">
        <v>5.8776999999999996E-3</v>
      </c>
      <c r="ER963" s="53">
        <v>6.7287819999999998E-2</v>
      </c>
      <c r="ES963" s="53">
        <v>9.4844570000000003E-2</v>
      </c>
      <c r="ET963" s="53">
        <v>0.13639726999999999</v>
      </c>
      <c r="EU963" s="53">
        <v>0.15501339</v>
      </c>
      <c r="EV963" s="53">
        <v>0.17698691</v>
      </c>
      <c r="EW963" s="53">
        <v>59.589619999999996</v>
      </c>
      <c r="EX963" s="53">
        <v>59.087119999999999</v>
      </c>
      <c r="EY963" s="53">
        <v>58.855060000000002</v>
      </c>
      <c r="EZ963" s="53">
        <v>58.616950000000003</v>
      </c>
      <c r="FA963" s="53">
        <v>58.310250000000003</v>
      </c>
      <c r="FB963" s="53">
        <v>58.105130000000003</v>
      </c>
      <c r="FC963" s="53">
        <v>57.951120000000003</v>
      </c>
      <c r="FD963" s="53">
        <v>58.544939999999997</v>
      </c>
      <c r="FE963" s="53">
        <v>60.362940000000002</v>
      </c>
      <c r="FF963" s="53">
        <v>62.560180000000003</v>
      </c>
      <c r="FG963" s="53">
        <v>65.120900000000006</v>
      </c>
      <c r="FH963" s="53">
        <v>67.605260000000001</v>
      </c>
      <c r="FI963" s="53">
        <v>69.574510000000004</v>
      </c>
      <c r="FJ963" s="53">
        <v>71.06268</v>
      </c>
      <c r="FK963" s="53">
        <v>71.829830000000001</v>
      </c>
      <c r="FL963" s="53">
        <v>71.995009999999994</v>
      </c>
      <c r="FM963" s="53">
        <v>71.297640000000001</v>
      </c>
      <c r="FN963" s="53">
        <v>69.91525</v>
      </c>
      <c r="FO963" s="53">
        <v>68.031670000000005</v>
      </c>
      <c r="FP963" s="53">
        <v>65.261889999999994</v>
      </c>
      <c r="FQ963" s="53">
        <v>62.9636</v>
      </c>
      <c r="FR963" s="53">
        <v>61.688180000000003</v>
      </c>
      <c r="FS963" s="53">
        <v>60.912750000000003</v>
      </c>
      <c r="FT963" s="53">
        <v>60.198819999999998</v>
      </c>
      <c r="FU963" s="53">
        <v>172.96770000000001</v>
      </c>
      <c r="FV963" s="53">
        <v>1785.912</v>
      </c>
      <c r="FW963" s="53">
        <v>124.8563</v>
      </c>
      <c r="FX963" s="53">
        <v>1</v>
      </c>
    </row>
    <row r="964" spans="1:180" x14ac:dyDescent="0.3">
      <c r="A964" t="s">
        <v>174</v>
      </c>
      <c r="B964" t="s">
        <v>251</v>
      </c>
      <c r="C964" t="s">
        <v>0</v>
      </c>
      <c r="D964" t="s">
        <v>248</v>
      </c>
      <c r="E964" t="s">
        <v>187</v>
      </c>
      <c r="F964" t="s">
        <v>229</v>
      </c>
      <c r="G964" t="s">
        <v>243</v>
      </c>
      <c r="H964" s="53">
        <v>42</v>
      </c>
      <c r="I964" s="53">
        <v>0.31396985999999999</v>
      </c>
      <c r="J964" s="53">
        <v>0.25061097999999998</v>
      </c>
      <c r="K964" s="53">
        <v>0.18956276</v>
      </c>
      <c r="L964" s="53">
        <v>0.15085232000000001</v>
      </c>
      <c r="M964" s="53">
        <v>0.14324729999999999</v>
      </c>
      <c r="N964" s="53">
        <v>0.15542386</v>
      </c>
      <c r="O964" s="53">
        <v>0.29126769000000002</v>
      </c>
      <c r="P964" s="53">
        <v>0.43178771999999999</v>
      </c>
      <c r="Q964" s="53">
        <v>0.46820045999999998</v>
      </c>
      <c r="R964" s="53">
        <v>0.52292435999999998</v>
      </c>
      <c r="S964" s="53">
        <v>0.49212785999999997</v>
      </c>
      <c r="T964" s="53">
        <v>0.44151114000000002</v>
      </c>
      <c r="U964" s="53">
        <v>0.40121634</v>
      </c>
      <c r="V964" s="53">
        <v>0.39644959000000002</v>
      </c>
      <c r="W964" s="53">
        <v>0.37087725999999999</v>
      </c>
      <c r="X964" s="53">
        <v>0.33770771999999999</v>
      </c>
      <c r="Y964" s="53">
        <v>0.26754675999999999</v>
      </c>
      <c r="Z964" s="53">
        <v>0.23050704999999999</v>
      </c>
      <c r="AA964" s="53">
        <v>0.26159385000000002</v>
      </c>
      <c r="AB964" s="53">
        <v>0.30121072999999998</v>
      </c>
      <c r="AC964" s="53">
        <v>0.31820153000000001</v>
      </c>
      <c r="AD964" s="53">
        <v>0.28443589000000002</v>
      </c>
      <c r="AE964" s="53">
        <v>0.24846779999999999</v>
      </c>
      <c r="AF964" s="53">
        <v>0.21303559</v>
      </c>
      <c r="AG964" s="53">
        <v>-3.7031670000000003E-2</v>
      </c>
      <c r="AH964" s="53">
        <v>-3.3691539999999999E-2</v>
      </c>
      <c r="AI964" s="53">
        <v>-2.3946760000000001E-2</v>
      </c>
      <c r="AJ964" s="53">
        <v>-2.3209870000000001E-2</v>
      </c>
      <c r="AK964" s="53">
        <v>-3.0728510000000001E-2</v>
      </c>
      <c r="AL964" s="53">
        <v>-6.3887040000000006E-2</v>
      </c>
      <c r="AM964" s="53">
        <v>-0.15049054000000001</v>
      </c>
      <c r="AN964" s="53">
        <v>-0.23157788000000001</v>
      </c>
      <c r="AO964" s="53">
        <v>-0.28798921</v>
      </c>
      <c r="AP964" s="53">
        <v>-0.23959568000000001</v>
      </c>
      <c r="AQ964" s="53">
        <v>-0.25199844999999998</v>
      </c>
      <c r="AR964" s="53">
        <v>-0.25481084999999998</v>
      </c>
      <c r="AS964" s="53">
        <v>-0.27876601000000001</v>
      </c>
      <c r="AT964" s="53">
        <v>-0.26701000000000003</v>
      </c>
      <c r="AU964" s="53">
        <v>-0.24626305000000001</v>
      </c>
      <c r="AV964" s="53">
        <v>-0.25528104000000001</v>
      </c>
      <c r="AW964" s="53">
        <v>-0.29486306000000001</v>
      </c>
      <c r="AX964" s="53">
        <v>-0.30138226000000001</v>
      </c>
      <c r="AY964" s="53">
        <v>-0.19307853999999999</v>
      </c>
      <c r="AZ964" s="53">
        <v>-7.1339390000000003E-2</v>
      </c>
      <c r="BA964" s="53">
        <v>-1.0012399999999999E-2</v>
      </c>
      <c r="BB964" s="53">
        <v>-1.3109300000000001E-2</v>
      </c>
      <c r="BC964" s="53">
        <v>-2.8187480000000001E-2</v>
      </c>
      <c r="BD964" s="53">
        <v>-3.2032739999999997E-2</v>
      </c>
      <c r="BE964" s="53">
        <v>1.732614E-2</v>
      </c>
      <c r="BF964" s="53">
        <v>1.0062949999999999E-2</v>
      </c>
      <c r="BG964" s="53">
        <v>1.1669199999999999E-2</v>
      </c>
      <c r="BH964" s="53">
        <v>6.4560299999999998E-3</v>
      </c>
      <c r="BI964" s="53">
        <v>-2.7906300000000001E-3</v>
      </c>
      <c r="BJ964" s="53">
        <v>-3.1674819999999999E-2</v>
      </c>
      <c r="BK964" s="53">
        <v>-0.10466396</v>
      </c>
      <c r="BL964" s="53">
        <v>-0.17469812000000001</v>
      </c>
      <c r="BM964" s="53">
        <v>-0.22213065000000001</v>
      </c>
      <c r="BN964" s="53">
        <v>-0.17237594000000001</v>
      </c>
      <c r="BO964" s="53">
        <v>-0.17805304</v>
      </c>
      <c r="BP964" s="53">
        <v>-0.18728321000000001</v>
      </c>
      <c r="BQ964" s="53">
        <v>-0.21022693000000001</v>
      </c>
      <c r="BR964" s="53">
        <v>-0.19407721</v>
      </c>
      <c r="BS964" s="53">
        <v>-0.18481582999999999</v>
      </c>
      <c r="BT964" s="53">
        <v>-0.17838059000000001</v>
      </c>
      <c r="BU964" s="53">
        <v>-0.20166286999999999</v>
      </c>
      <c r="BV964" s="53">
        <v>-0.20959179999999999</v>
      </c>
      <c r="BW964" s="53">
        <v>-0.12421059</v>
      </c>
      <c r="BX964" s="53">
        <v>-2.1931599999999999E-2</v>
      </c>
      <c r="BY964" s="53">
        <v>3.1557099999999998E-2</v>
      </c>
      <c r="BZ964" s="53">
        <v>2.822003E-2</v>
      </c>
      <c r="CA964" s="53">
        <v>1.104076E-2</v>
      </c>
      <c r="CB964" s="53">
        <v>5.2439899999999996E-3</v>
      </c>
      <c r="CC964" s="53">
        <v>5.4974179999999997E-2</v>
      </c>
      <c r="CD964" s="53">
        <v>4.0367180000000003E-2</v>
      </c>
      <c r="CE964" s="53">
        <v>3.6336710000000001E-2</v>
      </c>
      <c r="CF964" s="53">
        <v>2.700255E-2</v>
      </c>
      <c r="CG964" s="53">
        <v>1.655906E-2</v>
      </c>
      <c r="CH964" s="53">
        <v>-9.3647499999999998E-3</v>
      </c>
      <c r="CI964" s="53">
        <v>-7.2924639999999999E-2</v>
      </c>
      <c r="CJ964" s="53">
        <v>-0.13530338</v>
      </c>
      <c r="CK964" s="53">
        <v>-0.17651718</v>
      </c>
      <c r="CL964" s="53">
        <v>-0.12581974000000001</v>
      </c>
      <c r="CM964" s="53">
        <v>-0.1268387</v>
      </c>
      <c r="CN964" s="53">
        <v>-0.14051373</v>
      </c>
      <c r="CO964" s="53">
        <v>-0.16275692999999999</v>
      </c>
      <c r="CP964" s="53">
        <v>-0.14356419000000001</v>
      </c>
      <c r="CQ964" s="53">
        <v>-0.14225765000000001</v>
      </c>
      <c r="CR964" s="53">
        <v>-0.1251196</v>
      </c>
      <c r="CS964" s="53">
        <v>-0.13711277999999999</v>
      </c>
      <c r="CT964" s="53">
        <v>-0.14601796</v>
      </c>
      <c r="CU964" s="53">
        <v>-7.6512869999999997E-2</v>
      </c>
      <c r="CV964" s="53">
        <v>1.22881E-2</v>
      </c>
      <c r="CW964" s="53">
        <v>6.0348039999999999E-2</v>
      </c>
      <c r="CX964" s="53">
        <v>5.6844609999999997E-2</v>
      </c>
      <c r="CY964" s="53">
        <v>3.8210130000000002E-2</v>
      </c>
      <c r="CZ964" s="53">
        <v>3.1061729999999999E-2</v>
      </c>
      <c r="DA964" s="53">
        <v>9.2622259999999998E-2</v>
      </c>
      <c r="DB964" s="53">
        <v>7.0671380000000006E-2</v>
      </c>
      <c r="DC964" s="53">
        <v>6.1004200000000001E-2</v>
      </c>
      <c r="DD964" s="53">
        <v>4.7549040000000001E-2</v>
      </c>
      <c r="DE964" s="53">
        <v>3.5908759999999998E-2</v>
      </c>
      <c r="DF964" s="53">
        <v>1.294533E-2</v>
      </c>
      <c r="DG964" s="53">
        <v>-4.1185289999999999E-2</v>
      </c>
      <c r="DH964" s="53">
        <v>-9.5908599999999997E-2</v>
      </c>
      <c r="DI964" s="53">
        <v>-0.13090375000000001</v>
      </c>
      <c r="DJ964" s="53">
        <v>-7.9263529999999999E-2</v>
      </c>
      <c r="DK964" s="53">
        <v>-7.5624319999999995E-2</v>
      </c>
      <c r="DL964" s="53">
        <v>-9.3744289999999994E-2</v>
      </c>
      <c r="DM964" s="53">
        <v>-0.11528698</v>
      </c>
      <c r="DN964" s="53">
        <v>-9.3051209999999995E-2</v>
      </c>
      <c r="DO964" s="53">
        <v>-9.9699469999999998E-2</v>
      </c>
      <c r="DP964" s="53">
        <v>-7.1858599999999995E-2</v>
      </c>
      <c r="DQ964" s="53">
        <v>-7.2562600000000005E-2</v>
      </c>
      <c r="DR964" s="53">
        <v>-8.2444149999999994E-2</v>
      </c>
      <c r="DS964" s="53">
        <v>-2.8815150000000001E-2</v>
      </c>
      <c r="DT964" s="53">
        <v>4.6507819999999998E-2</v>
      </c>
      <c r="DU964" s="53">
        <v>8.9138910000000002E-2</v>
      </c>
      <c r="DV964" s="53">
        <v>8.5469160000000002E-2</v>
      </c>
      <c r="DW964" s="53">
        <v>6.5379510000000002E-2</v>
      </c>
      <c r="DX964" s="53">
        <v>5.6879470000000001E-2</v>
      </c>
      <c r="DY964" s="53">
        <v>0.14698005</v>
      </c>
      <c r="DZ964" s="53">
        <v>0.11442589</v>
      </c>
      <c r="EA964" s="53">
        <v>9.6620200000000003E-2</v>
      </c>
      <c r="EB964" s="53">
        <v>7.7214980000000003E-2</v>
      </c>
      <c r="EC964" s="53">
        <v>6.3846639999999996E-2</v>
      </c>
      <c r="ED964" s="53">
        <v>4.5157559999999999E-2</v>
      </c>
      <c r="EE964" s="53">
        <v>4.6412800000000002E-3</v>
      </c>
      <c r="EF964" s="53">
        <v>-3.9028849999999997E-2</v>
      </c>
      <c r="EG964" s="53">
        <v>-6.5045149999999996E-2</v>
      </c>
      <c r="EH964" s="53">
        <v>-1.204378E-2</v>
      </c>
      <c r="EI964" s="53">
        <v>-1.6789400000000001E-3</v>
      </c>
      <c r="EJ964" s="53">
        <v>-2.6216630000000001E-2</v>
      </c>
      <c r="EK964" s="53">
        <v>-4.674789E-2</v>
      </c>
      <c r="EL964" s="53">
        <v>-2.011843E-2</v>
      </c>
      <c r="EM964" s="53">
        <v>-3.825224E-2</v>
      </c>
      <c r="EN964" s="53">
        <v>5.0418599999999996E-3</v>
      </c>
      <c r="EO964" s="53">
        <v>2.0637530000000001E-2</v>
      </c>
      <c r="EP964" s="53">
        <v>9.3463599999999997E-3</v>
      </c>
      <c r="EQ964" s="53">
        <v>4.00528E-2</v>
      </c>
      <c r="ER964" s="53">
        <v>9.5915609999999998E-2</v>
      </c>
      <c r="ES964" s="53">
        <v>0.13070845</v>
      </c>
      <c r="ET964" s="53">
        <v>0.12679850000000001</v>
      </c>
      <c r="EU964" s="53">
        <v>0.10460772</v>
      </c>
      <c r="EV964" s="53">
        <v>9.4156229999999994E-2</v>
      </c>
      <c r="EW964" s="53">
        <v>58.166179999999997</v>
      </c>
      <c r="EX964" s="53">
        <v>57.700150000000001</v>
      </c>
      <c r="EY964" s="53">
        <v>57.290819999999997</v>
      </c>
      <c r="EZ964" s="53">
        <v>57.064309999999999</v>
      </c>
      <c r="FA964" s="53">
        <v>56.635480000000001</v>
      </c>
      <c r="FB964" s="53">
        <v>56.385120000000001</v>
      </c>
      <c r="FC964" s="53">
        <v>56.49783</v>
      </c>
      <c r="FD964" s="53">
        <v>57.488079999999997</v>
      </c>
      <c r="FE964" s="53">
        <v>59.186050000000002</v>
      </c>
      <c r="FF964" s="53">
        <v>61.43967</v>
      </c>
      <c r="FG964" s="53">
        <v>63.954120000000003</v>
      </c>
      <c r="FH964" s="53">
        <v>66.144509999999997</v>
      </c>
      <c r="FI964" s="53">
        <v>67.670879999999997</v>
      </c>
      <c r="FJ964" s="53">
        <v>69.158959999999993</v>
      </c>
      <c r="FK964" s="53">
        <v>69.739519999999999</v>
      </c>
      <c r="FL964" s="53">
        <v>69.751080000000002</v>
      </c>
      <c r="FM964" s="53">
        <v>69.605850000000004</v>
      </c>
      <c r="FN964" s="53">
        <v>68.011560000000003</v>
      </c>
      <c r="FO964" s="53">
        <v>65.487719999999996</v>
      </c>
      <c r="FP964" s="53">
        <v>63.193640000000002</v>
      </c>
      <c r="FQ964" s="53">
        <v>61.296970000000002</v>
      </c>
      <c r="FR964" s="53">
        <v>60.022759999999998</v>
      </c>
      <c r="FS964" s="53">
        <v>59.051299999999998</v>
      </c>
      <c r="FT964" s="53">
        <v>58.298409999999997</v>
      </c>
      <c r="FU964" s="53">
        <v>173</v>
      </c>
      <c r="FV964" s="53">
        <v>1989.6969999999999</v>
      </c>
      <c r="FW964" s="53">
        <v>130.80109999999999</v>
      </c>
      <c r="FX964" s="53">
        <v>1</v>
      </c>
    </row>
    <row r="965" spans="1:180" x14ac:dyDescent="0.3">
      <c r="A965" t="s">
        <v>174</v>
      </c>
      <c r="B965" t="s">
        <v>251</v>
      </c>
      <c r="C965" t="s">
        <v>0</v>
      </c>
      <c r="D965" t="s">
        <v>227</v>
      </c>
      <c r="E965" t="s">
        <v>187</v>
      </c>
      <c r="F965" t="s">
        <v>229</v>
      </c>
      <c r="G965" t="s">
        <v>243</v>
      </c>
      <c r="H965" s="53">
        <v>42</v>
      </c>
      <c r="I965" s="53">
        <v>0.23344461999999999</v>
      </c>
      <c r="J965" s="53">
        <v>0.20289884999999999</v>
      </c>
      <c r="K965" s="53">
        <v>0.17288548000000001</v>
      </c>
      <c r="L965" s="53">
        <v>0.14484127999999999</v>
      </c>
      <c r="M965" s="53">
        <v>0.13946289000000001</v>
      </c>
      <c r="N965" s="53">
        <v>0.17774878999999999</v>
      </c>
      <c r="O965" s="53">
        <v>0.41474063</v>
      </c>
      <c r="P965" s="53">
        <v>0.72189053999999997</v>
      </c>
      <c r="Q965" s="53">
        <v>0.86049558000000004</v>
      </c>
      <c r="R965" s="53">
        <v>0.90483287999999995</v>
      </c>
      <c r="S965" s="53">
        <v>0.89704397999999996</v>
      </c>
      <c r="T965" s="53">
        <v>0.80820851999999999</v>
      </c>
      <c r="U965" s="53">
        <v>0.74826906000000004</v>
      </c>
      <c r="V965" s="53">
        <v>0.67688459999999995</v>
      </c>
      <c r="W965" s="53">
        <v>0.70808388</v>
      </c>
      <c r="X965" s="53">
        <v>0.71562497999999997</v>
      </c>
      <c r="Y965" s="53">
        <v>0.66119466000000005</v>
      </c>
      <c r="Z965" s="53">
        <v>0.62664209999999998</v>
      </c>
      <c r="AA965" s="53">
        <v>0.54958428000000004</v>
      </c>
      <c r="AB965" s="53">
        <v>0.51957275999999997</v>
      </c>
      <c r="AC965" s="53">
        <v>0.46845330000000002</v>
      </c>
      <c r="AD965" s="53">
        <v>0.43013333999999998</v>
      </c>
      <c r="AE965" s="53">
        <v>0.38797264999999997</v>
      </c>
      <c r="AF965" s="53">
        <v>0.34947091000000002</v>
      </c>
      <c r="AG965" s="53">
        <v>-0.10262863</v>
      </c>
      <c r="AH965" s="53">
        <v>-8.5263320000000004E-2</v>
      </c>
      <c r="AI965" s="53">
        <v>-6.8371379999999995E-2</v>
      </c>
      <c r="AJ965" s="53">
        <v>-5.9122559999999998E-2</v>
      </c>
      <c r="AK965" s="53">
        <v>-4.6665320000000003E-2</v>
      </c>
      <c r="AL965" s="53">
        <v>-5.6677190000000002E-2</v>
      </c>
      <c r="AM965" s="53">
        <v>-9.9588720000000006E-2</v>
      </c>
      <c r="AN965" s="53">
        <v>-0.14912254999999999</v>
      </c>
      <c r="AO965" s="53">
        <v>-0.15164565999999999</v>
      </c>
      <c r="AP965" s="53">
        <v>-0.14095133000000001</v>
      </c>
      <c r="AQ965" s="53">
        <v>-0.13729246000000001</v>
      </c>
      <c r="AR965" s="53">
        <v>-0.19077463</v>
      </c>
      <c r="AS965" s="53">
        <v>-0.21043079000000001</v>
      </c>
      <c r="AT965" s="53">
        <v>-0.23945074</v>
      </c>
      <c r="AU965" s="53">
        <v>-0.14343570999999999</v>
      </c>
      <c r="AV965" s="53">
        <v>-0.10125751</v>
      </c>
      <c r="AW965" s="53">
        <v>-0.14694821</v>
      </c>
      <c r="AX965" s="53">
        <v>-0.16243100999999999</v>
      </c>
      <c r="AY965" s="53">
        <v>-0.17369566</v>
      </c>
      <c r="AZ965" s="53">
        <v>-0.14324310000000001</v>
      </c>
      <c r="BA965" s="53">
        <v>-0.14777049</v>
      </c>
      <c r="BB965" s="53">
        <v>-0.14229977999999999</v>
      </c>
      <c r="BC965" s="53">
        <v>-0.12110062000000001</v>
      </c>
      <c r="BD965" s="53">
        <v>-0.10795693000000001</v>
      </c>
      <c r="BE965" s="53">
        <v>-6.4010230000000001E-2</v>
      </c>
      <c r="BF965" s="53">
        <v>-5.3326180000000001E-2</v>
      </c>
      <c r="BG965" s="53">
        <v>-4.2311219999999997E-2</v>
      </c>
      <c r="BH965" s="53">
        <v>-3.8007659999999999E-2</v>
      </c>
      <c r="BI965" s="53">
        <v>-2.8108310000000001E-2</v>
      </c>
      <c r="BJ965" s="53">
        <v>-3.2867430000000003E-2</v>
      </c>
      <c r="BK965" s="53">
        <v>-4.910312E-2</v>
      </c>
      <c r="BL965" s="53">
        <v>-8.4914509999999999E-2</v>
      </c>
      <c r="BM965" s="53">
        <v>-7.3499750000000003E-2</v>
      </c>
      <c r="BN965" s="53">
        <v>-6.0607719999999997E-2</v>
      </c>
      <c r="BO965" s="53">
        <v>-6.153252E-2</v>
      </c>
      <c r="BP965" s="53">
        <v>-0.11511969</v>
      </c>
      <c r="BQ965" s="53">
        <v>-0.1325662</v>
      </c>
      <c r="BR965" s="53">
        <v>-0.16882285999999999</v>
      </c>
      <c r="BS965" s="53">
        <v>-8.6280389999999998E-2</v>
      </c>
      <c r="BT965" s="53">
        <v>-3.620661E-2</v>
      </c>
      <c r="BU965" s="53">
        <v>-7.3324230000000004E-2</v>
      </c>
      <c r="BV965" s="53">
        <v>-8.7962830000000006E-2</v>
      </c>
      <c r="BW965" s="53">
        <v>-0.10007091999999999</v>
      </c>
      <c r="BX965" s="53">
        <v>-7.376452E-2</v>
      </c>
      <c r="BY965" s="53">
        <v>-7.6347769999999995E-2</v>
      </c>
      <c r="BZ965" s="53">
        <v>-6.9854059999999996E-2</v>
      </c>
      <c r="CA965" s="53">
        <v>-5.554311E-2</v>
      </c>
      <c r="CB965" s="53">
        <v>-4.9653450000000002E-2</v>
      </c>
      <c r="CC965" s="53">
        <v>-3.7263240000000003E-2</v>
      </c>
      <c r="CD965" s="53">
        <v>-3.1206629999999999E-2</v>
      </c>
      <c r="CE965" s="53">
        <v>-2.4262039999999999E-2</v>
      </c>
      <c r="CF965" s="53">
        <v>-2.338353E-2</v>
      </c>
      <c r="CG965" s="53">
        <v>-1.525578E-2</v>
      </c>
      <c r="CH965" s="53">
        <v>-1.6376870000000002E-2</v>
      </c>
      <c r="CI965" s="53">
        <v>-1.4136950000000001E-2</v>
      </c>
      <c r="CJ965" s="53">
        <v>-4.0444180000000003E-2</v>
      </c>
      <c r="CK965" s="53">
        <v>-1.937616E-2</v>
      </c>
      <c r="CL965" s="53">
        <v>-4.9619699999999996E-3</v>
      </c>
      <c r="CM965" s="53">
        <v>-9.0614200000000006E-3</v>
      </c>
      <c r="CN965" s="53">
        <v>-6.2721330000000006E-2</v>
      </c>
      <c r="CO965" s="53">
        <v>-7.8637399999999996E-2</v>
      </c>
      <c r="CP965" s="53">
        <v>-0.11990621999999999</v>
      </c>
      <c r="CQ965" s="53">
        <v>-4.6694800000000002E-2</v>
      </c>
      <c r="CR965" s="53">
        <v>8.8474499999999998E-3</v>
      </c>
      <c r="CS965" s="53">
        <v>-2.233251E-2</v>
      </c>
      <c r="CT965" s="53">
        <v>-3.6386399999999999E-2</v>
      </c>
      <c r="CU965" s="53">
        <v>-4.907864E-2</v>
      </c>
      <c r="CV965" s="53">
        <v>-2.5643840000000001E-2</v>
      </c>
      <c r="CW965" s="53">
        <v>-2.6880609999999999E-2</v>
      </c>
      <c r="CX965" s="53">
        <v>-1.967839E-2</v>
      </c>
      <c r="CY965" s="53">
        <v>-1.013822E-2</v>
      </c>
      <c r="CZ965" s="53">
        <v>-9.2726600000000003E-3</v>
      </c>
      <c r="DA965" s="53">
        <v>-1.0516259999999999E-2</v>
      </c>
      <c r="DB965" s="53">
        <v>-9.0870699999999992E-3</v>
      </c>
      <c r="DC965" s="53">
        <v>-6.2128499999999998E-3</v>
      </c>
      <c r="DD965" s="53">
        <v>-8.7594100000000005E-3</v>
      </c>
      <c r="DE965" s="53">
        <v>-2.40325E-3</v>
      </c>
      <c r="DF965" s="53">
        <v>1.1369E-4</v>
      </c>
      <c r="DG965" s="53">
        <v>2.0829219999999999E-2</v>
      </c>
      <c r="DH965" s="53">
        <v>4.0261300000000002E-3</v>
      </c>
      <c r="DI965" s="53">
        <v>3.4747439999999997E-2</v>
      </c>
      <c r="DJ965" s="53">
        <v>5.068375E-2</v>
      </c>
      <c r="DK965" s="53">
        <v>4.3409690000000001E-2</v>
      </c>
      <c r="DL965" s="53">
        <v>-1.0322939999999999E-2</v>
      </c>
      <c r="DM965" s="53">
        <v>-2.4708600000000001E-2</v>
      </c>
      <c r="DN965" s="53">
        <v>-7.0989579999999997E-2</v>
      </c>
      <c r="DO965" s="53">
        <v>-7.1092400000000002E-3</v>
      </c>
      <c r="DP965" s="53">
        <v>5.3901499999999998E-2</v>
      </c>
      <c r="DQ965" s="53">
        <v>2.8659219999999999E-2</v>
      </c>
      <c r="DR965" s="53">
        <v>1.519003E-2</v>
      </c>
      <c r="DS965" s="53">
        <v>1.9136100000000001E-3</v>
      </c>
      <c r="DT965" s="53">
        <v>2.2476820000000002E-2</v>
      </c>
      <c r="DU965" s="53">
        <v>2.258655E-2</v>
      </c>
      <c r="DV965" s="53">
        <v>3.0497280000000002E-2</v>
      </c>
      <c r="DW965" s="53">
        <v>3.5266690000000003E-2</v>
      </c>
      <c r="DX965" s="53">
        <v>3.1108139999999999E-2</v>
      </c>
      <c r="DY965" s="53">
        <v>2.8102129999999999E-2</v>
      </c>
      <c r="DZ965" s="53">
        <v>2.285005E-2</v>
      </c>
      <c r="EA965" s="53">
        <v>1.9847299999999998E-2</v>
      </c>
      <c r="EB965" s="53">
        <v>1.23555E-2</v>
      </c>
      <c r="EC965" s="53">
        <v>1.6153770000000001E-2</v>
      </c>
      <c r="ED965" s="53">
        <v>2.3923429999999999E-2</v>
      </c>
      <c r="EE965" s="53">
        <v>7.1314820000000001E-2</v>
      </c>
      <c r="EF965" s="53">
        <v>6.8234210000000003E-2</v>
      </c>
      <c r="EG965" s="53">
        <v>0.11289331</v>
      </c>
      <c r="EH965" s="53">
        <v>0.13102739999999999</v>
      </c>
      <c r="EI965" s="53">
        <v>0.11916962</v>
      </c>
      <c r="EJ965" s="53">
        <v>6.5332009999999996E-2</v>
      </c>
      <c r="EK965" s="53">
        <v>5.3156000000000002E-2</v>
      </c>
      <c r="EL965" s="53">
        <v>-3.6172E-4</v>
      </c>
      <c r="EM965" s="53">
        <v>5.0046069999999998E-2</v>
      </c>
      <c r="EN965" s="53">
        <v>0.11895244000000001</v>
      </c>
      <c r="EO965" s="53">
        <v>0.10228319</v>
      </c>
      <c r="EP965" s="53">
        <v>8.9658199999999993E-2</v>
      </c>
      <c r="EQ965" s="53">
        <v>7.5538339999999995E-2</v>
      </c>
      <c r="ER965" s="53">
        <v>9.1955389999999998E-2</v>
      </c>
      <c r="ES965" s="53">
        <v>9.4009270000000006E-2</v>
      </c>
      <c r="ET965" s="53">
        <v>0.10294296999999999</v>
      </c>
      <c r="EU965" s="53">
        <v>0.10082418999999999</v>
      </c>
      <c r="EV965" s="53">
        <v>8.9411619999999997E-2</v>
      </c>
      <c r="EW965" s="53">
        <v>57.441540000000003</v>
      </c>
      <c r="EX965" s="53">
        <v>56.967289999999998</v>
      </c>
      <c r="EY965" s="53">
        <v>56.426830000000002</v>
      </c>
      <c r="EZ965" s="53">
        <v>55.825150000000001</v>
      </c>
      <c r="FA965" s="53">
        <v>55.352339999999998</v>
      </c>
      <c r="FB965" s="53">
        <v>55.014319999999998</v>
      </c>
      <c r="FC965" s="53">
        <v>55.291510000000002</v>
      </c>
      <c r="FD965" s="53">
        <v>57.334470000000003</v>
      </c>
      <c r="FE965" s="53">
        <v>59.482399999999998</v>
      </c>
      <c r="FF965" s="53">
        <v>61.650550000000003</v>
      </c>
      <c r="FG965" s="53">
        <v>64.050709999999995</v>
      </c>
      <c r="FH965" s="53">
        <v>66.392930000000007</v>
      </c>
      <c r="FI965" s="53">
        <v>68.191280000000006</v>
      </c>
      <c r="FJ965" s="53">
        <v>69.332499999999996</v>
      </c>
      <c r="FK965" s="53">
        <v>70.067530000000005</v>
      </c>
      <c r="FL965" s="53">
        <v>70.174989999999994</v>
      </c>
      <c r="FM965" s="53">
        <v>69.474379999999996</v>
      </c>
      <c r="FN965" s="53">
        <v>68.313980000000001</v>
      </c>
      <c r="FO965" s="53">
        <v>66.577770000000001</v>
      </c>
      <c r="FP965" s="53">
        <v>64.14819</v>
      </c>
      <c r="FQ965" s="53">
        <v>61.589860000000002</v>
      </c>
      <c r="FR965" s="53">
        <v>59.921439999999997</v>
      </c>
      <c r="FS965" s="53">
        <v>59.087359999999997</v>
      </c>
      <c r="FT965" s="53">
        <v>58.392139999999998</v>
      </c>
      <c r="FU965" s="53">
        <v>173</v>
      </c>
      <c r="FV965" s="53">
        <v>1989.6969999999999</v>
      </c>
      <c r="FW965" s="53">
        <v>130.80109999999999</v>
      </c>
      <c r="FX965" s="53">
        <v>1</v>
      </c>
    </row>
    <row r="966" spans="1:180" x14ac:dyDescent="0.3">
      <c r="A966" t="s">
        <v>174</v>
      </c>
      <c r="B966" t="s">
        <v>251</v>
      </c>
      <c r="C966" t="s">
        <v>0</v>
      </c>
      <c r="D966" t="s">
        <v>248</v>
      </c>
      <c r="E966" t="s">
        <v>188</v>
      </c>
      <c r="F966" t="s">
        <v>229</v>
      </c>
      <c r="G966" t="s">
        <v>243</v>
      </c>
      <c r="H966" s="53">
        <v>42</v>
      </c>
      <c r="I966" s="53">
        <v>0.24972788000000001</v>
      </c>
      <c r="J966" s="53">
        <v>0.22584752</v>
      </c>
      <c r="K966" s="53">
        <v>0.17008202</v>
      </c>
      <c r="L966" s="53">
        <v>0.14623644</v>
      </c>
      <c r="M966" s="53">
        <v>0.17577143000000001</v>
      </c>
      <c r="N966" s="53">
        <v>0.28733199999999998</v>
      </c>
      <c r="O966" s="53">
        <v>0.39362596999999999</v>
      </c>
      <c r="P966" s="53">
        <v>0.59101979999999998</v>
      </c>
      <c r="Q966" s="53">
        <v>0.66235511999999996</v>
      </c>
      <c r="R966" s="53">
        <v>0.61307316000000001</v>
      </c>
      <c r="S966" s="53">
        <v>0.62933136000000001</v>
      </c>
      <c r="T966" s="53">
        <v>0.64237697999999999</v>
      </c>
      <c r="U966" s="53">
        <v>0.55737864000000004</v>
      </c>
      <c r="V966" s="53">
        <v>0.53704896000000002</v>
      </c>
      <c r="W966" s="53">
        <v>0.48406638000000002</v>
      </c>
      <c r="X966" s="53">
        <v>0.39669008</v>
      </c>
      <c r="Y966" s="53">
        <v>0.37050258000000003</v>
      </c>
      <c r="Z966" s="53">
        <v>0.35735182999999998</v>
      </c>
      <c r="AA966" s="53">
        <v>0.36862211</v>
      </c>
      <c r="AB966" s="53">
        <v>0.32268439999999998</v>
      </c>
      <c r="AC966" s="53">
        <v>0.27410888</v>
      </c>
      <c r="AD966" s="53">
        <v>0.23780576</v>
      </c>
      <c r="AE966" s="53">
        <v>0.26855401000000001</v>
      </c>
      <c r="AF966" s="53">
        <v>0.18676728000000001</v>
      </c>
      <c r="AG966" s="53">
        <v>-0.10386941</v>
      </c>
      <c r="AH966" s="53">
        <v>-8.8693419999999995E-2</v>
      </c>
      <c r="AI966" s="53">
        <v>-0.11305920999999999</v>
      </c>
      <c r="AJ966" s="53">
        <v>-0.1030538</v>
      </c>
      <c r="AK966" s="53">
        <v>-6.3006969999999995E-2</v>
      </c>
      <c r="AL966" s="53">
        <v>1.537529E-2</v>
      </c>
      <c r="AM966" s="53">
        <v>-0.12250497</v>
      </c>
      <c r="AN966" s="53">
        <v>-0.1729996</v>
      </c>
      <c r="AO966" s="53">
        <v>-0.19726392000000001</v>
      </c>
      <c r="AP966" s="53">
        <v>-0.28094555999999998</v>
      </c>
      <c r="AQ966" s="53">
        <v>-0.22130559999999999</v>
      </c>
      <c r="AR966" s="53">
        <v>-0.16897720999999999</v>
      </c>
      <c r="AS966" s="53">
        <v>-0.16422067000000001</v>
      </c>
      <c r="AT966" s="53">
        <v>-0.20935635</v>
      </c>
      <c r="AU966" s="53">
        <v>-0.22437845000000001</v>
      </c>
      <c r="AV966" s="53">
        <v>-0.27295561000000002</v>
      </c>
      <c r="AW966" s="53">
        <v>-0.28638039999999998</v>
      </c>
      <c r="AX966" s="53">
        <v>-0.26213985000000001</v>
      </c>
      <c r="AY966" s="53">
        <v>-0.19504703000000001</v>
      </c>
      <c r="AZ966" s="53">
        <v>-0.20232571999999999</v>
      </c>
      <c r="BA966" s="53">
        <v>-0.18875001999999999</v>
      </c>
      <c r="BB966" s="53">
        <v>-0.18554008</v>
      </c>
      <c r="BC966" s="53">
        <v>-0.10928182</v>
      </c>
      <c r="BD966" s="53">
        <v>-0.12752506</v>
      </c>
      <c r="BE966" s="53">
        <v>-5.4245019999999998E-2</v>
      </c>
      <c r="BF966" s="53">
        <v>-4.1202370000000002E-2</v>
      </c>
      <c r="BG966" s="53">
        <v>-6.7738569999999998E-2</v>
      </c>
      <c r="BH966" s="53">
        <v>-6.173555E-2</v>
      </c>
      <c r="BI966" s="53">
        <v>-3.4449229999999997E-2</v>
      </c>
      <c r="BJ966" s="53">
        <v>5.341518E-2</v>
      </c>
      <c r="BK966" s="53">
        <v>-6.1501519999999997E-2</v>
      </c>
      <c r="BL966" s="53">
        <v>-0.11053006</v>
      </c>
      <c r="BM966" s="53">
        <v>-0.12900854</v>
      </c>
      <c r="BN966" s="53">
        <v>-0.19822277999999999</v>
      </c>
      <c r="BO966" s="53">
        <v>-0.14412552000000001</v>
      </c>
      <c r="BP966" s="53">
        <v>-9.1354489999999997E-2</v>
      </c>
      <c r="BQ966" s="53">
        <v>-0.10576170999999999</v>
      </c>
      <c r="BR966" s="53">
        <v>-0.12484378</v>
      </c>
      <c r="BS966" s="53">
        <v>-0.14318837000000001</v>
      </c>
      <c r="BT966" s="53">
        <v>-0.19588061000000001</v>
      </c>
      <c r="BU966" s="53">
        <v>-0.19182059000000001</v>
      </c>
      <c r="BV966" s="53">
        <v>-0.16437526999999999</v>
      </c>
      <c r="BW966" s="53">
        <v>-0.11100960999999999</v>
      </c>
      <c r="BX966" s="53">
        <v>-0.12171251</v>
      </c>
      <c r="BY966" s="53">
        <v>-0.1099082</v>
      </c>
      <c r="BZ966" s="53">
        <v>-0.10276094</v>
      </c>
      <c r="CA966" s="53">
        <v>-3.6841859999999997E-2</v>
      </c>
      <c r="CB966" s="53">
        <v>-7.5048580000000004E-2</v>
      </c>
      <c r="CC966" s="53">
        <v>-1.987529E-2</v>
      </c>
      <c r="CD966" s="53">
        <v>-8.3102000000000002E-3</v>
      </c>
      <c r="CE966" s="53">
        <v>-3.6349630000000001E-2</v>
      </c>
      <c r="CF966" s="53">
        <v>-3.3118670000000003E-2</v>
      </c>
      <c r="CG966" s="53">
        <v>-1.467021E-2</v>
      </c>
      <c r="CH966" s="53">
        <v>7.9761529999999997E-2</v>
      </c>
      <c r="CI966" s="53">
        <v>-1.9250750000000001E-2</v>
      </c>
      <c r="CJ966" s="53">
        <v>-6.7263799999999999E-2</v>
      </c>
      <c r="CK966" s="53">
        <v>-8.173511E-2</v>
      </c>
      <c r="CL966" s="53">
        <v>-0.14092924000000001</v>
      </c>
      <c r="CM966" s="53">
        <v>-9.0670860000000006E-2</v>
      </c>
      <c r="CN966" s="53">
        <v>-3.7593250000000002E-2</v>
      </c>
      <c r="CO966" s="53">
        <v>-6.5273209999999998E-2</v>
      </c>
      <c r="CP966" s="53">
        <v>-6.6310569999999999E-2</v>
      </c>
      <c r="CQ966" s="53">
        <v>-8.6956339999999993E-2</v>
      </c>
      <c r="CR966" s="53">
        <v>-0.14249869000000001</v>
      </c>
      <c r="CS966" s="53">
        <v>-0.12632878</v>
      </c>
      <c r="CT966" s="53">
        <v>-9.6663799999999994E-2</v>
      </c>
      <c r="CU966" s="53">
        <v>-5.280555E-2</v>
      </c>
      <c r="CV966" s="53">
        <v>-6.5880069999999999E-2</v>
      </c>
      <c r="CW966" s="53">
        <v>-5.5302619999999997E-2</v>
      </c>
      <c r="CX966" s="53">
        <v>-4.5428379999999997E-2</v>
      </c>
      <c r="CY966" s="53">
        <v>1.3329850000000001E-2</v>
      </c>
      <c r="CZ966" s="53">
        <v>-3.870357E-2</v>
      </c>
      <c r="DA966" s="53">
        <v>1.4494419999999999E-2</v>
      </c>
      <c r="DB966" s="53">
        <v>2.458198E-2</v>
      </c>
      <c r="DC966" s="53">
        <v>-4.9606900000000002E-3</v>
      </c>
      <c r="DD966" s="53">
        <v>-4.5017800000000004E-3</v>
      </c>
      <c r="DE966" s="53">
        <v>5.1088000000000001E-3</v>
      </c>
      <c r="DF966" s="53">
        <v>0.10610783</v>
      </c>
      <c r="DG966" s="53">
        <v>2.3000030000000001E-2</v>
      </c>
      <c r="DH966" s="53">
        <v>-2.3997589999999999E-2</v>
      </c>
      <c r="DI966" s="53">
        <v>-3.4461659999999998E-2</v>
      </c>
      <c r="DJ966" s="53">
        <v>-8.3635650000000006E-2</v>
      </c>
      <c r="DK966" s="53">
        <v>-3.721617E-2</v>
      </c>
      <c r="DL966" s="53">
        <v>1.6167999999999998E-2</v>
      </c>
      <c r="DM966" s="53">
        <v>-2.4784690000000002E-2</v>
      </c>
      <c r="DN966" s="53">
        <v>-7.7774100000000002E-3</v>
      </c>
      <c r="DO966" s="53">
        <v>-3.0724330000000001E-2</v>
      </c>
      <c r="DP966" s="53">
        <v>-8.9116780000000007E-2</v>
      </c>
      <c r="DQ966" s="53">
        <v>-6.0836960000000002E-2</v>
      </c>
      <c r="DR966" s="53">
        <v>-2.895236E-2</v>
      </c>
      <c r="DS966" s="53">
        <v>5.3985200000000004E-3</v>
      </c>
      <c r="DT966" s="53">
        <v>-1.004762E-2</v>
      </c>
      <c r="DU966" s="53">
        <v>-6.9700000000000003E-4</v>
      </c>
      <c r="DV966" s="53">
        <v>1.190417E-2</v>
      </c>
      <c r="DW966" s="53">
        <v>6.3501559999999999E-2</v>
      </c>
      <c r="DX966" s="53">
        <v>-2.3585400000000001E-3</v>
      </c>
      <c r="DY966" s="53">
        <v>6.4118839999999996E-2</v>
      </c>
      <c r="DZ966" s="53">
        <v>7.207305E-2</v>
      </c>
      <c r="EA966" s="53">
        <v>4.035996E-2</v>
      </c>
      <c r="EB966" s="53">
        <v>3.6816450000000001E-2</v>
      </c>
      <c r="EC966" s="53">
        <v>3.3666559999999998E-2</v>
      </c>
      <c r="ED966" s="53">
        <v>0.14414774</v>
      </c>
      <c r="EE966" s="53">
        <v>8.4003439999999999E-2</v>
      </c>
      <c r="EF966" s="53">
        <v>3.8471970000000001E-2</v>
      </c>
      <c r="EG966" s="53">
        <v>3.3793690000000001E-2</v>
      </c>
      <c r="EH966" s="53">
        <v>-9.1288000000000003E-4</v>
      </c>
      <c r="EI966" s="53">
        <v>3.9963899999999997E-2</v>
      </c>
      <c r="EJ966" s="53">
        <v>9.3790700000000005E-2</v>
      </c>
      <c r="EK966" s="53">
        <v>3.3674290000000003E-2</v>
      </c>
      <c r="EL966" s="53">
        <v>7.6735220000000007E-2</v>
      </c>
      <c r="EM966" s="53">
        <v>5.046577E-2</v>
      </c>
      <c r="EN966" s="53">
        <v>-1.204179E-2</v>
      </c>
      <c r="EO966" s="53">
        <v>3.3722809999999999E-2</v>
      </c>
      <c r="EP966" s="53">
        <v>6.8812209999999999E-2</v>
      </c>
      <c r="EQ966" s="53">
        <v>8.9435929999999997E-2</v>
      </c>
      <c r="ER966" s="53">
        <v>7.0565589999999997E-2</v>
      </c>
      <c r="ES966" s="53">
        <v>7.8144820000000004E-2</v>
      </c>
      <c r="ET966" s="53">
        <v>9.4683290000000003E-2</v>
      </c>
      <c r="EU966" s="53">
        <v>0.13594153</v>
      </c>
      <c r="EV966" s="53">
        <v>5.0117929999999998E-2</v>
      </c>
      <c r="EW966" s="53">
        <v>58.326590000000003</v>
      </c>
      <c r="EX966" s="53">
        <v>57.93873</v>
      </c>
      <c r="EY966" s="53">
        <v>57.604050000000001</v>
      </c>
      <c r="EZ966" s="53">
        <v>57.276589999999999</v>
      </c>
      <c r="FA966" s="53">
        <v>57.076300000000003</v>
      </c>
      <c r="FB966" s="53">
        <v>56.926879999999997</v>
      </c>
      <c r="FC966" s="53">
        <v>56.754910000000002</v>
      </c>
      <c r="FD966" s="53">
        <v>57.50318</v>
      </c>
      <c r="FE966" s="53">
        <v>58.945950000000003</v>
      </c>
      <c r="FF966" s="53">
        <v>61.063580000000002</v>
      </c>
      <c r="FG966" s="53">
        <v>63.190750000000001</v>
      </c>
      <c r="FH966" s="53">
        <v>65.529769999999999</v>
      </c>
      <c r="FI966" s="53">
        <v>67.049419999999998</v>
      </c>
      <c r="FJ966" s="53">
        <v>68.160409999999999</v>
      </c>
      <c r="FK966" s="53">
        <v>68.875429999999994</v>
      </c>
      <c r="FL966" s="53">
        <v>69.082949999999997</v>
      </c>
      <c r="FM966" s="53">
        <v>68.478319999999997</v>
      </c>
      <c r="FN966" s="53">
        <v>66.960980000000006</v>
      </c>
      <c r="FO966" s="53">
        <v>65.210980000000006</v>
      </c>
      <c r="FP966" s="53">
        <v>62.981789999999997</v>
      </c>
      <c r="FQ966" s="53">
        <v>61.129770000000001</v>
      </c>
      <c r="FR966" s="53">
        <v>59.797400000000003</v>
      </c>
      <c r="FS966" s="53">
        <v>59.150289999999998</v>
      </c>
      <c r="FT966" s="53">
        <v>58.685839999999999</v>
      </c>
      <c r="FU966" s="53">
        <v>172.83869999999999</v>
      </c>
      <c r="FV966" s="53">
        <v>2094.1959999999999</v>
      </c>
      <c r="FW966" s="53">
        <v>125.60809999999999</v>
      </c>
      <c r="FX966" s="53">
        <v>1</v>
      </c>
    </row>
    <row r="967" spans="1:180" x14ac:dyDescent="0.3">
      <c r="A967" t="s">
        <v>174</v>
      </c>
      <c r="B967" t="s">
        <v>251</v>
      </c>
      <c r="C967" t="s">
        <v>0</v>
      </c>
      <c r="D967" t="s">
        <v>248</v>
      </c>
      <c r="E967" t="s">
        <v>189</v>
      </c>
      <c r="F967" t="s">
        <v>229</v>
      </c>
      <c r="G967" t="s">
        <v>243</v>
      </c>
      <c r="H967" s="53">
        <v>42</v>
      </c>
      <c r="I967" s="53">
        <v>0.33344043000000001</v>
      </c>
      <c r="J967" s="53">
        <v>0.29158709999999999</v>
      </c>
      <c r="K967" s="53">
        <v>0.23175760000000001</v>
      </c>
      <c r="L967" s="53">
        <v>0.18639911000000001</v>
      </c>
      <c r="M967" s="53">
        <v>0.17657001999999999</v>
      </c>
      <c r="N967" s="53">
        <v>0.17608583999999999</v>
      </c>
      <c r="O967" s="53">
        <v>0.20406746000000001</v>
      </c>
      <c r="P967" s="53">
        <v>0.37953114999999998</v>
      </c>
      <c r="Q967" s="53">
        <v>0.59550959999999997</v>
      </c>
      <c r="R967" s="53">
        <v>0.63557759999999996</v>
      </c>
      <c r="S967" s="53">
        <v>0.63715595999999997</v>
      </c>
      <c r="T967" s="53">
        <v>0.59451798</v>
      </c>
      <c r="U967" s="53">
        <v>0.51483851999999997</v>
      </c>
      <c r="V967" s="53">
        <v>0.48126624000000001</v>
      </c>
      <c r="W967" s="53">
        <v>0.42257544000000002</v>
      </c>
      <c r="X967" s="53">
        <v>0.39121555000000002</v>
      </c>
      <c r="Y967" s="53">
        <v>0.34268522000000001</v>
      </c>
      <c r="Z967" s="53">
        <v>0.31818003</v>
      </c>
      <c r="AA967" s="53">
        <v>0.28416108000000001</v>
      </c>
      <c r="AB967" s="53">
        <v>0.26640835000000002</v>
      </c>
      <c r="AC967" s="53">
        <v>0.22562806999999999</v>
      </c>
      <c r="AD967" s="53">
        <v>0.1962681</v>
      </c>
      <c r="AE967" s="53">
        <v>0.18331802999999999</v>
      </c>
      <c r="AF967" s="53">
        <v>0.16513715000000001</v>
      </c>
      <c r="AG967" s="53">
        <v>5.319455E-2</v>
      </c>
      <c r="AH967" s="53">
        <v>4.43326E-2</v>
      </c>
      <c r="AI967" s="53">
        <v>1.182678E-2</v>
      </c>
      <c r="AJ967" s="53">
        <v>-8.0731299999999995E-3</v>
      </c>
      <c r="AK967" s="53">
        <v>-5.8531E-3</v>
      </c>
      <c r="AL967" s="53">
        <v>-1.579616E-2</v>
      </c>
      <c r="AM967" s="53">
        <v>-0.19856230999999999</v>
      </c>
      <c r="AN967" s="53">
        <v>-0.27257110000000001</v>
      </c>
      <c r="AO967" s="53">
        <v>-0.12960485999999999</v>
      </c>
      <c r="AP967" s="53">
        <v>-8.8222430000000004E-2</v>
      </c>
      <c r="AQ967" s="53">
        <v>-5.9402450000000002E-2</v>
      </c>
      <c r="AR967" s="53">
        <v>-8.3792270000000002E-2</v>
      </c>
      <c r="AS967" s="53">
        <v>-0.11743518999999999</v>
      </c>
      <c r="AT967" s="53">
        <v>-0.11214214</v>
      </c>
      <c r="AU967" s="53">
        <v>-0.16176665000000001</v>
      </c>
      <c r="AV967" s="53">
        <v>-0.13187609</v>
      </c>
      <c r="AW967" s="53">
        <v>-0.13642604</v>
      </c>
      <c r="AX967" s="53">
        <v>-0.13559788</v>
      </c>
      <c r="AY967" s="53">
        <v>-0.15190484000000001</v>
      </c>
      <c r="AZ967" s="53">
        <v>-0.14482679000000001</v>
      </c>
      <c r="BA967" s="53">
        <v>-0.1301803</v>
      </c>
      <c r="BB967" s="53">
        <v>-0.10443429999999999</v>
      </c>
      <c r="BC967" s="53">
        <v>-6.9934369999999996E-2</v>
      </c>
      <c r="BD967" s="53">
        <v>-5.5754709999999999E-2</v>
      </c>
      <c r="BE967" s="53">
        <v>8.8065760000000007E-2</v>
      </c>
      <c r="BF967" s="53">
        <v>7.5395669999999998E-2</v>
      </c>
      <c r="BG967" s="53">
        <v>4.0539840000000001E-2</v>
      </c>
      <c r="BH967" s="53">
        <v>1.6516800000000002E-2</v>
      </c>
      <c r="BI967" s="53">
        <v>1.7066330000000001E-2</v>
      </c>
      <c r="BJ967" s="53">
        <v>9.8050399999999992E-3</v>
      </c>
      <c r="BK967" s="53">
        <v>-0.13947066</v>
      </c>
      <c r="BL967" s="53">
        <v>-0.18343408</v>
      </c>
      <c r="BM967" s="53">
        <v>-4.8179960000000001E-2</v>
      </c>
      <c r="BN967" s="53">
        <v>-9.6554999999999992E-3</v>
      </c>
      <c r="BO967" s="53">
        <v>1.7102940000000001E-2</v>
      </c>
      <c r="BP967" s="53">
        <v>-6.5969000000000002E-3</v>
      </c>
      <c r="BQ967" s="53">
        <v>-3.6008579999999998E-2</v>
      </c>
      <c r="BR967" s="53">
        <v>-1.8923349999999999E-2</v>
      </c>
      <c r="BS967" s="53">
        <v>-6.8692890000000006E-2</v>
      </c>
      <c r="BT967" s="53">
        <v>-5.6605839999999998E-2</v>
      </c>
      <c r="BU967" s="53">
        <v>-6.539942E-2</v>
      </c>
      <c r="BV967" s="53">
        <v>-5.9626770000000003E-2</v>
      </c>
      <c r="BW967" s="53">
        <v>-7.5238299999999994E-2</v>
      </c>
      <c r="BX967" s="53">
        <v>-7.1160520000000005E-2</v>
      </c>
      <c r="BY967" s="53">
        <v>-7.5618690000000002E-2</v>
      </c>
      <c r="BZ967" s="53">
        <v>-6.235156E-2</v>
      </c>
      <c r="CA967" s="53">
        <v>-3.8605439999999998E-2</v>
      </c>
      <c r="CB967" s="53">
        <v>-2.5626159999999999E-2</v>
      </c>
      <c r="CC967" s="53">
        <v>0.11221749</v>
      </c>
      <c r="CD967" s="53">
        <v>9.6909880000000004E-2</v>
      </c>
      <c r="CE967" s="53">
        <v>6.042641E-2</v>
      </c>
      <c r="CF967" s="53">
        <v>3.3547710000000001E-2</v>
      </c>
      <c r="CG967" s="53">
        <v>3.2940259999999999E-2</v>
      </c>
      <c r="CH967" s="53">
        <v>2.7536350000000001E-2</v>
      </c>
      <c r="CI967" s="53">
        <v>-9.8543969999999995E-2</v>
      </c>
      <c r="CJ967" s="53">
        <v>-0.12169802</v>
      </c>
      <c r="CK967" s="53">
        <v>8.2147100000000001E-3</v>
      </c>
      <c r="CL967" s="53">
        <v>4.4759689999999998E-2</v>
      </c>
      <c r="CM967" s="53">
        <v>7.0090360000000004E-2</v>
      </c>
      <c r="CN967" s="53">
        <v>4.6868350000000003E-2</v>
      </c>
      <c r="CO967" s="53">
        <v>2.0387249999999999E-2</v>
      </c>
      <c r="CP967" s="53">
        <v>4.5639720000000002E-2</v>
      </c>
      <c r="CQ967" s="53">
        <v>-4.23033E-3</v>
      </c>
      <c r="CR967" s="53">
        <v>-4.4739200000000002E-3</v>
      </c>
      <c r="CS967" s="53">
        <v>-1.620657E-2</v>
      </c>
      <c r="CT967" s="53">
        <v>-7.0094299999999997E-3</v>
      </c>
      <c r="CU967" s="53">
        <v>-2.2139249999999999E-2</v>
      </c>
      <c r="CV967" s="53">
        <v>-2.0139489999999999E-2</v>
      </c>
      <c r="CW967" s="53">
        <v>-3.782953E-2</v>
      </c>
      <c r="CX967" s="53">
        <v>-3.3205159999999997E-2</v>
      </c>
      <c r="CY967" s="53">
        <v>-1.6907129999999999E-2</v>
      </c>
      <c r="CZ967" s="53">
        <v>-4.7592299999999997E-3</v>
      </c>
      <c r="DA967" s="53">
        <v>0.13636920999999999</v>
      </c>
      <c r="DB967" s="53">
        <v>0.11842403999999999</v>
      </c>
      <c r="DC967" s="53">
        <v>8.0312990000000001E-2</v>
      </c>
      <c r="DD967" s="53">
        <v>5.0578629999999999E-2</v>
      </c>
      <c r="DE967" s="53">
        <v>4.8814209999999997E-2</v>
      </c>
      <c r="DF967" s="53">
        <v>4.5267639999999998E-2</v>
      </c>
      <c r="DG967" s="53">
        <v>-5.761728E-2</v>
      </c>
      <c r="DH967" s="53">
        <v>-5.9961970000000003E-2</v>
      </c>
      <c r="DI967" s="53">
        <v>6.4609360000000005E-2</v>
      </c>
      <c r="DJ967" s="53">
        <v>9.9174890000000002E-2</v>
      </c>
      <c r="DK967" s="53">
        <v>0.12307777</v>
      </c>
      <c r="DL967" s="53">
        <v>0.10033362999999999</v>
      </c>
      <c r="DM967" s="53">
        <v>7.6783100000000007E-2</v>
      </c>
      <c r="DN967" s="53">
        <v>0.11020275</v>
      </c>
      <c r="DO967" s="53">
        <v>6.0232239999999999E-2</v>
      </c>
      <c r="DP967" s="53">
        <v>4.7657989999999997E-2</v>
      </c>
      <c r="DQ967" s="53">
        <v>3.2986260000000003E-2</v>
      </c>
      <c r="DR967" s="53">
        <v>4.5607929999999998E-2</v>
      </c>
      <c r="DS967" s="53">
        <v>3.0959779999999999E-2</v>
      </c>
      <c r="DT967" s="53">
        <v>3.0881539999999999E-2</v>
      </c>
      <c r="DU967" s="53">
        <v>-4.0349999999999998E-5</v>
      </c>
      <c r="DV967" s="53">
        <v>-4.0587799999999997E-3</v>
      </c>
      <c r="DW967" s="53">
        <v>4.7911899999999999E-3</v>
      </c>
      <c r="DX967" s="53">
        <v>1.6107699999999999E-2</v>
      </c>
      <c r="DY967" s="53">
        <v>0.17124043</v>
      </c>
      <c r="DZ967" s="53">
        <v>0.14948711000000001</v>
      </c>
      <c r="EA967" s="53">
        <v>0.10902608</v>
      </c>
      <c r="EB967" s="53">
        <v>7.5168529999999997E-2</v>
      </c>
      <c r="EC967" s="53">
        <v>7.1733649999999996E-2</v>
      </c>
      <c r="ED967" s="53">
        <v>7.086887E-2</v>
      </c>
      <c r="EE967" s="53">
        <v>1.47438E-3</v>
      </c>
      <c r="EF967" s="53">
        <v>2.9175039999999999E-2</v>
      </c>
      <c r="EG967" s="53">
        <v>0.14603429000000001</v>
      </c>
      <c r="EH967" s="53">
        <v>0.17774181999999999</v>
      </c>
      <c r="EI967" s="53">
        <v>0.19958316000000001</v>
      </c>
      <c r="EJ967" s="53">
        <v>0.17752896000000001</v>
      </c>
      <c r="EK967" s="53">
        <v>0.15820972</v>
      </c>
      <c r="EL967" s="53">
        <v>0.20342154000000001</v>
      </c>
      <c r="EM967" s="53">
        <v>0.15330600999999999</v>
      </c>
      <c r="EN967" s="53">
        <v>0.12292825</v>
      </c>
      <c r="EO967" s="53">
        <v>0.10401286999999999</v>
      </c>
      <c r="EP967" s="53">
        <v>0.12157900000000001</v>
      </c>
      <c r="EQ967" s="53">
        <v>0.10762634</v>
      </c>
      <c r="ER967" s="53">
        <v>0.10454779</v>
      </c>
      <c r="ES967" s="53">
        <v>5.452125E-2</v>
      </c>
      <c r="ET967" s="53">
        <v>3.8023979999999999E-2</v>
      </c>
      <c r="EU967" s="53">
        <v>3.6120109999999997E-2</v>
      </c>
      <c r="EV967" s="53">
        <v>4.623625E-2</v>
      </c>
      <c r="EW967" s="53">
        <v>60.366729999999997</v>
      </c>
      <c r="EX967" s="53">
        <v>60.160879999999999</v>
      </c>
      <c r="EY967" s="53">
        <v>59.67662</v>
      </c>
      <c r="EZ967" s="53">
        <v>59.265250000000002</v>
      </c>
      <c r="FA967" s="53">
        <v>58.833660000000002</v>
      </c>
      <c r="FB967" s="53">
        <v>58.538220000000003</v>
      </c>
      <c r="FC967" s="53">
        <v>58.363520000000001</v>
      </c>
      <c r="FD967" s="53">
        <v>58.827550000000002</v>
      </c>
      <c r="FE967" s="53">
        <v>60.377009999999999</v>
      </c>
      <c r="FF967" s="53">
        <v>62.685290000000002</v>
      </c>
      <c r="FG967" s="53">
        <v>65.195239999999998</v>
      </c>
      <c r="FH967" s="53">
        <v>67.321129999999997</v>
      </c>
      <c r="FI967" s="53">
        <v>68.829800000000006</v>
      </c>
      <c r="FJ967" s="53">
        <v>70.060050000000004</v>
      </c>
      <c r="FK967" s="53">
        <v>70.824340000000007</v>
      </c>
      <c r="FL967" s="53">
        <v>71.224789999999999</v>
      </c>
      <c r="FM967" s="53">
        <v>70.738919999999993</v>
      </c>
      <c r="FN967" s="53">
        <v>69.362560000000002</v>
      </c>
      <c r="FO967" s="53">
        <v>67.366730000000004</v>
      </c>
      <c r="FP967" s="53">
        <v>64.715479999999999</v>
      </c>
      <c r="FQ967" s="53">
        <v>62.800260000000002</v>
      </c>
      <c r="FR967" s="53">
        <v>61.723509999999997</v>
      </c>
      <c r="FS967" s="53">
        <v>60.988120000000002</v>
      </c>
      <c r="FT967" s="53">
        <v>60.341999999999999</v>
      </c>
      <c r="FU967" s="53">
        <v>172.96770000000001</v>
      </c>
      <c r="FV967" s="53">
        <v>1785.912</v>
      </c>
      <c r="FW967" s="53">
        <v>124.8563</v>
      </c>
      <c r="FX967" s="53">
        <v>1</v>
      </c>
    </row>
    <row r="968" spans="1:180" x14ac:dyDescent="0.3">
      <c r="A968" t="s">
        <v>174</v>
      </c>
      <c r="B968" t="s">
        <v>251</v>
      </c>
      <c r="C968" t="s">
        <v>0</v>
      </c>
      <c r="D968" t="s">
        <v>227</v>
      </c>
      <c r="E968" t="s">
        <v>190</v>
      </c>
      <c r="F968" t="s">
        <v>229</v>
      </c>
      <c r="G968" t="s">
        <v>243</v>
      </c>
      <c r="H968" s="53">
        <v>42</v>
      </c>
      <c r="I968" s="53">
        <v>0.16904706</v>
      </c>
      <c r="J968" s="53">
        <v>0.15749441</v>
      </c>
      <c r="K968" s="53">
        <v>0.12092619</v>
      </c>
      <c r="L968" s="53">
        <v>9.8554890000000006E-2</v>
      </c>
      <c r="M968" s="53">
        <v>9.5798679999999997E-2</v>
      </c>
      <c r="N968" s="53">
        <v>0.10937863</v>
      </c>
      <c r="O968" s="53">
        <v>0.20837866999999999</v>
      </c>
      <c r="P968" s="53">
        <v>0.45245424000000001</v>
      </c>
      <c r="Q968" s="53">
        <v>0.55752522000000004</v>
      </c>
      <c r="R968" s="53">
        <v>0.61819800000000003</v>
      </c>
      <c r="S968" s="53">
        <v>0.59672172000000001</v>
      </c>
      <c r="T968" s="53">
        <v>0.61837229999999999</v>
      </c>
      <c r="U968" s="53">
        <v>0.58302383999999996</v>
      </c>
      <c r="V968" s="53">
        <v>0.54571062000000004</v>
      </c>
      <c r="W968" s="53">
        <v>0.54601049999999995</v>
      </c>
      <c r="X968" s="53">
        <v>0.46716348000000002</v>
      </c>
      <c r="Y968" s="53">
        <v>0.39483784</v>
      </c>
      <c r="Z968" s="53">
        <v>0.30134340999999998</v>
      </c>
      <c r="AA968" s="53">
        <v>0.27016003999999999</v>
      </c>
      <c r="AB968" s="53">
        <v>0.26501391000000002</v>
      </c>
      <c r="AC968" s="53">
        <v>0.25216963999999997</v>
      </c>
      <c r="AD968" s="53">
        <v>0.23061414999999999</v>
      </c>
      <c r="AE968" s="53">
        <v>0.23992492000000001</v>
      </c>
      <c r="AF968" s="53">
        <v>0.21362552000000001</v>
      </c>
      <c r="AG968" s="53">
        <v>-2.039028E-2</v>
      </c>
      <c r="AH968" s="53">
        <v>-7.4661600000000003E-3</v>
      </c>
      <c r="AI968" s="53">
        <v>-3.2741230000000003E-2</v>
      </c>
      <c r="AJ968" s="53">
        <v>-4.5427490000000001E-2</v>
      </c>
      <c r="AK968" s="53">
        <v>-4.83139E-2</v>
      </c>
      <c r="AL968" s="53">
        <v>-4.3546059999999998E-2</v>
      </c>
      <c r="AM968" s="53">
        <v>-5.8355810000000001E-2</v>
      </c>
      <c r="AN968" s="53">
        <v>-0.10862246</v>
      </c>
      <c r="AO968" s="53">
        <v>-0.21112543</v>
      </c>
      <c r="AP968" s="53">
        <v>-0.22800909999999999</v>
      </c>
      <c r="AQ968" s="53">
        <v>-0.26755634</v>
      </c>
      <c r="AR968" s="53">
        <v>-0.23102339</v>
      </c>
      <c r="AS968" s="53">
        <v>-0.18847285999999999</v>
      </c>
      <c r="AT968" s="53">
        <v>-0.18971378999999999</v>
      </c>
      <c r="AU968" s="53">
        <v>-0.13991943000000001</v>
      </c>
      <c r="AV968" s="53">
        <v>-0.17192314</v>
      </c>
      <c r="AW968" s="53">
        <v>-0.20918856</v>
      </c>
      <c r="AX968" s="53">
        <v>-0.24940713</v>
      </c>
      <c r="AY968" s="53">
        <v>-0.24088970000000001</v>
      </c>
      <c r="AZ968" s="53">
        <v>-0.18667828</v>
      </c>
      <c r="BA968" s="53">
        <v>-0.13111405000000001</v>
      </c>
      <c r="BB968" s="53">
        <v>-0.10405815</v>
      </c>
      <c r="BC968" s="53">
        <v>-5.3594139999999998E-2</v>
      </c>
      <c r="BD968" s="53">
        <v>-4.0711999999999998E-2</v>
      </c>
      <c r="BE968" s="53">
        <v>6.5039E-3</v>
      </c>
      <c r="BF968" s="53">
        <v>1.206452E-2</v>
      </c>
      <c r="BG968" s="53">
        <v>-1.847503E-2</v>
      </c>
      <c r="BH968" s="53">
        <v>-3.2698459999999999E-2</v>
      </c>
      <c r="BI968" s="53">
        <v>-3.6388780000000003E-2</v>
      </c>
      <c r="BJ968" s="53">
        <v>-3.1871129999999998E-2</v>
      </c>
      <c r="BK968" s="53">
        <v>-2.1371480000000002E-2</v>
      </c>
      <c r="BL968" s="53">
        <v>-4.7759879999999998E-2</v>
      </c>
      <c r="BM968" s="53">
        <v>-0.14325998000000001</v>
      </c>
      <c r="BN968" s="53">
        <v>-0.15866915000000001</v>
      </c>
      <c r="BO968" s="53">
        <v>-0.19234298999999999</v>
      </c>
      <c r="BP968" s="53">
        <v>-0.15654433000000001</v>
      </c>
      <c r="BQ968" s="53">
        <v>-0.11903212000000001</v>
      </c>
      <c r="BR968" s="53">
        <v>-0.11068</v>
      </c>
      <c r="BS968" s="53">
        <v>-6.9345229999999994E-2</v>
      </c>
      <c r="BT968" s="53">
        <v>-0.10917736</v>
      </c>
      <c r="BU968" s="53">
        <v>-0.14270857000000001</v>
      </c>
      <c r="BV968" s="53">
        <v>-0.1789531</v>
      </c>
      <c r="BW968" s="53">
        <v>-0.16847081999999999</v>
      </c>
      <c r="BX968" s="53">
        <v>-0.1217753</v>
      </c>
      <c r="BY968" s="53">
        <v>-7.2542990000000002E-2</v>
      </c>
      <c r="BZ968" s="53">
        <v>-5.1626060000000001E-2</v>
      </c>
      <c r="CA968" s="53">
        <v>-7.8626800000000004E-3</v>
      </c>
      <c r="CB968" s="53">
        <v>-5.2061999999999996E-4</v>
      </c>
      <c r="CC968" s="53">
        <v>2.5130719999999999E-2</v>
      </c>
      <c r="CD968" s="53">
        <v>2.55914E-2</v>
      </c>
      <c r="CE968" s="53">
        <v>-8.5942999999999992E-3</v>
      </c>
      <c r="CF968" s="53">
        <v>-2.3882359999999998E-2</v>
      </c>
      <c r="CG968" s="53">
        <v>-2.812947E-2</v>
      </c>
      <c r="CH968" s="53">
        <v>-2.3785110000000002E-2</v>
      </c>
      <c r="CI968" s="53">
        <v>4.2437500000000001E-3</v>
      </c>
      <c r="CJ968" s="53">
        <v>-5.6066700000000002E-3</v>
      </c>
      <c r="CK968" s="53">
        <v>-9.6256610000000006E-2</v>
      </c>
      <c r="CL968" s="53">
        <v>-0.11064454999999999</v>
      </c>
      <c r="CM968" s="53">
        <v>-0.14025043000000001</v>
      </c>
      <c r="CN968" s="53">
        <v>-0.10496034999999999</v>
      </c>
      <c r="CO968" s="53">
        <v>-7.093766E-2</v>
      </c>
      <c r="CP968" s="53">
        <v>-5.5941480000000002E-2</v>
      </c>
      <c r="CQ968" s="53">
        <v>-2.046576E-2</v>
      </c>
      <c r="CR968" s="53">
        <v>-6.571979E-2</v>
      </c>
      <c r="CS968" s="53">
        <v>-9.6664719999999996E-2</v>
      </c>
      <c r="CT968" s="53">
        <v>-0.13015687000000001</v>
      </c>
      <c r="CU968" s="53">
        <v>-0.11831371</v>
      </c>
      <c r="CV968" s="53">
        <v>-7.6823710000000003E-2</v>
      </c>
      <c r="CW968" s="53">
        <v>-3.19768E-2</v>
      </c>
      <c r="CX968" s="53">
        <v>-1.5311730000000001E-2</v>
      </c>
      <c r="CY968" s="53">
        <v>2.38108E-2</v>
      </c>
      <c r="CZ968" s="53">
        <v>2.7315800000000001E-2</v>
      </c>
      <c r="DA968" s="53">
        <v>4.3757530000000003E-2</v>
      </c>
      <c r="DB968" s="53">
        <v>3.911829E-2</v>
      </c>
      <c r="DC968" s="53">
        <v>1.2864300000000001E-3</v>
      </c>
      <c r="DD968" s="53">
        <v>-1.506627E-2</v>
      </c>
      <c r="DE968" s="53">
        <v>-1.9870169999999999E-2</v>
      </c>
      <c r="DF968" s="53">
        <v>-1.5699089999999999E-2</v>
      </c>
      <c r="DG968" s="53">
        <v>2.985898E-2</v>
      </c>
      <c r="DH968" s="53">
        <v>3.6546549999999997E-2</v>
      </c>
      <c r="DI968" s="53">
        <v>-4.9253190000000002E-2</v>
      </c>
      <c r="DJ968" s="53">
        <v>-6.2619900000000006E-2</v>
      </c>
      <c r="DK968" s="53">
        <v>-8.8157869999999999E-2</v>
      </c>
      <c r="DL968" s="53">
        <v>-5.3376369999999999E-2</v>
      </c>
      <c r="DM968" s="53">
        <v>-2.2843229999999999E-2</v>
      </c>
      <c r="DN968" s="53">
        <v>-1.2029199999999999E-3</v>
      </c>
      <c r="DO968" s="53">
        <v>2.8413709999999998E-2</v>
      </c>
      <c r="DP968" s="53">
        <v>-2.2262270000000001E-2</v>
      </c>
      <c r="DQ968" s="53">
        <v>-5.062088E-2</v>
      </c>
      <c r="DR968" s="53">
        <v>-8.1360639999999998E-2</v>
      </c>
      <c r="DS968" s="53">
        <v>-6.8156629999999996E-2</v>
      </c>
      <c r="DT968" s="53">
        <v>-3.1872089999999999E-2</v>
      </c>
      <c r="DU968" s="53">
        <v>8.5893500000000008E-3</v>
      </c>
      <c r="DV968" s="53">
        <v>2.1002590000000002E-2</v>
      </c>
      <c r="DW968" s="53">
        <v>5.5484270000000002E-2</v>
      </c>
      <c r="DX968" s="53">
        <v>5.5152220000000002E-2</v>
      </c>
      <c r="DY968" s="53">
        <v>7.0651729999999996E-2</v>
      </c>
      <c r="DZ968" s="53">
        <v>5.8648970000000002E-2</v>
      </c>
      <c r="EA968" s="53">
        <v>1.555263E-2</v>
      </c>
      <c r="EB968" s="53">
        <v>-2.3372200000000001E-3</v>
      </c>
      <c r="EC968" s="53">
        <v>-7.9450600000000003E-3</v>
      </c>
      <c r="ED968" s="53">
        <v>-4.0241599999999997E-3</v>
      </c>
      <c r="EE968" s="53">
        <v>6.684329E-2</v>
      </c>
      <c r="EF968" s="53">
        <v>9.7409129999999997E-2</v>
      </c>
      <c r="EG968" s="53">
        <v>1.861223E-2</v>
      </c>
      <c r="EH968" s="53">
        <v>6.7200100000000002E-3</v>
      </c>
      <c r="EI968" s="53">
        <v>-1.2944529999999999E-2</v>
      </c>
      <c r="EJ968" s="53">
        <v>2.110269E-2</v>
      </c>
      <c r="EK968" s="53">
        <v>4.6597529999999998E-2</v>
      </c>
      <c r="EL968" s="53">
        <v>7.7830830000000004E-2</v>
      </c>
      <c r="EM968" s="53">
        <v>9.8987909999999998E-2</v>
      </c>
      <c r="EN968" s="53">
        <v>4.0483520000000002E-2</v>
      </c>
      <c r="EO968" s="53">
        <v>1.5859089999999999E-2</v>
      </c>
      <c r="EP968" s="53">
        <v>-1.0906610000000001E-2</v>
      </c>
      <c r="EQ968" s="53">
        <v>4.2622500000000004E-3</v>
      </c>
      <c r="ER968" s="53">
        <v>3.303089E-2</v>
      </c>
      <c r="ES968" s="53">
        <v>6.7160440000000002E-2</v>
      </c>
      <c r="ET968" s="53">
        <v>7.3434689999999997E-2</v>
      </c>
      <c r="EU968" s="53">
        <v>0.10121576</v>
      </c>
      <c r="EV968" s="53">
        <v>9.5343609999999995E-2</v>
      </c>
      <c r="EW968" s="53">
        <v>57.59637</v>
      </c>
      <c r="EX968" s="53">
        <v>57.071719999999999</v>
      </c>
      <c r="EY968" s="53">
        <v>56.413269999999997</v>
      </c>
      <c r="EZ968" s="53">
        <v>55.947409999999998</v>
      </c>
      <c r="FA968" s="53">
        <v>55.546939999999999</v>
      </c>
      <c r="FB968" s="53">
        <v>55.321170000000002</v>
      </c>
      <c r="FC968" s="53">
        <v>54.900739999999999</v>
      </c>
      <c r="FD968" s="53">
        <v>55.845680000000002</v>
      </c>
      <c r="FE968" s="53">
        <v>59.232790000000001</v>
      </c>
      <c r="FF968" s="53">
        <v>63.141660000000002</v>
      </c>
      <c r="FG968" s="53">
        <v>66.868120000000005</v>
      </c>
      <c r="FH968" s="53">
        <v>69.813599999999994</v>
      </c>
      <c r="FI968" s="53">
        <v>71.886290000000002</v>
      </c>
      <c r="FJ968" s="53">
        <v>72.753169999999997</v>
      </c>
      <c r="FK968" s="53">
        <v>73.096779999999995</v>
      </c>
      <c r="FL968" s="53">
        <v>72.915199999999999</v>
      </c>
      <c r="FM968" s="53">
        <v>72.237470000000002</v>
      </c>
      <c r="FN968" s="53">
        <v>70.743530000000007</v>
      </c>
      <c r="FO968" s="53">
        <v>67.738299999999995</v>
      </c>
      <c r="FP968" s="53">
        <v>63.856960000000001</v>
      </c>
      <c r="FQ968" s="53">
        <v>61.302860000000003</v>
      </c>
      <c r="FR968" s="53">
        <v>59.911070000000002</v>
      </c>
      <c r="FS968" s="53">
        <v>58.971499999999999</v>
      </c>
      <c r="FT968" s="53">
        <v>58.212420000000002</v>
      </c>
      <c r="FU968" s="53">
        <v>172.9667</v>
      </c>
      <c r="FV968" s="53">
        <v>1218.7270000000001</v>
      </c>
      <c r="FW968" s="53">
        <v>102.61839999999999</v>
      </c>
      <c r="FX968" s="53">
        <v>1</v>
      </c>
    </row>
    <row r="969" spans="1:180" x14ac:dyDescent="0.3">
      <c r="A969" t="s">
        <v>174</v>
      </c>
      <c r="B969" t="s">
        <v>251</v>
      </c>
      <c r="C969" t="s">
        <v>0</v>
      </c>
      <c r="D969" t="s">
        <v>227</v>
      </c>
      <c r="E969" t="s">
        <v>188</v>
      </c>
      <c r="F969" t="s">
        <v>229</v>
      </c>
      <c r="G969" t="s">
        <v>243</v>
      </c>
      <c r="H969" s="53">
        <v>42</v>
      </c>
      <c r="I969" s="53">
        <v>0.32828161</v>
      </c>
      <c r="J969" s="53">
        <v>0.31148610999999998</v>
      </c>
      <c r="K969" s="53">
        <v>0.25297418999999999</v>
      </c>
      <c r="L969" s="53">
        <v>0.19699343999999999</v>
      </c>
      <c r="M969" s="53">
        <v>0.15265836999999999</v>
      </c>
      <c r="N969" s="53">
        <v>0.17231100999999999</v>
      </c>
      <c r="O969" s="53">
        <v>0.44259936</v>
      </c>
      <c r="P969" s="53">
        <v>0.84704214</v>
      </c>
      <c r="Q969" s="53">
        <v>1.0336322</v>
      </c>
      <c r="R969" s="53">
        <v>1.0260697000000001</v>
      </c>
      <c r="S969" s="53">
        <v>0.96722598000000004</v>
      </c>
      <c r="T969" s="53">
        <v>0.91406069999999995</v>
      </c>
      <c r="U969" s="53">
        <v>0.84499086000000001</v>
      </c>
      <c r="V969" s="53">
        <v>0.76262591999999996</v>
      </c>
      <c r="W969" s="53">
        <v>0.67872252</v>
      </c>
      <c r="X969" s="53">
        <v>0.60455766</v>
      </c>
      <c r="Y969" s="53">
        <v>0.56467277999999999</v>
      </c>
      <c r="Z969" s="53">
        <v>0.55790574000000004</v>
      </c>
      <c r="AA969" s="53">
        <v>0.55238189999999998</v>
      </c>
      <c r="AB969" s="53">
        <v>0.53558022000000005</v>
      </c>
      <c r="AC969" s="53">
        <v>0.47576466000000001</v>
      </c>
      <c r="AD969" s="53">
        <v>0.47533248</v>
      </c>
      <c r="AE969" s="53">
        <v>0.45272010000000001</v>
      </c>
      <c r="AF969" s="53">
        <v>0.42880656</v>
      </c>
      <c r="AG969" s="53">
        <v>-4.3387399999999998E-3</v>
      </c>
      <c r="AH969" s="53">
        <v>1.4094829999999999E-2</v>
      </c>
      <c r="AI969" s="53">
        <v>1.78863E-3</v>
      </c>
      <c r="AJ969" s="53">
        <v>-2.9055729999999998E-2</v>
      </c>
      <c r="AK969" s="53">
        <v>-6.6565970000000002E-2</v>
      </c>
      <c r="AL969" s="53">
        <v>-0.10789178000000001</v>
      </c>
      <c r="AM969" s="53">
        <v>-0.10538308</v>
      </c>
      <c r="AN969" s="53">
        <v>-6.3635170000000005E-2</v>
      </c>
      <c r="AO969" s="53">
        <v>-3.1069659999999999E-2</v>
      </c>
      <c r="AP969" s="53">
        <v>-2.0190900000000001E-2</v>
      </c>
      <c r="AQ969" s="53">
        <v>-5.591989E-2</v>
      </c>
      <c r="AR969" s="53">
        <v>-8.0150239999999998E-2</v>
      </c>
      <c r="AS969" s="53">
        <v>-7.739857E-2</v>
      </c>
      <c r="AT969" s="53">
        <v>-0.12298553</v>
      </c>
      <c r="AU969" s="53">
        <v>-0.20508852</v>
      </c>
      <c r="AV969" s="53">
        <v>-0.24749978</v>
      </c>
      <c r="AW969" s="53">
        <v>-0.26378066</v>
      </c>
      <c r="AX969" s="53">
        <v>-0.24549546</v>
      </c>
      <c r="AY969" s="53">
        <v>-0.23116216000000001</v>
      </c>
      <c r="AZ969" s="53">
        <v>-0.16691552000000001</v>
      </c>
      <c r="BA969" s="53">
        <v>-0.17240731000000001</v>
      </c>
      <c r="BB969" s="53">
        <v>-9.6501130000000004E-2</v>
      </c>
      <c r="BC969" s="53">
        <v>-4.1485109999999999E-2</v>
      </c>
      <c r="BD969" s="53">
        <v>8.9493300000000001E-3</v>
      </c>
      <c r="BE969" s="53">
        <v>2.592933E-2</v>
      </c>
      <c r="BF969" s="53">
        <v>4.335526E-2</v>
      </c>
      <c r="BG969" s="53">
        <v>2.602349E-2</v>
      </c>
      <c r="BH969" s="53">
        <v>-7.9296999999999996E-3</v>
      </c>
      <c r="BI969" s="53">
        <v>-4.7502839999999998E-2</v>
      </c>
      <c r="BJ969" s="53">
        <v>-6.7080299999999995E-2</v>
      </c>
      <c r="BK969" s="53">
        <v>-3.102792E-2</v>
      </c>
      <c r="BL969" s="53">
        <v>2.51393E-2</v>
      </c>
      <c r="BM969" s="53">
        <v>6.1851639999999999E-2</v>
      </c>
      <c r="BN969" s="53">
        <v>5.2836290000000001E-2</v>
      </c>
      <c r="BO969" s="53">
        <v>1.7572810000000001E-2</v>
      </c>
      <c r="BP969" s="53">
        <v>-1.8540799999999999E-3</v>
      </c>
      <c r="BQ969" s="53">
        <v>-5.7475800000000004E-3</v>
      </c>
      <c r="BR969" s="53">
        <v>-5.652066E-2</v>
      </c>
      <c r="BS969" s="53">
        <v>-0.13622612000000001</v>
      </c>
      <c r="BT969" s="53">
        <v>-0.17025984999999999</v>
      </c>
      <c r="BU969" s="53">
        <v>-0.18181409000000001</v>
      </c>
      <c r="BV969" s="53">
        <v>-0.16164200000000001</v>
      </c>
      <c r="BW969" s="53">
        <v>-0.13531362999999999</v>
      </c>
      <c r="BX969" s="53">
        <v>-9.4841380000000003E-2</v>
      </c>
      <c r="BY969" s="53">
        <v>-0.10110731000000001</v>
      </c>
      <c r="BZ969" s="53">
        <v>-3.7592979999999998E-2</v>
      </c>
      <c r="CA969" s="53">
        <v>7.1685100000000003E-3</v>
      </c>
      <c r="CB969" s="53">
        <v>5.0598030000000002E-2</v>
      </c>
      <c r="CC969" s="53">
        <v>4.6892919999999998E-2</v>
      </c>
      <c r="CD969" s="53">
        <v>6.3620930000000006E-2</v>
      </c>
      <c r="CE969" s="53">
        <v>4.2808499999999999E-2</v>
      </c>
      <c r="CF969" s="53">
        <v>6.7021199999999998E-3</v>
      </c>
      <c r="CG969" s="53">
        <v>-3.4299749999999997E-2</v>
      </c>
      <c r="CH969" s="53">
        <v>-3.8814420000000002E-2</v>
      </c>
      <c r="CI969" s="53">
        <v>2.0470240000000001E-2</v>
      </c>
      <c r="CJ969" s="53">
        <v>8.6624199999999998E-2</v>
      </c>
      <c r="CK969" s="53">
        <v>0.12620861</v>
      </c>
      <c r="CL969" s="53">
        <v>0.10341471000000001</v>
      </c>
      <c r="CM969" s="53">
        <v>6.8473610000000004E-2</v>
      </c>
      <c r="CN969" s="53">
        <v>5.2373620000000003E-2</v>
      </c>
      <c r="CO969" s="53">
        <v>4.3877649999999997E-2</v>
      </c>
      <c r="CP969" s="53">
        <v>-1.04873E-2</v>
      </c>
      <c r="CQ969" s="53">
        <v>-8.8532219999999995E-2</v>
      </c>
      <c r="CR969" s="53">
        <v>-0.1167637</v>
      </c>
      <c r="CS969" s="53">
        <v>-0.12504433000000001</v>
      </c>
      <c r="CT969" s="53">
        <v>-0.10356536</v>
      </c>
      <c r="CU969" s="53">
        <v>-6.8929219999999999E-2</v>
      </c>
      <c r="CV969" s="53">
        <v>-4.4923070000000002E-2</v>
      </c>
      <c r="CW969" s="53">
        <v>-5.1725140000000003E-2</v>
      </c>
      <c r="CX969" s="53">
        <v>3.2066400000000002E-3</v>
      </c>
      <c r="CY969" s="53">
        <v>4.0865859999999997E-2</v>
      </c>
      <c r="CZ969" s="53">
        <v>7.9443799999999995E-2</v>
      </c>
      <c r="DA969" s="53">
        <v>6.7856459999999993E-2</v>
      </c>
      <c r="DB969" s="53">
        <v>8.3886600000000006E-2</v>
      </c>
      <c r="DC969" s="53">
        <v>5.9593460000000001E-2</v>
      </c>
      <c r="DD969" s="53">
        <v>2.1333950000000001E-2</v>
      </c>
      <c r="DE969" s="53">
        <v>-2.1096670000000001E-2</v>
      </c>
      <c r="DF969" s="53">
        <v>-1.054853E-2</v>
      </c>
      <c r="DG969" s="53">
        <v>7.1968389999999993E-2</v>
      </c>
      <c r="DH969" s="53">
        <v>0.14810914</v>
      </c>
      <c r="DI969" s="53">
        <v>0.19056559000000001</v>
      </c>
      <c r="DJ969" s="53">
        <v>0.15399313000000001</v>
      </c>
      <c r="DK969" s="53">
        <v>0.11937446</v>
      </c>
      <c r="DL969" s="53">
        <v>0.10660129</v>
      </c>
      <c r="DM969" s="53">
        <v>9.3502920000000003E-2</v>
      </c>
      <c r="DN969" s="53">
        <v>3.5546069999999999E-2</v>
      </c>
      <c r="DO969" s="53">
        <v>-4.0838319999999997E-2</v>
      </c>
      <c r="DP969" s="53">
        <v>-6.3267539999999997E-2</v>
      </c>
      <c r="DQ969" s="53">
        <v>-6.827453E-2</v>
      </c>
      <c r="DR969" s="53">
        <v>-4.5488729999999998E-2</v>
      </c>
      <c r="DS969" s="53">
        <v>-2.5448100000000002E-3</v>
      </c>
      <c r="DT969" s="53">
        <v>4.9952499999999997E-3</v>
      </c>
      <c r="DU969" s="53">
        <v>-2.3429599999999998E-3</v>
      </c>
      <c r="DV969" s="53">
        <v>4.4006259999999998E-2</v>
      </c>
      <c r="DW969" s="53">
        <v>7.4563190000000001E-2</v>
      </c>
      <c r="DX969" s="53">
        <v>0.10828957</v>
      </c>
      <c r="DY969" s="53">
        <v>9.8124520000000007E-2</v>
      </c>
      <c r="DZ969" s="53">
        <v>0.11314699</v>
      </c>
      <c r="EA969" s="53">
        <v>8.3828349999999996E-2</v>
      </c>
      <c r="EB969" s="53">
        <v>4.2459980000000001E-2</v>
      </c>
      <c r="EC969" s="53">
        <v>-2.03352E-3</v>
      </c>
      <c r="ED969" s="53">
        <v>3.026293E-2</v>
      </c>
      <c r="EE969" s="53">
        <v>0.14632355</v>
      </c>
      <c r="EF969" s="53">
        <v>0.23688360999999999</v>
      </c>
      <c r="EG969" s="53">
        <v>0.28348689999999999</v>
      </c>
      <c r="EH969" s="53">
        <v>0.22702032999999999</v>
      </c>
      <c r="EI969" s="53">
        <v>0.19286714999999999</v>
      </c>
      <c r="EJ969" s="53">
        <v>0.18489744</v>
      </c>
      <c r="EK969" s="53">
        <v>0.16515390999999999</v>
      </c>
      <c r="EL969" s="53">
        <v>0.10201093999999999</v>
      </c>
      <c r="EM969" s="53">
        <v>2.802408E-2</v>
      </c>
      <c r="EN969" s="53">
        <v>1.3972419999999999E-2</v>
      </c>
      <c r="EO969" s="53">
        <v>1.3692009999999999E-2</v>
      </c>
      <c r="EP969" s="53">
        <v>3.836473E-2</v>
      </c>
      <c r="EQ969" s="53">
        <v>9.3303709999999998E-2</v>
      </c>
      <c r="ER969" s="53">
        <v>7.7069369999999998E-2</v>
      </c>
      <c r="ES969" s="53">
        <v>6.8957030000000002E-2</v>
      </c>
      <c r="ET969" s="53">
        <v>0.10291445</v>
      </c>
      <c r="EU969" s="53">
        <v>0.12321683</v>
      </c>
      <c r="EV969" s="53">
        <v>0.14993828000000001</v>
      </c>
      <c r="EW969" s="53">
        <v>58.007170000000002</v>
      </c>
      <c r="EX969" s="53">
        <v>57.887949999999996</v>
      </c>
      <c r="EY969" s="53">
        <v>57.562980000000003</v>
      </c>
      <c r="EZ969" s="53">
        <v>57.235669999999999</v>
      </c>
      <c r="FA969" s="53">
        <v>57.03087</v>
      </c>
      <c r="FB969" s="53">
        <v>56.825519999999997</v>
      </c>
      <c r="FC969" s="53">
        <v>56.872239999999998</v>
      </c>
      <c r="FD969" s="53">
        <v>57.577039999999997</v>
      </c>
      <c r="FE969" s="53">
        <v>58.894710000000003</v>
      </c>
      <c r="FF969" s="53">
        <v>60.74118</v>
      </c>
      <c r="FG969" s="53">
        <v>62.985810000000001</v>
      </c>
      <c r="FH969" s="53">
        <v>65.143050000000002</v>
      </c>
      <c r="FI969" s="53">
        <v>66.937160000000006</v>
      </c>
      <c r="FJ969" s="53">
        <v>68.065600000000003</v>
      </c>
      <c r="FK969" s="53">
        <v>68.966790000000003</v>
      </c>
      <c r="FL969" s="53">
        <v>69.040520000000001</v>
      </c>
      <c r="FM969" s="53">
        <v>68.523020000000002</v>
      </c>
      <c r="FN969" s="53">
        <v>67.371409999999997</v>
      </c>
      <c r="FO969" s="53">
        <v>65.357640000000004</v>
      </c>
      <c r="FP969" s="53">
        <v>63.023150000000001</v>
      </c>
      <c r="FQ969" s="53">
        <v>60.861629999999998</v>
      </c>
      <c r="FR969" s="53">
        <v>59.562980000000003</v>
      </c>
      <c r="FS969" s="53">
        <v>58.901870000000002</v>
      </c>
      <c r="FT969" s="53">
        <v>58.35915</v>
      </c>
      <c r="FU969" s="53">
        <v>172.83869999999999</v>
      </c>
      <c r="FV969" s="53">
        <v>2094.1959999999999</v>
      </c>
      <c r="FW969" s="53">
        <v>125.60809999999999</v>
      </c>
      <c r="FX969" s="53">
        <v>1</v>
      </c>
    </row>
    <row r="970" spans="1:180" x14ac:dyDescent="0.3">
      <c r="A970" t="s">
        <v>174</v>
      </c>
      <c r="B970" t="s">
        <v>251</v>
      </c>
      <c r="C970" t="s">
        <v>0</v>
      </c>
      <c r="D970" t="s">
        <v>248</v>
      </c>
      <c r="E970" t="s">
        <v>189</v>
      </c>
      <c r="F970" t="s">
        <v>230</v>
      </c>
      <c r="G970" t="s">
        <v>243</v>
      </c>
      <c r="H970" s="53">
        <v>389</v>
      </c>
      <c r="I970" s="53">
        <v>4.1832475999999996</v>
      </c>
      <c r="J970" s="53">
        <v>4.1714221</v>
      </c>
      <c r="K970" s="53">
        <v>4.1929259999999999</v>
      </c>
      <c r="L970" s="53">
        <v>4.1682867000000003</v>
      </c>
      <c r="M970" s="53">
        <v>4.0150752000000001</v>
      </c>
      <c r="N970" s="53">
        <v>4.0724527000000004</v>
      </c>
      <c r="O970" s="53">
        <v>4.1914866999999996</v>
      </c>
      <c r="P970" s="53">
        <v>4.5055807999999997</v>
      </c>
      <c r="Q970" s="53">
        <v>4.4938757999999996</v>
      </c>
      <c r="R970" s="53">
        <v>4.2273018999999996</v>
      </c>
      <c r="S970" s="53">
        <v>3.8997795000000002</v>
      </c>
      <c r="T970" s="53">
        <v>4.0704570999999996</v>
      </c>
      <c r="U970" s="53">
        <v>3.6300379</v>
      </c>
      <c r="V970" s="53">
        <v>3.9257024</v>
      </c>
      <c r="W970" s="53">
        <v>3.7237729000000002</v>
      </c>
      <c r="X970" s="53">
        <v>3.338193</v>
      </c>
      <c r="Y970" s="53">
        <v>3.1718324999999998</v>
      </c>
      <c r="Z970" s="53">
        <v>2.7720905999999998</v>
      </c>
      <c r="AA970" s="53">
        <v>2.8554871999999998</v>
      </c>
      <c r="AB970" s="53">
        <v>2.7529032</v>
      </c>
      <c r="AC970" s="53">
        <v>2.9865210000000002</v>
      </c>
      <c r="AD970" s="53">
        <v>2.9080870000000001</v>
      </c>
      <c r="AE970" s="53">
        <v>2.8410677</v>
      </c>
      <c r="AF970" s="53">
        <v>2.8920431</v>
      </c>
      <c r="AG970" s="53">
        <v>-0.94952172999999995</v>
      </c>
      <c r="AH970" s="53">
        <v>-0.94182034999999997</v>
      </c>
      <c r="AI970" s="53">
        <v>-0.87790064999999995</v>
      </c>
      <c r="AJ970" s="53">
        <v>-0.92541271999999997</v>
      </c>
      <c r="AK970" s="53">
        <v>-0.99249887999999997</v>
      </c>
      <c r="AL970" s="53">
        <v>-1.0194468999999999</v>
      </c>
      <c r="AM970" s="53">
        <v>-1.0151336</v>
      </c>
      <c r="AN970" s="53">
        <v>-0.77123567999999998</v>
      </c>
      <c r="AO970" s="53">
        <v>-0.68370445000000002</v>
      </c>
      <c r="AP970" s="53">
        <v>-0.94848624999999998</v>
      </c>
      <c r="AQ970" s="53">
        <v>-1.2763226000000001</v>
      </c>
      <c r="AR970" s="53">
        <v>-1.0489828000000001</v>
      </c>
      <c r="AS970" s="53">
        <v>-1.4426127</v>
      </c>
      <c r="AT970" s="53">
        <v>-1.0959912000000001</v>
      </c>
      <c r="AU970" s="53">
        <v>-1.1363736</v>
      </c>
      <c r="AV970" s="53">
        <v>-1.3110291999999999</v>
      </c>
      <c r="AW970" s="53">
        <v>-1.2021267</v>
      </c>
      <c r="AX970" s="53">
        <v>-1.2530673999999999</v>
      </c>
      <c r="AY970" s="53">
        <v>-1.068802</v>
      </c>
      <c r="AZ970" s="53">
        <v>-1.0290741999999999</v>
      </c>
      <c r="BA970" s="53">
        <v>-1.0737264</v>
      </c>
      <c r="BB970" s="53">
        <v>-1.2409897000000001</v>
      </c>
      <c r="BC970" s="53">
        <v>-1.3723597000000001</v>
      </c>
      <c r="BD970" s="53">
        <v>-1.3571016</v>
      </c>
      <c r="BE970" s="53">
        <v>-0.53279500999999996</v>
      </c>
      <c r="BF970" s="53">
        <v>-0.51467540000000001</v>
      </c>
      <c r="BG970" s="53">
        <v>-0.45125323000000001</v>
      </c>
      <c r="BH970" s="53">
        <v>-0.49971600999999999</v>
      </c>
      <c r="BI970" s="53">
        <v>-0.61866949000000004</v>
      </c>
      <c r="BJ970" s="53">
        <v>-0.65032319999999999</v>
      </c>
      <c r="BK970" s="53">
        <v>-0.64531832</v>
      </c>
      <c r="BL970" s="53">
        <v>-0.38126539999999998</v>
      </c>
      <c r="BM970" s="53">
        <v>-0.30242264000000002</v>
      </c>
      <c r="BN970" s="53">
        <v>-0.58216962000000005</v>
      </c>
      <c r="BO970" s="53">
        <v>-0.92788092</v>
      </c>
      <c r="BP970" s="53">
        <v>-0.71560283999999996</v>
      </c>
      <c r="BQ970" s="53">
        <v>-1.0745506</v>
      </c>
      <c r="BR970" s="53">
        <v>-0.73936919000000001</v>
      </c>
      <c r="BS970" s="53">
        <v>-0.78624563000000003</v>
      </c>
      <c r="BT970" s="53">
        <v>-0.97217324000000005</v>
      </c>
      <c r="BU970" s="53">
        <v>-0.88046027000000004</v>
      </c>
      <c r="BV970" s="53">
        <v>-0.91873125</v>
      </c>
      <c r="BW970" s="53">
        <v>-0.73616654999999998</v>
      </c>
      <c r="BX970" s="53">
        <v>-0.70049214000000004</v>
      </c>
      <c r="BY970" s="53">
        <v>-0.73047704000000002</v>
      </c>
      <c r="BZ970" s="53">
        <v>-0.89292227000000002</v>
      </c>
      <c r="CA970" s="53">
        <v>-0.99973272000000002</v>
      </c>
      <c r="CB970" s="53">
        <v>-0.96944439999999998</v>
      </c>
      <c r="CC970" s="53">
        <v>-0.24417167000000001</v>
      </c>
      <c r="CD970" s="53">
        <v>-0.21883611</v>
      </c>
      <c r="CE970" s="53">
        <v>-0.15575866999999999</v>
      </c>
      <c r="CF970" s="53">
        <v>-0.20487960999999999</v>
      </c>
      <c r="CG970" s="53">
        <v>-0.35975657</v>
      </c>
      <c r="CH970" s="53">
        <v>-0.39466889999999999</v>
      </c>
      <c r="CI970" s="53">
        <v>-0.38918515999999997</v>
      </c>
      <c r="CJ970" s="53">
        <v>-0.1111732</v>
      </c>
      <c r="CK970" s="53">
        <v>-3.8347930000000002E-2</v>
      </c>
      <c r="CL970" s="53">
        <v>-0.32845962000000001</v>
      </c>
      <c r="CM970" s="53">
        <v>-0.68655076999999998</v>
      </c>
      <c r="CN970" s="53">
        <v>-0.48470528000000002</v>
      </c>
      <c r="CO970" s="53">
        <v>-0.81963195</v>
      </c>
      <c r="CP970" s="53">
        <v>-0.49237403000000002</v>
      </c>
      <c r="CQ970" s="53">
        <v>-0.54374769999999994</v>
      </c>
      <c r="CR970" s="53">
        <v>-0.73748254000000002</v>
      </c>
      <c r="CS970" s="53">
        <v>-0.65767491</v>
      </c>
      <c r="CT970" s="53">
        <v>-0.68717083000000001</v>
      </c>
      <c r="CU970" s="53">
        <v>-0.50578402</v>
      </c>
      <c r="CV970" s="53">
        <v>-0.47291740999999998</v>
      </c>
      <c r="CW970" s="53">
        <v>-0.49274358000000001</v>
      </c>
      <c r="CX970" s="53">
        <v>-0.65185196999999995</v>
      </c>
      <c r="CY970" s="53">
        <v>-0.74165223000000002</v>
      </c>
      <c r="CZ970" s="53">
        <v>-0.70095426999999999</v>
      </c>
      <c r="DA970" s="53">
        <v>4.4451770000000002E-2</v>
      </c>
      <c r="DB970" s="53">
        <v>7.7003210000000002E-2</v>
      </c>
      <c r="DC970" s="53">
        <v>0.13973595999999999</v>
      </c>
      <c r="DD970" s="53">
        <v>8.9956759999999997E-2</v>
      </c>
      <c r="DE970" s="53">
        <v>-0.10084358</v>
      </c>
      <c r="DF970" s="53">
        <v>-0.13901499</v>
      </c>
      <c r="DG970" s="53">
        <v>-0.13305207999999999</v>
      </c>
      <c r="DH970" s="53">
        <v>0.15891899000000001</v>
      </c>
      <c r="DI970" s="53">
        <v>0.22572677999999999</v>
      </c>
      <c r="DJ970" s="53">
        <v>-7.4749769999999993E-2</v>
      </c>
      <c r="DK970" s="53">
        <v>-0.44522099999999998</v>
      </c>
      <c r="DL970" s="53">
        <v>-0.25380736999999998</v>
      </c>
      <c r="DM970" s="53">
        <v>-0.56471324000000001</v>
      </c>
      <c r="DN970" s="53">
        <v>-0.24537848000000001</v>
      </c>
      <c r="DO970" s="53">
        <v>-0.30125004</v>
      </c>
      <c r="DP970" s="53">
        <v>-0.50279183999999999</v>
      </c>
      <c r="DQ970" s="53">
        <v>-0.43488993999999997</v>
      </c>
      <c r="DR970" s="53">
        <v>-0.45561041000000002</v>
      </c>
      <c r="DS970" s="53">
        <v>-0.27540154</v>
      </c>
      <c r="DT970" s="53">
        <v>-0.24534257000000001</v>
      </c>
      <c r="DU970" s="53">
        <v>-0.25501007999999997</v>
      </c>
      <c r="DV970" s="53">
        <v>-0.41078128000000003</v>
      </c>
      <c r="DW970" s="53">
        <v>-0.48357211999999999</v>
      </c>
      <c r="DX970" s="53">
        <v>-0.43246374999999998</v>
      </c>
      <c r="DY970" s="53">
        <v>0.46117815000000001</v>
      </c>
      <c r="DZ970" s="53">
        <v>0.50414828</v>
      </c>
      <c r="EA970" s="53">
        <v>0.56638321999999997</v>
      </c>
      <c r="EB970" s="53">
        <v>0.51565373000000003</v>
      </c>
      <c r="EC970" s="53">
        <v>0.27298565000000002</v>
      </c>
      <c r="ED970" s="53">
        <v>0.23010890000000001</v>
      </c>
      <c r="EE970" s="53">
        <v>0.23676328999999999</v>
      </c>
      <c r="EF970" s="53">
        <v>0.54888910999999996</v>
      </c>
      <c r="EG970" s="53">
        <v>0.60700883000000005</v>
      </c>
      <c r="EH970" s="53">
        <v>0.29156694</v>
      </c>
      <c r="EI970" s="53">
        <v>-9.6779119999999996E-2</v>
      </c>
      <c r="EJ970" s="53">
        <v>7.9572320000000002E-2</v>
      </c>
      <c r="EK970" s="53">
        <v>-0.19665147999999999</v>
      </c>
      <c r="EL970" s="53">
        <v>0.11124357</v>
      </c>
      <c r="EM970" s="53">
        <v>4.8878119999999997E-2</v>
      </c>
      <c r="EN970" s="53">
        <v>-0.16393611</v>
      </c>
      <c r="EO970" s="53">
        <v>-0.11322351</v>
      </c>
      <c r="EP970" s="53">
        <v>-0.12127406</v>
      </c>
      <c r="EQ970" s="53">
        <v>5.7234109999999998E-2</v>
      </c>
      <c r="ER970" s="53">
        <v>8.3239309999999997E-2</v>
      </c>
      <c r="ES970" s="53">
        <v>8.8239280000000003E-2</v>
      </c>
      <c r="ET970" s="53">
        <v>-6.2713840000000007E-2</v>
      </c>
      <c r="EU970" s="53">
        <v>-0.11094494000000001</v>
      </c>
      <c r="EV970" s="53">
        <v>-4.4806579999999999E-2</v>
      </c>
      <c r="EW970" s="53">
        <v>78.933809999999994</v>
      </c>
      <c r="EX970" s="53">
        <v>77.529110000000003</v>
      </c>
      <c r="EY970" s="53">
        <v>75.886229999999998</v>
      </c>
      <c r="EZ970" s="53">
        <v>74.136160000000004</v>
      </c>
      <c r="FA970" s="53">
        <v>72.616150000000005</v>
      </c>
      <c r="FB970" s="53">
        <v>70.985020000000006</v>
      </c>
      <c r="FC970" s="53">
        <v>69.913520000000005</v>
      </c>
      <c r="FD970" s="53">
        <v>70.782679999999999</v>
      </c>
      <c r="FE970" s="53">
        <v>74.147919999999999</v>
      </c>
      <c r="FF970" s="53">
        <v>78.36636</v>
      </c>
      <c r="FG970" s="53">
        <v>82.529110000000003</v>
      </c>
      <c r="FH970" s="53">
        <v>86.437870000000004</v>
      </c>
      <c r="FI970" s="53">
        <v>90.04898</v>
      </c>
      <c r="FJ970" s="53">
        <v>92.918000000000006</v>
      </c>
      <c r="FK970" s="53">
        <v>95.636300000000006</v>
      </c>
      <c r="FL970" s="53">
        <v>97.715639999999993</v>
      </c>
      <c r="FM970" s="53">
        <v>98.664150000000006</v>
      </c>
      <c r="FN970" s="53">
        <v>98.065070000000006</v>
      </c>
      <c r="FO970" s="53">
        <v>96.485730000000004</v>
      </c>
      <c r="FP970" s="53">
        <v>94.041560000000004</v>
      </c>
      <c r="FQ970" s="53">
        <v>90.637</v>
      </c>
      <c r="FR970" s="53">
        <v>87.442629999999994</v>
      </c>
      <c r="FS970" s="53">
        <v>84.704449999999994</v>
      </c>
      <c r="FT970" s="53">
        <v>82.077250000000006</v>
      </c>
      <c r="FU970" s="53">
        <v>396.96769999999998</v>
      </c>
      <c r="FV970" s="53">
        <v>4033.0659999999998</v>
      </c>
      <c r="FW970" s="53">
        <v>166.00569999999999</v>
      </c>
      <c r="FX970" s="53">
        <v>1</v>
      </c>
    </row>
    <row r="971" spans="1:180" x14ac:dyDescent="0.3">
      <c r="A971" t="s">
        <v>174</v>
      </c>
      <c r="B971" t="s">
        <v>251</v>
      </c>
      <c r="C971" t="s">
        <v>0</v>
      </c>
      <c r="D971" t="s">
        <v>227</v>
      </c>
      <c r="E971" t="s">
        <v>187</v>
      </c>
      <c r="F971" t="s">
        <v>230</v>
      </c>
      <c r="G971" t="s">
        <v>243</v>
      </c>
      <c r="H971" s="53">
        <v>389</v>
      </c>
      <c r="I971" s="53">
        <v>4.8666583000000001</v>
      </c>
      <c r="J971" s="53">
        <v>4.9445829000000003</v>
      </c>
      <c r="K971" s="53">
        <v>5.0053641000000004</v>
      </c>
      <c r="L971" s="53">
        <v>5.0433228000000003</v>
      </c>
      <c r="M971" s="53">
        <v>5.2776446999999997</v>
      </c>
      <c r="N971" s="53">
        <v>5.6292112000000003</v>
      </c>
      <c r="O971" s="53">
        <v>5.7352137000000001</v>
      </c>
      <c r="P971" s="53">
        <v>6.3002323000000002</v>
      </c>
      <c r="Q971" s="53">
        <v>5.9837458000000003</v>
      </c>
      <c r="R971" s="53">
        <v>6.0294261000000002</v>
      </c>
      <c r="S971" s="53">
        <v>5.7368785999999998</v>
      </c>
      <c r="T971" s="53">
        <v>5.7864294999999997</v>
      </c>
      <c r="U971" s="53">
        <v>4.9849221999999997</v>
      </c>
      <c r="V971" s="53">
        <v>4.8369583</v>
      </c>
      <c r="W971" s="53">
        <v>4.5165544999999998</v>
      </c>
      <c r="X971" s="53">
        <v>4.2288423000000002</v>
      </c>
      <c r="Y971" s="53">
        <v>4.0146978000000004</v>
      </c>
      <c r="Z971" s="53">
        <v>4.0170513000000003</v>
      </c>
      <c r="AA971" s="53">
        <v>4.2285234000000003</v>
      </c>
      <c r="AB971" s="53">
        <v>4.3700688000000003</v>
      </c>
      <c r="AC971" s="53">
        <v>4.8130269999999999</v>
      </c>
      <c r="AD971" s="53">
        <v>5.0676040999999996</v>
      </c>
      <c r="AE971" s="53">
        <v>4.9958453</v>
      </c>
      <c r="AF971" s="53">
        <v>4.9550859000000003</v>
      </c>
      <c r="AG971" s="53">
        <v>-1.2773239000000001</v>
      </c>
      <c r="AH971" s="53">
        <v>-1.2157789999999999</v>
      </c>
      <c r="AI971" s="53">
        <v>-1.1485455</v>
      </c>
      <c r="AJ971" s="53">
        <v>-1.0741605000000001</v>
      </c>
      <c r="AK971" s="53">
        <v>-0.88895058000000005</v>
      </c>
      <c r="AL971" s="53">
        <v>-0.72189725000000005</v>
      </c>
      <c r="AM971" s="53">
        <v>-1.1303714</v>
      </c>
      <c r="AN971" s="53">
        <v>-0.96991936999999995</v>
      </c>
      <c r="AO971" s="53">
        <v>-1.5427268999999999</v>
      </c>
      <c r="AP971" s="53">
        <v>-1.668833</v>
      </c>
      <c r="AQ971" s="53">
        <v>-2.0681026</v>
      </c>
      <c r="AR971" s="53">
        <v>-1.9495567</v>
      </c>
      <c r="AS971" s="53">
        <v>-2.6261019999999999</v>
      </c>
      <c r="AT971" s="53">
        <v>-2.6971365999999999</v>
      </c>
      <c r="AU971" s="53">
        <v>-2.7341595999999999</v>
      </c>
      <c r="AV971" s="53">
        <v>-2.7510072000000001</v>
      </c>
      <c r="AW971" s="53">
        <v>-2.5059402999999998</v>
      </c>
      <c r="AX971" s="53">
        <v>-1.9587460999999999</v>
      </c>
      <c r="AY971" s="53">
        <v>-1.6870046999999999</v>
      </c>
      <c r="AZ971" s="53">
        <v>-1.5157046999999999</v>
      </c>
      <c r="BA971" s="53">
        <v>-1.4363992000000001</v>
      </c>
      <c r="BB971" s="53">
        <v>-1.3725339999999999</v>
      </c>
      <c r="BC971" s="53">
        <v>-1.5134239</v>
      </c>
      <c r="BD971" s="53">
        <v>-1.5783780000000001</v>
      </c>
      <c r="BE971" s="53">
        <v>-0.87439341000000004</v>
      </c>
      <c r="BF971" s="53">
        <v>-0.81405134999999995</v>
      </c>
      <c r="BG971" s="53">
        <v>-0.74624086999999995</v>
      </c>
      <c r="BH971" s="53">
        <v>-0.68279652999999996</v>
      </c>
      <c r="BI971" s="53">
        <v>-0.49346011000000001</v>
      </c>
      <c r="BJ971" s="53">
        <v>-0.32634210000000002</v>
      </c>
      <c r="BK971" s="53">
        <v>-0.72824650999999996</v>
      </c>
      <c r="BL971" s="53">
        <v>-0.56633849000000003</v>
      </c>
      <c r="BM971" s="53">
        <v>-1.1370373</v>
      </c>
      <c r="BN971" s="53">
        <v>-1.2570893000000001</v>
      </c>
      <c r="BO971" s="53">
        <v>-1.6335211000000001</v>
      </c>
      <c r="BP971" s="53">
        <v>-1.5033635999999999</v>
      </c>
      <c r="BQ971" s="53">
        <v>-2.1554905999999998</v>
      </c>
      <c r="BR971" s="53">
        <v>-2.2350512</v>
      </c>
      <c r="BS971" s="53">
        <v>-2.2749763000000001</v>
      </c>
      <c r="BT971" s="53">
        <v>-2.2979405000000002</v>
      </c>
      <c r="BU971" s="53">
        <v>-2.0678033999999998</v>
      </c>
      <c r="BV971" s="53">
        <v>-1.5295231</v>
      </c>
      <c r="BW971" s="53">
        <v>-1.2697361</v>
      </c>
      <c r="BX971" s="53">
        <v>-1.1018386</v>
      </c>
      <c r="BY971" s="53">
        <v>-1.0359233000000001</v>
      </c>
      <c r="BZ971" s="53">
        <v>-0.96943818000000004</v>
      </c>
      <c r="CA971" s="53">
        <v>-1.1099508</v>
      </c>
      <c r="CB971" s="53">
        <v>-1.1679336</v>
      </c>
      <c r="CC971" s="53">
        <v>-0.5953252</v>
      </c>
      <c r="CD971" s="53">
        <v>-0.53581637999999998</v>
      </c>
      <c r="CE971" s="53">
        <v>-0.46760562</v>
      </c>
      <c r="CF971" s="53">
        <v>-0.41173899000000003</v>
      </c>
      <c r="CG971" s="53">
        <v>-0.21954475000000001</v>
      </c>
      <c r="CH971" s="53">
        <v>-5.2381690000000002E-2</v>
      </c>
      <c r="CI971" s="53">
        <v>-0.44973613000000001</v>
      </c>
      <c r="CJ971" s="53">
        <v>-0.28681978000000002</v>
      </c>
      <c r="CK971" s="53">
        <v>-0.85605752000000002</v>
      </c>
      <c r="CL971" s="53">
        <v>-0.97191649999999996</v>
      </c>
      <c r="CM971" s="53">
        <v>-1.3325312</v>
      </c>
      <c r="CN971" s="53">
        <v>-1.1943318999999999</v>
      </c>
      <c r="CO971" s="53">
        <v>-1.8295467000000001</v>
      </c>
      <c r="CP971" s="53">
        <v>-1.9150128</v>
      </c>
      <c r="CQ971" s="53">
        <v>-1.956947</v>
      </c>
      <c r="CR971" s="53">
        <v>-1.9841473999999999</v>
      </c>
      <c r="CS971" s="53">
        <v>-1.7643507</v>
      </c>
      <c r="CT971" s="53">
        <v>-1.2322442</v>
      </c>
      <c r="CU971" s="53">
        <v>-0.98073706999999999</v>
      </c>
      <c r="CV971" s="53">
        <v>-0.81519578999999998</v>
      </c>
      <c r="CW971" s="53">
        <v>-0.75855505999999995</v>
      </c>
      <c r="CX971" s="53">
        <v>-0.69025559999999997</v>
      </c>
      <c r="CY971" s="53">
        <v>-0.83050643999999996</v>
      </c>
      <c r="CZ971" s="53">
        <v>-0.88366135000000001</v>
      </c>
      <c r="DA971" s="53">
        <v>-0.31625695999999998</v>
      </c>
      <c r="DB971" s="53">
        <v>-0.25758110000000001</v>
      </c>
      <c r="DC971" s="53">
        <v>-0.18897072000000001</v>
      </c>
      <c r="DD971" s="53">
        <v>-0.14068165999999999</v>
      </c>
      <c r="DE971" s="53">
        <v>5.437065E-2</v>
      </c>
      <c r="DF971" s="53">
        <v>0.22157868</v>
      </c>
      <c r="DG971" s="53">
        <v>-0.17122577999999999</v>
      </c>
      <c r="DH971" s="53">
        <v>-7.3010200000000001E-3</v>
      </c>
      <c r="DI971" s="53">
        <v>-0.57507775999999999</v>
      </c>
      <c r="DJ971" s="53">
        <v>-0.68674409999999997</v>
      </c>
      <c r="DK971" s="53">
        <v>-1.0315415999999999</v>
      </c>
      <c r="DL971" s="53">
        <v>-0.88530019999999998</v>
      </c>
      <c r="DM971" s="53">
        <v>-1.5036029</v>
      </c>
      <c r="DN971" s="53">
        <v>-1.5949739000000001</v>
      </c>
      <c r="DO971" s="53">
        <v>-1.6389176999999999</v>
      </c>
      <c r="DP971" s="53">
        <v>-1.6703547000000001</v>
      </c>
      <c r="DQ971" s="53">
        <v>-1.4608984</v>
      </c>
      <c r="DR971" s="53">
        <v>-0.93496577999999997</v>
      </c>
      <c r="DS971" s="53">
        <v>-0.69173808000000003</v>
      </c>
      <c r="DT971" s="53">
        <v>-0.52855335999999997</v>
      </c>
      <c r="DU971" s="53">
        <v>-0.48118677999999998</v>
      </c>
      <c r="DV971" s="53">
        <v>-0.41107263999999999</v>
      </c>
      <c r="DW971" s="53">
        <v>-0.55106246000000003</v>
      </c>
      <c r="DX971" s="53">
        <v>-0.59938908999999996</v>
      </c>
      <c r="DY971" s="53">
        <v>8.6673319999999998E-2</v>
      </c>
      <c r="DZ971" s="53">
        <v>0.14414631999999999</v>
      </c>
      <c r="EA971" s="53">
        <v>0.21333394</v>
      </c>
      <c r="EB971" s="53">
        <v>0.25068234</v>
      </c>
      <c r="EC971" s="53">
        <v>0.44986099000000002</v>
      </c>
      <c r="ED971" s="53">
        <v>0.61713410999999996</v>
      </c>
      <c r="EE971" s="53">
        <v>0.23089904</v>
      </c>
      <c r="EF971" s="53">
        <v>0.39627974999999999</v>
      </c>
      <c r="EG971" s="53">
        <v>-0.16938764000000001</v>
      </c>
      <c r="EH971" s="53">
        <v>-0.27500032000000002</v>
      </c>
      <c r="EI971" s="53">
        <v>-0.59696017999999995</v>
      </c>
      <c r="EJ971" s="53">
        <v>-0.43910787000000001</v>
      </c>
      <c r="EK971" s="53">
        <v>-1.0329914</v>
      </c>
      <c r="EL971" s="53">
        <v>-1.132889</v>
      </c>
      <c r="EM971" s="53">
        <v>-1.1797339</v>
      </c>
      <c r="EN971" s="53">
        <v>-1.2172879999999999</v>
      </c>
      <c r="EO971" s="53">
        <v>-1.0227615000000001</v>
      </c>
      <c r="EP971" s="53">
        <v>-0.50574240000000004</v>
      </c>
      <c r="EQ971" s="53">
        <v>-0.27446922000000001</v>
      </c>
      <c r="ER971" s="53">
        <v>-0.11468716</v>
      </c>
      <c r="ES971" s="53">
        <v>-8.0710850000000001E-2</v>
      </c>
      <c r="ET971" s="53">
        <v>-7.9771800000000004E-3</v>
      </c>
      <c r="EU971" s="53">
        <v>-0.14758905</v>
      </c>
      <c r="EV971" s="53">
        <v>-0.18894485</v>
      </c>
      <c r="EW971" s="53">
        <v>75.06756</v>
      </c>
      <c r="EX971" s="53">
        <v>73.211669999999998</v>
      </c>
      <c r="EY971" s="53">
        <v>71.446809999999999</v>
      </c>
      <c r="EZ971" s="53">
        <v>70.107290000000006</v>
      </c>
      <c r="FA971" s="53">
        <v>68.868549999999999</v>
      </c>
      <c r="FB971" s="53">
        <v>67.464039999999997</v>
      </c>
      <c r="FC971" s="53">
        <v>66.963809999999995</v>
      </c>
      <c r="FD971" s="53">
        <v>69.254440000000002</v>
      </c>
      <c r="FE971" s="53">
        <v>72.684880000000007</v>
      </c>
      <c r="FF971" s="53">
        <v>76.641419999999997</v>
      </c>
      <c r="FG971" s="53">
        <v>80.196950000000001</v>
      </c>
      <c r="FH971" s="53">
        <v>83.463300000000004</v>
      </c>
      <c r="FI971" s="53">
        <v>86.544539999999998</v>
      </c>
      <c r="FJ971" s="53">
        <v>89.1614</v>
      </c>
      <c r="FK971" s="53">
        <v>91.154979999999995</v>
      </c>
      <c r="FL971" s="53">
        <v>92.57226</v>
      </c>
      <c r="FM971" s="53">
        <v>93.473550000000003</v>
      </c>
      <c r="FN971" s="53">
        <v>93.308310000000006</v>
      </c>
      <c r="FO971" s="53">
        <v>91.800420000000003</v>
      </c>
      <c r="FP971" s="53">
        <v>89.734049999999996</v>
      </c>
      <c r="FQ971" s="53">
        <v>86.510419999999996</v>
      </c>
      <c r="FR971" s="53">
        <v>83.112499999999997</v>
      </c>
      <c r="FS971" s="53">
        <v>80.152869999999993</v>
      </c>
      <c r="FT971" s="53">
        <v>77.438280000000006</v>
      </c>
      <c r="FU971" s="53">
        <v>396.93329999999997</v>
      </c>
      <c r="FV971" s="53">
        <v>5229.3779999999997</v>
      </c>
      <c r="FW971" s="53">
        <v>176.79949999999999</v>
      </c>
      <c r="FX971" s="53">
        <v>1</v>
      </c>
    </row>
    <row r="972" spans="1:180" x14ac:dyDescent="0.3">
      <c r="A972" t="s">
        <v>174</v>
      </c>
      <c r="B972" t="s">
        <v>251</v>
      </c>
      <c r="C972" t="s">
        <v>0</v>
      </c>
      <c r="D972" t="s">
        <v>227</v>
      </c>
      <c r="E972" t="s">
        <v>189</v>
      </c>
      <c r="F972" t="s">
        <v>230</v>
      </c>
      <c r="G972" t="s">
        <v>243</v>
      </c>
      <c r="H972" s="53">
        <v>389</v>
      </c>
      <c r="I972" s="53">
        <v>4.0596038999999999</v>
      </c>
      <c r="J972" s="53">
        <v>4.0685704999999999</v>
      </c>
      <c r="K972" s="53">
        <v>4.0507581000000004</v>
      </c>
      <c r="L972" s="53">
        <v>4.0347391000000004</v>
      </c>
      <c r="M972" s="53">
        <v>3.9460004</v>
      </c>
      <c r="N972" s="53">
        <v>3.7416719999999999</v>
      </c>
      <c r="O972" s="53">
        <v>4.8927836999999998</v>
      </c>
      <c r="P972" s="53">
        <v>5.5635440999999997</v>
      </c>
      <c r="Q972" s="53">
        <v>5.7724720999999999</v>
      </c>
      <c r="R972" s="53">
        <v>5.2477384000000002</v>
      </c>
      <c r="S972" s="53">
        <v>5.5226097000000003</v>
      </c>
      <c r="T972" s="53">
        <v>5.2504536000000002</v>
      </c>
      <c r="U972" s="53">
        <v>4.9627181</v>
      </c>
      <c r="V972" s="53">
        <v>4.7647754000000004</v>
      </c>
      <c r="W972" s="53">
        <v>4.6383270999999997</v>
      </c>
      <c r="X972" s="53">
        <v>3.8543365000000001</v>
      </c>
      <c r="Y972" s="53">
        <v>3.9497309999999999</v>
      </c>
      <c r="Z972" s="53">
        <v>3.7376597999999999</v>
      </c>
      <c r="AA972" s="53">
        <v>4.3703099999999999</v>
      </c>
      <c r="AB972" s="53">
        <v>4.3523459999999998</v>
      </c>
      <c r="AC972" s="53">
        <v>4.4933778999999996</v>
      </c>
      <c r="AD972" s="53">
        <v>4.5621764000000002</v>
      </c>
      <c r="AE972" s="53">
        <v>4.5393499000000004</v>
      </c>
      <c r="AF972" s="53">
        <v>4.5455233000000002</v>
      </c>
      <c r="AG972" s="53">
        <v>-0.78728421999999998</v>
      </c>
      <c r="AH972" s="53">
        <v>-0.73582305999999997</v>
      </c>
      <c r="AI972" s="53">
        <v>-0.78201953999999996</v>
      </c>
      <c r="AJ972" s="53">
        <v>-0.81984279000000004</v>
      </c>
      <c r="AK972" s="53">
        <v>-0.91160905000000003</v>
      </c>
      <c r="AL972" s="53">
        <v>-1.3781352</v>
      </c>
      <c r="AM972" s="53">
        <v>-0.60283757999999998</v>
      </c>
      <c r="AN972" s="53">
        <v>-0.40177748000000002</v>
      </c>
      <c r="AO972" s="53">
        <v>-0.36519731999999999</v>
      </c>
      <c r="AP972" s="53">
        <v>-0.95941093</v>
      </c>
      <c r="AQ972" s="53">
        <v>-0.74544458999999996</v>
      </c>
      <c r="AR972" s="53">
        <v>-1.0406256</v>
      </c>
      <c r="AS972" s="53">
        <v>-1.2341488</v>
      </c>
      <c r="AT972" s="53">
        <v>-1.3777159000000001</v>
      </c>
      <c r="AU972" s="53">
        <v>-1.1900432000000001</v>
      </c>
      <c r="AV972" s="53">
        <v>-1.8227369</v>
      </c>
      <c r="AW972" s="53">
        <v>-1.4384110999999999</v>
      </c>
      <c r="AX972" s="53">
        <v>-1.2085044</v>
      </c>
      <c r="AY972" s="53">
        <v>-0.39832200000000001</v>
      </c>
      <c r="AZ972" s="53">
        <v>-0.39612881</v>
      </c>
      <c r="BA972" s="53">
        <v>-0.54207150000000004</v>
      </c>
      <c r="BB972" s="53">
        <v>-0.53165408000000003</v>
      </c>
      <c r="BC972" s="53">
        <v>-0.63511912999999998</v>
      </c>
      <c r="BD972" s="53">
        <v>-0.66442484000000002</v>
      </c>
      <c r="BE972" s="53">
        <v>-0.36451254</v>
      </c>
      <c r="BF972" s="53">
        <v>-0.31700007000000002</v>
      </c>
      <c r="BG972" s="53">
        <v>-0.36018125000000001</v>
      </c>
      <c r="BH972" s="53">
        <v>-0.40576784999999999</v>
      </c>
      <c r="BI972" s="53">
        <v>-0.5143607</v>
      </c>
      <c r="BJ972" s="53">
        <v>-0.90097806999999996</v>
      </c>
      <c r="BK972" s="53">
        <v>-0.15062118999999999</v>
      </c>
      <c r="BL972" s="53">
        <v>0.13945755000000001</v>
      </c>
      <c r="BM972" s="53">
        <v>0.16296587000000001</v>
      </c>
      <c r="BN972" s="53">
        <v>-0.46435513</v>
      </c>
      <c r="BO972" s="53">
        <v>-0.25729405</v>
      </c>
      <c r="BP972" s="53">
        <v>-0.53150120000000001</v>
      </c>
      <c r="BQ972" s="53">
        <v>-0.72917544000000001</v>
      </c>
      <c r="BR972" s="53">
        <v>-0.88179686999999995</v>
      </c>
      <c r="BS972" s="53">
        <v>-0.72481085999999995</v>
      </c>
      <c r="BT972" s="53">
        <v>-1.3201795999999999</v>
      </c>
      <c r="BU972" s="53">
        <v>-0.96423375</v>
      </c>
      <c r="BV972" s="53">
        <v>-0.74348831000000004</v>
      </c>
      <c r="BW972" s="53">
        <v>2.6871929999999999E-2</v>
      </c>
      <c r="BX972" s="53">
        <v>4.2468609999999997E-2</v>
      </c>
      <c r="BY972" s="53">
        <v>-0.10458766999999999</v>
      </c>
      <c r="BZ972" s="53">
        <v>-8.9791739999999995E-2</v>
      </c>
      <c r="CA972" s="53">
        <v>-0.18727638999999999</v>
      </c>
      <c r="CB972" s="53">
        <v>-0.20754449</v>
      </c>
      <c r="CC972" s="53">
        <v>-7.1702150000000006E-2</v>
      </c>
      <c r="CD972" s="53">
        <v>-2.6924670000000001E-2</v>
      </c>
      <c r="CE972" s="53">
        <v>-6.8017510000000003E-2</v>
      </c>
      <c r="CF972" s="53">
        <v>-0.11898093999999999</v>
      </c>
      <c r="CG972" s="53">
        <v>-0.239228</v>
      </c>
      <c r="CH972" s="53">
        <v>-0.57050040000000002</v>
      </c>
      <c r="CI972" s="53">
        <v>0.16258251000000001</v>
      </c>
      <c r="CJ972" s="53">
        <v>0.51431517999999998</v>
      </c>
      <c r="CK972" s="53">
        <v>0.52877003</v>
      </c>
      <c r="CL972" s="53">
        <v>-0.12148073</v>
      </c>
      <c r="CM972" s="53">
        <v>8.0797560000000004E-2</v>
      </c>
      <c r="CN972" s="53">
        <v>-0.17888317000000001</v>
      </c>
      <c r="CO972" s="53">
        <v>-0.37943242999999999</v>
      </c>
      <c r="CP972" s="53">
        <v>-0.53832464999999996</v>
      </c>
      <c r="CQ972" s="53">
        <v>-0.40259244</v>
      </c>
      <c r="CR972" s="53">
        <v>-0.97211022000000002</v>
      </c>
      <c r="CS972" s="53">
        <v>-0.63582011000000005</v>
      </c>
      <c r="CT972" s="53">
        <v>-0.42141964999999998</v>
      </c>
      <c r="CU972" s="53">
        <v>0.32136006</v>
      </c>
      <c r="CV972" s="53">
        <v>0.34623979999999999</v>
      </c>
      <c r="CW972" s="53">
        <v>0.19841225000000001</v>
      </c>
      <c r="CX972" s="53">
        <v>0.21624082</v>
      </c>
      <c r="CY972" s="53">
        <v>0.12289820999999999</v>
      </c>
      <c r="CZ972" s="53">
        <v>0.10888931</v>
      </c>
      <c r="DA972" s="53">
        <v>0.22110826</v>
      </c>
      <c r="DB972" s="53">
        <v>0.26315075999999998</v>
      </c>
      <c r="DC972" s="53">
        <v>0.22414627000000001</v>
      </c>
      <c r="DD972" s="53">
        <v>0.16780612</v>
      </c>
      <c r="DE972" s="53">
        <v>3.5904819999999997E-2</v>
      </c>
      <c r="DF972" s="53">
        <v>-0.24002271999999999</v>
      </c>
      <c r="DG972" s="53">
        <v>0.47578629</v>
      </c>
      <c r="DH972" s="53">
        <v>0.88917309</v>
      </c>
      <c r="DI972" s="53">
        <v>0.89457434999999996</v>
      </c>
      <c r="DJ972" s="53">
        <v>0.22139352000000001</v>
      </c>
      <c r="DK972" s="53">
        <v>0.41888920000000002</v>
      </c>
      <c r="DL972" s="53">
        <v>0.17373479</v>
      </c>
      <c r="DM972" s="53">
        <v>-2.9689529999999999E-2</v>
      </c>
      <c r="DN972" s="53">
        <v>-0.19485258999999999</v>
      </c>
      <c r="DO972" s="53">
        <v>-8.0373970000000003E-2</v>
      </c>
      <c r="DP972" s="53">
        <v>-0.62404040999999999</v>
      </c>
      <c r="DQ972" s="53">
        <v>-0.30740620000000002</v>
      </c>
      <c r="DR972" s="53">
        <v>-9.935107E-2</v>
      </c>
      <c r="DS972" s="53">
        <v>0.61584806999999997</v>
      </c>
      <c r="DT972" s="53">
        <v>0.65001083000000004</v>
      </c>
      <c r="DU972" s="53">
        <v>0.50141205</v>
      </c>
      <c r="DV972" s="53">
        <v>0.52227334000000003</v>
      </c>
      <c r="DW972" s="53">
        <v>0.43307291999999997</v>
      </c>
      <c r="DX972" s="53">
        <v>0.42532325999999998</v>
      </c>
      <c r="DY972" s="53">
        <v>0.6438798</v>
      </c>
      <c r="DZ972" s="53">
        <v>0.68197341</v>
      </c>
      <c r="EA972" s="53">
        <v>0.64598429000000002</v>
      </c>
      <c r="EB972" s="53">
        <v>0.58188097999999999</v>
      </c>
      <c r="EC972" s="53">
        <v>0.43315305999999998</v>
      </c>
      <c r="ED972" s="53">
        <v>0.23713455999999999</v>
      </c>
      <c r="EE972" s="53">
        <v>0.92800267999999997</v>
      </c>
      <c r="EF972" s="53">
        <v>1.4304082</v>
      </c>
      <c r="EG972" s="53">
        <v>1.4227375</v>
      </c>
      <c r="EH972" s="53">
        <v>0.71644931000000001</v>
      </c>
      <c r="EI972" s="53">
        <v>0.90703986000000003</v>
      </c>
      <c r="EJ972" s="53">
        <v>0.68285916000000002</v>
      </c>
      <c r="EK972" s="53">
        <v>0.47528369999999998</v>
      </c>
      <c r="EL972" s="53">
        <v>0.30106654999999999</v>
      </c>
      <c r="EM972" s="53">
        <v>0.38485836000000001</v>
      </c>
      <c r="EN972" s="53">
        <v>-0.12148326</v>
      </c>
      <c r="EO972" s="53">
        <v>0.16677115000000001</v>
      </c>
      <c r="EP972" s="53">
        <v>0.36566490000000001</v>
      </c>
      <c r="EQ972" s="53">
        <v>1.0410421999999999</v>
      </c>
      <c r="ER972" s="53">
        <v>1.0886083</v>
      </c>
      <c r="ES972" s="53">
        <v>0.93889584999999998</v>
      </c>
      <c r="ET972" s="53">
        <v>0.96413572000000003</v>
      </c>
      <c r="EU972" s="53">
        <v>0.88091578999999998</v>
      </c>
      <c r="EV972" s="53">
        <v>0.88220337999999998</v>
      </c>
      <c r="EW972" s="53">
        <v>79.152299999999997</v>
      </c>
      <c r="EX972" s="53">
        <v>77.059550000000002</v>
      </c>
      <c r="EY972" s="53">
        <v>75.468450000000004</v>
      </c>
      <c r="EZ972" s="53">
        <v>74.103110000000001</v>
      </c>
      <c r="FA972" s="53">
        <v>72.424260000000004</v>
      </c>
      <c r="FB972" s="53">
        <v>70.927279999999996</v>
      </c>
      <c r="FC972" s="53">
        <v>70.125389999999996</v>
      </c>
      <c r="FD972" s="53">
        <v>71.515169999999998</v>
      </c>
      <c r="FE972" s="53">
        <v>74.843469999999996</v>
      </c>
      <c r="FF972" s="53">
        <v>78.837280000000007</v>
      </c>
      <c r="FG972" s="53">
        <v>82.973780000000005</v>
      </c>
      <c r="FH972" s="53">
        <v>86.519409999999993</v>
      </c>
      <c r="FI972" s="53">
        <v>89.925399999999996</v>
      </c>
      <c r="FJ972" s="53">
        <v>93.045400000000001</v>
      </c>
      <c r="FK972" s="53">
        <v>95.30677</v>
      </c>
      <c r="FL972" s="53">
        <v>97.03407</v>
      </c>
      <c r="FM972" s="53">
        <v>97.931920000000005</v>
      </c>
      <c r="FN972" s="53">
        <v>97.545689999999993</v>
      </c>
      <c r="FO972" s="53">
        <v>95.745329999999996</v>
      </c>
      <c r="FP972" s="53">
        <v>92.870490000000004</v>
      </c>
      <c r="FQ972" s="53">
        <v>89.451740000000001</v>
      </c>
      <c r="FR972" s="53">
        <v>86.570189999999997</v>
      </c>
      <c r="FS972" s="53">
        <v>83.722489999999993</v>
      </c>
      <c r="FT972" s="53">
        <v>81.163799999999995</v>
      </c>
      <c r="FU972" s="53">
        <v>396.96769999999998</v>
      </c>
      <c r="FV972" s="53">
        <v>4033.0659999999998</v>
      </c>
      <c r="FW972" s="53">
        <v>166.00569999999999</v>
      </c>
      <c r="FX972" s="53">
        <v>1</v>
      </c>
    </row>
    <row r="973" spans="1:180" x14ac:dyDescent="0.3">
      <c r="A973" t="s">
        <v>174</v>
      </c>
      <c r="B973" t="s">
        <v>251</v>
      </c>
      <c r="C973" t="s">
        <v>0</v>
      </c>
      <c r="D973" t="s">
        <v>227</v>
      </c>
      <c r="E973" t="s">
        <v>188</v>
      </c>
      <c r="F973" t="s">
        <v>230</v>
      </c>
      <c r="G973" t="s">
        <v>243</v>
      </c>
      <c r="H973" s="53">
        <v>389</v>
      </c>
      <c r="I973" s="53">
        <v>5.7857722000000003</v>
      </c>
      <c r="J973" s="53">
        <v>5.8239562999999999</v>
      </c>
      <c r="K973" s="53">
        <v>5.8256367999999998</v>
      </c>
      <c r="L973" s="53">
        <v>5.8887365000000003</v>
      </c>
      <c r="M973" s="53">
        <v>6.1897836000000002</v>
      </c>
      <c r="N973" s="53">
        <v>6.3149987999999997</v>
      </c>
      <c r="O973" s="53">
        <v>6.7334187999999999</v>
      </c>
      <c r="P973" s="53">
        <v>6.9384179000000001</v>
      </c>
      <c r="Q973" s="53">
        <v>7.2856120999999998</v>
      </c>
      <c r="R973" s="53">
        <v>7.1015722999999999</v>
      </c>
      <c r="S973" s="53">
        <v>7.1834373999999999</v>
      </c>
      <c r="T973" s="53">
        <v>6.3926743000000004</v>
      </c>
      <c r="U973" s="53">
        <v>5.8384115000000003</v>
      </c>
      <c r="V973" s="53">
        <v>5.4119391999999999</v>
      </c>
      <c r="W973" s="53">
        <v>5.3838533999999996</v>
      </c>
      <c r="X973" s="53">
        <v>4.9680590000000002</v>
      </c>
      <c r="Y973" s="53">
        <v>4.6568746000000001</v>
      </c>
      <c r="Z973" s="53">
        <v>4.4270766999999998</v>
      </c>
      <c r="AA973" s="53">
        <v>5.366714</v>
      </c>
      <c r="AB973" s="53">
        <v>5.5053457999999997</v>
      </c>
      <c r="AC973" s="53">
        <v>6.2181027999999996</v>
      </c>
      <c r="AD973" s="53">
        <v>6.3541789</v>
      </c>
      <c r="AE973" s="53">
        <v>6.1353197000000002</v>
      </c>
      <c r="AF973" s="53">
        <v>6.1687075</v>
      </c>
      <c r="AG973" s="53">
        <v>-1.0658013</v>
      </c>
      <c r="AH973" s="53">
        <v>-1.0023095</v>
      </c>
      <c r="AI973" s="53">
        <v>-1.0448696</v>
      </c>
      <c r="AJ973" s="53">
        <v>-0.99951760999999995</v>
      </c>
      <c r="AK973" s="53">
        <v>-0.73255351999999996</v>
      </c>
      <c r="AL973" s="53">
        <v>-0.82240513000000004</v>
      </c>
      <c r="AM973" s="53">
        <v>-0.91052723999999996</v>
      </c>
      <c r="AN973" s="53">
        <v>-1.0319621999999999</v>
      </c>
      <c r="AO973" s="53">
        <v>-0.89144990000000002</v>
      </c>
      <c r="AP973" s="53">
        <v>-1.1965177</v>
      </c>
      <c r="AQ973" s="53">
        <v>-1.1277682</v>
      </c>
      <c r="AR973" s="53">
        <v>-1.9547969999999999</v>
      </c>
      <c r="AS973" s="53">
        <v>-2.399718</v>
      </c>
      <c r="AT973" s="53">
        <v>-2.8152373000000002</v>
      </c>
      <c r="AU973" s="53">
        <v>-2.5015415000000001</v>
      </c>
      <c r="AV973" s="53">
        <v>-2.6982518</v>
      </c>
      <c r="AW973" s="53">
        <v>-2.6049163000000002</v>
      </c>
      <c r="AX973" s="53">
        <v>-2.2905533999999999</v>
      </c>
      <c r="AY973" s="53">
        <v>-1.1767647000000001</v>
      </c>
      <c r="AZ973" s="53">
        <v>-0.92836366999999997</v>
      </c>
      <c r="BA973" s="53">
        <v>-0.69220526999999998</v>
      </c>
      <c r="BB973" s="53">
        <v>-0.71033966999999998</v>
      </c>
      <c r="BC973" s="53">
        <v>-0.98147656000000005</v>
      </c>
      <c r="BD973" s="53">
        <v>-1.0239712999999999</v>
      </c>
      <c r="BE973" s="53">
        <v>-0.59113336000000005</v>
      </c>
      <c r="BF973" s="53">
        <v>-0.52590777</v>
      </c>
      <c r="BG973" s="53">
        <v>-0.56765058000000002</v>
      </c>
      <c r="BH973" s="53">
        <v>-0.52425880000000002</v>
      </c>
      <c r="BI973" s="53">
        <v>-0.27327300999999998</v>
      </c>
      <c r="BJ973" s="53">
        <v>-0.32412669999999999</v>
      </c>
      <c r="BK973" s="53">
        <v>-0.44970422999999998</v>
      </c>
      <c r="BL973" s="53">
        <v>-0.55380295999999996</v>
      </c>
      <c r="BM973" s="53">
        <v>-0.40492333000000003</v>
      </c>
      <c r="BN973" s="53">
        <v>-0.70299418999999996</v>
      </c>
      <c r="BO973" s="53">
        <v>-0.61634754999999997</v>
      </c>
      <c r="BP973" s="53">
        <v>-1.4221233</v>
      </c>
      <c r="BQ973" s="53">
        <v>-1.8744113</v>
      </c>
      <c r="BR973" s="53">
        <v>-2.2723372999999998</v>
      </c>
      <c r="BS973" s="53">
        <v>-1.9665969000000001</v>
      </c>
      <c r="BT973" s="53">
        <v>-2.1615820000000001</v>
      </c>
      <c r="BU973" s="53">
        <v>-2.034745</v>
      </c>
      <c r="BV973" s="53">
        <v>-1.7216887000000001</v>
      </c>
      <c r="BW973" s="53">
        <v>-0.67837592999999996</v>
      </c>
      <c r="BX973" s="53">
        <v>-0.44198451999999999</v>
      </c>
      <c r="BY973" s="53">
        <v>-0.22058373000000001</v>
      </c>
      <c r="BZ973" s="53">
        <v>-0.23142204999999999</v>
      </c>
      <c r="CA973" s="53">
        <v>-0.50432449999999995</v>
      </c>
      <c r="CB973" s="53">
        <v>-0.53895015999999996</v>
      </c>
      <c r="CC973" s="53">
        <v>-0.26237991999999999</v>
      </c>
      <c r="CD973" s="53">
        <v>-0.19595334</v>
      </c>
      <c r="CE973" s="53">
        <v>-0.23713007999999999</v>
      </c>
      <c r="CF973" s="53">
        <v>-0.19509567999999999</v>
      </c>
      <c r="CG973" s="53">
        <v>4.4823380000000003E-2</v>
      </c>
      <c r="CH973" s="53">
        <v>2.097951E-2</v>
      </c>
      <c r="CI973" s="53">
        <v>-0.13053961</v>
      </c>
      <c r="CJ973" s="53">
        <v>-0.22263135000000001</v>
      </c>
      <c r="CK973" s="53">
        <v>-6.7956429999999998E-2</v>
      </c>
      <c r="CL973" s="53">
        <v>-0.36118137</v>
      </c>
      <c r="CM973" s="53">
        <v>-0.26213944</v>
      </c>
      <c r="CN973" s="53">
        <v>-1.0531953000000001</v>
      </c>
      <c r="CO973" s="53">
        <v>-1.5105858000000001</v>
      </c>
      <c r="CP973" s="53">
        <v>-1.8963264</v>
      </c>
      <c r="CQ973" s="53">
        <v>-1.5960958000000001</v>
      </c>
      <c r="CR973" s="53">
        <v>-1.7898859</v>
      </c>
      <c r="CS973" s="53">
        <v>-1.6398466</v>
      </c>
      <c r="CT973" s="53">
        <v>-1.3276946999999999</v>
      </c>
      <c r="CU973" s="53">
        <v>-0.33319332000000002</v>
      </c>
      <c r="CV973" s="53">
        <v>-0.10511947000000001</v>
      </c>
      <c r="CW973" s="53">
        <v>0.10605984</v>
      </c>
      <c r="CX973" s="53">
        <v>0.10027498</v>
      </c>
      <c r="CY973" s="53">
        <v>-0.17385064</v>
      </c>
      <c r="CZ973" s="53">
        <v>-0.20302602</v>
      </c>
      <c r="DA973" s="53">
        <v>6.6373550000000003E-2</v>
      </c>
      <c r="DB973" s="53">
        <v>0.13400105000000001</v>
      </c>
      <c r="DC973" s="53">
        <v>9.3390379999999995E-2</v>
      </c>
      <c r="DD973" s="53">
        <v>0.13406725999999999</v>
      </c>
      <c r="DE973" s="53">
        <v>0.36291976999999997</v>
      </c>
      <c r="DF973" s="53">
        <v>0.36608568000000002</v>
      </c>
      <c r="DG973" s="53">
        <v>0.18862493</v>
      </c>
      <c r="DH973" s="53">
        <v>0.10854018</v>
      </c>
      <c r="DI973" s="53">
        <v>0.26901046000000001</v>
      </c>
      <c r="DJ973" s="53">
        <v>-1.9368469999999999E-2</v>
      </c>
      <c r="DK973" s="53">
        <v>9.2068709999999998E-2</v>
      </c>
      <c r="DL973" s="53">
        <v>-0.68426695000000004</v>
      </c>
      <c r="DM973" s="53">
        <v>-1.1467598999999999</v>
      </c>
      <c r="DN973" s="53">
        <v>-1.5203150999999999</v>
      </c>
      <c r="DO973" s="53">
        <v>-1.2255947</v>
      </c>
      <c r="DP973" s="53">
        <v>-1.4181897000000001</v>
      </c>
      <c r="DQ973" s="53">
        <v>-1.2449478</v>
      </c>
      <c r="DR973" s="53">
        <v>-0.93370114000000004</v>
      </c>
      <c r="DS973" s="53">
        <v>1.198921E-2</v>
      </c>
      <c r="DT973" s="53">
        <v>0.23174547000000001</v>
      </c>
      <c r="DU973" s="53">
        <v>0.43270336999999998</v>
      </c>
      <c r="DV973" s="53">
        <v>0.43197205</v>
      </c>
      <c r="DW973" s="53">
        <v>0.15662329999999999</v>
      </c>
      <c r="DX973" s="53">
        <v>0.13289808</v>
      </c>
      <c r="DY973" s="53">
        <v>0.54104142</v>
      </c>
      <c r="DZ973" s="53">
        <v>0.61040285000000005</v>
      </c>
      <c r="EA973" s="53">
        <v>0.57060931999999998</v>
      </c>
      <c r="EB973" s="53">
        <v>0.60932609999999998</v>
      </c>
      <c r="EC973" s="53">
        <v>0.82220051000000005</v>
      </c>
      <c r="ED973" s="53">
        <v>0.86436422000000002</v>
      </c>
      <c r="EE973" s="53">
        <v>0.64944795</v>
      </c>
      <c r="EF973" s="53">
        <v>0.58669914000000001</v>
      </c>
      <c r="EG973" s="53">
        <v>0.75553720000000002</v>
      </c>
      <c r="EH973" s="53">
        <v>0.47415481999999998</v>
      </c>
      <c r="EI973" s="53">
        <v>0.60348915000000003</v>
      </c>
      <c r="EJ973" s="53">
        <v>-0.15159322</v>
      </c>
      <c r="EK973" s="53">
        <v>-0.62145355999999996</v>
      </c>
      <c r="EL973" s="53">
        <v>-0.97741502000000002</v>
      </c>
      <c r="EM973" s="53">
        <v>-0.69064966000000005</v>
      </c>
      <c r="EN973" s="53">
        <v>-0.88151950999999995</v>
      </c>
      <c r="EO973" s="53">
        <v>-0.67477690000000001</v>
      </c>
      <c r="EP973" s="53">
        <v>-0.36483652999999999</v>
      </c>
      <c r="EQ973" s="53">
        <v>0.51037811</v>
      </c>
      <c r="ER973" s="53">
        <v>0.71812472999999999</v>
      </c>
      <c r="ES973" s="53">
        <v>0.90432464000000001</v>
      </c>
      <c r="ET973" s="53">
        <v>0.91088979000000003</v>
      </c>
      <c r="EU973" s="53">
        <v>0.63377514000000001</v>
      </c>
      <c r="EV973" s="53">
        <v>0.61791910999999999</v>
      </c>
      <c r="EW973" s="53">
        <v>81.447760000000002</v>
      </c>
      <c r="EX973" s="53">
        <v>79.369439999999997</v>
      </c>
      <c r="EY973" s="53">
        <v>77.702709999999996</v>
      </c>
      <c r="EZ973" s="53">
        <v>76.32002</v>
      </c>
      <c r="FA973" s="53">
        <v>74.840350000000001</v>
      </c>
      <c r="FB973" s="53">
        <v>73.680459999999997</v>
      </c>
      <c r="FC973" s="53">
        <v>73.165109999999999</v>
      </c>
      <c r="FD973" s="53">
        <v>74.918559999999999</v>
      </c>
      <c r="FE973" s="53">
        <v>78.449330000000003</v>
      </c>
      <c r="FF973" s="53">
        <v>82.364400000000003</v>
      </c>
      <c r="FG973" s="53">
        <v>86.037840000000003</v>
      </c>
      <c r="FH973" s="53">
        <v>89.617729999999995</v>
      </c>
      <c r="FI973" s="53">
        <v>92.876149999999996</v>
      </c>
      <c r="FJ973" s="53">
        <v>95.646389999999997</v>
      </c>
      <c r="FK973" s="53">
        <v>97.932050000000004</v>
      </c>
      <c r="FL973" s="53">
        <v>99.717699999999994</v>
      </c>
      <c r="FM973" s="53">
        <v>100.7585</v>
      </c>
      <c r="FN973" s="53">
        <v>100.73650000000001</v>
      </c>
      <c r="FO973" s="53">
        <v>99.313059999999993</v>
      </c>
      <c r="FP973" s="53">
        <v>96.804789999999997</v>
      </c>
      <c r="FQ973" s="53">
        <v>93.179199999999994</v>
      </c>
      <c r="FR973" s="53">
        <v>90.123249999999999</v>
      </c>
      <c r="FS973" s="53">
        <v>87.21848</v>
      </c>
      <c r="FT973" s="53">
        <v>84.333929999999995</v>
      </c>
      <c r="FU973" s="53">
        <v>397</v>
      </c>
      <c r="FV973" s="53">
        <v>5714.1130000000003</v>
      </c>
      <c r="FW973" s="53">
        <v>173.28460000000001</v>
      </c>
      <c r="FX973" s="53">
        <v>1</v>
      </c>
    </row>
    <row r="974" spans="1:180" x14ac:dyDescent="0.3">
      <c r="A974" t="s">
        <v>174</v>
      </c>
      <c r="B974" t="s">
        <v>251</v>
      </c>
      <c r="C974" t="s">
        <v>0</v>
      </c>
      <c r="D974" t="s">
        <v>227</v>
      </c>
      <c r="E974" t="s">
        <v>190</v>
      </c>
      <c r="F974" t="s">
        <v>230</v>
      </c>
      <c r="G974" t="s">
        <v>243</v>
      </c>
      <c r="H974" s="53">
        <v>389</v>
      </c>
      <c r="I974" s="53">
        <v>2.62961</v>
      </c>
      <c r="J974" s="53">
        <v>2.6487866000000002</v>
      </c>
      <c r="K974" s="53">
        <v>2.6265263999999999</v>
      </c>
      <c r="L974" s="53">
        <v>2.6377389999999998</v>
      </c>
      <c r="M974" s="53">
        <v>2.6148921999999999</v>
      </c>
      <c r="N974" s="53">
        <v>2.6482953</v>
      </c>
      <c r="O974" s="53">
        <v>2.8620277999999999</v>
      </c>
      <c r="P974" s="53">
        <v>3.6294357000000002</v>
      </c>
      <c r="Q974" s="53">
        <v>3.6002681000000001</v>
      </c>
      <c r="R974" s="53">
        <v>3.4602008999999998</v>
      </c>
      <c r="S974" s="53">
        <v>3.4036088000000002</v>
      </c>
      <c r="T974" s="53">
        <v>3.1902905000000001</v>
      </c>
      <c r="U974" s="53">
        <v>3.236259</v>
      </c>
      <c r="V974" s="53">
        <v>3.0062145999999998</v>
      </c>
      <c r="W974" s="53">
        <v>2.4663102000000001</v>
      </c>
      <c r="X974" s="53">
        <v>2.6343627999999999</v>
      </c>
      <c r="Y974" s="53">
        <v>2.4384364000000001</v>
      </c>
      <c r="Z974" s="53">
        <v>2.377929</v>
      </c>
      <c r="AA974" s="53">
        <v>2.6251785999999999</v>
      </c>
      <c r="AB974" s="53">
        <v>2.6149016</v>
      </c>
      <c r="AC974" s="53">
        <v>2.7330587999999998</v>
      </c>
      <c r="AD974" s="53">
        <v>2.7556904000000002</v>
      </c>
      <c r="AE974" s="53">
        <v>2.7188905999999999</v>
      </c>
      <c r="AF974" s="53">
        <v>2.6880576999999999</v>
      </c>
      <c r="AG974" s="53">
        <v>-0.63821713000000002</v>
      </c>
      <c r="AH974" s="53">
        <v>-0.58480082</v>
      </c>
      <c r="AI974" s="53">
        <v>-0.60417379000000004</v>
      </c>
      <c r="AJ974" s="53">
        <v>-0.64635889999999996</v>
      </c>
      <c r="AK974" s="53">
        <v>-0.67257633000000006</v>
      </c>
      <c r="AL974" s="53">
        <v>-0.74123366999999996</v>
      </c>
      <c r="AM974" s="53">
        <v>-0.90923887999999997</v>
      </c>
      <c r="AN974" s="53">
        <v>-0.60316006</v>
      </c>
      <c r="AO974" s="53">
        <v>-0.91411226999999995</v>
      </c>
      <c r="AP974" s="53">
        <v>-1.1777512000000001</v>
      </c>
      <c r="AQ974" s="53">
        <v>-1.3499859999999999</v>
      </c>
      <c r="AR974" s="53">
        <v>-1.5191870000000001</v>
      </c>
      <c r="AS974" s="53">
        <v>-1.3815637999999999</v>
      </c>
      <c r="AT974" s="53">
        <v>-1.6983584</v>
      </c>
      <c r="AU974" s="53">
        <v>-2.1169017999999999</v>
      </c>
      <c r="AV974" s="53">
        <v>-1.6056067999999999</v>
      </c>
      <c r="AW974" s="53">
        <v>-1.4527329</v>
      </c>
      <c r="AX974" s="53">
        <v>-1.1885038999999999</v>
      </c>
      <c r="AY974" s="53">
        <v>-0.8654153</v>
      </c>
      <c r="AZ974" s="53">
        <v>-0.86572028000000001</v>
      </c>
      <c r="BA974" s="53">
        <v>-0.83649432000000001</v>
      </c>
      <c r="BB974" s="53">
        <v>-0.78418626999999996</v>
      </c>
      <c r="BC974" s="53">
        <v>-0.80081212999999996</v>
      </c>
      <c r="BD974" s="53">
        <v>-0.79970503000000004</v>
      </c>
      <c r="BE974" s="53">
        <v>-0.41604833000000002</v>
      </c>
      <c r="BF974" s="53">
        <v>-0.36241900999999999</v>
      </c>
      <c r="BG974" s="53">
        <v>-0.38443789</v>
      </c>
      <c r="BH974" s="53">
        <v>-0.42379371999999998</v>
      </c>
      <c r="BI974" s="53">
        <v>-0.45388402999999999</v>
      </c>
      <c r="BJ974" s="53">
        <v>-0.51630025000000002</v>
      </c>
      <c r="BK974" s="53">
        <v>-0.62385486000000001</v>
      </c>
      <c r="BL974" s="53">
        <v>-0.24300759999999999</v>
      </c>
      <c r="BM974" s="53">
        <v>-0.52905245000000001</v>
      </c>
      <c r="BN974" s="53">
        <v>-0.79186551999999999</v>
      </c>
      <c r="BO974" s="53">
        <v>-0.93165810999999998</v>
      </c>
      <c r="BP974" s="53">
        <v>-1.0998874000000001</v>
      </c>
      <c r="BQ974" s="53">
        <v>-0.97296291000000001</v>
      </c>
      <c r="BR974" s="53">
        <v>-1.2323983000000001</v>
      </c>
      <c r="BS974" s="53">
        <v>-1.6147452</v>
      </c>
      <c r="BT974" s="53">
        <v>-1.193147</v>
      </c>
      <c r="BU974" s="53">
        <v>-1.0752637</v>
      </c>
      <c r="BV974" s="53">
        <v>-0.81090901000000004</v>
      </c>
      <c r="BW974" s="53">
        <v>-0.47010999999999997</v>
      </c>
      <c r="BX974" s="53">
        <v>-0.46429951000000003</v>
      </c>
      <c r="BY974" s="53">
        <v>-0.50809234999999997</v>
      </c>
      <c r="BZ974" s="53">
        <v>-0.49187961000000002</v>
      </c>
      <c r="CA974" s="53">
        <v>-0.56577637999999997</v>
      </c>
      <c r="CB974" s="53">
        <v>-0.57615996000000003</v>
      </c>
      <c r="CC974" s="53">
        <v>-0.26217507000000001</v>
      </c>
      <c r="CD974" s="53">
        <v>-0.20839804000000001</v>
      </c>
      <c r="CE974" s="53">
        <v>-0.23224938000000001</v>
      </c>
      <c r="CF974" s="53">
        <v>-0.26964605000000003</v>
      </c>
      <c r="CG974" s="53">
        <v>-0.30241832000000002</v>
      </c>
      <c r="CH974" s="53">
        <v>-0.36051193999999998</v>
      </c>
      <c r="CI974" s="53">
        <v>-0.42619889999999999</v>
      </c>
      <c r="CJ974" s="53">
        <v>6.4328500000000004E-3</v>
      </c>
      <c r="CK974" s="53">
        <v>-0.26236135999999999</v>
      </c>
      <c r="CL974" s="53">
        <v>-0.52460189999999995</v>
      </c>
      <c r="CM974" s="53">
        <v>-0.64192547</v>
      </c>
      <c r="CN974" s="53">
        <v>-0.80948176999999999</v>
      </c>
      <c r="CO974" s="53">
        <v>-0.68996736000000003</v>
      </c>
      <c r="CP974" s="53">
        <v>-0.90967611000000004</v>
      </c>
      <c r="CQ974" s="53">
        <v>-1.2669531999999999</v>
      </c>
      <c r="CR974" s="53">
        <v>-0.90747865000000005</v>
      </c>
      <c r="CS974" s="53">
        <v>-0.81382962000000003</v>
      </c>
      <c r="CT974" s="53">
        <v>-0.54938781000000003</v>
      </c>
      <c r="CU974" s="53">
        <v>-0.19632242999999999</v>
      </c>
      <c r="CV974" s="53">
        <v>-0.18627658</v>
      </c>
      <c r="CW974" s="53">
        <v>-0.28064213999999998</v>
      </c>
      <c r="CX974" s="53">
        <v>-0.28942933999999998</v>
      </c>
      <c r="CY974" s="53">
        <v>-0.40299116000000001</v>
      </c>
      <c r="CZ974" s="53">
        <v>-0.42133290000000001</v>
      </c>
      <c r="DA974" s="53">
        <v>-0.10830168</v>
      </c>
      <c r="DB974" s="53">
        <v>-5.437707E-2</v>
      </c>
      <c r="DC974" s="53">
        <v>-8.0060829999999999E-2</v>
      </c>
      <c r="DD974" s="53">
        <v>-0.11549826000000001</v>
      </c>
      <c r="DE974" s="53">
        <v>-0.15095262000000001</v>
      </c>
      <c r="DF974" s="53">
        <v>-0.20472370000000001</v>
      </c>
      <c r="DG974" s="53">
        <v>-0.22854267</v>
      </c>
      <c r="DH974" s="53">
        <v>0.25587326999999999</v>
      </c>
      <c r="DI974" s="53">
        <v>4.3297600000000002E-3</v>
      </c>
      <c r="DJ974" s="53">
        <v>-0.25733847999999998</v>
      </c>
      <c r="DK974" s="53">
        <v>-0.35219270000000003</v>
      </c>
      <c r="DL974" s="53">
        <v>-0.51907614999999996</v>
      </c>
      <c r="DM974" s="53">
        <v>-0.40697140999999998</v>
      </c>
      <c r="DN974" s="53">
        <v>-0.58695354</v>
      </c>
      <c r="DO974" s="53">
        <v>-0.91916109999999995</v>
      </c>
      <c r="DP974" s="53">
        <v>-0.62181028000000005</v>
      </c>
      <c r="DQ974" s="53">
        <v>-0.55239556000000001</v>
      </c>
      <c r="DR974" s="53">
        <v>-0.28786654</v>
      </c>
      <c r="DS974" s="53">
        <v>7.7464989999999997E-2</v>
      </c>
      <c r="DT974" s="53">
        <v>9.1746309999999998E-2</v>
      </c>
      <c r="DU974" s="53">
        <v>-5.319202E-2</v>
      </c>
      <c r="DV974" s="53">
        <v>-8.6978920000000001E-2</v>
      </c>
      <c r="DW974" s="53">
        <v>-0.24020586999999999</v>
      </c>
      <c r="DX974" s="53">
        <v>-0.26650635</v>
      </c>
      <c r="DY974" s="53">
        <v>0.11386707</v>
      </c>
      <c r="DZ974" s="53">
        <v>0.16800474000000001</v>
      </c>
      <c r="EA974" s="53">
        <v>0.13967523000000001</v>
      </c>
      <c r="EB974" s="53">
        <v>0.10706669000000001</v>
      </c>
      <c r="EC974" s="53">
        <v>6.7739800000000003E-2</v>
      </c>
      <c r="ED974" s="53">
        <v>2.0209789999999998E-2</v>
      </c>
      <c r="EE974" s="53">
        <v>5.6841419999999997E-2</v>
      </c>
      <c r="EF974" s="53">
        <v>0.61602546000000002</v>
      </c>
      <c r="EG974" s="53">
        <v>0.38938939</v>
      </c>
      <c r="EH974" s="53">
        <v>0.12854750000000001</v>
      </c>
      <c r="EI974" s="53">
        <v>6.613521E-2</v>
      </c>
      <c r="EJ974" s="53">
        <v>-9.9776710000000005E-2</v>
      </c>
      <c r="EK974" s="53">
        <v>1.6296399999999999E-3</v>
      </c>
      <c r="EL974" s="53">
        <v>-0.12099367</v>
      </c>
      <c r="EM974" s="53">
        <v>-0.41700410999999998</v>
      </c>
      <c r="EN974" s="53">
        <v>-0.20935031000000001</v>
      </c>
      <c r="EO974" s="53">
        <v>-0.17492603000000001</v>
      </c>
      <c r="EP974" s="53">
        <v>8.9728489999999994E-2</v>
      </c>
      <c r="EQ974" s="53">
        <v>0.47277037</v>
      </c>
      <c r="ER974" s="53">
        <v>0.49316719999999997</v>
      </c>
      <c r="ES974" s="53">
        <v>0.27520983999999998</v>
      </c>
      <c r="ET974" s="53">
        <v>0.20532739</v>
      </c>
      <c r="EU974" s="53">
        <v>-5.1699299999999997E-3</v>
      </c>
      <c r="EV974" s="53">
        <v>-4.2961159999999998E-2</v>
      </c>
      <c r="EW974" s="53">
        <v>74.618440000000007</v>
      </c>
      <c r="EX974" s="53">
        <v>72.717339999999993</v>
      </c>
      <c r="EY974" s="53">
        <v>70.824119999999994</v>
      </c>
      <c r="EZ974" s="53">
        <v>69.05198</v>
      </c>
      <c r="FA974" s="53">
        <v>67.728759999999994</v>
      </c>
      <c r="FB974" s="53">
        <v>66.686220000000006</v>
      </c>
      <c r="FC974" s="53">
        <v>65.738849999999999</v>
      </c>
      <c r="FD974" s="53">
        <v>66.201480000000004</v>
      </c>
      <c r="FE974" s="53">
        <v>69.214160000000007</v>
      </c>
      <c r="FF974" s="53">
        <v>73.581599999999995</v>
      </c>
      <c r="FG974" s="53">
        <v>77.911370000000005</v>
      </c>
      <c r="FH974" s="53">
        <v>81.744500000000002</v>
      </c>
      <c r="FI974" s="53">
        <v>85.101669999999999</v>
      </c>
      <c r="FJ974" s="53">
        <v>88.220339999999993</v>
      </c>
      <c r="FK974" s="53">
        <v>90.482389999999995</v>
      </c>
      <c r="FL974" s="53">
        <v>92.068979999999996</v>
      </c>
      <c r="FM974" s="53">
        <v>92.801950000000005</v>
      </c>
      <c r="FN974" s="53">
        <v>92.167770000000004</v>
      </c>
      <c r="FO974" s="53">
        <v>90.261570000000006</v>
      </c>
      <c r="FP974" s="53">
        <v>86.844790000000003</v>
      </c>
      <c r="FQ974" s="53">
        <v>83.801950000000005</v>
      </c>
      <c r="FR974" s="53">
        <v>81.169989999999999</v>
      </c>
      <c r="FS974" s="53">
        <v>78.631770000000003</v>
      </c>
      <c r="FT974" s="53">
        <v>76.25273</v>
      </c>
      <c r="FU974" s="53">
        <v>396.2</v>
      </c>
      <c r="FV974" s="53">
        <v>2744.125</v>
      </c>
      <c r="FW974" s="53">
        <v>127.136</v>
      </c>
      <c r="FX974" s="53">
        <v>1</v>
      </c>
    </row>
    <row r="975" spans="1:180" x14ac:dyDescent="0.3">
      <c r="A975" t="s">
        <v>174</v>
      </c>
      <c r="B975" t="s">
        <v>251</v>
      </c>
      <c r="C975" t="s">
        <v>0</v>
      </c>
      <c r="D975" t="s">
        <v>248</v>
      </c>
      <c r="E975" t="s">
        <v>187</v>
      </c>
      <c r="F975" t="s">
        <v>230</v>
      </c>
      <c r="G975" t="s">
        <v>243</v>
      </c>
      <c r="H975" s="53">
        <v>389</v>
      </c>
      <c r="I975" s="53">
        <v>5.3779795000000004</v>
      </c>
      <c r="J975" s="53">
        <v>5.3914894000000002</v>
      </c>
      <c r="K975" s="53">
        <v>5.4228234000000004</v>
      </c>
      <c r="L975" s="53">
        <v>5.4294053</v>
      </c>
      <c r="M975" s="53">
        <v>5.4325561999999996</v>
      </c>
      <c r="N975" s="53">
        <v>5.7598568999999999</v>
      </c>
      <c r="O975" s="53">
        <v>5.7996670999999997</v>
      </c>
      <c r="P975" s="53">
        <v>5.8880596000000001</v>
      </c>
      <c r="Q975" s="53">
        <v>6.5519970000000001</v>
      </c>
      <c r="R975" s="53">
        <v>6.2019709000000001</v>
      </c>
      <c r="S975" s="53">
        <v>5.3551295999999997</v>
      </c>
      <c r="T975" s="53">
        <v>5.1836038999999996</v>
      </c>
      <c r="U975" s="53">
        <v>4.7264122000000004</v>
      </c>
      <c r="V975" s="53">
        <v>4.7305123</v>
      </c>
      <c r="W975" s="53">
        <v>4.8618154000000002</v>
      </c>
      <c r="X975" s="53">
        <v>4.7342544999999996</v>
      </c>
      <c r="Y975" s="53">
        <v>4.4291929000000003</v>
      </c>
      <c r="Z975" s="53">
        <v>4.1971543999999996</v>
      </c>
      <c r="AA975" s="53">
        <v>4.1795210000000003</v>
      </c>
      <c r="AB975" s="53">
        <v>4.2947233999999996</v>
      </c>
      <c r="AC975" s="53">
        <v>4.7766282000000002</v>
      </c>
      <c r="AD975" s="53">
        <v>5.037515</v>
      </c>
      <c r="AE975" s="53">
        <v>4.9434120000000004</v>
      </c>
      <c r="AF975" s="53">
        <v>4.8701477000000004</v>
      </c>
      <c r="AG975" s="53">
        <v>-1.0805062999999999</v>
      </c>
      <c r="AH975" s="53">
        <v>-1.0657032</v>
      </c>
      <c r="AI975" s="53">
        <v>-0.98997387999999997</v>
      </c>
      <c r="AJ975" s="53">
        <v>-0.90756384000000001</v>
      </c>
      <c r="AK975" s="53">
        <v>-0.87892294000000004</v>
      </c>
      <c r="AL975" s="53">
        <v>-0.56525395000000001</v>
      </c>
      <c r="AM975" s="53">
        <v>-0.79749161999999996</v>
      </c>
      <c r="AN975" s="53">
        <v>-0.81684358999999995</v>
      </c>
      <c r="AO975" s="53">
        <v>-0.19216009000000001</v>
      </c>
      <c r="AP975" s="53">
        <v>-0.66460260999999998</v>
      </c>
      <c r="AQ975" s="53">
        <v>-1.3322537999999999</v>
      </c>
      <c r="AR975" s="53">
        <v>-1.4458009999999999</v>
      </c>
      <c r="AS975" s="53">
        <v>-1.8428306999999999</v>
      </c>
      <c r="AT975" s="53">
        <v>-1.710647</v>
      </c>
      <c r="AU975" s="53">
        <v>-1.3951905</v>
      </c>
      <c r="AV975" s="53">
        <v>-1.3162118</v>
      </c>
      <c r="AW975" s="53">
        <v>-1.2561853000000001</v>
      </c>
      <c r="AX975" s="53">
        <v>-1.0900327999999999</v>
      </c>
      <c r="AY975" s="53">
        <v>-1.0280663000000001</v>
      </c>
      <c r="AZ975" s="53">
        <v>-0.7776923</v>
      </c>
      <c r="BA975" s="53">
        <v>-0.43752229999999998</v>
      </c>
      <c r="BB975" s="53">
        <v>-0.29136255999999999</v>
      </c>
      <c r="BC975" s="53">
        <v>-0.39676171999999998</v>
      </c>
      <c r="BD975" s="53">
        <v>-0.4707962</v>
      </c>
      <c r="BE975" s="53">
        <v>-0.60896744999999997</v>
      </c>
      <c r="BF975" s="53">
        <v>-0.59213852</v>
      </c>
      <c r="BG975" s="53">
        <v>-0.52529121000000001</v>
      </c>
      <c r="BH975" s="53">
        <v>-0.45323479</v>
      </c>
      <c r="BI975" s="53">
        <v>-0.43061210999999999</v>
      </c>
      <c r="BJ975" s="53">
        <v>-0.1200007</v>
      </c>
      <c r="BK975" s="53">
        <v>-0.30914005</v>
      </c>
      <c r="BL975" s="53">
        <v>-0.28258493000000001</v>
      </c>
      <c r="BM975" s="53">
        <v>0.32877509999999999</v>
      </c>
      <c r="BN975" s="53">
        <v>-0.11292455999999999</v>
      </c>
      <c r="BO975" s="53">
        <v>-0.84516163</v>
      </c>
      <c r="BP975" s="53">
        <v>-0.93076652000000004</v>
      </c>
      <c r="BQ975" s="53">
        <v>-1.3037742999999999</v>
      </c>
      <c r="BR975" s="53">
        <v>-1.1701653000000001</v>
      </c>
      <c r="BS975" s="53">
        <v>-0.85714672000000003</v>
      </c>
      <c r="BT975" s="53">
        <v>-0.79114859000000004</v>
      </c>
      <c r="BU975" s="53">
        <v>-0.74969129999999995</v>
      </c>
      <c r="BV975" s="53">
        <v>-0.56387611999999998</v>
      </c>
      <c r="BW975" s="53">
        <v>-0.51171082999999995</v>
      </c>
      <c r="BX975" s="53">
        <v>-0.28551974000000002</v>
      </c>
      <c r="BY975" s="53">
        <v>3.2234720000000001E-2</v>
      </c>
      <c r="BZ975" s="53">
        <v>0.18340166999999999</v>
      </c>
      <c r="CA975" s="53">
        <v>7.4171100000000004E-2</v>
      </c>
      <c r="CB975" s="53">
        <v>6.2012400000000002E-3</v>
      </c>
      <c r="CC975" s="53">
        <v>-0.28238136000000003</v>
      </c>
      <c r="CD975" s="53">
        <v>-0.26414913000000001</v>
      </c>
      <c r="CE975" s="53">
        <v>-0.20345315</v>
      </c>
      <c r="CF975" s="53">
        <v>-0.13856779</v>
      </c>
      <c r="CG975" s="53">
        <v>-0.1201134</v>
      </c>
      <c r="CH975" s="53">
        <v>0.18838041</v>
      </c>
      <c r="CI975" s="53">
        <v>2.909074E-2</v>
      </c>
      <c r="CJ975" s="53">
        <v>8.7440980000000001E-2</v>
      </c>
      <c r="CK975" s="53">
        <v>0.68957329999999994</v>
      </c>
      <c r="CL975" s="53">
        <v>0.26916610000000002</v>
      </c>
      <c r="CM975" s="53">
        <v>-0.50780292999999999</v>
      </c>
      <c r="CN975" s="53">
        <v>-0.57405508000000005</v>
      </c>
      <c r="CO975" s="53">
        <v>-0.93042575999999999</v>
      </c>
      <c r="CP975" s="53">
        <v>-0.79582903999999999</v>
      </c>
      <c r="CQ975" s="53">
        <v>-0.48449911000000001</v>
      </c>
      <c r="CR975" s="53">
        <v>-0.42749115999999998</v>
      </c>
      <c r="CS975" s="53">
        <v>-0.39889538000000002</v>
      </c>
      <c r="CT975" s="53">
        <v>-0.19946119000000001</v>
      </c>
      <c r="CU975" s="53">
        <v>-0.15408448999999999</v>
      </c>
      <c r="CV975" s="53">
        <v>5.5357539999999997E-2</v>
      </c>
      <c r="CW975" s="53">
        <v>0.35758708</v>
      </c>
      <c r="CX975" s="53">
        <v>0.51222197000000003</v>
      </c>
      <c r="CY975" s="53">
        <v>0.40033779000000003</v>
      </c>
      <c r="CZ975" s="53">
        <v>0.33656817</v>
      </c>
      <c r="DA975" s="53">
        <v>4.4204830000000001E-2</v>
      </c>
      <c r="DB975" s="53">
        <v>6.3840350000000004E-2</v>
      </c>
      <c r="DC975" s="53">
        <v>0.11838484000000001</v>
      </c>
      <c r="DD975" s="53">
        <v>0.17609921000000001</v>
      </c>
      <c r="DE975" s="53">
        <v>0.19038524000000001</v>
      </c>
      <c r="DF975" s="53">
        <v>0.49676155999999999</v>
      </c>
      <c r="DG975" s="53">
        <v>0.36732154</v>
      </c>
      <c r="DH975" s="53">
        <v>0.45746671999999999</v>
      </c>
      <c r="DI975" s="53">
        <v>1.0503712000000001</v>
      </c>
      <c r="DJ975" s="53">
        <v>0.65125679999999997</v>
      </c>
      <c r="DK975" s="53">
        <v>-0.17044446999999999</v>
      </c>
      <c r="DL975" s="53">
        <v>-0.21734398999999999</v>
      </c>
      <c r="DM975" s="53">
        <v>-0.55707717000000001</v>
      </c>
      <c r="DN975" s="53">
        <v>-0.42149278000000001</v>
      </c>
      <c r="DO975" s="53">
        <v>-0.11185154</v>
      </c>
      <c r="DP975" s="53">
        <v>-6.3834009999999997E-2</v>
      </c>
      <c r="DQ975" s="53">
        <v>-4.8099339999999997E-2</v>
      </c>
      <c r="DR975" s="53">
        <v>0.16495354000000001</v>
      </c>
      <c r="DS975" s="53">
        <v>0.20354172000000001</v>
      </c>
      <c r="DT975" s="53">
        <v>0.39623501</v>
      </c>
      <c r="DU975" s="53">
        <v>0.68293928999999998</v>
      </c>
      <c r="DV975" s="53">
        <v>0.84104212</v>
      </c>
      <c r="DW975" s="53">
        <v>0.72650418000000005</v>
      </c>
      <c r="DX975" s="53">
        <v>0.66693504999999997</v>
      </c>
      <c r="DY975" s="53">
        <v>0.51574359999999997</v>
      </c>
      <c r="DZ975" s="53">
        <v>0.53740505999999999</v>
      </c>
      <c r="EA975" s="53">
        <v>0.58306782000000001</v>
      </c>
      <c r="EB975" s="53">
        <v>0.63042818</v>
      </c>
      <c r="EC975" s="53">
        <v>0.63869598999999999</v>
      </c>
      <c r="ED975" s="53">
        <v>0.94201484999999996</v>
      </c>
      <c r="EE975" s="53">
        <v>0.85567318999999997</v>
      </c>
      <c r="EF975" s="53">
        <v>0.99172554999999996</v>
      </c>
      <c r="EG975" s="53">
        <v>1.5713064000000001</v>
      </c>
      <c r="EH975" s="53">
        <v>1.2029350000000001</v>
      </c>
      <c r="EI975" s="53">
        <v>0.31664771000000003</v>
      </c>
      <c r="EJ975" s="53">
        <v>0.29769037999999998</v>
      </c>
      <c r="EK975" s="53">
        <v>-1.8020890000000001E-2</v>
      </c>
      <c r="EL975" s="53">
        <v>0.11898888000000001</v>
      </c>
      <c r="EM975" s="53">
        <v>0.42619228999999997</v>
      </c>
      <c r="EN975" s="53">
        <v>0.46122912999999999</v>
      </c>
      <c r="EO975" s="53">
        <v>0.45839448999999999</v>
      </c>
      <c r="EP975" s="53">
        <v>0.69111062999999995</v>
      </c>
      <c r="EQ975" s="53">
        <v>0.71989702</v>
      </c>
      <c r="ER975" s="53">
        <v>0.88840754</v>
      </c>
      <c r="ES975" s="53">
        <v>1.1526965</v>
      </c>
      <c r="ET975" s="53">
        <v>1.3158065000000001</v>
      </c>
      <c r="EU975" s="53">
        <v>1.1974373</v>
      </c>
      <c r="EV975" s="53">
        <v>1.1439326999999999</v>
      </c>
      <c r="EW975" s="53">
        <v>79.813860000000005</v>
      </c>
      <c r="EX975" s="53">
        <v>77.84</v>
      </c>
      <c r="EY975" s="53">
        <v>75.826139999999995</v>
      </c>
      <c r="EZ975" s="53">
        <v>73.9863</v>
      </c>
      <c r="FA975" s="53">
        <v>72.646929999999998</v>
      </c>
      <c r="FB975" s="53">
        <v>71.485979999999998</v>
      </c>
      <c r="FC975" s="53">
        <v>71.356539999999995</v>
      </c>
      <c r="FD975" s="53">
        <v>73.709450000000004</v>
      </c>
      <c r="FE975" s="53">
        <v>77.240939999999995</v>
      </c>
      <c r="FF975" s="53">
        <v>80.937640000000002</v>
      </c>
      <c r="FG975" s="53">
        <v>84.549449999999993</v>
      </c>
      <c r="FH975" s="53">
        <v>87.821569999999994</v>
      </c>
      <c r="FI975" s="53">
        <v>90.924409999999995</v>
      </c>
      <c r="FJ975" s="53">
        <v>93.862210000000005</v>
      </c>
      <c r="FK975" s="53">
        <v>96.232759999999999</v>
      </c>
      <c r="FL975" s="53">
        <v>97.884569999999997</v>
      </c>
      <c r="FM975" s="53">
        <v>98.56362</v>
      </c>
      <c r="FN975" s="53">
        <v>98.041730000000001</v>
      </c>
      <c r="FO975" s="53">
        <v>95.903469999999999</v>
      </c>
      <c r="FP975" s="53">
        <v>93.859690000000001</v>
      </c>
      <c r="FQ975" s="53">
        <v>90.828980000000001</v>
      </c>
      <c r="FR975" s="53">
        <v>87.149919999999995</v>
      </c>
      <c r="FS975" s="53">
        <v>83.645200000000003</v>
      </c>
      <c r="FT975" s="53">
        <v>80.497159999999994</v>
      </c>
      <c r="FU975" s="53">
        <v>396.93329999999997</v>
      </c>
      <c r="FV975" s="53">
        <v>5229.3779999999997</v>
      </c>
      <c r="FW975" s="53">
        <v>176.79949999999999</v>
      </c>
      <c r="FX975" s="53">
        <v>1</v>
      </c>
    </row>
    <row r="976" spans="1:180" x14ac:dyDescent="0.3">
      <c r="A976" t="s">
        <v>174</v>
      </c>
      <c r="B976" t="s">
        <v>251</v>
      </c>
      <c r="C976" t="s">
        <v>0</v>
      </c>
      <c r="D976" t="s">
        <v>248</v>
      </c>
      <c r="E976" t="s">
        <v>188</v>
      </c>
      <c r="F976" t="s">
        <v>230</v>
      </c>
      <c r="G976" t="s">
        <v>243</v>
      </c>
      <c r="H976" s="53">
        <v>389</v>
      </c>
      <c r="I976" s="53">
        <v>6.4028194000000003</v>
      </c>
      <c r="J976" s="53">
        <v>6.4103270999999999</v>
      </c>
      <c r="K976" s="53">
        <v>6.4420850999999999</v>
      </c>
      <c r="L976" s="53">
        <v>6.4358532999999998</v>
      </c>
      <c r="M976" s="53">
        <v>6.5480486999999998</v>
      </c>
      <c r="N976" s="53">
        <v>6.6718828999999999</v>
      </c>
      <c r="O976" s="53">
        <v>6.8487106999999998</v>
      </c>
      <c r="P976" s="53">
        <v>6.6915779999999998</v>
      </c>
      <c r="Q976" s="53">
        <v>6.9788895000000002</v>
      </c>
      <c r="R976" s="53">
        <v>7.1241032000000004</v>
      </c>
      <c r="S976" s="53">
        <v>7.1047776999999996</v>
      </c>
      <c r="T976" s="53">
        <v>6.8424867000000003</v>
      </c>
      <c r="U976" s="53">
        <v>6.4277348999999999</v>
      </c>
      <c r="V976" s="53">
        <v>6.5117978000000001</v>
      </c>
      <c r="W976" s="53">
        <v>6.0076343000000003</v>
      </c>
      <c r="X976" s="53">
        <v>5.8134921999999998</v>
      </c>
      <c r="Y976" s="53">
        <v>5.6196691000000003</v>
      </c>
      <c r="Z976" s="53">
        <v>5.2195086000000002</v>
      </c>
      <c r="AA976" s="53">
        <v>5.2849383999999997</v>
      </c>
      <c r="AB976" s="53">
        <v>5.2348663999999996</v>
      </c>
      <c r="AC976" s="53">
        <v>5.7570794000000003</v>
      </c>
      <c r="AD976" s="53">
        <v>5.9076263000000004</v>
      </c>
      <c r="AE976" s="53">
        <v>5.6590085999999999</v>
      </c>
      <c r="AF976" s="53">
        <v>5.7006122000000001</v>
      </c>
      <c r="AG976" s="53">
        <v>-0.39532709999999999</v>
      </c>
      <c r="AH976" s="53">
        <v>-0.37470732000000001</v>
      </c>
      <c r="AI976" s="53">
        <v>-0.38907469</v>
      </c>
      <c r="AJ976" s="53">
        <v>-0.40808939999999999</v>
      </c>
      <c r="AK976" s="53">
        <v>-0.2619496</v>
      </c>
      <c r="AL976" s="53">
        <v>-0.25430438999999999</v>
      </c>
      <c r="AM976" s="53">
        <v>-0.24226337000000001</v>
      </c>
      <c r="AN976" s="53">
        <v>-0.58361903000000004</v>
      </c>
      <c r="AO976" s="53">
        <v>-0.43096375999999997</v>
      </c>
      <c r="AP976" s="53">
        <v>-0.35901522000000002</v>
      </c>
      <c r="AQ976" s="53">
        <v>-0.37556620000000002</v>
      </c>
      <c r="AR976" s="53">
        <v>-0.58534892000000005</v>
      </c>
      <c r="AS976" s="53">
        <v>-0.84071847</v>
      </c>
      <c r="AT976" s="53">
        <v>-0.64440923000000006</v>
      </c>
      <c r="AU976" s="53">
        <v>-0.84924962999999998</v>
      </c>
      <c r="AV976" s="53">
        <v>-0.77294067</v>
      </c>
      <c r="AW976" s="53">
        <v>-0.47778419</v>
      </c>
      <c r="AX976" s="53">
        <v>-0.45540152</v>
      </c>
      <c r="AY976" s="53">
        <v>-0.38218943</v>
      </c>
      <c r="AZ976" s="53">
        <v>-0.36670960000000002</v>
      </c>
      <c r="BA976" s="53">
        <v>-0.14645282000000001</v>
      </c>
      <c r="BB976" s="53">
        <v>-2.127122E-2</v>
      </c>
      <c r="BC976" s="53">
        <v>-0.28110844000000001</v>
      </c>
      <c r="BD976" s="53">
        <v>-0.30131270999999998</v>
      </c>
      <c r="BE976" s="53">
        <v>7.9108479999999995E-2</v>
      </c>
      <c r="BF976" s="53">
        <v>9.5463629999999994E-2</v>
      </c>
      <c r="BG976" s="53">
        <v>8.9807769999999995E-2</v>
      </c>
      <c r="BH976" s="53">
        <v>7.0291599999999996E-2</v>
      </c>
      <c r="BI976" s="53">
        <v>0.18480125999999999</v>
      </c>
      <c r="BJ976" s="53">
        <v>0.20917533999999999</v>
      </c>
      <c r="BK976" s="53">
        <v>0.21285924000000001</v>
      </c>
      <c r="BL976" s="53">
        <v>-0.13825243000000001</v>
      </c>
      <c r="BM976" s="53">
        <v>1.8795160000000002E-2</v>
      </c>
      <c r="BN976" s="53">
        <v>9.3093770000000006E-2</v>
      </c>
      <c r="BO976" s="53">
        <v>8.2367399999999993E-2</v>
      </c>
      <c r="BP976" s="53">
        <v>-7.6448539999999995E-2</v>
      </c>
      <c r="BQ976" s="53">
        <v>-0.31087308000000002</v>
      </c>
      <c r="BR976" s="53">
        <v>-0.12145817</v>
      </c>
      <c r="BS976" s="53">
        <v>-0.35880726000000002</v>
      </c>
      <c r="BT976" s="53">
        <v>-0.29081425999999999</v>
      </c>
      <c r="BU976" s="53">
        <v>-3.53126E-3</v>
      </c>
      <c r="BV976" s="53">
        <v>1.494756E-2</v>
      </c>
      <c r="BW976" s="53">
        <v>7.1370100000000006E-2</v>
      </c>
      <c r="BX976" s="53">
        <v>8.3885790000000002E-2</v>
      </c>
      <c r="BY976" s="53">
        <v>0.28895927999999999</v>
      </c>
      <c r="BZ976" s="53">
        <v>0.41231354999999997</v>
      </c>
      <c r="CA976" s="53">
        <v>0.15187302999999999</v>
      </c>
      <c r="CB976" s="53">
        <v>0.14669836</v>
      </c>
      <c r="CC976" s="53">
        <v>0.40770116000000001</v>
      </c>
      <c r="CD976" s="53">
        <v>0.42110260999999999</v>
      </c>
      <c r="CE976" s="53">
        <v>0.42148033000000001</v>
      </c>
      <c r="CF976" s="53">
        <v>0.40161682999999998</v>
      </c>
      <c r="CG976" s="53">
        <v>0.49421944000000001</v>
      </c>
      <c r="CH976" s="53">
        <v>0.53018016000000001</v>
      </c>
      <c r="CI976" s="53">
        <v>0.52807567</v>
      </c>
      <c r="CJ976" s="53">
        <v>0.17020718000000001</v>
      </c>
      <c r="CK976" s="53">
        <v>0.3302969</v>
      </c>
      <c r="CL976" s="53">
        <v>0.40622297000000002</v>
      </c>
      <c r="CM976" s="53">
        <v>0.39953062</v>
      </c>
      <c r="CN976" s="53">
        <v>0.27601420999999998</v>
      </c>
      <c r="CO976" s="53">
        <v>5.6096210000000001E-2</v>
      </c>
      <c r="CP976" s="53">
        <v>0.24073615000000001</v>
      </c>
      <c r="CQ976" s="53">
        <v>-1.9128450000000002E-2</v>
      </c>
      <c r="CR976" s="53">
        <v>4.3105089999999999E-2</v>
      </c>
      <c r="CS976" s="53">
        <v>0.32493473</v>
      </c>
      <c r="CT976" s="53">
        <v>0.34070992999999999</v>
      </c>
      <c r="CU976" s="53">
        <v>0.38550402</v>
      </c>
      <c r="CV976" s="53">
        <v>0.3959666</v>
      </c>
      <c r="CW976" s="53">
        <v>0.59052417000000001</v>
      </c>
      <c r="CX976" s="53">
        <v>0.71261299</v>
      </c>
      <c r="CY976" s="53">
        <v>0.45175464999999998</v>
      </c>
      <c r="CZ976" s="53">
        <v>0.45698941999999998</v>
      </c>
      <c r="DA976" s="53">
        <v>0.73629334999999996</v>
      </c>
      <c r="DB976" s="53">
        <v>0.74674152000000005</v>
      </c>
      <c r="DC976" s="53">
        <v>0.75315301000000001</v>
      </c>
      <c r="DD976" s="53">
        <v>0.73294174000000001</v>
      </c>
      <c r="DE976" s="53">
        <v>0.80363781999999995</v>
      </c>
      <c r="DF976" s="53">
        <v>0.85118452</v>
      </c>
      <c r="DG976" s="53">
        <v>0.84329209000000005</v>
      </c>
      <c r="DH976" s="53">
        <v>0.47866682999999999</v>
      </c>
      <c r="DI976" s="53">
        <v>0.64179865000000003</v>
      </c>
      <c r="DJ976" s="53">
        <v>0.71935241999999999</v>
      </c>
      <c r="DK976" s="53">
        <v>0.71669437999999996</v>
      </c>
      <c r="DL976" s="53">
        <v>0.62847695999999997</v>
      </c>
      <c r="DM976" s="53">
        <v>0.42306550999999998</v>
      </c>
      <c r="DN976" s="53">
        <v>0.60293054999999995</v>
      </c>
      <c r="DO976" s="53">
        <v>0.32055039000000002</v>
      </c>
      <c r="DP976" s="53">
        <v>0.37702444000000002</v>
      </c>
      <c r="DQ976" s="53">
        <v>0.65340058000000001</v>
      </c>
      <c r="DR976" s="53">
        <v>0.66647252999999995</v>
      </c>
      <c r="DS976" s="53">
        <v>0.69963788999999998</v>
      </c>
      <c r="DT976" s="53">
        <v>0.70804769000000001</v>
      </c>
      <c r="DU976" s="53">
        <v>0.89208942000000002</v>
      </c>
      <c r="DV976" s="53">
        <v>1.012912</v>
      </c>
      <c r="DW976" s="53">
        <v>0.75163630000000003</v>
      </c>
      <c r="DX976" s="53">
        <v>0.76728032999999995</v>
      </c>
      <c r="DY976" s="53">
        <v>1.2107289999999999</v>
      </c>
      <c r="DZ976" s="53">
        <v>1.2169125999999999</v>
      </c>
      <c r="EA976" s="53">
        <v>1.2320354</v>
      </c>
      <c r="EB976" s="53">
        <v>1.2113227</v>
      </c>
      <c r="EC976" s="53">
        <v>1.2503888000000001</v>
      </c>
      <c r="ED976" s="53">
        <v>1.3146644000000001</v>
      </c>
      <c r="EE976" s="53">
        <v>1.2984146999999999</v>
      </c>
      <c r="EF976" s="53">
        <v>0.92403332000000005</v>
      </c>
      <c r="EG976" s="53">
        <v>1.0915577000000001</v>
      </c>
      <c r="EH976" s="53">
        <v>1.1714614000000001</v>
      </c>
      <c r="EI976" s="53">
        <v>1.1746278999999999</v>
      </c>
      <c r="EJ976" s="53">
        <v>1.1373773</v>
      </c>
      <c r="EK976" s="53">
        <v>0.95291073999999998</v>
      </c>
      <c r="EL976" s="53">
        <v>1.1258815</v>
      </c>
      <c r="EM976" s="53">
        <v>0.81099264999999998</v>
      </c>
      <c r="EN976" s="53">
        <v>0.85915085000000002</v>
      </c>
      <c r="EO976" s="53">
        <v>1.1276534</v>
      </c>
      <c r="EP976" s="53">
        <v>1.1368214000000001</v>
      </c>
      <c r="EQ976" s="53">
        <v>1.1531975000000001</v>
      </c>
      <c r="ER976" s="53">
        <v>1.1586430999999999</v>
      </c>
      <c r="ES976" s="53">
        <v>1.3275014000000001</v>
      </c>
      <c r="ET976" s="53">
        <v>1.4464969000000001</v>
      </c>
      <c r="EU976" s="53">
        <v>1.1846178000000001</v>
      </c>
      <c r="EV976" s="53">
        <v>1.2152916</v>
      </c>
      <c r="EW976" s="53">
        <v>83.658940000000001</v>
      </c>
      <c r="EX976" s="53">
        <v>81.301770000000005</v>
      </c>
      <c r="EY976" s="53">
        <v>79.108940000000004</v>
      </c>
      <c r="EZ976" s="53">
        <v>77.412599999999998</v>
      </c>
      <c r="FA976" s="53">
        <v>75.926829999999995</v>
      </c>
      <c r="FB976" s="53">
        <v>74.548230000000004</v>
      </c>
      <c r="FC976" s="53">
        <v>74.112589999999997</v>
      </c>
      <c r="FD976" s="53">
        <v>75.944839999999999</v>
      </c>
      <c r="FE976" s="53">
        <v>79.137659999999997</v>
      </c>
      <c r="FF976" s="53">
        <v>82.512600000000006</v>
      </c>
      <c r="FG976" s="53">
        <v>86.208939999999998</v>
      </c>
      <c r="FH976" s="53">
        <v>90.137540000000001</v>
      </c>
      <c r="FI976" s="53">
        <v>93.919650000000004</v>
      </c>
      <c r="FJ976" s="53">
        <v>96.630229999999997</v>
      </c>
      <c r="FK976" s="53">
        <v>98.733630000000005</v>
      </c>
      <c r="FL976" s="53">
        <v>100.5194</v>
      </c>
      <c r="FM976" s="53">
        <v>101.0766</v>
      </c>
      <c r="FN976" s="53">
        <v>100.7052</v>
      </c>
      <c r="FO976" s="53">
        <v>99.373180000000005</v>
      </c>
      <c r="FP976" s="53">
        <v>97.280600000000007</v>
      </c>
      <c r="FQ976" s="53">
        <v>94.009450000000001</v>
      </c>
      <c r="FR976" s="53">
        <v>91.073930000000004</v>
      </c>
      <c r="FS976" s="53">
        <v>87.698740000000001</v>
      </c>
      <c r="FT976" s="53">
        <v>84.827079999999995</v>
      </c>
      <c r="FU976" s="53">
        <v>397</v>
      </c>
      <c r="FV976" s="53">
        <v>5714.1130000000003</v>
      </c>
      <c r="FW976" s="53">
        <v>173.28460000000001</v>
      </c>
      <c r="FX976" s="53">
        <v>1</v>
      </c>
    </row>
    <row r="977" spans="1:180" x14ac:dyDescent="0.3">
      <c r="A977" t="s">
        <v>174</v>
      </c>
      <c r="B977" t="s">
        <v>251</v>
      </c>
      <c r="C977" t="s">
        <v>0</v>
      </c>
      <c r="D977" t="s">
        <v>248</v>
      </c>
      <c r="E977" t="s">
        <v>190</v>
      </c>
      <c r="F977" t="s">
        <v>230</v>
      </c>
      <c r="G977" t="s">
        <v>243</v>
      </c>
      <c r="H977" s="53">
        <v>389</v>
      </c>
      <c r="I977" s="53">
        <v>2.3622857000000002</v>
      </c>
      <c r="J977" s="53">
        <v>2.3432411000000002</v>
      </c>
      <c r="K977" s="53">
        <v>2.3283140000000002</v>
      </c>
      <c r="L977" s="53">
        <v>2.3280145000000001</v>
      </c>
      <c r="M977" s="53">
        <v>2.2786791000000002</v>
      </c>
      <c r="N977" s="53">
        <v>2.3864394999999998</v>
      </c>
      <c r="O977" s="53">
        <v>2.8137365999999999</v>
      </c>
      <c r="P977" s="53">
        <v>3.2630425000000001</v>
      </c>
      <c r="Q977" s="53">
        <v>3.2090049</v>
      </c>
      <c r="R977" s="53">
        <v>2.8143267000000001</v>
      </c>
      <c r="S977" s="53">
        <v>2.7976790999999999</v>
      </c>
      <c r="T977" s="53">
        <v>2.6600917000000002</v>
      </c>
      <c r="U977" s="53">
        <v>2.6010217</v>
      </c>
      <c r="V977" s="53">
        <v>2.6561842000000002</v>
      </c>
      <c r="W977" s="53">
        <v>2.328633</v>
      </c>
      <c r="X977" s="53">
        <v>2.5619458000000002</v>
      </c>
      <c r="Y977" s="53">
        <v>2.4201787000000001</v>
      </c>
      <c r="Z977" s="53">
        <v>2.2629830000000002</v>
      </c>
      <c r="AA977" s="53">
        <v>2.2416615000000002</v>
      </c>
      <c r="AB977" s="53">
        <v>2.0523551000000002</v>
      </c>
      <c r="AC977" s="53">
        <v>1.9578024000000001</v>
      </c>
      <c r="AD977" s="53">
        <v>1.8839511</v>
      </c>
      <c r="AE977" s="53">
        <v>1.8629614999999999</v>
      </c>
      <c r="AF977" s="53">
        <v>1.9812501</v>
      </c>
      <c r="AG977" s="53">
        <v>-0.89483844999999995</v>
      </c>
      <c r="AH977" s="53">
        <v>-0.89880473000000005</v>
      </c>
      <c r="AI977" s="53">
        <v>-0.87551257999999998</v>
      </c>
      <c r="AJ977" s="53">
        <v>-0.89736815000000003</v>
      </c>
      <c r="AK977" s="53">
        <v>-0.89558031000000005</v>
      </c>
      <c r="AL977" s="53">
        <v>-0.84380518999999998</v>
      </c>
      <c r="AM977" s="53">
        <v>-0.62169474000000002</v>
      </c>
      <c r="AN977" s="53">
        <v>-0.38433632000000001</v>
      </c>
      <c r="AO977" s="53">
        <v>-0.51425527999999998</v>
      </c>
      <c r="AP977" s="53">
        <v>-0.88894202</v>
      </c>
      <c r="AQ977" s="53">
        <v>-0.98358261000000002</v>
      </c>
      <c r="AR977" s="53">
        <v>-1.1303300999999999</v>
      </c>
      <c r="AS977" s="53">
        <v>-1.015523</v>
      </c>
      <c r="AT977" s="53">
        <v>-0.85374218999999996</v>
      </c>
      <c r="AU977" s="53">
        <v>-1.1012367999999999</v>
      </c>
      <c r="AV977" s="53">
        <v>-0.75951082999999997</v>
      </c>
      <c r="AW977" s="53">
        <v>-0.79336783</v>
      </c>
      <c r="AX977" s="53">
        <v>-0.59374081000000001</v>
      </c>
      <c r="AY977" s="53">
        <v>-0.51880852</v>
      </c>
      <c r="AZ977" s="53">
        <v>-0.63212460999999998</v>
      </c>
      <c r="BA977" s="53">
        <v>-0.77135509999999996</v>
      </c>
      <c r="BB977" s="53">
        <v>-0.89987952999999998</v>
      </c>
      <c r="BC977" s="53">
        <v>-0.91300128000000003</v>
      </c>
      <c r="BD977" s="53">
        <v>-0.74945479000000004</v>
      </c>
      <c r="BE977" s="53">
        <v>-0.61260146999999998</v>
      </c>
      <c r="BF977" s="53">
        <v>-0.61890911000000004</v>
      </c>
      <c r="BG977" s="53">
        <v>-0.59798441000000002</v>
      </c>
      <c r="BH977" s="53">
        <v>-0.62230742000000006</v>
      </c>
      <c r="BI977" s="53">
        <v>-0.61951518000000005</v>
      </c>
      <c r="BJ977" s="53">
        <v>-0.55942634999999996</v>
      </c>
      <c r="BK977" s="53">
        <v>-0.30068003999999998</v>
      </c>
      <c r="BL977" s="53">
        <v>-1.401489E-2</v>
      </c>
      <c r="BM977" s="53">
        <v>-9.4714229999999996E-2</v>
      </c>
      <c r="BN977" s="53">
        <v>-0.48032863999999997</v>
      </c>
      <c r="BO977" s="53">
        <v>-0.52596301000000001</v>
      </c>
      <c r="BP977" s="53">
        <v>-0.67269964999999998</v>
      </c>
      <c r="BQ977" s="53">
        <v>-0.61789499000000003</v>
      </c>
      <c r="BR977" s="53">
        <v>-0.47212307999999997</v>
      </c>
      <c r="BS977" s="53">
        <v>-0.73184709999999997</v>
      </c>
      <c r="BT977" s="53">
        <v>-0.37595158000000001</v>
      </c>
      <c r="BU977" s="53">
        <v>-0.38958971999999997</v>
      </c>
      <c r="BV977" s="53">
        <v>-0.21767654</v>
      </c>
      <c r="BW977" s="53">
        <v>-0.13656786000000001</v>
      </c>
      <c r="BX977" s="53">
        <v>-0.25827958000000001</v>
      </c>
      <c r="BY977" s="53">
        <v>-0.45113225000000001</v>
      </c>
      <c r="BZ977" s="53">
        <v>-0.58073032000000002</v>
      </c>
      <c r="CA977" s="53">
        <v>-0.63201918999999995</v>
      </c>
      <c r="CB977" s="53">
        <v>-0.48706807000000002</v>
      </c>
      <c r="CC977" s="53">
        <v>-0.41712510000000003</v>
      </c>
      <c r="CD977" s="53">
        <v>-0.42505446000000002</v>
      </c>
      <c r="CE977" s="53">
        <v>-0.4057694</v>
      </c>
      <c r="CF977" s="53">
        <v>-0.43180088999999999</v>
      </c>
      <c r="CG977" s="53">
        <v>-0.42831351000000001</v>
      </c>
      <c r="CH977" s="53">
        <v>-0.36246643000000001</v>
      </c>
      <c r="CI977" s="53">
        <v>-7.8346189999999996E-2</v>
      </c>
      <c r="CJ977" s="53">
        <v>0.24246860000000001</v>
      </c>
      <c r="CK977" s="53">
        <v>0.19585847000000001</v>
      </c>
      <c r="CL977" s="53">
        <v>-0.19732401999999999</v>
      </c>
      <c r="CM977" s="53">
        <v>-0.20901708999999999</v>
      </c>
      <c r="CN977" s="53">
        <v>-0.35574598000000002</v>
      </c>
      <c r="CO977" s="53">
        <v>-0.34249921</v>
      </c>
      <c r="CP977" s="53">
        <v>-0.20781458</v>
      </c>
      <c r="CQ977" s="53">
        <v>-0.47600880000000001</v>
      </c>
      <c r="CR977" s="53">
        <v>-0.11029963</v>
      </c>
      <c r="CS977" s="53">
        <v>-0.10993405000000001</v>
      </c>
      <c r="CT977" s="53">
        <v>4.278436E-2</v>
      </c>
      <c r="CU977" s="53">
        <v>0.12817083000000001</v>
      </c>
      <c r="CV977" s="53">
        <v>6.4426000000000001E-4</v>
      </c>
      <c r="CW977" s="53">
        <v>-0.22934684999999999</v>
      </c>
      <c r="CX977" s="53">
        <v>-0.35968876999999999</v>
      </c>
      <c r="CY977" s="53">
        <v>-0.43741222000000002</v>
      </c>
      <c r="CZ977" s="53">
        <v>-0.30533956000000001</v>
      </c>
      <c r="DA977" s="53">
        <v>-0.22164871</v>
      </c>
      <c r="DB977" s="53">
        <v>-0.23119957999999999</v>
      </c>
      <c r="DC977" s="53">
        <v>-0.21355410999999999</v>
      </c>
      <c r="DD977" s="53">
        <v>-0.24129448000000001</v>
      </c>
      <c r="DE977" s="53">
        <v>-0.23711160000000001</v>
      </c>
      <c r="DF977" s="53">
        <v>-0.16550646999999999</v>
      </c>
      <c r="DG977" s="53">
        <v>0.14398760999999999</v>
      </c>
      <c r="DH977" s="53">
        <v>0.49895202</v>
      </c>
      <c r="DI977" s="53">
        <v>0.48643127000000003</v>
      </c>
      <c r="DJ977" s="53">
        <v>8.5680519999999996E-2</v>
      </c>
      <c r="DK977" s="53">
        <v>0.10792879</v>
      </c>
      <c r="DL977" s="53">
        <v>-3.8792399999999998E-2</v>
      </c>
      <c r="DM977" s="53">
        <v>-6.7103360000000001E-2</v>
      </c>
      <c r="DN977" s="53">
        <v>5.6493769999999999E-2</v>
      </c>
      <c r="DO977" s="53">
        <v>-0.22017058</v>
      </c>
      <c r="DP977" s="53">
        <v>0.15535235999999999</v>
      </c>
      <c r="DQ977" s="53">
        <v>0.16972148000000001</v>
      </c>
      <c r="DR977" s="53">
        <v>0.30324521999999998</v>
      </c>
      <c r="DS977" s="53">
        <v>0.39290944999999999</v>
      </c>
      <c r="DT977" s="53">
        <v>0.25956806999999998</v>
      </c>
      <c r="DU977" s="53">
        <v>-7.5614200000000001E-3</v>
      </c>
      <c r="DV977" s="53">
        <v>-0.13864707000000001</v>
      </c>
      <c r="DW977" s="53">
        <v>-0.24280493</v>
      </c>
      <c r="DX977" s="53">
        <v>-0.12361117000000001</v>
      </c>
      <c r="DY977" s="53">
        <v>6.058827E-2</v>
      </c>
      <c r="DZ977" s="53">
        <v>4.8695910000000002E-2</v>
      </c>
      <c r="EA977" s="53">
        <v>6.3973970000000005E-2</v>
      </c>
      <c r="EB977" s="53">
        <v>3.3766520000000001E-2</v>
      </c>
      <c r="EC977" s="53">
        <v>3.895353E-2</v>
      </c>
      <c r="ED977" s="53">
        <v>0.11887237</v>
      </c>
      <c r="EE977" s="53">
        <v>0.46500243000000002</v>
      </c>
      <c r="EF977" s="53">
        <v>0.86927339999999997</v>
      </c>
      <c r="EG977" s="53">
        <v>0.90597205000000003</v>
      </c>
      <c r="EH977" s="53">
        <v>0.49429413</v>
      </c>
      <c r="EI977" s="53">
        <v>0.56554842999999999</v>
      </c>
      <c r="EJ977" s="53">
        <v>0.41883823999999997</v>
      </c>
      <c r="EK977" s="53">
        <v>0.33052450999999999</v>
      </c>
      <c r="EL977" s="53">
        <v>0.43811319999999998</v>
      </c>
      <c r="EM977" s="53">
        <v>0.14921912000000001</v>
      </c>
      <c r="EN977" s="53">
        <v>0.53891164999999996</v>
      </c>
      <c r="EO977" s="53">
        <v>0.57349958999999995</v>
      </c>
      <c r="EP977" s="53">
        <v>0.67930953000000005</v>
      </c>
      <c r="EQ977" s="53">
        <v>0.77515018999999996</v>
      </c>
      <c r="ER977" s="53">
        <v>0.63341298000000001</v>
      </c>
      <c r="ES977" s="53">
        <v>0.31266147</v>
      </c>
      <c r="ET977" s="53">
        <v>0.18050206999999999</v>
      </c>
      <c r="EU977" s="53">
        <v>3.8176929999999998E-2</v>
      </c>
      <c r="EV977" s="53">
        <v>0.13877582999999999</v>
      </c>
      <c r="EW977" s="53">
        <v>74.974890000000002</v>
      </c>
      <c r="EX977" s="53">
        <v>72.989059999999995</v>
      </c>
      <c r="EY977" s="53">
        <v>71.253299999999996</v>
      </c>
      <c r="EZ977" s="53">
        <v>70.133520000000004</v>
      </c>
      <c r="FA977" s="53">
        <v>69.112340000000003</v>
      </c>
      <c r="FB977" s="53">
        <v>67.651470000000003</v>
      </c>
      <c r="FC977" s="53">
        <v>66.249650000000003</v>
      </c>
      <c r="FD977" s="53">
        <v>66.556799999999996</v>
      </c>
      <c r="FE977" s="53">
        <v>69.610100000000003</v>
      </c>
      <c r="FF977" s="53">
        <v>74.238849999999999</v>
      </c>
      <c r="FG977" s="53">
        <v>78.589619999999996</v>
      </c>
      <c r="FH977" s="53">
        <v>82.296629999999993</v>
      </c>
      <c r="FI977" s="53">
        <v>85.889200000000002</v>
      </c>
      <c r="FJ977" s="53">
        <v>88.850070000000002</v>
      </c>
      <c r="FK977" s="53">
        <v>91.152600000000007</v>
      </c>
      <c r="FL977" s="53">
        <v>92.161289999999994</v>
      </c>
      <c r="FM977" s="53">
        <v>92.486949999999993</v>
      </c>
      <c r="FN977" s="53">
        <v>91.753720000000001</v>
      </c>
      <c r="FO977" s="53">
        <v>90.123840000000001</v>
      </c>
      <c r="FP977" s="53">
        <v>87.291160000000005</v>
      </c>
      <c r="FQ977" s="53">
        <v>84.275459999999995</v>
      </c>
      <c r="FR977" s="53">
        <v>81.727209999999999</v>
      </c>
      <c r="FS977" s="53">
        <v>79.524119999999996</v>
      </c>
      <c r="FT977" s="53">
        <v>77.332530000000006</v>
      </c>
      <c r="FU977" s="53">
        <v>396.2</v>
      </c>
      <c r="FV977" s="53">
        <v>2744.125</v>
      </c>
      <c r="FW977" s="53">
        <v>127.136</v>
      </c>
      <c r="FX977" s="53">
        <v>1</v>
      </c>
    </row>
    <row r="978" spans="1:180" x14ac:dyDescent="0.3">
      <c r="A978" t="s">
        <v>174</v>
      </c>
      <c r="B978" t="s">
        <v>251</v>
      </c>
      <c r="C978" t="s">
        <v>0</v>
      </c>
      <c r="D978" t="s">
        <v>248</v>
      </c>
      <c r="E978" t="s">
        <v>188</v>
      </c>
      <c r="F978" t="s">
        <v>231</v>
      </c>
      <c r="G978" t="s">
        <v>243</v>
      </c>
      <c r="H978" s="53">
        <v>11</v>
      </c>
      <c r="I978" s="53">
        <v>0</v>
      </c>
      <c r="J978" s="53">
        <v>0</v>
      </c>
      <c r="K978" s="53">
        <v>0</v>
      </c>
      <c r="L978" s="53">
        <v>0</v>
      </c>
      <c r="M978" s="53">
        <v>0</v>
      </c>
      <c r="N978" s="53">
        <v>0</v>
      </c>
      <c r="O978" s="53">
        <v>0</v>
      </c>
      <c r="P978" s="53">
        <v>0</v>
      </c>
      <c r="Q978" s="53">
        <v>0</v>
      </c>
      <c r="R978" s="53">
        <v>0</v>
      </c>
      <c r="S978" s="53">
        <v>0</v>
      </c>
      <c r="T978" s="53">
        <v>0</v>
      </c>
      <c r="U978" s="53">
        <v>0</v>
      </c>
      <c r="V978" s="53">
        <v>0</v>
      </c>
      <c r="W978" s="53">
        <v>0</v>
      </c>
      <c r="X978" s="53">
        <v>0</v>
      </c>
      <c r="Y978" s="53">
        <v>0</v>
      </c>
      <c r="Z978" s="53">
        <v>0</v>
      </c>
      <c r="AA978" s="53">
        <v>0</v>
      </c>
      <c r="AB978" s="53">
        <v>0</v>
      </c>
      <c r="AC978" s="53">
        <v>0</v>
      </c>
      <c r="AD978" s="53">
        <v>0</v>
      </c>
      <c r="AE978" s="53">
        <v>0</v>
      </c>
      <c r="AF978" s="53">
        <v>0</v>
      </c>
      <c r="AG978" s="53">
        <v>0</v>
      </c>
      <c r="AH978" s="53">
        <v>0</v>
      </c>
      <c r="AI978" s="53">
        <v>0</v>
      </c>
      <c r="AJ978" s="53">
        <v>0</v>
      </c>
      <c r="AK978" s="53">
        <v>0</v>
      </c>
      <c r="AL978" s="53">
        <v>0</v>
      </c>
      <c r="AM978" s="53">
        <v>0</v>
      </c>
      <c r="AN978" s="53">
        <v>0</v>
      </c>
      <c r="AO978" s="53">
        <v>0</v>
      </c>
      <c r="AP978" s="53">
        <v>0</v>
      </c>
      <c r="AQ978" s="53">
        <v>0</v>
      </c>
      <c r="AR978" s="53">
        <v>0</v>
      </c>
      <c r="AS978" s="53">
        <v>0</v>
      </c>
      <c r="AT978" s="53">
        <v>0</v>
      </c>
      <c r="AU978" s="53">
        <v>0</v>
      </c>
      <c r="AV978" s="53">
        <v>0</v>
      </c>
      <c r="AW978" s="53">
        <v>0</v>
      </c>
      <c r="AX978" s="53">
        <v>0</v>
      </c>
      <c r="AY978" s="53">
        <v>0</v>
      </c>
      <c r="AZ978" s="53">
        <v>0</v>
      </c>
      <c r="BA978" s="53">
        <v>0</v>
      </c>
      <c r="BB978" s="53">
        <v>0</v>
      </c>
      <c r="BC978" s="53">
        <v>0</v>
      </c>
      <c r="BD978" s="53">
        <v>0</v>
      </c>
      <c r="BE978" s="53">
        <v>0</v>
      </c>
      <c r="BF978" s="53">
        <v>0</v>
      </c>
      <c r="BG978" s="53">
        <v>0</v>
      </c>
      <c r="BH978" s="53">
        <v>0</v>
      </c>
      <c r="BI978" s="53">
        <v>0</v>
      </c>
      <c r="BJ978" s="53">
        <v>0</v>
      </c>
      <c r="BK978" s="53">
        <v>0</v>
      </c>
      <c r="BL978" s="53">
        <v>0</v>
      </c>
      <c r="BM978" s="53">
        <v>0</v>
      </c>
      <c r="BN978" s="53">
        <v>0</v>
      </c>
      <c r="BO978" s="53">
        <v>0</v>
      </c>
      <c r="BP978" s="53">
        <v>0</v>
      </c>
      <c r="BQ978" s="53">
        <v>0</v>
      </c>
      <c r="BR978" s="53">
        <v>0</v>
      </c>
      <c r="BS978" s="53">
        <v>0</v>
      </c>
      <c r="BT978" s="53">
        <v>0</v>
      </c>
      <c r="BU978" s="53">
        <v>0</v>
      </c>
      <c r="BV978" s="53">
        <v>0</v>
      </c>
      <c r="BW978" s="53">
        <v>0</v>
      </c>
      <c r="BX978" s="53">
        <v>0</v>
      </c>
      <c r="BY978" s="53">
        <v>0</v>
      </c>
      <c r="BZ978" s="53">
        <v>0</v>
      </c>
      <c r="CA978" s="53">
        <v>0</v>
      </c>
      <c r="CB978" s="53">
        <v>0</v>
      </c>
      <c r="CC978" s="53">
        <v>0</v>
      </c>
      <c r="CD978" s="53">
        <v>0</v>
      </c>
      <c r="CE978" s="53">
        <v>0</v>
      </c>
      <c r="CF978" s="53">
        <v>0</v>
      </c>
      <c r="CG978" s="53">
        <v>0</v>
      </c>
      <c r="CH978" s="53">
        <v>0</v>
      </c>
      <c r="CI978" s="53">
        <v>0</v>
      </c>
      <c r="CJ978" s="53">
        <v>0</v>
      </c>
      <c r="CK978" s="53">
        <v>0</v>
      </c>
      <c r="CL978" s="53">
        <v>0</v>
      </c>
      <c r="CM978" s="53">
        <v>0</v>
      </c>
      <c r="CN978" s="53">
        <v>0</v>
      </c>
      <c r="CO978" s="53">
        <v>0</v>
      </c>
      <c r="CP978" s="53">
        <v>0</v>
      </c>
      <c r="CQ978" s="53">
        <v>0</v>
      </c>
      <c r="CR978" s="53">
        <v>0</v>
      </c>
      <c r="CS978" s="53">
        <v>0</v>
      </c>
      <c r="CT978" s="53">
        <v>0</v>
      </c>
      <c r="CU978" s="53">
        <v>0</v>
      </c>
      <c r="CV978" s="53">
        <v>0</v>
      </c>
      <c r="CW978" s="53">
        <v>0</v>
      </c>
      <c r="CX978" s="53">
        <v>0</v>
      </c>
      <c r="CY978" s="53">
        <v>0</v>
      </c>
      <c r="CZ978" s="53">
        <v>0</v>
      </c>
      <c r="DA978" s="53">
        <v>0</v>
      </c>
      <c r="DB978" s="53">
        <v>0</v>
      </c>
      <c r="DC978" s="53">
        <v>0</v>
      </c>
      <c r="DD978" s="53">
        <v>0</v>
      </c>
      <c r="DE978" s="53">
        <v>0</v>
      </c>
      <c r="DF978" s="53">
        <v>0</v>
      </c>
      <c r="DG978" s="53">
        <v>0</v>
      </c>
      <c r="DH978" s="53">
        <v>0</v>
      </c>
      <c r="DI978" s="53">
        <v>0</v>
      </c>
      <c r="DJ978" s="53">
        <v>0</v>
      </c>
      <c r="DK978" s="53">
        <v>0</v>
      </c>
      <c r="DL978" s="53">
        <v>0</v>
      </c>
      <c r="DM978" s="53">
        <v>0</v>
      </c>
      <c r="DN978" s="53">
        <v>0</v>
      </c>
      <c r="DO978" s="53">
        <v>0</v>
      </c>
      <c r="DP978" s="53">
        <v>0</v>
      </c>
      <c r="DQ978" s="53">
        <v>0</v>
      </c>
      <c r="DR978" s="53">
        <v>0</v>
      </c>
      <c r="DS978" s="53">
        <v>0</v>
      </c>
      <c r="DT978" s="53">
        <v>0</v>
      </c>
      <c r="DU978" s="53">
        <v>0</v>
      </c>
      <c r="DV978" s="53">
        <v>0</v>
      </c>
      <c r="DW978" s="53">
        <v>0</v>
      </c>
      <c r="DX978" s="53">
        <v>0</v>
      </c>
      <c r="DY978" s="53">
        <v>0</v>
      </c>
      <c r="DZ978" s="53">
        <v>0</v>
      </c>
      <c r="EA978" s="53">
        <v>0</v>
      </c>
      <c r="EB978" s="53">
        <v>0</v>
      </c>
      <c r="EC978" s="53">
        <v>0</v>
      </c>
      <c r="ED978" s="53">
        <v>0</v>
      </c>
      <c r="EE978" s="53">
        <v>0</v>
      </c>
      <c r="EF978" s="53">
        <v>0</v>
      </c>
      <c r="EG978" s="53">
        <v>0</v>
      </c>
      <c r="EH978" s="53">
        <v>0</v>
      </c>
      <c r="EI978" s="53">
        <v>0</v>
      </c>
      <c r="EJ978" s="53">
        <v>0</v>
      </c>
      <c r="EK978" s="53">
        <v>0</v>
      </c>
      <c r="EL978" s="53">
        <v>0</v>
      </c>
      <c r="EM978" s="53">
        <v>0</v>
      </c>
      <c r="EN978" s="53">
        <v>0</v>
      </c>
      <c r="EO978" s="53">
        <v>0</v>
      </c>
      <c r="EP978" s="53">
        <v>0</v>
      </c>
      <c r="EQ978" s="53">
        <v>0</v>
      </c>
      <c r="ER978" s="53">
        <v>0</v>
      </c>
      <c r="ES978" s="53">
        <v>0</v>
      </c>
      <c r="ET978" s="53">
        <v>0</v>
      </c>
      <c r="EU978" s="53">
        <v>0</v>
      </c>
      <c r="EV978" s="53">
        <v>0</v>
      </c>
      <c r="EW978" s="53">
        <v>61.65</v>
      </c>
      <c r="EX978" s="53">
        <v>60.174999999999997</v>
      </c>
      <c r="EY978" s="53">
        <v>58.45</v>
      </c>
      <c r="EZ978" s="53">
        <v>57.375</v>
      </c>
      <c r="FA978" s="53">
        <v>56.325000000000003</v>
      </c>
      <c r="FB978" s="53">
        <v>55.55</v>
      </c>
      <c r="FC978" s="53">
        <v>55.5</v>
      </c>
      <c r="FD978" s="53">
        <v>57.4</v>
      </c>
      <c r="FE978" s="53">
        <v>60.674999999999997</v>
      </c>
      <c r="FF978" s="53">
        <v>64.75</v>
      </c>
      <c r="FG978" s="53">
        <v>69.150000000000006</v>
      </c>
      <c r="FH978" s="53">
        <v>73.674999999999997</v>
      </c>
      <c r="FI978" s="53">
        <v>77.474999999999994</v>
      </c>
      <c r="FJ978" s="53">
        <v>80.75</v>
      </c>
      <c r="FK978" s="53">
        <v>81.8</v>
      </c>
      <c r="FL978" s="53">
        <v>81.674999999999997</v>
      </c>
      <c r="FM978" s="53">
        <v>80.424999999999997</v>
      </c>
      <c r="FN978" s="53">
        <v>78.575000000000003</v>
      </c>
      <c r="FO978" s="53">
        <v>75.849999999999994</v>
      </c>
      <c r="FP978" s="53">
        <v>73.125</v>
      </c>
      <c r="FQ978" s="53">
        <v>70.075000000000003</v>
      </c>
      <c r="FR978" s="53">
        <v>67.424999999999997</v>
      </c>
      <c r="FS978" s="53">
        <v>65.3</v>
      </c>
      <c r="FT978" s="53">
        <v>63.075000000000003</v>
      </c>
      <c r="FU978" s="53">
        <v>2</v>
      </c>
      <c r="FV978" s="53">
        <v>34.163829999999997</v>
      </c>
      <c r="FW978" s="53">
        <v>24.546130000000002</v>
      </c>
      <c r="FX978" s="53">
        <v>0</v>
      </c>
    </row>
    <row r="979" spans="1:180" x14ac:dyDescent="0.3">
      <c r="A979" t="s">
        <v>174</v>
      </c>
      <c r="B979" t="s">
        <v>251</v>
      </c>
      <c r="C979" t="s">
        <v>0</v>
      </c>
      <c r="D979" t="s">
        <v>248</v>
      </c>
      <c r="E979" t="s">
        <v>190</v>
      </c>
      <c r="F979" t="s">
        <v>231</v>
      </c>
      <c r="G979" t="s">
        <v>243</v>
      </c>
      <c r="H979" s="53">
        <v>11</v>
      </c>
      <c r="I979" s="53">
        <v>0</v>
      </c>
      <c r="J979" s="53">
        <v>0</v>
      </c>
      <c r="K979" s="53">
        <v>0</v>
      </c>
      <c r="L979" s="53">
        <v>0</v>
      </c>
      <c r="M979" s="53">
        <v>0</v>
      </c>
      <c r="N979" s="53">
        <v>0</v>
      </c>
      <c r="O979" s="53">
        <v>0</v>
      </c>
      <c r="P979" s="53">
        <v>0</v>
      </c>
      <c r="Q979" s="53">
        <v>0</v>
      </c>
      <c r="R979" s="53">
        <v>0</v>
      </c>
      <c r="S979" s="53">
        <v>0</v>
      </c>
      <c r="T979" s="53">
        <v>0</v>
      </c>
      <c r="U979" s="53">
        <v>0</v>
      </c>
      <c r="V979" s="53">
        <v>0</v>
      </c>
      <c r="W979" s="53">
        <v>0</v>
      </c>
      <c r="X979" s="53">
        <v>0</v>
      </c>
      <c r="Y979" s="53">
        <v>0</v>
      </c>
      <c r="Z979" s="53">
        <v>0</v>
      </c>
      <c r="AA979" s="53">
        <v>0</v>
      </c>
      <c r="AB979" s="53">
        <v>0</v>
      </c>
      <c r="AC979" s="53">
        <v>0</v>
      </c>
      <c r="AD979" s="53">
        <v>0</v>
      </c>
      <c r="AE979" s="53">
        <v>0</v>
      </c>
      <c r="AF979" s="53">
        <v>0</v>
      </c>
      <c r="AG979" s="53">
        <v>0</v>
      </c>
      <c r="AH979" s="53">
        <v>0</v>
      </c>
      <c r="AI979" s="53">
        <v>0</v>
      </c>
      <c r="AJ979" s="53">
        <v>0</v>
      </c>
      <c r="AK979" s="53">
        <v>0</v>
      </c>
      <c r="AL979" s="53">
        <v>0</v>
      </c>
      <c r="AM979" s="53">
        <v>0</v>
      </c>
      <c r="AN979" s="53">
        <v>0</v>
      </c>
      <c r="AO979" s="53">
        <v>0</v>
      </c>
      <c r="AP979" s="53">
        <v>0</v>
      </c>
      <c r="AQ979" s="53">
        <v>0</v>
      </c>
      <c r="AR979" s="53">
        <v>0</v>
      </c>
      <c r="AS979" s="53">
        <v>0</v>
      </c>
      <c r="AT979" s="53">
        <v>0</v>
      </c>
      <c r="AU979" s="53">
        <v>0</v>
      </c>
      <c r="AV979" s="53">
        <v>0</v>
      </c>
      <c r="AW979" s="53">
        <v>0</v>
      </c>
      <c r="AX979" s="53">
        <v>0</v>
      </c>
      <c r="AY979" s="53">
        <v>0</v>
      </c>
      <c r="AZ979" s="53">
        <v>0</v>
      </c>
      <c r="BA979" s="53">
        <v>0</v>
      </c>
      <c r="BB979" s="53">
        <v>0</v>
      </c>
      <c r="BC979" s="53">
        <v>0</v>
      </c>
      <c r="BD979" s="53">
        <v>0</v>
      </c>
      <c r="BE979" s="53">
        <v>0</v>
      </c>
      <c r="BF979" s="53">
        <v>0</v>
      </c>
      <c r="BG979" s="53">
        <v>0</v>
      </c>
      <c r="BH979" s="53">
        <v>0</v>
      </c>
      <c r="BI979" s="53">
        <v>0</v>
      </c>
      <c r="BJ979" s="53">
        <v>0</v>
      </c>
      <c r="BK979" s="53">
        <v>0</v>
      </c>
      <c r="BL979" s="53">
        <v>0</v>
      </c>
      <c r="BM979" s="53">
        <v>0</v>
      </c>
      <c r="BN979" s="53">
        <v>0</v>
      </c>
      <c r="BO979" s="53">
        <v>0</v>
      </c>
      <c r="BP979" s="53">
        <v>0</v>
      </c>
      <c r="BQ979" s="53">
        <v>0</v>
      </c>
      <c r="BR979" s="53">
        <v>0</v>
      </c>
      <c r="BS979" s="53">
        <v>0</v>
      </c>
      <c r="BT979" s="53">
        <v>0</v>
      </c>
      <c r="BU979" s="53">
        <v>0</v>
      </c>
      <c r="BV979" s="53">
        <v>0</v>
      </c>
      <c r="BW979" s="53">
        <v>0</v>
      </c>
      <c r="BX979" s="53">
        <v>0</v>
      </c>
      <c r="BY979" s="53">
        <v>0</v>
      </c>
      <c r="BZ979" s="53">
        <v>0</v>
      </c>
      <c r="CA979" s="53">
        <v>0</v>
      </c>
      <c r="CB979" s="53">
        <v>0</v>
      </c>
      <c r="CC979" s="53">
        <v>0</v>
      </c>
      <c r="CD979" s="53">
        <v>0</v>
      </c>
      <c r="CE979" s="53">
        <v>0</v>
      </c>
      <c r="CF979" s="53">
        <v>0</v>
      </c>
      <c r="CG979" s="53">
        <v>0</v>
      </c>
      <c r="CH979" s="53">
        <v>0</v>
      </c>
      <c r="CI979" s="53">
        <v>0</v>
      </c>
      <c r="CJ979" s="53">
        <v>0</v>
      </c>
      <c r="CK979" s="53">
        <v>0</v>
      </c>
      <c r="CL979" s="53">
        <v>0</v>
      </c>
      <c r="CM979" s="53">
        <v>0</v>
      </c>
      <c r="CN979" s="53">
        <v>0</v>
      </c>
      <c r="CO979" s="53">
        <v>0</v>
      </c>
      <c r="CP979" s="53">
        <v>0</v>
      </c>
      <c r="CQ979" s="53">
        <v>0</v>
      </c>
      <c r="CR979" s="53">
        <v>0</v>
      </c>
      <c r="CS979" s="53">
        <v>0</v>
      </c>
      <c r="CT979" s="53">
        <v>0</v>
      </c>
      <c r="CU979" s="53">
        <v>0</v>
      </c>
      <c r="CV979" s="53">
        <v>0</v>
      </c>
      <c r="CW979" s="53">
        <v>0</v>
      </c>
      <c r="CX979" s="53">
        <v>0</v>
      </c>
      <c r="CY979" s="53">
        <v>0</v>
      </c>
      <c r="CZ979" s="53">
        <v>0</v>
      </c>
      <c r="DA979" s="53">
        <v>0</v>
      </c>
      <c r="DB979" s="53">
        <v>0</v>
      </c>
      <c r="DC979" s="53">
        <v>0</v>
      </c>
      <c r="DD979" s="53">
        <v>0</v>
      </c>
      <c r="DE979" s="53">
        <v>0</v>
      </c>
      <c r="DF979" s="53">
        <v>0</v>
      </c>
      <c r="DG979" s="53">
        <v>0</v>
      </c>
      <c r="DH979" s="53">
        <v>0</v>
      </c>
      <c r="DI979" s="53">
        <v>0</v>
      </c>
      <c r="DJ979" s="53">
        <v>0</v>
      </c>
      <c r="DK979" s="53">
        <v>0</v>
      </c>
      <c r="DL979" s="53">
        <v>0</v>
      </c>
      <c r="DM979" s="53">
        <v>0</v>
      </c>
      <c r="DN979" s="53">
        <v>0</v>
      </c>
      <c r="DO979" s="53">
        <v>0</v>
      </c>
      <c r="DP979" s="53">
        <v>0</v>
      </c>
      <c r="DQ979" s="53">
        <v>0</v>
      </c>
      <c r="DR979" s="53">
        <v>0</v>
      </c>
      <c r="DS979" s="53">
        <v>0</v>
      </c>
      <c r="DT979" s="53">
        <v>0</v>
      </c>
      <c r="DU979" s="53">
        <v>0</v>
      </c>
      <c r="DV979" s="53">
        <v>0</v>
      </c>
      <c r="DW979" s="53">
        <v>0</v>
      </c>
      <c r="DX979" s="53">
        <v>0</v>
      </c>
      <c r="DY979" s="53">
        <v>0</v>
      </c>
      <c r="DZ979" s="53">
        <v>0</v>
      </c>
      <c r="EA979" s="53">
        <v>0</v>
      </c>
      <c r="EB979" s="53">
        <v>0</v>
      </c>
      <c r="EC979" s="53">
        <v>0</v>
      </c>
      <c r="ED979" s="53">
        <v>0</v>
      </c>
      <c r="EE979" s="53">
        <v>0</v>
      </c>
      <c r="EF979" s="53">
        <v>0</v>
      </c>
      <c r="EG979" s="53">
        <v>0</v>
      </c>
      <c r="EH979" s="53">
        <v>0</v>
      </c>
      <c r="EI979" s="53">
        <v>0</v>
      </c>
      <c r="EJ979" s="53">
        <v>0</v>
      </c>
      <c r="EK979" s="53">
        <v>0</v>
      </c>
      <c r="EL979" s="53">
        <v>0</v>
      </c>
      <c r="EM979" s="53">
        <v>0</v>
      </c>
      <c r="EN979" s="53">
        <v>0</v>
      </c>
      <c r="EO979" s="53">
        <v>0</v>
      </c>
      <c r="EP979" s="53">
        <v>0</v>
      </c>
      <c r="EQ979" s="53">
        <v>0</v>
      </c>
      <c r="ER979" s="53">
        <v>0</v>
      </c>
      <c r="ES979" s="53">
        <v>0</v>
      </c>
      <c r="ET979" s="53">
        <v>0</v>
      </c>
      <c r="EU979" s="53">
        <v>0</v>
      </c>
      <c r="EV979" s="53">
        <v>0</v>
      </c>
      <c r="EW979" s="53">
        <v>55.888890000000004</v>
      </c>
      <c r="EX979" s="53">
        <v>55.111109999999996</v>
      </c>
      <c r="EY979" s="53">
        <v>54.25</v>
      </c>
      <c r="EZ979" s="53">
        <v>53.94444</v>
      </c>
      <c r="FA979" s="53">
        <v>53.77778</v>
      </c>
      <c r="FB979" s="53">
        <v>53.77778</v>
      </c>
      <c r="FC979" s="53">
        <v>53.166670000000003</v>
      </c>
      <c r="FD979" s="53">
        <v>54.05556</v>
      </c>
      <c r="FE979" s="53">
        <v>56.583329999999997</v>
      </c>
      <c r="FF979" s="53">
        <v>59.888890000000004</v>
      </c>
      <c r="FG979" s="53">
        <v>63.638890000000004</v>
      </c>
      <c r="FH979" s="53">
        <v>67.888890000000004</v>
      </c>
      <c r="FI979" s="53">
        <v>71.611109999999996</v>
      </c>
      <c r="FJ979" s="53">
        <v>74.388890000000004</v>
      </c>
      <c r="FK979" s="53">
        <v>75.638890000000004</v>
      </c>
      <c r="FL979" s="53">
        <v>75.80556</v>
      </c>
      <c r="FM979" s="53">
        <v>75</v>
      </c>
      <c r="FN979" s="53">
        <v>73.138890000000004</v>
      </c>
      <c r="FO979" s="53">
        <v>70.527780000000007</v>
      </c>
      <c r="FP979" s="53">
        <v>67.388890000000004</v>
      </c>
      <c r="FQ979" s="53">
        <v>64.361109999999996</v>
      </c>
      <c r="FR979" s="53">
        <v>61.02778</v>
      </c>
      <c r="FS979" s="53">
        <v>58.80556</v>
      </c>
      <c r="FT979" s="53">
        <v>57.416670000000003</v>
      </c>
      <c r="FU979" s="53">
        <v>2</v>
      </c>
      <c r="FV979" s="53">
        <v>11.686070000000001</v>
      </c>
      <c r="FW979" s="53">
        <v>10.19495</v>
      </c>
      <c r="FX979" s="53">
        <v>0</v>
      </c>
    </row>
    <row r="980" spans="1:180" x14ac:dyDescent="0.3">
      <c r="A980" t="s">
        <v>174</v>
      </c>
      <c r="B980" t="s">
        <v>251</v>
      </c>
      <c r="C980" t="s">
        <v>0</v>
      </c>
      <c r="D980" t="s">
        <v>227</v>
      </c>
      <c r="E980" t="s">
        <v>189</v>
      </c>
      <c r="F980" t="s">
        <v>231</v>
      </c>
      <c r="G980" t="s">
        <v>243</v>
      </c>
      <c r="H980" s="53">
        <v>11</v>
      </c>
      <c r="I980" s="53">
        <v>0</v>
      </c>
      <c r="J980" s="53">
        <v>0</v>
      </c>
      <c r="K980" s="53">
        <v>0</v>
      </c>
      <c r="L980" s="53">
        <v>0</v>
      </c>
      <c r="M980" s="53">
        <v>0</v>
      </c>
      <c r="N980" s="53">
        <v>0</v>
      </c>
      <c r="O980" s="53">
        <v>0</v>
      </c>
      <c r="P980" s="53">
        <v>0</v>
      </c>
      <c r="Q980" s="53">
        <v>0</v>
      </c>
      <c r="R980" s="53">
        <v>0</v>
      </c>
      <c r="S980" s="53">
        <v>0</v>
      </c>
      <c r="T980" s="53">
        <v>0</v>
      </c>
      <c r="U980" s="53">
        <v>0</v>
      </c>
      <c r="V980" s="53">
        <v>0</v>
      </c>
      <c r="W980" s="53">
        <v>0</v>
      </c>
      <c r="X980" s="53">
        <v>0</v>
      </c>
      <c r="Y980" s="53">
        <v>0</v>
      </c>
      <c r="Z980" s="53">
        <v>0</v>
      </c>
      <c r="AA980" s="53">
        <v>0</v>
      </c>
      <c r="AB980" s="53">
        <v>0</v>
      </c>
      <c r="AC980" s="53">
        <v>0</v>
      </c>
      <c r="AD980" s="53">
        <v>0</v>
      </c>
      <c r="AE980" s="53">
        <v>0</v>
      </c>
      <c r="AF980" s="53">
        <v>0</v>
      </c>
      <c r="AG980" s="53">
        <v>0</v>
      </c>
      <c r="AH980" s="53">
        <v>0</v>
      </c>
      <c r="AI980" s="53">
        <v>0</v>
      </c>
      <c r="AJ980" s="53">
        <v>0</v>
      </c>
      <c r="AK980" s="53">
        <v>0</v>
      </c>
      <c r="AL980" s="53">
        <v>0</v>
      </c>
      <c r="AM980" s="53">
        <v>0</v>
      </c>
      <c r="AN980" s="53">
        <v>0</v>
      </c>
      <c r="AO980" s="53">
        <v>0</v>
      </c>
      <c r="AP980" s="53">
        <v>0</v>
      </c>
      <c r="AQ980" s="53">
        <v>0</v>
      </c>
      <c r="AR980" s="53">
        <v>0</v>
      </c>
      <c r="AS980" s="53">
        <v>0</v>
      </c>
      <c r="AT980" s="53">
        <v>0</v>
      </c>
      <c r="AU980" s="53">
        <v>0</v>
      </c>
      <c r="AV980" s="53">
        <v>0</v>
      </c>
      <c r="AW980" s="53">
        <v>0</v>
      </c>
      <c r="AX980" s="53">
        <v>0</v>
      </c>
      <c r="AY980" s="53">
        <v>0</v>
      </c>
      <c r="AZ980" s="53">
        <v>0</v>
      </c>
      <c r="BA980" s="53">
        <v>0</v>
      </c>
      <c r="BB980" s="53">
        <v>0</v>
      </c>
      <c r="BC980" s="53">
        <v>0</v>
      </c>
      <c r="BD980" s="53">
        <v>0</v>
      </c>
      <c r="BE980" s="53">
        <v>0</v>
      </c>
      <c r="BF980" s="53">
        <v>0</v>
      </c>
      <c r="BG980" s="53">
        <v>0</v>
      </c>
      <c r="BH980" s="53">
        <v>0</v>
      </c>
      <c r="BI980" s="53">
        <v>0</v>
      </c>
      <c r="BJ980" s="53">
        <v>0</v>
      </c>
      <c r="BK980" s="53">
        <v>0</v>
      </c>
      <c r="BL980" s="53">
        <v>0</v>
      </c>
      <c r="BM980" s="53">
        <v>0</v>
      </c>
      <c r="BN980" s="53">
        <v>0</v>
      </c>
      <c r="BO980" s="53">
        <v>0</v>
      </c>
      <c r="BP980" s="53">
        <v>0</v>
      </c>
      <c r="BQ980" s="53">
        <v>0</v>
      </c>
      <c r="BR980" s="53">
        <v>0</v>
      </c>
      <c r="BS980" s="53">
        <v>0</v>
      </c>
      <c r="BT980" s="53">
        <v>0</v>
      </c>
      <c r="BU980" s="53">
        <v>0</v>
      </c>
      <c r="BV980" s="53">
        <v>0</v>
      </c>
      <c r="BW980" s="53">
        <v>0</v>
      </c>
      <c r="BX980" s="53">
        <v>0</v>
      </c>
      <c r="BY980" s="53">
        <v>0</v>
      </c>
      <c r="BZ980" s="53">
        <v>0</v>
      </c>
      <c r="CA980" s="53">
        <v>0</v>
      </c>
      <c r="CB980" s="53">
        <v>0</v>
      </c>
      <c r="CC980" s="53">
        <v>0</v>
      </c>
      <c r="CD980" s="53">
        <v>0</v>
      </c>
      <c r="CE980" s="53">
        <v>0</v>
      </c>
      <c r="CF980" s="53">
        <v>0</v>
      </c>
      <c r="CG980" s="53">
        <v>0</v>
      </c>
      <c r="CH980" s="53">
        <v>0</v>
      </c>
      <c r="CI980" s="53">
        <v>0</v>
      </c>
      <c r="CJ980" s="53">
        <v>0</v>
      </c>
      <c r="CK980" s="53">
        <v>0</v>
      </c>
      <c r="CL980" s="53">
        <v>0</v>
      </c>
      <c r="CM980" s="53">
        <v>0</v>
      </c>
      <c r="CN980" s="53">
        <v>0</v>
      </c>
      <c r="CO980" s="53">
        <v>0</v>
      </c>
      <c r="CP980" s="53">
        <v>0</v>
      </c>
      <c r="CQ980" s="53">
        <v>0</v>
      </c>
      <c r="CR980" s="53">
        <v>0</v>
      </c>
      <c r="CS980" s="53">
        <v>0</v>
      </c>
      <c r="CT980" s="53">
        <v>0</v>
      </c>
      <c r="CU980" s="53">
        <v>0</v>
      </c>
      <c r="CV980" s="53">
        <v>0</v>
      </c>
      <c r="CW980" s="53">
        <v>0</v>
      </c>
      <c r="CX980" s="53">
        <v>0</v>
      </c>
      <c r="CY980" s="53">
        <v>0</v>
      </c>
      <c r="CZ980" s="53">
        <v>0</v>
      </c>
      <c r="DA980" s="53">
        <v>0</v>
      </c>
      <c r="DB980" s="53">
        <v>0</v>
      </c>
      <c r="DC980" s="53">
        <v>0</v>
      </c>
      <c r="DD980" s="53">
        <v>0</v>
      </c>
      <c r="DE980" s="53">
        <v>0</v>
      </c>
      <c r="DF980" s="53">
        <v>0</v>
      </c>
      <c r="DG980" s="53">
        <v>0</v>
      </c>
      <c r="DH980" s="53">
        <v>0</v>
      </c>
      <c r="DI980" s="53">
        <v>0</v>
      </c>
      <c r="DJ980" s="53">
        <v>0</v>
      </c>
      <c r="DK980" s="53">
        <v>0</v>
      </c>
      <c r="DL980" s="53">
        <v>0</v>
      </c>
      <c r="DM980" s="53">
        <v>0</v>
      </c>
      <c r="DN980" s="53">
        <v>0</v>
      </c>
      <c r="DO980" s="53">
        <v>0</v>
      </c>
      <c r="DP980" s="53">
        <v>0</v>
      </c>
      <c r="DQ980" s="53">
        <v>0</v>
      </c>
      <c r="DR980" s="53">
        <v>0</v>
      </c>
      <c r="DS980" s="53">
        <v>0</v>
      </c>
      <c r="DT980" s="53">
        <v>0</v>
      </c>
      <c r="DU980" s="53">
        <v>0</v>
      </c>
      <c r="DV980" s="53">
        <v>0</v>
      </c>
      <c r="DW980" s="53">
        <v>0</v>
      </c>
      <c r="DX980" s="53">
        <v>0</v>
      </c>
      <c r="DY980" s="53">
        <v>0</v>
      </c>
      <c r="DZ980" s="53">
        <v>0</v>
      </c>
      <c r="EA980" s="53">
        <v>0</v>
      </c>
      <c r="EB980" s="53">
        <v>0</v>
      </c>
      <c r="EC980" s="53">
        <v>0</v>
      </c>
      <c r="ED980" s="53">
        <v>0</v>
      </c>
      <c r="EE980" s="53">
        <v>0</v>
      </c>
      <c r="EF980" s="53">
        <v>0</v>
      </c>
      <c r="EG980" s="53">
        <v>0</v>
      </c>
      <c r="EH980" s="53">
        <v>0</v>
      </c>
      <c r="EI980" s="53">
        <v>0</v>
      </c>
      <c r="EJ980" s="53">
        <v>0</v>
      </c>
      <c r="EK980" s="53">
        <v>0</v>
      </c>
      <c r="EL980" s="53">
        <v>0</v>
      </c>
      <c r="EM980" s="53">
        <v>0</v>
      </c>
      <c r="EN980" s="53">
        <v>0</v>
      </c>
      <c r="EO980" s="53">
        <v>0</v>
      </c>
      <c r="EP980" s="53">
        <v>0</v>
      </c>
      <c r="EQ980" s="53">
        <v>0</v>
      </c>
      <c r="ER980" s="53">
        <v>0</v>
      </c>
      <c r="ES980" s="53">
        <v>0</v>
      </c>
      <c r="ET980" s="53">
        <v>0</v>
      </c>
      <c r="EU980" s="53">
        <v>0</v>
      </c>
      <c r="EV980" s="53">
        <v>0</v>
      </c>
      <c r="EW980" s="53">
        <v>59.602269999999997</v>
      </c>
      <c r="EX980" s="53">
        <v>58.465910000000001</v>
      </c>
      <c r="EY980" s="53">
        <v>57.386360000000003</v>
      </c>
      <c r="EZ980" s="53">
        <v>56.511360000000003</v>
      </c>
      <c r="FA980" s="53">
        <v>55.613639999999997</v>
      </c>
      <c r="FB980" s="53">
        <v>54.965910000000001</v>
      </c>
      <c r="FC980" s="53">
        <v>54.556820000000002</v>
      </c>
      <c r="FD980" s="53">
        <v>55.738639999999997</v>
      </c>
      <c r="FE980" s="53">
        <v>58.795459999999999</v>
      </c>
      <c r="FF980" s="53">
        <v>62.738639999999997</v>
      </c>
      <c r="FG980" s="53">
        <v>67.136359999999996</v>
      </c>
      <c r="FH980" s="53">
        <v>71.636359999999996</v>
      </c>
      <c r="FI980" s="53">
        <v>75.397729999999996</v>
      </c>
      <c r="FJ980" s="53">
        <v>77.784090000000006</v>
      </c>
      <c r="FK980" s="53">
        <v>79.238640000000004</v>
      </c>
      <c r="FL980" s="53">
        <v>79.477270000000004</v>
      </c>
      <c r="FM980" s="53">
        <v>78.693179999999998</v>
      </c>
      <c r="FN980" s="53">
        <v>77</v>
      </c>
      <c r="FO980" s="53">
        <v>74.5</v>
      </c>
      <c r="FP980" s="53">
        <v>71.113640000000004</v>
      </c>
      <c r="FQ980" s="53">
        <v>67.829539999999994</v>
      </c>
      <c r="FR980" s="53">
        <v>65.284090000000006</v>
      </c>
      <c r="FS980" s="53">
        <v>63</v>
      </c>
      <c r="FT980" s="53">
        <v>60.988639999999997</v>
      </c>
      <c r="FU980" s="53">
        <v>2</v>
      </c>
      <c r="FV980" s="53">
        <v>20.552420000000001</v>
      </c>
      <c r="FW980" s="53">
        <v>16.183409999999999</v>
      </c>
      <c r="FX980" s="53">
        <v>0</v>
      </c>
    </row>
    <row r="981" spans="1:180" x14ac:dyDescent="0.3">
      <c r="A981" t="s">
        <v>174</v>
      </c>
      <c r="B981" t="s">
        <v>251</v>
      </c>
      <c r="C981" t="s">
        <v>0</v>
      </c>
      <c r="D981" t="s">
        <v>227</v>
      </c>
      <c r="E981" t="s">
        <v>190</v>
      </c>
      <c r="F981" t="s">
        <v>231</v>
      </c>
      <c r="G981" t="s">
        <v>243</v>
      </c>
      <c r="H981" s="53">
        <v>11</v>
      </c>
      <c r="I981" s="53">
        <v>0</v>
      </c>
      <c r="J981" s="53">
        <v>0</v>
      </c>
      <c r="K981" s="53">
        <v>0</v>
      </c>
      <c r="L981" s="53">
        <v>0</v>
      </c>
      <c r="M981" s="53">
        <v>0</v>
      </c>
      <c r="N981" s="53">
        <v>0</v>
      </c>
      <c r="O981" s="53">
        <v>0</v>
      </c>
      <c r="P981" s="53">
        <v>0</v>
      </c>
      <c r="Q981" s="53">
        <v>0</v>
      </c>
      <c r="R981" s="53">
        <v>0</v>
      </c>
      <c r="S981" s="53">
        <v>0</v>
      </c>
      <c r="T981" s="53">
        <v>0</v>
      </c>
      <c r="U981" s="53">
        <v>0</v>
      </c>
      <c r="V981" s="53">
        <v>0</v>
      </c>
      <c r="W981" s="53">
        <v>0</v>
      </c>
      <c r="X981" s="53">
        <v>0</v>
      </c>
      <c r="Y981" s="53">
        <v>0</v>
      </c>
      <c r="Z981" s="53">
        <v>0</v>
      </c>
      <c r="AA981" s="53">
        <v>0</v>
      </c>
      <c r="AB981" s="53">
        <v>0</v>
      </c>
      <c r="AC981" s="53">
        <v>0</v>
      </c>
      <c r="AD981" s="53">
        <v>0</v>
      </c>
      <c r="AE981" s="53">
        <v>0</v>
      </c>
      <c r="AF981" s="53">
        <v>0</v>
      </c>
      <c r="AG981" s="53">
        <v>0</v>
      </c>
      <c r="AH981" s="53">
        <v>0</v>
      </c>
      <c r="AI981" s="53">
        <v>0</v>
      </c>
      <c r="AJ981" s="53">
        <v>0</v>
      </c>
      <c r="AK981" s="53">
        <v>0</v>
      </c>
      <c r="AL981" s="53">
        <v>0</v>
      </c>
      <c r="AM981" s="53">
        <v>0</v>
      </c>
      <c r="AN981" s="53">
        <v>0</v>
      </c>
      <c r="AO981" s="53">
        <v>0</v>
      </c>
      <c r="AP981" s="53">
        <v>0</v>
      </c>
      <c r="AQ981" s="53">
        <v>0</v>
      </c>
      <c r="AR981" s="53">
        <v>0</v>
      </c>
      <c r="AS981" s="53">
        <v>0</v>
      </c>
      <c r="AT981" s="53">
        <v>0</v>
      </c>
      <c r="AU981" s="53">
        <v>0</v>
      </c>
      <c r="AV981" s="53">
        <v>0</v>
      </c>
      <c r="AW981" s="53">
        <v>0</v>
      </c>
      <c r="AX981" s="53">
        <v>0</v>
      </c>
      <c r="AY981" s="53">
        <v>0</v>
      </c>
      <c r="AZ981" s="53">
        <v>0</v>
      </c>
      <c r="BA981" s="53">
        <v>0</v>
      </c>
      <c r="BB981" s="53">
        <v>0</v>
      </c>
      <c r="BC981" s="53">
        <v>0</v>
      </c>
      <c r="BD981" s="53">
        <v>0</v>
      </c>
      <c r="BE981" s="53">
        <v>0</v>
      </c>
      <c r="BF981" s="53">
        <v>0</v>
      </c>
      <c r="BG981" s="53">
        <v>0</v>
      </c>
      <c r="BH981" s="53">
        <v>0</v>
      </c>
      <c r="BI981" s="53">
        <v>0</v>
      </c>
      <c r="BJ981" s="53">
        <v>0</v>
      </c>
      <c r="BK981" s="53">
        <v>0</v>
      </c>
      <c r="BL981" s="53">
        <v>0</v>
      </c>
      <c r="BM981" s="53">
        <v>0</v>
      </c>
      <c r="BN981" s="53">
        <v>0</v>
      </c>
      <c r="BO981" s="53">
        <v>0</v>
      </c>
      <c r="BP981" s="53">
        <v>0</v>
      </c>
      <c r="BQ981" s="53">
        <v>0</v>
      </c>
      <c r="BR981" s="53">
        <v>0</v>
      </c>
      <c r="BS981" s="53">
        <v>0</v>
      </c>
      <c r="BT981" s="53">
        <v>0</v>
      </c>
      <c r="BU981" s="53">
        <v>0</v>
      </c>
      <c r="BV981" s="53">
        <v>0</v>
      </c>
      <c r="BW981" s="53">
        <v>0</v>
      </c>
      <c r="BX981" s="53">
        <v>0</v>
      </c>
      <c r="BY981" s="53">
        <v>0</v>
      </c>
      <c r="BZ981" s="53">
        <v>0</v>
      </c>
      <c r="CA981" s="53">
        <v>0</v>
      </c>
      <c r="CB981" s="53">
        <v>0</v>
      </c>
      <c r="CC981" s="53">
        <v>0</v>
      </c>
      <c r="CD981" s="53">
        <v>0</v>
      </c>
      <c r="CE981" s="53">
        <v>0</v>
      </c>
      <c r="CF981" s="53">
        <v>0</v>
      </c>
      <c r="CG981" s="53">
        <v>0</v>
      </c>
      <c r="CH981" s="53">
        <v>0</v>
      </c>
      <c r="CI981" s="53">
        <v>0</v>
      </c>
      <c r="CJ981" s="53">
        <v>0</v>
      </c>
      <c r="CK981" s="53">
        <v>0</v>
      </c>
      <c r="CL981" s="53">
        <v>0</v>
      </c>
      <c r="CM981" s="53">
        <v>0</v>
      </c>
      <c r="CN981" s="53">
        <v>0</v>
      </c>
      <c r="CO981" s="53">
        <v>0</v>
      </c>
      <c r="CP981" s="53">
        <v>0</v>
      </c>
      <c r="CQ981" s="53">
        <v>0</v>
      </c>
      <c r="CR981" s="53">
        <v>0</v>
      </c>
      <c r="CS981" s="53">
        <v>0</v>
      </c>
      <c r="CT981" s="53">
        <v>0</v>
      </c>
      <c r="CU981" s="53">
        <v>0</v>
      </c>
      <c r="CV981" s="53">
        <v>0</v>
      </c>
      <c r="CW981" s="53">
        <v>0</v>
      </c>
      <c r="CX981" s="53">
        <v>0</v>
      </c>
      <c r="CY981" s="53">
        <v>0</v>
      </c>
      <c r="CZ981" s="53">
        <v>0</v>
      </c>
      <c r="DA981" s="53">
        <v>0</v>
      </c>
      <c r="DB981" s="53">
        <v>0</v>
      </c>
      <c r="DC981" s="53">
        <v>0</v>
      </c>
      <c r="DD981" s="53">
        <v>0</v>
      </c>
      <c r="DE981" s="53">
        <v>0</v>
      </c>
      <c r="DF981" s="53">
        <v>0</v>
      </c>
      <c r="DG981" s="53">
        <v>0</v>
      </c>
      <c r="DH981" s="53">
        <v>0</v>
      </c>
      <c r="DI981" s="53">
        <v>0</v>
      </c>
      <c r="DJ981" s="53">
        <v>0</v>
      </c>
      <c r="DK981" s="53">
        <v>0</v>
      </c>
      <c r="DL981" s="53">
        <v>0</v>
      </c>
      <c r="DM981" s="53">
        <v>0</v>
      </c>
      <c r="DN981" s="53">
        <v>0</v>
      </c>
      <c r="DO981" s="53">
        <v>0</v>
      </c>
      <c r="DP981" s="53">
        <v>0</v>
      </c>
      <c r="DQ981" s="53">
        <v>0</v>
      </c>
      <c r="DR981" s="53">
        <v>0</v>
      </c>
      <c r="DS981" s="53">
        <v>0</v>
      </c>
      <c r="DT981" s="53">
        <v>0</v>
      </c>
      <c r="DU981" s="53">
        <v>0</v>
      </c>
      <c r="DV981" s="53">
        <v>0</v>
      </c>
      <c r="DW981" s="53">
        <v>0</v>
      </c>
      <c r="DX981" s="53">
        <v>0</v>
      </c>
      <c r="DY981" s="53">
        <v>0</v>
      </c>
      <c r="DZ981" s="53">
        <v>0</v>
      </c>
      <c r="EA981" s="53">
        <v>0</v>
      </c>
      <c r="EB981" s="53">
        <v>0</v>
      </c>
      <c r="EC981" s="53">
        <v>0</v>
      </c>
      <c r="ED981" s="53">
        <v>0</v>
      </c>
      <c r="EE981" s="53">
        <v>0</v>
      </c>
      <c r="EF981" s="53">
        <v>0</v>
      </c>
      <c r="EG981" s="53">
        <v>0</v>
      </c>
      <c r="EH981" s="53">
        <v>0</v>
      </c>
      <c r="EI981" s="53">
        <v>0</v>
      </c>
      <c r="EJ981" s="53">
        <v>0</v>
      </c>
      <c r="EK981" s="53">
        <v>0</v>
      </c>
      <c r="EL981" s="53">
        <v>0</v>
      </c>
      <c r="EM981" s="53">
        <v>0</v>
      </c>
      <c r="EN981" s="53">
        <v>0</v>
      </c>
      <c r="EO981" s="53">
        <v>0</v>
      </c>
      <c r="EP981" s="53">
        <v>0</v>
      </c>
      <c r="EQ981" s="53">
        <v>0</v>
      </c>
      <c r="ER981" s="53">
        <v>0</v>
      </c>
      <c r="ES981" s="53">
        <v>0</v>
      </c>
      <c r="ET981" s="53">
        <v>0</v>
      </c>
      <c r="EU981" s="53">
        <v>0</v>
      </c>
      <c r="EV981" s="53">
        <v>0</v>
      </c>
      <c r="EW981" s="53">
        <v>56.119050000000001</v>
      </c>
      <c r="EX981" s="53">
        <v>54.904760000000003</v>
      </c>
      <c r="EY981" s="53">
        <v>53.880949999999999</v>
      </c>
      <c r="EZ981" s="53">
        <v>53.071429999999999</v>
      </c>
      <c r="FA981" s="53">
        <v>52.547620000000002</v>
      </c>
      <c r="FB981" s="53">
        <v>51.916670000000003</v>
      </c>
      <c r="FC981" s="53">
        <v>51.369050000000001</v>
      </c>
      <c r="FD981" s="53">
        <v>52.23809</v>
      </c>
      <c r="FE981" s="53">
        <v>55.726190000000003</v>
      </c>
      <c r="FF981" s="53">
        <v>59.880949999999999</v>
      </c>
      <c r="FG981" s="53">
        <v>64.321430000000007</v>
      </c>
      <c r="FH981" s="53">
        <v>68.892859999999999</v>
      </c>
      <c r="FI981" s="53">
        <v>72.619050000000001</v>
      </c>
      <c r="FJ981" s="53">
        <v>74.964290000000005</v>
      </c>
      <c r="FK981" s="53">
        <v>76.25</v>
      </c>
      <c r="FL981" s="53">
        <v>76.321430000000007</v>
      </c>
      <c r="FM981" s="53">
        <v>75.416659999999993</v>
      </c>
      <c r="FN981" s="53">
        <v>73.619050000000001</v>
      </c>
      <c r="FO981" s="53">
        <v>70.773809999999997</v>
      </c>
      <c r="FP981" s="53">
        <v>67.154759999999996</v>
      </c>
      <c r="FQ981" s="53">
        <v>63.976190000000003</v>
      </c>
      <c r="FR981" s="53">
        <v>61.01191</v>
      </c>
      <c r="FS981" s="53">
        <v>58.928570000000001</v>
      </c>
      <c r="FT981" s="53">
        <v>57.345239999999997</v>
      </c>
      <c r="FU981" s="53">
        <v>2</v>
      </c>
      <c r="FV981" s="53">
        <v>11.686070000000001</v>
      </c>
      <c r="FW981" s="53">
        <v>10.19495</v>
      </c>
      <c r="FX981" s="53">
        <v>0</v>
      </c>
    </row>
    <row r="982" spans="1:180" x14ac:dyDescent="0.3">
      <c r="A982" t="s">
        <v>174</v>
      </c>
      <c r="B982" t="s">
        <v>251</v>
      </c>
      <c r="C982" t="s">
        <v>0</v>
      </c>
      <c r="D982" t="s">
        <v>227</v>
      </c>
      <c r="E982" t="s">
        <v>188</v>
      </c>
      <c r="F982" t="s">
        <v>231</v>
      </c>
      <c r="G982" t="s">
        <v>243</v>
      </c>
      <c r="H982" s="53">
        <v>11</v>
      </c>
      <c r="I982" s="53">
        <v>0</v>
      </c>
      <c r="J982" s="53">
        <v>0</v>
      </c>
      <c r="K982" s="53">
        <v>0</v>
      </c>
      <c r="L982" s="53">
        <v>0</v>
      </c>
      <c r="M982" s="53">
        <v>0</v>
      </c>
      <c r="N982" s="53">
        <v>0</v>
      </c>
      <c r="O982" s="53">
        <v>0</v>
      </c>
      <c r="P982" s="53">
        <v>0</v>
      </c>
      <c r="Q982" s="53">
        <v>0</v>
      </c>
      <c r="R982" s="53">
        <v>0</v>
      </c>
      <c r="S982" s="53">
        <v>0</v>
      </c>
      <c r="T982" s="53">
        <v>0</v>
      </c>
      <c r="U982" s="53">
        <v>0</v>
      </c>
      <c r="V982" s="53">
        <v>0</v>
      </c>
      <c r="W982" s="53">
        <v>0</v>
      </c>
      <c r="X982" s="53">
        <v>0</v>
      </c>
      <c r="Y982" s="53">
        <v>0</v>
      </c>
      <c r="Z982" s="53">
        <v>0</v>
      </c>
      <c r="AA982" s="53">
        <v>0</v>
      </c>
      <c r="AB982" s="53">
        <v>0</v>
      </c>
      <c r="AC982" s="53">
        <v>0</v>
      </c>
      <c r="AD982" s="53">
        <v>0</v>
      </c>
      <c r="AE982" s="53">
        <v>0</v>
      </c>
      <c r="AF982" s="53">
        <v>0</v>
      </c>
      <c r="AG982" s="53">
        <v>0</v>
      </c>
      <c r="AH982" s="53">
        <v>0</v>
      </c>
      <c r="AI982" s="53">
        <v>0</v>
      </c>
      <c r="AJ982" s="53">
        <v>0</v>
      </c>
      <c r="AK982" s="53">
        <v>0</v>
      </c>
      <c r="AL982" s="53">
        <v>0</v>
      </c>
      <c r="AM982" s="53">
        <v>0</v>
      </c>
      <c r="AN982" s="53">
        <v>0</v>
      </c>
      <c r="AO982" s="53">
        <v>0</v>
      </c>
      <c r="AP982" s="53">
        <v>0</v>
      </c>
      <c r="AQ982" s="53">
        <v>0</v>
      </c>
      <c r="AR982" s="53">
        <v>0</v>
      </c>
      <c r="AS982" s="53">
        <v>0</v>
      </c>
      <c r="AT982" s="53">
        <v>0</v>
      </c>
      <c r="AU982" s="53">
        <v>0</v>
      </c>
      <c r="AV982" s="53">
        <v>0</v>
      </c>
      <c r="AW982" s="53">
        <v>0</v>
      </c>
      <c r="AX982" s="53">
        <v>0</v>
      </c>
      <c r="AY982" s="53">
        <v>0</v>
      </c>
      <c r="AZ982" s="53">
        <v>0</v>
      </c>
      <c r="BA982" s="53">
        <v>0</v>
      </c>
      <c r="BB982" s="53">
        <v>0</v>
      </c>
      <c r="BC982" s="53">
        <v>0</v>
      </c>
      <c r="BD982" s="53">
        <v>0</v>
      </c>
      <c r="BE982" s="53">
        <v>0</v>
      </c>
      <c r="BF982" s="53">
        <v>0</v>
      </c>
      <c r="BG982" s="53">
        <v>0</v>
      </c>
      <c r="BH982" s="53">
        <v>0</v>
      </c>
      <c r="BI982" s="53">
        <v>0</v>
      </c>
      <c r="BJ982" s="53">
        <v>0</v>
      </c>
      <c r="BK982" s="53">
        <v>0</v>
      </c>
      <c r="BL982" s="53">
        <v>0</v>
      </c>
      <c r="BM982" s="53">
        <v>0</v>
      </c>
      <c r="BN982" s="53">
        <v>0</v>
      </c>
      <c r="BO982" s="53">
        <v>0</v>
      </c>
      <c r="BP982" s="53">
        <v>0</v>
      </c>
      <c r="BQ982" s="53">
        <v>0</v>
      </c>
      <c r="BR982" s="53">
        <v>0</v>
      </c>
      <c r="BS982" s="53">
        <v>0</v>
      </c>
      <c r="BT982" s="53">
        <v>0</v>
      </c>
      <c r="BU982" s="53">
        <v>0</v>
      </c>
      <c r="BV982" s="53">
        <v>0</v>
      </c>
      <c r="BW982" s="53">
        <v>0</v>
      </c>
      <c r="BX982" s="53">
        <v>0</v>
      </c>
      <c r="BY982" s="53">
        <v>0</v>
      </c>
      <c r="BZ982" s="53">
        <v>0</v>
      </c>
      <c r="CA982" s="53">
        <v>0</v>
      </c>
      <c r="CB982" s="53">
        <v>0</v>
      </c>
      <c r="CC982" s="53">
        <v>0</v>
      </c>
      <c r="CD982" s="53">
        <v>0</v>
      </c>
      <c r="CE982" s="53">
        <v>0</v>
      </c>
      <c r="CF982" s="53">
        <v>0</v>
      </c>
      <c r="CG982" s="53">
        <v>0</v>
      </c>
      <c r="CH982" s="53">
        <v>0</v>
      </c>
      <c r="CI982" s="53">
        <v>0</v>
      </c>
      <c r="CJ982" s="53">
        <v>0</v>
      </c>
      <c r="CK982" s="53">
        <v>0</v>
      </c>
      <c r="CL982" s="53">
        <v>0</v>
      </c>
      <c r="CM982" s="53">
        <v>0</v>
      </c>
      <c r="CN982" s="53">
        <v>0</v>
      </c>
      <c r="CO982" s="53">
        <v>0</v>
      </c>
      <c r="CP982" s="53">
        <v>0</v>
      </c>
      <c r="CQ982" s="53">
        <v>0</v>
      </c>
      <c r="CR982" s="53">
        <v>0</v>
      </c>
      <c r="CS982" s="53">
        <v>0</v>
      </c>
      <c r="CT982" s="53">
        <v>0</v>
      </c>
      <c r="CU982" s="53">
        <v>0</v>
      </c>
      <c r="CV982" s="53">
        <v>0</v>
      </c>
      <c r="CW982" s="53">
        <v>0</v>
      </c>
      <c r="CX982" s="53">
        <v>0</v>
      </c>
      <c r="CY982" s="53">
        <v>0</v>
      </c>
      <c r="CZ982" s="53">
        <v>0</v>
      </c>
      <c r="DA982" s="53">
        <v>0</v>
      </c>
      <c r="DB982" s="53">
        <v>0</v>
      </c>
      <c r="DC982" s="53">
        <v>0</v>
      </c>
      <c r="DD982" s="53">
        <v>0</v>
      </c>
      <c r="DE982" s="53">
        <v>0</v>
      </c>
      <c r="DF982" s="53">
        <v>0</v>
      </c>
      <c r="DG982" s="53">
        <v>0</v>
      </c>
      <c r="DH982" s="53">
        <v>0</v>
      </c>
      <c r="DI982" s="53">
        <v>0</v>
      </c>
      <c r="DJ982" s="53">
        <v>0</v>
      </c>
      <c r="DK982" s="53">
        <v>0</v>
      </c>
      <c r="DL982" s="53">
        <v>0</v>
      </c>
      <c r="DM982" s="53">
        <v>0</v>
      </c>
      <c r="DN982" s="53">
        <v>0</v>
      </c>
      <c r="DO982" s="53">
        <v>0</v>
      </c>
      <c r="DP982" s="53">
        <v>0</v>
      </c>
      <c r="DQ982" s="53">
        <v>0</v>
      </c>
      <c r="DR982" s="53">
        <v>0</v>
      </c>
      <c r="DS982" s="53">
        <v>0</v>
      </c>
      <c r="DT982" s="53">
        <v>0</v>
      </c>
      <c r="DU982" s="53">
        <v>0</v>
      </c>
      <c r="DV982" s="53">
        <v>0</v>
      </c>
      <c r="DW982" s="53">
        <v>0</v>
      </c>
      <c r="DX982" s="53">
        <v>0</v>
      </c>
      <c r="DY982" s="53">
        <v>0</v>
      </c>
      <c r="DZ982" s="53">
        <v>0</v>
      </c>
      <c r="EA982" s="53">
        <v>0</v>
      </c>
      <c r="EB982" s="53">
        <v>0</v>
      </c>
      <c r="EC982" s="53">
        <v>0</v>
      </c>
      <c r="ED982" s="53">
        <v>0</v>
      </c>
      <c r="EE982" s="53">
        <v>0</v>
      </c>
      <c r="EF982" s="53">
        <v>0</v>
      </c>
      <c r="EG982" s="53">
        <v>0</v>
      </c>
      <c r="EH982" s="53">
        <v>0</v>
      </c>
      <c r="EI982" s="53">
        <v>0</v>
      </c>
      <c r="EJ982" s="53">
        <v>0</v>
      </c>
      <c r="EK982" s="53">
        <v>0</v>
      </c>
      <c r="EL982" s="53">
        <v>0</v>
      </c>
      <c r="EM982" s="53">
        <v>0</v>
      </c>
      <c r="EN982" s="53">
        <v>0</v>
      </c>
      <c r="EO982" s="53">
        <v>0</v>
      </c>
      <c r="EP982" s="53">
        <v>0</v>
      </c>
      <c r="EQ982" s="53">
        <v>0</v>
      </c>
      <c r="ER982" s="53">
        <v>0</v>
      </c>
      <c r="ES982" s="53">
        <v>0</v>
      </c>
      <c r="ET982" s="53">
        <v>0</v>
      </c>
      <c r="EU982" s="53">
        <v>0</v>
      </c>
      <c r="EV982" s="53">
        <v>0</v>
      </c>
      <c r="EW982" s="53">
        <v>60.571429999999999</v>
      </c>
      <c r="EX982" s="53">
        <v>59.297620000000002</v>
      </c>
      <c r="EY982" s="53">
        <v>58.23809</v>
      </c>
      <c r="EZ982" s="53">
        <v>57.166670000000003</v>
      </c>
      <c r="FA982" s="53">
        <v>56.297620000000002</v>
      </c>
      <c r="FB982" s="53">
        <v>55.559519999999999</v>
      </c>
      <c r="FC982" s="53">
        <v>55.571429999999999</v>
      </c>
      <c r="FD982" s="53">
        <v>57.773809999999997</v>
      </c>
      <c r="FE982" s="53">
        <v>60.797620000000002</v>
      </c>
      <c r="FF982" s="53">
        <v>64.238100000000003</v>
      </c>
      <c r="FG982" s="53">
        <v>68.285709999999995</v>
      </c>
      <c r="FH982" s="53">
        <v>72.309520000000006</v>
      </c>
      <c r="FI982" s="53">
        <v>75.821430000000007</v>
      </c>
      <c r="FJ982" s="53">
        <v>78.464290000000005</v>
      </c>
      <c r="FK982" s="53">
        <v>79.523809999999997</v>
      </c>
      <c r="FL982" s="53">
        <v>79.392859999999999</v>
      </c>
      <c r="FM982" s="53">
        <v>78.392859999999999</v>
      </c>
      <c r="FN982" s="53">
        <v>76.857140000000001</v>
      </c>
      <c r="FO982" s="53">
        <v>74.869050000000001</v>
      </c>
      <c r="FP982" s="53">
        <v>72.535709999999995</v>
      </c>
      <c r="FQ982" s="53">
        <v>69.535709999999995</v>
      </c>
      <c r="FR982" s="53">
        <v>66.261899999999997</v>
      </c>
      <c r="FS982" s="53">
        <v>64.023809999999997</v>
      </c>
      <c r="FT982" s="53">
        <v>62.26191</v>
      </c>
      <c r="FU982" s="53">
        <v>2</v>
      </c>
      <c r="FV982" s="53">
        <v>34.163829999999997</v>
      </c>
      <c r="FW982" s="53">
        <v>24.546130000000002</v>
      </c>
      <c r="FX982" s="53">
        <v>0</v>
      </c>
    </row>
    <row r="983" spans="1:180" x14ac:dyDescent="0.3">
      <c r="A983" t="s">
        <v>174</v>
      </c>
      <c r="B983" t="s">
        <v>251</v>
      </c>
      <c r="C983" t="s">
        <v>0</v>
      </c>
      <c r="D983" t="s">
        <v>248</v>
      </c>
      <c r="E983" t="s">
        <v>187</v>
      </c>
      <c r="F983" t="s">
        <v>231</v>
      </c>
      <c r="G983" t="s">
        <v>243</v>
      </c>
      <c r="H983" s="53">
        <v>11</v>
      </c>
      <c r="I983" s="53">
        <v>0</v>
      </c>
      <c r="J983" s="53">
        <v>0</v>
      </c>
      <c r="K983" s="53">
        <v>0</v>
      </c>
      <c r="L983" s="53">
        <v>0</v>
      </c>
      <c r="M983" s="53">
        <v>0</v>
      </c>
      <c r="N983" s="53">
        <v>0</v>
      </c>
      <c r="O983" s="53">
        <v>0</v>
      </c>
      <c r="P983" s="53">
        <v>0</v>
      </c>
      <c r="Q983" s="53">
        <v>0</v>
      </c>
      <c r="R983" s="53">
        <v>0</v>
      </c>
      <c r="S983" s="53">
        <v>0</v>
      </c>
      <c r="T983" s="53">
        <v>0</v>
      </c>
      <c r="U983" s="53">
        <v>0</v>
      </c>
      <c r="V983" s="53">
        <v>0</v>
      </c>
      <c r="W983" s="53">
        <v>0</v>
      </c>
      <c r="X983" s="53">
        <v>0</v>
      </c>
      <c r="Y983" s="53">
        <v>0</v>
      </c>
      <c r="Z983" s="53">
        <v>0</v>
      </c>
      <c r="AA983" s="53">
        <v>0</v>
      </c>
      <c r="AB983" s="53">
        <v>0</v>
      </c>
      <c r="AC983" s="53">
        <v>0</v>
      </c>
      <c r="AD983" s="53">
        <v>0</v>
      </c>
      <c r="AE983" s="53">
        <v>0</v>
      </c>
      <c r="AF983" s="53">
        <v>0</v>
      </c>
      <c r="AG983" s="53">
        <v>0</v>
      </c>
      <c r="AH983" s="53">
        <v>0</v>
      </c>
      <c r="AI983" s="53">
        <v>0</v>
      </c>
      <c r="AJ983" s="53">
        <v>0</v>
      </c>
      <c r="AK983" s="53">
        <v>0</v>
      </c>
      <c r="AL983" s="53">
        <v>0</v>
      </c>
      <c r="AM983" s="53">
        <v>0</v>
      </c>
      <c r="AN983" s="53">
        <v>0</v>
      </c>
      <c r="AO983" s="53">
        <v>0</v>
      </c>
      <c r="AP983" s="53">
        <v>0</v>
      </c>
      <c r="AQ983" s="53">
        <v>0</v>
      </c>
      <c r="AR983" s="53">
        <v>0</v>
      </c>
      <c r="AS983" s="53">
        <v>0</v>
      </c>
      <c r="AT983" s="53">
        <v>0</v>
      </c>
      <c r="AU983" s="53">
        <v>0</v>
      </c>
      <c r="AV983" s="53">
        <v>0</v>
      </c>
      <c r="AW983" s="53">
        <v>0</v>
      </c>
      <c r="AX983" s="53">
        <v>0</v>
      </c>
      <c r="AY983" s="53">
        <v>0</v>
      </c>
      <c r="AZ983" s="53">
        <v>0</v>
      </c>
      <c r="BA983" s="53">
        <v>0</v>
      </c>
      <c r="BB983" s="53">
        <v>0</v>
      </c>
      <c r="BC983" s="53">
        <v>0</v>
      </c>
      <c r="BD983" s="53">
        <v>0</v>
      </c>
      <c r="BE983" s="53">
        <v>0</v>
      </c>
      <c r="BF983" s="53">
        <v>0</v>
      </c>
      <c r="BG983" s="53">
        <v>0</v>
      </c>
      <c r="BH983" s="53">
        <v>0</v>
      </c>
      <c r="BI983" s="53">
        <v>0</v>
      </c>
      <c r="BJ983" s="53">
        <v>0</v>
      </c>
      <c r="BK983" s="53">
        <v>0</v>
      </c>
      <c r="BL983" s="53">
        <v>0</v>
      </c>
      <c r="BM983" s="53">
        <v>0</v>
      </c>
      <c r="BN983" s="53">
        <v>0</v>
      </c>
      <c r="BO983" s="53">
        <v>0</v>
      </c>
      <c r="BP983" s="53">
        <v>0</v>
      </c>
      <c r="BQ983" s="53">
        <v>0</v>
      </c>
      <c r="BR983" s="53">
        <v>0</v>
      </c>
      <c r="BS983" s="53">
        <v>0</v>
      </c>
      <c r="BT983" s="53">
        <v>0</v>
      </c>
      <c r="BU983" s="53">
        <v>0</v>
      </c>
      <c r="BV983" s="53">
        <v>0</v>
      </c>
      <c r="BW983" s="53">
        <v>0</v>
      </c>
      <c r="BX983" s="53">
        <v>0</v>
      </c>
      <c r="BY983" s="53">
        <v>0</v>
      </c>
      <c r="BZ983" s="53">
        <v>0</v>
      </c>
      <c r="CA983" s="53">
        <v>0</v>
      </c>
      <c r="CB983" s="53">
        <v>0</v>
      </c>
      <c r="CC983" s="53">
        <v>0</v>
      </c>
      <c r="CD983" s="53">
        <v>0</v>
      </c>
      <c r="CE983" s="53">
        <v>0</v>
      </c>
      <c r="CF983" s="53">
        <v>0</v>
      </c>
      <c r="CG983" s="53">
        <v>0</v>
      </c>
      <c r="CH983" s="53">
        <v>0</v>
      </c>
      <c r="CI983" s="53">
        <v>0</v>
      </c>
      <c r="CJ983" s="53">
        <v>0</v>
      </c>
      <c r="CK983" s="53">
        <v>0</v>
      </c>
      <c r="CL983" s="53">
        <v>0</v>
      </c>
      <c r="CM983" s="53">
        <v>0</v>
      </c>
      <c r="CN983" s="53">
        <v>0</v>
      </c>
      <c r="CO983" s="53">
        <v>0</v>
      </c>
      <c r="CP983" s="53">
        <v>0</v>
      </c>
      <c r="CQ983" s="53">
        <v>0</v>
      </c>
      <c r="CR983" s="53">
        <v>0</v>
      </c>
      <c r="CS983" s="53">
        <v>0</v>
      </c>
      <c r="CT983" s="53">
        <v>0</v>
      </c>
      <c r="CU983" s="53">
        <v>0</v>
      </c>
      <c r="CV983" s="53">
        <v>0</v>
      </c>
      <c r="CW983" s="53">
        <v>0</v>
      </c>
      <c r="CX983" s="53">
        <v>0</v>
      </c>
      <c r="CY983" s="53">
        <v>0</v>
      </c>
      <c r="CZ983" s="53">
        <v>0</v>
      </c>
      <c r="DA983" s="53">
        <v>0</v>
      </c>
      <c r="DB983" s="53">
        <v>0</v>
      </c>
      <c r="DC983" s="53">
        <v>0</v>
      </c>
      <c r="DD983" s="53">
        <v>0</v>
      </c>
      <c r="DE983" s="53">
        <v>0</v>
      </c>
      <c r="DF983" s="53">
        <v>0</v>
      </c>
      <c r="DG983" s="53">
        <v>0</v>
      </c>
      <c r="DH983" s="53">
        <v>0</v>
      </c>
      <c r="DI983" s="53">
        <v>0</v>
      </c>
      <c r="DJ983" s="53">
        <v>0</v>
      </c>
      <c r="DK983" s="53">
        <v>0</v>
      </c>
      <c r="DL983" s="53">
        <v>0</v>
      </c>
      <c r="DM983" s="53">
        <v>0</v>
      </c>
      <c r="DN983" s="53">
        <v>0</v>
      </c>
      <c r="DO983" s="53">
        <v>0</v>
      </c>
      <c r="DP983" s="53">
        <v>0</v>
      </c>
      <c r="DQ983" s="53">
        <v>0</v>
      </c>
      <c r="DR983" s="53">
        <v>0</v>
      </c>
      <c r="DS983" s="53">
        <v>0</v>
      </c>
      <c r="DT983" s="53">
        <v>0</v>
      </c>
      <c r="DU983" s="53">
        <v>0</v>
      </c>
      <c r="DV983" s="53">
        <v>0</v>
      </c>
      <c r="DW983" s="53">
        <v>0</v>
      </c>
      <c r="DX983" s="53">
        <v>0</v>
      </c>
      <c r="DY983" s="53">
        <v>0</v>
      </c>
      <c r="DZ983" s="53">
        <v>0</v>
      </c>
      <c r="EA983" s="53">
        <v>0</v>
      </c>
      <c r="EB983" s="53">
        <v>0</v>
      </c>
      <c r="EC983" s="53">
        <v>0</v>
      </c>
      <c r="ED983" s="53">
        <v>0</v>
      </c>
      <c r="EE983" s="53">
        <v>0</v>
      </c>
      <c r="EF983" s="53">
        <v>0</v>
      </c>
      <c r="EG983" s="53">
        <v>0</v>
      </c>
      <c r="EH983" s="53">
        <v>0</v>
      </c>
      <c r="EI983" s="53">
        <v>0</v>
      </c>
      <c r="EJ983" s="53">
        <v>0</v>
      </c>
      <c r="EK983" s="53">
        <v>0</v>
      </c>
      <c r="EL983" s="53">
        <v>0</v>
      </c>
      <c r="EM983" s="53">
        <v>0</v>
      </c>
      <c r="EN983" s="53">
        <v>0</v>
      </c>
      <c r="EO983" s="53">
        <v>0</v>
      </c>
      <c r="EP983" s="53">
        <v>0</v>
      </c>
      <c r="EQ983" s="53">
        <v>0</v>
      </c>
      <c r="ER983" s="53">
        <v>0</v>
      </c>
      <c r="ES983" s="53">
        <v>0</v>
      </c>
      <c r="ET983" s="53">
        <v>0</v>
      </c>
      <c r="EU983" s="53">
        <v>0</v>
      </c>
      <c r="EV983" s="53">
        <v>0</v>
      </c>
      <c r="EW983" s="53">
        <v>60.6875</v>
      </c>
      <c r="EX983" s="53">
        <v>59.59375</v>
      </c>
      <c r="EY983" s="53">
        <v>58.46875</v>
      </c>
      <c r="EZ983" s="53">
        <v>57.59375</v>
      </c>
      <c r="FA983" s="53">
        <v>56.5</v>
      </c>
      <c r="FB983" s="53">
        <v>56</v>
      </c>
      <c r="FC983" s="53">
        <v>56.0625</v>
      </c>
      <c r="FD983" s="53">
        <v>58.65625</v>
      </c>
      <c r="FE983" s="53">
        <v>62.0625</v>
      </c>
      <c r="FF983" s="53">
        <v>65.90625</v>
      </c>
      <c r="FG983" s="53">
        <v>69.59375</v>
      </c>
      <c r="FH983" s="53">
        <v>72.875</v>
      </c>
      <c r="FI983" s="53">
        <v>74.59375</v>
      </c>
      <c r="FJ983" s="53">
        <v>76.46875</v>
      </c>
      <c r="FK983" s="53">
        <v>78.09375</v>
      </c>
      <c r="FL983" s="53">
        <v>78.5625</v>
      </c>
      <c r="FM983" s="53">
        <v>77.96875</v>
      </c>
      <c r="FN983" s="53">
        <v>76.21875</v>
      </c>
      <c r="FO983" s="53">
        <v>74</v>
      </c>
      <c r="FP983" s="53">
        <v>71.21875</v>
      </c>
      <c r="FQ983" s="53">
        <v>67.9375</v>
      </c>
      <c r="FR983" s="53">
        <v>65.34375</v>
      </c>
      <c r="FS983" s="53">
        <v>63.5625</v>
      </c>
      <c r="FT983" s="53">
        <v>61.9375</v>
      </c>
      <c r="FU983" s="53">
        <v>2</v>
      </c>
      <c r="FV983" s="53">
        <v>26.42229</v>
      </c>
      <c r="FW983" s="53">
        <v>19.13083</v>
      </c>
      <c r="FX983" s="53">
        <v>0</v>
      </c>
    </row>
    <row r="984" spans="1:180" x14ac:dyDescent="0.3">
      <c r="A984" t="s">
        <v>174</v>
      </c>
      <c r="B984" t="s">
        <v>251</v>
      </c>
      <c r="C984" t="s">
        <v>0</v>
      </c>
      <c r="D984" t="s">
        <v>248</v>
      </c>
      <c r="E984" t="s">
        <v>189</v>
      </c>
      <c r="F984" t="s">
        <v>231</v>
      </c>
      <c r="G984" t="s">
        <v>243</v>
      </c>
      <c r="H984" s="53">
        <v>11</v>
      </c>
      <c r="I984" s="53">
        <v>0</v>
      </c>
      <c r="J984" s="53">
        <v>0</v>
      </c>
      <c r="K984" s="53">
        <v>0</v>
      </c>
      <c r="L984" s="53">
        <v>0</v>
      </c>
      <c r="M984" s="53">
        <v>0</v>
      </c>
      <c r="N984" s="53">
        <v>0</v>
      </c>
      <c r="O984" s="53">
        <v>0</v>
      </c>
      <c r="P984" s="53">
        <v>0</v>
      </c>
      <c r="Q984" s="53">
        <v>0</v>
      </c>
      <c r="R984" s="53">
        <v>0</v>
      </c>
      <c r="S984" s="53">
        <v>0</v>
      </c>
      <c r="T984" s="53">
        <v>0</v>
      </c>
      <c r="U984" s="53">
        <v>0</v>
      </c>
      <c r="V984" s="53">
        <v>0</v>
      </c>
      <c r="W984" s="53">
        <v>0</v>
      </c>
      <c r="X984" s="53">
        <v>0</v>
      </c>
      <c r="Y984" s="53">
        <v>0</v>
      </c>
      <c r="Z984" s="53">
        <v>0</v>
      </c>
      <c r="AA984" s="53">
        <v>0</v>
      </c>
      <c r="AB984" s="53">
        <v>0</v>
      </c>
      <c r="AC984" s="53">
        <v>0</v>
      </c>
      <c r="AD984" s="53">
        <v>0</v>
      </c>
      <c r="AE984" s="53">
        <v>0</v>
      </c>
      <c r="AF984" s="53">
        <v>0</v>
      </c>
      <c r="AG984" s="53">
        <v>0</v>
      </c>
      <c r="AH984" s="53">
        <v>0</v>
      </c>
      <c r="AI984" s="53">
        <v>0</v>
      </c>
      <c r="AJ984" s="53">
        <v>0</v>
      </c>
      <c r="AK984" s="53">
        <v>0</v>
      </c>
      <c r="AL984" s="53">
        <v>0</v>
      </c>
      <c r="AM984" s="53">
        <v>0</v>
      </c>
      <c r="AN984" s="53">
        <v>0</v>
      </c>
      <c r="AO984" s="53">
        <v>0</v>
      </c>
      <c r="AP984" s="53">
        <v>0</v>
      </c>
      <c r="AQ984" s="53">
        <v>0</v>
      </c>
      <c r="AR984" s="53">
        <v>0</v>
      </c>
      <c r="AS984" s="53">
        <v>0</v>
      </c>
      <c r="AT984" s="53">
        <v>0</v>
      </c>
      <c r="AU984" s="53">
        <v>0</v>
      </c>
      <c r="AV984" s="53">
        <v>0</v>
      </c>
      <c r="AW984" s="53">
        <v>0</v>
      </c>
      <c r="AX984" s="53">
        <v>0</v>
      </c>
      <c r="AY984" s="53">
        <v>0</v>
      </c>
      <c r="AZ984" s="53">
        <v>0</v>
      </c>
      <c r="BA984" s="53">
        <v>0</v>
      </c>
      <c r="BB984" s="53">
        <v>0</v>
      </c>
      <c r="BC984" s="53">
        <v>0</v>
      </c>
      <c r="BD984" s="53">
        <v>0</v>
      </c>
      <c r="BE984" s="53">
        <v>0</v>
      </c>
      <c r="BF984" s="53">
        <v>0</v>
      </c>
      <c r="BG984" s="53">
        <v>0</v>
      </c>
      <c r="BH984" s="53">
        <v>0</v>
      </c>
      <c r="BI984" s="53">
        <v>0</v>
      </c>
      <c r="BJ984" s="53">
        <v>0</v>
      </c>
      <c r="BK984" s="53">
        <v>0</v>
      </c>
      <c r="BL984" s="53">
        <v>0</v>
      </c>
      <c r="BM984" s="53">
        <v>0</v>
      </c>
      <c r="BN984" s="53">
        <v>0</v>
      </c>
      <c r="BO984" s="53">
        <v>0</v>
      </c>
      <c r="BP984" s="53">
        <v>0</v>
      </c>
      <c r="BQ984" s="53">
        <v>0</v>
      </c>
      <c r="BR984" s="53">
        <v>0</v>
      </c>
      <c r="BS984" s="53">
        <v>0</v>
      </c>
      <c r="BT984" s="53">
        <v>0</v>
      </c>
      <c r="BU984" s="53">
        <v>0</v>
      </c>
      <c r="BV984" s="53">
        <v>0</v>
      </c>
      <c r="BW984" s="53">
        <v>0</v>
      </c>
      <c r="BX984" s="53">
        <v>0</v>
      </c>
      <c r="BY984" s="53">
        <v>0</v>
      </c>
      <c r="BZ984" s="53">
        <v>0</v>
      </c>
      <c r="CA984" s="53">
        <v>0</v>
      </c>
      <c r="CB984" s="53">
        <v>0</v>
      </c>
      <c r="CC984" s="53">
        <v>0</v>
      </c>
      <c r="CD984" s="53">
        <v>0</v>
      </c>
      <c r="CE984" s="53">
        <v>0</v>
      </c>
      <c r="CF984" s="53">
        <v>0</v>
      </c>
      <c r="CG984" s="53">
        <v>0</v>
      </c>
      <c r="CH984" s="53">
        <v>0</v>
      </c>
      <c r="CI984" s="53">
        <v>0</v>
      </c>
      <c r="CJ984" s="53">
        <v>0</v>
      </c>
      <c r="CK984" s="53">
        <v>0</v>
      </c>
      <c r="CL984" s="53">
        <v>0</v>
      </c>
      <c r="CM984" s="53">
        <v>0</v>
      </c>
      <c r="CN984" s="53">
        <v>0</v>
      </c>
      <c r="CO984" s="53">
        <v>0</v>
      </c>
      <c r="CP984" s="53">
        <v>0</v>
      </c>
      <c r="CQ984" s="53">
        <v>0</v>
      </c>
      <c r="CR984" s="53">
        <v>0</v>
      </c>
      <c r="CS984" s="53">
        <v>0</v>
      </c>
      <c r="CT984" s="53">
        <v>0</v>
      </c>
      <c r="CU984" s="53">
        <v>0</v>
      </c>
      <c r="CV984" s="53">
        <v>0</v>
      </c>
      <c r="CW984" s="53">
        <v>0</v>
      </c>
      <c r="CX984" s="53">
        <v>0</v>
      </c>
      <c r="CY984" s="53">
        <v>0</v>
      </c>
      <c r="CZ984" s="53">
        <v>0</v>
      </c>
      <c r="DA984" s="53">
        <v>0</v>
      </c>
      <c r="DB984" s="53">
        <v>0</v>
      </c>
      <c r="DC984" s="53">
        <v>0</v>
      </c>
      <c r="DD984" s="53">
        <v>0</v>
      </c>
      <c r="DE984" s="53">
        <v>0</v>
      </c>
      <c r="DF984" s="53">
        <v>0</v>
      </c>
      <c r="DG984" s="53">
        <v>0</v>
      </c>
      <c r="DH984" s="53">
        <v>0</v>
      </c>
      <c r="DI984" s="53">
        <v>0</v>
      </c>
      <c r="DJ984" s="53">
        <v>0</v>
      </c>
      <c r="DK984" s="53">
        <v>0</v>
      </c>
      <c r="DL984" s="53">
        <v>0</v>
      </c>
      <c r="DM984" s="53">
        <v>0</v>
      </c>
      <c r="DN984" s="53">
        <v>0</v>
      </c>
      <c r="DO984" s="53">
        <v>0</v>
      </c>
      <c r="DP984" s="53">
        <v>0</v>
      </c>
      <c r="DQ984" s="53">
        <v>0</v>
      </c>
      <c r="DR984" s="53">
        <v>0</v>
      </c>
      <c r="DS984" s="53">
        <v>0</v>
      </c>
      <c r="DT984" s="53">
        <v>0</v>
      </c>
      <c r="DU984" s="53">
        <v>0</v>
      </c>
      <c r="DV984" s="53">
        <v>0</v>
      </c>
      <c r="DW984" s="53">
        <v>0</v>
      </c>
      <c r="DX984" s="53">
        <v>0</v>
      </c>
      <c r="DY984" s="53">
        <v>0</v>
      </c>
      <c r="DZ984" s="53">
        <v>0</v>
      </c>
      <c r="EA984" s="53">
        <v>0</v>
      </c>
      <c r="EB984" s="53">
        <v>0</v>
      </c>
      <c r="EC984" s="53">
        <v>0</v>
      </c>
      <c r="ED984" s="53">
        <v>0</v>
      </c>
      <c r="EE984" s="53">
        <v>0</v>
      </c>
      <c r="EF984" s="53">
        <v>0</v>
      </c>
      <c r="EG984" s="53">
        <v>0</v>
      </c>
      <c r="EH984" s="53">
        <v>0</v>
      </c>
      <c r="EI984" s="53">
        <v>0</v>
      </c>
      <c r="EJ984" s="53">
        <v>0</v>
      </c>
      <c r="EK984" s="53">
        <v>0</v>
      </c>
      <c r="EL984" s="53">
        <v>0</v>
      </c>
      <c r="EM984" s="53">
        <v>0</v>
      </c>
      <c r="EN984" s="53">
        <v>0</v>
      </c>
      <c r="EO984" s="53">
        <v>0</v>
      </c>
      <c r="EP984" s="53">
        <v>0</v>
      </c>
      <c r="EQ984" s="53">
        <v>0</v>
      </c>
      <c r="ER984" s="53">
        <v>0</v>
      </c>
      <c r="ES984" s="53">
        <v>0</v>
      </c>
      <c r="ET984" s="53">
        <v>0</v>
      </c>
      <c r="EU984" s="53">
        <v>0</v>
      </c>
      <c r="EV984" s="53">
        <v>0</v>
      </c>
      <c r="EW984" s="53">
        <v>61.111109999999996</v>
      </c>
      <c r="EX984" s="53">
        <v>59.888890000000004</v>
      </c>
      <c r="EY984" s="53">
        <v>58.72222</v>
      </c>
      <c r="EZ984" s="53">
        <v>57.72222</v>
      </c>
      <c r="FA984" s="53">
        <v>56.833329999999997</v>
      </c>
      <c r="FB984" s="53">
        <v>56.361109999999996</v>
      </c>
      <c r="FC984" s="53">
        <v>55.861109999999996</v>
      </c>
      <c r="FD984" s="53">
        <v>57.083329999999997</v>
      </c>
      <c r="FE984" s="53">
        <v>60.138890000000004</v>
      </c>
      <c r="FF984" s="53">
        <v>63.80556</v>
      </c>
      <c r="FG984" s="53">
        <v>68.25</v>
      </c>
      <c r="FH984" s="53">
        <v>72.666659999999993</v>
      </c>
      <c r="FI984" s="53">
        <v>76.333340000000007</v>
      </c>
      <c r="FJ984" s="53">
        <v>79.027780000000007</v>
      </c>
      <c r="FK984" s="53">
        <v>80.55556</v>
      </c>
      <c r="FL984" s="53">
        <v>80.472219999999993</v>
      </c>
      <c r="FM984" s="53">
        <v>79.30556</v>
      </c>
      <c r="FN984" s="53">
        <v>77.833340000000007</v>
      </c>
      <c r="FO984" s="53">
        <v>75.94444</v>
      </c>
      <c r="FP984" s="53">
        <v>72.972219999999993</v>
      </c>
      <c r="FQ984" s="53">
        <v>69.55556</v>
      </c>
      <c r="FR984" s="53">
        <v>66.472219999999993</v>
      </c>
      <c r="FS984" s="53">
        <v>63.77778</v>
      </c>
      <c r="FT984" s="53">
        <v>61.97222</v>
      </c>
      <c r="FU984" s="53">
        <v>2</v>
      </c>
      <c r="FV984" s="53">
        <v>20.552420000000001</v>
      </c>
      <c r="FW984" s="53">
        <v>16.183409999999999</v>
      </c>
      <c r="FX984" s="53">
        <v>0</v>
      </c>
    </row>
    <row r="985" spans="1:180" x14ac:dyDescent="0.3">
      <c r="A985" t="s">
        <v>174</v>
      </c>
      <c r="B985" t="s">
        <v>251</v>
      </c>
      <c r="C985" t="s">
        <v>0</v>
      </c>
      <c r="D985" t="s">
        <v>227</v>
      </c>
      <c r="E985" t="s">
        <v>187</v>
      </c>
      <c r="F985" t="s">
        <v>231</v>
      </c>
      <c r="G985" t="s">
        <v>243</v>
      </c>
      <c r="H985" s="53">
        <v>11</v>
      </c>
      <c r="I985" s="53">
        <v>0</v>
      </c>
      <c r="J985" s="53">
        <v>0</v>
      </c>
      <c r="K985" s="53">
        <v>0</v>
      </c>
      <c r="L985" s="53">
        <v>0</v>
      </c>
      <c r="M985" s="53">
        <v>0</v>
      </c>
      <c r="N985" s="53">
        <v>0</v>
      </c>
      <c r="O985" s="53">
        <v>0</v>
      </c>
      <c r="P985" s="53">
        <v>0</v>
      </c>
      <c r="Q985" s="53">
        <v>0</v>
      </c>
      <c r="R985" s="53">
        <v>0</v>
      </c>
      <c r="S985" s="53">
        <v>0</v>
      </c>
      <c r="T985" s="53">
        <v>0</v>
      </c>
      <c r="U985" s="53">
        <v>0</v>
      </c>
      <c r="V985" s="53">
        <v>0</v>
      </c>
      <c r="W985" s="53">
        <v>0</v>
      </c>
      <c r="X985" s="53">
        <v>0</v>
      </c>
      <c r="Y985" s="53">
        <v>0</v>
      </c>
      <c r="Z985" s="53">
        <v>0</v>
      </c>
      <c r="AA985" s="53">
        <v>0</v>
      </c>
      <c r="AB985" s="53">
        <v>0</v>
      </c>
      <c r="AC985" s="53">
        <v>0</v>
      </c>
      <c r="AD985" s="53">
        <v>0</v>
      </c>
      <c r="AE985" s="53">
        <v>0</v>
      </c>
      <c r="AF985" s="53">
        <v>0</v>
      </c>
      <c r="AG985" s="53">
        <v>0</v>
      </c>
      <c r="AH985" s="53">
        <v>0</v>
      </c>
      <c r="AI985" s="53">
        <v>0</v>
      </c>
      <c r="AJ985" s="53">
        <v>0</v>
      </c>
      <c r="AK985" s="53">
        <v>0</v>
      </c>
      <c r="AL985" s="53">
        <v>0</v>
      </c>
      <c r="AM985" s="53">
        <v>0</v>
      </c>
      <c r="AN985" s="53">
        <v>0</v>
      </c>
      <c r="AO985" s="53">
        <v>0</v>
      </c>
      <c r="AP985" s="53">
        <v>0</v>
      </c>
      <c r="AQ985" s="53">
        <v>0</v>
      </c>
      <c r="AR985" s="53">
        <v>0</v>
      </c>
      <c r="AS985" s="53">
        <v>0</v>
      </c>
      <c r="AT985" s="53">
        <v>0</v>
      </c>
      <c r="AU985" s="53">
        <v>0</v>
      </c>
      <c r="AV985" s="53">
        <v>0</v>
      </c>
      <c r="AW985" s="53">
        <v>0</v>
      </c>
      <c r="AX985" s="53">
        <v>0</v>
      </c>
      <c r="AY985" s="53">
        <v>0</v>
      </c>
      <c r="AZ985" s="53">
        <v>0</v>
      </c>
      <c r="BA985" s="53">
        <v>0</v>
      </c>
      <c r="BB985" s="53">
        <v>0</v>
      </c>
      <c r="BC985" s="53">
        <v>0</v>
      </c>
      <c r="BD985" s="53">
        <v>0</v>
      </c>
      <c r="BE985" s="53">
        <v>0</v>
      </c>
      <c r="BF985" s="53">
        <v>0</v>
      </c>
      <c r="BG985" s="53">
        <v>0</v>
      </c>
      <c r="BH985" s="53">
        <v>0</v>
      </c>
      <c r="BI985" s="53">
        <v>0</v>
      </c>
      <c r="BJ985" s="53">
        <v>0</v>
      </c>
      <c r="BK985" s="53">
        <v>0</v>
      </c>
      <c r="BL985" s="53">
        <v>0</v>
      </c>
      <c r="BM985" s="53">
        <v>0</v>
      </c>
      <c r="BN985" s="53">
        <v>0</v>
      </c>
      <c r="BO985" s="53">
        <v>0</v>
      </c>
      <c r="BP985" s="53">
        <v>0</v>
      </c>
      <c r="BQ985" s="53">
        <v>0</v>
      </c>
      <c r="BR985" s="53">
        <v>0</v>
      </c>
      <c r="BS985" s="53">
        <v>0</v>
      </c>
      <c r="BT985" s="53">
        <v>0</v>
      </c>
      <c r="BU985" s="53">
        <v>0</v>
      </c>
      <c r="BV985" s="53">
        <v>0</v>
      </c>
      <c r="BW985" s="53">
        <v>0</v>
      </c>
      <c r="BX985" s="53">
        <v>0</v>
      </c>
      <c r="BY985" s="53">
        <v>0</v>
      </c>
      <c r="BZ985" s="53">
        <v>0</v>
      </c>
      <c r="CA985" s="53">
        <v>0</v>
      </c>
      <c r="CB985" s="53">
        <v>0</v>
      </c>
      <c r="CC985" s="53">
        <v>0</v>
      </c>
      <c r="CD985" s="53">
        <v>0</v>
      </c>
      <c r="CE985" s="53">
        <v>0</v>
      </c>
      <c r="CF985" s="53">
        <v>0</v>
      </c>
      <c r="CG985" s="53">
        <v>0</v>
      </c>
      <c r="CH985" s="53">
        <v>0</v>
      </c>
      <c r="CI985" s="53">
        <v>0</v>
      </c>
      <c r="CJ985" s="53">
        <v>0</v>
      </c>
      <c r="CK985" s="53">
        <v>0</v>
      </c>
      <c r="CL985" s="53">
        <v>0</v>
      </c>
      <c r="CM985" s="53">
        <v>0</v>
      </c>
      <c r="CN985" s="53">
        <v>0</v>
      </c>
      <c r="CO985" s="53">
        <v>0</v>
      </c>
      <c r="CP985" s="53">
        <v>0</v>
      </c>
      <c r="CQ985" s="53">
        <v>0</v>
      </c>
      <c r="CR985" s="53">
        <v>0</v>
      </c>
      <c r="CS985" s="53">
        <v>0</v>
      </c>
      <c r="CT985" s="53">
        <v>0</v>
      </c>
      <c r="CU985" s="53">
        <v>0</v>
      </c>
      <c r="CV985" s="53">
        <v>0</v>
      </c>
      <c r="CW985" s="53">
        <v>0</v>
      </c>
      <c r="CX985" s="53">
        <v>0</v>
      </c>
      <c r="CY985" s="53">
        <v>0</v>
      </c>
      <c r="CZ985" s="53">
        <v>0</v>
      </c>
      <c r="DA985" s="53">
        <v>0</v>
      </c>
      <c r="DB985" s="53">
        <v>0</v>
      </c>
      <c r="DC985" s="53">
        <v>0</v>
      </c>
      <c r="DD985" s="53">
        <v>0</v>
      </c>
      <c r="DE985" s="53">
        <v>0</v>
      </c>
      <c r="DF985" s="53">
        <v>0</v>
      </c>
      <c r="DG985" s="53">
        <v>0</v>
      </c>
      <c r="DH985" s="53">
        <v>0</v>
      </c>
      <c r="DI985" s="53">
        <v>0</v>
      </c>
      <c r="DJ985" s="53">
        <v>0</v>
      </c>
      <c r="DK985" s="53">
        <v>0</v>
      </c>
      <c r="DL985" s="53">
        <v>0</v>
      </c>
      <c r="DM985" s="53">
        <v>0</v>
      </c>
      <c r="DN985" s="53">
        <v>0</v>
      </c>
      <c r="DO985" s="53">
        <v>0</v>
      </c>
      <c r="DP985" s="53">
        <v>0</v>
      </c>
      <c r="DQ985" s="53">
        <v>0</v>
      </c>
      <c r="DR985" s="53">
        <v>0</v>
      </c>
      <c r="DS985" s="53">
        <v>0</v>
      </c>
      <c r="DT985" s="53">
        <v>0</v>
      </c>
      <c r="DU985" s="53">
        <v>0</v>
      </c>
      <c r="DV985" s="53">
        <v>0</v>
      </c>
      <c r="DW985" s="53">
        <v>0</v>
      </c>
      <c r="DX985" s="53">
        <v>0</v>
      </c>
      <c r="DY985" s="53">
        <v>0</v>
      </c>
      <c r="DZ985" s="53">
        <v>0</v>
      </c>
      <c r="EA985" s="53">
        <v>0</v>
      </c>
      <c r="EB985" s="53">
        <v>0</v>
      </c>
      <c r="EC985" s="53">
        <v>0</v>
      </c>
      <c r="ED985" s="53">
        <v>0</v>
      </c>
      <c r="EE985" s="53">
        <v>0</v>
      </c>
      <c r="EF985" s="53">
        <v>0</v>
      </c>
      <c r="EG985" s="53">
        <v>0</v>
      </c>
      <c r="EH985" s="53">
        <v>0</v>
      </c>
      <c r="EI985" s="53">
        <v>0</v>
      </c>
      <c r="EJ985" s="53">
        <v>0</v>
      </c>
      <c r="EK985" s="53">
        <v>0</v>
      </c>
      <c r="EL985" s="53">
        <v>0</v>
      </c>
      <c r="EM985" s="53">
        <v>0</v>
      </c>
      <c r="EN985" s="53">
        <v>0</v>
      </c>
      <c r="EO985" s="53">
        <v>0</v>
      </c>
      <c r="EP985" s="53">
        <v>0</v>
      </c>
      <c r="EQ985" s="53">
        <v>0</v>
      </c>
      <c r="ER985" s="53">
        <v>0</v>
      </c>
      <c r="ES985" s="53">
        <v>0</v>
      </c>
      <c r="ET985" s="53">
        <v>0</v>
      </c>
      <c r="EU985" s="53">
        <v>0</v>
      </c>
      <c r="EV985" s="53">
        <v>0</v>
      </c>
      <c r="EW985" s="53">
        <v>58.011360000000003</v>
      </c>
      <c r="EX985" s="53">
        <v>57.022730000000003</v>
      </c>
      <c r="EY985" s="53">
        <v>55.954540000000001</v>
      </c>
      <c r="EZ985" s="53">
        <v>54.954540000000001</v>
      </c>
      <c r="FA985" s="53">
        <v>54.102269999999997</v>
      </c>
      <c r="FB985" s="53">
        <v>53.329540000000001</v>
      </c>
      <c r="FC985" s="53">
        <v>53.920459999999999</v>
      </c>
      <c r="FD985" s="53">
        <v>56.477269999999997</v>
      </c>
      <c r="FE985" s="53">
        <v>59.715910000000001</v>
      </c>
      <c r="FF985" s="53">
        <v>63.113639999999997</v>
      </c>
      <c r="FG985" s="53">
        <v>66.409090000000006</v>
      </c>
      <c r="FH985" s="53">
        <v>69.477270000000004</v>
      </c>
      <c r="FI985" s="53">
        <v>72.284090000000006</v>
      </c>
      <c r="FJ985" s="53">
        <v>74.147729999999996</v>
      </c>
      <c r="FK985" s="53">
        <v>74.738640000000004</v>
      </c>
      <c r="FL985" s="53">
        <v>74.352270000000004</v>
      </c>
      <c r="FM985" s="53">
        <v>73.261359999999996</v>
      </c>
      <c r="FN985" s="53">
        <v>71.840909999999994</v>
      </c>
      <c r="FO985" s="53">
        <v>69.977270000000004</v>
      </c>
      <c r="FP985" s="53">
        <v>68.090909999999994</v>
      </c>
      <c r="FQ985" s="53">
        <v>65.443179999999998</v>
      </c>
      <c r="FR985" s="53">
        <v>62.875</v>
      </c>
      <c r="FS985" s="53">
        <v>61.125</v>
      </c>
      <c r="FT985" s="53">
        <v>59.534089999999999</v>
      </c>
      <c r="FU985" s="53">
        <v>2</v>
      </c>
      <c r="FV985" s="53">
        <v>26.42229</v>
      </c>
      <c r="FW985" s="53">
        <v>19.13083</v>
      </c>
      <c r="FX985" s="53">
        <v>0</v>
      </c>
    </row>
    <row r="986" spans="1:180" x14ac:dyDescent="0.3">
      <c r="A986" t="s">
        <v>174</v>
      </c>
      <c r="B986" t="s">
        <v>251</v>
      </c>
      <c r="C986" t="s">
        <v>0</v>
      </c>
      <c r="D986" t="s">
        <v>227</v>
      </c>
      <c r="E986" t="s">
        <v>190</v>
      </c>
      <c r="F986" t="s">
        <v>232</v>
      </c>
      <c r="G986" t="s">
        <v>243</v>
      </c>
      <c r="H986" s="53">
        <v>30</v>
      </c>
      <c r="I986" s="53">
        <v>0</v>
      </c>
      <c r="J986" s="53">
        <v>0</v>
      </c>
      <c r="K986" s="53">
        <v>0</v>
      </c>
      <c r="L986" s="53">
        <v>0</v>
      </c>
      <c r="M986" s="53">
        <v>0</v>
      </c>
      <c r="N986" s="53">
        <v>0</v>
      </c>
      <c r="O986" s="53">
        <v>0</v>
      </c>
      <c r="P986" s="53">
        <v>0</v>
      </c>
      <c r="Q986" s="53">
        <v>0</v>
      </c>
      <c r="R986" s="53">
        <v>0</v>
      </c>
      <c r="S986" s="53">
        <v>0</v>
      </c>
      <c r="T986" s="53">
        <v>0</v>
      </c>
      <c r="U986" s="53">
        <v>0</v>
      </c>
      <c r="V986" s="53">
        <v>0</v>
      </c>
      <c r="W986" s="53">
        <v>0</v>
      </c>
      <c r="X986" s="53">
        <v>0</v>
      </c>
      <c r="Y986" s="53">
        <v>0</v>
      </c>
      <c r="Z986" s="53">
        <v>0</v>
      </c>
      <c r="AA986" s="53">
        <v>0</v>
      </c>
      <c r="AB986" s="53">
        <v>0</v>
      </c>
      <c r="AC986" s="53">
        <v>0</v>
      </c>
      <c r="AD986" s="53">
        <v>0</v>
      </c>
      <c r="AE986" s="53">
        <v>0</v>
      </c>
      <c r="AF986" s="53">
        <v>0</v>
      </c>
      <c r="AG986" s="53">
        <v>0</v>
      </c>
      <c r="AH986" s="53">
        <v>0</v>
      </c>
      <c r="AI986" s="53">
        <v>0</v>
      </c>
      <c r="AJ986" s="53">
        <v>0</v>
      </c>
      <c r="AK986" s="53">
        <v>0</v>
      </c>
      <c r="AL986" s="53">
        <v>0</v>
      </c>
      <c r="AM986" s="53">
        <v>0</v>
      </c>
      <c r="AN986" s="53">
        <v>0</v>
      </c>
      <c r="AO986" s="53">
        <v>0</v>
      </c>
      <c r="AP986" s="53">
        <v>0</v>
      </c>
      <c r="AQ986" s="53">
        <v>0</v>
      </c>
      <c r="AR986" s="53">
        <v>0</v>
      </c>
      <c r="AS986" s="53">
        <v>0</v>
      </c>
      <c r="AT986" s="53">
        <v>0</v>
      </c>
      <c r="AU986" s="53">
        <v>0</v>
      </c>
      <c r="AV986" s="53">
        <v>0</v>
      </c>
      <c r="AW986" s="53">
        <v>0</v>
      </c>
      <c r="AX986" s="53">
        <v>0</v>
      </c>
      <c r="AY986" s="53">
        <v>0</v>
      </c>
      <c r="AZ986" s="53">
        <v>0</v>
      </c>
      <c r="BA986" s="53">
        <v>0</v>
      </c>
      <c r="BB986" s="53">
        <v>0</v>
      </c>
      <c r="BC986" s="53">
        <v>0</v>
      </c>
      <c r="BD986" s="53">
        <v>0</v>
      </c>
      <c r="BE986" s="53">
        <v>0</v>
      </c>
      <c r="BF986" s="53">
        <v>0</v>
      </c>
      <c r="BG986" s="53">
        <v>0</v>
      </c>
      <c r="BH986" s="53">
        <v>0</v>
      </c>
      <c r="BI986" s="53">
        <v>0</v>
      </c>
      <c r="BJ986" s="53">
        <v>0</v>
      </c>
      <c r="BK986" s="53">
        <v>0</v>
      </c>
      <c r="BL986" s="53">
        <v>0</v>
      </c>
      <c r="BM986" s="53">
        <v>0</v>
      </c>
      <c r="BN986" s="53">
        <v>0</v>
      </c>
      <c r="BO986" s="53">
        <v>0</v>
      </c>
      <c r="BP986" s="53">
        <v>0</v>
      </c>
      <c r="BQ986" s="53">
        <v>0</v>
      </c>
      <c r="BR986" s="53">
        <v>0</v>
      </c>
      <c r="BS986" s="53">
        <v>0</v>
      </c>
      <c r="BT986" s="53">
        <v>0</v>
      </c>
      <c r="BU986" s="53">
        <v>0</v>
      </c>
      <c r="BV986" s="53">
        <v>0</v>
      </c>
      <c r="BW986" s="53">
        <v>0</v>
      </c>
      <c r="BX986" s="53">
        <v>0</v>
      </c>
      <c r="BY986" s="53">
        <v>0</v>
      </c>
      <c r="BZ986" s="53">
        <v>0</v>
      </c>
      <c r="CA986" s="53">
        <v>0</v>
      </c>
      <c r="CB986" s="53">
        <v>0</v>
      </c>
      <c r="CC986" s="53">
        <v>0</v>
      </c>
      <c r="CD986" s="53">
        <v>0</v>
      </c>
      <c r="CE986" s="53">
        <v>0</v>
      </c>
      <c r="CF986" s="53">
        <v>0</v>
      </c>
      <c r="CG986" s="53">
        <v>0</v>
      </c>
      <c r="CH986" s="53">
        <v>0</v>
      </c>
      <c r="CI986" s="53">
        <v>0</v>
      </c>
      <c r="CJ986" s="53">
        <v>0</v>
      </c>
      <c r="CK986" s="53">
        <v>0</v>
      </c>
      <c r="CL986" s="53">
        <v>0</v>
      </c>
      <c r="CM986" s="53">
        <v>0</v>
      </c>
      <c r="CN986" s="53">
        <v>0</v>
      </c>
      <c r="CO986" s="53">
        <v>0</v>
      </c>
      <c r="CP986" s="53">
        <v>0</v>
      </c>
      <c r="CQ986" s="53">
        <v>0</v>
      </c>
      <c r="CR986" s="53">
        <v>0</v>
      </c>
      <c r="CS986" s="53">
        <v>0</v>
      </c>
      <c r="CT986" s="53">
        <v>0</v>
      </c>
      <c r="CU986" s="53">
        <v>0</v>
      </c>
      <c r="CV986" s="53">
        <v>0</v>
      </c>
      <c r="CW986" s="53">
        <v>0</v>
      </c>
      <c r="CX986" s="53">
        <v>0</v>
      </c>
      <c r="CY986" s="53">
        <v>0</v>
      </c>
      <c r="CZ986" s="53">
        <v>0</v>
      </c>
      <c r="DA986" s="53">
        <v>0</v>
      </c>
      <c r="DB986" s="53">
        <v>0</v>
      </c>
      <c r="DC986" s="53">
        <v>0</v>
      </c>
      <c r="DD986" s="53">
        <v>0</v>
      </c>
      <c r="DE986" s="53">
        <v>0</v>
      </c>
      <c r="DF986" s="53">
        <v>0</v>
      </c>
      <c r="DG986" s="53">
        <v>0</v>
      </c>
      <c r="DH986" s="53">
        <v>0</v>
      </c>
      <c r="DI986" s="53">
        <v>0</v>
      </c>
      <c r="DJ986" s="53">
        <v>0</v>
      </c>
      <c r="DK986" s="53">
        <v>0</v>
      </c>
      <c r="DL986" s="53">
        <v>0</v>
      </c>
      <c r="DM986" s="53">
        <v>0</v>
      </c>
      <c r="DN986" s="53">
        <v>0</v>
      </c>
      <c r="DO986" s="53">
        <v>0</v>
      </c>
      <c r="DP986" s="53">
        <v>0</v>
      </c>
      <c r="DQ986" s="53">
        <v>0</v>
      </c>
      <c r="DR986" s="53">
        <v>0</v>
      </c>
      <c r="DS986" s="53">
        <v>0</v>
      </c>
      <c r="DT986" s="53">
        <v>0</v>
      </c>
      <c r="DU986" s="53">
        <v>0</v>
      </c>
      <c r="DV986" s="53">
        <v>0</v>
      </c>
      <c r="DW986" s="53">
        <v>0</v>
      </c>
      <c r="DX986" s="53">
        <v>0</v>
      </c>
      <c r="DY986" s="53">
        <v>0</v>
      </c>
      <c r="DZ986" s="53">
        <v>0</v>
      </c>
      <c r="EA986" s="53">
        <v>0</v>
      </c>
      <c r="EB986" s="53">
        <v>0</v>
      </c>
      <c r="EC986" s="53">
        <v>0</v>
      </c>
      <c r="ED986" s="53">
        <v>0</v>
      </c>
      <c r="EE986" s="53">
        <v>0</v>
      </c>
      <c r="EF986" s="53">
        <v>0</v>
      </c>
      <c r="EG986" s="53">
        <v>0</v>
      </c>
      <c r="EH986" s="53">
        <v>0</v>
      </c>
      <c r="EI986" s="53">
        <v>0</v>
      </c>
      <c r="EJ986" s="53">
        <v>0</v>
      </c>
      <c r="EK986" s="53">
        <v>0</v>
      </c>
      <c r="EL986" s="53">
        <v>0</v>
      </c>
      <c r="EM986" s="53">
        <v>0</v>
      </c>
      <c r="EN986" s="53">
        <v>0</v>
      </c>
      <c r="EO986" s="53">
        <v>0</v>
      </c>
      <c r="EP986" s="53">
        <v>0</v>
      </c>
      <c r="EQ986" s="53">
        <v>0</v>
      </c>
      <c r="ER986" s="53">
        <v>0</v>
      </c>
      <c r="ES986" s="53">
        <v>0</v>
      </c>
      <c r="ET986" s="53">
        <v>0</v>
      </c>
      <c r="EU986" s="53">
        <v>0</v>
      </c>
      <c r="EV986" s="53">
        <v>0</v>
      </c>
      <c r="EW986" s="53">
        <v>76.333340000000007</v>
      </c>
      <c r="EX986" s="53">
        <v>74.785709999999995</v>
      </c>
      <c r="EY986" s="53">
        <v>73.238100000000003</v>
      </c>
      <c r="EZ986" s="53">
        <v>71.738100000000003</v>
      </c>
      <c r="FA986" s="53">
        <v>70.047619999999995</v>
      </c>
      <c r="FB986" s="53">
        <v>68.809520000000006</v>
      </c>
      <c r="FC986" s="53">
        <v>68.023809999999997</v>
      </c>
      <c r="FD986" s="53">
        <v>69.261899999999997</v>
      </c>
      <c r="FE986" s="53">
        <v>72.761899999999997</v>
      </c>
      <c r="FF986" s="53">
        <v>76.690479999999994</v>
      </c>
      <c r="FG986" s="53">
        <v>80.380949999999999</v>
      </c>
      <c r="FH986" s="53">
        <v>83.738100000000003</v>
      </c>
      <c r="FI986" s="53">
        <v>86.690479999999994</v>
      </c>
      <c r="FJ986" s="53">
        <v>89.333340000000007</v>
      </c>
      <c r="FK986" s="53">
        <v>91.404759999999996</v>
      </c>
      <c r="FL986" s="53">
        <v>92.833340000000007</v>
      </c>
      <c r="FM986" s="53">
        <v>93.238100000000003</v>
      </c>
      <c r="FN986" s="53">
        <v>92.833340000000007</v>
      </c>
      <c r="FO986" s="53">
        <v>91.119050000000001</v>
      </c>
      <c r="FP986" s="53">
        <v>88.357140000000001</v>
      </c>
      <c r="FQ986" s="53">
        <v>85.309520000000006</v>
      </c>
      <c r="FR986" s="53">
        <v>82.357140000000001</v>
      </c>
      <c r="FS986" s="53">
        <v>79.857140000000001</v>
      </c>
      <c r="FT986" s="53">
        <v>77.476190000000003</v>
      </c>
      <c r="FU986" s="53">
        <v>40</v>
      </c>
      <c r="FV986" s="53">
        <v>476.14120000000003</v>
      </c>
      <c r="FW986" s="53">
        <v>133.50370000000001</v>
      </c>
      <c r="FX986" s="53">
        <v>0</v>
      </c>
    </row>
    <row r="987" spans="1:180" x14ac:dyDescent="0.3">
      <c r="A987" t="s">
        <v>174</v>
      </c>
      <c r="B987" t="s">
        <v>251</v>
      </c>
      <c r="C987" t="s">
        <v>0</v>
      </c>
      <c r="D987" t="s">
        <v>227</v>
      </c>
      <c r="E987" t="s">
        <v>189</v>
      </c>
      <c r="F987" t="s">
        <v>232</v>
      </c>
      <c r="G987" t="s">
        <v>243</v>
      </c>
      <c r="H987" s="53">
        <v>30</v>
      </c>
      <c r="I987" s="53">
        <v>0</v>
      </c>
      <c r="J987" s="53">
        <v>0</v>
      </c>
      <c r="K987" s="53">
        <v>0</v>
      </c>
      <c r="L987" s="53">
        <v>0</v>
      </c>
      <c r="M987" s="53">
        <v>0</v>
      </c>
      <c r="N987" s="53">
        <v>0</v>
      </c>
      <c r="O987" s="53">
        <v>0</v>
      </c>
      <c r="P987" s="53">
        <v>0</v>
      </c>
      <c r="Q987" s="53">
        <v>0</v>
      </c>
      <c r="R987" s="53">
        <v>0</v>
      </c>
      <c r="S987" s="53">
        <v>0</v>
      </c>
      <c r="T987" s="53">
        <v>0</v>
      </c>
      <c r="U987" s="53">
        <v>0</v>
      </c>
      <c r="V987" s="53">
        <v>0</v>
      </c>
      <c r="W987" s="53">
        <v>0</v>
      </c>
      <c r="X987" s="53">
        <v>0</v>
      </c>
      <c r="Y987" s="53">
        <v>0</v>
      </c>
      <c r="Z987" s="53">
        <v>0</v>
      </c>
      <c r="AA987" s="53">
        <v>0</v>
      </c>
      <c r="AB987" s="53">
        <v>0</v>
      </c>
      <c r="AC987" s="53">
        <v>0</v>
      </c>
      <c r="AD987" s="53">
        <v>0</v>
      </c>
      <c r="AE987" s="53">
        <v>0</v>
      </c>
      <c r="AF987" s="53">
        <v>0</v>
      </c>
      <c r="AG987" s="53">
        <v>0</v>
      </c>
      <c r="AH987" s="53">
        <v>0</v>
      </c>
      <c r="AI987" s="53">
        <v>0</v>
      </c>
      <c r="AJ987" s="53">
        <v>0</v>
      </c>
      <c r="AK987" s="53">
        <v>0</v>
      </c>
      <c r="AL987" s="53">
        <v>0</v>
      </c>
      <c r="AM987" s="53">
        <v>0</v>
      </c>
      <c r="AN987" s="53">
        <v>0</v>
      </c>
      <c r="AO987" s="53">
        <v>0</v>
      </c>
      <c r="AP987" s="53">
        <v>0</v>
      </c>
      <c r="AQ987" s="53">
        <v>0</v>
      </c>
      <c r="AR987" s="53">
        <v>0</v>
      </c>
      <c r="AS987" s="53">
        <v>0</v>
      </c>
      <c r="AT987" s="53">
        <v>0</v>
      </c>
      <c r="AU987" s="53">
        <v>0</v>
      </c>
      <c r="AV987" s="53">
        <v>0</v>
      </c>
      <c r="AW987" s="53">
        <v>0</v>
      </c>
      <c r="AX987" s="53">
        <v>0</v>
      </c>
      <c r="AY987" s="53">
        <v>0</v>
      </c>
      <c r="AZ987" s="53">
        <v>0</v>
      </c>
      <c r="BA987" s="53">
        <v>0</v>
      </c>
      <c r="BB987" s="53">
        <v>0</v>
      </c>
      <c r="BC987" s="53">
        <v>0</v>
      </c>
      <c r="BD987" s="53">
        <v>0</v>
      </c>
      <c r="BE987" s="53">
        <v>0</v>
      </c>
      <c r="BF987" s="53">
        <v>0</v>
      </c>
      <c r="BG987" s="53">
        <v>0</v>
      </c>
      <c r="BH987" s="53">
        <v>0</v>
      </c>
      <c r="BI987" s="53">
        <v>0</v>
      </c>
      <c r="BJ987" s="53">
        <v>0</v>
      </c>
      <c r="BK987" s="53">
        <v>0</v>
      </c>
      <c r="BL987" s="53">
        <v>0</v>
      </c>
      <c r="BM987" s="53">
        <v>0</v>
      </c>
      <c r="BN987" s="53">
        <v>0</v>
      </c>
      <c r="BO987" s="53">
        <v>0</v>
      </c>
      <c r="BP987" s="53">
        <v>0</v>
      </c>
      <c r="BQ987" s="53">
        <v>0</v>
      </c>
      <c r="BR987" s="53">
        <v>0</v>
      </c>
      <c r="BS987" s="53">
        <v>0</v>
      </c>
      <c r="BT987" s="53">
        <v>0</v>
      </c>
      <c r="BU987" s="53">
        <v>0</v>
      </c>
      <c r="BV987" s="53">
        <v>0</v>
      </c>
      <c r="BW987" s="53">
        <v>0</v>
      </c>
      <c r="BX987" s="53">
        <v>0</v>
      </c>
      <c r="BY987" s="53">
        <v>0</v>
      </c>
      <c r="BZ987" s="53">
        <v>0</v>
      </c>
      <c r="CA987" s="53">
        <v>0</v>
      </c>
      <c r="CB987" s="53">
        <v>0</v>
      </c>
      <c r="CC987" s="53">
        <v>0</v>
      </c>
      <c r="CD987" s="53">
        <v>0</v>
      </c>
      <c r="CE987" s="53">
        <v>0</v>
      </c>
      <c r="CF987" s="53">
        <v>0</v>
      </c>
      <c r="CG987" s="53">
        <v>0</v>
      </c>
      <c r="CH987" s="53">
        <v>0</v>
      </c>
      <c r="CI987" s="53">
        <v>0</v>
      </c>
      <c r="CJ987" s="53">
        <v>0</v>
      </c>
      <c r="CK987" s="53">
        <v>0</v>
      </c>
      <c r="CL987" s="53">
        <v>0</v>
      </c>
      <c r="CM987" s="53">
        <v>0</v>
      </c>
      <c r="CN987" s="53">
        <v>0</v>
      </c>
      <c r="CO987" s="53">
        <v>0</v>
      </c>
      <c r="CP987" s="53">
        <v>0</v>
      </c>
      <c r="CQ987" s="53">
        <v>0</v>
      </c>
      <c r="CR987" s="53">
        <v>0</v>
      </c>
      <c r="CS987" s="53">
        <v>0</v>
      </c>
      <c r="CT987" s="53">
        <v>0</v>
      </c>
      <c r="CU987" s="53">
        <v>0</v>
      </c>
      <c r="CV987" s="53">
        <v>0</v>
      </c>
      <c r="CW987" s="53">
        <v>0</v>
      </c>
      <c r="CX987" s="53">
        <v>0</v>
      </c>
      <c r="CY987" s="53">
        <v>0</v>
      </c>
      <c r="CZ987" s="53">
        <v>0</v>
      </c>
      <c r="DA987" s="53">
        <v>0</v>
      </c>
      <c r="DB987" s="53">
        <v>0</v>
      </c>
      <c r="DC987" s="53">
        <v>0</v>
      </c>
      <c r="DD987" s="53">
        <v>0</v>
      </c>
      <c r="DE987" s="53">
        <v>0</v>
      </c>
      <c r="DF987" s="53">
        <v>0</v>
      </c>
      <c r="DG987" s="53">
        <v>0</v>
      </c>
      <c r="DH987" s="53">
        <v>0</v>
      </c>
      <c r="DI987" s="53">
        <v>0</v>
      </c>
      <c r="DJ987" s="53">
        <v>0</v>
      </c>
      <c r="DK987" s="53">
        <v>0</v>
      </c>
      <c r="DL987" s="53">
        <v>0</v>
      </c>
      <c r="DM987" s="53">
        <v>0</v>
      </c>
      <c r="DN987" s="53">
        <v>0</v>
      </c>
      <c r="DO987" s="53">
        <v>0</v>
      </c>
      <c r="DP987" s="53">
        <v>0</v>
      </c>
      <c r="DQ987" s="53">
        <v>0</v>
      </c>
      <c r="DR987" s="53">
        <v>0</v>
      </c>
      <c r="DS987" s="53">
        <v>0</v>
      </c>
      <c r="DT987" s="53">
        <v>0</v>
      </c>
      <c r="DU987" s="53">
        <v>0</v>
      </c>
      <c r="DV987" s="53">
        <v>0</v>
      </c>
      <c r="DW987" s="53">
        <v>0</v>
      </c>
      <c r="DX987" s="53">
        <v>0</v>
      </c>
      <c r="DY987" s="53">
        <v>0</v>
      </c>
      <c r="DZ987" s="53">
        <v>0</v>
      </c>
      <c r="EA987" s="53">
        <v>0</v>
      </c>
      <c r="EB987" s="53">
        <v>0</v>
      </c>
      <c r="EC987" s="53">
        <v>0</v>
      </c>
      <c r="ED987" s="53">
        <v>0</v>
      </c>
      <c r="EE987" s="53">
        <v>0</v>
      </c>
      <c r="EF987" s="53">
        <v>0</v>
      </c>
      <c r="EG987" s="53">
        <v>0</v>
      </c>
      <c r="EH987" s="53">
        <v>0</v>
      </c>
      <c r="EI987" s="53">
        <v>0</v>
      </c>
      <c r="EJ987" s="53">
        <v>0</v>
      </c>
      <c r="EK987" s="53">
        <v>0</v>
      </c>
      <c r="EL987" s="53">
        <v>0</v>
      </c>
      <c r="EM987" s="53">
        <v>0</v>
      </c>
      <c r="EN987" s="53">
        <v>0</v>
      </c>
      <c r="EO987" s="53">
        <v>0</v>
      </c>
      <c r="EP987" s="53">
        <v>0</v>
      </c>
      <c r="EQ987" s="53">
        <v>0</v>
      </c>
      <c r="ER987" s="53">
        <v>0</v>
      </c>
      <c r="ES987" s="53">
        <v>0</v>
      </c>
      <c r="ET987" s="53">
        <v>0</v>
      </c>
      <c r="EU987" s="53">
        <v>0</v>
      </c>
      <c r="EV987" s="53">
        <v>0</v>
      </c>
      <c r="EW987" s="53">
        <v>83.340909999999994</v>
      </c>
      <c r="EX987" s="53">
        <v>81.477270000000004</v>
      </c>
      <c r="EY987" s="53">
        <v>79.727270000000004</v>
      </c>
      <c r="EZ987" s="53">
        <v>78.113640000000004</v>
      </c>
      <c r="FA987" s="53">
        <v>76.454539999999994</v>
      </c>
      <c r="FB987" s="53">
        <v>75.204539999999994</v>
      </c>
      <c r="FC987" s="53">
        <v>74.136359999999996</v>
      </c>
      <c r="FD987" s="53">
        <v>75.568179999999998</v>
      </c>
      <c r="FE987" s="53">
        <v>79.181820000000002</v>
      </c>
      <c r="FF987" s="53">
        <v>82.727270000000004</v>
      </c>
      <c r="FG987" s="53">
        <v>86.181820000000002</v>
      </c>
      <c r="FH987" s="53">
        <v>89.295460000000006</v>
      </c>
      <c r="FI987" s="53">
        <v>92.204539999999994</v>
      </c>
      <c r="FJ987" s="53">
        <v>94.681820000000002</v>
      </c>
      <c r="FK987" s="53">
        <v>96.613640000000004</v>
      </c>
      <c r="FL987" s="53">
        <v>98.272729999999996</v>
      </c>
      <c r="FM987" s="53">
        <v>99.318179999999998</v>
      </c>
      <c r="FN987" s="53">
        <v>99.340909999999994</v>
      </c>
      <c r="FO987" s="53">
        <v>98.454539999999994</v>
      </c>
      <c r="FP987" s="53">
        <v>96.272729999999996</v>
      </c>
      <c r="FQ987" s="53">
        <v>93.363640000000004</v>
      </c>
      <c r="FR987" s="53">
        <v>90.681820000000002</v>
      </c>
      <c r="FS987" s="53">
        <v>87.818179999999998</v>
      </c>
      <c r="FT987" s="53">
        <v>85</v>
      </c>
      <c r="FU987" s="53">
        <v>40</v>
      </c>
      <c r="FV987" s="53">
        <v>748.40700000000004</v>
      </c>
      <c r="FW987" s="53">
        <v>146.72460000000001</v>
      </c>
      <c r="FX987" s="53">
        <v>0</v>
      </c>
    </row>
    <row r="988" spans="1:180" x14ac:dyDescent="0.3">
      <c r="A988" t="s">
        <v>174</v>
      </c>
      <c r="B988" t="s">
        <v>251</v>
      </c>
      <c r="C988" t="s">
        <v>0</v>
      </c>
      <c r="D988" t="s">
        <v>227</v>
      </c>
      <c r="E988" t="s">
        <v>188</v>
      </c>
      <c r="F988" t="s">
        <v>232</v>
      </c>
      <c r="G988" t="s">
        <v>243</v>
      </c>
      <c r="H988" s="53">
        <v>30</v>
      </c>
      <c r="I988" s="53">
        <v>0.81655981</v>
      </c>
      <c r="J988" s="53">
        <v>0.81521220000000005</v>
      </c>
      <c r="K988" s="53">
        <v>0.81964859999999995</v>
      </c>
      <c r="L988" s="53">
        <v>0.80780790000000002</v>
      </c>
      <c r="M988" s="53">
        <v>0.78917369999999998</v>
      </c>
      <c r="N988" s="53">
        <v>0.7681557</v>
      </c>
      <c r="O988" s="53">
        <v>0.76059239999999995</v>
      </c>
      <c r="P988" s="53">
        <v>0.83760060000000003</v>
      </c>
      <c r="Q988" s="53">
        <v>0.79398599999999997</v>
      </c>
      <c r="R988" s="53">
        <v>0.83679029999999999</v>
      </c>
      <c r="S988" s="53">
        <v>0.89202809999999999</v>
      </c>
      <c r="T988" s="53">
        <v>0.88064640000000005</v>
      </c>
      <c r="U988" s="53">
        <v>0.80403930000000001</v>
      </c>
      <c r="V988" s="53">
        <v>0.80146289999999998</v>
      </c>
      <c r="W988" s="53">
        <v>0.78117300000000001</v>
      </c>
      <c r="X988" s="53">
        <v>0.73300319999999997</v>
      </c>
      <c r="Y988" s="53">
        <v>0.70262279999999999</v>
      </c>
      <c r="Z988" s="53">
        <v>0.55728750000000005</v>
      </c>
      <c r="AA988" s="53">
        <v>0.67629989999999995</v>
      </c>
      <c r="AB988" s="53">
        <v>0.68967089999999998</v>
      </c>
      <c r="AC988" s="53">
        <v>0.69277889999999998</v>
      </c>
      <c r="AD988" s="53">
        <v>0.75429420000000003</v>
      </c>
      <c r="AE988" s="53">
        <v>0.89563230000000005</v>
      </c>
      <c r="AF988" s="53">
        <v>0.92859809999999998</v>
      </c>
      <c r="AG988" s="53">
        <v>-0.22233977999999999</v>
      </c>
      <c r="AH988" s="53">
        <v>-0.21804546</v>
      </c>
      <c r="AI988" s="53">
        <v>-0.21135515999999999</v>
      </c>
      <c r="AJ988" s="53">
        <v>-0.23257347</v>
      </c>
      <c r="AK988" s="53">
        <v>-0.26144216999999997</v>
      </c>
      <c r="AL988" s="53">
        <v>-0.30561300000000002</v>
      </c>
      <c r="AM988" s="53">
        <v>-0.47206049999999999</v>
      </c>
      <c r="AN988" s="53">
        <v>-0.4655802</v>
      </c>
      <c r="AO988" s="53">
        <v>-0.53116289999999999</v>
      </c>
      <c r="AP988" s="53">
        <v>-0.50221769999999999</v>
      </c>
      <c r="AQ988" s="53">
        <v>-0.4555824</v>
      </c>
      <c r="AR988" s="53">
        <v>-0.46904309999999999</v>
      </c>
      <c r="AS988" s="53">
        <v>-0.5260608</v>
      </c>
      <c r="AT988" s="53">
        <v>-0.52999470000000004</v>
      </c>
      <c r="AU988" s="53">
        <v>-0.50820989999999999</v>
      </c>
      <c r="AV988" s="53">
        <v>-0.49765320000000002</v>
      </c>
      <c r="AW988" s="53">
        <v>-0.46151609999999998</v>
      </c>
      <c r="AX988" s="53">
        <v>-0.5377305</v>
      </c>
      <c r="AY988" s="53">
        <v>-0.41967719999999997</v>
      </c>
      <c r="AZ988" s="53">
        <v>-0.3905013</v>
      </c>
      <c r="BA988" s="53">
        <v>-0.41491650000000002</v>
      </c>
      <c r="BB988" s="53">
        <v>-0.39267030000000003</v>
      </c>
      <c r="BC988" s="53">
        <v>-0.23532120000000001</v>
      </c>
      <c r="BD988" s="53">
        <v>-0.19945214999999999</v>
      </c>
      <c r="BE988" s="53">
        <v>-8.5827630000000002E-2</v>
      </c>
      <c r="BF988" s="53">
        <v>-8.3065440000000004E-2</v>
      </c>
      <c r="BG988" s="53">
        <v>-7.8870300000000004E-2</v>
      </c>
      <c r="BH988" s="53">
        <v>-9.8289420000000002E-2</v>
      </c>
      <c r="BI988" s="53">
        <v>-0.12255549</v>
      </c>
      <c r="BJ988" s="53">
        <v>-0.16125843000000001</v>
      </c>
      <c r="BK988" s="53">
        <v>-0.27803832000000001</v>
      </c>
      <c r="BL988" s="53">
        <v>-0.28158504000000001</v>
      </c>
      <c r="BM988" s="53">
        <v>-0.350022</v>
      </c>
      <c r="BN988" s="53">
        <v>-0.3087165</v>
      </c>
      <c r="BO988" s="53">
        <v>-0.25258766999999999</v>
      </c>
      <c r="BP988" s="53">
        <v>-0.26449025999999998</v>
      </c>
      <c r="BQ988" s="53">
        <v>-0.3228741</v>
      </c>
      <c r="BR988" s="53">
        <v>-0.3268953</v>
      </c>
      <c r="BS988" s="53">
        <v>-0.31015949999999998</v>
      </c>
      <c r="BT988" s="53">
        <v>-0.30937290000000001</v>
      </c>
      <c r="BU988" s="53">
        <v>-0.28346264999999998</v>
      </c>
      <c r="BV988" s="53">
        <v>-0.36782310000000001</v>
      </c>
      <c r="BW988" s="53">
        <v>-0.24702804</v>
      </c>
      <c r="BX988" s="53">
        <v>-0.21745911000000001</v>
      </c>
      <c r="BY988" s="53">
        <v>-0.2510367</v>
      </c>
      <c r="BZ988" s="53">
        <v>-0.23264715</v>
      </c>
      <c r="CA988" s="53">
        <v>-8.5572090000000003E-2</v>
      </c>
      <c r="CB988" s="53">
        <v>-4.8178739999999998E-2</v>
      </c>
      <c r="CC988" s="53">
        <v>8.7202700000000005E-3</v>
      </c>
      <c r="CD988" s="53">
        <v>1.042131E-2</v>
      </c>
      <c r="CE988" s="53">
        <v>1.28883E-2</v>
      </c>
      <c r="CF988" s="53">
        <v>-5.2847199999999997E-3</v>
      </c>
      <c r="CG988" s="53">
        <v>-2.6363009999999999E-2</v>
      </c>
      <c r="CH988" s="53">
        <v>-6.1278899999999997E-2</v>
      </c>
      <c r="CI988" s="53">
        <v>-0.14365913999999999</v>
      </c>
      <c r="CJ988" s="53">
        <v>-0.15415055999999999</v>
      </c>
      <c r="CK988" s="53">
        <v>-0.22456455</v>
      </c>
      <c r="CL988" s="53">
        <v>-0.17469786000000001</v>
      </c>
      <c r="CM988" s="53">
        <v>-0.11199410999999999</v>
      </c>
      <c r="CN988" s="53">
        <v>-0.12281768999999999</v>
      </c>
      <c r="CO988" s="53">
        <v>-0.18214754999999999</v>
      </c>
      <c r="CP988" s="53">
        <v>-0.18622899000000001</v>
      </c>
      <c r="CQ988" s="53">
        <v>-0.17299059</v>
      </c>
      <c r="CR988" s="53">
        <v>-0.17897034000000001</v>
      </c>
      <c r="CS988" s="53">
        <v>-0.16014329999999999</v>
      </c>
      <c r="CT988" s="53">
        <v>-0.25014585</v>
      </c>
      <c r="CU988" s="53">
        <v>-0.12745179000000001</v>
      </c>
      <c r="CV988" s="53">
        <v>-9.7610730000000007E-2</v>
      </c>
      <c r="CW988" s="53">
        <v>-0.13753413</v>
      </c>
      <c r="CX988" s="53">
        <v>-0.12181562999999999</v>
      </c>
      <c r="CY988" s="53">
        <v>1.8143679999999999E-2</v>
      </c>
      <c r="CZ988" s="53">
        <v>5.6592780000000002E-2</v>
      </c>
      <c r="DA988" s="53">
        <v>0.10326819</v>
      </c>
      <c r="DB988" s="53">
        <v>0.10390806</v>
      </c>
      <c r="DC988" s="53">
        <v>0.1046469</v>
      </c>
      <c r="DD988" s="53">
        <v>8.7720000000000006E-2</v>
      </c>
      <c r="DE988" s="53">
        <v>6.9829470000000005E-2</v>
      </c>
      <c r="DF988" s="53">
        <v>3.8700659999999998E-2</v>
      </c>
      <c r="DG988" s="53">
        <v>-9.2799600000000003E-3</v>
      </c>
      <c r="DH988" s="53">
        <v>-2.6716110000000001E-2</v>
      </c>
      <c r="DI988" s="53">
        <v>-9.9107009999999995E-2</v>
      </c>
      <c r="DJ988" s="53">
        <v>-4.0679369999999999E-2</v>
      </c>
      <c r="DK988" s="53">
        <v>2.8599429999999999E-2</v>
      </c>
      <c r="DL988" s="53">
        <v>1.8854900000000001E-2</v>
      </c>
      <c r="DM988" s="53">
        <v>-4.1420970000000001E-2</v>
      </c>
      <c r="DN988" s="53">
        <v>-4.5562800000000001E-2</v>
      </c>
      <c r="DO988" s="53">
        <v>-3.582159E-2</v>
      </c>
      <c r="DP988" s="53">
        <v>-4.8567899999999997E-2</v>
      </c>
      <c r="DQ988" s="53">
        <v>-3.6823920000000003E-2</v>
      </c>
      <c r="DR988" s="53">
        <v>-0.13246854</v>
      </c>
      <c r="DS988" s="53">
        <v>-7.8755400000000003E-3</v>
      </c>
      <c r="DT988" s="53">
        <v>2.2237679999999999E-2</v>
      </c>
      <c r="DU988" s="53">
        <v>-2.4031569999999999E-2</v>
      </c>
      <c r="DV988" s="53">
        <v>-1.098409E-2</v>
      </c>
      <c r="DW988" s="53">
        <v>0.12185946</v>
      </c>
      <c r="DX988" s="53">
        <v>0.16136429999999999</v>
      </c>
      <c r="DY988" s="53">
        <v>0.23978034000000001</v>
      </c>
      <c r="DZ988" s="53">
        <v>0.23888804999999999</v>
      </c>
      <c r="EA988" s="53">
        <v>0.23713176</v>
      </c>
      <c r="EB988" s="53">
        <v>0.22200405000000001</v>
      </c>
      <c r="EC988" s="53">
        <v>0.20871614999999999</v>
      </c>
      <c r="ED988" s="53">
        <v>0.1830552</v>
      </c>
      <c r="EE988" s="53">
        <v>0.18474222000000001</v>
      </c>
      <c r="EF988" s="53">
        <v>0.15727901999999999</v>
      </c>
      <c r="EG988" s="53">
        <v>8.2033709999999996E-2</v>
      </c>
      <c r="EH988" s="53">
        <v>0.15282203999999999</v>
      </c>
      <c r="EI988" s="53">
        <v>0.23159418000000001</v>
      </c>
      <c r="EJ988" s="53">
        <v>0.22340763</v>
      </c>
      <c r="EK988" s="53">
        <v>0.16176582</v>
      </c>
      <c r="EL988" s="53">
        <v>0.15753684000000001</v>
      </c>
      <c r="EM988" s="53">
        <v>0.16222869000000001</v>
      </c>
      <c r="EN988" s="53">
        <v>0.13971252000000001</v>
      </c>
      <c r="EO988" s="53">
        <v>0.14122965000000001</v>
      </c>
      <c r="EP988" s="53">
        <v>3.7438770000000003E-2</v>
      </c>
      <c r="EQ988" s="53">
        <v>0.16477356000000001</v>
      </c>
      <c r="ER988" s="53">
        <v>0.19527975</v>
      </c>
      <c r="ES988" s="53">
        <v>0.13984809000000001</v>
      </c>
      <c r="ET988" s="53">
        <v>0.14903904000000001</v>
      </c>
      <c r="EU988" s="53">
        <v>0.27160854000000001</v>
      </c>
      <c r="EV988" s="53">
        <v>0.31263780000000002</v>
      </c>
      <c r="EW988" s="53">
        <v>86.333340000000007</v>
      </c>
      <c r="EX988" s="53">
        <v>84.523809999999997</v>
      </c>
      <c r="EY988" s="53">
        <v>82.880949999999999</v>
      </c>
      <c r="EZ988" s="53">
        <v>81.357140000000001</v>
      </c>
      <c r="FA988" s="53">
        <v>80.119050000000001</v>
      </c>
      <c r="FB988" s="53">
        <v>78.857140000000001</v>
      </c>
      <c r="FC988" s="53">
        <v>78.309520000000006</v>
      </c>
      <c r="FD988" s="53">
        <v>79.928569999999993</v>
      </c>
      <c r="FE988" s="53">
        <v>83.166659999999993</v>
      </c>
      <c r="FF988" s="53">
        <v>86.428569999999993</v>
      </c>
      <c r="FG988" s="53">
        <v>89.690479999999994</v>
      </c>
      <c r="FH988" s="53">
        <v>92.714290000000005</v>
      </c>
      <c r="FI988" s="53">
        <v>95.690479999999994</v>
      </c>
      <c r="FJ988" s="53">
        <v>97.880949999999999</v>
      </c>
      <c r="FK988" s="53">
        <v>99.976190000000003</v>
      </c>
      <c r="FL988" s="53">
        <v>101.2381</v>
      </c>
      <c r="FM988" s="53">
        <v>102.0714</v>
      </c>
      <c r="FN988" s="53">
        <v>102.28570000000001</v>
      </c>
      <c r="FO988" s="53">
        <v>101.90479999999999</v>
      </c>
      <c r="FP988" s="53">
        <v>100.21429999999999</v>
      </c>
      <c r="FQ988" s="53">
        <v>97.357140000000001</v>
      </c>
      <c r="FR988" s="53">
        <v>94.666659999999993</v>
      </c>
      <c r="FS988" s="53">
        <v>91.547619999999995</v>
      </c>
      <c r="FT988" s="53">
        <v>88.714290000000005</v>
      </c>
      <c r="FU988" s="53">
        <v>40</v>
      </c>
      <c r="FV988" s="53">
        <v>1039.6089999999999</v>
      </c>
      <c r="FW988" s="53">
        <v>155.55250000000001</v>
      </c>
      <c r="FX988" s="53">
        <v>1</v>
      </c>
    </row>
    <row r="989" spans="1:180" x14ac:dyDescent="0.3">
      <c r="A989" t="s">
        <v>174</v>
      </c>
      <c r="B989" t="s">
        <v>251</v>
      </c>
      <c r="C989" t="s">
        <v>0</v>
      </c>
      <c r="D989" t="s">
        <v>227</v>
      </c>
      <c r="E989" t="s">
        <v>187</v>
      </c>
      <c r="F989" t="s">
        <v>232</v>
      </c>
      <c r="G989" t="s">
        <v>243</v>
      </c>
      <c r="H989" s="53">
        <v>30</v>
      </c>
      <c r="I989" s="53">
        <v>0</v>
      </c>
      <c r="J989" s="53">
        <v>0</v>
      </c>
      <c r="K989" s="53">
        <v>0</v>
      </c>
      <c r="L989" s="53">
        <v>0</v>
      </c>
      <c r="M989" s="53">
        <v>0</v>
      </c>
      <c r="N989" s="53">
        <v>0</v>
      </c>
      <c r="O989" s="53">
        <v>0</v>
      </c>
      <c r="P989" s="53">
        <v>0</v>
      </c>
      <c r="Q989" s="53">
        <v>0</v>
      </c>
      <c r="R989" s="53">
        <v>0</v>
      </c>
      <c r="S989" s="53">
        <v>0</v>
      </c>
      <c r="T989" s="53">
        <v>0</v>
      </c>
      <c r="U989" s="53">
        <v>0</v>
      </c>
      <c r="V989" s="53">
        <v>0</v>
      </c>
      <c r="W989" s="53">
        <v>0</v>
      </c>
      <c r="X989" s="53">
        <v>0</v>
      </c>
      <c r="Y989" s="53">
        <v>0</v>
      </c>
      <c r="Z989" s="53">
        <v>0</v>
      </c>
      <c r="AA989" s="53">
        <v>0</v>
      </c>
      <c r="AB989" s="53">
        <v>0</v>
      </c>
      <c r="AC989" s="53">
        <v>0</v>
      </c>
      <c r="AD989" s="53">
        <v>0</v>
      </c>
      <c r="AE989" s="53">
        <v>0</v>
      </c>
      <c r="AF989" s="53">
        <v>0</v>
      </c>
      <c r="AG989" s="53">
        <v>0</v>
      </c>
      <c r="AH989" s="53">
        <v>0</v>
      </c>
      <c r="AI989" s="53">
        <v>0</v>
      </c>
      <c r="AJ989" s="53">
        <v>0</v>
      </c>
      <c r="AK989" s="53">
        <v>0</v>
      </c>
      <c r="AL989" s="53">
        <v>0</v>
      </c>
      <c r="AM989" s="53">
        <v>0</v>
      </c>
      <c r="AN989" s="53">
        <v>0</v>
      </c>
      <c r="AO989" s="53">
        <v>0</v>
      </c>
      <c r="AP989" s="53">
        <v>0</v>
      </c>
      <c r="AQ989" s="53">
        <v>0</v>
      </c>
      <c r="AR989" s="53">
        <v>0</v>
      </c>
      <c r="AS989" s="53">
        <v>0</v>
      </c>
      <c r="AT989" s="53">
        <v>0</v>
      </c>
      <c r="AU989" s="53">
        <v>0</v>
      </c>
      <c r="AV989" s="53">
        <v>0</v>
      </c>
      <c r="AW989" s="53">
        <v>0</v>
      </c>
      <c r="AX989" s="53">
        <v>0</v>
      </c>
      <c r="AY989" s="53">
        <v>0</v>
      </c>
      <c r="AZ989" s="53">
        <v>0</v>
      </c>
      <c r="BA989" s="53">
        <v>0</v>
      </c>
      <c r="BB989" s="53">
        <v>0</v>
      </c>
      <c r="BC989" s="53">
        <v>0</v>
      </c>
      <c r="BD989" s="53">
        <v>0</v>
      </c>
      <c r="BE989" s="53">
        <v>0</v>
      </c>
      <c r="BF989" s="53">
        <v>0</v>
      </c>
      <c r="BG989" s="53">
        <v>0</v>
      </c>
      <c r="BH989" s="53">
        <v>0</v>
      </c>
      <c r="BI989" s="53">
        <v>0</v>
      </c>
      <c r="BJ989" s="53">
        <v>0</v>
      </c>
      <c r="BK989" s="53">
        <v>0</v>
      </c>
      <c r="BL989" s="53">
        <v>0</v>
      </c>
      <c r="BM989" s="53">
        <v>0</v>
      </c>
      <c r="BN989" s="53">
        <v>0</v>
      </c>
      <c r="BO989" s="53">
        <v>0</v>
      </c>
      <c r="BP989" s="53">
        <v>0</v>
      </c>
      <c r="BQ989" s="53">
        <v>0</v>
      </c>
      <c r="BR989" s="53">
        <v>0</v>
      </c>
      <c r="BS989" s="53">
        <v>0</v>
      </c>
      <c r="BT989" s="53">
        <v>0</v>
      </c>
      <c r="BU989" s="53">
        <v>0</v>
      </c>
      <c r="BV989" s="53">
        <v>0</v>
      </c>
      <c r="BW989" s="53">
        <v>0</v>
      </c>
      <c r="BX989" s="53">
        <v>0</v>
      </c>
      <c r="BY989" s="53">
        <v>0</v>
      </c>
      <c r="BZ989" s="53">
        <v>0</v>
      </c>
      <c r="CA989" s="53">
        <v>0</v>
      </c>
      <c r="CB989" s="53">
        <v>0</v>
      </c>
      <c r="CC989" s="53">
        <v>0</v>
      </c>
      <c r="CD989" s="53">
        <v>0</v>
      </c>
      <c r="CE989" s="53">
        <v>0</v>
      </c>
      <c r="CF989" s="53">
        <v>0</v>
      </c>
      <c r="CG989" s="53">
        <v>0</v>
      </c>
      <c r="CH989" s="53">
        <v>0</v>
      </c>
      <c r="CI989" s="53">
        <v>0</v>
      </c>
      <c r="CJ989" s="53">
        <v>0</v>
      </c>
      <c r="CK989" s="53">
        <v>0</v>
      </c>
      <c r="CL989" s="53">
        <v>0</v>
      </c>
      <c r="CM989" s="53">
        <v>0</v>
      </c>
      <c r="CN989" s="53">
        <v>0</v>
      </c>
      <c r="CO989" s="53">
        <v>0</v>
      </c>
      <c r="CP989" s="53">
        <v>0</v>
      </c>
      <c r="CQ989" s="53">
        <v>0</v>
      </c>
      <c r="CR989" s="53">
        <v>0</v>
      </c>
      <c r="CS989" s="53">
        <v>0</v>
      </c>
      <c r="CT989" s="53">
        <v>0</v>
      </c>
      <c r="CU989" s="53">
        <v>0</v>
      </c>
      <c r="CV989" s="53">
        <v>0</v>
      </c>
      <c r="CW989" s="53">
        <v>0</v>
      </c>
      <c r="CX989" s="53">
        <v>0</v>
      </c>
      <c r="CY989" s="53">
        <v>0</v>
      </c>
      <c r="CZ989" s="53">
        <v>0</v>
      </c>
      <c r="DA989" s="53">
        <v>0</v>
      </c>
      <c r="DB989" s="53">
        <v>0</v>
      </c>
      <c r="DC989" s="53">
        <v>0</v>
      </c>
      <c r="DD989" s="53">
        <v>0</v>
      </c>
      <c r="DE989" s="53">
        <v>0</v>
      </c>
      <c r="DF989" s="53">
        <v>0</v>
      </c>
      <c r="DG989" s="53">
        <v>0</v>
      </c>
      <c r="DH989" s="53">
        <v>0</v>
      </c>
      <c r="DI989" s="53">
        <v>0</v>
      </c>
      <c r="DJ989" s="53">
        <v>0</v>
      </c>
      <c r="DK989" s="53">
        <v>0</v>
      </c>
      <c r="DL989" s="53">
        <v>0</v>
      </c>
      <c r="DM989" s="53">
        <v>0</v>
      </c>
      <c r="DN989" s="53">
        <v>0</v>
      </c>
      <c r="DO989" s="53">
        <v>0</v>
      </c>
      <c r="DP989" s="53">
        <v>0</v>
      </c>
      <c r="DQ989" s="53">
        <v>0</v>
      </c>
      <c r="DR989" s="53">
        <v>0</v>
      </c>
      <c r="DS989" s="53">
        <v>0</v>
      </c>
      <c r="DT989" s="53">
        <v>0</v>
      </c>
      <c r="DU989" s="53">
        <v>0</v>
      </c>
      <c r="DV989" s="53">
        <v>0</v>
      </c>
      <c r="DW989" s="53">
        <v>0</v>
      </c>
      <c r="DX989" s="53">
        <v>0</v>
      </c>
      <c r="DY989" s="53">
        <v>0</v>
      </c>
      <c r="DZ989" s="53">
        <v>0</v>
      </c>
      <c r="EA989" s="53">
        <v>0</v>
      </c>
      <c r="EB989" s="53">
        <v>0</v>
      </c>
      <c r="EC989" s="53">
        <v>0</v>
      </c>
      <c r="ED989" s="53">
        <v>0</v>
      </c>
      <c r="EE989" s="53">
        <v>0</v>
      </c>
      <c r="EF989" s="53">
        <v>0</v>
      </c>
      <c r="EG989" s="53">
        <v>0</v>
      </c>
      <c r="EH989" s="53">
        <v>0</v>
      </c>
      <c r="EI989" s="53">
        <v>0</v>
      </c>
      <c r="EJ989" s="53">
        <v>0</v>
      </c>
      <c r="EK989" s="53">
        <v>0</v>
      </c>
      <c r="EL989" s="53">
        <v>0</v>
      </c>
      <c r="EM989" s="53">
        <v>0</v>
      </c>
      <c r="EN989" s="53">
        <v>0</v>
      </c>
      <c r="EO989" s="53">
        <v>0</v>
      </c>
      <c r="EP989" s="53">
        <v>0</v>
      </c>
      <c r="EQ989" s="53">
        <v>0</v>
      </c>
      <c r="ER989" s="53">
        <v>0</v>
      </c>
      <c r="ES989" s="53">
        <v>0</v>
      </c>
      <c r="ET989" s="53">
        <v>0</v>
      </c>
      <c r="EU989" s="53">
        <v>0</v>
      </c>
      <c r="EV989" s="53">
        <v>0</v>
      </c>
      <c r="EW989" s="53">
        <v>79.977270000000004</v>
      </c>
      <c r="EX989" s="53">
        <v>77.909090000000006</v>
      </c>
      <c r="EY989" s="53">
        <v>76.022729999999996</v>
      </c>
      <c r="EZ989" s="53">
        <v>74.204539999999994</v>
      </c>
      <c r="FA989" s="53">
        <v>72.659090000000006</v>
      </c>
      <c r="FB989" s="53">
        <v>71.272729999999996</v>
      </c>
      <c r="FC989" s="53">
        <v>71.181820000000002</v>
      </c>
      <c r="FD989" s="53">
        <v>73.545460000000006</v>
      </c>
      <c r="FE989" s="53">
        <v>76.340909999999994</v>
      </c>
      <c r="FF989" s="53">
        <v>78.931820000000002</v>
      </c>
      <c r="FG989" s="53">
        <v>81.75</v>
      </c>
      <c r="FH989" s="53">
        <v>84.590909999999994</v>
      </c>
      <c r="FI989" s="53">
        <v>87.204539999999994</v>
      </c>
      <c r="FJ989" s="53">
        <v>89.659090000000006</v>
      </c>
      <c r="FK989" s="53">
        <v>91.931820000000002</v>
      </c>
      <c r="FL989" s="53">
        <v>93.659090000000006</v>
      </c>
      <c r="FM989" s="53">
        <v>94.659090000000006</v>
      </c>
      <c r="FN989" s="53">
        <v>95.136359999999996</v>
      </c>
      <c r="FO989" s="53">
        <v>94.75</v>
      </c>
      <c r="FP989" s="53">
        <v>93.204539999999994</v>
      </c>
      <c r="FQ989" s="53">
        <v>90.295460000000006</v>
      </c>
      <c r="FR989" s="53">
        <v>87.25</v>
      </c>
      <c r="FS989" s="53">
        <v>84.590909999999994</v>
      </c>
      <c r="FT989" s="53">
        <v>82.136359999999996</v>
      </c>
      <c r="FU989" s="53">
        <v>40</v>
      </c>
      <c r="FV989" s="53">
        <v>1000.5</v>
      </c>
      <c r="FW989" s="53">
        <v>162.13390000000001</v>
      </c>
      <c r="FX989" s="53">
        <v>0</v>
      </c>
    </row>
    <row r="990" spans="1:180" x14ac:dyDescent="0.3">
      <c r="A990" t="s">
        <v>174</v>
      </c>
      <c r="B990" t="s">
        <v>251</v>
      </c>
      <c r="C990" t="s">
        <v>0</v>
      </c>
      <c r="D990" t="s">
        <v>248</v>
      </c>
      <c r="E990" t="s">
        <v>189</v>
      </c>
      <c r="F990" t="s">
        <v>232</v>
      </c>
      <c r="G990" t="s">
        <v>243</v>
      </c>
      <c r="H990" s="53">
        <v>30</v>
      </c>
      <c r="I990" s="53">
        <v>0</v>
      </c>
      <c r="J990" s="53">
        <v>0</v>
      </c>
      <c r="K990" s="53">
        <v>0</v>
      </c>
      <c r="L990" s="53">
        <v>0</v>
      </c>
      <c r="M990" s="53">
        <v>0</v>
      </c>
      <c r="N990" s="53">
        <v>0</v>
      </c>
      <c r="O990" s="53">
        <v>0</v>
      </c>
      <c r="P990" s="53">
        <v>0</v>
      </c>
      <c r="Q990" s="53">
        <v>0</v>
      </c>
      <c r="R990" s="53">
        <v>0</v>
      </c>
      <c r="S990" s="53">
        <v>0</v>
      </c>
      <c r="T990" s="53">
        <v>0</v>
      </c>
      <c r="U990" s="53">
        <v>0</v>
      </c>
      <c r="V990" s="53">
        <v>0</v>
      </c>
      <c r="W990" s="53">
        <v>0</v>
      </c>
      <c r="X990" s="53">
        <v>0</v>
      </c>
      <c r="Y990" s="53">
        <v>0</v>
      </c>
      <c r="Z990" s="53">
        <v>0</v>
      </c>
      <c r="AA990" s="53">
        <v>0</v>
      </c>
      <c r="AB990" s="53">
        <v>0</v>
      </c>
      <c r="AC990" s="53">
        <v>0</v>
      </c>
      <c r="AD990" s="53">
        <v>0</v>
      </c>
      <c r="AE990" s="53">
        <v>0</v>
      </c>
      <c r="AF990" s="53">
        <v>0</v>
      </c>
      <c r="AG990" s="53">
        <v>0</v>
      </c>
      <c r="AH990" s="53">
        <v>0</v>
      </c>
      <c r="AI990" s="53">
        <v>0</v>
      </c>
      <c r="AJ990" s="53">
        <v>0</v>
      </c>
      <c r="AK990" s="53">
        <v>0</v>
      </c>
      <c r="AL990" s="53">
        <v>0</v>
      </c>
      <c r="AM990" s="53">
        <v>0</v>
      </c>
      <c r="AN990" s="53">
        <v>0</v>
      </c>
      <c r="AO990" s="53">
        <v>0</v>
      </c>
      <c r="AP990" s="53">
        <v>0</v>
      </c>
      <c r="AQ990" s="53">
        <v>0</v>
      </c>
      <c r="AR990" s="53">
        <v>0</v>
      </c>
      <c r="AS990" s="53">
        <v>0</v>
      </c>
      <c r="AT990" s="53">
        <v>0</v>
      </c>
      <c r="AU990" s="53">
        <v>0</v>
      </c>
      <c r="AV990" s="53">
        <v>0</v>
      </c>
      <c r="AW990" s="53">
        <v>0</v>
      </c>
      <c r="AX990" s="53">
        <v>0</v>
      </c>
      <c r="AY990" s="53">
        <v>0</v>
      </c>
      <c r="AZ990" s="53">
        <v>0</v>
      </c>
      <c r="BA990" s="53">
        <v>0</v>
      </c>
      <c r="BB990" s="53">
        <v>0</v>
      </c>
      <c r="BC990" s="53">
        <v>0</v>
      </c>
      <c r="BD990" s="53">
        <v>0</v>
      </c>
      <c r="BE990" s="53">
        <v>0</v>
      </c>
      <c r="BF990" s="53">
        <v>0</v>
      </c>
      <c r="BG990" s="53">
        <v>0</v>
      </c>
      <c r="BH990" s="53">
        <v>0</v>
      </c>
      <c r="BI990" s="53">
        <v>0</v>
      </c>
      <c r="BJ990" s="53">
        <v>0</v>
      </c>
      <c r="BK990" s="53">
        <v>0</v>
      </c>
      <c r="BL990" s="53">
        <v>0</v>
      </c>
      <c r="BM990" s="53">
        <v>0</v>
      </c>
      <c r="BN990" s="53">
        <v>0</v>
      </c>
      <c r="BO990" s="53">
        <v>0</v>
      </c>
      <c r="BP990" s="53">
        <v>0</v>
      </c>
      <c r="BQ990" s="53">
        <v>0</v>
      </c>
      <c r="BR990" s="53">
        <v>0</v>
      </c>
      <c r="BS990" s="53">
        <v>0</v>
      </c>
      <c r="BT990" s="53">
        <v>0</v>
      </c>
      <c r="BU990" s="53">
        <v>0</v>
      </c>
      <c r="BV990" s="53">
        <v>0</v>
      </c>
      <c r="BW990" s="53">
        <v>0</v>
      </c>
      <c r="BX990" s="53">
        <v>0</v>
      </c>
      <c r="BY990" s="53">
        <v>0</v>
      </c>
      <c r="BZ990" s="53">
        <v>0</v>
      </c>
      <c r="CA990" s="53">
        <v>0</v>
      </c>
      <c r="CB990" s="53">
        <v>0</v>
      </c>
      <c r="CC990" s="53">
        <v>0</v>
      </c>
      <c r="CD990" s="53">
        <v>0</v>
      </c>
      <c r="CE990" s="53">
        <v>0</v>
      </c>
      <c r="CF990" s="53">
        <v>0</v>
      </c>
      <c r="CG990" s="53">
        <v>0</v>
      </c>
      <c r="CH990" s="53">
        <v>0</v>
      </c>
      <c r="CI990" s="53">
        <v>0</v>
      </c>
      <c r="CJ990" s="53">
        <v>0</v>
      </c>
      <c r="CK990" s="53">
        <v>0</v>
      </c>
      <c r="CL990" s="53">
        <v>0</v>
      </c>
      <c r="CM990" s="53">
        <v>0</v>
      </c>
      <c r="CN990" s="53">
        <v>0</v>
      </c>
      <c r="CO990" s="53">
        <v>0</v>
      </c>
      <c r="CP990" s="53">
        <v>0</v>
      </c>
      <c r="CQ990" s="53">
        <v>0</v>
      </c>
      <c r="CR990" s="53">
        <v>0</v>
      </c>
      <c r="CS990" s="53">
        <v>0</v>
      </c>
      <c r="CT990" s="53">
        <v>0</v>
      </c>
      <c r="CU990" s="53">
        <v>0</v>
      </c>
      <c r="CV990" s="53">
        <v>0</v>
      </c>
      <c r="CW990" s="53">
        <v>0</v>
      </c>
      <c r="CX990" s="53">
        <v>0</v>
      </c>
      <c r="CY990" s="53">
        <v>0</v>
      </c>
      <c r="CZ990" s="53">
        <v>0</v>
      </c>
      <c r="DA990" s="53">
        <v>0</v>
      </c>
      <c r="DB990" s="53">
        <v>0</v>
      </c>
      <c r="DC990" s="53">
        <v>0</v>
      </c>
      <c r="DD990" s="53">
        <v>0</v>
      </c>
      <c r="DE990" s="53">
        <v>0</v>
      </c>
      <c r="DF990" s="53">
        <v>0</v>
      </c>
      <c r="DG990" s="53">
        <v>0</v>
      </c>
      <c r="DH990" s="53">
        <v>0</v>
      </c>
      <c r="DI990" s="53">
        <v>0</v>
      </c>
      <c r="DJ990" s="53">
        <v>0</v>
      </c>
      <c r="DK990" s="53">
        <v>0</v>
      </c>
      <c r="DL990" s="53">
        <v>0</v>
      </c>
      <c r="DM990" s="53">
        <v>0</v>
      </c>
      <c r="DN990" s="53">
        <v>0</v>
      </c>
      <c r="DO990" s="53">
        <v>0</v>
      </c>
      <c r="DP990" s="53">
        <v>0</v>
      </c>
      <c r="DQ990" s="53">
        <v>0</v>
      </c>
      <c r="DR990" s="53">
        <v>0</v>
      </c>
      <c r="DS990" s="53">
        <v>0</v>
      </c>
      <c r="DT990" s="53">
        <v>0</v>
      </c>
      <c r="DU990" s="53">
        <v>0</v>
      </c>
      <c r="DV990" s="53">
        <v>0</v>
      </c>
      <c r="DW990" s="53">
        <v>0</v>
      </c>
      <c r="DX990" s="53">
        <v>0</v>
      </c>
      <c r="DY990" s="53">
        <v>0</v>
      </c>
      <c r="DZ990" s="53">
        <v>0</v>
      </c>
      <c r="EA990" s="53">
        <v>0</v>
      </c>
      <c r="EB990" s="53">
        <v>0</v>
      </c>
      <c r="EC990" s="53">
        <v>0</v>
      </c>
      <c r="ED990" s="53">
        <v>0</v>
      </c>
      <c r="EE990" s="53">
        <v>0</v>
      </c>
      <c r="EF990" s="53">
        <v>0</v>
      </c>
      <c r="EG990" s="53">
        <v>0</v>
      </c>
      <c r="EH990" s="53">
        <v>0</v>
      </c>
      <c r="EI990" s="53">
        <v>0</v>
      </c>
      <c r="EJ990" s="53">
        <v>0</v>
      </c>
      <c r="EK990" s="53">
        <v>0</v>
      </c>
      <c r="EL990" s="53">
        <v>0</v>
      </c>
      <c r="EM990" s="53">
        <v>0</v>
      </c>
      <c r="EN990" s="53">
        <v>0</v>
      </c>
      <c r="EO990" s="53">
        <v>0</v>
      </c>
      <c r="EP990" s="53">
        <v>0</v>
      </c>
      <c r="EQ990" s="53">
        <v>0</v>
      </c>
      <c r="ER990" s="53">
        <v>0</v>
      </c>
      <c r="ES990" s="53">
        <v>0</v>
      </c>
      <c r="ET990" s="53">
        <v>0</v>
      </c>
      <c r="EU990" s="53">
        <v>0</v>
      </c>
      <c r="EV990" s="53">
        <v>0</v>
      </c>
      <c r="EW990" s="53">
        <v>83.111109999999996</v>
      </c>
      <c r="EX990" s="53">
        <v>81.333340000000007</v>
      </c>
      <c r="EY990" s="53">
        <v>79.55556</v>
      </c>
      <c r="EZ990" s="53">
        <v>77.611109999999996</v>
      </c>
      <c r="FA990" s="53">
        <v>75.833340000000007</v>
      </c>
      <c r="FB990" s="53">
        <v>74.55556</v>
      </c>
      <c r="FC990" s="53">
        <v>73.666659999999993</v>
      </c>
      <c r="FD990" s="53">
        <v>75.44444</v>
      </c>
      <c r="FE990" s="53">
        <v>79.388890000000004</v>
      </c>
      <c r="FF990" s="53">
        <v>83.277780000000007</v>
      </c>
      <c r="FG990" s="53">
        <v>86.94444</v>
      </c>
      <c r="FH990" s="53">
        <v>90.44444</v>
      </c>
      <c r="FI990" s="53">
        <v>93.611109999999996</v>
      </c>
      <c r="FJ990" s="53">
        <v>96.05556</v>
      </c>
      <c r="FK990" s="53">
        <v>98.277780000000007</v>
      </c>
      <c r="FL990" s="53">
        <v>99.888890000000004</v>
      </c>
      <c r="FM990" s="53">
        <v>100.66670000000001</v>
      </c>
      <c r="FN990" s="53">
        <v>100.66670000000001</v>
      </c>
      <c r="FO990" s="53">
        <v>99.666659999999993</v>
      </c>
      <c r="FP990" s="53">
        <v>97.44444</v>
      </c>
      <c r="FQ990" s="53">
        <v>94.277780000000007</v>
      </c>
      <c r="FR990" s="53">
        <v>91</v>
      </c>
      <c r="FS990" s="53">
        <v>88.5</v>
      </c>
      <c r="FT990" s="53">
        <v>86.111109999999996</v>
      </c>
      <c r="FU990" s="53">
        <v>40</v>
      </c>
      <c r="FV990" s="53">
        <v>748.40700000000004</v>
      </c>
      <c r="FW990" s="53">
        <v>146.72460000000001</v>
      </c>
      <c r="FX990" s="53">
        <v>0</v>
      </c>
    </row>
    <row r="991" spans="1:180" x14ac:dyDescent="0.3">
      <c r="A991" t="s">
        <v>174</v>
      </c>
      <c r="B991" t="s">
        <v>251</v>
      </c>
      <c r="C991" t="s">
        <v>0</v>
      </c>
      <c r="D991" t="s">
        <v>248</v>
      </c>
      <c r="E991" t="s">
        <v>188</v>
      </c>
      <c r="F991" t="s">
        <v>232</v>
      </c>
      <c r="G991" t="s">
        <v>243</v>
      </c>
      <c r="H991" s="53">
        <v>30</v>
      </c>
      <c r="I991" s="53">
        <v>0.77882010999999995</v>
      </c>
      <c r="J991" s="53">
        <v>0.78231510000000004</v>
      </c>
      <c r="K991" s="53">
        <v>0.835059</v>
      </c>
      <c r="L991" s="53">
        <v>0.84246569999999998</v>
      </c>
      <c r="M991" s="53">
        <v>0.84264749999999999</v>
      </c>
      <c r="N991" s="53">
        <v>0.82275810000000005</v>
      </c>
      <c r="O991" s="53">
        <v>0.83905770000000002</v>
      </c>
      <c r="P991" s="53">
        <v>0.85874669999999997</v>
      </c>
      <c r="Q991" s="53">
        <v>0.87473129999999999</v>
      </c>
      <c r="R991" s="53">
        <v>0.78544290000000005</v>
      </c>
      <c r="S991" s="53">
        <v>0.80285280000000003</v>
      </c>
      <c r="T991" s="53">
        <v>0.78479370000000004</v>
      </c>
      <c r="U991" s="53">
        <v>0.71408550000000004</v>
      </c>
      <c r="V991" s="53">
        <v>0.72930600000000001</v>
      </c>
      <c r="W991" s="53">
        <v>0.7928733</v>
      </c>
      <c r="X991" s="53">
        <v>0.7739241</v>
      </c>
      <c r="Y991" s="53">
        <v>0.65632080000000004</v>
      </c>
      <c r="Z991" s="53">
        <v>0.68206109999999998</v>
      </c>
      <c r="AA991" s="53">
        <v>0.65837820000000002</v>
      </c>
      <c r="AB991" s="53">
        <v>0.60738179999999997</v>
      </c>
      <c r="AC991" s="53">
        <v>0.6154404</v>
      </c>
      <c r="AD991" s="53">
        <v>0.60715889999999995</v>
      </c>
      <c r="AE991" s="53">
        <v>0.61119299999999999</v>
      </c>
      <c r="AF991" s="53">
        <v>0.61705889999999997</v>
      </c>
      <c r="AG991" s="53">
        <v>-0.33015661000000002</v>
      </c>
      <c r="AH991" s="53">
        <v>-0.30810149999999997</v>
      </c>
      <c r="AI991" s="53">
        <v>-0.26981867999999998</v>
      </c>
      <c r="AJ991" s="53">
        <v>-0.24984669000000001</v>
      </c>
      <c r="AK991" s="53">
        <v>-0.23308793999999999</v>
      </c>
      <c r="AL991" s="53">
        <v>-0.23903579999999999</v>
      </c>
      <c r="AM991" s="53">
        <v>-0.30115229999999998</v>
      </c>
      <c r="AN991" s="53">
        <v>-0.26593373999999997</v>
      </c>
      <c r="AO991" s="53">
        <v>-0.22938359999999999</v>
      </c>
      <c r="AP991" s="53">
        <v>-0.29452284000000001</v>
      </c>
      <c r="AQ991" s="53">
        <v>-0.28601712000000001</v>
      </c>
      <c r="AR991" s="53">
        <v>-0.27864257999999997</v>
      </c>
      <c r="AS991" s="53">
        <v>-0.28830042</v>
      </c>
      <c r="AT991" s="53">
        <v>-0.29107335000000001</v>
      </c>
      <c r="AU991" s="53">
        <v>-0.25722981</v>
      </c>
      <c r="AV991" s="53">
        <v>-0.26610719999999999</v>
      </c>
      <c r="AW991" s="53">
        <v>-0.33888689999999999</v>
      </c>
      <c r="AX991" s="53">
        <v>-0.26831430000000001</v>
      </c>
      <c r="AY991" s="53">
        <v>-0.26591327999999997</v>
      </c>
      <c r="AZ991" s="53">
        <v>-0.27504446999999999</v>
      </c>
      <c r="BA991" s="53">
        <v>-0.3120753</v>
      </c>
      <c r="BB991" s="53">
        <v>-0.36493560000000003</v>
      </c>
      <c r="BC991" s="53">
        <v>-0.37081049999999999</v>
      </c>
      <c r="BD991" s="53">
        <v>-0.34803299999999998</v>
      </c>
      <c r="BE991" s="53">
        <v>-0.19931235</v>
      </c>
      <c r="BF991" s="53">
        <v>-0.18126834</v>
      </c>
      <c r="BG991" s="53">
        <v>-0.13745544000000001</v>
      </c>
      <c r="BH991" s="53">
        <v>-0.1180359</v>
      </c>
      <c r="BI991" s="53">
        <v>-0.10469592</v>
      </c>
      <c r="BJ991" s="53">
        <v>-0.11574252</v>
      </c>
      <c r="BK991" s="53">
        <v>-0.15778229999999999</v>
      </c>
      <c r="BL991" s="53">
        <v>-0.12031332</v>
      </c>
      <c r="BM991" s="53">
        <v>-0.10692558000000001</v>
      </c>
      <c r="BN991" s="53">
        <v>-0.17966868</v>
      </c>
      <c r="BO991" s="53">
        <v>-0.16773584999999999</v>
      </c>
      <c r="BP991" s="53">
        <v>-0.15741219000000001</v>
      </c>
      <c r="BQ991" s="53">
        <v>-0.17742615</v>
      </c>
      <c r="BR991" s="53">
        <v>-0.18059027999999999</v>
      </c>
      <c r="BS991" s="53">
        <v>-0.12526698</v>
      </c>
      <c r="BT991" s="53">
        <v>-0.13660347</v>
      </c>
      <c r="BU991" s="53">
        <v>-0.19840155000000001</v>
      </c>
      <c r="BV991" s="53">
        <v>-0.11026917</v>
      </c>
      <c r="BW991" s="53">
        <v>-0.11431557000000001</v>
      </c>
      <c r="BX991" s="53">
        <v>-0.13564187999999999</v>
      </c>
      <c r="BY991" s="53">
        <v>-0.18113403</v>
      </c>
      <c r="BZ991" s="53">
        <v>-0.24096345</v>
      </c>
      <c r="CA991" s="53">
        <v>-0.2478996</v>
      </c>
      <c r="CB991" s="53">
        <v>-0.22692471</v>
      </c>
      <c r="CC991" s="53">
        <v>-0.10869003000000001</v>
      </c>
      <c r="CD991" s="53">
        <v>-9.3424110000000005E-2</v>
      </c>
      <c r="CE991" s="53">
        <v>-4.5781080000000002E-2</v>
      </c>
      <c r="CF991" s="53">
        <v>-2.6744150000000001E-2</v>
      </c>
      <c r="CG991" s="53">
        <v>-1.577199E-2</v>
      </c>
      <c r="CH991" s="53">
        <v>-3.0349950000000001E-2</v>
      </c>
      <c r="CI991" s="53">
        <v>-5.8484609999999999E-2</v>
      </c>
      <c r="CJ991" s="53">
        <v>-1.9457060000000002E-2</v>
      </c>
      <c r="CK991" s="53">
        <v>-2.2111530000000001E-2</v>
      </c>
      <c r="CL991" s="53">
        <v>-0.10012103999999999</v>
      </c>
      <c r="CM991" s="53">
        <v>-8.5814580000000001E-2</v>
      </c>
      <c r="CN991" s="53">
        <v>-7.3448369999999999E-2</v>
      </c>
      <c r="CO991" s="53">
        <v>-0.10063494000000001</v>
      </c>
      <c r="CP991" s="53">
        <v>-0.10407002999999999</v>
      </c>
      <c r="CQ991" s="53">
        <v>-3.3869910000000003E-2</v>
      </c>
      <c r="CR991" s="53">
        <v>-4.6909560000000003E-2</v>
      </c>
      <c r="CS991" s="53">
        <v>-0.10110171</v>
      </c>
      <c r="CT991" s="53">
        <v>-8.0760999999999995E-4</v>
      </c>
      <c r="CU991" s="53">
        <v>-9.31944E-3</v>
      </c>
      <c r="CV991" s="53">
        <v>-3.9092040000000002E-2</v>
      </c>
      <c r="CW991" s="53">
        <v>-9.0444419999999998E-2</v>
      </c>
      <c r="CX991" s="53">
        <v>-0.15510069000000001</v>
      </c>
      <c r="CY991" s="53">
        <v>-0.1627719</v>
      </c>
      <c r="CZ991" s="53">
        <v>-0.14304543</v>
      </c>
      <c r="DA991" s="53">
        <v>-1.8067679999999999E-2</v>
      </c>
      <c r="DB991" s="53">
        <v>-5.5798899999999997E-3</v>
      </c>
      <c r="DC991" s="53">
        <v>4.5893280000000002E-2</v>
      </c>
      <c r="DD991" s="53">
        <v>6.4547610000000005E-2</v>
      </c>
      <c r="DE991" s="53">
        <v>7.3151939999999999E-2</v>
      </c>
      <c r="DF991" s="53">
        <v>5.504262E-2</v>
      </c>
      <c r="DG991" s="53">
        <v>4.0813080000000002E-2</v>
      </c>
      <c r="DH991" s="53">
        <v>8.139921E-2</v>
      </c>
      <c r="DI991" s="53">
        <v>6.2702519999999998E-2</v>
      </c>
      <c r="DJ991" s="53">
        <v>-2.057341E-2</v>
      </c>
      <c r="DK991" s="53">
        <v>-3.8933100000000001E-3</v>
      </c>
      <c r="DL991" s="53">
        <v>1.0515419999999999E-2</v>
      </c>
      <c r="DM991" s="53">
        <v>-2.384373E-2</v>
      </c>
      <c r="DN991" s="53">
        <v>-2.7549770000000001E-2</v>
      </c>
      <c r="DO991" s="53">
        <v>5.7527130000000003E-2</v>
      </c>
      <c r="DP991" s="53">
        <v>4.2784349999999999E-2</v>
      </c>
      <c r="DQ991" s="53">
        <v>-3.8019E-3</v>
      </c>
      <c r="DR991" s="53">
        <v>0.10865397</v>
      </c>
      <c r="DS991" s="53">
        <v>9.5676689999999995E-2</v>
      </c>
      <c r="DT991" s="53">
        <v>5.7457769999999998E-2</v>
      </c>
      <c r="DU991" s="53">
        <v>2.4518000000000001E-4</v>
      </c>
      <c r="DV991" s="53">
        <v>-6.9237930000000003E-2</v>
      </c>
      <c r="DW991" s="53">
        <v>-7.7644199999999997E-2</v>
      </c>
      <c r="DX991" s="53">
        <v>-5.9166150000000001E-2</v>
      </c>
      <c r="DY991" s="53">
        <v>0.11277657000000001</v>
      </c>
      <c r="DZ991" s="53">
        <v>0.12125321999999999</v>
      </c>
      <c r="EA991" s="53">
        <v>0.17825652</v>
      </c>
      <c r="EB991" s="53">
        <v>0.19635839999999999</v>
      </c>
      <c r="EC991" s="53">
        <v>0.20154395999999999</v>
      </c>
      <c r="ED991" s="53">
        <v>0.17833589999999999</v>
      </c>
      <c r="EE991" s="53">
        <v>0.18418314</v>
      </c>
      <c r="EF991" s="53">
        <v>0.22701959999999999</v>
      </c>
      <c r="EG991" s="53">
        <v>0.18516054000000001</v>
      </c>
      <c r="EH991" s="53">
        <v>9.4280729999999993E-2</v>
      </c>
      <c r="EI991" s="53">
        <v>0.11438796</v>
      </c>
      <c r="EJ991" s="53">
        <v>0.13174580999999999</v>
      </c>
      <c r="EK991" s="53">
        <v>8.7030570000000002E-2</v>
      </c>
      <c r="EL991" s="53">
        <v>8.2933320000000005E-2</v>
      </c>
      <c r="EM991" s="53">
        <v>0.18948999</v>
      </c>
      <c r="EN991" s="53">
        <v>0.17228810999999999</v>
      </c>
      <c r="EO991" s="53">
        <v>0.13668357</v>
      </c>
      <c r="EP991" s="53">
        <v>0.26669910000000002</v>
      </c>
      <c r="EQ991" s="53">
        <v>0.24727442999999999</v>
      </c>
      <c r="ER991" s="53">
        <v>0.19686036000000001</v>
      </c>
      <c r="ES991" s="53">
        <v>0.13118658</v>
      </c>
      <c r="ET991" s="53">
        <v>5.4734280000000003E-2</v>
      </c>
      <c r="EU991" s="53">
        <v>4.52667E-2</v>
      </c>
      <c r="EV991" s="53">
        <v>6.1942230000000001E-2</v>
      </c>
      <c r="EW991" s="53">
        <v>87.3</v>
      </c>
      <c r="EX991" s="53">
        <v>85.3</v>
      </c>
      <c r="EY991" s="53">
        <v>83.75</v>
      </c>
      <c r="EZ991" s="53">
        <v>82</v>
      </c>
      <c r="FA991" s="53">
        <v>80.400000000000006</v>
      </c>
      <c r="FB991" s="53">
        <v>79</v>
      </c>
      <c r="FC991" s="53">
        <v>78.7</v>
      </c>
      <c r="FD991" s="53">
        <v>81.05</v>
      </c>
      <c r="FE991" s="53">
        <v>84.5</v>
      </c>
      <c r="FF991" s="53">
        <v>87.7</v>
      </c>
      <c r="FG991" s="53">
        <v>90.85</v>
      </c>
      <c r="FH991" s="53">
        <v>93.65</v>
      </c>
      <c r="FI991" s="53">
        <v>96.5</v>
      </c>
      <c r="FJ991" s="53">
        <v>98.8</v>
      </c>
      <c r="FK991" s="53">
        <v>101.15</v>
      </c>
      <c r="FL991" s="53">
        <v>102.85</v>
      </c>
      <c r="FM991" s="53">
        <v>103.85</v>
      </c>
      <c r="FN991" s="53">
        <v>103.9</v>
      </c>
      <c r="FO991" s="53">
        <v>103.6</v>
      </c>
      <c r="FP991" s="53">
        <v>102.05</v>
      </c>
      <c r="FQ991" s="53">
        <v>98.9</v>
      </c>
      <c r="FR991" s="53">
        <v>95.7</v>
      </c>
      <c r="FS991" s="53">
        <v>92.4</v>
      </c>
      <c r="FT991" s="53">
        <v>89.8</v>
      </c>
      <c r="FU991" s="53">
        <v>40</v>
      </c>
      <c r="FV991" s="53">
        <v>1039.6089999999999</v>
      </c>
      <c r="FW991" s="53">
        <v>155.55250000000001</v>
      </c>
      <c r="FX991" s="53">
        <v>1</v>
      </c>
    </row>
    <row r="992" spans="1:180" x14ac:dyDescent="0.3">
      <c r="A992" t="s">
        <v>174</v>
      </c>
      <c r="B992" t="s">
        <v>251</v>
      </c>
      <c r="C992" t="s">
        <v>0</v>
      </c>
      <c r="D992" t="s">
        <v>248</v>
      </c>
      <c r="E992" t="s">
        <v>190</v>
      </c>
      <c r="F992" t="s">
        <v>232</v>
      </c>
      <c r="G992" t="s">
        <v>243</v>
      </c>
      <c r="H992" s="53">
        <v>30</v>
      </c>
      <c r="I992" s="53">
        <v>0</v>
      </c>
      <c r="J992" s="53">
        <v>0</v>
      </c>
      <c r="K992" s="53">
        <v>0</v>
      </c>
      <c r="L992" s="53">
        <v>0</v>
      </c>
      <c r="M992" s="53">
        <v>0</v>
      </c>
      <c r="N992" s="53">
        <v>0</v>
      </c>
      <c r="O992" s="53">
        <v>0</v>
      </c>
      <c r="P992" s="53">
        <v>0</v>
      </c>
      <c r="Q992" s="53">
        <v>0</v>
      </c>
      <c r="R992" s="53">
        <v>0</v>
      </c>
      <c r="S992" s="53">
        <v>0</v>
      </c>
      <c r="T992" s="53">
        <v>0</v>
      </c>
      <c r="U992" s="53">
        <v>0</v>
      </c>
      <c r="V992" s="53">
        <v>0</v>
      </c>
      <c r="W992" s="53">
        <v>0</v>
      </c>
      <c r="X992" s="53">
        <v>0</v>
      </c>
      <c r="Y992" s="53">
        <v>0</v>
      </c>
      <c r="Z992" s="53">
        <v>0</v>
      </c>
      <c r="AA992" s="53">
        <v>0</v>
      </c>
      <c r="AB992" s="53">
        <v>0</v>
      </c>
      <c r="AC992" s="53">
        <v>0</v>
      </c>
      <c r="AD992" s="53">
        <v>0</v>
      </c>
      <c r="AE992" s="53">
        <v>0</v>
      </c>
      <c r="AF992" s="53">
        <v>0</v>
      </c>
      <c r="AG992" s="53">
        <v>0</v>
      </c>
      <c r="AH992" s="53">
        <v>0</v>
      </c>
      <c r="AI992" s="53">
        <v>0</v>
      </c>
      <c r="AJ992" s="53">
        <v>0</v>
      </c>
      <c r="AK992" s="53">
        <v>0</v>
      </c>
      <c r="AL992" s="53">
        <v>0</v>
      </c>
      <c r="AM992" s="53">
        <v>0</v>
      </c>
      <c r="AN992" s="53">
        <v>0</v>
      </c>
      <c r="AO992" s="53">
        <v>0</v>
      </c>
      <c r="AP992" s="53">
        <v>0</v>
      </c>
      <c r="AQ992" s="53">
        <v>0</v>
      </c>
      <c r="AR992" s="53">
        <v>0</v>
      </c>
      <c r="AS992" s="53">
        <v>0</v>
      </c>
      <c r="AT992" s="53">
        <v>0</v>
      </c>
      <c r="AU992" s="53">
        <v>0</v>
      </c>
      <c r="AV992" s="53">
        <v>0</v>
      </c>
      <c r="AW992" s="53">
        <v>0</v>
      </c>
      <c r="AX992" s="53">
        <v>0</v>
      </c>
      <c r="AY992" s="53">
        <v>0</v>
      </c>
      <c r="AZ992" s="53">
        <v>0</v>
      </c>
      <c r="BA992" s="53">
        <v>0</v>
      </c>
      <c r="BB992" s="53">
        <v>0</v>
      </c>
      <c r="BC992" s="53">
        <v>0</v>
      </c>
      <c r="BD992" s="53">
        <v>0</v>
      </c>
      <c r="BE992" s="53">
        <v>0</v>
      </c>
      <c r="BF992" s="53">
        <v>0</v>
      </c>
      <c r="BG992" s="53">
        <v>0</v>
      </c>
      <c r="BH992" s="53">
        <v>0</v>
      </c>
      <c r="BI992" s="53">
        <v>0</v>
      </c>
      <c r="BJ992" s="53">
        <v>0</v>
      </c>
      <c r="BK992" s="53">
        <v>0</v>
      </c>
      <c r="BL992" s="53">
        <v>0</v>
      </c>
      <c r="BM992" s="53">
        <v>0</v>
      </c>
      <c r="BN992" s="53">
        <v>0</v>
      </c>
      <c r="BO992" s="53">
        <v>0</v>
      </c>
      <c r="BP992" s="53">
        <v>0</v>
      </c>
      <c r="BQ992" s="53">
        <v>0</v>
      </c>
      <c r="BR992" s="53">
        <v>0</v>
      </c>
      <c r="BS992" s="53">
        <v>0</v>
      </c>
      <c r="BT992" s="53">
        <v>0</v>
      </c>
      <c r="BU992" s="53">
        <v>0</v>
      </c>
      <c r="BV992" s="53">
        <v>0</v>
      </c>
      <c r="BW992" s="53">
        <v>0</v>
      </c>
      <c r="BX992" s="53">
        <v>0</v>
      </c>
      <c r="BY992" s="53">
        <v>0</v>
      </c>
      <c r="BZ992" s="53">
        <v>0</v>
      </c>
      <c r="CA992" s="53">
        <v>0</v>
      </c>
      <c r="CB992" s="53">
        <v>0</v>
      </c>
      <c r="CC992" s="53">
        <v>0</v>
      </c>
      <c r="CD992" s="53">
        <v>0</v>
      </c>
      <c r="CE992" s="53">
        <v>0</v>
      </c>
      <c r="CF992" s="53">
        <v>0</v>
      </c>
      <c r="CG992" s="53">
        <v>0</v>
      </c>
      <c r="CH992" s="53">
        <v>0</v>
      </c>
      <c r="CI992" s="53">
        <v>0</v>
      </c>
      <c r="CJ992" s="53">
        <v>0</v>
      </c>
      <c r="CK992" s="53">
        <v>0</v>
      </c>
      <c r="CL992" s="53">
        <v>0</v>
      </c>
      <c r="CM992" s="53">
        <v>0</v>
      </c>
      <c r="CN992" s="53">
        <v>0</v>
      </c>
      <c r="CO992" s="53">
        <v>0</v>
      </c>
      <c r="CP992" s="53">
        <v>0</v>
      </c>
      <c r="CQ992" s="53">
        <v>0</v>
      </c>
      <c r="CR992" s="53">
        <v>0</v>
      </c>
      <c r="CS992" s="53">
        <v>0</v>
      </c>
      <c r="CT992" s="53">
        <v>0</v>
      </c>
      <c r="CU992" s="53">
        <v>0</v>
      </c>
      <c r="CV992" s="53">
        <v>0</v>
      </c>
      <c r="CW992" s="53">
        <v>0</v>
      </c>
      <c r="CX992" s="53">
        <v>0</v>
      </c>
      <c r="CY992" s="53">
        <v>0</v>
      </c>
      <c r="CZ992" s="53">
        <v>0</v>
      </c>
      <c r="DA992" s="53">
        <v>0</v>
      </c>
      <c r="DB992" s="53">
        <v>0</v>
      </c>
      <c r="DC992" s="53">
        <v>0</v>
      </c>
      <c r="DD992" s="53">
        <v>0</v>
      </c>
      <c r="DE992" s="53">
        <v>0</v>
      </c>
      <c r="DF992" s="53">
        <v>0</v>
      </c>
      <c r="DG992" s="53">
        <v>0</v>
      </c>
      <c r="DH992" s="53">
        <v>0</v>
      </c>
      <c r="DI992" s="53">
        <v>0</v>
      </c>
      <c r="DJ992" s="53">
        <v>0</v>
      </c>
      <c r="DK992" s="53">
        <v>0</v>
      </c>
      <c r="DL992" s="53">
        <v>0</v>
      </c>
      <c r="DM992" s="53">
        <v>0</v>
      </c>
      <c r="DN992" s="53">
        <v>0</v>
      </c>
      <c r="DO992" s="53">
        <v>0</v>
      </c>
      <c r="DP992" s="53">
        <v>0</v>
      </c>
      <c r="DQ992" s="53">
        <v>0</v>
      </c>
      <c r="DR992" s="53">
        <v>0</v>
      </c>
      <c r="DS992" s="53">
        <v>0</v>
      </c>
      <c r="DT992" s="53">
        <v>0</v>
      </c>
      <c r="DU992" s="53">
        <v>0</v>
      </c>
      <c r="DV992" s="53">
        <v>0</v>
      </c>
      <c r="DW992" s="53">
        <v>0</v>
      </c>
      <c r="DX992" s="53">
        <v>0</v>
      </c>
      <c r="DY992" s="53">
        <v>0</v>
      </c>
      <c r="DZ992" s="53">
        <v>0</v>
      </c>
      <c r="EA992" s="53">
        <v>0</v>
      </c>
      <c r="EB992" s="53">
        <v>0</v>
      </c>
      <c r="EC992" s="53">
        <v>0</v>
      </c>
      <c r="ED992" s="53">
        <v>0</v>
      </c>
      <c r="EE992" s="53">
        <v>0</v>
      </c>
      <c r="EF992" s="53">
        <v>0</v>
      </c>
      <c r="EG992" s="53">
        <v>0</v>
      </c>
      <c r="EH992" s="53">
        <v>0</v>
      </c>
      <c r="EI992" s="53">
        <v>0</v>
      </c>
      <c r="EJ992" s="53">
        <v>0</v>
      </c>
      <c r="EK992" s="53">
        <v>0</v>
      </c>
      <c r="EL992" s="53">
        <v>0</v>
      </c>
      <c r="EM992" s="53">
        <v>0</v>
      </c>
      <c r="EN992" s="53">
        <v>0</v>
      </c>
      <c r="EO992" s="53">
        <v>0</v>
      </c>
      <c r="EP992" s="53">
        <v>0</v>
      </c>
      <c r="EQ992" s="53">
        <v>0</v>
      </c>
      <c r="ER992" s="53">
        <v>0</v>
      </c>
      <c r="ES992" s="53">
        <v>0</v>
      </c>
      <c r="ET992" s="53">
        <v>0</v>
      </c>
      <c r="EU992" s="53">
        <v>0</v>
      </c>
      <c r="EV992" s="53">
        <v>0</v>
      </c>
      <c r="EW992" s="53">
        <v>76.388890000000004</v>
      </c>
      <c r="EX992" s="53">
        <v>74.5</v>
      </c>
      <c r="EY992" s="53">
        <v>73</v>
      </c>
      <c r="EZ992" s="53">
        <v>71.666659999999993</v>
      </c>
      <c r="FA992" s="53">
        <v>70.333340000000007</v>
      </c>
      <c r="FB992" s="53">
        <v>69</v>
      </c>
      <c r="FC992" s="53">
        <v>67.722219999999993</v>
      </c>
      <c r="FD992" s="53">
        <v>68.388890000000004</v>
      </c>
      <c r="FE992" s="53">
        <v>71.611109999999996</v>
      </c>
      <c r="FF992" s="53">
        <v>75.05556</v>
      </c>
      <c r="FG992" s="53">
        <v>78.5</v>
      </c>
      <c r="FH992" s="53">
        <v>82.277780000000007</v>
      </c>
      <c r="FI992" s="53">
        <v>85.777780000000007</v>
      </c>
      <c r="FJ992" s="53">
        <v>88.44444</v>
      </c>
      <c r="FK992" s="53">
        <v>90.5</v>
      </c>
      <c r="FL992" s="53">
        <v>92</v>
      </c>
      <c r="FM992" s="53">
        <v>92.55556</v>
      </c>
      <c r="FN992" s="53">
        <v>92.55556</v>
      </c>
      <c r="FO992" s="53">
        <v>91.222219999999993</v>
      </c>
      <c r="FP992" s="53">
        <v>88.777780000000007</v>
      </c>
      <c r="FQ992" s="53">
        <v>86.166659999999993</v>
      </c>
      <c r="FR992" s="53">
        <v>83.277780000000007</v>
      </c>
      <c r="FS992" s="53">
        <v>80.777780000000007</v>
      </c>
      <c r="FT992" s="53">
        <v>78.277780000000007</v>
      </c>
      <c r="FU992" s="53">
        <v>40</v>
      </c>
      <c r="FV992" s="53">
        <v>476.14120000000003</v>
      </c>
      <c r="FW992" s="53">
        <v>133.50370000000001</v>
      </c>
      <c r="FX992" s="53">
        <v>0</v>
      </c>
    </row>
    <row r="993" spans="1:180" x14ac:dyDescent="0.3">
      <c r="A993" t="s">
        <v>174</v>
      </c>
      <c r="B993" t="s">
        <v>251</v>
      </c>
      <c r="C993" t="s">
        <v>0</v>
      </c>
      <c r="D993" t="s">
        <v>248</v>
      </c>
      <c r="E993" t="s">
        <v>187</v>
      </c>
      <c r="F993" t="s">
        <v>232</v>
      </c>
      <c r="G993" t="s">
        <v>243</v>
      </c>
      <c r="H993" s="53">
        <v>30</v>
      </c>
      <c r="I993" s="53">
        <v>0</v>
      </c>
      <c r="J993" s="53">
        <v>0</v>
      </c>
      <c r="K993" s="53">
        <v>0</v>
      </c>
      <c r="L993" s="53">
        <v>0</v>
      </c>
      <c r="M993" s="53">
        <v>0</v>
      </c>
      <c r="N993" s="53">
        <v>0</v>
      </c>
      <c r="O993" s="53">
        <v>0</v>
      </c>
      <c r="P993" s="53">
        <v>0</v>
      </c>
      <c r="Q993" s="53">
        <v>0</v>
      </c>
      <c r="R993" s="53">
        <v>0</v>
      </c>
      <c r="S993" s="53">
        <v>0</v>
      </c>
      <c r="T993" s="53">
        <v>0</v>
      </c>
      <c r="U993" s="53">
        <v>0</v>
      </c>
      <c r="V993" s="53">
        <v>0</v>
      </c>
      <c r="W993" s="53">
        <v>0</v>
      </c>
      <c r="X993" s="53">
        <v>0</v>
      </c>
      <c r="Y993" s="53">
        <v>0</v>
      </c>
      <c r="Z993" s="53">
        <v>0</v>
      </c>
      <c r="AA993" s="53">
        <v>0</v>
      </c>
      <c r="AB993" s="53">
        <v>0</v>
      </c>
      <c r="AC993" s="53">
        <v>0</v>
      </c>
      <c r="AD993" s="53">
        <v>0</v>
      </c>
      <c r="AE993" s="53">
        <v>0</v>
      </c>
      <c r="AF993" s="53">
        <v>0</v>
      </c>
      <c r="AG993" s="53">
        <v>0</v>
      </c>
      <c r="AH993" s="53">
        <v>0</v>
      </c>
      <c r="AI993" s="53">
        <v>0</v>
      </c>
      <c r="AJ993" s="53">
        <v>0</v>
      </c>
      <c r="AK993" s="53">
        <v>0</v>
      </c>
      <c r="AL993" s="53">
        <v>0</v>
      </c>
      <c r="AM993" s="53">
        <v>0</v>
      </c>
      <c r="AN993" s="53">
        <v>0</v>
      </c>
      <c r="AO993" s="53">
        <v>0</v>
      </c>
      <c r="AP993" s="53">
        <v>0</v>
      </c>
      <c r="AQ993" s="53">
        <v>0</v>
      </c>
      <c r="AR993" s="53">
        <v>0</v>
      </c>
      <c r="AS993" s="53">
        <v>0</v>
      </c>
      <c r="AT993" s="53">
        <v>0</v>
      </c>
      <c r="AU993" s="53">
        <v>0</v>
      </c>
      <c r="AV993" s="53">
        <v>0</v>
      </c>
      <c r="AW993" s="53">
        <v>0</v>
      </c>
      <c r="AX993" s="53">
        <v>0</v>
      </c>
      <c r="AY993" s="53">
        <v>0</v>
      </c>
      <c r="AZ993" s="53">
        <v>0</v>
      </c>
      <c r="BA993" s="53">
        <v>0</v>
      </c>
      <c r="BB993" s="53">
        <v>0</v>
      </c>
      <c r="BC993" s="53">
        <v>0</v>
      </c>
      <c r="BD993" s="53">
        <v>0</v>
      </c>
      <c r="BE993" s="53">
        <v>0</v>
      </c>
      <c r="BF993" s="53">
        <v>0</v>
      </c>
      <c r="BG993" s="53">
        <v>0</v>
      </c>
      <c r="BH993" s="53">
        <v>0</v>
      </c>
      <c r="BI993" s="53">
        <v>0</v>
      </c>
      <c r="BJ993" s="53">
        <v>0</v>
      </c>
      <c r="BK993" s="53">
        <v>0</v>
      </c>
      <c r="BL993" s="53">
        <v>0</v>
      </c>
      <c r="BM993" s="53">
        <v>0</v>
      </c>
      <c r="BN993" s="53">
        <v>0</v>
      </c>
      <c r="BO993" s="53">
        <v>0</v>
      </c>
      <c r="BP993" s="53">
        <v>0</v>
      </c>
      <c r="BQ993" s="53">
        <v>0</v>
      </c>
      <c r="BR993" s="53">
        <v>0</v>
      </c>
      <c r="BS993" s="53">
        <v>0</v>
      </c>
      <c r="BT993" s="53">
        <v>0</v>
      </c>
      <c r="BU993" s="53">
        <v>0</v>
      </c>
      <c r="BV993" s="53">
        <v>0</v>
      </c>
      <c r="BW993" s="53">
        <v>0</v>
      </c>
      <c r="BX993" s="53">
        <v>0</v>
      </c>
      <c r="BY993" s="53">
        <v>0</v>
      </c>
      <c r="BZ993" s="53">
        <v>0</v>
      </c>
      <c r="CA993" s="53">
        <v>0</v>
      </c>
      <c r="CB993" s="53">
        <v>0</v>
      </c>
      <c r="CC993" s="53">
        <v>0</v>
      </c>
      <c r="CD993" s="53">
        <v>0</v>
      </c>
      <c r="CE993" s="53">
        <v>0</v>
      </c>
      <c r="CF993" s="53">
        <v>0</v>
      </c>
      <c r="CG993" s="53">
        <v>0</v>
      </c>
      <c r="CH993" s="53">
        <v>0</v>
      </c>
      <c r="CI993" s="53">
        <v>0</v>
      </c>
      <c r="CJ993" s="53">
        <v>0</v>
      </c>
      <c r="CK993" s="53">
        <v>0</v>
      </c>
      <c r="CL993" s="53">
        <v>0</v>
      </c>
      <c r="CM993" s="53">
        <v>0</v>
      </c>
      <c r="CN993" s="53">
        <v>0</v>
      </c>
      <c r="CO993" s="53">
        <v>0</v>
      </c>
      <c r="CP993" s="53">
        <v>0</v>
      </c>
      <c r="CQ993" s="53">
        <v>0</v>
      </c>
      <c r="CR993" s="53">
        <v>0</v>
      </c>
      <c r="CS993" s="53">
        <v>0</v>
      </c>
      <c r="CT993" s="53">
        <v>0</v>
      </c>
      <c r="CU993" s="53">
        <v>0</v>
      </c>
      <c r="CV993" s="53">
        <v>0</v>
      </c>
      <c r="CW993" s="53">
        <v>0</v>
      </c>
      <c r="CX993" s="53">
        <v>0</v>
      </c>
      <c r="CY993" s="53">
        <v>0</v>
      </c>
      <c r="CZ993" s="53">
        <v>0</v>
      </c>
      <c r="DA993" s="53">
        <v>0</v>
      </c>
      <c r="DB993" s="53">
        <v>0</v>
      </c>
      <c r="DC993" s="53">
        <v>0</v>
      </c>
      <c r="DD993" s="53">
        <v>0</v>
      </c>
      <c r="DE993" s="53">
        <v>0</v>
      </c>
      <c r="DF993" s="53">
        <v>0</v>
      </c>
      <c r="DG993" s="53">
        <v>0</v>
      </c>
      <c r="DH993" s="53">
        <v>0</v>
      </c>
      <c r="DI993" s="53">
        <v>0</v>
      </c>
      <c r="DJ993" s="53">
        <v>0</v>
      </c>
      <c r="DK993" s="53">
        <v>0</v>
      </c>
      <c r="DL993" s="53">
        <v>0</v>
      </c>
      <c r="DM993" s="53">
        <v>0</v>
      </c>
      <c r="DN993" s="53">
        <v>0</v>
      </c>
      <c r="DO993" s="53">
        <v>0</v>
      </c>
      <c r="DP993" s="53">
        <v>0</v>
      </c>
      <c r="DQ993" s="53">
        <v>0</v>
      </c>
      <c r="DR993" s="53">
        <v>0</v>
      </c>
      <c r="DS993" s="53">
        <v>0</v>
      </c>
      <c r="DT993" s="53">
        <v>0</v>
      </c>
      <c r="DU993" s="53">
        <v>0</v>
      </c>
      <c r="DV993" s="53">
        <v>0</v>
      </c>
      <c r="DW993" s="53">
        <v>0</v>
      </c>
      <c r="DX993" s="53">
        <v>0</v>
      </c>
      <c r="DY993" s="53">
        <v>0</v>
      </c>
      <c r="DZ993" s="53">
        <v>0</v>
      </c>
      <c r="EA993" s="53">
        <v>0</v>
      </c>
      <c r="EB993" s="53">
        <v>0</v>
      </c>
      <c r="EC993" s="53">
        <v>0</v>
      </c>
      <c r="ED993" s="53">
        <v>0</v>
      </c>
      <c r="EE993" s="53">
        <v>0</v>
      </c>
      <c r="EF993" s="53">
        <v>0</v>
      </c>
      <c r="EG993" s="53">
        <v>0</v>
      </c>
      <c r="EH993" s="53">
        <v>0</v>
      </c>
      <c r="EI993" s="53">
        <v>0</v>
      </c>
      <c r="EJ993" s="53">
        <v>0</v>
      </c>
      <c r="EK993" s="53">
        <v>0</v>
      </c>
      <c r="EL993" s="53">
        <v>0</v>
      </c>
      <c r="EM993" s="53">
        <v>0</v>
      </c>
      <c r="EN993" s="53">
        <v>0</v>
      </c>
      <c r="EO993" s="53">
        <v>0</v>
      </c>
      <c r="EP993" s="53">
        <v>0</v>
      </c>
      <c r="EQ993" s="53">
        <v>0</v>
      </c>
      <c r="ER993" s="53">
        <v>0</v>
      </c>
      <c r="ES993" s="53">
        <v>0</v>
      </c>
      <c r="ET993" s="53">
        <v>0</v>
      </c>
      <c r="EU993" s="53">
        <v>0</v>
      </c>
      <c r="EV993" s="53">
        <v>0</v>
      </c>
      <c r="EW993" s="53">
        <v>82.625</v>
      </c>
      <c r="EX993" s="53">
        <v>80.875</v>
      </c>
      <c r="EY993" s="53">
        <v>79</v>
      </c>
      <c r="EZ993" s="53">
        <v>77.1875</v>
      </c>
      <c r="FA993" s="53">
        <v>75.5625</v>
      </c>
      <c r="FB993" s="53">
        <v>73.9375</v>
      </c>
      <c r="FC993" s="53">
        <v>73.9375</v>
      </c>
      <c r="FD993" s="53">
        <v>77.375</v>
      </c>
      <c r="FE993" s="53">
        <v>81.25</v>
      </c>
      <c r="FF993" s="53">
        <v>84.25</v>
      </c>
      <c r="FG993" s="53">
        <v>87.5</v>
      </c>
      <c r="FH993" s="53">
        <v>90.625</v>
      </c>
      <c r="FI993" s="53">
        <v>93.5</v>
      </c>
      <c r="FJ993" s="53">
        <v>95.9375</v>
      </c>
      <c r="FK993" s="53">
        <v>97.75</v>
      </c>
      <c r="FL993" s="53">
        <v>99.3125</v>
      </c>
      <c r="FM993" s="53">
        <v>100.1875</v>
      </c>
      <c r="FN993" s="53">
        <v>100.625</v>
      </c>
      <c r="FO993" s="53">
        <v>99.8125</v>
      </c>
      <c r="FP993" s="53">
        <v>98.375</v>
      </c>
      <c r="FQ993" s="53">
        <v>95.3125</v>
      </c>
      <c r="FR993" s="53">
        <v>91.8125</v>
      </c>
      <c r="FS993" s="53">
        <v>88.4375</v>
      </c>
      <c r="FT993" s="53">
        <v>85.4375</v>
      </c>
      <c r="FU993" s="53">
        <v>40</v>
      </c>
      <c r="FV993" s="53">
        <v>1000.5</v>
      </c>
      <c r="FW993" s="53">
        <v>162.13390000000001</v>
      </c>
      <c r="FX993" s="53">
        <v>0</v>
      </c>
    </row>
    <row r="994" spans="1:180" x14ac:dyDescent="0.3">
      <c r="A994" t="s">
        <v>174</v>
      </c>
      <c r="B994" t="s">
        <v>251</v>
      </c>
      <c r="C994" t="s">
        <v>0</v>
      </c>
      <c r="D994" t="s">
        <v>227</v>
      </c>
      <c r="E994" t="s">
        <v>187</v>
      </c>
      <c r="F994" t="s">
        <v>233</v>
      </c>
      <c r="G994" t="s">
        <v>243</v>
      </c>
      <c r="H994" s="53">
        <v>27</v>
      </c>
      <c r="I994" s="53">
        <v>0</v>
      </c>
      <c r="J994" s="53">
        <v>0</v>
      </c>
      <c r="K994" s="53">
        <v>0</v>
      </c>
      <c r="L994" s="53">
        <v>0</v>
      </c>
      <c r="M994" s="53">
        <v>0</v>
      </c>
      <c r="N994" s="53">
        <v>0</v>
      </c>
      <c r="O994" s="53">
        <v>0</v>
      </c>
      <c r="P994" s="53">
        <v>0</v>
      </c>
      <c r="Q994" s="53">
        <v>0</v>
      </c>
      <c r="R994" s="53">
        <v>0</v>
      </c>
      <c r="S994" s="53">
        <v>0</v>
      </c>
      <c r="T994" s="53">
        <v>0</v>
      </c>
      <c r="U994" s="53">
        <v>0</v>
      </c>
      <c r="V994" s="53">
        <v>0</v>
      </c>
      <c r="W994" s="53">
        <v>0</v>
      </c>
      <c r="X994" s="53">
        <v>0</v>
      </c>
      <c r="Y994" s="53">
        <v>0</v>
      </c>
      <c r="Z994" s="53">
        <v>0</v>
      </c>
      <c r="AA994" s="53">
        <v>0</v>
      </c>
      <c r="AB994" s="53">
        <v>0</v>
      </c>
      <c r="AC994" s="53">
        <v>0</v>
      </c>
      <c r="AD994" s="53">
        <v>0</v>
      </c>
      <c r="AE994" s="53">
        <v>0</v>
      </c>
      <c r="AF994" s="53">
        <v>0</v>
      </c>
      <c r="AG994" s="53">
        <v>0</v>
      </c>
      <c r="AH994" s="53">
        <v>0</v>
      </c>
      <c r="AI994" s="53">
        <v>0</v>
      </c>
      <c r="AJ994" s="53">
        <v>0</v>
      </c>
      <c r="AK994" s="53">
        <v>0</v>
      </c>
      <c r="AL994" s="53">
        <v>0</v>
      </c>
      <c r="AM994" s="53">
        <v>0</v>
      </c>
      <c r="AN994" s="53">
        <v>0</v>
      </c>
      <c r="AO994" s="53">
        <v>0</v>
      </c>
      <c r="AP994" s="53">
        <v>0</v>
      </c>
      <c r="AQ994" s="53">
        <v>0</v>
      </c>
      <c r="AR994" s="53">
        <v>0</v>
      </c>
      <c r="AS994" s="53">
        <v>0</v>
      </c>
      <c r="AT994" s="53">
        <v>0</v>
      </c>
      <c r="AU994" s="53">
        <v>0</v>
      </c>
      <c r="AV994" s="53">
        <v>0</v>
      </c>
      <c r="AW994" s="53">
        <v>0</v>
      </c>
      <c r="AX994" s="53">
        <v>0</v>
      </c>
      <c r="AY994" s="53">
        <v>0</v>
      </c>
      <c r="AZ994" s="53">
        <v>0</v>
      </c>
      <c r="BA994" s="53">
        <v>0</v>
      </c>
      <c r="BB994" s="53">
        <v>0</v>
      </c>
      <c r="BC994" s="53">
        <v>0</v>
      </c>
      <c r="BD994" s="53">
        <v>0</v>
      </c>
      <c r="BE994" s="53">
        <v>0</v>
      </c>
      <c r="BF994" s="53">
        <v>0</v>
      </c>
      <c r="BG994" s="53">
        <v>0</v>
      </c>
      <c r="BH994" s="53">
        <v>0</v>
      </c>
      <c r="BI994" s="53">
        <v>0</v>
      </c>
      <c r="BJ994" s="53">
        <v>0</v>
      </c>
      <c r="BK994" s="53">
        <v>0</v>
      </c>
      <c r="BL994" s="53">
        <v>0</v>
      </c>
      <c r="BM994" s="53">
        <v>0</v>
      </c>
      <c r="BN994" s="53">
        <v>0</v>
      </c>
      <c r="BO994" s="53">
        <v>0</v>
      </c>
      <c r="BP994" s="53">
        <v>0</v>
      </c>
      <c r="BQ994" s="53">
        <v>0</v>
      </c>
      <c r="BR994" s="53">
        <v>0</v>
      </c>
      <c r="BS994" s="53">
        <v>0</v>
      </c>
      <c r="BT994" s="53">
        <v>0</v>
      </c>
      <c r="BU994" s="53">
        <v>0</v>
      </c>
      <c r="BV994" s="53">
        <v>0</v>
      </c>
      <c r="BW994" s="53">
        <v>0</v>
      </c>
      <c r="BX994" s="53">
        <v>0</v>
      </c>
      <c r="BY994" s="53">
        <v>0</v>
      </c>
      <c r="BZ994" s="53">
        <v>0</v>
      </c>
      <c r="CA994" s="53">
        <v>0</v>
      </c>
      <c r="CB994" s="53">
        <v>0</v>
      </c>
      <c r="CC994" s="53">
        <v>0</v>
      </c>
      <c r="CD994" s="53">
        <v>0</v>
      </c>
      <c r="CE994" s="53">
        <v>0</v>
      </c>
      <c r="CF994" s="53">
        <v>0</v>
      </c>
      <c r="CG994" s="53">
        <v>0</v>
      </c>
      <c r="CH994" s="53">
        <v>0</v>
      </c>
      <c r="CI994" s="53">
        <v>0</v>
      </c>
      <c r="CJ994" s="53">
        <v>0</v>
      </c>
      <c r="CK994" s="53">
        <v>0</v>
      </c>
      <c r="CL994" s="53">
        <v>0</v>
      </c>
      <c r="CM994" s="53">
        <v>0</v>
      </c>
      <c r="CN994" s="53">
        <v>0</v>
      </c>
      <c r="CO994" s="53">
        <v>0</v>
      </c>
      <c r="CP994" s="53">
        <v>0</v>
      </c>
      <c r="CQ994" s="53">
        <v>0</v>
      </c>
      <c r="CR994" s="53">
        <v>0</v>
      </c>
      <c r="CS994" s="53">
        <v>0</v>
      </c>
      <c r="CT994" s="53">
        <v>0</v>
      </c>
      <c r="CU994" s="53">
        <v>0</v>
      </c>
      <c r="CV994" s="53">
        <v>0</v>
      </c>
      <c r="CW994" s="53">
        <v>0</v>
      </c>
      <c r="CX994" s="53">
        <v>0</v>
      </c>
      <c r="CY994" s="53">
        <v>0</v>
      </c>
      <c r="CZ994" s="53">
        <v>0</v>
      </c>
      <c r="DA994" s="53">
        <v>0</v>
      </c>
      <c r="DB994" s="53">
        <v>0</v>
      </c>
      <c r="DC994" s="53">
        <v>0</v>
      </c>
      <c r="DD994" s="53">
        <v>0</v>
      </c>
      <c r="DE994" s="53">
        <v>0</v>
      </c>
      <c r="DF994" s="53">
        <v>0</v>
      </c>
      <c r="DG994" s="53">
        <v>0</v>
      </c>
      <c r="DH994" s="53">
        <v>0</v>
      </c>
      <c r="DI994" s="53">
        <v>0</v>
      </c>
      <c r="DJ994" s="53">
        <v>0</v>
      </c>
      <c r="DK994" s="53">
        <v>0</v>
      </c>
      <c r="DL994" s="53">
        <v>0</v>
      </c>
      <c r="DM994" s="53">
        <v>0</v>
      </c>
      <c r="DN994" s="53">
        <v>0</v>
      </c>
      <c r="DO994" s="53">
        <v>0</v>
      </c>
      <c r="DP994" s="53">
        <v>0</v>
      </c>
      <c r="DQ994" s="53">
        <v>0</v>
      </c>
      <c r="DR994" s="53">
        <v>0</v>
      </c>
      <c r="DS994" s="53">
        <v>0</v>
      </c>
      <c r="DT994" s="53">
        <v>0</v>
      </c>
      <c r="DU994" s="53">
        <v>0</v>
      </c>
      <c r="DV994" s="53">
        <v>0</v>
      </c>
      <c r="DW994" s="53">
        <v>0</v>
      </c>
      <c r="DX994" s="53">
        <v>0</v>
      </c>
      <c r="DY994" s="53">
        <v>0</v>
      </c>
      <c r="DZ994" s="53">
        <v>0</v>
      </c>
      <c r="EA994" s="53">
        <v>0</v>
      </c>
      <c r="EB994" s="53">
        <v>0</v>
      </c>
      <c r="EC994" s="53">
        <v>0</v>
      </c>
      <c r="ED994" s="53">
        <v>0</v>
      </c>
      <c r="EE994" s="53">
        <v>0</v>
      </c>
      <c r="EF994" s="53">
        <v>0</v>
      </c>
      <c r="EG994" s="53">
        <v>0</v>
      </c>
      <c r="EH994" s="53">
        <v>0</v>
      </c>
      <c r="EI994" s="53">
        <v>0</v>
      </c>
      <c r="EJ994" s="53">
        <v>0</v>
      </c>
      <c r="EK994" s="53">
        <v>0</v>
      </c>
      <c r="EL994" s="53">
        <v>0</v>
      </c>
      <c r="EM994" s="53">
        <v>0</v>
      </c>
      <c r="EN994" s="53">
        <v>0</v>
      </c>
      <c r="EO994" s="53">
        <v>0</v>
      </c>
      <c r="EP994" s="53">
        <v>0</v>
      </c>
      <c r="EQ994" s="53">
        <v>0</v>
      </c>
      <c r="ER994" s="53">
        <v>0</v>
      </c>
      <c r="ES994" s="53">
        <v>0</v>
      </c>
      <c r="ET994" s="53">
        <v>0</v>
      </c>
      <c r="EU994" s="53">
        <v>0</v>
      </c>
      <c r="EV994" s="53">
        <v>0</v>
      </c>
      <c r="EW994" s="53">
        <v>59.984850000000002</v>
      </c>
      <c r="EX994" s="53">
        <v>58.621209999999998</v>
      </c>
      <c r="EY994" s="53">
        <v>57.371209999999998</v>
      </c>
      <c r="EZ994" s="53">
        <v>56.310609999999997</v>
      </c>
      <c r="FA994" s="53">
        <v>55.462119999999999</v>
      </c>
      <c r="FB994" s="53">
        <v>54.69697</v>
      </c>
      <c r="FC994" s="53">
        <v>55.257579999999997</v>
      </c>
      <c r="FD994" s="53">
        <v>58.507579999999997</v>
      </c>
      <c r="FE994" s="53">
        <v>62.083329999999997</v>
      </c>
      <c r="FF994" s="53">
        <v>66.257580000000004</v>
      </c>
      <c r="FG994" s="53">
        <v>70.613640000000004</v>
      </c>
      <c r="FH994" s="53">
        <v>74.939390000000003</v>
      </c>
      <c r="FI994" s="53">
        <v>78.583340000000007</v>
      </c>
      <c r="FJ994" s="53">
        <v>80.984849999999994</v>
      </c>
      <c r="FK994" s="53">
        <v>82</v>
      </c>
      <c r="FL994" s="53">
        <v>81.863640000000004</v>
      </c>
      <c r="FM994" s="53">
        <v>80.530299999999997</v>
      </c>
      <c r="FN994" s="53">
        <v>78.818179999999998</v>
      </c>
      <c r="FO994" s="53">
        <v>76.257580000000004</v>
      </c>
      <c r="FP994" s="53">
        <v>72.727270000000004</v>
      </c>
      <c r="FQ994" s="53">
        <v>68.5</v>
      </c>
      <c r="FR994" s="53">
        <v>65.037880000000001</v>
      </c>
      <c r="FS994" s="53">
        <v>62.909089999999999</v>
      </c>
      <c r="FT994" s="53">
        <v>61.287880000000001</v>
      </c>
      <c r="FU994" s="53">
        <v>30</v>
      </c>
      <c r="FV994" s="53">
        <v>89.468019999999996</v>
      </c>
      <c r="FW994" s="53">
        <v>23.912759999999999</v>
      </c>
      <c r="FX994" s="53">
        <v>0</v>
      </c>
    </row>
    <row r="995" spans="1:180" x14ac:dyDescent="0.3">
      <c r="A995" t="s">
        <v>174</v>
      </c>
      <c r="B995" t="s">
        <v>251</v>
      </c>
      <c r="C995" t="s">
        <v>0</v>
      </c>
      <c r="D995" t="s">
        <v>227</v>
      </c>
      <c r="E995" t="s">
        <v>188</v>
      </c>
      <c r="F995" t="s">
        <v>233</v>
      </c>
      <c r="G995" t="s">
        <v>243</v>
      </c>
      <c r="H995" s="53">
        <v>27</v>
      </c>
      <c r="I995" s="53">
        <v>0</v>
      </c>
      <c r="J995" s="53">
        <v>0</v>
      </c>
      <c r="K995" s="53">
        <v>0</v>
      </c>
      <c r="L995" s="53">
        <v>0</v>
      </c>
      <c r="M995" s="53">
        <v>0</v>
      </c>
      <c r="N995" s="53">
        <v>0</v>
      </c>
      <c r="O995" s="53">
        <v>0</v>
      </c>
      <c r="P995" s="53">
        <v>0</v>
      </c>
      <c r="Q995" s="53">
        <v>0</v>
      </c>
      <c r="R995" s="53">
        <v>0</v>
      </c>
      <c r="S995" s="53">
        <v>0</v>
      </c>
      <c r="T995" s="53">
        <v>0</v>
      </c>
      <c r="U995" s="53">
        <v>0</v>
      </c>
      <c r="V995" s="53">
        <v>0</v>
      </c>
      <c r="W995" s="53">
        <v>0</v>
      </c>
      <c r="X995" s="53">
        <v>0</v>
      </c>
      <c r="Y995" s="53">
        <v>0</v>
      </c>
      <c r="Z995" s="53">
        <v>0</v>
      </c>
      <c r="AA995" s="53">
        <v>0</v>
      </c>
      <c r="AB995" s="53">
        <v>0</v>
      </c>
      <c r="AC995" s="53">
        <v>0</v>
      </c>
      <c r="AD995" s="53">
        <v>0</v>
      </c>
      <c r="AE995" s="53">
        <v>0</v>
      </c>
      <c r="AF995" s="53">
        <v>0</v>
      </c>
      <c r="AG995" s="53">
        <v>0</v>
      </c>
      <c r="AH995" s="53">
        <v>0</v>
      </c>
      <c r="AI995" s="53">
        <v>0</v>
      </c>
      <c r="AJ995" s="53">
        <v>0</v>
      </c>
      <c r="AK995" s="53">
        <v>0</v>
      </c>
      <c r="AL995" s="53">
        <v>0</v>
      </c>
      <c r="AM995" s="53">
        <v>0</v>
      </c>
      <c r="AN995" s="53">
        <v>0</v>
      </c>
      <c r="AO995" s="53">
        <v>0</v>
      </c>
      <c r="AP995" s="53">
        <v>0</v>
      </c>
      <c r="AQ995" s="53">
        <v>0</v>
      </c>
      <c r="AR995" s="53">
        <v>0</v>
      </c>
      <c r="AS995" s="53">
        <v>0</v>
      </c>
      <c r="AT995" s="53">
        <v>0</v>
      </c>
      <c r="AU995" s="53">
        <v>0</v>
      </c>
      <c r="AV995" s="53">
        <v>0</v>
      </c>
      <c r="AW995" s="53">
        <v>0</v>
      </c>
      <c r="AX995" s="53">
        <v>0</v>
      </c>
      <c r="AY995" s="53">
        <v>0</v>
      </c>
      <c r="AZ995" s="53">
        <v>0</v>
      </c>
      <c r="BA995" s="53">
        <v>0</v>
      </c>
      <c r="BB995" s="53">
        <v>0</v>
      </c>
      <c r="BC995" s="53">
        <v>0</v>
      </c>
      <c r="BD995" s="53">
        <v>0</v>
      </c>
      <c r="BE995" s="53">
        <v>0</v>
      </c>
      <c r="BF995" s="53">
        <v>0</v>
      </c>
      <c r="BG995" s="53">
        <v>0</v>
      </c>
      <c r="BH995" s="53">
        <v>0</v>
      </c>
      <c r="BI995" s="53">
        <v>0</v>
      </c>
      <c r="BJ995" s="53">
        <v>0</v>
      </c>
      <c r="BK995" s="53">
        <v>0</v>
      </c>
      <c r="BL995" s="53">
        <v>0</v>
      </c>
      <c r="BM995" s="53">
        <v>0</v>
      </c>
      <c r="BN995" s="53">
        <v>0</v>
      </c>
      <c r="BO995" s="53">
        <v>0</v>
      </c>
      <c r="BP995" s="53">
        <v>0</v>
      </c>
      <c r="BQ995" s="53">
        <v>0</v>
      </c>
      <c r="BR995" s="53">
        <v>0</v>
      </c>
      <c r="BS995" s="53">
        <v>0</v>
      </c>
      <c r="BT995" s="53">
        <v>0</v>
      </c>
      <c r="BU995" s="53">
        <v>0</v>
      </c>
      <c r="BV995" s="53">
        <v>0</v>
      </c>
      <c r="BW995" s="53">
        <v>0</v>
      </c>
      <c r="BX995" s="53">
        <v>0</v>
      </c>
      <c r="BY995" s="53">
        <v>0</v>
      </c>
      <c r="BZ995" s="53">
        <v>0</v>
      </c>
      <c r="CA995" s="53">
        <v>0</v>
      </c>
      <c r="CB995" s="53">
        <v>0</v>
      </c>
      <c r="CC995" s="53">
        <v>0</v>
      </c>
      <c r="CD995" s="53">
        <v>0</v>
      </c>
      <c r="CE995" s="53">
        <v>0</v>
      </c>
      <c r="CF995" s="53">
        <v>0</v>
      </c>
      <c r="CG995" s="53">
        <v>0</v>
      </c>
      <c r="CH995" s="53">
        <v>0</v>
      </c>
      <c r="CI995" s="53">
        <v>0</v>
      </c>
      <c r="CJ995" s="53">
        <v>0</v>
      </c>
      <c r="CK995" s="53">
        <v>0</v>
      </c>
      <c r="CL995" s="53">
        <v>0</v>
      </c>
      <c r="CM995" s="53">
        <v>0</v>
      </c>
      <c r="CN995" s="53">
        <v>0</v>
      </c>
      <c r="CO995" s="53">
        <v>0</v>
      </c>
      <c r="CP995" s="53">
        <v>0</v>
      </c>
      <c r="CQ995" s="53">
        <v>0</v>
      </c>
      <c r="CR995" s="53">
        <v>0</v>
      </c>
      <c r="CS995" s="53">
        <v>0</v>
      </c>
      <c r="CT995" s="53">
        <v>0</v>
      </c>
      <c r="CU995" s="53">
        <v>0</v>
      </c>
      <c r="CV995" s="53">
        <v>0</v>
      </c>
      <c r="CW995" s="53">
        <v>0</v>
      </c>
      <c r="CX995" s="53">
        <v>0</v>
      </c>
      <c r="CY995" s="53">
        <v>0</v>
      </c>
      <c r="CZ995" s="53">
        <v>0</v>
      </c>
      <c r="DA995" s="53">
        <v>0</v>
      </c>
      <c r="DB995" s="53">
        <v>0</v>
      </c>
      <c r="DC995" s="53">
        <v>0</v>
      </c>
      <c r="DD995" s="53">
        <v>0</v>
      </c>
      <c r="DE995" s="53">
        <v>0</v>
      </c>
      <c r="DF995" s="53">
        <v>0</v>
      </c>
      <c r="DG995" s="53">
        <v>0</v>
      </c>
      <c r="DH995" s="53">
        <v>0</v>
      </c>
      <c r="DI995" s="53">
        <v>0</v>
      </c>
      <c r="DJ995" s="53">
        <v>0</v>
      </c>
      <c r="DK995" s="53">
        <v>0</v>
      </c>
      <c r="DL995" s="53">
        <v>0</v>
      </c>
      <c r="DM995" s="53">
        <v>0</v>
      </c>
      <c r="DN995" s="53">
        <v>0</v>
      </c>
      <c r="DO995" s="53">
        <v>0</v>
      </c>
      <c r="DP995" s="53">
        <v>0</v>
      </c>
      <c r="DQ995" s="53">
        <v>0</v>
      </c>
      <c r="DR995" s="53">
        <v>0</v>
      </c>
      <c r="DS995" s="53">
        <v>0</v>
      </c>
      <c r="DT995" s="53">
        <v>0</v>
      </c>
      <c r="DU995" s="53">
        <v>0</v>
      </c>
      <c r="DV995" s="53">
        <v>0</v>
      </c>
      <c r="DW995" s="53">
        <v>0</v>
      </c>
      <c r="DX995" s="53">
        <v>0</v>
      </c>
      <c r="DY995" s="53">
        <v>0</v>
      </c>
      <c r="DZ995" s="53">
        <v>0</v>
      </c>
      <c r="EA995" s="53">
        <v>0</v>
      </c>
      <c r="EB995" s="53">
        <v>0</v>
      </c>
      <c r="EC995" s="53">
        <v>0</v>
      </c>
      <c r="ED995" s="53">
        <v>0</v>
      </c>
      <c r="EE995" s="53">
        <v>0</v>
      </c>
      <c r="EF995" s="53">
        <v>0</v>
      </c>
      <c r="EG995" s="53">
        <v>0</v>
      </c>
      <c r="EH995" s="53">
        <v>0</v>
      </c>
      <c r="EI995" s="53">
        <v>0</v>
      </c>
      <c r="EJ995" s="53">
        <v>0</v>
      </c>
      <c r="EK995" s="53">
        <v>0</v>
      </c>
      <c r="EL995" s="53">
        <v>0</v>
      </c>
      <c r="EM995" s="53">
        <v>0</v>
      </c>
      <c r="EN995" s="53">
        <v>0</v>
      </c>
      <c r="EO995" s="53">
        <v>0</v>
      </c>
      <c r="EP995" s="53">
        <v>0</v>
      </c>
      <c r="EQ995" s="53">
        <v>0</v>
      </c>
      <c r="ER995" s="53">
        <v>0</v>
      </c>
      <c r="ES995" s="53">
        <v>0</v>
      </c>
      <c r="ET995" s="53">
        <v>0</v>
      </c>
      <c r="EU995" s="53">
        <v>0</v>
      </c>
      <c r="EV995" s="53">
        <v>0</v>
      </c>
      <c r="EW995" s="53">
        <v>59.976190000000003</v>
      </c>
      <c r="EX995" s="53">
        <v>58.809519999999999</v>
      </c>
      <c r="EY995" s="53">
        <v>57.833329999999997</v>
      </c>
      <c r="EZ995" s="53">
        <v>56.992060000000002</v>
      </c>
      <c r="FA995" s="53">
        <v>56.269840000000002</v>
      </c>
      <c r="FB995" s="53">
        <v>55.642859999999999</v>
      </c>
      <c r="FC995" s="53">
        <v>55.523809999999997</v>
      </c>
      <c r="FD995" s="53">
        <v>57.785710000000002</v>
      </c>
      <c r="FE995" s="53">
        <v>61.29365</v>
      </c>
      <c r="FF995" s="53">
        <v>65.595240000000004</v>
      </c>
      <c r="FG995" s="53">
        <v>70.873019999999997</v>
      </c>
      <c r="FH995" s="53">
        <v>76.325389999999999</v>
      </c>
      <c r="FI995" s="53">
        <v>81.523809999999997</v>
      </c>
      <c r="FJ995" s="53">
        <v>84.968249999999998</v>
      </c>
      <c r="FK995" s="53">
        <v>86.547619999999995</v>
      </c>
      <c r="FL995" s="53">
        <v>86.841269999999994</v>
      </c>
      <c r="FM995" s="53">
        <v>85.896829999999994</v>
      </c>
      <c r="FN995" s="53">
        <v>83.666659999999993</v>
      </c>
      <c r="FO995" s="53">
        <v>80.198409999999996</v>
      </c>
      <c r="FP995" s="53">
        <v>75.373019999999997</v>
      </c>
      <c r="FQ995" s="53">
        <v>70</v>
      </c>
      <c r="FR995" s="53">
        <v>65.817459999999997</v>
      </c>
      <c r="FS995" s="53">
        <v>63.412700000000001</v>
      </c>
      <c r="FT995" s="53">
        <v>61.682540000000003</v>
      </c>
      <c r="FU995" s="53">
        <v>30</v>
      </c>
      <c r="FV995" s="53">
        <v>84.130080000000007</v>
      </c>
      <c r="FW995" s="53">
        <v>18.968640000000001</v>
      </c>
      <c r="FX995" s="53">
        <v>0</v>
      </c>
    </row>
    <row r="996" spans="1:180" x14ac:dyDescent="0.3">
      <c r="A996" t="s">
        <v>174</v>
      </c>
      <c r="B996" t="s">
        <v>251</v>
      </c>
      <c r="C996" t="s">
        <v>0</v>
      </c>
      <c r="D996" t="s">
        <v>248</v>
      </c>
      <c r="E996" t="s">
        <v>190</v>
      </c>
      <c r="F996" t="s">
        <v>233</v>
      </c>
      <c r="G996" t="s">
        <v>243</v>
      </c>
      <c r="H996" s="53">
        <v>27</v>
      </c>
      <c r="I996" s="53">
        <v>0</v>
      </c>
      <c r="J996" s="53">
        <v>0</v>
      </c>
      <c r="K996" s="53">
        <v>0</v>
      </c>
      <c r="L996" s="53">
        <v>0</v>
      </c>
      <c r="M996" s="53">
        <v>0</v>
      </c>
      <c r="N996" s="53">
        <v>0</v>
      </c>
      <c r="O996" s="53">
        <v>0</v>
      </c>
      <c r="P996" s="53">
        <v>0</v>
      </c>
      <c r="Q996" s="53">
        <v>0</v>
      </c>
      <c r="R996" s="53">
        <v>0</v>
      </c>
      <c r="S996" s="53">
        <v>0</v>
      </c>
      <c r="T996" s="53">
        <v>0</v>
      </c>
      <c r="U996" s="53">
        <v>0</v>
      </c>
      <c r="V996" s="53">
        <v>0</v>
      </c>
      <c r="W996" s="53">
        <v>0</v>
      </c>
      <c r="X996" s="53">
        <v>0</v>
      </c>
      <c r="Y996" s="53">
        <v>0</v>
      </c>
      <c r="Z996" s="53">
        <v>0</v>
      </c>
      <c r="AA996" s="53">
        <v>0</v>
      </c>
      <c r="AB996" s="53">
        <v>0</v>
      </c>
      <c r="AC996" s="53">
        <v>0</v>
      </c>
      <c r="AD996" s="53">
        <v>0</v>
      </c>
      <c r="AE996" s="53">
        <v>0</v>
      </c>
      <c r="AF996" s="53">
        <v>0</v>
      </c>
      <c r="AG996" s="53">
        <v>0</v>
      </c>
      <c r="AH996" s="53">
        <v>0</v>
      </c>
      <c r="AI996" s="53">
        <v>0</v>
      </c>
      <c r="AJ996" s="53">
        <v>0</v>
      </c>
      <c r="AK996" s="53">
        <v>0</v>
      </c>
      <c r="AL996" s="53">
        <v>0</v>
      </c>
      <c r="AM996" s="53">
        <v>0</v>
      </c>
      <c r="AN996" s="53">
        <v>0</v>
      </c>
      <c r="AO996" s="53">
        <v>0</v>
      </c>
      <c r="AP996" s="53">
        <v>0</v>
      </c>
      <c r="AQ996" s="53">
        <v>0</v>
      </c>
      <c r="AR996" s="53">
        <v>0</v>
      </c>
      <c r="AS996" s="53">
        <v>0</v>
      </c>
      <c r="AT996" s="53">
        <v>0</v>
      </c>
      <c r="AU996" s="53">
        <v>0</v>
      </c>
      <c r="AV996" s="53">
        <v>0</v>
      </c>
      <c r="AW996" s="53">
        <v>0</v>
      </c>
      <c r="AX996" s="53">
        <v>0</v>
      </c>
      <c r="AY996" s="53">
        <v>0</v>
      </c>
      <c r="AZ996" s="53">
        <v>0</v>
      </c>
      <c r="BA996" s="53">
        <v>0</v>
      </c>
      <c r="BB996" s="53">
        <v>0</v>
      </c>
      <c r="BC996" s="53">
        <v>0</v>
      </c>
      <c r="BD996" s="53">
        <v>0</v>
      </c>
      <c r="BE996" s="53">
        <v>0</v>
      </c>
      <c r="BF996" s="53">
        <v>0</v>
      </c>
      <c r="BG996" s="53">
        <v>0</v>
      </c>
      <c r="BH996" s="53">
        <v>0</v>
      </c>
      <c r="BI996" s="53">
        <v>0</v>
      </c>
      <c r="BJ996" s="53">
        <v>0</v>
      </c>
      <c r="BK996" s="53">
        <v>0</v>
      </c>
      <c r="BL996" s="53">
        <v>0</v>
      </c>
      <c r="BM996" s="53">
        <v>0</v>
      </c>
      <c r="BN996" s="53">
        <v>0</v>
      </c>
      <c r="BO996" s="53">
        <v>0</v>
      </c>
      <c r="BP996" s="53">
        <v>0</v>
      </c>
      <c r="BQ996" s="53">
        <v>0</v>
      </c>
      <c r="BR996" s="53">
        <v>0</v>
      </c>
      <c r="BS996" s="53">
        <v>0</v>
      </c>
      <c r="BT996" s="53">
        <v>0</v>
      </c>
      <c r="BU996" s="53">
        <v>0</v>
      </c>
      <c r="BV996" s="53">
        <v>0</v>
      </c>
      <c r="BW996" s="53">
        <v>0</v>
      </c>
      <c r="BX996" s="53">
        <v>0</v>
      </c>
      <c r="BY996" s="53">
        <v>0</v>
      </c>
      <c r="BZ996" s="53">
        <v>0</v>
      </c>
      <c r="CA996" s="53">
        <v>0</v>
      </c>
      <c r="CB996" s="53">
        <v>0</v>
      </c>
      <c r="CC996" s="53">
        <v>0</v>
      </c>
      <c r="CD996" s="53">
        <v>0</v>
      </c>
      <c r="CE996" s="53">
        <v>0</v>
      </c>
      <c r="CF996" s="53">
        <v>0</v>
      </c>
      <c r="CG996" s="53">
        <v>0</v>
      </c>
      <c r="CH996" s="53">
        <v>0</v>
      </c>
      <c r="CI996" s="53">
        <v>0</v>
      </c>
      <c r="CJ996" s="53">
        <v>0</v>
      </c>
      <c r="CK996" s="53">
        <v>0</v>
      </c>
      <c r="CL996" s="53">
        <v>0</v>
      </c>
      <c r="CM996" s="53">
        <v>0</v>
      </c>
      <c r="CN996" s="53">
        <v>0</v>
      </c>
      <c r="CO996" s="53">
        <v>0</v>
      </c>
      <c r="CP996" s="53">
        <v>0</v>
      </c>
      <c r="CQ996" s="53">
        <v>0</v>
      </c>
      <c r="CR996" s="53">
        <v>0</v>
      </c>
      <c r="CS996" s="53">
        <v>0</v>
      </c>
      <c r="CT996" s="53">
        <v>0</v>
      </c>
      <c r="CU996" s="53">
        <v>0</v>
      </c>
      <c r="CV996" s="53">
        <v>0</v>
      </c>
      <c r="CW996" s="53">
        <v>0</v>
      </c>
      <c r="CX996" s="53">
        <v>0</v>
      </c>
      <c r="CY996" s="53">
        <v>0</v>
      </c>
      <c r="CZ996" s="53">
        <v>0</v>
      </c>
      <c r="DA996" s="53">
        <v>0</v>
      </c>
      <c r="DB996" s="53">
        <v>0</v>
      </c>
      <c r="DC996" s="53">
        <v>0</v>
      </c>
      <c r="DD996" s="53">
        <v>0</v>
      </c>
      <c r="DE996" s="53">
        <v>0</v>
      </c>
      <c r="DF996" s="53">
        <v>0</v>
      </c>
      <c r="DG996" s="53">
        <v>0</v>
      </c>
      <c r="DH996" s="53">
        <v>0</v>
      </c>
      <c r="DI996" s="53">
        <v>0</v>
      </c>
      <c r="DJ996" s="53">
        <v>0</v>
      </c>
      <c r="DK996" s="53">
        <v>0</v>
      </c>
      <c r="DL996" s="53">
        <v>0</v>
      </c>
      <c r="DM996" s="53">
        <v>0</v>
      </c>
      <c r="DN996" s="53">
        <v>0</v>
      </c>
      <c r="DO996" s="53">
        <v>0</v>
      </c>
      <c r="DP996" s="53">
        <v>0</v>
      </c>
      <c r="DQ996" s="53">
        <v>0</v>
      </c>
      <c r="DR996" s="53">
        <v>0</v>
      </c>
      <c r="DS996" s="53">
        <v>0</v>
      </c>
      <c r="DT996" s="53">
        <v>0</v>
      </c>
      <c r="DU996" s="53">
        <v>0</v>
      </c>
      <c r="DV996" s="53">
        <v>0</v>
      </c>
      <c r="DW996" s="53">
        <v>0</v>
      </c>
      <c r="DX996" s="53">
        <v>0</v>
      </c>
      <c r="DY996" s="53">
        <v>0</v>
      </c>
      <c r="DZ996" s="53">
        <v>0</v>
      </c>
      <c r="EA996" s="53">
        <v>0</v>
      </c>
      <c r="EB996" s="53">
        <v>0</v>
      </c>
      <c r="EC996" s="53">
        <v>0</v>
      </c>
      <c r="ED996" s="53">
        <v>0</v>
      </c>
      <c r="EE996" s="53">
        <v>0</v>
      </c>
      <c r="EF996" s="53">
        <v>0</v>
      </c>
      <c r="EG996" s="53">
        <v>0</v>
      </c>
      <c r="EH996" s="53">
        <v>0</v>
      </c>
      <c r="EI996" s="53">
        <v>0</v>
      </c>
      <c r="EJ996" s="53">
        <v>0</v>
      </c>
      <c r="EK996" s="53">
        <v>0</v>
      </c>
      <c r="EL996" s="53">
        <v>0</v>
      </c>
      <c r="EM996" s="53">
        <v>0</v>
      </c>
      <c r="EN996" s="53">
        <v>0</v>
      </c>
      <c r="EO996" s="53">
        <v>0</v>
      </c>
      <c r="EP996" s="53">
        <v>0</v>
      </c>
      <c r="EQ996" s="53">
        <v>0</v>
      </c>
      <c r="ER996" s="53">
        <v>0</v>
      </c>
      <c r="ES996" s="53">
        <v>0</v>
      </c>
      <c r="ET996" s="53">
        <v>0</v>
      </c>
      <c r="EU996" s="53">
        <v>0</v>
      </c>
      <c r="EV996" s="53">
        <v>0</v>
      </c>
      <c r="EW996" s="53">
        <v>57.537039999999998</v>
      </c>
      <c r="EX996" s="53">
        <v>56.685180000000003</v>
      </c>
      <c r="EY996" s="53">
        <v>55.740740000000002</v>
      </c>
      <c r="EZ996" s="53">
        <v>55.074069999999999</v>
      </c>
      <c r="FA996" s="53">
        <v>54.740740000000002</v>
      </c>
      <c r="FB996" s="53">
        <v>54.166670000000003</v>
      </c>
      <c r="FC996" s="53">
        <v>53.833329999999997</v>
      </c>
      <c r="FD996" s="53">
        <v>54.203699999999998</v>
      </c>
      <c r="FE996" s="53">
        <v>56.925930000000001</v>
      </c>
      <c r="FF996" s="53">
        <v>61.092590000000001</v>
      </c>
      <c r="FG996" s="53">
        <v>66.314809999999994</v>
      </c>
      <c r="FH996" s="53">
        <v>72</v>
      </c>
      <c r="FI996" s="53">
        <v>77.44444</v>
      </c>
      <c r="FJ996" s="53">
        <v>82.129630000000006</v>
      </c>
      <c r="FK996" s="53">
        <v>84.722219999999993</v>
      </c>
      <c r="FL996" s="53">
        <v>84.851849999999999</v>
      </c>
      <c r="FM996" s="53">
        <v>83.55556</v>
      </c>
      <c r="FN996" s="53">
        <v>80.796300000000002</v>
      </c>
      <c r="FO996" s="53">
        <v>76.574070000000006</v>
      </c>
      <c r="FP996" s="53">
        <v>71.833340000000007</v>
      </c>
      <c r="FQ996" s="53">
        <v>67.685190000000006</v>
      </c>
      <c r="FR996" s="53">
        <v>64.129630000000006</v>
      </c>
      <c r="FS996" s="53">
        <v>61.907409999999999</v>
      </c>
      <c r="FT996" s="53">
        <v>60.129629999999999</v>
      </c>
      <c r="FU996" s="53">
        <v>30</v>
      </c>
      <c r="FV996" s="53">
        <v>78.442310000000006</v>
      </c>
      <c r="FW996" s="53">
        <v>18.892610000000001</v>
      </c>
      <c r="FX996" s="53">
        <v>0</v>
      </c>
    </row>
    <row r="997" spans="1:180" x14ac:dyDescent="0.3">
      <c r="A997" t="s">
        <v>174</v>
      </c>
      <c r="B997" t="s">
        <v>251</v>
      </c>
      <c r="C997" t="s">
        <v>0</v>
      </c>
      <c r="D997" t="s">
        <v>248</v>
      </c>
      <c r="E997" t="s">
        <v>189</v>
      </c>
      <c r="F997" t="s">
        <v>233</v>
      </c>
      <c r="G997" t="s">
        <v>243</v>
      </c>
      <c r="H997" s="53">
        <v>27</v>
      </c>
      <c r="I997" s="53">
        <v>0</v>
      </c>
      <c r="J997" s="53">
        <v>0</v>
      </c>
      <c r="K997" s="53">
        <v>0</v>
      </c>
      <c r="L997" s="53">
        <v>0</v>
      </c>
      <c r="M997" s="53">
        <v>0</v>
      </c>
      <c r="N997" s="53">
        <v>0</v>
      </c>
      <c r="O997" s="53">
        <v>0</v>
      </c>
      <c r="P997" s="53">
        <v>0</v>
      </c>
      <c r="Q997" s="53">
        <v>0</v>
      </c>
      <c r="R997" s="53">
        <v>0</v>
      </c>
      <c r="S997" s="53">
        <v>0</v>
      </c>
      <c r="T997" s="53">
        <v>0</v>
      </c>
      <c r="U997" s="53">
        <v>0</v>
      </c>
      <c r="V997" s="53">
        <v>0</v>
      </c>
      <c r="W997" s="53">
        <v>0</v>
      </c>
      <c r="X997" s="53">
        <v>0</v>
      </c>
      <c r="Y997" s="53">
        <v>0</v>
      </c>
      <c r="Z997" s="53">
        <v>0</v>
      </c>
      <c r="AA997" s="53">
        <v>0</v>
      </c>
      <c r="AB997" s="53">
        <v>0</v>
      </c>
      <c r="AC997" s="53">
        <v>0</v>
      </c>
      <c r="AD997" s="53">
        <v>0</v>
      </c>
      <c r="AE997" s="53">
        <v>0</v>
      </c>
      <c r="AF997" s="53">
        <v>0</v>
      </c>
      <c r="AG997" s="53">
        <v>0</v>
      </c>
      <c r="AH997" s="53">
        <v>0</v>
      </c>
      <c r="AI997" s="53">
        <v>0</v>
      </c>
      <c r="AJ997" s="53">
        <v>0</v>
      </c>
      <c r="AK997" s="53">
        <v>0</v>
      </c>
      <c r="AL997" s="53">
        <v>0</v>
      </c>
      <c r="AM997" s="53">
        <v>0</v>
      </c>
      <c r="AN997" s="53">
        <v>0</v>
      </c>
      <c r="AO997" s="53">
        <v>0</v>
      </c>
      <c r="AP997" s="53">
        <v>0</v>
      </c>
      <c r="AQ997" s="53">
        <v>0</v>
      </c>
      <c r="AR997" s="53">
        <v>0</v>
      </c>
      <c r="AS997" s="53">
        <v>0</v>
      </c>
      <c r="AT997" s="53">
        <v>0</v>
      </c>
      <c r="AU997" s="53">
        <v>0</v>
      </c>
      <c r="AV997" s="53">
        <v>0</v>
      </c>
      <c r="AW997" s="53">
        <v>0</v>
      </c>
      <c r="AX997" s="53">
        <v>0</v>
      </c>
      <c r="AY997" s="53">
        <v>0</v>
      </c>
      <c r="AZ997" s="53">
        <v>0</v>
      </c>
      <c r="BA997" s="53">
        <v>0</v>
      </c>
      <c r="BB997" s="53">
        <v>0</v>
      </c>
      <c r="BC997" s="53">
        <v>0</v>
      </c>
      <c r="BD997" s="53">
        <v>0</v>
      </c>
      <c r="BE997" s="53">
        <v>0</v>
      </c>
      <c r="BF997" s="53">
        <v>0</v>
      </c>
      <c r="BG997" s="53">
        <v>0</v>
      </c>
      <c r="BH997" s="53">
        <v>0</v>
      </c>
      <c r="BI997" s="53">
        <v>0</v>
      </c>
      <c r="BJ997" s="53">
        <v>0</v>
      </c>
      <c r="BK997" s="53">
        <v>0</v>
      </c>
      <c r="BL997" s="53">
        <v>0</v>
      </c>
      <c r="BM997" s="53">
        <v>0</v>
      </c>
      <c r="BN997" s="53">
        <v>0</v>
      </c>
      <c r="BO997" s="53">
        <v>0</v>
      </c>
      <c r="BP997" s="53">
        <v>0</v>
      </c>
      <c r="BQ997" s="53">
        <v>0</v>
      </c>
      <c r="BR997" s="53">
        <v>0</v>
      </c>
      <c r="BS997" s="53">
        <v>0</v>
      </c>
      <c r="BT997" s="53">
        <v>0</v>
      </c>
      <c r="BU997" s="53">
        <v>0</v>
      </c>
      <c r="BV997" s="53">
        <v>0</v>
      </c>
      <c r="BW997" s="53">
        <v>0</v>
      </c>
      <c r="BX997" s="53">
        <v>0</v>
      </c>
      <c r="BY997" s="53">
        <v>0</v>
      </c>
      <c r="BZ997" s="53">
        <v>0</v>
      </c>
      <c r="CA997" s="53">
        <v>0</v>
      </c>
      <c r="CB997" s="53">
        <v>0</v>
      </c>
      <c r="CC997" s="53">
        <v>0</v>
      </c>
      <c r="CD997" s="53">
        <v>0</v>
      </c>
      <c r="CE997" s="53">
        <v>0</v>
      </c>
      <c r="CF997" s="53">
        <v>0</v>
      </c>
      <c r="CG997" s="53">
        <v>0</v>
      </c>
      <c r="CH997" s="53">
        <v>0</v>
      </c>
      <c r="CI997" s="53">
        <v>0</v>
      </c>
      <c r="CJ997" s="53">
        <v>0</v>
      </c>
      <c r="CK997" s="53">
        <v>0</v>
      </c>
      <c r="CL997" s="53">
        <v>0</v>
      </c>
      <c r="CM997" s="53">
        <v>0</v>
      </c>
      <c r="CN997" s="53">
        <v>0</v>
      </c>
      <c r="CO997" s="53">
        <v>0</v>
      </c>
      <c r="CP997" s="53">
        <v>0</v>
      </c>
      <c r="CQ997" s="53">
        <v>0</v>
      </c>
      <c r="CR997" s="53">
        <v>0</v>
      </c>
      <c r="CS997" s="53">
        <v>0</v>
      </c>
      <c r="CT997" s="53">
        <v>0</v>
      </c>
      <c r="CU997" s="53">
        <v>0</v>
      </c>
      <c r="CV997" s="53">
        <v>0</v>
      </c>
      <c r="CW997" s="53">
        <v>0</v>
      </c>
      <c r="CX997" s="53">
        <v>0</v>
      </c>
      <c r="CY997" s="53">
        <v>0</v>
      </c>
      <c r="CZ997" s="53">
        <v>0</v>
      </c>
      <c r="DA997" s="53">
        <v>0</v>
      </c>
      <c r="DB997" s="53">
        <v>0</v>
      </c>
      <c r="DC997" s="53">
        <v>0</v>
      </c>
      <c r="DD997" s="53">
        <v>0</v>
      </c>
      <c r="DE997" s="53">
        <v>0</v>
      </c>
      <c r="DF997" s="53">
        <v>0</v>
      </c>
      <c r="DG997" s="53">
        <v>0</v>
      </c>
      <c r="DH997" s="53">
        <v>0</v>
      </c>
      <c r="DI997" s="53">
        <v>0</v>
      </c>
      <c r="DJ997" s="53">
        <v>0</v>
      </c>
      <c r="DK997" s="53">
        <v>0</v>
      </c>
      <c r="DL997" s="53">
        <v>0</v>
      </c>
      <c r="DM997" s="53">
        <v>0</v>
      </c>
      <c r="DN997" s="53">
        <v>0</v>
      </c>
      <c r="DO997" s="53">
        <v>0</v>
      </c>
      <c r="DP997" s="53">
        <v>0</v>
      </c>
      <c r="DQ997" s="53">
        <v>0</v>
      </c>
      <c r="DR997" s="53">
        <v>0</v>
      </c>
      <c r="DS997" s="53">
        <v>0</v>
      </c>
      <c r="DT997" s="53">
        <v>0</v>
      </c>
      <c r="DU997" s="53">
        <v>0</v>
      </c>
      <c r="DV997" s="53">
        <v>0</v>
      </c>
      <c r="DW997" s="53">
        <v>0</v>
      </c>
      <c r="DX997" s="53">
        <v>0</v>
      </c>
      <c r="DY997" s="53">
        <v>0</v>
      </c>
      <c r="DZ997" s="53">
        <v>0</v>
      </c>
      <c r="EA997" s="53">
        <v>0</v>
      </c>
      <c r="EB997" s="53">
        <v>0</v>
      </c>
      <c r="EC997" s="53">
        <v>0</v>
      </c>
      <c r="ED997" s="53">
        <v>0</v>
      </c>
      <c r="EE997" s="53">
        <v>0</v>
      </c>
      <c r="EF997" s="53">
        <v>0</v>
      </c>
      <c r="EG997" s="53">
        <v>0</v>
      </c>
      <c r="EH997" s="53">
        <v>0</v>
      </c>
      <c r="EI997" s="53">
        <v>0</v>
      </c>
      <c r="EJ997" s="53">
        <v>0</v>
      </c>
      <c r="EK997" s="53">
        <v>0</v>
      </c>
      <c r="EL997" s="53">
        <v>0</v>
      </c>
      <c r="EM997" s="53">
        <v>0</v>
      </c>
      <c r="EN997" s="53">
        <v>0</v>
      </c>
      <c r="EO997" s="53">
        <v>0</v>
      </c>
      <c r="EP997" s="53">
        <v>0</v>
      </c>
      <c r="EQ997" s="53">
        <v>0</v>
      </c>
      <c r="ER997" s="53">
        <v>0</v>
      </c>
      <c r="ES997" s="53">
        <v>0</v>
      </c>
      <c r="ET997" s="53">
        <v>0</v>
      </c>
      <c r="EU997" s="53">
        <v>0</v>
      </c>
      <c r="EV997" s="53">
        <v>0</v>
      </c>
      <c r="EW997" s="53">
        <v>62.129629999999999</v>
      </c>
      <c r="EX997" s="53">
        <v>60.888890000000004</v>
      </c>
      <c r="EY997" s="53">
        <v>59.814819999999997</v>
      </c>
      <c r="EZ997" s="53">
        <v>58.814819999999997</v>
      </c>
      <c r="FA997" s="53">
        <v>58.185180000000003</v>
      </c>
      <c r="FB997" s="53">
        <v>57.537039999999998</v>
      </c>
      <c r="FC997" s="53">
        <v>56.925930000000001</v>
      </c>
      <c r="FD997" s="53">
        <v>58.129629999999999</v>
      </c>
      <c r="FE997" s="53">
        <v>61.129629999999999</v>
      </c>
      <c r="FF997" s="53">
        <v>65.277780000000007</v>
      </c>
      <c r="FG997" s="53">
        <v>70.185190000000006</v>
      </c>
      <c r="FH997" s="53">
        <v>75.685190000000006</v>
      </c>
      <c r="FI997" s="53">
        <v>81.240740000000002</v>
      </c>
      <c r="FJ997" s="53">
        <v>85.314809999999994</v>
      </c>
      <c r="FK997" s="53">
        <v>87.018519999999995</v>
      </c>
      <c r="FL997" s="53">
        <v>86.777780000000007</v>
      </c>
      <c r="FM997" s="53">
        <v>85.092590000000001</v>
      </c>
      <c r="FN997" s="53">
        <v>82.333340000000007</v>
      </c>
      <c r="FO997" s="53">
        <v>79.203699999999998</v>
      </c>
      <c r="FP997" s="53">
        <v>74.666659999999993</v>
      </c>
      <c r="FQ997" s="53">
        <v>70.259259999999998</v>
      </c>
      <c r="FR997" s="53">
        <v>66.777780000000007</v>
      </c>
      <c r="FS997" s="53">
        <v>64.074070000000006</v>
      </c>
      <c r="FT997" s="53">
        <v>62.314819999999997</v>
      </c>
      <c r="FU997" s="53">
        <v>30</v>
      </c>
      <c r="FV997" s="53">
        <v>87.578940000000003</v>
      </c>
      <c r="FW997" s="53">
        <v>24.100460000000002</v>
      </c>
      <c r="FX997" s="53">
        <v>0</v>
      </c>
    </row>
    <row r="998" spans="1:180" x14ac:dyDescent="0.3">
      <c r="A998" t="s">
        <v>174</v>
      </c>
      <c r="B998" t="s">
        <v>251</v>
      </c>
      <c r="C998" t="s">
        <v>0</v>
      </c>
      <c r="D998" t="s">
        <v>227</v>
      </c>
      <c r="E998" t="s">
        <v>189</v>
      </c>
      <c r="F998" t="s">
        <v>233</v>
      </c>
      <c r="G998" t="s">
        <v>243</v>
      </c>
      <c r="H998" s="53">
        <v>27</v>
      </c>
      <c r="I998" s="53">
        <v>0</v>
      </c>
      <c r="J998" s="53">
        <v>0</v>
      </c>
      <c r="K998" s="53">
        <v>0</v>
      </c>
      <c r="L998" s="53">
        <v>0</v>
      </c>
      <c r="M998" s="53">
        <v>0</v>
      </c>
      <c r="N998" s="53">
        <v>0</v>
      </c>
      <c r="O998" s="53">
        <v>0</v>
      </c>
      <c r="P998" s="53">
        <v>0</v>
      </c>
      <c r="Q998" s="53">
        <v>0</v>
      </c>
      <c r="R998" s="53">
        <v>0</v>
      </c>
      <c r="S998" s="53">
        <v>0</v>
      </c>
      <c r="T998" s="53">
        <v>0</v>
      </c>
      <c r="U998" s="53">
        <v>0</v>
      </c>
      <c r="V998" s="53">
        <v>0</v>
      </c>
      <c r="W998" s="53">
        <v>0</v>
      </c>
      <c r="X998" s="53">
        <v>0</v>
      </c>
      <c r="Y998" s="53">
        <v>0</v>
      </c>
      <c r="Z998" s="53">
        <v>0</v>
      </c>
      <c r="AA998" s="53">
        <v>0</v>
      </c>
      <c r="AB998" s="53">
        <v>0</v>
      </c>
      <c r="AC998" s="53">
        <v>0</v>
      </c>
      <c r="AD998" s="53">
        <v>0</v>
      </c>
      <c r="AE998" s="53">
        <v>0</v>
      </c>
      <c r="AF998" s="53">
        <v>0</v>
      </c>
      <c r="AG998" s="53">
        <v>0</v>
      </c>
      <c r="AH998" s="53">
        <v>0</v>
      </c>
      <c r="AI998" s="53">
        <v>0</v>
      </c>
      <c r="AJ998" s="53">
        <v>0</v>
      </c>
      <c r="AK998" s="53">
        <v>0</v>
      </c>
      <c r="AL998" s="53">
        <v>0</v>
      </c>
      <c r="AM998" s="53">
        <v>0</v>
      </c>
      <c r="AN998" s="53">
        <v>0</v>
      </c>
      <c r="AO998" s="53">
        <v>0</v>
      </c>
      <c r="AP998" s="53">
        <v>0</v>
      </c>
      <c r="AQ998" s="53">
        <v>0</v>
      </c>
      <c r="AR998" s="53">
        <v>0</v>
      </c>
      <c r="AS998" s="53">
        <v>0</v>
      </c>
      <c r="AT998" s="53">
        <v>0</v>
      </c>
      <c r="AU998" s="53">
        <v>0</v>
      </c>
      <c r="AV998" s="53">
        <v>0</v>
      </c>
      <c r="AW998" s="53">
        <v>0</v>
      </c>
      <c r="AX998" s="53">
        <v>0</v>
      </c>
      <c r="AY998" s="53">
        <v>0</v>
      </c>
      <c r="AZ998" s="53">
        <v>0</v>
      </c>
      <c r="BA998" s="53">
        <v>0</v>
      </c>
      <c r="BB998" s="53">
        <v>0</v>
      </c>
      <c r="BC998" s="53">
        <v>0</v>
      </c>
      <c r="BD998" s="53">
        <v>0</v>
      </c>
      <c r="BE998" s="53">
        <v>0</v>
      </c>
      <c r="BF998" s="53">
        <v>0</v>
      </c>
      <c r="BG998" s="53">
        <v>0</v>
      </c>
      <c r="BH998" s="53">
        <v>0</v>
      </c>
      <c r="BI998" s="53">
        <v>0</v>
      </c>
      <c r="BJ998" s="53">
        <v>0</v>
      </c>
      <c r="BK998" s="53">
        <v>0</v>
      </c>
      <c r="BL998" s="53">
        <v>0</v>
      </c>
      <c r="BM998" s="53">
        <v>0</v>
      </c>
      <c r="BN998" s="53">
        <v>0</v>
      </c>
      <c r="BO998" s="53">
        <v>0</v>
      </c>
      <c r="BP998" s="53">
        <v>0</v>
      </c>
      <c r="BQ998" s="53">
        <v>0</v>
      </c>
      <c r="BR998" s="53">
        <v>0</v>
      </c>
      <c r="BS998" s="53">
        <v>0</v>
      </c>
      <c r="BT998" s="53">
        <v>0</v>
      </c>
      <c r="BU998" s="53">
        <v>0</v>
      </c>
      <c r="BV998" s="53">
        <v>0</v>
      </c>
      <c r="BW998" s="53">
        <v>0</v>
      </c>
      <c r="BX998" s="53">
        <v>0</v>
      </c>
      <c r="BY998" s="53">
        <v>0</v>
      </c>
      <c r="BZ998" s="53">
        <v>0</v>
      </c>
      <c r="CA998" s="53">
        <v>0</v>
      </c>
      <c r="CB998" s="53">
        <v>0</v>
      </c>
      <c r="CC998" s="53">
        <v>0</v>
      </c>
      <c r="CD998" s="53">
        <v>0</v>
      </c>
      <c r="CE998" s="53">
        <v>0</v>
      </c>
      <c r="CF998" s="53">
        <v>0</v>
      </c>
      <c r="CG998" s="53">
        <v>0</v>
      </c>
      <c r="CH998" s="53">
        <v>0</v>
      </c>
      <c r="CI998" s="53">
        <v>0</v>
      </c>
      <c r="CJ998" s="53">
        <v>0</v>
      </c>
      <c r="CK998" s="53">
        <v>0</v>
      </c>
      <c r="CL998" s="53">
        <v>0</v>
      </c>
      <c r="CM998" s="53">
        <v>0</v>
      </c>
      <c r="CN998" s="53">
        <v>0</v>
      </c>
      <c r="CO998" s="53">
        <v>0</v>
      </c>
      <c r="CP998" s="53">
        <v>0</v>
      </c>
      <c r="CQ998" s="53">
        <v>0</v>
      </c>
      <c r="CR998" s="53">
        <v>0</v>
      </c>
      <c r="CS998" s="53">
        <v>0</v>
      </c>
      <c r="CT998" s="53">
        <v>0</v>
      </c>
      <c r="CU998" s="53">
        <v>0</v>
      </c>
      <c r="CV998" s="53">
        <v>0</v>
      </c>
      <c r="CW998" s="53">
        <v>0</v>
      </c>
      <c r="CX998" s="53">
        <v>0</v>
      </c>
      <c r="CY998" s="53">
        <v>0</v>
      </c>
      <c r="CZ998" s="53">
        <v>0</v>
      </c>
      <c r="DA998" s="53">
        <v>0</v>
      </c>
      <c r="DB998" s="53">
        <v>0</v>
      </c>
      <c r="DC998" s="53">
        <v>0</v>
      </c>
      <c r="DD998" s="53">
        <v>0</v>
      </c>
      <c r="DE998" s="53">
        <v>0</v>
      </c>
      <c r="DF998" s="53">
        <v>0</v>
      </c>
      <c r="DG998" s="53">
        <v>0</v>
      </c>
      <c r="DH998" s="53">
        <v>0</v>
      </c>
      <c r="DI998" s="53">
        <v>0</v>
      </c>
      <c r="DJ998" s="53">
        <v>0</v>
      </c>
      <c r="DK998" s="53">
        <v>0</v>
      </c>
      <c r="DL998" s="53">
        <v>0</v>
      </c>
      <c r="DM998" s="53">
        <v>0</v>
      </c>
      <c r="DN998" s="53">
        <v>0</v>
      </c>
      <c r="DO998" s="53">
        <v>0</v>
      </c>
      <c r="DP998" s="53">
        <v>0</v>
      </c>
      <c r="DQ998" s="53">
        <v>0</v>
      </c>
      <c r="DR998" s="53">
        <v>0</v>
      </c>
      <c r="DS998" s="53">
        <v>0</v>
      </c>
      <c r="DT998" s="53">
        <v>0</v>
      </c>
      <c r="DU998" s="53">
        <v>0</v>
      </c>
      <c r="DV998" s="53">
        <v>0</v>
      </c>
      <c r="DW998" s="53">
        <v>0</v>
      </c>
      <c r="DX998" s="53">
        <v>0</v>
      </c>
      <c r="DY998" s="53">
        <v>0</v>
      </c>
      <c r="DZ998" s="53">
        <v>0</v>
      </c>
      <c r="EA998" s="53">
        <v>0</v>
      </c>
      <c r="EB998" s="53">
        <v>0</v>
      </c>
      <c r="EC998" s="53">
        <v>0</v>
      </c>
      <c r="ED998" s="53">
        <v>0</v>
      </c>
      <c r="EE998" s="53">
        <v>0</v>
      </c>
      <c r="EF998" s="53">
        <v>0</v>
      </c>
      <c r="EG998" s="53">
        <v>0</v>
      </c>
      <c r="EH998" s="53">
        <v>0</v>
      </c>
      <c r="EI998" s="53">
        <v>0</v>
      </c>
      <c r="EJ998" s="53">
        <v>0</v>
      </c>
      <c r="EK998" s="53">
        <v>0</v>
      </c>
      <c r="EL998" s="53">
        <v>0</v>
      </c>
      <c r="EM998" s="53">
        <v>0</v>
      </c>
      <c r="EN998" s="53">
        <v>0</v>
      </c>
      <c r="EO998" s="53">
        <v>0</v>
      </c>
      <c r="EP998" s="53">
        <v>0</v>
      </c>
      <c r="EQ998" s="53">
        <v>0</v>
      </c>
      <c r="ER998" s="53">
        <v>0</v>
      </c>
      <c r="ES998" s="53">
        <v>0</v>
      </c>
      <c r="ET998" s="53">
        <v>0</v>
      </c>
      <c r="EU998" s="53">
        <v>0</v>
      </c>
      <c r="EV998" s="53">
        <v>0</v>
      </c>
      <c r="EW998" s="53">
        <v>60.340910000000001</v>
      </c>
      <c r="EX998" s="53">
        <v>59.295459999999999</v>
      </c>
      <c r="EY998" s="53">
        <v>58.371209999999998</v>
      </c>
      <c r="EZ998" s="53">
        <v>57.469700000000003</v>
      </c>
      <c r="FA998" s="53">
        <v>56.666670000000003</v>
      </c>
      <c r="FB998" s="53">
        <v>56.189390000000003</v>
      </c>
      <c r="FC998" s="53">
        <v>55.772730000000003</v>
      </c>
      <c r="FD998" s="53">
        <v>56.878790000000002</v>
      </c>
      <c r="FE998" s="53">
        <v>59.727269999999997</v>
      </c>
      <c r="FF998" s="53">
        <v>63.795459999999999</v>
      </c>
      <c r="FG998" s="53">
        <v>68.689390000000003</v>
      </c>
      <c r="FH998" s="53">
        <v>74.265150000000006</v>
      </c>
      <c r="FI998" s="53">
        <v>79.356059999999999</v>
      </c>
      <c r="FJ998" s="53">
        <v>83.583340000000007</v>
      </c>
      <c r="FK998" s="53">
        <v>85.643940000000001</v>
      </c>
      <c r="FL998" s="53">
        <v>85.704539999999994</v>
      </c>
      <c r="FM998" s="53">
        <v>84.719700000000003</v>
      </c>
      <c r="FN998" s="53">
        <v>82.5</v>
      </c>
      <c r="FO998" s="53">
        <v>79.075760000000002</v>
      </c>
      <c r="FP998" s="53">
        <v>74.25</v>
      </c>
      <c r="FQ998" s="53">
        <v>69.424239999999998</v>
      </c>
      <c r="FR998" s="53">
        <v>66.234849999999994</v>
      </c>
      <c r="FS998" s="53">
        <v>63.984850000000002</v>
      </c>
      <c r="FT998" s="53">
        <v>62.037880000000001</v>
      </c>
      <c r="FU998" s="53">
        <v>30</v>
      </c>
      <c r="FV998" s="53">
        <v>87.578940000000003</v>
      </c>
      <c r="FW998" s="53">
        <v>24.100460000000002</v>
      </c>
      <c r="FX998" s="53">
        <v>0</v>
      </c>
    </row>
    <row r="999" spans="1:180" x14ac:dyDescent="0.3">
      <c r="A999" t="s">
        <v>174</v>
      </c>
      <c r="B999" t="s">
        <v>251</v>
      </c>
      <c r="C999" t="s">
        <v>0</v>
      </c>
      <c r="D999" t="s">
        <v>227</v>
      </c>
      <c r="E999" t="s">
        <v>190</v>
      </c>
      <c r="F999" t="s">
        <v>233</v>
      </c>
      <c r="G999" t="s">
        <v>243</v>
      </c>
      <c r="H999" s="53">
        <v>27</v>
      </c>
      <c r="I999" s="53">
        <v>0</v>
      </c>
      <c r="J999" s="53">
        <v>0</v>
      </c>
      <c r="K999" s="53">
        <v>0</v>
      </c>
      <c r="L999" s="53">
        <v>0</v>
      </c>
      <c r="M999" s="53">
        <v>0</v>
      </c>
      <c r="N999" s="53">
        <v>0</v>
      </c>
      <c r="O999" s="53">
        <v>0</v>
      </c>
      <c r="P999" s="53">
        <v>0</v>
      </c>
      <c r="Q999" s="53">
        <v>0</v>
      </c>
      <c r="R999" s="53">
        <v>0</v>
      </c>
      <c r="S999" s="53">
        <v>0</v>
      </c>
      <c r="T999" s="53">
        <v>0</v>
      </c>
      <c r="U999" s="53">
        <v>0</v>
      </c>
      <c r="V999" s="53">
        <v>0</v>
      </c>
      <c r="W999" s="53">
        <v>0</v>
      </c>
      <c r="X999" s="53">
        <v>0</v>
      </c>
      <c r="Y999" s="53">
        <v>0</v>
      </c>
      <c r="Z999" s="53">
        <v>0</v>
      </c>
      <c r="AA999" s="53">
        <v>0</v>
      </c>
      <c r="AB999" s="53">
        <v>0</v>
      </c>
      <c r="AC999" s="53">
        <v>0</v>
      </c>
      <c r="AD999" s="53">
        <v>0</v>
      </c>
      <c r="AE999" s="53">
        <v>0</v>
      </c>
      <c r="AF999" s="53">
        <v>0</v>
      </c>
      <c r="AG999" s="53">
        <v>0</v>
      </c>
      <c r="AH999" s="53">
        <v>0</v>
      </c>
      <c r="AI999" s="53">
        <v>0</v>
      </c>
      <c r="AJ999" s="53">
        <v>0</v>
      </c>
      <c r="AK999" s="53">
        <v>0</v>
      </c>
      <c r="AL999" s="53">
        <v>0</v>
      </c>
      <c r="AM999" s="53">
        <v>0</v>
      </c>
      <c r="AN999" s="53">
        <v>0</v>
      </c>
      <c r="AO999" s="53">
        <v>0</v>
      </c>
      <c r="AP999" s="53">
        <v>0</v>
      </c>
      <c r="AQ999" s="53">
        <v>0</v>
      </c>
      <c r="AR999" s="53">
        <v>0</v>
      </c>
      <c r="AS999" s="53">
        <v>0</v>
      </c>
      <c r="AT999" s="53">
        <v>0</v>
      </c>
      <c r="AU999" s="53">
        <v>0</v>
      </c>
      <c r="AV999" s="53">
        <v>0</v>
      </c>
      <c r="AW999" s="53">
        <v>0</v>
      </c>
      <c r="AX999" s="53">
        <v>0</v>
      </c>
      <c r="AY999" s="53">
        <v>0</v>
      </c>
      <c r="AZ999" s="53">
        <v>0</v>
      </c>
      <c r="BA999" s="53">
        <v>0</v>
      </c>
      <c r="BB999" s="53">
        <v>0</v>
      </c>
      <c r="BC999" s="53">
        <v>0</v>
      </c>
      <c r="BD999" s="53">
        <v>0</v>
      </c>
      <c r="BE999" s="53">
        <v>0</v>
      </c>
      <c r="BF999" s="53">
        <v>0</v>
      </c>
      <c r="BG999" s="53">
        <v>0</v>
      </c>
      <c r="BH999" s="53">
        <v>0</v>
      </c>
      <c r="BI999" s="53">
        <v>0</v>
      </c>
      <c r="BJ999" s="53">
        <v>0</v>
      </c>
      <c r="BK999" s="53">
        <v>0</v>
      </c>
      <c r="BL999" s="53">
        <v>0</v>
      </c>
      <c r="BM999" s="53">
        <v>0</v>
      </c>
      <c r="BN999" s="53">
        <v>0</v>
      </c>
      <c r="BO999" s="53">
        <v>0</v>
      </c>
      <c r="BP999" s="53">
        <v>0</v>
      </c>
      <c r="BQ999" s="53">
        <v>0</v>
      </c>
      <c r="BR999" s="53">
        <v>0</v>
      </c>
      <c r="BS999" s="53">
        <v>0</v>
      </c>
      <c r="BT999" s="53">
        <v>0</v>
      </c>
      <c r="BU999" s="53">
        <v>0</v>
      </c>
      <c r="BV999" s="53">
        <v>0</v>
      </c>
      <c r="BW999" s="53">
        <v>0</v>
      </c>
      <c r="BX999" s="53">
        <v>0</v>
      </c>
      <c r="BY999" s="53">
        <v>0</v>
      </c>
      <c r="BZ999" s="53">
        <v>0</v>
      </c>
      <c r="CA999" s="53">
        <v>0</v>
      </c>
      <c r="CB999" s="53">
        <v>0</v>
      </c>
      <c r="CC999" s="53">
        <v>0</v>
      </c>
      <c r="CD999" s="53">
        <v>0</v>
      </c>
      <c r="CE999" s="53">
        <v>0</v>
      </c>
      <c r="CF999" s="53">
        <v>0</v>
      </c>
      <c r="CG999" s="53">
        <v>0</v>
      </c>
      <c r="CH999" s="53">
        <v>0</v>
      </c>
      <c r="CI999" s="53">
        <v>0</v>
      </c>
      <c r="CJ999" s="53">
        <v>0</v>
      </c>
      <c r="CK999" s="53">
        <v>0</v>
      </c>
      <c r="CL999" s="53">
        <v>0</v>
      </c>
      <c r="CM999" s="53">
        <v>0</v>
      </c>
      <c r="CN999" s="53">
        <v>0</v>
      </c>
      <c r="CO999" s="53">
        <v>0</v>
      </c>
      <c r="CP999" s="53">
        <v>0</v>
      </c>
      <c r="CQ999" s="53">
        <v>0</v>
      </c>
      <c r="CR999" s="53">
        <v>0</v>
      </c>
      <c r="CS999" s="53">
        <v>0</v>
      </c>
      <c r="CT999" s="53">
        <v>0</v>
      </c>
      <c r="CU999" s="53">
        <v>0</v>
      </c>
      <c r="CV999" s="53">
        <v>0</v>
      </c>
      <c r="CW999" s="53">
        <v>0</v>
      </c>
      <c r="CX999" s="53">
        <v>0</v>
      </c>
      <c r="CY999" s="53">
        <v>0</v>
      </c>
      <c r="CZ999" s="53">
        <v>0</v>
      </c>
      <c r="DA999" s="53">
        <v>0</v>
      </c>
      <c r="DB999" s="53">
        <v>0</v>
      </c>
      <c r="DC999" s="53">
        <v>0</v>
      </c>
      <c r="DD999" s="53">
        <v>0</v>
      </c>
      <c r="DE999" s="53">
        <v>0</v>
      </c>
      <c r="DF999" s="53">
        <v>0</v>
      </c>
      <c r="DG999" s="53">
        <v>0</v>
      </c>
      <c r="DH999" s="53">
        <v>0</v>
      </c>
      <c r="DI999" s="53">
        <v>0</v>
      </c>
      <c r="DJ999" s="53">
        <v>0</v>
      </c>
      <c r="DK999" s="53">
        <v>0</v>
      </c>
      <c r="DL999" s="53">
        <v>0</v>
      </c>
      <c r="DM999" s="53">
        <v>0</v>
      </c>
      <c r="DN999" s="53">
        <v>0</v>
      </c>
      <c r="DO999" s="53">
        <v>0</v>
      </c>
      <c r="DP999" s="53">
        <v>0</v>
      </c>
      <c r="DQ999" s="53">
        <v>0</v>
      </c>
      <c r="DR999" s="53">
        <v>0</v>
      </c>
      <c r="DS999" s="53">
        <v>0</v>
      </c>
      <c r="DT999" s="53">
        <v>0</v>
      </c>
      <c r="DU999" s="53">
        <v>0</v>
      </c>
      <c r="DV999" s="53">
        <v>0</v>
      </c>
      <c r="DW999" s="53">
        <v>0</v>
      </c>
      <c r="DX999" s="53">
        <v>0</v>
      </c>
      <c r="DY999" s="53">
        <v>0</v>
      </c>
      <c r="DZ999" s="53">
        <v>0</v>
      </c>
      <c r="EA999" s="53">
        <v>0</v>
      </c>
      <c r="EB999" s="53">
        <v>0</v>
      </c>
      <c r="EC999" s="53">
        <v>0</v>
      </c>
      <c r="ED999" s="53">
        <v>0</v>
      </c>
      <c r="EE999" s="53">
        <v>0</v>
      </c>
      <c r="EF999" s="53">
        <v>0</v>
      </c>
      <c r="EG999" s="53">
        <v>0</v>
      </c>
      <c r="EH999" s="53">
        <v>0</v>
      </c>
      <c r="EI999" s="53">
        <v>0</v>
      </c>
      <c r="EJ999" s="53">
        <v>0</v>
      </c>
      <c r="EK999" s="53">
        <v>0</v>
      </c>
      <c r="EL999" s="53">
        <v>0</v>
      </c>
      <c r="EM999" s="53">
        <v>0</v>
      </c>
      <c r="EN999" s="53">
        <v>0</v>
      </c>
      <c r="EO999" s="53">
        <v>0</v>
      </c>
      <c r="EP999" s="53">
        <v>0</v>
      </c>
      <c r="EQ999" s="53">
        <v>0</v>
      </c>
      <c r="ER999" s="53">
        <v>0</v>
      </c>
      <c r="ES999" s="53">
        <v>0</v>
      </c>
      <c r="ET999" s="53">
        <v>0</v>
      </c>
      <c r="EU999" s="53">
        <v>0</v>
      </c>
      <c r="EV999" s="53">
        <v>0</v>
      </c>
      <c r="EW999" s="53">
        <v>58.952379999999998</v>
      </c>
      <c r="EX999" s="53">
        <v>57.460320000000003</v>
      </c>
      <c r="EY999" s="53">
        <v>56.285710000000002</v>
      </c>
      <c r="EZ999" s="53">
        <v>55.468249999999998</v>
      </c>
      <c r="FA999" s="53">
        <v>54.769840000000002</v>
      </c>
      <c r="FB999" s="53">
        <v>54.301589999999997</v>
      </c>
      <c r="FC999" s="53">
        <v>53.73809</v>
      </c>
      <c r="FD999" s="53">
        <v>54.404760000000003</v>
      </c>
      <c r="FE999" s="53">
        <v>58.150790000000001</v>
      </c>
      <c r="FF999" s="53">
        <v>62.698410000000003</v>
      </c>
      <c r="FG999" s="53">
        <v>67.492069999999998</v>
      </c>
      <c r="FH999" s="53">
        <v>72.722219999999993</v>
      </c>
      <c r="FI999" s="53">
        <v>77.857140000000001</v>
      </c>
      <c r="FJ999" s="53">
        <v>82.341269999999994</v>
      </c>
      <c r="FK999" s="53">
        <v>84.825389999999999</v>
      </c>
      <c r="FL999" s="53">
        <v>84.658730000000006</v>
      </c>
      <c r="FM999" s="53">
        <v>82.515879999999996</v>
      </c>
      <c r="FN999" s="53">
        <v>79.301590000000004</v>
      </c>
      <c r="FO999" s="53">
        <v>74.968249999999998</v>
      </c>
      <c r="FP999" s="53">
        <v>70.214290000000005</v>
      </c>
      <c r="FQ999" s="53">
        <v>66.619050000000001</v>
      </c>
      <c r="FR999" s="53">
        <v>63.769840000000002</v>
      </c>
      <c r="FS999" s="53">
        <v>61.611109999999996</v>
      </c>
      <c r="FT999" s="53">
        <v>60.007939999999998</v>
      </c>
      <c r="FU999" s="53">
        <v>30</v>
      </c>
      <c r="FV999" s="53">
        <v>78.442310000000006</v>
      </c>
      <c r="FW999" s="53">
        <v>18.892610000000001</v>
      </c>
      <c r="FX999" s="53">
        <v>0</v>
      </c>
    </row>
    <row r="1000" spans="1:180" x14ac:dyDescent="0.3">
      <c r="A1000" t="s">
        <v>174</v>
      </c>
      <c r="B1000" t="s">
        <v>251</v>
      </c>
      <c r="C1000" t="s">
        <v>0</v>
      </c>
      <c r="D1000" t="s">
        <v>248</v>
      </c>
      <c r="E1000" t="s">
        <v>187</v>
      </c>
      <c r="F1000" t="s">
        <v>233</v>
      </c>
      <c r="G1000" t="s">
        <v>243</v>
      </c>
      <c r="H1000" s="53">
        <v>27</v>
      </c>
      <c r="I1000" s="53">
        <v>0</v>
      </c>
      <c r="J1000" s="53">
        <v>0</v>
      </c>
      <c r="K1000" s="53">
        <v>0</v>
      </c>
      <c r="L1000" s="53">
        <v>0</v>
      </c>
      <c r="M1000" s="53">
        <v>0</v>
      </c>
      <c r="N1000" s="53">
        <v>0</v>
      </c>
      <c r="O1000" s="53">
        <v>0</v>
      </c>
      <c r="P1000" s="53">
        <v>0</v>
      </c>
      <c r="Q1000" s="53">
        <v>0</v>
      </c>
      <c r="R1000" s="53">
        <v>0</v>
      </c>
      <c r="S1000" s="53">
        <v>0</v>
      </c>
      <c r="T1000" s="53">
        <v>0</v>
      </c>
      <c r="U1000" s="53">
        <v>0</v>
      </c>
      <c r="V1000" s="53">
        <v>0</v>
      </c>
      <c r="W1000" s="53">
        <v>0</v>
      </c>
      <c r="X1000" s="53">
        <v>0</v>
      </c>
      <c r="Y1000" s="53">
        <v>0</v>
      </c>
      <c r="Z1000" s="53">
        <v>0</v>
      </c>
      <c r="AA1000" s="53">
        <v>0</v>
      </c>
      <c r="AB1000" s="53">
        <v>0</v>
      </c>
      <c r="AC1000" s="53">
        <v>0</v>
      </c>
      <c r="AD1000" s="53">
        <v>0</v>
      </c>
      <c r="AE1000" s="53">
        <v>0</v>
      </c>
      <c r="AF1000" s="53">
        <v>0</v>
      </c>
      <c r="AG1000" s="53">
        <v>0</v>
      </c>
      <c r="AH1000" s="53">
        <v>0</v>
      </c>
      <c r="AI1000" s="53">
        <v>0</v>
      </c>
      <c r="AJ1000" s="53">
        <v>0</v>
      </c>
      <c r="AK1000" s="53">
        <v>0</v>
      </c>
      <c r="AL1000" s="53">
        <v>0</v>
      </c>
      <c r="AM1000" s="53">
        <v>0</v>
      </c>
      <c r="AN1000" s="53">
        <v>0</v>
      </c>
      <c r="AO1000" s="53">
        <v>0</v>
      </c>
      <c r="AP1000" s="53">
        <v>0</v>
      </c>
      <c r="AQ1000" s="53">
        <v>0</v>
      </c>
      <c r="AR1000" s="53">
        <v>0</v>
      </c>
      <c r="AS1000" s="53">
        <v>0</v>
      </c>
      <c r="AT1000" s="53">
        <v>0</v>
      </c>
      <c r="AU1000" s="53">
        <v>0</v>
      </c>
      <c r="AV1000" s="53">
        <v>0</v>
      </c>
      <c r="AW1000" s="53">
        <v>0</v>
      </c>
      <c r="AX1000" s="53">
        <v>0</v>
      </c>
      <c r="AY1000" s="53">
        <v>0</v>
      </c>
      <c r="AZ1000" s="53">
        <v>0</v>
      </c>
      <c r="BA1000" s="53">
        <v>0</v>
      </c>
      <c r="BB1000" s="53">
        <v>0</v>
      </c>
      <c r="BC1000" s="53">
        <v>0</v>
      </c>
      <c r="BD1000" s="53">
        <v>0</v>
      </c>
      <c r="BE1000" s="53">
        <v>0</v>
      </c>
      <c r="BF1000" s="53">
        <v>0</v>
      </c>
      <c r="BG1000" s="53">
        <v>0</v>
      </c>
      <c r="BH1000" s="53">
        <v>0</v>
      </c>
      <c r="BI1000" s="53">
        <v>0</v>
      </c>
      <c r="BJ1000" s="53">
        <v>0</v>
      </c>
      <c r="BK1000" s="53">
        <v>0</v>
      </c>
      <c r="BL1000" s="53">
        <v>0</v>
      </c>
      <c r="BM1000" s="53">
        <v>0</v>
      </c>
      <c r="BN1000" s="53">
        <v>0</v>
      </c>
      <c r="BO1000" s="53">
        <v>0</v>
      </c>
      <c r="BP1000" s="53">
        <v>0</v>
      </c>
      <c r="BQ1000" s="53">
        <v>0</v>
      </c>
      <c r="BR1000" s="53">
        <v>0</v>
      </c>
      <c r="BS1000" s="53">
        <v>0</v>
      </c>
      <c r="BT1000" s="53">
        <v>0</v>
      </c>
      <c r="BU1000" s="53">
        <v>0</v>
      </c>
      <c r="BV1000" s="53">
        <v>0</v>
      </c>
      <c r="BW1000" s="53">
        <v>0</v>
      </c>
      <c r="BX1000" s="53">
        <v>0</v>
      </c>
      <c r="BY1000" s="53">
        <v>0</v>
      </c>
      <c r="BZ1000" s="53">
        <v>0</v>
      </c>
      <c r="CA1000" s="53">
        <v>0</v>
      </c>
      <c r="CB1000" s="53">
        <v>0</v>
      </c>
      <c r="CC1000" s="53">
        <v>0</v>
      </c>
      <c r="CD1000" s="53">
        <v>0</v>
      </c>
      <c r="CE1000" s="53">
        <v>0</v>
      </c>
      <c r="CF1000" s="53">
        <v>0</v>
      </c>
      <c r="CG1000" s="53">
        <v>0</v>
      </c>
      <c r="CH1000" s="53">
        <v>0</v>
      </c>
      <c r="CI1000" s="53">
        <v>0</v>
      </c>
      <c r="CJ1000" s="53">
        <v>0</v>
      </c>
      <c r="CK1000" s="53">
        <v>0</v>
      </c>
      <c r="CL1000" s="53">
        <v>0</v>
      </c>
      <c r="CM1000" s="53">
        <v>0</v>
      </c>
      <c r="CN1000" s="53">
        <v>0</v>
      </c>
      <c r="CO1000" s="53">
        <v>0</v>
      </c>
      <c r="CP1000" s="53">
        <v>0</v>
      </c>
      <c r="CQ1000" s="53">
        <v>0</v>
      </c>
      <c r="CR1000" s="53">
        <v>0</v>
      </c>
      <c r="CS1000" s="53">
        <v>0</v>
      </c>
      <c r="CT1000" s="53">
        <v>0</v>
      </c>
      <c r="CU1000" s="53">
        <v>0</v>
      </c>
      <c r="CV1000" s="53">
        <v>0</v>
      </c>
      <c r="CW1000" s="53">
        <v>0</v>
      </c>
      <c r="CX1000" s="53">
        <v>0</v>
      </c>
      <c r="CY1000" s="53">
        <v>0</v>
      </c>
      <c r="CZ1000" s="53">
        <v>0</v>
      </c>
      <c r="DA1000" s="53">
        <v>0</v>
      </c>
      <c r="DB1000" s="53">
        <v>0</v>
      </c>
      <c r="DC1000" s="53">
        <v>0</v>
      </c>
      <c r="DD1000" s="53">
        <v>0</v>
      </c>
      <c r="DE1000" s="53">
        <v>0</v>
      </c>
      <c r="DF1000" s="53">
        <v>0</v>
      </c>
      <c r="DG1000" s="53">
        <v>0</v>
      </c>
      <c r="DH1000" s="53">
        <v>0</v>
      </c>
      <c r="DI1000" s="53">
        <v>0</v>
      </c>
      <c r="DJ1000" s="53">
        <v>0</v>
      </c>
      <c r="DK1000" s="53">
        <v>0</v>
      </c>
      <c r="DL1000" s="53">
        <v>0</v>
      </c>
      <c r="DM1000" s="53">
        <v>0</v>
      </c>
      <c r="DN1000" s="53">
        <v>0</v>
      </c>
      <c r="DO1000" s="53">
        <v>0</v>
      </c>
      <c r="DP1000" s="53">
        <v>0</v>
      </c>
      <c r="DQ1000" s="53">
        <v>0</v>
      </c>
      <c r="DR1000" s="53">
        <v>0</v>
      </c>
      <c r="DS1000" s="53">
        <v>0</v>
      </c>
      <c r="DT1000" s="53">
        <v>0</v>
      </c>
      <c r="DU1000" s="53">
        <v>0</v>
      </c>
      <c r="DV1000" s="53">
        <v>0</v>
      </c>
      <c r="DW1000" s="53">
        <v>0</v>
      </c>
      <c r="DX1000" s="53">
        <v>0</v>
      </c>
      <c r="DY1000" s="53">
        <v>0</v>
      </c>
      <c r="DZ1000" s="53">
        <v>0</v>
      </c>
      <c r="EA1000" s="53">
        <v>0</v>
      </c>
      <c r="EB1000" s="53">
        <v>0</v>
      </c>
      <c r="EC1000" s="53">
        <v>0</v>
      </c>
      <c r="ED1000" s="53">
        <v>0</v>
      </c>
      <c r="EE1000" s="53">
        <v>0</v>
      </c>
      <c r="EF1000" s="53">
        <v>0</v>
      </c>
      <c r="EG1000" s="53">
        <v>0</v>
      </c>
      <c r="EH1000" s="53">
        <v>0</v>
      </c>
      <c r="EI1000" s="53">
        <v>0</v>
      </c>
      <c r="EJ1000" s="53">
        <v>0</v>
      </c>
      <c r="EK1000" s="53">
        <v>0</v>
      </c>
      <c r="EL1000" s="53">
        <v>0</v>
      </c>
      <c r="EM1000" s="53">
        <v>0</v>
      </c>
      <c r="EN1000" s="53">
        <v>0</v>
      </c>
      <c r="EO1000" s="53">
        <v>0</v>
      </c>
      <c r="EP1000" s="53">
        <v>0</v>
      </c>
      <c r="EQ1000" s="53">
        <v>0</v>
      </c>
      <c r="ER1000" s="53">
        <v>0</v>
      </c>
      <c r="ES1000" s="53">
        <v>0</v>
      </c>
      <c r="ET1000" s="53">
        <v>0</v>
      </c>
      <c r="EU1000" s="53">
        <v>0</v>
      </c>
      <c r="EV1000" s="53">
        <v>0</v>
      </c>
      <c r="EW1000" s="53">
        <v>61.1875</v>
      </c>
      <c r="EX1000" s="53">
        <v>60.208329999999997</v>
      </c>
      <c r="EY1000" s="53">
        <v>59.020829999999997</v>
      </c>
      <c r="EZ1000" s="53">
        <v>58.166670000000003</v>
      </c>
      <c r="FA1000" s="53">
        <v>57.3125</v>
      </c>
      <c r="FB1000" s="53">
        <v>56.979170000000003</v>
      </c>
      <c r="FC1000" s="53">
        <v>57.104170000000003</v>
      </c>
      <c r="FD1000" s="53">
        <v>60.041670000000003</v>
      </c>
      <c r="FE1000" s="53">
        <v>63.916670000000003</v>
      </c>
      <c r="FF1000" s="53">
        <v>68.270840000000007</v>
      </c>
      <c r="FG1000" s="53">
        <v>72.8125</v>
      </c>
      <c r="FH1000" s="53">
        <v>77.604159999999993</v>
      </c>
      <c r="FI1000" s="53">
        <v>81.5</v>
      </c>
      <c r="FJ1000" s="53">
        <v>84.229159999999993</v>
      </c>
      <c r="FK1000" s="53">
        <v>85.354159999999993</v>
      </c>
      <c r="FL1000" s="53">
        <v>85.020840000000007</v>
      </c>
      <c r="FM1000" s="53">
        <v>83.958340000000007</v>
      </c>
      <c r="FN1000" s="53">
        <v>82.125</v>
      </c>
      <c r="FO1000" s="53">
        <v>79.291659999999993</v>
      </c>
      <c r="FP1000" s="53">
        <v>75.4375</v>
      </c>
      <c r="FQ1000" s="53">
        <v>70.791659999999993</v>
      </c>
      <c r="FR1000" s="53">
        <v>67.104159999999993</v>
      </c>
      <c r="FS1000" s="53">
        <v>64.75</v>
      </c>
      <c r="FT1000" s="53">
        <v>63.1875</v>
      </c>
      <c r="FU1000" s="53">
        <v>30</v>
      </c>
      <c r="FV1000" s="53">
        <v>89.468019999999996</v>
      </c>
      <c r="FW1000" s="53">
        <v>23.912759999999999</v>
      </c>
      <c r="FX1000" s="53">
        <v>0</v>
      </c>
    </row>
    <row r="1001" spans="1:180" x14ac:dyDescent="0.3">
      <c r="A1001" t="s">
        <v>174</v>
      </c>
      <c r="B1001" t="s">
        <v>251</v>
      </c>
      <c r="C1001" t="s">
        <v>0</v>
      </c>
      <c r="D1001" t="s">
        <v>248</v>
      </c>
      <c r="E1001" t="s">
        <v>188</v>
      </c>
      <c r="F1001" t="s">
        <v>233</v>
      </c>
      <c r="G1001" t="s">
        <v>243</v>
      </c>
      <c r="H1001" s="53">
        <v>27</v>
      </c>
      <c r="I1001" s="53">
        <v>0</v>
      </c>
      <c r="J1001" s="53">
        <v>0</v>
      </c>
      <c r="K1001" s="53">
        <v>0</v>
      </c>
      <c r="L1001" s="53">
        <v>0</v>
      </c>
      <c r="M1001" s="53">
        <v>0</v>
      </c>
      <c r="N1001" s="53">
        <v>0</v>
      </c>
      <c r="O1001" s="53">
        <v>0</v>
      </c>
      <c r="P1001" s="53">
        <v>0</v>
      </c>
      <c r="Q1001" s="53">
        <v>0</v>
      </c>
      <c r="R1001" s="53">
        <v>0</v>
      </c>
      <c r="S1001" s="53">
        <v>0</v>
      </c>
      <c r="T1001" s="53">
        <v>0</v>
      </c>
      <c r="U1001" s="53">
        <v>0</v>
      </c>
      <c r="V1001" s="53">
        <v>0</v>
      </c>
      <c r="W1001" s="53">
        <v>0</v>
      </c>
      <c r="X1001" s="53">
        <v>0</v>
      </c>
      <c r="Y1001" s="53">
        <v>0</v>
      </c>
      <c r="Z1001" s="53">
        <v>0</v>
      </c>
      <c r="AA1001" s="53">
        <v>0</v>
      </c>
      <c r="AB1001" s="53">
        <v>0</v>
      </c>
      <c r="AC1001" s="53">
        <v>0</v>
      </c>
      <c r="AD1001" s="53">
        <v>0</v>
      </c>
      <c r="AE1001" s="53">
        <v>0</v>
      </c>
      <c r="AF1001" s="53">
        <v>0</v>
      </c>
      <c r="AG1001" s="53">
        <v>0</v>
      </c>
      <c r="AH1001" s="53">
        <v>0</v>
      </c>
      <c r="AI1001" s="53">
        <v>0</v>
      </c>
      <c r="AJ1001" s="53">
        <v>0</v>
      </c>
      <c r="AK1001" s="53">
        <v>0</v>
      </c>
      <c r="AL1001" s="53">
        <v>0</v>
      </c>
      <c r="AM1001" s="53">
        <v>0</v>
      </c>
      <c r="AN1001" s="53">
        <v>0</v>
      </c>
      <c r="AO1001" s="53">
        <v>0</v>
      </c>
      <c r="AP1001" s="53">
        <v>0</v>
      </c>
      <c r="AQ1001" s="53">
        <v>0</v>
      </c>
      <c r="AR1001" s="53">
        <v>0</v>
      </c>
      <c r="AS1001" s="53">
        <v>0</v>
      </c>
      <c r="AT1001" s="53">
        <v>0</v>
      </c>
      <c r="AU1001" s="53">
        <v>0</v>
      </c>
      <c r="AV1001" s="53">
        <v>0</v>
      </c>
      <c r="AW1001" s="53">
        <v>0</v>
      </c>
      <c r="AX1001" s="53">
        <v>0</v>
      </c>
      <c r="AY1001" s="53">
        <v>0</v>
      </c>
      <c r="AZ1001" s="53">
        <v>0</v>
      </c>
      <c r="BA1001" s="53">
        <v>0</v>
      </c>
      <c r="BB1001" s="53">
        <v>0</v>
      </c>
      <c r="BC1001" s="53">
        <v>0</v>
      </c>
      <c r="BD1001" s="53">
        <v>0</v>
      </c>
      <c r="BE1001" s="53">
        <v>0</v>
      </c>
      <c r="BF1001" s="53">
        <v>0</v>
      </c>
      <c r="BG1001" s="53">
        <v>0</v>
      </c>
      <c r="BH1001" s="53">
        <v>0</v>
      </c>
      <c r="BI1001" s="53">
        <v>0</v>
      </c>
      <c r="BJ1001" s="53">
        <v>0</v>
      </c>
      <c r="BK1001" s="53">
        <v>0</v>
      </c>
      <c r="BL1001" s="53">
        <v>0</v>
      </c>
      <c r="BM1001" s="53">
        <v>0</v>
      </c>
      <c r="BN1001" s="53">
        <v>0</v>
      </c>
      <c r="BO1001" s="53">
        <v>0</v>
      </c>
      <c r="BP1001" s="53">
        <v>0</v>
      </c>
      <c r="BQ1001" s="53">
        <v>0</v>
      </c>
      <c r="BR1001" s="53">
        <v>0</v>
      </c>
      <c r="BS1001" s="53">
        <v>0</v>
      </c>
      <c r="BT1001" s="53">
        <v>0</v>
      </c>
      <c r="BU1001" s="53">
        <v>0</v>
      </c>
      <c r="BV1001" s="53">
        <v>0</v>
      </c>
      <c r="BW1001" s="53">
        <v>0</v>
      </c>
      <c r="BX1001" s="53">
        <v>0</v>
      </c>
      <c r="BY1001" s="53">
        <v>0</v>
      </c>
      <c r="BZ1001" s="53">
        <v>0</v>
      </c>
      <c r="CA1001" s="53">
        <v>0</v>
      </c>
      <c r="CB1001" s="53">
        <v>0</v>
      </c>
      <c r="CC1001" s="53">
        <v>0</v>
      </c>
      <c r="CD1001" s="53">
        <v>0</v>
      </c>
      <c r="CE1001" s="53">
        <v>0</v>
      </c>
      <c r="CF1001" s="53">
        <v>0</v>
      </c>
      <c r="CG1001" s="53">
        <v>0</v>
      </c>
      <c r="CH1001" s="53">
        <v>0</v>
      </c>
      <c r="CI1001" s="53">
        <v>0</v>
      </c>
      <c r="CJ1001" s="53">
        <v>0</v>
      </c>
      <c r="CK1001" s="53">
        <v>0</v>
      </c>
      <c r="CL1001" s="53">
        <v>0</v>
      </c>
      <c r="CM1001" s="53">
        <v>0</v>
      </c>
      <c r="CN1001" s="53">
        <v>0</v>
      </c>
      <c r="CO1001" s="53">
        <v>0</v>
      </c>
      <c r="CP1001" s="53">
        <v>0</v>
      </c>
      <c r="CQ1001" s="53">
        <v>0</v>
      </c>
      <c r="CR1001" s="53">
        <v>0</v>
      </c>
      <c r="CS1001" s="53">
        <v>0</v>
      </c>
      <c r="CT1001" s="53">
        <v>0</v>
      </c>
      <c r="CU1001" s="53">
        <v>0</v>
      </c>
      <c r="CV1001" s="53">
        <v>0</v>
      </c>
      <c r="CW1001" s="53">
        <v>0</v>
      </c>
      <c r="CX1001" s="53">
        <v>0</v>
      </c>
      <c r="CY1001" s="53">
        <v>0</v>
      </c>
      <c r="CZ1001" s="53">
        <v>0</v>
      </c>
      <c r="DA1001" s="53">
        <v>0</v>
      </c>
      <c r="DB1001" s="53">
        <v>0</v>
      </c>
      <c r="DC1001" s="53">
        <v>0</v>
      </c>
      <c r="DD1001" s="53">
        <v>0</v>
      </c>
      <c r="DE1001" s="53">
        <v>0</v>
      </c>
      <c r="DF1001" s="53">
        <v>0</v>
      </c>
      <c r="DG1001" s="53">
        <v>0</v>
      </c>
      <c r="DH1001" s="53">
        <v>0</v>
      </c>
      <c r="DI1001" s="53">
        <v>0</v>
      </c>
      <c r="DJ1001" s="53">
        <v>0</v>
      </c>
      <c r="DK1001" s="53">
        <v>0</v>
      </c>
      <c r="DL1001" s="53">
        <v>0</v>
      </c>
      <c r="DM1001" s="53">
        <v>0</v>
      </c>
      <c r="DN1001" s="53">
        <v>0</v>
      </c>
      <c r="DO1001" s="53">
        <v>0</v>
      </c>
      <c r="DP1001" s="53">
        <v>0</v>
      </c>
      <c r="DQ1001" s="53">
        <v>0</v>
      </c>
      <c r="DR1001" s="53">
        <v>0</v>
      </c>
      <c r="DS1001" s="53">
        <v>0</v>
      </c>
      <c r="DT1001" s="53">
        <v>0</v>
      </c>
      <c r="DU1001" s="53">
        <v>0</v>
      </c>
      <c r="DV1001" s="53">
        <v>0</v>
      </c>
      <c r="DW1001" s="53">
        <v>0</v>
      </c>
      <c r="DX1001" s="53">
        <v>0</v>
      </c>
      <c r="DY1001" s="53">
        <v>0</v>
      </c>
      <c r="DZ1001" s="53">
        <v>0</v>
      </c>
      <c r="EA1001" s="53">
        <v>0</v>
      </c>
      <c r="EB1001" s="53">
        <v>0</v>
      </c>
      <c r="EC1001" s="53">
        <v>0</v>
      </c>
      <c r="ED1001" s="53">
        <v>0</v>
      </c>
      <c r="EE1001" s="53">
        <v>0</v>
      </c>
      <c r="EF1001" s="53">
        <v>0</v>
      </c>
      <c r="EG1001" s="53">
        <v>0</v>
      </c>
      <c r="EH1001" s="53">
        <v>0</v>
      </c>
      <c r="EI1001" s="53">
        <v>0</v>
      </c>
      <c r="EJ1001" s="53">
        <v>0</v>
      </c>
      <c r="EK1001" s="53">
        <v>0</v>
      </c>
      <c r="EL1001" s="53">
        <v>0</v>
      </c>
      <c r="EM1001" s="53">
        <v>0</v>
      </c>
      <c r="EN1001" s="53">
        <v>0</v>
      </c>
      <c r="EO1001" s="53">
        <v>0</v>
      </c>
      <c r="EP1001" s="53">
        <v>0</v>
      </c>
      <c r="EQ1001" s="53">
        <v>0</v>
      </c>
      <c r="ER1001" s="53">
        <v>0</v>
      </c>
      <c r="ES1001" s="53">
        <v>0</v>
      </c>
      <c r="ET1001" s="53">
        <v>0</v>
      </c>
      <c r="EU1001" s="53">
        <v>0</v>
      </c>
      <c r="EV1001" s="53">
        <v>0</v>
      </c>
      <c r="EW1001" s="53">
        <v>60.533329999999999</v>
      </c>
      <c r="EX1001" s="53">
        <v>59.216670000000001</v>
      </c>
      <c r="EY1001" s="53">
        <v>57.833329999999997</v>
      </c>
      <c r="EZ1001" s="53">
        <v>56.933329999999998</v>
      </c>
      <c r="FA1001" s="53">
        <v>56.15</v>
      </c>
      <c r="FB1001" s="53">
        <v>55.216670000000001</v>
      </c>
      <c r="FC1001" s="53">
        <v>55.366660000000003</v>
      </c>
      <c r="FD1001" s="53">
        <v>57.383339999999997</v>
      </c>
      <c r="FE1001" s="53">
        <v>60.966670000000001</v>
      </c>
      <c r="FF1001" s="53">
        <v>65.783330000000007</v>
      </c>
      <c r="FG1001" s="53">
        <v>71.066670000000002</v>
      </c>
      <c r="FH1001" s="53">
        <v>76.733329999999995</v>
      </c>
      <c r="FI1001" s="53">
        <v>82.05</v>
      </c>
      <c r="FJ1001" s="53">
        <v>85.766670000000005</v>
      </c>
      <c r="FK1001" s="53">
        <v>87.383330000000001</v>
      </c>
      <c r="FL1001" s="53">
        <v>86.9</v>
      </c>
      <c r="FM1001" s="53">
        <v>85.216669999999993</v>
      </c>
      <c r="FN1001" s="53">
        <v>82.9</v>
      </c>
      <c r="FO1001" s="53">
        <v>79.633330000000001</v>
      </c>
      <c r="FP1001" s="53">
        <v>75.150000000000006</v>
      </c>
      <c r="FQ1001" s="53">
        <v>69.8</v>
      </c>
      <c r="FR1001" s="53">
        <v>66</v>
      </c>
      <c r="FS1001" s="53">
        <v>63.75</v>
      </c>
      <c r="FT1001" s="53">
        <v>61.616660000000003</v>
      </c>
      <c r="FU1001" s="53">
        <v>30</v>
      </c>
      <c r="FV1001" s="53">
        <v>84.130080000000007</v>
      </c>
      <c r="FW1001" s="53">
        <v>18.968640000000001</v>
      </c>
      <c r="FX1001" s="53">
        <v>0</v>
      </c>
    </row>
    <row r="1002" spans="1:180" x14ac:dyDescent="0.3">
      <c r="A1002" t="s">
        <v>174</v>
      </c>
      <c r="B1002" t="s">
        <v>251</v>
      </c>
      <c r="C1002" t="s">
        <v>0</v>
      </c>
      <c r="D1002" t="s">
        <v>227</v>
      </c>
      <c r="E1002" t="s">
        <v>188</v>
      </c>
      <c r="F1002" t="s">
        <v>234</v>
      </c>
      <c r="G1002" t="s">
        <v>243</v>
      </c>
      <c r="H1002" s="53">
        <v>179</v>
      </c>
      <c r="I1002" s="53">
        <v>2.9244984999999999</v>
      </c>
      <c r="J1002" s="53">
        <v>2.9383314999999999</v>
      </c>
      <c r="K1002" s="53">
        <v>2.9542392999999998</v>
      </c>
      <c r="L1002" s="53">
        <v>2.9390654000000001</v>
      </c>
      <c r="M1002" s="53">
        <v>2.9126127999999998</v>
      </c>
      <c r="N1002" s="53">
        <v>2.9712657999999998</v>
      </c>
      <c r="O1002" s="53">
        <v>3.4163152000000001</v>
      </c>
      <c r="P1002" s="53">
        <v>4.0218651000000003</v>
      </c>
      <c r="Q1002" s="53">
        <v>4.2570138000000002</v>
      </c>
      <c r="R1002" s="53">
        <v>4.0662732000000004</v>
      </c>
      <c r="S1002" s="53">
        <v>4.0832173000000003</v>
      </c>
      <c r="T1002" s="53">
        <v>3.8652616000000002</v>
      </c>
      <c r="U1002" s="53">
        <v>3.4844265000000001</v>
      </c>
      <c r="V1002" s="53">
        <v>3.6196199</v>
      </c>
      <c r="W1002" s="53">
        <v>3.6478212999999999</v>
      </c>
      <c r="X1002" s="53">
        <v>3.5082871999999998</v>
      </c>
      <c r="Y1002" s="53">
        <v>3.1400252000000002</v>
      </c>
      <c r="Z1002" s="53">
        <v>2.8694022000000001</v>
      </c>
      <c r="AA1002" s="53">
        <v>3.0461486</v>
      </c>
      <c r="AB1002" s="53">
        <v>2.9707807000000002</v>
      </c>
      <c r="AC1002" s="53">
        <v>3.0002350999999998</v>
      </c>
      <c r="AD1002" s="53">
        <v>3.1570803000000001</v>
      </c>
      <c r="AE1002" s="53">
        <v>3.1554549999999999</v>
      </c>
      <c r="AF1002" s="53">
        <v>3.1875192000000001</v>
      </c>
      <c r="AG1002" s="53">
        <v>-0.48909174</v>
      </c>
      <c r="AH1002" s="53">
        <v>-0.42200770999999998</v>
      </c>
      <c r="AI1002" s="53">
        <v>-0.39576774999999997</v>
      </c>
      <c r="AJ1002" s="53">
        <v>-0.41943602000000002</v>
      </c>
      <c r="AK1002" s="53">
        <v>-0.44516118999999998</v>
      </c>
      <c r="AL1002" s="53">
        <v>-0.55237484999999997</v>
      </c>
      <c r="AM1002" s="53">
        <v>-0.69103146999999998</v>
      </c>
      <c r="AN1002" s="53">
        <v>-0.72424527999999999</v>
      </c>
      <c r="AO1002" s="53">
        <v>-0.78492322999999997</v>
      </c>
      <c r="AP1002" s="53">
        <v>-0.97160144000000004</v>
      </c>
      <c r="AQ1002" s="53">
        <v>-0.95495640999999998</v>
      </c>
      <c r="AR1002" s="53">
        <v>-1.0726340999999999</v>
      </c>
      <c r="AS1002" s="53">
        <v>-1.3452632</v>
      </c>
      <c r="AT1002" s="53">
        <v>-1.1041561</v>
      </c>
      <c r="AU1002" s="53">
        <v>-0.80339996999999996</v>
      </c>
      <c r="AV1002" s="53">
        <v>-0.71280699999999997</v>
      </c>
      <c r="AW1002" s="53">
        <v>-0.67532923</v>
      </c>
      <c r="AX1002" s="53">
        <v>-0.63904163000000003</v>
      </c>
      <c r="AY1002" s="53">
        <v>-0.40558338999999999</v>
      </c>
      <c r="AZ1002" s="53">
        <v>-0.3624213</v>
      </c>
      <c r="BA1002" s="53">
        <v>-0.51270128999999998</v>
      </c>
      <c r="BB1002" s="53">
        <v>-0.51058764999999995</v>
      </c>
      <c r="BC1002" s="53">
        <v>-0.53556208999999999</v>
      </c>
      <c r="BD1002" s="53">
        <v>-0.47652520999999998</v>
      </c>
      <c r="BE1002" s="53">
        <v>-0.24271129</v>
      </c>
      <c r="BF1002" s="53">
        <v>-0.18110092</v>
      </c>
      <c r="BG1002" s="53">
        <v>-0.15496855000000001</v>
      </c>
      <c r="BH1002" s="53">
        <v>-0.17703443999999999</v>
      </c>
      <c r="BI1002" s="53">
        <v>-0.20013131000000001</v>
      </c>
      <c r="BJ1002" s="53">
        <v>-0.30408859999999999</v>
      </c>
      <c r="BK1002" s="53">
        <v>-0.43784653000000001</v>
      </c>
      <c r="BL1002" s="53">
        <v>-0.36446118</v>
      </c>
      <c r="BM1002" s="53">
        <v>-0.33555214999999999</v>
      </c>
      <c r="BN1002" s="53">
        <v>-0.51944636</v>
      </c>
      <c r="BO1002" s="53">
        <v>-0.50969998999999999</v>
      </c>
      <c r="BP1002" s="53">
        <v>-0.63906293999999997</v>
      </c>
      <c r="BQ1002" s="53">
        <v>-0.90881610999999995</v>
      </c>
      <c r="BR1002" s="53">
        <v>-0.67642632000000003</v>
      </c>
      <c r="BS1002" s="53">
        <v>-0.38362151999999999</v>
      </c>
      <c r="BT1002" s="53">
        <v>-0.28334303999999999</v>
      </c>
      <c r="BU1002" s="53">
        <v>-0.27303872000000001</v>
      </c>
      <c r="BV1002" s="53">
        <v>-0.23288616000000001</v>
      </c>
      <c r="BW1002" s="53">
        <v>1.0514599999999999E-3</v>
      </c>
      <c r="BX1002" s="53">
        <v>-8.23604E-3</v>
      </c>
      <c r="BY1002" s="53">
        <v>-0.21260295000000001</v>
      </c>
      <c r="BZ1002" s="53">
        <v>-0.21991636000000001</v>
      </c>
      <c r="CA1002" s="53">
        <v>-0.24876095000000001</v>
      </c>
      <c r="CB1002" s="53">
        <v>-0.19539497</v>
      </c>
      <c r="CC1002" s="53">
        <v>-7.2068800000000002E-2</v>
      </c>
      <c r="CD1002" s="53">
        <v>-1.4249690000000001E-2</v>
      </c>
      <c r="CE1002" s="53">
        <v>1.1808239999999999E-2</v>
      </c>
      <c r="CF1002" s="53">
        <v>-9.1477899999999994E-3</v>
      </c>
      <c r="CG1002" s="53">
        <v>-3.042427E-2</v>
      </c>
      <c r="CH1002" s="53">
        <v>-0.13212637999999999</v>
      </c>
      <c r="CI1002" s="53">
        <v>-0.26249133000000002</v>
      </c>
      <c r="CJ1002" s="53">
        <v>-0.11527569999999999</v>
      </c>
      <c r="CK1002" s="53">
        <v>-2.431914E-2</v>
      </c>
      <c r="CL1002" s="53">
        <v>-0.20628497000000001</v>
      </c>
      <c r="CM1002" s="53">
        <v>-0.20131665000000001</v>
      </c>
      <c r="CN1002" s="53">
        <v>-0.33877272000000003</v>
      </c>
      <c r="CO1002" s="53">
        <v>-0.60653416000000004</v>
      </c>
      <c r="CP1002" s="53">
        <v>-0.38018204</v>
      </c>
      <c r="CQ1002" s="53">
        <v>-9.2884250000000002E-2</v>
      </c>
      <c r="CR1002" s="53">
        <v>1.4102409999999999E-2</v>
      </c>
      <c r="CS1002" s="53">
        <v>5.5865699999999999E-3</v>
      </c>
      <c r="CT1002" s="53">
        <v>4.8416059999999997E-2</v>
      </c>
      <c r="CU1002" s="53">
        <v>0.28268557</v>
      </c>
      <c r="CV1002" s="53">
        <v>0.23707154</v>
      </c>
      <c r="CW1002" s="53">
        <v>-4.75596E-3</v>
      </c>
      <c r="CX1002" s="53">
        <v>-1.859835E-2</v>
      </c>
      <c r="CY1002" s="53">
        <v>-5.0123399999999999E-2</v>
      </c>
      <c r="CZ1002" s="53">
        <v>-6.8517999999999997E-4</v>
      </c>
      <c r="DA1002" s="53">
        <v>9.8573620000000001E-2</v>
      </c>
      <c r="DB1002" s="53">
        <v>0.1526016</v>
      </c>
      <c r="DC1002" s="53">
        <v>0.17858500999999999</v>
      </c>
      <c r="DD1002" s="53">
        <v>0.15873884999999999</v>
      </c>
      <c r="DE1002" s="53">
        <v>0.13928272999999999</v>
      </c>
      <c r="DF1002" s="53">
        <v>3.9835910000000002E-2</v>
      </c>
      <c r="DG1002" s="53">
        <v>-8.713622E-2</v>
      </c>
      <c r="DH1002" s="53">
        <v>0.13390969999999999</v>
      </c>
      <c r="DI1002" s="53">
        <v>0.28691390999999999</v>
      </c>
      <c r="DJ1002" s="53">
        <v>0.10687623</v>
      </c>
      <c r="DK1002" s="53">
        <v>0.10706667</v>
      </c>
      <c r="DL1002" s="53">
        <v>-3.8482620000000002E-2</v>
      </c>
      <c r="DM1002" s="53">
        <v>-0.30425238999999998</v>
      </c>
      <c r="DN1002" s="53">
        <v>-8.3937650000000003E-2</v>
      </c>
      <c r="DO1002" s="53">
        <v>0.197853</v>
      </c>
      <c r="DP1002" s="53">
        <v>0.31154788999999999</v>
      </c>
      <c r="DQ1002" s="53">
        <v>0.28421173</v>
      </c>
      <c r="DR1002" s="53">
        <v>0.32971818000000003</v>
      </c>
      <c r="DS1002" s="53">
        <v>0.56431951999999996</v>
      </c>
      <c r="DT1002" s="53">
        <v>0.48237904999999998</v>
      </c>
      <c r="DU1002" s="53">
        <v>0.20309107000000001</v>
      </c>
      <c r="DV1002" s="53">
        <v>0.18271962</v>
      </c>
      <c r="DW1002" s="53">
        <v>0.14851421000000001</v>
      </c>
      <c r="DX1002" s="53">
        <v>0.19402472000000001</v>
      </c>
      <c r="DY1002" s="53">
        <v>0.34495410999999998</v>
      </c>
      <c r="DZ1002" s="53">
        <v>0.39350840999999998</v>
      </c>
      <c r="EA1002" s="53">
        <v>0.41938410999999998</v>
      </c>
      <c r="EB1002" s="53">
        <v>0.40114042999999999</v>
      </c>
      <c r="EC1002" s="53">
        <v>0.38431263999999998</v>
      </c>
      <c r="ED1002" s="53">
        <v>0.28812216000000002</v>
      </c>
      <c r="EE1002" s="53">
        <v>0.16604875999999999</v>
      </c>
      <c r="EF1002" s="53">
        <v>0.49369381000000001</v>
      </c>
      <c r="EG1002" s="53">
        <v>0.73628499999999997</v>
      </c>
      <c r="EH1002" s="53">
        <v>0.55903132</v>
      </c>
      <c r="EI1002" s="53">
        <v>0.55232311999999995</v>
      </c>
      <c r="EJ1002" s="53">
        <v>0.39508862</v>
      </c>
      <c r="EK1002" s="53">
        <v>0.13219465</v>
      </c>
      <c r="EL1002" s="53">
        <v>0.34379222999999998</v>
      </c>
      <c r="EM1002" s="53">
        <v>0.61763144000000003</v>
      </c>
      <c r="EN1002" s="53">
        <v>0.74101167000000001</v>
      </c>
      <c r="EO1002" s="53">
        <v>0.68650241000000001</v>
      </c>
      <c r="EP1002" s="53">
        <v>0.73587382999999995</v>
      </c>
      <c r="EQ1002" s="53">
        <v>0.97095434999999997</v>
      </c>
      <c r="ER1002" s="53">
        <v>0.83656419999999998</v>
      </c>
      <c r="ES1002" s="53">
        <v>0.50318923000000004</v>
      </c>
      <c r="ET1002" s="53">
        <v>0.47339091999999999</v>
      </c>
      <c r="EU1002" s="53">
        <v>0.43531529000000002</v>
      </c>
      <c r="EV1002" s="53">
        <v>0.47515478</v>
      </c>
      <c r="EW1002" s="53">
        <v>73.555109999999999</v>
      </c>
      <c r="EX1002" s="53">
        <v>71.803830000000005</v>
      </c>
      <c r="EY1002" s="53">
        <v>70.306209999999993</v>
      </c>
      <c r="EZ1002" s="53">
        <v>68.946359999999999</v>
      </c>
      <c r="FA1002" s="53">
        <v>67.852710000000002</v>
      </c>
      <c r="FB1002" s="53">
        <v>66.849220000000003</v>
      </c>
      <c r="FC1002" s="53">
        <v>66.615849999999995</v>
      </c>
      <c r="FD1002" s="53">
        <v>68.36224</v>
      </c>
      <c r="FE1002" s="53">
        <v>71.414050000000003</v>
      </c>
      <c r="FF1002" s="53">
        <v>74.823160000000001</v>
      </c>
      <c r="FG1002" s="53">
        <v>78.748660000000001</v>
      </c>
      <c r="FH1002" s="53">
        <v>82.558850000000007</v>
      </c>
      <c r="FI1002" s="53">
        <v>85.816980000000001</v>
      </c>
      <c r="FJ1002" s="53">
        <v>88.417599999999993</v>
      </c>
      <c r="FK1002" s="53">
        <v>90.410749999999993</v>
      </c>
      <c r="FL1002" s="53">
        <v>91.687730000000002</v>
      </c>
      <c r="FM1002" s="53">
        <v>92.256</v>
      </c>
      <c r="FN1002" s="53">
        <v>91.86591</v>
      </c>
      <c r="FO1002" s="53">
        <v>90.214160000000007</v>
      </c>
      <c r="FP1002" s="53">
        <v>87.313310000000001</v>
      </c>
      <c r="FQ1002" s="53">
        <v>83.405190000000005</v>
      </c>
      <c r="FR1002" s="53">
        <v>80.305179999999993</v>
      </c>
      <c r="FS1002" s="53">
        <v>77.756180000000001</v>
      </c>
      <c r="FT1002" s="53">
        <v>75.648579999999995</v>
      </c>
      <c r="FU1002" s="53">
        <v>389.2903</v>
      </c>
      <c r="FV1002" s="53">
        <v>5907.7039999999997</v>
      </c>
      <c r="FW1002" s="53">
        <v>169.75640000000001</v>
      </c>
      <c r="FX1002" s="53">
        <v>1</v>
      </c>
    </row>
    <row r="1003" spans="1:180" x14ac:dyDescent="0.3">
      <c r="A1003" t="s">
        <v>174</v>
      </c>
      <c r="B1003" t="s">
        <v>251</v>
      </c>
      <c r="C1003" t="s">
        <v>0</v>
      </c>
      <c r="D1003" t="s">
        <v>227</v>
      </c>
      <c r="E1003" t="s">
        <v>189</v>
      </c>
      <c r="F1003" t="s">
        <v>234</v>
      </c>
      <c r="G1003" t="s">
        <v>243</v>
      </c>
      <c r="H1003" s="53">
        <v>179</v>
      </c>
      <c r="I1003" s="53">
        <v>2.4173502999999998</v>
      </c>
      <c r="J1003" s="53">
        <v>2.3890718</v>
      </c>
      <c r="K1003" s="53">
        <v>2.3523535999999998</v>
      </c>
      <c r="L1003" s="53">
        <v>2.3782565999999998</v>
      </c>
      <c r="M1003" s="53">
        <v>2.2374337999999998</v>
      </c>
      <c r="N1003" s="53">
        <v>2.2875681000000001</v>
      </c>
      <c r="O1003" s="53">
        <v>2.6670588</v>
      </c>
      <c r="P1003" s="53">
        <v>3.2019967999999999</v>
      </c>
      <c r="Q1003" s="53">
        <v>3.3462797000000002</v>
      </c>
      <c r="R1003" s="53">
        <v>3.2490003999999999</v>
      </c>
      <c r="S1003" s="53">
        <v>3.1578697</v>
      </c>
      <c r="T1003" s="53">
        <v>3.0981553000000002</v>
      </c>
      <c r="U1003" s="53">
        <v>2.8564604999999998</v>
      </c>
      <c r="V1003" s="53">
        <v>2.8303283000000001</v>
      </c>
      <c r="W1003" s="53">
        <v>2.8078853000000001</v>
      </c>
      <c r="X1003" s="53">
        <v>2.6739234999999999</v>
      </c>
      <c r="Y1003" s="53">
        <v>2.6305212999999998</v>
      </c>
      <c r="Z1003" s="53">
        <v>2.4785789999999999</v>
      </c>
      <c r="AA1003" s="53">
        <v>2.5483137999999999</v>
      </c>
      <c r="AB1003" s="53">
        <v>2.6398472000000002</v>
      </c>
      <c r="AC1003" s="53">
        <v>2.5166666000000002</v>
      </c>
      <c r="AD1003" s="53">
        <v>2.4777073000000001</v>
      </c>
      <c r="AE1003" s="53">
        <v>2.5831686999999999</v>
      </c>
      <c r="AF1003" s="53">
        <v>2.5164141999999998</v>
      </c>
      <c r="AG1003" s="53">
        <v>-0.17994637999999999</v>
      </c>
      <c r="AH1003" s="53">
        <v>-0.1757782</v>
      </c>
      <c r="AI1003" s="53">
        <v>-0.17868822000000001</v>
      </c>
      <c r="AJ1003" s="53">
        <v>-0.13599273000000001</v>
      </c>
      <c r="AK1003" s="53">
        <v>-0.24003524000000001</v>
      </c>
      <c r="AL1003" s="53">
        <v>-0.25575448000000001</v>
      </c>
      <c r="AM1003" s="53">
        <v>-0.39527227999999998</v>
      </c>
      <c r="AN1003" s="53">
        <v>-0.57021703000000001</v>
      </c>
      <c r="AO1003" s="53">
        <v>-0.61203088999999999</v>
      </c>
      <c r="AP1003" s="53">
        <v>-0.73810381000000003</v>
      </c>
      <c r="AQ1003" s="53">
        <v>-0.81891086000000002</v>
      </c>
      <c r="AR1003" s="53">
        <v>-0.81243876000000004</v>
      </c>
      <c r="AS1003" s="53">
        <v>-0.95431666000000004</v>
      </c>
      <c r="AT1003" s="53">
        <v>-0.92312000000000005</v>
      </c>
      <c r="AU1003" s="53">
        <v>-0.72340397999999995</v>
      </c>
      <c r="AV1003" s="53">
        <v>-0.60003145000000002</v>
      </c>
      <c r="AW1003" s="53">
        <v>-0.36811189</v>
      </c>
      <c r="AX1003" s="53">
        <v>-0.31335542999999999</v>
      </c>
      <c r="AY1003" s="53">
        <v>-0.19292350999999999</v>
      </c>
      <c r="AZ1003" s="53">
        <v>-0.13232195999999999</v>
      </c>
      <c r="BA1003" s="53">
        <v>-0.29121366999999998</v>
      </c>
      <c r="BB1003" s="53">
        <v>-0.34802505</v>
      </c>
      <c r="BC1003" s="53">
        <v>-0.21494874999999999</v>
      </c>
      <c r="BD1003" s="53">
        <v>-0.28156414000000002</v>
      </c>
      <c r="BE1003" s="53">
        <v>6.8409510000000007E-2</v>
      </c>
      <c r="BF1003" s="53">
        <v>6.1045620000000002E-2</v>
      </c>
      <c r="BG1003" s="53">
        <v>5.5333460000000001E-2</v>
      </c>
      <c r="BH1003" s="53">
        <v>0.10637122</v>
      </c>
      <c r="BI1003" s="53">
        <v>-5.9568199999999998E-3</v>
      </c>
      <c r="BJ1003" s="53">
        <v>-1.7907860000000001E-2</v>
      </c>
      <c r="BK1003" s="53">
        <v>-0.12987124999999999</v>
      </c>
      <c r="BL1003" s="53">
        <v>-0.19201992000000001</v>
      </c>
      <c r="BM1003" s="53">
        <v>-0.20775204999999999</v>
      </c>
      <c r="BN1003" s="53">
        <v>-0.33735861</v>
      </c>
      <c r="BO1003" s="53">
        <v>-0.43460769999999999</v>
      </c>
      <c r="BP1003" s="53">
        <v>-0.45087111000000002</v>
      </c>
      <c r="BQ1003" s="53">
        <v>-0.58655776000000004</v>
      </c>
      <c r="BR1003" s="53">
        <v>-0.53887127000000001</v>
      </c>
      <c r="BS1003" s="53">
        <v>-0.34039104999999997</v>
      </c>
      <c r="BT1003" s="53">
        <v>-0.2286145</v>
      </c>
      <c r="BU1003" s="53">
        <v>-2.1114300000000001E-3</v>
      </c>
      <c r="BV1003" s="53">
        <v>5.1274569999999998E-2</v>
      </c>
      <c r="BW1003" s="53">
        <v>0.17363149</v>
      </c>
      <c r="BX1003" s="53">
        <v>0.27383151999999999</v>
      </c>
      <c r="BY1003" s="53">
        <v>3.5311290000000002E-2</v>
      </c>
      <c r="BZ1003" s="53">
        <v>-5.1332940000000001E-2</v>
      </c>
      <c r="CA1003" s="53">
        <v>6.2947000000000003E-2</v>
      </c>
      <c r="CB1003" s="53">
        <v>-3.1366E-4</v>
      </c>
      <c r="CC1003" s="53">
        <v>0.2404201</v>
      </c>
      <c r="CD1003" s="53">
        <v>0.22506904999999999</v>
      </c>
      <c r="CE1003" s="53">
        <v>0.21741626</v>
      </c>
      <c r="CF1003" s="53">
        <v>0.27423175999999999</v>
      </c>
      <c r="CG1003" s="53">
        <v>0.15616517999999999</v>
      </c>
      <c r="CH1003" s="53">
        <v>0.14682392999999999</v>
      </c>
      <c r="CI1003" s="53">
        <v>5.3944689999999997E-2</v>
      </c>
      <c r="CJ1003" s="53">
        <v>6.991812E-2</v>
      </c>
      <c r="CK1003" s="53">
        <v>7.2250309999999998E-2</v>
      </c>
      <c r="CL1003" s="53">
        <v>-5.9803790000000003E-2</v>
      </c>
      <c r="CM1003" s="53">
        <v>-0.16844060999999999</v>
      </c>
      <c r="CN1003" s="53">
        <v>-0.20045046</v>
      </c>
      <c r="CO1003" s="53">
        <v>-0.33184917000000003</v>
      </c>
      <c r="CP1003" s="53">
        <v>-0.27274176</v>
      </c>
      <c r="CQ1003" s="53">
        <v>-7.5117420000000004E-2</v>
      </c>
      <c r="CR1003" s="53">
        <v>2.8627699999999999E-2</v>
      </c>
      <c r="CS1003" s="53">
        <v>0.25137936999999999</v>
      </c>
      <c r="CT1003" s="53">
        <v>0.30381616</v>
      </c>
      <c r="CU1003" s="53">
        <v>0.42750642</v>
      </c>
      <c r="CV1003" s="53">
        <v>0.55513215999999999</v>
      </c>
      <c r="CW1003" s="53">
        <v>0.26146153999999999</v>
      </c>
      <c r="CX1003" s="53">
        <v>0.15415507000000001</v>
      </c>
      <c r="CY1003" s="53">
        <v>0.25541689000000001</v>
      </c>
      <c r="CZ1003" s="53">
        <v>0.19447956</v>
      </c>
      <c r="DA1003" s="53">
        <v>0.41243066</v>
      </c>
      <c r="DB1003" s="53">
        <v>0.38909248000000002</v>
      </c>
      <c r="DC1003" s="53">
        <v>0.37949896999999999</v>
      </c>
      <c r="DD1003" s="53">
        <v>0.44209222999999997</v>
      </c>
      <c r="DE1003" s="53">
        <v>0.31828724000000003</v>
      </c>
      <c r="DF1003" s="53">
        <v>0.31155576000000001</v>
      </c>
      <c r="DG1003" s="53">
        <v>0.23776069</v>
      </c>
      <c r="DH1003" s="53">
        <v>0.33185615000000002</v>
      </c>
      <c r="DI1003" s="53">
        <v>0.35225266999999999</v>
      </c>
      <c r="DJ1003" s="53">
        <v>0.21775099000000001</v>
      </c>
      <c r="DK1003" s="53">
        <v>9.7726540000000001E-2</v>
      </c>
      <c r="DL1003" s="53">
        <v>4.9970140000000003E-2</v>
      </c>
      <c r="DM1003" s="53">
        <v>-7.7140500000000001E-2</v>
      </c>
      <c r="DN1003" s="53">
        <v>-6.6121499999999998E-3</v>
      </c>
      <c r="DO1003" s="53">
        <v>0.19015618000000001</v>
      </c>
      <c r="DP1003" s="53">
        <v>0.28586998000000002</v>
      </c>
      <c r="DQ1003" s="53">
        <v>0.50487004000000002</v>
      </c>
      <c r="DR1003" s="53">
        <v>0.55635794999999999</v>
      </c>
      <c r="DS1003" s="53">
        <v>0.68138140000000003</v>
      </c>
      <c r="DT1003" s="53">
        <v>0.83643299000000004</v>
      </c>
      <c r="DU1003" s="53">
        <v>0.48761175000000001</v>
      </c>
      <c r="DV1003" s="53">
        <v>0.35964304000000002</v>
      </c>
      <c r="DW1003" s="53">
        <v>0.44788664</v>
      </c>
      <c r="DX1003" s="53">
        <v>0.38927291000000003</v>
      </c>
      <c r="DY1003" s="53">
        <v>0.66078656000000002</v>
      </c>
      <c r="DZ1003" s="53">
        <v>0.62591627999999999</v>
      </c>
      <c r="EA1003" s="53">
        <v>0.61352052999999995</v>
      </c>
      <c r="EB1003" s="53">
        <v>0.68445626000000004</v>
      </c>
      <c r="EC1003" s="53">
        <v>0.55236554000000004</v>
      </c>
      <c r="ED1003" s="53">
        <v>0.54940219000000001</v>
      </c>
      <c r="EE1003" s="53">
        <v>0.50316165999999996</v>
      </c>
      <c r="EF1003" s="53">
        <v>0.71005326000000002</v>
      </c>
      <c r="EG1003" s="53">
        <v>0.75653150999999996</v>
      </c>
      <c r="EH1003" s="53">
        <v>0.61849619</v>
      </c>
      <c r="EI1003" s="53">
        <v>0.48202963999999998</v>
      </c>
      <c r="EJ1003" s="53">
        <v>0.41153764999999998</v>
      </c>
      <c r="EK1003" s="53">
        <v>0.29061830999999999</v>
      </c>
      <c r="EL1003" s="53">
        <v>0.37763666000000001</v>
      </c>
      <c r="EM1003" s="53">
        <v>0.57316928</v>
      </c>
      <c r="EN1003" s="53">
        <v>0.65728675000000003</v>
      </c>
      <c r="EO1003" s="53">
        <v>0.87087062000000004</v>
      </c>
      <c r="EP1003" s="53">
        <v>0.92098793999999995</v>
      </c>
      <c r="EQ1003" s="53">
        <v>1.0479362999999999</v>
      </c>
      <c r="ER1003" s="53">
        <v>1.2425862999999999</v>
      </c>
      <c r="ES1003" s="53">
        <v>0.81413674999999996</v>
      </c>
      <c r="ET1003" s="53">
        <v>0.65633518000000002</v>
      </c>
      <c r="EU1003" s="53">
        <v>0.72578253000000004</v>
      </c>
      <c r="EV1003" s="53">
        <v>0.67052343999999997</v>
      </c>
      <c r="EW1003" s="53">
        <v>71.894159999999999</v>
      </c>
      <c r="EX1003" s="53">
        <v>70.360799999999998</v>
      </c>
      <c r="EY1003" s="53">
        <v>69.107299999999995</v>
      </c>
      <c r="EZ1003" s="53">
        <v>67.817819999999998</v>
      </c>
      <c r="FA1003" s="53">
        <v>66.595169999999996</v>
      </c>
      <c r="FB1003" s="53">
        <v>65.601230000000001</v>
      </c>
      <c r="FC1003" s="53">
        <v>64.904420000000002</v>
      </c>
      <c r="FD1003" s="53">
        <v>66.188890000000001</v>
      </c>
      <c r="FE1003" s="53">
        <v>69.224109999999996</v>
      </c>
      <c r="FF1003" s="53">
        <v>72.849720000000005</v>
      </c>
      <c r="FG1003" s="53">
        <v>76.921040000000005</v>
      </c>
      <c r="FH1003" s="53">
        <v>80.730350000000001</v>
      </c>
      <c r="FI1003" s="53">
        <v>83.943610000000007</v>
      </c>
      <c r="FJ1003" s="53">
        <v>86.629289999999997</v>
      </c>
      <c r="FK1003" s="53">
        <v>88.598140000000001</v>
      </c>
      <c r="FL1003" s="53">
        <v>89.863370000000003</v>
      </c>
      <c r="FM1003" s="53">
        <v>90.345290000000006</v>
      </c>
      <c r="FN1003" s="53">
        <v>89.677340000000001</v>
      </c>
      <c r="FO1003" s="53">
        <v>87.54974</v>
      </c>
      <c r="FP1003" s="53">
        <v>84.028980000000004</v>
      </c>
      <c r="FQ1003" s="53">
        <v>80.282139999999998</v>
      </c>
      <c r="FR1003" s="53">
        <v>77.542280000000005</v>
      </c>
      <c r="FS1003" s="53">
        <v>75.426699999999997</v>
      </c>
      <c r="FT1003" s="53">
        <v>73.479240000000004</v>
      </c>
      <c r="FU1003" s="53">
        <v>389.77420000000001</v>
      </c>
      <c r="FV1003" s="53">
        <v>4434.24</v>
      </c>
      <c r="FW1003" s="53">
        <v>164.2473</v>
      </c>
      <c r="FX1003" s="53">
        <v>1</v>
      </c>
    </row>
    <row r="1004" spans="1:180" x14ac:dyDescent="0.3">
      <c r="A1004" t="s">
        <v>174</v>
      </c>
      <c r="B1004" t="s">
        <v>251</v>
      </c>
      <c r="C1004" t="s">
        <v>0</v>
      </c>
      <c r="D1004" t="s">
        <v>248</v>
      </c>
      <c r="E1004" t="s">
        <v>187</v>
      </c>
      <c r="F1004" t="s">
        <v>234</v>
      </c>
      <c r="G1004" t="s">
        <v>243</v>
      </c>
      <c r="H1004" s="53">
        <v>179</v>
      </c>
      <c r="I1004" s="53">
        <v>2.8390743000000001</v>
      </c>
      <c r="J1004" s="53">
        <v>2.7158541999999999</v>
      </c>
      <c r="K1004" s="53">
        <v>2.5900010999999998</v>
      </c>
      <c r="L1004" s="53">
        <v>2.5853381999999998</v>
      </c>
      <c r="M1004" s="53">
        <v>2.5822397000000001</v>
      </c>
      <c r="N1004" s="53">
        <v>2.6408567999999999</v>
      </c>
      <c r="O1004" s="53">
        <v>2.5640407999999999</v>
      </c>
      <c r="P1004" s="53">
        <v>3.0568491999999998</v>
      </c>
      <c r="Q1004" s="53">
        <v>3.1859905999999998</v>
      </c>
      <c r="R1004" s="53">
        <v>3.2103828999999999</v>
      </c>
      <c r="S1004" s="53">
        <v>3.2055177000000001</v>
      </c>
      <c r="T1004" s="53">
        <v>3.1965802000000001</v>
      </c>
      <c r="U1004" s="53">
        <v>3.0553564</v>
      </c>
      <c r="V1004" s="53">
        <v>2.8845170000000002</v>
      </c>
      <c r="W1004" s="53">
        <v>2.7674205999999999</v>
      </c>
      <c r="X1004" s="53">
        <v>2.6603929000000002</v>
      </c>
      <c r="Y1004" s="53">
        <v>2.4648962000000001</v>
      </c>
      <c r="Z1004" s="53">
        <v>2.3283030999999998</v>
      </c>
      <c r="AA1004" s="53">
        <v>2.3408509999999998</v>
      </c>
      <c r="AB1004" s="53">
        <v>2.2871242000000001</v>
      </c>
      <c r="AC1004" s="53">
        <v>2.3495254000000001</v>
      </c>
      <c r="AD1004" s="53">
        <v>2.3763342000000001</v>
      </c>
      <c r="AE1004" s="53">
        <v>2.3996740000000001</v>
      </c>
      <c r="AF1004" s="53">
        <v>2.3948732000000001</v>
      </c>
      <c r="AG1004" s="53">
        <v>-0.24868775000000001</v>
      </c>
      <c r="AH1004" s="53">
        <v>-0.32060207000000002</v>
      </c>
      <c r="AI1004" s="53">
        <v>-0.41478864999999998</v>
      </c>
      <c r="AJ1004" s="53">
        <v>-0.42555156</v>
      </c>
      <c r="AK1004" s="53">
        <v>-0.44008385</v>
      </c>
      <c r="AL1004" s="53">
        <v>-0.41255455000000002</v>
      </c>
      <c r="AM1004" s="53">
        <v>-0.75369112999999999</v>
      </c>
      <c r="AN1004" s="53">
        <v>-0.42910059</v>
      </c>
      <c r="AO1004" s="53">
        <v>-0.30192718000000002</v>
      </c>
      <c r="AP1004" s="53">
        <v>-0.21551366999999999</v>
      </c>
      <c r="AQ1004" s="53">
        <v>-8.3267270000000004E-2</v>
      </c>
      <c r="AR1004" s="53">
        <v>6.5949629999999995E-2</v>
      </c>
      <c r="AS1004" s="53">
        <v>6.9569200000000001E-3</v>
      </c>
      <c r="AT1004" s="53">
        <v>-9.3612970000000004E-2</v>
      </c>
      <c r="AU1004" s="53">
        <v>-0.10164606</v>
      </c>
      <c r="AV1004" s="53">
        <v>-5.9845639999999999E-2</v>
      </c>
      <c r="AW1004" s="53">
        <v>-7.1549630000000003E-2</v>
      </c>
      <c r="AX1004" s="53">
        <v>-4.4021989999999997E-2</v>
      </c>
      <c r="AY1004" s="53">
        <v>-6.7795399999999997E-3</v>
      </c>
      <c r="AZ1004" s="53">
        <v>-1.6951029999999999E-2</v>
      </c>
      <c r="BA1004" s="53">
        <v>-1.734424E-2</v>
      </c>
      <c r="BB1004" s="53">
        <v>-6.4234920000000001E-2</v>
      </c>
      <c r="BC1004" s="53">
        <v>-9.3916020000000003E-2</v>
      </c>
      <c r="BD1004" s="53">
        <v>-0.11274229</v>
      </c>
      <c r="BE1004" s="53">
        <v>8.1079429999999994E-2</v>
      </c>
      <c r="BF1004" s="53">
        <v>-4.2609199999999996E-3</v>
      </c>
      <c r="BG1004" s="53">
        <v>-9.8624879999999998E-2</v>
      </c>
      <c r="BH1004" s="53">
        <v>-9.5129160000000004E-2</v>
      </c>
      <c r="BI1004" s="53">
        <v>-0.10046336</v>
      </c>
      <c r="BJ1004" s="53">
        <v>-0.11755359999999999</v>
      </c>
      <c r="BK1004" s="53">
        <v>-0.42606547</v>
      </c>
      <c r="BL1004" s="53">
        <v>-8.394588E-2</v>
      </c>
      <c r="BM1004" s="53">
        <v>3.9927259999999999E-2</v>
      </c>
      <c r="BN1004" s="53">
        <v>0.12477768</v>
      </c>
      <c r="BO1004" s="53">
        <v>0.23314588999999999</v>
      </c>
      <c r="BP1004" s="53">
        <v>0.35524267999999998</v>
      </c>
      <c r="BQ1004" s="53">
        <v>0.30281071999999998</v>
      </c>
      <c r="BR1004" s="53">
        <v>0.19494210000000001</v>
      </c>
      <c r="BS1004" s="53">
        <v>0.17234542</v>
      </c>
      <c r="BT1004" s="53">
        <v>0.19065683999999999</v>
      </c>
      <c r="BU1004" s="53">
        <v>0.16864365000000001</v>
      </c>
      <c r="BV1004" s="53">
        <v>0.19274720000000001</v>
      </c>
      <c r="BW1004" s="53">
        <v>0.23039715999999999</v>
      </c>
      <c r="BX1004" s="53">
        <v>0.21927589</v>
      </c>
      <c r="BY1004" s="53">
        <v>0.20951698999999999</v>
      </c>
      <c r="BZ1004" s="53">
        <v>0.17253889</v>
      </c>
      <c r="CA1004" s="53">
        <v>0.14649038</v>
      </c>
      <c r="CB1004" s="53">
        <v>0.12680938</v>
      </c>
      <c r="CC1004" s="53">
        <v>0.30947508000000001</v>
      </c>
      <c r="CD1004" s="53">
        <v>0.21483598000000001</v>
      </c>
      <c r="CE1004" s="53">
        <v>0.12034924</v>
      </c>
      <c r="CF1004" s="53">
        <v>0.13372043</v>
      </c>
      <c r="CG1004" s="53">
        <v>0.13475670000000001</v>
      </c>
      <c r="CH1004" s="53">
        <v>8.6763179999999995E-2</v>
      </c>
      <c r="CI1004" s="53">
        <v>-0.19915306999999999</v>
      </c>
      <c r="CJ1004" s="53">
        <v>0.15510719000000001</v>
      </c>
      <c r="CK1004" s="53">
        <v>0.27669462</v>
      </c>
      <c r="CL1004" s="53">
        <v>0.36046250000000002</v>
      </c>
      <c r="CM1004" s="53">
        <v>0.45229272999999998</v>
      </c>
      <c r="CN1004" s="53">
        <v>0.55560615000000002</v>
      </c>
      <c r="CO1004" s="53">
        <v>0.50771829000000002</v>
      </c>
      <c r="CP1004" s="53">
        <v>0.39479451999999998</v>
      </c>
      <c r="CQ1004" s="53">
        <v>0.36211109000000002</v>
      </c>
      <c r="CR1004" s="53">
        <v>0.36415402000000002</v>
      </c>
      <c r="CS1004" s="53">
        <v>0.33500083000000003</v>
      </c>
      <c r="CT1004" s="53">
        <v>0.35673285999999998</v>
      </c>
      <c r="CU1004" s="53">
        <v>0.39466493000000002</v>
      </c>
      <c r="CV1004" s="53">
        <v>0.38288601</v>
      </c>
      <c r="CW1004" s="53">
        <v>0.36664033000000001</v>
      </c>
      <c r="CX1004" s="53">
        <v>0.33652769999999999</v>
      </c>
      <c r="CY1004" s="53">
        <v>0.31299510000000003</v>
      </c>
      <c r="CZ1004" s="53">
        <v>0.29272209999999999</v>
      </c>
      <c r="DA1004" s="53">
        <v>0.53787081999999997</v>
      </c>
      <c r="DB1004" s="53">
        <v>0.43393287000000003</v>
      </c>
      <c r="DC1004" s="53">
        <v>0.33932331999999998</v>
      </c>
      <c r="DD1004" s="53">
        <v>0.36257004999999998</v>
      </c>
      <c r="DE1004" s="53">
        <v>0.36997670999999999</v>
      </c>
      <c r="DF1004" s="53">
        <v>0.29107996000000003</v>
      </c>
      <c r="DG1004" s="53">
        <v>2.775934E-2</v>
      </c>
      <c r="DH1004" s="53">
        <v>0.39416033</v>
      </c>
      <c r="DI1004" s="53">
        <v>0.51346186000000005</v>
      </c>
      <c r="DJ1004" s="53">
        <v>0.59614714999999996</v>
      </c>
      <c r="DK1004" s="53">
        <v>0.67143956000000005</v>
      </c>
      <c r="DL1004" s="53">
        <v>0.75596962999999995</v>
      </c>
      <c r="DM1004" s="53">
        <v>0.71262566999999999</v>
      </c>
      <c r="DN1004" s="53">
        <v>0.59464676999999999</v>
      </c>
      <c r="DO1004" s="53">
        <v>0.55187686999999996</v>
      </c>
      <c r="DP1004" s="53">
        <v>0.53765138000000001</v>
      </c>
      <c r="DQ1004" s="53">
        <v>0.50135788000000003</v>
      </c>
      <c r="DR1004" s="53">
        <v>0.52071851999999996</v>
      </c>
      <c r="DS1004" s="53">
        <v>0.55893287000000003</v>
      </c>
      <c r="DT1004" s="53">
        <v>0.54649594999999995</v>
      </c>
      <c r="DU1004" s="53">
        <v>0.52376383999999998</v>
      </c>
      <c r="DV1004" s="53">
        <v>0.50051657999999999</v>
      </c>
      <c r="DW1004" s="53">
        <v>0.47949983000000002</v>
      </c>
      <c r="DX1004" s="53">
        <v>0.45863486999999997</v>
      </c>
      <c r="DY1004" s="53">
        <v>0.86763785999999998</v>
      </c>
      <c r="DZ1004" s="53">
        <v>0.75027401999999999</v>
      </c>
      <c r="EA1004" s="53">
        <v>0.65548726000000002</v>
      </c>
      <c r="EB1004" s="53">
        <v>0.69299241</v>
      </c>
      <c r="EC1004" s="53">
        <v>0.70959717</v>
      </c>
      <c r="ED1004" s="53">
        <v>0.58608090000000002</v>
      </c>
      <c r="EE1004" s="53">
        <v>0.35538481</v>
      </c>
      <c r="EF1004" s="53">
        <v>0.73931493000000004</v>
      </c>
      <c r="EG1004" s="53">
        <v>0.85531641999999997</v>
      </c>
      <c r="EH1004" s="53">
        <v>0.93643867999999997</v>
      </c>
      <c r="EI1004" s="53">
        <v>0.98785285</v>
      </c>
      <c r="EJ1004" s="53">
        <v>1.0452626</v>
      </c>
      <c r="EK1004" s="53">
        <v>1.0084796</v>
      </c>
      <c r="EL1004" s="53">
        <v>0.88320193000000002</v>
      </c>
      <c r="EM1004" s="53">
        <v>0.82586841</v>
      </c>
      <c r="EN1004" s="53">
        <v>0.78815383000000006</v>
      </c>
      <c r="EO1004" s="53">
        <v>0.74155117999999998</v>
      </c>
      <c r="EP1004" s="53">
        <v>0.75748771999999998</v>
      </c>
      <c r="EQ1004" s="53">
        <v>0.79610948000000004</v>
      </c>
      <c r="ER1004" s="53">
        <v>0.78272297000000002</v>
      </c>
      <c r="ES1004" s="53">
        <v>0.75062503999999997</v>
      </c>
      <c r="ET1004" s="53">
        <v>0.73729043999999999</v>
      </c>
      <c r="EU1004" s="53">
        <v>0.71990613999999997</v>
      </c>
      <c r="EV1004" s="53">
        <v>0.69818663999999997</v>
      </c>
      <c r="EW1004" s="53">
        <v>72.529499999999999</v>
      </c>
      <c r="EX1004" s="53">
        <v>70.881050000000002</v>
      </c>
      <c r="EY1004" s="53">
        <v>69.344179999999994</v>
      </c>
      <c r="EZ1004" s="53">
        <v>67.937960000000004</v>
      </c>
      <c r="FA1004" s="53">
        <v>66.56429</v>
      </c>
      <c r="FB1004" s="53">
        <v>65.471630000000005</v>
      </c>
      <c r="FC1004" s="53">
        <v>65.674899999999994</v>
      </c>
      <c r="FD1004" s="53">
        <v>68.144279999999995</v>
      </c>
      <c r="FE1004" s="53">
        <v>71.468739999999997</v>
      </c>
      <c r="FF1004" s="53">
        <v>75.134020000000007</v>
      </c>
      <c r="FG1004" s="53">
        <v>78.687079999999995</v>
      </c>
      <c r="FH1004" s="53">
        <v>82.091059999999999</v>
      </c>
      <c r="FI1004" s="53">
        <v>85.033659999999998</v>
      </c>
      <c r="FJ1004" s="53">
        <v>87.397559999999999</v>
      </c>
      <c r="FK1004" s="53">
        <v>89.375119999999995</v>
      </c>
      <c r="FL1004" s="53">
        <v>90.518590000000003</v>
      </c>
      <c r="FM1004" s="53">
        <v>90.978200000000001</v>
      </c>
      <c r="FN1004" s="53">
        <v>90.439080000000004</v>
      </c>
      <c r="FO1004" s="53">
        <v>88.754409999999993</v>
      </c>
      <c r="FP1004" s="53">
        <v>86.063159999999996</v>
      </c>
      <c r="FQ1004" s="53">
        <v>81.993099999999998</v>
      </c>
      <c r="FR1004" s="53">
        <v>78.667360000000002</v>
      </c>
      <c r="FS1004" s="53">
        <v>76.116389999999996</v>
      </c>
      <c r="FT1004" s="53">
        <v>73.941810000000004</v>
      </c>
      <c r="FU1004" s="53">
        <v>389.9</v>
      </c>
      <c r="FV1004" s="53">
        <v>5337.9989999999998</v>
      </c>
      <c r="FW1004" s="53">
        <v>157.43879999999999</v>
      </c>
      <c r="FX1004" s="53">
        <v>1</v>
      </c>
    </row>
    <row r="1005" spans="1:180" x14ac:dyDescent="0.3">
      <c r="A1005" t="s">
        <v>174</v>
      </c>
      <c r="B1005" t="s">
        <v>251</v>
      </c>
      <c r="C1005" t="s">
        <v>0</v>
      </c>
      <c r="D1005" t="s">
        <v>248</v>
      </c>
      <c r="E1005" t="s">
        <v>190</v>
      </c>
      <c r="F1005" t="s">
        <v>234</v>
      </c>
      <c r="G1005" t="s">
        <v>243</v>
      </c>
      <c r="H1005" s="53">
        <v>179</v>
      </c>
      <c r="I1005" s="53">
        <v>1.0466413000000001</v>
      </c>
      <c r="J1005" s="53">
        <v>1.0004095</v>
      </c>
      <c r="K1005" s="53">
        <v>1.0177316999999999</v>
      </c>
      <c r="L1005" s="53">
        <v>1.2015941000000001</v>
      </c>
      <c r="M1005" s="53">
        <v>1.4233079</v>
      </c>
      <c r="N1005" s="53">
        <v>1.4489430999999999</v>
      </c>
      <c r="O1005" s="53">
        <v>1.5537968</v>
      </c>
      <c r="P1005" s="53">
        <v>2.1705915999999998</v>
      </c>
      <c r="Q1005" s="53">
        <v>2.3059674999999999</v>
      </c>
      <c r="R1005" s="53">
        <v>2.1129929999999999</v>
      </c>
      <c r="S1005" s="53">
        <v>2.0614123000000002</v>
      </c>
      <c r="T1005" s="53">
        <v>1.9659122</v>
      </c>
      <c r="U1005" s="53">
        <v>1.8505163</v>
      </c>
      <c r="V1005" s="53">
        <v>1.7238621999999999</v>
      </c>
      <c r="W1005" s="53">
        <v>1.6531131999999999</v>
      </c>
      <c r="X1005" s="53">
        <v>1.5415441000000001</v>
      </c>
      <c r="Y1005" s="53">
        <v>1.4318278</v>
      </c>
      <c r="Z1005" s="53">
        <v>1.3032976999999999</v>
      </c>
      <c r="AA1005" s="53">
        <v>1.2925926999999999</v>
      </c>
      <c r="AB1005" s="53">
        <v>1.1537755999999999</v>
      </c>
      <c r="AC1005" s="53">
        <v>1.1311899999999999</v>
      </c>
      <c r="AD1005" s="53">
        <v>1.1596048000000001</v>
      </c>
      <c r="AE1005" s="53">
        <v>1.1254552</v>
      </c>
      <c r="AF1005" s="53">
        <v>1.0618056</v>
      </c>
      <c r="AG1005" s="53">
        <v>-1.0009513999999999</v>
      </c>
      <c r="AH1005" s="53">
        <v>-1.0305179</v>
      </c>
      <c r="AI1005" s="53">
        <v>-0.94622353000000003</v>
      </c>
      <c r="AJ1005" s="53">
        <v>-0.67109445000000001</v>
      </c>
      <c r="AK1005" s="53">
        <v>-0.35716979999999998</v>
      </c>
      <c r="AL1005" s="53">
        <v>-0.33859478999999998</v>
      </c>
      <c r="AM1005" s="53">
        <v>-0.32996878000000002</v>
      </c>
      <c r="AN1005" s="53">
        <v>-1.3025689999999999E-2</v>
      </c>
      <c r="AO1005" s="53">
        <v>-6.8776080000000003E-2</v>
      </c>
      <c r="AP1005" s="53">
        <v>-0.41677554999999999</v>
      </c>
      <c r="AQ1005" s="53">
        <v>-0.50822575000000003</v>
      </c>
      <c r="AR1005" s="53">
        <v>-0.57136781999999997</v>
      </c>
      <c r="AS1005" s="53">
        <v>-0.60144518999999996</v>
      </c>
      <c r="AT1005" s="53">
        <v>-0.65594783000000001</v>
      </c>
      <c r="AU1005" s="53">
        <v>-0.55375816</v>
      </c>
      <c r="AV1005" s="53">
        <v>-0.54227906999999997</v>
      </c>
      <c r="AW1005" s="53">
        <v>-0.51737981</v>
      </c>
      <c r="AX1005" s="53">
        <v>-0.47502214999999998</v>
      </c>
      <c r="AY1005" s="53">
        <v>-0.44230560000000002</v>
      </c>
      <c r="AZ1005" s="53">
        <v>-0.52915336000000002</v>
      </c>
      <c r="BA1005" s="53">
        <v>-0.59355899000000001</v>
      </c>
      <c r="BB1005" s="53">
        <v>-0.55654214999999996</v>
      </c>
      <c r="BC1005" s="53">
        <v>-0.57561030000000002</v>
      </c>
      <c r="BD1005" s="53">
        <v>-0.61900670000000002</v>
      </c>
      <c r="BE1005" s="53">
        <v>-0.68545129999999999</v>
      </c>
      <c r="BF1005" s="53">
        <v>-0.70640577999999998</v>
      </c>
      <c r="BG1005" s="53">
        <v>-0.65318799999999999</v>
      </c>
      <c r="BH1005" s="53">
        <v>-0.42628241</v>
      </c>
      <c r="BI1005" s="53">
        <v>-0.16408687999999999</v>
      </c>
      <c r="BJ1005" s="53">
        <v>-0.14221885000000001</v>
      </c>
      <c r="BK1005" s="53">
        <v>-0.12888471000000001</v>
      </c>
      <c r="BL1005" s="53">
        <v>0.21884593999999999</v>
      </c>
      <c r="BM1005" s="53">
        <v>0.22658142000000001</v>
      </c>
      <c r="BN1005" s="53">
        <v>-7.3831560000000004E-2</v>
      </c>
      <c r="BO1005" s="53">
        <v>-0.13941173000000001</v>
      </c>
      <c r="BP1005" s="53">
        <v>-0.20658873</v>
      </c>
      <c r="BQ1005" s="53">
        <v>-0.28838564999999999</v>
      </c>
      <c r="BR1005" s="53">
        <v>-0.354466</v>
      </c>
      <c r="BS1005" s="53">
        <v>-0.28904418999999998</v>
      </c>
      <c r="BT1005" s="53">
        <v>-0.27766712999999998</v>
      </c>
      <c r="BU1005" s="53">
        <v>-0.25463483999999997</v>
      </c>
      <c r="BV1005" s="53">
        <v>-0.21380063999999999</v>
      </c>
      <c r="BW1005" s="53">
        <v>-0.17849018999999999</v>
      </c>
      <c r="BX1005" s="53">
        <v>-0.26442631999999999</v>
      </c>
      <c r="BY1005" s="53">
        <v>-0.33417868000000001</v>
      </c>
      <c r="BZ1005" s="53">
        <v>-0.30679956000000003</v>
      </c>
      <c r="CA1005" s="53">
        <v>-0.33017463000000002</v>
      </c>
      <c r="CB1005" s="53">
        <v>-0.37754322000000001</v>
      </c>
      <c r="CC1005" s="53">
        <v>-0.46693690999999998</v>
      </c>
      <c r="CD1005" s="53">
        <v>-0.48192670999999998</v>
      </c>
      <c r="CE1005" s="53">
        <v>-0.45023260999999998</v>
      </c>
      <c r="CF1005" s="53">
        <v>-0.25672644999999999</v>
      </c>
      <c r="CG1005" s="53">
        <v>-3.0358199999999998E-2</v>
      </c>
      <c r="CH1005" s="53">
        <v>-6.2094899999999998E-3</v>
      </c>
      <c r="CI1005" s="53">
        <v>1.0385510000000001E-2</v>
      </c>
      <c r="CJ1005" s="53">
        <v>0.37943955000000001</v>
      </c>
      <c r="CK1005" s="53">
        <v>0.43114512999999999</v>
      </c>
      <c r="CL1005" s="53">
        <v>0.16369042</v>
      </c>
      <c r="CM1005" s="53">
        <v>0.11602771000000001</v>
      </c>
      <c r="CN1005" s="53">
        <v>4.6056199999999999E-2</v>
      </c>
      <c r="CO1005" s="53">
        <v>-7.1561570000000005E-2</v>
      </c>
      <c r="CP1005" s="53">
        <v>-0.14566061999999999</v>
      </c>
      <c r="CQ1005" s="53">
        <v>-0.10570424</v>
      </c>
      <c r="CR1005" s="53">
        <v>-9.4397869999999995E-2</v>
      </c>
      <c r="CS1005" s="53">
        <v>-7.265837E-2</v>
      </c>
      <c r="CT1005" s="53">
        <v>-3.2879270000000002E-2</v>
      </c>
      <c r="CU1005" s="53">
        <v>4.2275100000000003E-3</v>
      </c>
      <c r="CV1005" s="53">
        <v>-8.1077259999999998E-2</v>
      </c>
      <c r="CW1005" s="53">
        <v>-0.15453263</v>
      </c>
      <c r="CX1005" s="53">
        <v>-0.13382872000000001</v>
      </c>
      <c r="CY1005" s="53">
        <v>-0.16018668999999999</v>
      </c>
      <c r="CZ1005" s="53">
        <v>-0.2103062</v>
      </c>
      <c r="DA1005" s="53">
        <v>-0.24842264</v>
      </c>
      <c r="DB1005" s="53">
        <v>-0.25744764999999997</v>
      </c>
      <c r="DC1005" s="53">
        <v>-0.24727721999999999</v>
      </c>
      <c r="DD1005" s="53">
        <v>-8.7170460000000005E-2</v>
      </c>
      <c r="DE1005" s="53">
        <v>0.10337048</v>
      </c>
      <c r="DF1005" s="53">
        <v>0.12979988000000001</v>
      </c>
      <c r="DG1005" s="53">
        <v>0.14965571999999999</v>
      </c>
      <c r="DH1005" s="53">
        <v>0.54003316000000001</v>
      </c>
      <c r="DI1005" s="53">
        <v>0.63570864999999999</v>
      </c>
      <c r="DJ1005" s="53">
        <v>0.40121238999999997</v>
      </c>
      <c r="DK1005" s="53">
        <v>0.37146723999999998</v>
      </c>
      <c r="DL1005" s="53">
        <v>0.29870106000000002</v>
      </c>
      <c r="DM1005" s="53">
        <v>0.14526247</v>
      </c>
      <c r="DN1005" s="53">
        <v>6.3144770000000003E-2</v>
      </c>
      <c r="DO1005" s="53">
        <v>7.7635789999999996E-2</v>
      </c>
      <c r="DP1005" s="53">
        <v>8.8871459999999999E-2</v>
      </c>
      <c r="DQ1005" s="53">
        <v>0.10931804000000001</v>
      </c>
      <c r="DR1005" s="53">
        <v>0.14804206</v>
      </c>
      <c r="DS1005" s="53">
        <v>0.18694527</v>
      </c>
      <c r="DT1005" s="53">
        <v>0.10227186000000001</v>
      </c>
      <c r="DU1005" s="53">
        <v>2.5113400000000001E-2</v>
      </c>
      <c r="DV1005" s="53">
        <v>3.9142179999999999E-2</v>
      </c>
      <c r="DW1005" s="53">
        <v>9.8013100000000006E-3</v>
      </c>
      <c r="DX1005" s="53">
        <v>-4.3069280000000001E-2</v>
      </c>
      <c r="DY1005" s="53">
        <v>6.7077460000000005E-2</v>
      </c>
      <c r="DZ1005" s="53">
        <v>6.666445E-2</v>
      </c>
      <c r="EA1005" s="53">
        <v>4.5758310000000003E-2</v>
      </c>
      <c r="EB1005" s="53">
        <v>0.15764149</v>
      </c>
      <c r="EC1005" s="53">
        <v>0.29645353000000002</v>
      </c>
      <c r="ED1005" s="53">
        <v>0.32617576999999998</v>
      </c>
      <c r="EE1005" s="53">
        <v>0.35073976000000001</v>
      </c>
      <c r="EF1005" s="53">
        <v>0.77190491999999999</v>
      </c>
      <c r="EG1005" s="53">
        <v>0.93106617000000003</v>
      </c>
      <c r="EH1005" s="53">
        <v>0.74415651999999999</v>
      </c>
      <c r="EI1005" s="53">
        <v>0.74028117000000004</v>
      </c>
      <c r="EJ1005" s="53">
        <v>0.66348032999999995</v>
      </c>
      <c r="EK1005" s="53">
        <v>0.45832198000000002</v>
      </c>
      <c r="EL1005" s="53">
        <v>0.36462657999999998</v>
      </c>
      <c r="EM1005" s="53">
        <v>0.34234966999999999</v>
      </c>
      <c r="EN1005" s="53">
        <v>0.35348329000000001</v>
      </c>
      <c r="EO1005" s="53">
        <v>0.37206313000000002</v>
      </c>
      <c r="EP1005" s="53">
        <v>0.40926362999999999</v>
      </c>
      <c r="EQ1005" s="53">
        <v>0.45076048000000002</v>
      </c>
      <c r="ER1005" s="53">
        <v>0.36699886999999998</v>
      </c>
      <c r="ES1005" s="53">
        <v>0.28449383</v>
      </c>
      <c r="ET1005" s="53">
        <v>0.28888469999999999</v>
      </c>
      <c r="EU1005" s="53">
        <v>0.25523699999999999</v>
      </c>
      <c r="EV1005" s="53">
        <v>0.19839429</v>
      </c>
      <c r="EW1005" s="53">
        <v>68.304339999999996</v>
      </c>
      <c r="EX1005" s="53">
        <v>66.944810000000004</v>
      </c>
      <c r="EY1005" s="53">
        <v>65.695239999999998</v>
      </c>
      <c r="EZ1005" s="53">
        <v>64.547489999999996</v>
      </c>
      <c r="FA1005" s="53">
        <v>63.545490000000001</v>
      </c>
      <c r="FB1005" s="53">
        <v>62.421990000000001</v>
      </c>
      <c r="FC1005" s="53">
        <v>61.563459999999999</v>
      </c>
      <c r="FD1005" s="53">
        <v>62.32929</v>
      </c>
      <c r="FE1005" s="53">
        <v>65.670850000000002</v>
      </c>
      <c r="FF1005" s="53">
        <v>69.457080000000005</v>
      </c>
      <c r="FG1005" s="53">
        <v>73.827439999999996</v>
      </c>
      <c r="FH1005" s="53">
        <v>77.834569999999999</v>
      </c>
      <c r="FI1005" s="53">
        <v>81.450230000000005</v>
      </c>
      <c r="FJ1005" s="53">
        <v>84.058899999999994</v>
      </c>
      <c r="FK1005" s="53">
        <v>85.749570000000006</v>
      </c>
      <c r="FL1005" s="53">
        <v>86.642470000000003</v>
      </c>
      <c r="FM1005" s="53">
        <v>86.715059999999994</v>
      </c>
      <c r="FN1005" s="53">
        <v>85.636049999999997</v>
      </c>
      <c r="FO1005" s="53">
        <v>82.988730000000004</v>
      </c>
      <c r="FP1005" s="53">
        <v>79.077010000000001</v>
      </c>
      <c r="FQ1005" s="53">
        <v>76.014120000000005</v>
      </c>
      <c r="FR1005" s="53">
        <v>73.55762</v>
      </c>
      <c r="FS1005" s="53">
        <v>71.697519999999997</v>
      </c>
      <c r="FT1005" s="53">
        <v>69.981459999999998</v>
      </c>
      <c r="FU1005" s="53">
        <v>389.5</v>
      </c>
      <c r="FV1005" s="53">
        <v>3762.4879999999998</v>
      </c>
      <c r="FW1005" s="53">
        <v>182.5247</v>
      </c>
      <c r="FX1005" s="53">
        <v>1</v>
      </c>
    </row>
    <row r="1006" spans="1:180" x14ac:dyDescent="0.3">
      <c r="A1006" t="s">
        <v>174</v>
      </c>
      <c r="B1006" t="s">
        <v>251</v>
      </c>
      <c r="C1006" t="s">
        <v>0</v>
      </c>
      <c r="D1006" t="s">
        <v>227</v>
      </c>
      <c r="E1006" t="s">
        <v>187</v>
      </c>
      <c r="F1006" t="s">
        <v>234</v>
      </c>
      <c r="G1006" t="s">
        <v>243</v>
      </c>
      <c r="H1006" s="53">
        <v>179</v>
      </c>
      <c r="I1006" s="53">
        <v>2.5886765</v>
      </c>
      <c r="J1006" s="53">
        <v>2.5899367</v>
      </c>
      <c r="K1006" s="53">
        <v>2.6301114000000001</v>
      </c>
      <c r="L1006" s="53">
        <v>2.6346383000000002</v>
      </c>
      <c r="M1006" s="53">
        <v>2.6435149999999998</v>
      </c>
      <c r="N1006" s="53">
        <v>2.7664414000000002</v>
      </c>
      <c r="O1006" s="53">
        <v>3.1054262000000001</v>
      </c>
      <c r="P1006" s="53">
        <v>3.7178228</v>
      </c>
      <c r="Q1006" s="53">
        <v>3.9391598999999999</v>
      </c>
      <c r="R1006" s="53">
        <v>3.9984213999999998</v>
      </c>
      <c r="S1006" s="53">
        <v>3.9903377999999998</v>
      </c>
      <c r="T1006" s="53">
        <v>3.7930690999999999</v>
      </c>
      <c r="U1006" s="53">
        <v>3.3288826999999999</v>
      </c>
      <c r="V1006" s="53">
        <v>3.1694384000000002</v>
      </c>
      <c r="W1006" s="53">
        <v>3.0488981000000002</v>
      </c>
      <c r="X1006" s="53">
        <v>3.0042859000000002</v>
      </c>
      <c r="Y1006" s="53">
        <v>2.8602303</v>
      </c>
      <c r="Z1006" s="53">
        <v>2.8005480999999999</v>
      </c>
      <c r="AA1006" s="53">
        <v>2.9409073000000001</v>
      </c>
      <c r="AB1006" s="53">
        <v>2.9634953999999998</v>
      </c>
      <c r="AC1006" s="53">
        <v>2.9555351999999999</v>
      </c>
      <c r="AD1006" s="53">
        <v>2.9569833000000001</v>
      </c>
      <c r="AE1006" s="53">
        <v>2.9133127000000001</v>
      </c>
      <c r="AF1006" s="53">
        <v>2.8469340999999999</v>
      </c>
      <c r="AG1006" s="53">
        <v>-0.56128043999999999</v>
      </c>
      <c r="AH1006" s="53">
        <v>-0.54744965999999995</v>
      </c>
      <c r="AI1006" s="53">
        <v>-0.50554326000000005</v>
      </c>
      <c r="AJ1006" s="53">
        <v>-0.49829286</v>
      </c>
      <c r="AK1006" s="53">
        <v>-0.53094353999999999</v>
      </c>
      <c r="AL1006" s="53">
        <v>-0.58460935000000003</v>
      </c>
      <c r="AM1006" s="53">
        <v>-0.86740607999999997</v>
      </c>
      <c r="AN1006" s="53">
        <v>-0.95256264000000002</v>
      </c>
      <c r="AO1006" s="53">
        <v>-0.89753302999999995</v>
      </c>
      <c r="AP1006" s="53">
        <v>-0.90967423999999997</v>
      </c>
      <c r="AQ1006" s="53">
        <v>-0.92301654</v>
      </c>
      <c r="AR1006" s="53">
        <v>-1.0417354000000001</v>
      </c>
      <c r="AS1006" s="53">
        <v>-1.2863962</v>
      </c>
      <c r="AT1006" s="53">
        <v>-1.3107432999999999</v>
      </c>
      <c r="AU1006" s="53">
        <v>-1.1945751</v>
      </c>
      <c r="AV1006" s="53">
        <v>-0.86482132</v>
      </c>
      <c r="AW1006" s="53">
        <v>-0.58236969999999999</v>
      </c>
      <c r="AX1006" s="53">
        <v>-0.35493300999999999</v>
      </c>
      <c r="AY1006" s="53">
        <v>-0.20078304999999999</v>
      </c>
      <c r="AZ1006" s="53">
        <v>-0.17253966000000001</v>
      </c>
      <c r="BA1006" s="53">
        <v>-0.37453386999999999</v>
      </c>
      <c r="BB1006" s="53">
        <v>-0.47982417999999999</v>
      </c>
      <c r="BC1006" s="53">
        <v>-0.54669303000000002</v>
      </c>
      <c r="BD1006" s="53">
        <v>-0.57732636999999998</v>
      </c>
      <c r="BE1006" s="53">
        <v>-0.29749370000000003</v>
      </c>
      <c r="BF1006" s="53">
        <v>-0.28326140999999999</v>
      </c>
      <c r="BG1006" s="53">
        <v>-0.23493106</v>
      </c>
      <c r="BH1006" s="53">
        <v>-0.22196805</v>
      </c>
      <c r="BI1006" s="53">
        <v>-0.24290819</v>
      </c>
      <c r="BJ1006" s="53">
        <v>-0.29336470999999997</v>
      </c>
      <c r="BK1006" s="53">
        <v>-0.54470415999999999</v>
      </c>
      <c r="BL1006" s="53">
        <v>-0.53472419000000004</v>
      </c>
      <c r="BM1006" s="53">
        <v>-0.46827760000000002</v>
      </c>
      <c r="BN1006" s="53">
        <v>-0.45742072</v>
      </c>
      <c r="BO1006" s="53">
        <v>-0.47812116999999998</v>
      </c>
      <c r="BP1006" s="53">
        <v>-0.58656688999999995</v>
      </c>
      <c r="BQ1006" s="53">
        <v>-0.84536992</v>
      </c>
      <c r="BR1006" s="53">
        <v>-0.89204559999999999</v>
      </c>
      <c r="BS1006" s="53">
        <v>-0.78914925000000002</v>
      </c>
      <c r="BT1006" s="53">
        <v>-0.48921720000000002</v>
      </c>
      <c r="BU1006" s="53">
        <v>-0.22529370000000001</v>
      </c>
      <c r="BV1006" s="53">
        <v>4.7639199999999996E-3</v>
      </c>
      <c r="BW1006" s="53">
        <v>0.15957642</v>
      </c>
      <c r="BX1006" s="53">
        <v>0.21054946999999999</v>
      </c>
      <c r="BY1006" s="53">
        <v>-1.37882E-3</v>
      </c>
      <c r="BZ1006" s="53">
        <v>-0.14164487000000001</v>
      </c>
      <c r="CA1006" s="53">
        <v>-0.21860231999999999</v>
      </c>
      <c r="CB1006" s="53">
        <v>-0.27149145000000002</v>
      </c>
      <c r="CC1006" s="53">
        <v>-0.11479598000000001</v>
      </c>
      <c r="CD1006" s="53">
        <v>-0.10028534</v>
      </c>
      <c r="CE1006" s="53">
        <v>-4.7505810000000002E-2</v>
      </c>
      <c r="CF1006" s="53">
        <v>-3.0586160000000001E-2</v>
      </c>
      <c r="CG1006" s="53">
        <v>-4.34159E-2</v>
      </c>
      <c r="CH1006" s="53">
        <v>-9.1649679999999997E-2</v>
      </c>
      <c r="CI1006" s="53">
        <v>-0.32120189999999998</v>
      </c>
      <c r="CJ1006" s="53">
        <v>-0.24533041999999999</v>
      </c>
      <c r="CK1006" s="53">
        <v>-0.17097667</v>
      </c>
      <c r="CL1006" s="53">
        <v>-0.14419116000000001</v>
      </c>
      <c r="CM1006" s="53">
        <v>-0.16998795999999999</v>
      </c>
      <c r="CN1006" s="53">
        <v>-0.27131853</v>
      </c>
      <c r="CO1006" s="53">
        <v>-0.53991663000000001</v>
      </c>
      <c r="CP1006" s="53">
        <v>-0.60205682999999999</v>
      </c>
      <c r="CQ1006" s="53">
        <v>-0.50835248</v>
      </c>
      <c r="CR1006" s="53">
        <v>-0.22907506999999999</v>
      </c>
      <c r="CS1006" s="53">
        <v>2.2015940000000001E-2</v>
      </c>
      <c r="CT1006" s="53">
        <v>0.25388895</v>
      </c>
      <c r="CU1006" s="53">
        <v>0.40916016999999999</v>
      </c>
      <c r="CV1006" s="53">
        <v>0.47587580000000002</v>
      </c>
      <c r="CW1006" s="53">
        <v>0.25706727000000001</v>
      </c>
      <c r="CX1006" s="53">
        <v>9.2577080000000006E-2</v>
      </c>
      <c r="CY1006" s="53">
        <v>8.6322399999999994E-3</v>
      </c>
      <c r="CZ1006" s="53">
        <v>-5.9670969999999997E-2</v>
      </c>
      <c r="DA1006" s="53">
        <v>6.7901859999999994E-2</v>
      </c>
      <c r="DB1006" s="53">
        <v>8.2690700000000006E-2</v>
      </c>
      <c r="DC1006" s="53">
        <v>0.13991938000000001</v>
      </c>
      <c r="DD1006" s="53">
        <v>0.16079566000000001</v>
      </c>
      <c r="DE1006" s="53">
        <v>0.15607645000000001</v>
      </c>
      <c r="DF1006" s="53">
        <v>0.11006538</v>
      </c>
      <c r="DG1006" s="53">
        <v>-9.7699469999999997E-2</v>
      </c>
      <c r="DH1006" s="53">
        <v>4.4063230000000002E-2</v>
      </c>
      <c r="DI1006" s="53">
        <v>0.12632426999999999</v>
      </c>
      <c r="DJ1006" s="53">
        <v>0.16903832999999999</v>
      </c>
      <c r="DK1006" s="53">
        <v>0.13814518000000001</v>
      </c>
      <c r="DL1006" s="53">
        <v>4.3929910000000003E-2</v>
      </c>
      <c r="DM1006" s="53">
        <v>-0.23446315000000001</v>
      </c>
      <c r="DN1006" s="53">
        <v>-0.31206805999999998</v>
      </c>
      <c r="DO1006" s="53">
        <v>-0.22755571999999999</v>
      </c>
      <c r="DP1006" s="53">
        <v>3.10672E-2</v>
      </c>
      <c r="DQ1006" s="53">
        <v>0.26932555000000002</v>
      </c>
      <c r="DR1006" s="53">
        <v>0.50301381000000001</v>
      </c>
      <c r="DS1006" s="53">
        <v>0.65874416000000002</v>
      </c>
      <c r="DT1006" s="53">
        <v>0.74120195</v>
      </c>
      <c r="DU1006" s="53">
        <v>0.51551338000000002</v>
      </c>
      <c r="DV1006" s="53">
        <v>0.32679904999999998</v>
      </c>
      <c r="DW1006" s="53">
        <v>0.23586687000000001</v>
      </c>
      <c r="DX1006" s="53">
        <v>0.15214941000000001</v>
      </c>
      <c r="DY1006" s="53">
        <v>0.33168843999999997</v>
      </c>
      <c r="DZ1006" s="53">
        <v>0.34687909</v>
      </c>
      <c r="EA1006" s="53">
        <v>0.41053167000000002</v>
      </c>
      <c r="EB1006" s="53">
        <v>0.43712051000000002</v>
      </c>
      <c r="EC1006" s="53">
        <v>0.44411170999999999</v>
      </c>
      <c r="ED1006" s="53">
        <v>0.40130993999999998</v>
      </c>
      <c r="EE1006" s="53">
        <v>0.22500245999999999</v>
      </c>
      <c r="EF1006" s="53">
        <v>0.46190179999999997</v>
      </c>
      <c r="EG1006" s="53">
        <v>0.55557966000000003</v>
      </c>
      <c r="EH1006" s="53">
        <v>0.62129199000000002</v>
      </c>
      <c r="EI1006" s="53">
        <v>0.58304058999999997</v>
      </c>
      <c r="EJ1006" s="53">
        <v>0.49909853999999998</v>
      </c>
      <c r="EK1006" s="53">
        <v>0.20656295999999999</v>
      </c>
      <c r="EL1006" s="53">
        <v>0.10662957000000001</v>
      </c>
      <c r="EM1006" s="53">
        <v>0.17787012999999999</v>
      </c>
      <c r="EN1006" s="53">
        <v>0.40667134999999999</v>
      </c>
      <c r="EO1006" s="53">
        <v>0.62640154999999997</v>
      </c>
      <c r="EP1006" s="53">
        <v>0.86271072999999998</v>
      </c>
      <c r="EQ1006" s="53">
        <v>1.0191036</v>
      </c>
      <c r="ER1006" s="53">
        <v>1.1242911</v>
      </c>
      <c r="ES1006" s="53">
        <v>0.88866858999999998</v>
      </c>
      <c r="ET1006" s="53">
        <v>0.66497837999999998</v>
      </c>
      <c r="EU1006" s="53">
        <v>0.56395740000000005</v>
      </c>
      <c r="EV1006" s="53">
        <v>0.45798439000000002</v>
      </c>
      <c r="EW1006" s="53">
        <v>69.511189999999999</v>
      </c>
      <c r="EX1006" s="53">
        <v>67.930930000000004</v>
      </c>
      <c r="EY1006" s="53">
        <v>66.469639999999998</v>
      </c>
      <c r="EZ1006" s="53">
        <v>65.186869999999999</v>
      </c>
      <c r="FA1006" s="53">
        <v>64.083349999999996</v>
      </c>
      <c r="FB1006" s="53">
        <v>63.080500000000001</v>
      </c>
      <c r="FC1006" s="53">
        <v>63.288699999999999</v>
      </c>
      <c r="FD1006" s="53">
        <v>65.639719999999997</v>
      </c>
      <c r="FE1006" s="53">
        <v>68.802700000000002</v>
      </c>
      <c r="FF1006" s="53">
        <v>72.198710000000005</v>
      </c>
      <c r="FG1006" s="53">
        <v>75.650509999999997</v>
      </c>
      <c r="FH1006" s="53">
        <v>78.85078</v>
      </c>
      <c r="FI1006" s="53">
        <v>81.66583</v>
      </c>
      <c r="FJ1006" s="53">
        <v>83.9529</v>
      </c>
      <c r="FK1006" s="53">
        <v>85.732919999999993</v>
      </c>
      <c r="FL1006" s="53">
        <v>86.855620000000002</v>
      </c>
      <c r="FM1006" s="53">
        <v>87.216080000000005</v>
      </c>
      <c r="FN1006" s="53">
        <v>86.700860000000006</v>
      </c>
      <c r="FO1006" s="53">
        <v>85.123279999999994</v>
      </c>
      <c r="FP1006" s="53">
        <v>82.334980000000002</v>
      </c>
      <c r="FQ1006" s="53">
        <v>78.470330000000004</v>
      </c>
      <c r="FR1006" s="53">
        <v>75.359700000000004</v>
      </c>
      <c r="FS1006" s="53">
        <v>73.031300000000002</v>
      </c>
      <c r="FT1006" s="53">
        <v>71.191950000000006</v>
      </c>
      <c r="FU1006" s="53">
        <v>389.9</v>
      </c>
      <c r="FV1006" s="53">
        <v>5337.9989999999998</v>
      </c>
      <c r="FW1006" s="53">
        <v>157.43879999999999</v>
      </c>
      <c r="FX1006" s="53">
        <v>1</v>
      </c>
    </row>
    <row r="1007" spans="1:180" x14ac:dyDescent="0.3">
      <c r="A1007" t="s">
        <v>174</v>
      </c>
      <c r="B1007" t="s">
        <v>251</v>
      </c>
      <c r="C1007" t="s">
        <v>0</v>
      </c>
      <c r="D1007" t="s">
        <v>248</v>
      </c>
      <c r="E1007" t="s">
        <v>189</v>
      </c>
      <c r="F1007" t="s">
        <v>234</v>
      </c>
      <c r="G1007" t="s">
        <v>243</v>
      </c>
      <c r="H1007" s="53">
        <v>179</v>
      </c>
      <c r="I1007" s="53">
        <v>2.0374227</v>
      </c>
      <c r="J1007" s="53">
        <v>2.1325987999999998</v>
      </c>
      <c r="K1007" s="53">
        <v>2.2250130000000001</v>
      </c>
      <c r="L1007" s="53">
        <v>2.2307695999999999</v>
      </c>
      <c r="M1007" s="53">
        <v>2.0920714999999999</v>
      </c>
      <c r="N1007" s="53">
        <v>2.2744957000000001</v>
      </c>
      <c r="O1007" s="53">
        <v>2.5091450000000002</v>
      </c>
      <c r="P1007" s="53">
        <v>2.7183476999999998</v>
      </c>
      <c r="Q1007" s="53">
        <v>2.8520553</v>
      </c>
      <c r="R1007" s="53">
        <v>2.6557407</v>
      </c>
      <c r="S1007" s="53">
        <v>2.6096553</v>
      </c>
      <c r="T1007" s="53">
        <v>2.6045663000000001</v>
      </c>
      <c r="U1007" s="53">
        <v>2.4466275</v>
      </c>
      <c r="V1007" s="53">
        <v>2.4791088000000001</v>
      </c>
      <c r="W1007" s="53">
        <v>2.3999926</v>
      </c>
      <c r="X1007" s="53">
        <v>2.2784730999999998</v>
      </c>
      <c r="Y1007" s="53">
        <v>2.0821888999999998</v>
      </c>
      <c r="Z1007" s="53">
        <v>1.9026984</v>
      </c>
      <c r="AA1007" s="53">
        <v>1.7281244</v>
      </c>
      <c r="AB1007" s="53">
        <v>1.7357317000000001</v>
      </c>
      <c r="AC1007" s="53">
        <v>1.6499402000000001</v>
      </c>
      <c r="AD1007" s="53">
        <v>1.6185050999999999</v>
      </c>
      <c r="AE1007" s="53">
        <v>1.6748078</v>
      </c>
      <c r="AF1007" s="53">
        <v>1.6690871</v>
      </c>
      <c r="AG1007" s="53">
        <v>-0.5565407</v>
      </c>
      <c r="AH1007" s="53">
        <v>-0.45091853999999998</v>
      </c>
      <c r="AI1007" s="53">
        <v>-0.31292386</v>
      </c>
      <c r="AJ1007" s="53">
        <v>-0.29121993000000002</v>
      </c>
      <c r="AK1007" s="53">
        <v>-0.45333128</v>
      </c>
      <c r="AL1007" s="53">
        <v>-0.26218648999999999</v>
      </c>
      <c r="AM1007" s="53">
        <v>-0.21050615</v>
      </c>
      <c r="AN1007" s="53">
        <v>-0.33788648999999998</v>
      </c>
      <c r="AO1007" s="53">
        <v>-0.27132444</v>
      </c>
      <c r="AP1007" s="53">
        <v>-0.37377599</v>
      </c>
      <c r="AQ1007" s="53">
        <v>-0.37044318999999998</v>
      </c>
      <c r="AR1007" s="53">
        <v>-0.27385907999999998</v>
      </c>
      <c r="AS1007" s="53">
        <v>-0.33259417000000002</v>
      </c>
      <c r="AT1007" s="53">
        <v>-0.17064351</v>
      </c>
      <c r="AU1007" s="53">
        <v>-0.13433502</v>
      </c>
      <c r="AV1007" s="53">
        <v>-0.16862724000000001</v>
      </c>
      <c r="AW1007" s="53">
        <v>-0.22963587999999999</v>
      </c>
      <c r="AX1007" s="53">
        <v>-0.28257208</v>
      </c>
      <c r="AY1007" s="53">
        <v>-0.34341848000000003</v>
      </c>
      <c r="AZ1007" s="53">
        <v>-0.32742268000000002</v>
      </c>
      <c r="BA1007" s="53">
        <v>-0.48253424</v>
      </c>
      <c r="BB1007" s="53">
        <v>-0.53578101</v>
      </c>
      <c r="BC1007" s="53">
        <v>-0.46003518999999998</v>
      </c>
      <c r="BD1007" s="53">
        <v>-0.43444445999999998</v>
      </c>
      <c r="BE1007" s="53">
        <v>-0.22964894999999999</v>
      </c>
      <c r="BF1007" s="53">
        <v>-0.13357782000000001</v>
      </c>
      <c r="BG1007" s="53">
        <v>-8.5675100000000004E-3</v>
      </c>
      <c r="BH1007" s="53">
        <v>1.278787E-2</v>
      </c>
      <c r="BI1007" s="53">
        <v>-0.13541563000000001</v>
      </c>
      <c r="BJ1007" s="53">
        <v>4.1770349999999998E-2</v>
      </c>
      <c r="BK1007" s="53">
        <v>0.12113412</v>
      </c>
      <c r="BL1007" s="53">
        <v>0.11062420000000001</v>
      </c>
      <c r="BM1007" s="53">
        <v>0.18557735</v>
      </c>
      <c r="BN1007" s="53">
        <v>5.5491319999999997E-2</v>
      </c>
      <c r="BO1007" s="53">
        <v>4.552747E-2</v>
      </c>
      <c r="BP1007" s="53">
        <v>0.12585242999999999</v>
      </c>
      <c r="BQ1007" s="53">
        <v>5.6917309999999999E-2</v>
      </c>
      <c r="BR1007" s="53">
        <v>0.17120832999999999</v>
      </c>
      <c r="BS1007" s="53">
        <v>0.19840271000000001</v>
      </c>
      <c r="BT1007" s="53">
        <v>0.16769703999999999</v>
      </c>
      <c r="BU1007" s="53">
        <v>0.10592556</v>
      </c>
      <c r="BV1007" s="53">
        <v>5.5659510000000002E-2</v>
      </c>
      <c r="BW1007" s="53">
        <v>-6.6319429999999999E-2</v>
      </c>
      <c r="BX1007" s="53">
        <v>-5.412749E-2</v>
      </c>
      <c r="BY1007" s="53">
        <v>-0.24146474000000001</v>
      </c>
      <c r="BZ1007" s="53">
        <v>-0.29261667000000002</v>
      </c>
      <c r="CA1007" s="53">
        <v>-0.21718428000000001</v>
      </c>
      <c r="CB1007" s="53">
        <v>-0.19042002</v>
      </c>
      <c r="CC1007" s="53">
        <v>-3.2447999999999999E-3</v>
      </c>
      <c r="CD1007" s="53">
        <v>8.6211360000000001E-2</v>
      </c>
      <c r="CE1007" s="53">
        <v>0.20222883</v>
      </c>
      <c r="CF1007" s="53">
        <v>0.22334277</v>
      </c>
      <c r="CG1007" s="53">
        <v>8.4771840000000001E-2</v>
      </c>
      <c r="CH1007" s="53">
        <v>0.25228993999999999</v>
      </c>
      <c r="CI1007" s="53">
        <v>0.35082711</v>
      </c>
      <c r="CJ1007" s="53">
        <v>0.42126128000000002</v>
      </c>
      <c r="CK1007" s="53">
        <v>0.50202625999999995</v>
      </c>
      <c r="CL1007" s="53">
        <v>0.35280059000000003</v>
      </c>
      <c r="CM1007" s="53">
        <v>0.33362735999999998</v>
      </c>
      <c r="CN1007" s="53">
        <v>0.40269128999999998</v>
      </c>
      <c r="CO1007" s="53">
        <v>0.32669183000000002</v>
      </c>
      <c r="CP1007" s="53">
        <v>0.40797393999999998</v>
      </c>
      <c r="CQ1007" s="53">
        <v>0.42885590000000001</v>
      </c>
      <c r="CR1007" s="53">
        <v>0.40063421999999999</v>
      </c>
      <c r="CS1007" s="53">
        <v>0.33833434000000001</v>
      </c>
      <c r="CT1007" s="53">
        <v>0.28991771</v>
      </c>
      <c r="CU1007" s="53">
        <v>0.12559848000000001</v>
      </c>
      <c r="CV1007" s="53">
        <v>0.13515592000000001</v>
      </c>
      <c r="CW1007" s="53">
        <v>-7.4500860000000002E-2</v>
      </c>
      <c r="CX1007" s="53">
        <v>-0.12420175999999999</v>
      </c>
      <c r="CY1007" s="53">
        <v>-4.8986519999999999E-2</v>
      </c>
      <c r="CZ1007" s="53">
        <v>-2.1409350000000001E-2</v>
      </c>
      <c r="DA1007" s="53">
        <v>0.22315947999999999</v>
      </c>
      <c r="DB1007" s="53">
        <v>0.30600050000000001</v>
      </c>
      <c r="DC1007" s="53">
        <v>0.41302514000000001</v>
      </c>
      <c r="DD1007" s="53">
        <v>0.43389760999999999</v>
      </c>
      <c r="DE1007" s="53">
        <v>0.30495926000000001</v>
      </c>
      <c r="DF1007" s="53">
        <v>0.46280950999999998</v>
      </c>
      <c r="DG1007" s="53">
        <v>0.58052009000000004</v>
      </c>
      <c r="DH1007" s="53">
        <v>0.73189842000000005</v>
      </c>
      <c r="DI1007" s="53">
        <v>0.81847499000000001</v>
      </c>
      <c r="DJ1007" s="53">
        <v>0.65010973999999999</v>
      </c>
      <c r="DK1007" s="53">
        <v>0.62172749999999999</v>
      </c>
      <c r="DL1007" s="53">
        <v>0.67953036</v>
      </c>
      <c r="DM1007" s="53">
        <v>0.59646631000000006</v>
      </c>
      <c r="DN1007" s="53">
        <v>0.64473937999999997</v>
      </c>
      <c r="DO1007" s="53">
        <v>0.65930909000000004</v>
      </c>
      <c r="DP1007" s="53">
        <v>0.63357140000000001</v>
      </c>
      <c r="DQ1007" s="53">
        <v>0.57074329000000001</v>
      </c>
      <c r="DR1007" s="53">
        <v>0.52417590000000003</v>
      </c>
      <c r="DS1007" s="53">
        <v>0.31751647</v>
      </c>
      <c r="DT1007" s="53">
        <v>0.32443928999999999</v>
      </c>
      <c r="DU1007" s="53">
        <v>9.2463080000000003E-2</v>
      </c>
      <c r="DV1007" s="53">
        <v>4.4213130000000003E-2</v>
      </c>
      <c r="DW1007" s="53">
        <v>0.11921130000000001</v>
      </c>
      <c r="DX1007" s="53">
        <v>0.14760131000000001</v>
      </c>
      <c r="DY1007" s="53">
        <v>0.55005106999999998</v>
      </c>
      <c r="DZ1007" s="53">
        <v>0.62334118999999999</v>
      </c>
      <c r="EA1007" s="53">
        <v>0.71738170000000001</v>
      </c>
      <c r="EB1007" s="53">
        <v>0.73790548</v>
      </c>
      <c r="EC1007" s="53">
        <v>0.62287506999999998</v>
      </c>
      <c r="ED1007" s="53">
        <v>0.76676637000000003</v>
      </c>
      <c r="EE1007" s="53">
        <v>0.91216037000000005</v>
      </c>
      <c r="EF1007" s="53">
        <v>1.1804091000000001</v>
      </c>
      <c r="EG1007" s="53">
        <v>1.2753768000000001</v>
      </c>
      <c r="EH1007" s="53">
        <v>1.079377</v>
      </c>
      <c r="EI1007" s="53">
        <v>1.0376981000000001</v>
      </c>
      <c r="EJ1007" s="53">
        <v>1.0792417999999999</v>
      </c>
      <c r="EK1007" s="53">
        <v>0.98597782</v>
      </c>
      <c r="EL1007" s="53">
        <v>0.98659125999999997</v>
      </c>
      <c r="EM1007" s="53">
        <v>0.99204682</v>
      </c>
      <c r="EN1007" s="53">
        <v>0.96989557000000004</v>
      </c>
      <c r="EO1007" s="53">
        <v>0.90630474999999999</v>
      </c>
      <c r="EP1007" s="53">
        <v>0.86240749999999999</v>
      </c>
      <c r="EQ1007" s="53">
        <v>0.59461545000000005</v>
      </c>
      <c r="ER1007" s="53">
        <v>0.59773452000000005</v>
      </c>
      <c r="ES1007" s="53">
        <v>0.33353249000000001</v>
      </c>
      <c r="ET1007" s="53">
        <v>0.28737752</v>
      </c>
      <c r="EU1007" s="53">
        <v>0.36206222999999998</v>
      </c>
      <c r="EV1007" s="53">
        <v>0.39162586999999999</v>
      </c>
      <c r="EW1007" s="53">
        <v>72.643780000000007</v>
      </c>
      <c r="EX1007" s="53">
        <v>71.047309999999996</v>
      </c>
      <c r="EY1007" s="53">
        <v>69.6006</v>
      </c>
      <c r="EZ1007" s="53">
        <v>68.390990000000002</v>
      </c>
      <c r="FA1007" s="53">
        <v>67.335560000000001</v>
      </c>
      <c r="FB1007" s="53">
        <v>66.180109999999999</v>
      </c>
      <c r="FC1007" s="53">
        <v>65.381450000000001</v>
      </c>
      <c r="FD1007" s="53">
        <v>66.594329999999999</v>
      </c>
      <c r="FE1007" s="53">
        <v>69.803079999999994</v>
      </c>
      <c r="FF1007" s="53">
        <v>73.662859999999995</v>
      </c>
      <c r="FG1007" s="53">
        <v>77.98048</v>
      </c>
      <c r="FH1007" s="53">
        <v>81.954409999999996</v>
      </c>
      <c r="FI1007" s="53">
        <v>85.107290000000006</v>
      </c>
      <c r="FJ1007" s="53">
        <v>87.478769999999997</v>
      </c>
      <c r="FK1007" s="53">
        <v>89.397409999999994</v>
      </c>
      <c r="FL1007" s="53">
        <v>90.673839999999998</v>
      </c>
      <c r="FM1007" s="53">
        <v>91.179959999999994</v>
      </c>
      <c r="FN1007" s="53">
        <v>90.236109999999996</v>
      </c>
      <c r="FO1007" s="53">
        <v>88.035769999999999</v>
      </c>
      <c r="FP1007" s="53">
        <v>84.577799999999996</v>
      </c>
      <c r="FQ1007" s="53">
        <v>80.843689999999995</v>
      </c>
      <c r="FR1007" s="53">
        <v>78.019229999999993</v>
      </c>
      <c r="FS1007" s="53">
        <v>75.976910000000004</v>
      </c>
      <c r="FT1007" s="53">
        <v>74.134649999999993</v>
      </c>
      <c r="FU1007" s="53">
        <v>389.77420000000001</v>
      </c>
      <c r="FV1007" s="53">
        <v>4434.24</v>
      </c>
      <c r="FW1007" s="53">
        <v>164.2473</v>
      </c>
      <c r="FX1007" s="53">
        <v>1</v>
      </c>
    </row>
    <row r="1008" spans="1:180" x14ac:dyDescent="0.3">
      <c r="A1008" t="s">
        <v>174</v>
      </c>
      <c r="B1008" t="s">
        <v>251</v>
      </c>
      <c r="C1008" t="s">
        <v>0</v>
      </c>
      <c r="D1008" t="s">
        <v>227</v>
      </c>
      <c r="E1008" t="s">
        <v>190</v>
      </c>
      <c r="F1008" t="s">
        <v>234</v>
      </c>
      <c r="G1008" t="s">
        <v>243</v>
      </c>
      <c r="H1008" s="53">
        <v>179</v>
      </c>
      <c r="I1008" s="53">
        <v>1.6283879000000001</v>
      </c>
      <c r="J1008" s="53">
        <v>1.6021658000000001</v>
      </c>
      <c r="K1008" s="53">
        <v>1.5553836000000001</v>
      </c>
      <c r="L1008" s="53">
        <v>1.5750853</v>
      </c>
      <c r="M1008" s="53">
        <v>1.6102046999999999</v>
      </c>
      <c r="N1008" s="53">
        <v>1.6231298999999999</v>
      </c>
      <c r="O1008" s="53">
        <v>1.7731266999999999</v>
      </c>
      <c r="P1008" s="53">
        <v>2.3383826000000001</v>
      </c>
      <c r="Q1008" s="53">
        <v>2.7139711000000002</v>
      </c>
      <c r="R1008" s="53">
        <v>2.6162819000000002</v>
      </c>
      <c r="S1008" s="53">
        <v>2.5305551999999998</v>
      </c>
      <c r="T1008" s="53">
        <v>2.3398146</v>
      </c>
      <c r="U1008" s="53">
        <v>2.1799157</v>
      </c>
      <c r="V1008" s="53">
        <v>2.1812170000000002</v>
      </c>
      <c r="W1008" s="53">
        <v>2.1475561000000001</v>
      </c>
      <c r="X1008" s="53">
        <v>2.1220270999999999</v>
      </c>
      <c r="Y1008" s="53">
        <v>2.0057092999999999</v>
      </c>
      <c r="Z1008" s="53">
        <v>1.8901182999999999</v>
      </c>
      <c r="AA1008" s="53">
        <v>1.9384589999999999</v>
      </c>
      <c r="AB1008" s="53">
        <v>1.8415001</v>
      </c>
      <c r="AC1008" s="53">
        <v>1.7410725</v>
      </c>
      <c r="AD1008" s="53">
        <v>1.7743367999999999</v>
      </c>
      <c r="AE1008" s="53">
        <v>1.7847808999999999</v>
      </c>
      <c r="AF1008" s="53">
        <v>1.7401983000000001</v>
      </c>
      <c r="AG1008" s="53">
        <v>-0.40638995999999999</v>
      </c>
      <c r="AH1008" s="53">
        <v>-0.39650575999999998</v>
      </c>
      <c r="AI1008" s="53">
        <v>-0.40763920999999997</v>
      </c>
      <c r="AJ1008" s="53">
        <v>-0.36262375000000002</v>
      </c>
      <c r="AK1008" s="53">
        <v>-0.32264409999999999</v>
      </c>
      <c r="AL1008" s="53">
        <v>-0.36945421000000001</v>
      </c>
      <c r="AM1008" s="53">
        <v>-0.51483657999999999</v>
      </c>
      <c r="AN1008" s="53">
        <v>-0.61081350999999995</v>
      </c>
      <c r="AO1008" s="53">
        <v>-0.59217405999999995</v>
      </c>
      <c r="AP1008" s="53">
        <v>-0.75300036999999997</v>
      </c>
      <c r="AQ1008" s="53">
        <v>-0.86005275999999997</v>
      </c>
      <c r="AR1008" s="53">
        <v>-0.99030282000000003</v>
      </c>
      <c r="AS1008" s="53">
        <v>-1.0472151999999999</v>
      </c>
      <c r="AT1008" s="53">
        <v>-0.98366388999999999</v>
      </c>
      <c r="AU1008" s="53">
        <v>-0.88123973</v>
      </c>
      <c r="AV1008" s="53">
        <v>-0.72678153000000001</v>
      </c>
      <c r="AW1008" s="53">
        <v>-0.59084802999999997</v>
      </c>
      <c r="AX1008" s="53">
        <v>-0.48013725000000002</v>
      </c>
      <c r="AY1008" s="53">
        <v>-0.34926425999999999</v>
      </c>
      <c r="AZ1008" s="53">
        <v>-0.40755042000000002</v>
      </c>
      <c r="BA1008" s="53">
        <v>-0.52089894999999997</v>
      </c>
      <c r="BB1008" s="53">
        <v>-0.46066490999999998</v>
      </c>
      <c r="BC1008" s="53">
        <v>-0.44931093999999999</v>
      </c>
      <c r="BD1008" s="53">
        <v>-0.48983260000000001</v>
      </c>
      <c r="BE1008" s="53">
        <v>-0.22719897999999999</v>
      </c>
      <c r="BF1008" s="53">
        <v>-0.21656727000000001</v>
      </c>
      <c r="BG1008" s="53">
        <v>-0.23046464999999999</v>
      </c>
      <c r="BH1008" s="53">
        <v>-0.19328329999999999</v>
      </c>
      <c r="BI1008" s="53">
        <v>-0.16185071000000001</v>
      </c>
      <c r="BJ1008" s="53">
        <v>-0.20020345000000001</v>
      </c>
      <c r="BK1008" s="53">
        <v>-0.33191271999999999</v>
      </c>
      <c r="BL1008" s="53">
        <v>-0.36960099000000002</v>
      </c>
      <c r="BM1008" s="53">
        <v>-0.29875673000000003</v>
      </c>
      <c r="BN1008" s="53">
        <v>-0.46980841000000001</v>
      </c>
      <c r="BO1008" s="53">
        <v>-0.58903439999999996</v>
      </c>
      <c r="BP1008" s="53">
        <v>-0.72720861999999997</v>
      </c>
      <c r="BQ1008" s="53">
        <v>-0.78882185000000005</v>
      </c>
      <c r="BR1008" s="53">
        <v>-0.73321873000000004</v>
      </c>
      <c r="BS1008" s="53">
        <v>-0.63326172000000003</v>
      </c>
      <c r="BT1008" s="53">
        <v>-0.47510950000000002</v>
      </c>
      <c r="BU1008" s="53">
        <v>-0.34540520000000002</v>
      </c>
      <c r="BV1008" s="53">
        <v>-0.24301792</v>
      </c>
      <c r="BW1008" s="53">
        <v>-0.13175555999999999</v>
      </c>
      <c r="BX1008" s="53">
        <v>-0.18747440000000001</v>
      </c>
      <c r="BY1008" s="53">
        <v>-0.32034985999999999</v>
      </c>
      <c r="BZ1008" s="53">
        <v>-0.26510329999999999</v>
      </c>
      <c r="CA1008" s="53">
        <v>-0.24822664</v>
      </c>
      <c r="CB1008" s="53">
        <v>-0.28869012999999999</v>
      </c>
      <c r="CC1008" s="53">
        <v>-0.10309174</v>
      </c>
      <c r="CD1008" s="53">
        <v>-9.1942560000000007E-2</v>
      </c>
      <c r="CE1008" s="53">
        <v>-0.10775397</v>
      </c>
      <c r="CF1008" s="53">
        <v>-7.5998659999999996E-2</v>
      </c>
      <c r="CG1008" s="53">
        <v>-5.0485639999999998E-2</v>
      </c>
      <c r="CH1008" s="53">
        <v>-8.2980960000000006E-2</v>
      </c>
      <c r="CI1008" s="53">
        <v>-0.20522028</v>
      </c>
      <c r="CJ1008" s="53">
        <v>-0.20253795999999999</v>
      </c>
      <c r="CK1008" s="53">
        <v>-9.5536860000000001E-2</v>
      </c>
      <c r="CL1008" s="53">
        <v>-0.27367058999999999</v>
      </c>
      <c r="CM1008" s="53">
        <v>-0.40132820000000002</v>
      </c>
      <c r="CN1008" s="53">
        <v>-0.54499038</v>
      </c>
      <c r="CO1008" s="53">
        <v>-0.60985926000000001</v>
      </c>
      <c r="CP1008" s="53">
        <v>-0.55976110000000001</v>
      </c>
      <c r="CQ1008" s="53">
        <v>-0.46151302</v>
      </c>
      <c r="CR1008" s="53">
        <v>-0.30080234</v>
      </c>
      <c r="CS1008" s="53">
        <v>-0.17541234</v>
      </c>
      <c r="CT1008" s="53">
        <v>-7.8789789999999998E-2</v>
      </c>
      <c r="CU1008" s="53">
        <v>1.8890299999999999E-2</v>
      </c>
      <c r="CV1008" s="53">
        <v>-3.5050459999999999E-2</v>
      </c>
      <c r="CW1008" s="53">
        <v>-0.18144996999999999</v>
      </c>
      <c r="CX1008" s="53">
        <v>-0.12965778999999999</v>
      </c>
      <c r="CY1008" s="53">
        <v>-0.10895632</v>
      </c>
      <c r="CZ1008" s="53">
        <v>-0.14937946999999999</v>
      </c>
      <c r="DA1008" s="53">
        <v>2.101546E-2</v>
      </c>
      <c r="DB1008" s="53">
        <v>3.2682210000000003E-2</v>
      </c>
      <c r="DC1008" s="53">
        <v>1.495663E-2</v>
      </c>
      <c r="DD1008" s="53">
        <v>4.1285959999999997E-2</v>
      </c>
      <c r="DE1008" s="53">
        <v>6.0879419999999997E-2</v>
      </c>
      <c r="DF1008" s="53">
        <v>3.4241609999999999E-2</v>
      </c>
      <c r="DG1008" s="53">
        <v>-7.8527710000000001E-2</v>
      </c>
      <c r="DH1008" s="53">
        <v>-3.5474859999999997E-2</v>
      </c>
      <c r="DI1008" s="53">
        <v>0.10768303</v>
      </c>
      <c r="DJ1008" s="53">
        <v>-7.7532779999999996E-2</v>
      </c>
      <c r="DK1008" s="53">
        <v>-0.21362181999999999</v>
      </c>
      <c r="DL1008" s="53">
        <v>-0.36277214000000002</v>
      </c>
      <c r="DM1008" s="53">
        <v>-0.43089667999999998</v>
      </c>
      <c r="DN1008" s="53">
        <v>-0.38630365999999999</v>
      </c>
      <c r="DO1008" s="53">
        <v>-0.28976413000000001</v>
      </c>
      <c r="DP1008" s="53">
        <v>-0.12649502000000001</v>
      </c>
      <c r="DQ1008" s="53">
        <v>-5.4194400000000002E-3</v>
      </c>
      <c r="DR1008" s="53">
        <v>8.5438310000000003E-2</v>
      </c>
      <c r="DS1008" s="53">
        <v>0.16953615999999999</v>
      </c>
      <c r="DT1008" s="53">
        <v>0.11737349</v>
      </c>
      <c r="DU1008" s="53">
        <v>-4.255018E-2</v>
      </c>
      <c r="DV1008" s="53">
        <v>5.7876200000000003E-3</v>
      </c>
      <c r="DW1008" s="53">
        <v>3.031404E-2</v>
      </c>
      <c r="DX1008" s="53">
        <v>-1.0068799999999999E-2</v>
      </c>
      <c r="DY1008" s="53">
        <v>0.20020647999999999</v>
      </c>
      <c r="DZ1008" s="53">
        <v>0.21262068000000001</v>
      </c>
      <c r="EA1008" s="53">
        <v>0.19213126</v>
      </c>
      <c r="EB1008" s="53">
        <v>0.21062626000000001</v>
      </c>
      <c r="EC1008" s="53">
        <v>0.22167287999999999</v>
      </c>
      <c r="ED1008" s="53">
        <v>0.20349239</v>
      </c>
      <c r="EE1008" s="53">
        <v>0.10439614999999999</v>
      </c>
      <c r="EF1008" s="53">
        <v>0.20573759</v>
      </c>
      <c r="EG1008" s="53">
        <v>0.40110034</v>
      </c>
      <c r="EH1008" s="53">
        <v>0.20565918999999999</v>
      </c>
      <c r="EI1008" s="53">
        <v>5.7396419999999997E-2</v>
      </c>
      <c r="EJ1008" s="53">
        <v>-9.9677920000000003E-2</v>
      </c>
      <c r="EK1008" s="53">
        <v>-0.17250328000000001</v>
      </c>
      <c r="EL1008" s="53">
        <v>-0.13585853000000001</v>
      </c>
      <c r="EM1008" s="53">
        <v>-4.1786190000000001E-2</v>
      </c>
      <c r="EN1008" s="53">
        <v>0.12517697</v>
      </c>
      <c r="EO1008" s="53">
        <v>0.24002324999999999</v>
      </c>
      <c r="EP1008" s="53">
        <v>0.32255763999999998</v>
      </c>
      <c r="EQ1008" s="53">
        <v>0.38704490000000003</v>
      </c>
      <c r="ER1008" s="53">
        <v>0.33744937000000003</v>
      </c>
      <c r="ES1008" s="53">
        <v>0.15799906</v>
      </c>
      <c r="ET1008" s="53">
        <v>0.20134922</v>
      </c>
      <c r="EU1008" s="53">
        <v>0.23139831</v>
      </c>
      <c r="EV1008" s="53">
        <v>0.19107373</v>
      </c>
      <c r="EW1008" s="53">
        <v>68.470839999999995</v>
      </c>
      <c r="EX1008" s="53">
        <v>67.183149999999998</v>
      </c>
      <c r="EY1008" s="53">
        <v>65.832859999999997</v>
      </c>
      <c r="EZ1008" s="53">
        <v>64.631739999999994</v>
      </c>
      <c r="FA1008" s="53">
        <v>63.521459999999998</v>
      </c>
      <c r="FB1008" s="53">
        <v>62.593409999999999</v>
      </c>
      <c r="FC1008" s="53">
        <v>61.866860000000003</v>
      </c>
      <c r="FD1008" s="53">
        <v>62.740250000000003</v>
      </c>
      <c r="FE1008" s="53">
        <v>66.189449999999994</v>
      </c>
      <c r="FF1008" s="53">
        <v>70.447980000000001</v>
      </c>
      <c r="FG1008" s="53">
        <v>74.726190000000003</v>
      </c>
      <c r="FH1008" s="53">
        <v>78.636319999999998</v>
      </c>
      <c r="FI1008" s="53">
        <v>81.906220000000005</v>
      </c>
      <c r="FJ1008" s="53">
        <v>84.576480000000004</v>
      </c>
      <c r="FK1008" s="53">
        <v>86.404020000000003</v>
      </c>
      <c r="FL1008" s="53">
        <v>87.350899999999996</v>
      </c>
      <c r="FM1008" s="53">
        <v>87.382189999999994</v>
      </c>
      <c r="FN1008" s="53">
        <v>86.112110000000001</v>
      </c>
      <c r="FO1008" s="53">
        <v>83.275829999999999</v>
      </c>
      <c r="FP1008" s="53">
        <v>79.305599999999998</v>
      </c>
      <c r="FQ1008" s="53">
        <v>76.038880000000006</v>
      </c>
      <c r="FR1008" s="53">
        <v>73.372290000000007</v>
      </c>
      <c r="FS1008" s="53">
        <v>71.275090000000006</v>
      </c>
      <c r="FT1008" s="53">
        <v>69.553060000000002</v>
      </c>
      <c r="FU1008" s="53">
        <v>389.5</v>
      </c>
      <c r="FV1008" s="53">
        <v>3762.4879999999998</v>
      </c>
      <c r="FW1008" s="53">
        <v>182.5247</v>
      </c>
      <c r="FX1008" s="53">
        <v>1</v>
      </c>
    </row>
    <row r="1009" spans="1:180" x14ac:dyDescent="0.3">
      <c r="A1009" t="s">
        <v>174</v>
      </c>
      <c r="B1009" t="s">
        <v>251</v>
      </c>
      <c r="C1009" t="s">
        <v>0</v>
      </c>
      <c r="D1009" t="s">
        <v>248</v>
      </c>
      <c r="E1009" t="s">
        <v>188</v>
      </c>
      <c r="F1009" t="s">
        <v>234</v>
      </c>
      <c r="G1009" t="s">
        <v>243</v>
      </c>
      <c r="H1009" s="53">
        <v>179</v>
      </c>
      <c r="I1009" s="53">
        <v>3.2311882000000001</v>
      </c>
      <c r="J1009" s="53">
        <v>3.2946418</v>
      </c>
      <c r="K1009" s="53">
        <v>3.3085232000000002</v>
      </c>
      <c r="L1009" s="53">
        <v>3.2636102999999999</v>
      </c>
      <c r="M1009" s="53">
        <v>3.3122105999999998</v>
      </c>
      <c r="N1009" s="53">
        <v>3.3400451000000002</v>
      </c>
      <c r="O1009" s="53">
        <v>3.3409114999999998</v>
      </c>
      <c r="P1009" s="53">
        <v>3.9814934000000002</v>
      </c>
      <c r="Q1009" s="53">
        <v>4.2639769000000003</v>
      </c>
      <c r="R1009" s="53">
        <v>4.1206623000000002</v>
      </c>
      <c r="S1009" s="53">
        <v>4.1306219000000004</v>
      </c>
      <c r="T1009" s="53">
        <v>3.9243298000000002</v>
      </c>
      <c r="U1009" s="53">
        <v>3.6837574000000002</v>
      </c>
      <c r="V1009" s="53">
        <v>3.6682434000000002</v>
      </c>
      <c r="W1009" s="53">
        <v>3.5327099999999998</v>
      </c>
      <c r="X1009" s="53">
        <v>3.3609971000000001</v>
      </c>
      <c r="Y1009" s="53">
        <v>3.204952</v>
      </c>
      <c r="Z1009" s="53">
        <v>3.0551165</v>
      </c>
      <c r="AA1009" s="53">
        <v>2.9231183000000001</v>
      </c>
      <c r="AB1009" s="53">
        <v>2.9096413999999999</v>
      </c>
      <c r="AC1009" s="53">
        <v>2.7897973</v>
      </c>
      <c r="AD1009" s="53">
        <v>2.8054687999999999</v>
      </c>
      <c r="AE1009" s="53">
        <v>2.7726975</v>
      </c>
      <c r="AF1009" s="53">
        <v>2.7304713999999999</v>
      </c>
      <c r="AG1009" s="53">
        <v>-0.19426958999999999</v>
      </c>
      <c r="AH1009" s="53">
        <v>-4.7707220000000002E-2</v>
      </c>
      <c r="AI1009" s="53">
        <v>-7.9565299999999999E-3</v>
      </c>
      <c r="AJ1009" s="53">
        <v>-4.8551009999999999E-2</v>
      </c>
      <c r="AK1009" s="53">
        <v>9.8403799999999993E-3</v>
      </c>
      <c r="AL1009" s="53">
        <v>-6.6035339999999998E-2</v>
      </c>
      <c r="AM1009" s="53">
        <v>-0.38420971999999998</v>
      </c>
      <c r="AN1009" s="53">
        <v>-0.14745833999999999</v>
      </c>
      <c r="AO1009" s="53">
        <v>8.4856669999999995E-2</v>
      </c>
      <c r="AP1009" s="53">
        <v>-3.1100099999999999E-2</v>
      </c>
      <c r="AQ1009" s="53">
        <v>3.9966059999999998E-2</v>
      </c>
      <c r="AR1009" s="53">
        <v>-3.0188759999999999E-2</v>
      </c>
      <c r="AS1009" s="53">
        <v>-9.9312650000000002E-2</v>
      </c>
      <c r="AT1009" s="53">
        <v>-0.13876643999999999</v>
      </c>
      <c r="AU1009" s="53">
        <v>-0.11427394</v>
      </c>
      <c r="AV1009" s="53">
        <v>-0.14977979</v>
      </c>
      <c r="AW1009" s="53">
        <v>-9.0047080000000002E-2</v>
      </c>
      <c r="AX1009" s="53">
        <v>-8.3431859999999997E-2</v>
      </c>
      <c r="AY1009" s="53">
        <v>-0.17497341</v>
      </c>
      <c r="AZ1009" s="53">
        <v>-0.13941948000000001</v>
      </c>
      <c r="BA1009" s="53">
        <v>-0.14991903000000001</v>
      </c>
      <c r="BB1009" s="53">
        <v>-0.24499981000000001</v>
      </c>
      <c r="BC1009" s="53">
        <v>-0.26824706999999998</v>
      </c>
      <c r="BD1009" s="53">
        <v>-0.27190600999999998</v>
      </c>
      <c r="BE1009" s="53">
        <v>0.14443787999999999</v>
      </c>
      <c r="BF1009" s="53">
        <v>0.27205690999999999</v>
      </c>
      <c r="BG1009" s="53">
        <v>0.30522060000000001</v>
      </c>
      <c r="BH1009" s="53">
        <v>0.27276038000000002</v>
      </c>
      <c r="BI1009" s="53">
        <v>0.32205125000000001</v>
      </c>
      <c r="BJ1009" s="53">
        <v>0.24405218000000001</v>
      </c>
      <c r="BK1009" s="53">
        <v>-4.8325559999999997E-2</v>
      </c>
      <c r="BL1009" s="53">
        <v>0.31134222</v>
      </c>
      <c r="BM1009" s="53">
        <v>0.55283917000000005</v>
      </c>
      <c r="BN1009" s="53">
        <v>0.45497039</v>
      </c>
      <c r="BO1009" s="53">
        <v>0.53521465000000001</v>
      </c>
      <c r="BP1009" s="53">
        <v>0.45461095000000001</v>
      </c>
      <c r="BQ1009" s="53">
        <v>0.35994108000000002</v>
      </c>
      <c r="BR1009" s="53">
        <v>0.37479449999999997</v>
      </c>
      <c r="BS1009" s="53">
        <v>0.39933916000000003</v>
      </c>
      <c r="BT1009" s="53">
        <v>0.35240428000000001</v>
      </c>
      <c r="BU1009" s="53">
        <v>0.40525672000000001</v>
      </c>
      <c r="BV1009" s="53">
        <v>0.41543679999999999</v>
      </c>
      <c r="BW1009" s="53">
        <v>0.31445341999999998</v>
      </c>
      <c r="BX1009" s="53">
        <v>0.33650406999999999</v>
      </c>
      <c r="BY1009" s="53">
        <v>0.18834147000000001</v>
      </c>
      <c r="BZ1009" s="53">
        <v>9.0065439999999997E-2</v>
      </c>
      <c r="CA1009" s="53">
        <v>5.6633580000000003E-2</v>
      </c>
      <c r="CB1009" s="53">
        <v>4.0273249999999997E-2</v>
      </c>
      <c r="CC1009" s="53">
        <v>0.37902567999999998</v>
      </c>
      <c r="CD1009" s="53">
        <v>0.49352466</v>
      </c>
      <c r="CE1009" s="53">
        <v>0.52212616999999995</v>
      </c>
      <c r="CF1009" s="53">
        <v>0.49529980000000001</v>
      </c>
      <c r="CG1009" s="53">
        <v>0.53828754999999995</v>
      </c>
      <c r="CH1009" s="53">
        <v>0.45881780999999999</v>
      </c>
      <c r="CI1009" s="53">
        <v>0.18430680999999999</v>
      </c>
      <c r="CJ1009" s="53">
        <v>0.62910606000000002</v>
      </c>
      <c r="CK1009" s="53">
        <v>0.87696235</v>
      </c>
      <c r="CL1009" s="53">
        <v>0.79162140999999997</v>
      </c>
      <c r="CM1009" s="53">
        <v>0.87822233000000005</v>
      </c>
      <c r="CN1009" s="53">
        <v>0.79038165999999999</v>
      </c>
      <c r="CO1009" s="53">
        <v>0.67801906000000001</v>
      </c>
      <c r="CP1009" s="53">
        <v>0.73048522000000005</v>
      </c>
      <c r="CQ1009" s="53">
        <v>0.75506603000000005</v>
      </c>
      <c r="CR1009" s="53">
        <v>0.70021560000000005</v>
      </c>
      <c r="CS1009" s="53">
        <v>0.74830269999999999</v>
      </c>
      <c r="CT1009" s="53">
        <v>0.76095190999999995</v>
      </c>
      <c r="CU1009" s="53">
        <v>0.65342893999999996</v>
      </c>
      <c r="CV1009" s="53">
        <v>0.66612720000000003</v>
      </c>
      <c r="CW1009" s="53">
        <v>0.42261971999999998</v>
      </c>
      <c r="CX1009" s="53">
        <v>0.32213072999999998</v>
      </c>
      <c r="CY1009" s="53">
        <v>0.28164504000000001</v>
      </c>
      <c r="CZ1009" s="53">
        <v>0.25648767</v>
      </c>
      <c r="DA1009" s="53">
        <v>0.61361345</v>
      </c>
      <c r="DB1009" s="53">
        <v>0.71499241000000002</v>
      </c>
      <c r="DC1009" s="53">
        <v>0.73903174999999999</v>
      </c>
      <c r="DD1009" s="53">
        <v>0.71783905000000003</v>
      </c>
      <c r="DE1009" s="53">
        <v>0.75452383999999995</v>
      </c>
      <c r="DF1009" s="53">
        <v>0.67358362000000005</v>
      </c>
      <c r="DG1009" s="53">
        <v>0.41693914999999998</v>
      </c>
      <c r="DH1009" s="53">
        <v>0.94686990000000004</v>
      </c>
      <c r="DI1009" s="53">
        <v>1.2010855</v>
      </c>
      <c r="DJ1009" s="53">
        <v>1.1282722999999999</v>
      </c>
      <c r="DK1009" s="53">
        <v>1.2212297999999999</v>
      </c>
      <c r="DL1009" s="53">
        <v>1.1261524000000001</v>
      </c>
      <c r="DM1009" s="53">
        <v>0.99609669000000001</v>
      </c>
      <c r="DN1009" s="53">
        <v>1.0861759</v>
      </c>
      <c r="DO1009" s="53">
        <v>1.1107927</v>
      </c>
      <c r="DP1009" s="53">
        <v>1.0480267000000001</v>
      </c>
      <c r="DQ1009" s="53">
        <v>1.0913486999999999</v>
      </c>
      <c r="DR1009" s="53">
        <v>1.1064668</v>
      </c>
      <c r="DS1009" s="53">
        <v>0.99240446000000004</v>
      </c>
      <c r="DT1009" s="53">
        <v>0.99575033000000002</v>
      </c>
      <c r="DU1009" s="53">
        <v>0.65689777999999999</v>
      </c>
      <c r="DV1009" s="53">
        <v>0.55419580999999996</v>
      </c>
      <c r="DW1009" s="53">
        <v>0.50665627999999996</v>
      </c>
      <c r="DX1009" s="53">
        <v>0.47270194999999998</v>
      </c>
      <c r="DY1009" s="53">
        <v>0.95232099999999997</v>
      </c>
      <c r="DZ1009" s="53">
        <v>1.0347568</v>
      </c>
      <c r="EA1009" s="53">
        <v>1.0522088999999999</v>
      </c>
      <c r="EB1009" s="53">
        <v>1.0391505000000001</v>
      </c>
      <c r="EC1009" s="53">
        <v>1.0667347</v>
      </c>
      <c r="ED1009" s="53">
        <v>0.98367104999999999</v>
      </c>
      <c r="EE1009" s="53">
        <v>0.75282333999999995</v>
      </c>
      <c r="EF1009" s="53">
        <v>1.4056704</v>
      </c>
      <c r="EG1009" s="53">
        <v>1.669068</v>
      </c>
      <c r="EH1009" s="53">
        <v>1.6143428</v>
      </c>
      <c r="EI1009" s="53">
        <v>1.7164784</v>
      </c>
      <c r="EJ1009" s="53">
        <v>1.6109519999999999</v>
      </c>
      <c r="EK1009" s="53">
        <v>1.4553505</v>
      </c>
      <c r="EL1009" s="53">
        <v>1.599737</v>
      </c>
      <c r="EM1009" s="53">
        <v>1.6244057999999999</v>
      </c>
      <c r="EN1009" s="53">
        <v>1.5502108999999999</v>
      </c>
      <c r="EO1009" s="53">
        <v>1.5866524</v>
      </c>
      <c r="EP1009" s="53">
        <v>1.6053355</v>
      </c>
      <c r="EQ1009" s="53">
        <v>1.4818315</v>
      </c>
      <c r="ER1009" s="53">
        <v>1.4716739000000001</v>
      </c>
      <c r="ES1009" s="53">
        <v>0.99515838000000001</v>
      </c>
      <c r="ET1009" s="53">
        <v>0.88926108000000004</v>
      </c>
      <c r="EU1009" s="53">
        <v>0.83153697999999998</v>
      </c>
      <c r="EV1009" s="53">
        <v>0.78488117000000002</v>
      </c>
      <c r="EW1009" s="53">
        <v>75.910250000000005</v>
      </c>
      <c r="EX1009" s="53">
        <v>73.96687</v>
      </c>
      <c r="EY1009" s="53">
        <v>72.156139999999994</v>
      </c>
      <c r="EZ1009" s="53">
        <v>70.71687</v>
      </c>
      <c r="FA1009" s="53">
        <v>69.390600000000006</v>
      </c>
      <c r="FB1009" s="53">
        <v>68.065610000000007</v>
      </c>
      <c r="FC1009" s="53">
        <v>67.794430000000006</v>
      </c>
      <c r="FD1009" s="53">
        <v>69.569980000000001</v>
      </c>
      <c r="FE1009" s="53">
        <v>72.785060000000001</v>
      </c>
      <c r="FF1009" s="53">
        <v>76.335130000000007</v>
      </c>
      <c r="FG1009" s="53">
        <v>80.2179</v>
      </c>
      <c r="FH1009" s="53">
        <v>84.075119999999998</v>
      </c>
      <c r="FI1009" s="53">
        <v>87.428089999999997</v>
      </c>
      <c r="FJ1009" s="53">
        <v>90.005260000000007</v>
      </c>
      <c r="FK1009" s="53">
        <v>92.077420000000004</v>
      </c>
      <c r="FL1009" s="53">
        <v>93.510270000000006</v>
      </c>
      <c r="FM1009" s="53">
        <v>93.992810000000006</v>
      </c>
      <c r="FN1009" s="53">
        <v>93.419749999999993</v>
      </c>
      <c r="FO1009" s="53">
        <v>91.610680000000002</v>
      </c>
      <c r="FP1009" s="53">
        <v>88.548789999999997</v>
      </c>
      <c r="FQ1009" s="53">
        <v>84.715069999999997</v>
      </c>
      <c r="FR1009" s="53">
        <v>81.622749999999996</v>
      </c>
      <c r="FS1009" s="53">
        <v>79.260400000000004</v>
      </c>
      <c r="FT1009" s="53">
        <v>77.216999999999999</v>
      </c>
      <c r="FU1009" s="53">
        <v>389.2903</v>
      </c>
      <c r="FV1009" s="53">
        <v>5907.7039999999997</v>
      </c>
      <c r="FW1009" s="53">
        <v>169.75640000000001</v>
      </c>
      <c r="FX1009" s="53">
        <v>1</v>
      </c>
    </row>
    <row r="1010" spans="1:180" x14ac:dyDescent="0.3">
      <c r="A1010" t="s">
        <v>174</v>
      </c>
      <c r="B1010" t="s">
        <v>251</v>
      </c>
      <c r="C1010" t="s">
        <v>0</v>
      </c>
      <c r="D1010" t="s">
        <v>227</v>
      </c>
      <c r="E1010" t="s">
        <v>187</v>
      </c>
      <c r="F1010" t="s">
        <v>235</v>
      </c>
      <c r="G1010" t="s">
        <v>243</v>
      </c>
      <c r="H1010" s="53">
        <v>64</v>
      </c>
      <c r="I1010" s="53">
        <v>0.73867773000000003</v>
      </c>
      <c r="J1010" s="53">
        <v>0.75144896000000005</v>
      </c>
      <c r="K1010" s="53">
        <v>0.78626304000000002</v>
      </c>
      <c r="L1010" s="53">
        <v>0.77933567999999998</v>
      </c>
      <c r="M1010" s="53">
        <v>0.75876160000000004</v>
      </c>
      <c r="N1010" s="53">
        <v>0.72572800000000004</v>
      </c>
      <c r="O1010" s="53">
        <v>0.74084735999999995</v>
      </c>
      <c r="P1010" s="53">
        <v>0.79596928</v>
      </c>
      <c r="Q1010" s="53">
        <v>0.75830463999999997</v>
      </c>
      <c r="R1010" s="53">
        <v>0.76837376000000002</v>
      </c>
      <c r="S1010" s="53">
        <v>0.79891968000000002</v>
      </c>
      <c r="T1010" s="53">
        <v>0.94417792</v>
      </c>
      <c r="U1010" s="53">
        <v>1.0144966</v>
      </c>
      <c r="V1010" s="53">
        <v>1.0152562999999999</v>
      </c>
      <c r="W1010" s="53">
        <v>1.0144755000000001</v>
      </c>
      <c r="X1010" s="53">
        <v>0.91761535999999999</v>
      </c>
      <c r="Y1010" s="53">
        <v>0.77123200000000003</v>
      </c>
      <c r="Z1010" s="53">
        <v>0.63518669000000005</v>
      </c>
      <c r="AA1010" s="53">
        <v>0.53346853999999999</v>
      </c>
      <c r="AB1010" s="53">
        <v>0.36817151999999997</v>
      </c>
      <c r="AC1010" s="53">
        <v>0.43478714000000002</v>
      </c>
      <c r="AD1010" s="53">
        <v>0.59919226000000003</v>
      </c>
      <c r="AE1010" s="53">
        <v>0.69460096000000005</v>
      </c>
      <c r="AF1010" s="53">
        <v>0.76547712000000001</v>
      </c>
      <c r="AG1010" s="53">
        <v>-0.1550192</v>
      </c>
      <c r="AH1010" s="53">
        <v>-0.13940045000000001</v>
      </c>
      <c r="AI1010" s="53">
        <v>-0.11197312</v>
      </c>
      <c r="AJ1010" s="53">
        <v>-0.13806130999999999</v>
      </c>
      <c r="AK1010" s="53">
        <v>-0.14208333000000001</v>
      </c>
      <c r="AL1010" s="53">
        <v>-0.22807603000000001</v>
      </c>
      <c r="AM1010" s="53">
        <v>-0.3628807</v>
      </c>
      <c r="AN1010" s="53">
        <v>-0.41426982000000001</v>
      </c>
      <c r="AO1010" s="53">
        <v>-0.51766016000000004</v>
      </c>
      <c r="AP1010" s="53">
        <v>-0.54922426000000002</v>
      </c>
      <c r="AQ1010" s="53">
        <v>-0.55393574000000001</v>
      </c>
      <c r="AR1010" s="53">
        <v>-0.37741984000000001</v>
      </c>
      <c r="AS1010" s="53">
        <v>-0.27013619</v>
      </c>
      <c r="AT1010" s="53">
        <v>-0.24639904000000001</v>
      </c>
      <c r="AU1010" s="53">
        <v>-0.19725754000000001</v>
      </c>
      <c r="AV1010" s="53">
        <v>-0.19270213999999999</v>
      </c>
      <c r="AW1010" s="53">
        <v>-0.22267917000000001</v>
      </c>
      <c r="AX1010" s="53">
        <v>-0.26516640000000002</v>
      </c>
      <c r="AY1010" s="53">
        <v>-0.37941893999999998</v>
      </c>
      <c r="AZ1010" s="53">
        <v>-0.52086515</v>
      </c>
      <c r="BA1010" s="53">
        <v>-0.52792850999999996</v>
      </c>
      <c r="BB1010" s="53">
        <v>-0.39204549999999999</v>
      </c>
      <c r="BC1010" s="53">
        <v>-0.27881183999999998</v>
      </c>
      <c r="BD1010" s="53">
        <v>-0.18373786</v>
      </c>
      <c r="BE1010" s="53">
        <v>-5.4970970000000001E-2</v>
      </c>
      <c r="BF1010" s="53">
        <v>-2.853574E-2</v>
      </c>
      <c r="BG1010" s="53">
        <v>-1.6457500000000001E-3</v>
      </c>
      <c r="BH1010" s="53">
        <v>-2.799107E-2</v>
      </c>
      <c r="BI1010" s="53">
        <v>-3.7432699999999999E-2</v>
      </c>
      <c r="BJ1010" s="53">
        <v>-0.11537343999999999</v>
      </c>
      <c r="BK1010" s="53">
        <v>-0.24705715</v>
      </c>
      <c r="BL1010" s="53">
        <v>-0.29677734</v>
      </c>
      <c r="BM1010" s="53">
        <v>-0.38533413999999999</v>
      </c>
      <c r="BN1010" s="53">
        <v>-0.40248</v>
      </c>
      <c r="BO1010" s="53">
        <v>-0.39359526</v>
      </c>
      <c r="BP1010" s="53">
        <v>-0.22543392000000001</v>
      </c>
      <c r="BQ1010" s="53">
        <v>-0.12074573</v>
      </c>
      <c r="BR1010" s="53">
        <v>-9.0987650000000003E-2</v>
      </c>
      <c r="BS1010" s="53">
        <v>-4.0472660000000001E-2</v>
      </c>
      <c r="BT1010" s="53">
        <v>-5.5554659999999999E-2</v>
      </c>
      <c r="BU1010" s="53">
        <v>-0.10197613</v>
      </c>
      <c r="BV1010" s="53">
        <v>-0.13987155000000001</v>
      </c>
      <c r="BW1010" s="53">
        <v>-0.23951897999999999</v>
      </c>
      <c r="BX1010" s="53">
        <v>-0.37664357999999998</v>
      </c>
      <c r="BY1010" s="53">
        <v>-0.38892934000000001</v>
      </c>
      <c r="BZ1010" s="53">
        <v>-0.24849785999999999</v>
      </c>
      <c r="CA1010" s="53">
        <v>-0.13820666000000001</v>
      </c>
      <c r="CB1010" s="53">
        <v>-6.2302440000000001E-2</v>
      </c>
      <c r="CC1010" s="53">
        <v>1.4322140000000001E-2</v>
      </c>
      <c r="CD1010" s="53">
        <v>4.8248800000000001E-2</v>
      </c>
      <c r="CE1010" s="53">
        <v>7.4766659999999999E-2</v>
      </c>
      <c r="CF1010" s="53">
        <v>4.824324E-2</v>
      </c>
      <c r="CG1010" s="53">
        <v>3.5047990000000001E-2</v>
      </c>
      <c r="CH1010" s="53">
        <v>-3.7316000000000002E-2</v>
      </c>
      <c r="CI1010" s="53">
        <v>-0.16683814</v>
      </c>
      <c r="CJ1010" s="53">
        <v>-0.21540237000000001</v>
      </c>
      <c r="CK1010" s="53">
        <v>-0.29368557000000001</v>
      </c>
      <c r="CL1010" s="53">
        <v>-0.30084538</v>
      </c>
      <c r="CM1010" s="53">
        <v>-0.28254400000000002</v>
      </c>
      <c r="CN1010" s="53">
        <v>-0.1201689</v>
      </c>
      <c r="CO1010" s="53">
        <v>-1.7278390000000001E-2</v>
      </c>
      <c r="CP1010" s="53">
        <v>1.6649799999999999E-2</v>
      </c>
      <c r="CQ1010" s="53">
        <v>6.8116099999999999E-2</v>
      </c>
      <c r="CR1010" s="53">
        <v>3.9433280000000001E-2</v>
      </c>
      <c r="CS1010" s="53">
        <v>-1.8377560000000001E-2</v>
      </c>
      <c r="CT1010" s="53">
        <v>-5.3092710000000001E-2</v>
      </c>
      <c r="CU1010" s="53">
        <v>-0.14262469999999999</v>
      </c>
      <c r="CV1010" s="53">
        <v>-0.2767561</v>
      </c>
      <c r="CW1010" s="53">
        <v>-0.29265893999999998</v>
      </c>
      <c r="CX1010" s="53">
        <v>-0.14907718</v>
      </c>
      <c r="CY1010" s="53">
        <v>-4.0823930000000001E-2</v>
      </c>
      <c r="CZ1010" s="53">
        <v>2.1803369999999999E-2</v>
      </c>
      <c r="DA1010" s="53">
        <v>8.3615229999999999E-2</v>
      </c>
      <c r="DB1010" s="53">
        <v>0.12503333999999999</v>
      </c>
      <c r="DC1010" s="53">
        <v>0.15117907</v>
      </c>
      <c r="DD1010" s="53">
        <v>0.12447757</v>
      </c>
      <c r="DE1010" s="53">
        <v>0.1075287</v>
      </c>
      <c r="DF1010" s="53">
        <v>4.074146E-2</v>
      </c>
      <c r="DG1010" s="53">
        <v>-8.6619139999999997E-2</v>
      </c>
      <c r="DH1010" s="53">
        <v>-0.13402745999999999</v>
      </c>
      <c r="DI1010" s="53">
        <v>-0.20203699</v>
      </c>
      <c r="DJ1010" s="53">
        <v>-0.19921074999999999</v>
      </c>
      <c r="DK1010" s="53">
        <v>-0.17149267000000001</v>
      </c>
      <c r="DL1010" s="53">
        <v>-1.4903909999999999E-2</v>
      </c>
      <c r="DM1010" s="53">
        <v>8.6188989999999993E-2</v>
      </c>
      <c r="DN1010" s="53">
        <v>0.1242873</v>
      </c>
      <c r="DO1010" s="53">
        <v>0.17670477000000001</v>
      </c>
      <c r="DP1010" s="53">
        <v>0.13442118</v>
      </c>
      <c r="DQ1010" s="53">
        <v>6.5220990000000006E-2</v>
      </c>
      <c r="DR1010" s="53">
        <v>3.368612E-2</v>
      </c>
      <c r="DS1010" s="53">
        <v>-4.5730390000000003E-2</v>
      </c>
      <c r="DT1010" s="53">
        <v>-0.17686861000000001</v>
      </c>
      <c r="DU1010" s="53">
        <v>-0.19638854</v>
      </c>
      <c r="DV1010" s="53">
        <v>-4.9656489999999998E-2</v>
      </c>
      <c r="DW1010" s="53">
        <v>5.6558789999999998E-2</v>
      </c>
      <c r="DX1010" s="53">
        <v>0.10590918000000001</v>
      </c>
      <c r="DY1010" s="53">
        <v>0.18366347999999999</v>
      </c>
      <c r="DZ1010" s="53">
        <v>0.23589805</v>
      </c>
      <c r="EA1010" s="53">
        <v>0.26150643000000001</v>
      </c>
      <c r="EB1010" s="53">
        <v>0.23454778000000001</v>
      </c>
      <c r="EC1010" s="53">
        <v>0.21217933</v>
      </c>
      <c r="ED1010" s="53">
        <v>0.15344403000000001</v>
      </c>
      <c r="EE1010" s="53">
        <v>2.920437E-2</v>
      </c>
      <c r="EF1010" s="53">
        <v>-1.6534940000000001E-2</v>
      </c>
      <c r="EG1010" s="53">
        <v>-6.9710980000000006E-2</v>
      </c>
      <c r="EH1010" s="53">
        <v>-5.2466510000000001E-2</v>
      </c>
      <c r="EI1010" s="53">
        <v>-1.1152199999999999E-2</v>
      </c>
      <c r="EJ1010" s="53">
        <v>0.13708205000000001</v>
      </c>
      <c r="EK1010" s="53">
        <v>0.23557939</v>
      </c>
      <c r="EL1010" s="53">
        <v>0.27969869000000003</v>
      </c>
      <c r="EM1010" s="53">
        <v>0.33348966000000002</v>
      </c>
      <c r="EN1010" s="53">
        <v>0.2715687</v>
      </c>
      <c r="EO1010" s="53">
        <v>0.18592402999999999</v>
      </c>
      <c r="EP1010" s="53">
        <v>0.15898092999999999</v>
      </c>
      <c r="EQ1010" s="53">
        <v>9.4169539999999996E-2</v>
      </c>
      <c r="ER1010" s="53">
        <v>-3.2646960000000003E-2</v>
      </c>
      <c r="ES1010" s="53">
        <v>-5.7389370000000002E-2</v>
      </c>
      <c r="ET1010" s="53">
        <v>9.3891199999999994E-2</v>
      </c>
      <c r="EU1010" s="53">
        <v>0.19716396999999999</v>
      </c>
      <c r="EV1010" s="53">
        <v>0.22734463999999999</v>
      </c>
      <c r="EW1010" s="53">
        <v>68.919359999999998</v>
      </c>
      <c r="EX1010" s="53">
        <v>67.178889999999996</v>
      </c>
      <c r="EY1010" s="53">
        <v>65.613399999999999</v>
      </c>
      <c r="EZ1010" s="53">
        <v>64.270039999999995</v>
      </c>
      <c r="FA1010" s="53">
        <v>62.998539999999998</v>
      </c>
      <c r="FB1010" s="53">
        <v>61.948189999999997</v>
      </c>
      <c r="FC1010" s="53">
        <v>62.380989999999997</v>
      </c>
      <c r="FD1010" s="53">
        <v>65.099459999999993</v>
      </c>
      <c r="FE1010" s="53">
        <v>68.685239999999993</v>
      </c>
      <c r="FF1010" s="53">
        <v>72.248540000000006</v>
      </c>
      <c r="FG1010" s="53">
        <v>75.911289999999994</v>
      </c>
      <c r="FH1010" s="53">
        <v>79.354839999999996</v>
      </c>
      <c r="FI1010" s="53">
        <v>82.551320000000004</v>
      </c>
      <c r="FJ1010" s="53">
        <v>85.28837</v>
      </c>
      <c r="FK1010" s="53">
        <v>87.607529999999997</v>
      </c>
      <c r="FL1010" s="53">
        <v>89.419110000000003</v>
      </c>
      <c r="FM1010" s="53">
        <v>90.260509999999996</v>
      </c>
      <c r="FN1010" s="53">
        <v>89.98509</v>
      </c>
      <c r="FO1010" s="53">
        <v>88.391980000000004</v>
      </c>
      <c r="FP1010" s="53">
        <v>85.216279999999998</v>
      </c>
      <c r="FQ1010" s="53">
        <v>80.191599999999994</v>
      </c>
      <c r="FR1010" s="53">
        <v>76.002440000000007</v>
      </c>
      <c r="FS1010" s="53">
        <v>72.771749999999997</v>
      </c>
      <c r="FT1010" s="53">
        <v>70.592619999999997</v>
      </c>
      <c r="FU1010" s="53">
        <v>93</v>
      </c>
      <c r="FV1010" s="53">
        <v>983.5249</v>
      </c>
      <c r="FW1010" s="53">
        <v>80.390590000000003</v>
      </c>
      <c r="FX1010" s="53">
        <v>1</v>
      </c>
    </row>
    <row r="1011" spans="1:180" x14ac:dyDescent="0.3">
      <c r="A1011" t="s">
        <v>174</v>
      </c>
      <c r="B1011" t="s">
        <v>251</v>
      </c>
      <c r="C1011" t="s">
        <v>0</v>
      </c>
      <c r="D1011" t="s">
        <v>248</v>
      </c>
      <c r="E1011" t="s">
        <v>190</v>
      </c>
      <c r="F1011" t="s">
        <v>235</v>
      </c>
      <c r="G1011" t="s">
        <v>243</v>
      </c>
      <c r="H1011" s="53">
        <v>64</v>
      </c>
      <c r="I1011" s="53">
        <v>0.37969562000000001</v>
      </c>
      <c r="J1011" s="53">
        <v>0.39677370000000001</v>
      </c>
      <c r="K1011" s="53">
        <v>0.44334681999999997</v>
      </c>
      <c r="L1011" s="53">
        <v>0.43607066</v>
      </c>
      <c r="M1011" s="53">
        <v>0.44230918000000002</v>
      </c>
      <c r="N1011" s="53">
        <v>0.40849594</v>
      </c>
      <c r="O1011" s="53">
        <v>0.40996653</v>
      </c>
      <c r="P1011" s="53">
        <v>0.41444544</v>
      </c>
      <c r="Q1011" s="53">
        <v>0.36872287999999998</v>
      </c>
      <c r="R1011" s="53">
        <v>0.33457766</v>
      </c>
      <c r="S1011" s="53">
        <v>0.38014482999999999</v>
      </c>
      <c r="T1011" s="53">
        <v>0.37345146000000001</v>
      </c>
      <c r="U1011" s="53">
        <v>0.4020551</v>
      </c>
      <c r="V1011" s="53">
        <v>0.40341023999999998</v>
      </c>
      <c r="W1011" s="53">
        <v>0.40765862000000003</v>
      </c>
      <c r="X1011" s="53">
        <v>0.39926508999999999</v>
      </c>
      <c r="Y1011" s="53">
        <v>0.40490925</v>
      </c>
      <c r="Z1011" s="53">
        <v>0.40988153999999999</v>
      </c>
      <c r="AA1011" s="53">
        <v>0.36928864</v>
      </c>
      <c r="AB1011" s="53">
        <v>0.35231417999999998</v>
      </c>
      <c r="AC1011" s="53">
        <v>0.38407321999999999</v>
      </c>
      <c r="AD1011" s="53">
        <v>0.34880979000000001</v>
      </c>
      <c r="AE1011" s="53">
        <v>0.37118950000000001</v>
      </c>
      <c r="AF1011" s="53">
        <v>0.34932678</v>
      </c>
      <c r="AG1011" s="53">
        <v>-0.12730143999999999</v>
      </c>
      <c r="AH1011" s="53">
        <v>-0.1130041</v>
      </c>
      <c r="AI1011" s="53">
        <v>-9.3782660000000004E-2</v>
      </c>
      <c r="AJ1011" s="53">
        <v>-0.11448442</v>
      </c>
      <c r="AK1011" s="53">
        <v>-0.10690272000000001</v>
      </c>
      <c r="AL1011" s="53">
        <v>-0.10345338</v>
      </c>
      <c r="AM1011" s="53">
        <v>-0.10342931</v>
      </c>
      <c r="AN1011" s="53">
        <v>-0.12251296</v>
      </c>
      <c r="AO1011" s="53">
        <v>-0.18237389000000001</v>
      </c>
      <c r="AP1011" s="53">
        <v>-0.20339053000000001</v>
      </c>
      <c r="AQ1011" s="53">
        <v>-0.11867308999999999</v>
      </c>
      <c r="AR1011" s="53">
        <v>-0.13016800000000001</v>
      </c>
      <c r="AS1011" s="53">
        <v>-0.1177216</v>
      </c>
      <c r="AT1011" s="53">
        <v>-0.11989331</v>
      </c>
      <c r="AU1011" s="53">
        <v>-0.11428012999999999</v>
      </c>
      <c r="AV1011" s="53">
        <v>-0.10742867</v>
      </c>
      <c r="AW1011" s="53">
        <v>-0.11145536</v>
      </c>
      <c r="AX1011" s="53">
        <v>-0.10780729999999999</v>
      </c>
      <c r="AY1011" s="53">
        <v>-0.11142131</v>
      </c>
      <c r="AZ1011" s="53">
        <v>-0.12528723</v>
      </c>
      <c r="BA1011" s="53">
        <v>-0.16135699000000001</v>
      </c>
      <c r="BB1011" s="53">
        <v>-0.18000736000000001</v>
      </c>
      <c r="BC1011" s="53">
        <v>-0.12941715000000001</v>
      </c>
      <c r="BD1011" s="53">
        <v>-0.15268454000000001</v>
      </c>
      <c r="BE1011" s="53">
        <v>-3.9998310000000002E-2</v>
      </c>
      <c r="BF1011" s="53">
        <v>-2.554903E-2</v>
      </c>
      <c r="BG1011" s="53">
        <v>-3.1361800000000001E-3</v>
      </c>
      <c r="BH1011" s="53">
        <v>-2.3852209999999999E-2</v>
      </c>
      <c r="BI1011" s="53">
        <v>-2.0167419999999998E-2</v>
      </c>
      <c r="BJ1011" s="53">
        <v>-1.8143050000000001E-2</v>
      </c>
      <c r="BK1011" s="53">
        <v>-1.7414510000000001E-2</v>
      </c>
      <c r="BL1011" s="53">
        <v>-3.185553E-2</v>
      </c>
      <c r="BM1011" s="53">
        <v>-9.1604030000000003E-2</v>
      </c>
      <c r="BN1011" s="53">
        <v>-0.11769907</v>
      </c>
      <c r="BO1011" s="53">
        <v>-3.669095E-2</v>
      </c>
      <c r="BP1011" s="53">
        <v>-4.756954E-2</v>
      </c>
      <c r="BQ1011" s="53">
        <v>-3.294072E-2</v>
      </c>
      <c r="BR1011" s="53">
        <v>-3.632142E-2</v>
      </c>
      <c r="BS1011" s="53">
        <v>-2.9688160000000002E-2</v>
      </c>
      <c r="BT1011" s="53">
        <v>-2.3139969999999999E-2</v>
      </c>
      <c r="BU1011" s="53">
        <v>-2.7143520000000001E-2</v>
      </c>
      <c r="BV1011" s="53">
        <v>-2.3619000000000001E-2</v>
      </c>
      <c r="BW1011" s="53">
        <v>-2.4878589999999999E-2</v>
      </c>
      <c r="BX1011" s="53">
        <v>-3.7784770000000002E-2</v>
      </c>
      <c r="BY1011" s="53">
        <v>-6.9768960000000005E-2</v>
      </c>
      <c r="BZ1011" s="53">
        <v>-9.1730110000000004E-2</v>
      </c>
      <c r="CA1011" s="53">
        <v>-4.7621289999999997E-2</v>
      </c>
      <c r="CB1011" s="53">
        <v>-6.956909E-2</v>
      </c>
      <c r="CC1011" s="53">
        <v>2.0467579999999999E-2</v>
      </c>
      <c r="CD1011" s="53">
        <v>3.50221E-2</v>
      </c>
      <c r="CE1011" s="53">
        <v>5.964527E-2</v>
      </c>
      <c r="CF1011" s="53">
        <v>3.8919370000000002E-2</v>
      </c>
      <c r="CG1011" s="53">
        <v>3.9905169999999997E-2</v>
      </c>
      <c r="CH1011" s="53">
        <v>4.0942600000000003E-2</v>
      </c>
      <c r="CI1011" s="53">
        <v>4.2159099999999998E-2</v>
      </c>
      <c r="CJ1011" s="53">
        <v>3.0933539999999999E-2</v>
      </c>
      <c r="CK1011" s="53">
        <v>-2.8737100000000002E-2</v>
      </c>
      <c r="CL1011" s="53">
        <v>-5.8349480000000002E-2</v>
      </c>
      <c r="CM1011" s="53">
        <v>2.0089639999999999E-2</v>
      </c>
      <c r="CN1011" s="53">
        <v>9.6379299999999994E-3</v>
      </c>
      <c r="CO1011" s="53">
        <v>2.5778260000000001E-2</v>
      </c>
      <c r="CP1011" s="53">
        <v>2.1560220000000001E-2</v>
      </c>
      <c r="CQ1011" s="53">
        <v>2.889999E-2</v>
      </c>
      <c r="CR1011" s="53">
        <v>3.5238129999999999E-2</v>
      </c>
      <c r="CS1011" s="53">
        <v>3.1250590000000002E-2</v>
      </c>
      <c r="CT1011" s="53">
        <v>3.4689560000000001E-2</v>
      </c>
      <c r="CU1011" s="53">
        <v>3.5060609999999999E-2</v>
      </c>
      <c r="CV1011" s="53">
        <v>2.281917E-2</v>
      </c>
      <c r="CW1011" s="53">
        <v>-6.3353699999999999E-3</v>
      </c>
      <c r="CX1011" s="53">
        <v>-3.058957E-2</v>
      </c>
      <c r="CY1011" s="53">
        <v>9.03027E-3</v>
      </c>
      <c r="CZ1011" s="53">
        <v>-1.200356E-2</v>
      </c>
      <c r="DA1011" s="53">
        <v>8.0933439999999995E-2</v>
      </c>
      <c r="DB1011" s="53">
        <v>9.5593220000000007E-2</v>
      </c>
      <c r="DC1011" s="53">
        <v>0.12242675</v>
      </c>
      <c r="DD1011" s="53">
        <v>0.10169093999999999</v>
      </c>
      <c r="DE1011" s="53">
        <v>9.9977789999999997E-2</v>
      </c>
      <c r="DF1011" s="53">
        <v>0.10002822</v>
      </c>
      <c r="DG1011" s="53">
        <v>0.10173267</v>
      </c>
      <c r="DH1011" s="53">
        <v>9.3722620000000006E-2</v>
      </c>
      <c r="DI1011" s="53">
        <v>3.4129819999999998E-2</v>
      </c>
      <c r="DJ1011" s="53">
        <v>1.0001400000000001E-3</v>
      </c>
      <c r="DK1011" s="53">
        <v>7.6870209999999994E-2</v>
      </c>
      <c r="DL1011" s="53">
        <v>6.6845379999999996E-2</v>
      </c>
      <c r="DM1011" s="53">
        <v>8.4497219999999998E-2</v>
      </c>
      <c r="DN1011" s="53">
        <v>7.9441860000000003E-2</v>
      </c>
      <c r="DO1011" s="53">
        <v>8.7488129999999997E-2</v>
      </c>
      <c r="DP1011" s="53">
        <v>9.3616260000000007E-2</v>
      </c>
      <c r="DQ1011" s="53">
        <v>8.9644669999999996E-2</v>
      </c>
      <c r="DR1011" s="53">
        <v>9.2998140000000007E-2</v>
      </c>
      <c r="DS1011" s="53">
        <v>9.4999810000000004E-2</v>
      </c>
      <c r="DT1011" s="53">
        <v>8.34231E-2</v>
      </c>
      <c r="DU1011" s="53">
        <v>5.7098210000000003E-2</v>
      </c>
      <c r="DV1011" s="53">
        <v>3.0550999999999998E-2</v>
      </c>
      <c r="DW1011" s="53">
        <v>6.5681859999999995E-2</v>
      </c>
      <c r="DX1011" s="53">
        <v>4.5561949999999997E-2</v>
      </c>
      <c r="DY1011" s="53">
        <v>0.16823659999999999</v>
      </c>
      <c r="DZ1011" s="53">
        <v>0.18304831999999999</v>
      </c>
      <c r="EA1011" s="53">
        <v>0.21307314999999999</v>
      </c>
      <c r="EB1011" s="53">
        <v>0.19232314</v>
      </c>
      <c r="EC1011" s="53">
        <v>0.18671309</v>
      </c>
      <c r="ED1011" s="53">
        <v>0.18533856000000001</v>
      </c>
      <c r="EE1011" s="53">
        <v>0.18774752</v>
      </c>
      <c r="EF1011" s="53">
        <v>0.18438009999999999</v>
      </c>
      <c r="EG1011" s="53">
        <v>0.12489965</v>
      </c>
      <c r="EH1011" s="53">
        <v>8.6691580000000004E-2</v>
      </c>
      <c r="EI1011" s="53">
        <v>0.15885235</v>
      </c>
      <c r="EJ1011" s="53">
        <v>0.14944389999999999</v>
      </c>
      <c r="EK1011" s="53">
        <v>0.16927813999999999</v>
      </c>
      <c r="EL1011" s="53">
        <v>0.16301376000000001</v>
      </c>
      <c r="EM1011" s="53">
        <v>0.17208013</v>
      </c>
      <c r="EN1011" s="53">
        <v>0.17790496</v>
      </c>
      <c r="EO1011" s="53">
        <v>0.17395653999999999</v>
      </c>
      <c r="EP1011" s="53">
        <v>0.17718643000000001</v>
      </c>
      <c r="EQ1011" s="53">
        <v>0.18154253000000001</v>
      </c>
      <c r="ER1011" s="53">
        <v>0.17092563</v>
      </c>
      <c r="ES1011" s="53">
        <v>0.14868621000000001</v>
      </c>
      <c r="ET1011" s="53">
        <v>0.11882822</v>
      </c>
      <c r="EU1011" s="53">
        <v>0.14747769999999999</v>
      </c>
      <c r="EV1011" s="53">
        <v>0.12867744</v>
      </c>
      <c r="EW1011" s="53">
        <v>67.577659999999995</v>
      </c>
      <c r="EX1011" s="53">
        <v>66.116489999999999</v>
      </c>
      <c r="EY1011" s="53">
        <v>64.770009999999999</v>
      </c>
      <c r="EZ1011" s="53">
        <v>63.399039999999999</v>
      </c>
      <c r="FA1011" s="53">
        <v>62.324370000000002</v>
      </c>
      <c r="FB1011" s="53">
        <v>60.93967</v>
      </c>
      <c r="FC1011" s="53">
        <v>60.019710000000003</v>
      </c>
      <c r="FD1011" s="53">
        <v>61.090200000000003</v>
      </c>
      <c r="FE1011" s="53">
        <v>65.669060000000002</v>
      </c>
      <c r="FF1011" s="53">
        <v>70.404420000000002</v>
      </c>
      <c r="FG1011" s="53">
        <v>75.238950000000003</v>
      </c>
      <c r="FH1011" s="53">
        <v>79.047790000000006</v>
      </c>
      <c r="FI1011" s="53">
        <v>82.619479999999996</v>
      </c>
      <c r="FJ1011" s="53">
        <v>85.607529999999997</v>
      </c>
      <c r="FK1011" s="53">
        <v>87.886499999999998</v>
      </c>
      <c r="FL1011" s="53">
        <v>89.327960000000004</v>
      </c>
      <c r="FM1011" s="53">
        <v>89.943250000000006</v>
      </c>
      <c r="FN1011" s="53">
        <v>89.049580000000006</v>
      </c>
      <c r="FO1011" s="53">
        <v>86.034049999999993</v>
      </c>
      <c r="FP1011" s="53">
        <v>80.689369999999997</v>
      </c>
      <c r="FQ1011" s="53">
        <v>76.409199999999998</v>
      </c>
      <c r="FR1011" s="53">
        <v>73.292109999999994</v>
      </c>
      <c r="FS1011" s="53">
        <v>71.214449999999999</v>
      </c>
      <c r="FT1011" s="53">
        <v>69.359620000000007</v>
      </c>
      <c r="FU1011" s="53">
        <v>93</v>
      </c>
      <c r="FV1011" s="53">
        <v>573.82680000000005</v>
      </c>
      <c r="FW1011" s="53">
        <v>68.840410000000006</v>
      </c>
      <c r="FX1011" s="53">
        <v>1</v>
      </c>
    </row>
    <row r="1012" spans="1:180" x14ac:dyDescent="0.3">
      <c r="A1012" t="s">
        <v>174</v>
      </c>
      <c r="B1012" t="s">
        <v>251</v>
      </c>
      <c r="C1012" t="s">
        <v>0</v>
      </c>
      <c r="D1012" t="s">
        <v>227</v>
      </c>
      <c r="E1012" t="s">
        <v>188</v>
      </c>
      <c r="F1012" t="s">
        <v>235</v>
      </c>
      <c r="G1012" t="s">
        <v>243</v>
      </c>
      <c r="H1012" s="53">
        <v>64</v>
      </c>
      <c r="I1012" s="53">
        <v>0.66103613000000006</v>
      </c>
      <c r="J1012" s="53">
        <v>0.66569920000000005</v>
      </c>
      <c r="K1012" s="53">
        <v>0.70309504</v>
      </c>
      <c r="L1012" s="53">
        <v>0.69868224000000001</v>
      </c>
      <c r="M1012" s="53">
        <v>0.68917055999999999</v>
      </c>
      <c r="N1012" s="53">
        <v>0.71315711999999998</v>
      </c>
      <c r="O1012" s="53">
        <v>0.79395199999999999</v>
      </c>
      <c r="P1012" s="53">
        <v>0.83352895999999999</v>
      </c>
      <c r="Q1012" s="53">
        <v>0.85607743999999997</v>
      </c>
      <c r="R1012" s="53">
        <v>0.84339712</v>
      </c>
      <c r="S1012" s="53">
        <v>0.85744191999999997</v>
      </c>
      <c r="T1012" s="53">
        <v>0.95851967999999999</v>
      </c>
      <c r="U1012" s="53">
        <v>1.0863981</v>
      </c>
      <c r="V1012" s="53">
        <v>1.0443058999999999</v>
      </c>
      <c r="W1012" s="53">
        <v>0.99738495999999999</v>
      </c>
      <c r="X1012" s="53">
        <v>0.89408383999999996</v>
      </c>
      <c r="Y1012" s="53">
        <v>0.83738559999999995</v>
      </c>
      <c r="Z1012" s="53">
        <v>0.77874047999999996</v>
      </c>
      <c r="AA1012" s="53">
        <v>0.70013376000000005</v>
      </c>
      <c r="AB1012" s="53">
        <v>0.46435020999999999</v>
      </c>
      <c r="AC1012" s="53">
        <v>0.48875104000000003</v>
      </c>
      <c r="AD1012" s="53">
        <v>0.51161555000000003</v>
      </c>
      <c r="AE1012" s="53">
        <v>0.55933626000000003</v>
      </c>
      <c r="AF1012" s="53">
        <v>0.57227085</v>
      </c>
      <c r="AG1012" s="53">
        <v>-0.26229172000000001</v>
      </c>
      <c r="AH1012" s="53">
        <v>-0.25870944000000001</v>
      </c>
      <c r="AI1012" s="53">
        <v>-0.22424037999999999</v>
      </c>
      <c r="AJ1012" s="53">
        <v>-0.23346597999999999</v>
      </c>
      <c r="AK1012" s="53">
        <v>-0.23492608000000001</v>
      </c>
      <c r="AL1012" s="53">
        <v>-0.23673037</v>
      </c>
      <c r="AM1012" s="53">
        <v>-0.35090905999999999</v>
      </c>
      <c r="AN1012" s="53">
        <v>-0.39659647999999997</v>
      </c>
      <c r="AO1012" s="53">
        <v>-0.39418195</v>
      </c>
      <c r="AP1012" s="53">
        <v>-0.47842285000000001</v>
      </c>
      <c r="AQ1012" s="53">
        <v>-0.54152243</v>
      </c>
      <c r="AR1012" s="53">
        <v>-0.35538399999999998</v>
      </c>
      <c r="AS1012" s="53">
        <v>-0.17448826000000001</v>
      </c>
      <c r="AT1012" s="53">
        <v>-0.19106861</v>
      </c>
      <c r="AU1012" s="53">
        <v>-0.19475692999999999</v>
      </c>
      <c r="AV1012" s="53">
        <v>-0.21784058000000001</v>
      </c>
      <c r="AW1012" s="53">
        <v>-0.15740915</v>
      </c>
      <c r="AX1012" s="53">
        <v>-0.11383552</v>
      </c>
      <c r="AY1012" s="53">
        <v>-0.18762221000000001</v>
      </c>
      <c r="AZ1012" s="53">
        <v>-0.41516646000000001</v>
      </c>
      <c r="BA1012" s="53">
        <v>-0.47534053999999998</v>
      </c>
      <c r="BB1012" s="53">
        <v>-0.48847878</v>
      </c>
      <c r="BC1012" s="53">
        <v>-0.46290266000000002</v>
      </c>
      <c r="BD1012" s="53">
        <v>-0.44629632000000002</v>
      </c>
      <c r="BE1012" s="53">
        <v>-0.15589919999999999</v>
      </c>
      <c r="BF1012" s="53">
        <v>-0.13718079999999999</v>
      </c>
      <c r="BG1012" s="53">
        <v>-0.10264998</v>
      </c>
      <c r="BH1012" s="53">
        <v>-0.1123687</v>
      </c>
      <c r="BI1012" s="53">
        <v>-0.11514931</v>
      </c>
      <c r="BJ1012" s="53">
        <v>-0.11783034000000001</v>
      </c>
      <c r="BK1012" s="53">
        <v>-0.22142803</v>
      </c>
      <c r="BL1012" s="53">
        <v>-0.26038181999999999</v>
      </c>
      <c r="BM1012" s="53">
        <v>-0.25745126000000002</v>
      </c>
      <c r="BN1012" s="53">
        <v>-0.31695181</v>
      </c>
      <c r="BO1012" s="53">
        <v>-0.34525036999999997</v>
      </c>
      <c r="BP1012" s="53">
        <v>-0.18396058000000001</v>
      </c>
      <c r="BQ1012" s="53">
        <v>-1.9153819999999998E-2</v>
      </c>
      <c r="BR1012" s="53">
        <v>-3.5280369999999998E-2</v>
      </c>
      <c r="BS1012" s="53">
        <v>-4.0348740000000001E-2</v>
      </c>
      <c r="BT1012" s="53">
        <v>-7.2502339999999998E-2</v>
      </c>
      <c r="BU1012" s="53">
        <v>-2.284893E-2</v>
      </c>
      <c r="BV1012" s="53">
        <v>1.381873E-2</v>
      </c>
      <c r="BW1012" s="53">
        <v>-6.4871170000000006E-2</v>
      </c>
      <c r="BX1012" s="53">
        <v>-0.27498323000000002</v>
      </c>
      <c r="BY1012" s="53">
        <v>-0.34246509000000003</v>
      </c>
      <c r="BZ1012" s="53">
        <v>-0.35281868999999999</v>
      </c>
      <c r="CA1012" s="53">
        <v>-0.30175954999999999</v>
      </c>
      <c r="CB1012" s="53">
        <v>-0.28803628999999997</v>
      </c>
      <c r="CC1012" s="53">
        <v>-8.2212099999999996E-2</v>
      </c>
      <c r="CD1012" s="53">
        <v>-5.3010370000000001E-2</v>
      </c>
      <c r="CE1012" s="53">
        <v>-1.8436839999999999E-2</v>
      </c>
      <c r="CF1012" s="53">
        <v>-2.8497069999999999E-2</v>
      </c>
      <c r="CG1012" s="53">
        <v>-3.219226E-2</v>
      </c>
      <c r="CH1012" s="53">
        <v>-3.548051E-2</v>
      </c>
      <c r="CI1012" s="53">
        <v>-0.13174981999999999</v>
      </c>
      <c r="CJ1012" s="53">
        <v>-0.16603994</v>
      </c>
      <c r="CK1012" s="53">
        <v>-0.16275194000000001</v>
      </c>
      <c r="CL1012" s="53">
        <v>-0.20511744000000001</v>
      </c>
      <c r="CM1012" s="53">
        <v>-0.20931295999999999</v>
      </c>
      <c r="CN1012" s="53">
        <v>-6.5233219999999995E-2</v>
      </c>
      <c r="CO1012" s="53">
        <v>8.8430339999999996E-2</v>
      </c>
      <c r="CP1012" s="53">
        <v>7.261811E-2</v>
      </c>
      <c r="CQ1012" s="53">
        <v>6.6593920000000001E-2</v>
      </c>
      <c r="CR1012" s="53">
        <v>2.8158519999999999E-2</v>
      </c>
      <c r="CS1012" s="53">
        <v>7.0347069999999998E-2</v>
      </c>
      <c r="CT1012" s="53">
        <v>0.10223168000000001</v>
      </c>
      <c r="CU1012" s="53">
        <v>2.014577E-2</v>
      </c>
      <c r="CV1012" s="53">
        <v>-0.17789273999999999</v>
      </c>
      <c r="CW1012" s="53">
        <v>-0.25043589999999999</v>
      </c>
      <c r="CX1012" s="53">
        <v>-0.25886086000000003</v>
      </c>
      <c r="CY1012" s="53">
        <v>-0.19015225999999999</v>
      </c>
      <c r="CZ1012" s="53">
        <v>-0.17842591999999999</v>
      </c>
      <c r="DA1012" s="53">
        <v>-8.5249599999999998E-3</v>
      </c>
      <c r="DB1012" s="53">
        <v>3.116002E-2</v>
      </c>
      <c r="DC1012" s="53">
        <v>6.5776319999999999E-2</v>
      </c>
      <c r="DD1012" s="53">
        <v>5.5374560000000003E-2</v>
      </c>
      <c r="DE1012" s="53">
        <v>5.0764789999999997E-2</v>
      </c>
      <c r="DF1012" s="53">
        <v>4.6869309999999997E-2</v>
      </c>
      <c r="DG1012" s="53">
        <v>-4.2071650000000002E-2</v>
      </c>
      <c r="DH1012" s="53">
        <v>-7.1698109999999995E-2</v>
      </c>
      <c r="DI1012" s="53">
        <v>-6.8052669999999996E-2</v>
      </c>
      <c r="DJ1012" s="53">
        <v>-9.3283140000000001E-2</v>
      </c>
      <c r="DK1012" s="53">
        <v>-7.3375549999999998E-2</v>
      </c>
      <c r="DL1012" s="53">
        <v>5.3494130000000001E-2</v>
      </c>
      <c r="DM1012" s="53">
        <v>0.19601446</v>
      </c>
      <c r="DN1012" s="53">
        <v>0.18051660999999999</v>
      </c>
      <c r="DO1012" s="53">
        <v>0.17353658</v>
      </c>
      <c r="DP1012" s="53">
        <v>0.12881933000000001</v>
      </c>
      <c r="DQ1012" s="53">
        <v>0.16354304</v>
      </c>
      <c r="DR1012" s="53">
        <v>0.19064460999999999</v>
      </c>
      <c r="DS1012" s="53">
        <v>0.10516275</v>
      </c>
      <c r="DT1012" s="53">
        <v>-8.0802299999999994E-2</v>
      </c>
      <c r="DU1012" s="53">
        <v>-0.15840672</v>
      </c>
      <c r="DV1012" s="53">
        <v>-0.1649031</v>
      </c>
      <c r="DW1012" s="53">
        <v>-7.8545019999999993E-2</v>
      </c>
      <c r="DX1012" s="53">
        <v>-6.8815490000000007E-2</v>
      </c>
      <c r="DY1012" s="53">
        <v>9.786752E-2</v>
      </c>
      <c r="DZ1012" s="53">
        <v>0.15268870000000001</v>
      </c>
      <c r="EA1012" s="53">
        <v>0.18736665999999999</v>
      </c>
      <c r="EB1012" s="53">
        <v>0.17647187</v>
      </c>
      <c r="EC1012" s="53">
        <v>0.17054157</v>
      </c>
      <c r="ED1012" s="53">
        <v>0.16576941000000001</v>
      </c>
      <c r="EE1012" s="53">
        <v>8.7409410000000007E-2</v>
      </c>
      <c r="EF1012" s="53">
        <v>6.4516539999999997E-2</v>
      </c>
      <c r="EG1012" s="53">
        <v>6.8678080000000002E-2</v>
      </c>
      <c r="EH1012" s="53">
        <v>6.8187899999999996E-2</v>
      </c>
      <c r="EI1012" s="53">
        <v>0.12289651</v>
      </c>
      <c r="EJ1012" s="53">
        <v>0.22491757000000001</v>
      </c>
      <c r="EK1012" s="53">
        <v>0.35134885999999999</v>
      </c>
      <c r="EL1012" s="53">
        <v>0.33630483</v>
      </c>
      <c r="EM1012" s="53">
        <v>0.32794477</v>
      </c>
      <c r="EN1012" s="53">
        <v>0.27415762999999999</v>
      </c>
      <c r="EO1012" s="53">
        <v>0.29810330000000002</v>
      </c>
      <c r="EP1012" s="53">
        <v>0.31829888000000001</v>
      </c>
      <c r="EQ1012" s="53">
        <v>0.22791373000000001</v>
      </c>
      <c r="ER1012" s="53">
        <v>5.9380950000000002E-2</v>
      </c>
      <c r="ES1012" s="53">
        <v>-2.5531229999999999E-2</v>
      </c>
      <c r="ET1012" s="53">
        <v>-2.924295E-2</v>
      </c>
      <c r="EU1012" s="53">
        <v>8.259814E-2</v>
      </c>
      <c r="EV1012" s="53">
        <v>8.9444540000000003E-2</v>
      </c>
      <c r="EW1012" s="53">
        <v>72.351770000000002</v>
      </c>
      <c r="EX1012" s="53">
        <v>70.394260000000003</v>
      </c>
      <c r="EY1012" s="53">
        <v>68.786990000000003</v>
      </c>
      <c r="EZ1012" s="53">
        <v>67.300049999999999</v>
      </c>
      <c r="FA1012" s="53">
        <v>65.962879999999998</v>
      </c>
      <c r="FB1012" s="53">
        <v>64.867639999999994</v>
      </c>
      <c r="FC1012" s="53">
        <v>64.668719999999993</v>
      </c>
      <c r="FD1012" s="53">
        <v>66.947519999999997</v>
      </c>
      <c r="FE1012" s="53">
        <v>70.736310000000003</v>
      </c>
      <c r="FF1012" s="53">
        <v>74.524060000000006</v>
      </c>
      <c r="FG1012" s="53">
        <v>78.539169999999999</v>
      </c>
      <c r="FH1012" s="53">
        <v>82.489249999999998</v>
      </c>
      <c r="FI1012" s="53">
        <v>86.086529999999996</v>
      </c>
      <c r="FJ1012" s="53">
        <v>89.388630000000006</v>
      </c>
      <c r="FK1012" s="53">
        <v>92.13261</v>
      </c>
      <c r="FL1012" s="53">
        <v>94.345110000000005</v>
      </c>
      <c r="FM1012" s="53">
        <v>95.700710000000001</v>
      </c>
      <c r="FN1012" s="53">
        <v>95.716329999999999</v>
      </c>
      <c r="FO1012" s="53">
        <v>93.959299999999999</v>
      </c>
      <c r="FP1012" s="53">
        <v>90.440089999999998</v>
      </c>
      <c r="FQ1012" s="53">
        <v>85.174610000000001</v>
      </c>
      <c r="FR1012" s="53">
        <v>80.682029999999997</v>
      </c>
      <c r="FS1012" s="53">
        <v>77.239369999999994</v>
      </c>
      <c r="FT1012" s="53">
        <v>74.828220000000002</v>
      </c>
      <c r="FU1012" s="53">
        <v>93</v>
      </c>
      <c r="FV1012" s="53">
        <v>1022.761</v>
      </c>
      <c r="FW1012" s="53">
        <v>74.855149999999995</v>
      </c>
      <c r="FX1012" s="53">
        <v>1</v>
      </c>
    </row>
    <row r="1013" spans="1:180" x14ac:dyDescent="0.3">
      <c r="A1013" t="s">
        <v>174</v>
      </c>
      <c r="B1013" t="s">
        <v>251</v>
      </c>
      <c r="C1013" t="s">
        <v>0</v>
      </c>
      <c r="D1013" t="s">
        <v>248</v>
      </c>
      <c r="E1013" t="s">
        <v>189</v>
      </c>
      <c r="F1013" t="s">
        <v>235</v>
      </c>
      <c r="G1013" t="s">
        <v>243</v>
      </c>
      <c r="H1013" s="53">
        <v>64</v>
      </c>
      <c r="I1013" s="53">
        <v>0.43044736</v>
      </c>
      <c r="J1013" s="53">
        <v>0.37149997000000001</v>
      </c>
      <c r="K1013" s="53">
        <v>0.37592441999999998</v>
      </c>
      <c r="L1013" s="53">
        <v>0.38331994000000003</v>
      </c>
      <c r="M1013" s="53">
        <v>0.35822335999999999</v>
      </c>
      <c r="N1013" s="53">
        <v>0.36010637000000001</v>
      </c>
      <c r="O1013" s="53">
        <v>0.43954362000000002</v>
      </c>
      <c r="P1013" s="53">
        <v>0.44947071999999999</v>
      </c>
      <c r="Q1013" s="53">
        <v>0.43585375999999998</v>
      </c>
      <c r="R1013" s="53">
        <v>0.38141818</v>
      </c>
      <c r="S1013" s="53">
        <v>0.36784851000000002</v>
      </c>
      <c r="T1013" s="53">
        <v>0.30155538999999998</v>
      </c>
      <c r="U1013" s="53">
        <v>0.39721202999999999</v>
      </c>
      <c r="V1013" s="53">
        <v>0.39482925000000002</v>
      </c>
      <c r="W1013" s="53">
        <v>0.35274323000000002</v>
      </c>
      <c r="X1013" s="53">
        <v>0.24921894</v>
      </c>
      <c r="Y1013" s="53">
        <v>0.25859226000000002</v>
      </c>
      <c r="Z1013" s="53">
        <v>0.22928863999999999</v>
      </c>
      <c r="AA1013" s="53">
        <v>0.17225587000000001</v>
      </c>
      <c r="AB1013" s="53">
        <v>0.10884243</v>
      </c>
      <c r="AC1013" s="53">
        <v>0.15989357000000001</v>
      </c>
      <c r="AD1013" s="53">
        <v>0.17856364999999999</v>
      </c>
      <c r="AE1013" s="53">
        <v>0.27067289999999999</v>
      </c>
      <c r="AF1013" s="53">
        <v>0.23254527999999999</v>
      </c>
      <c r="AG1013" s="53">
        <v>-0.31009006</v>
      </c>
      <c r="AH1013" s="53">
        <v>-0.36777562000000003</v>
      </c>
      <c r="AI1013" s="53">
        <v>-0.35883878000000002</v>
      </c>
      <c r="AJ1013" s="53">
        <v>-0.35802566000000002</v>
      </c>
      <c r="AK1013" s="53">
        <v>-0.38565722000000002</v>
      </c>
      <c r="AL1013" s="53">
        <v>-0.38846509000000001</v>
      </c>
      <c r="AM1013" s="53">
        <v>-0.37520320000000001</v>
      </c>
      <c r="AN1013" s="53">
        <v>-0.41377829999999999</v>
      </c>
      <c r="AO1013" s="53">
        <v>-0.41222170000000002</v>
      </c>
      <c r="AP1013" s="53">
        <v>-0.47130061000000001</v>
      </c>
      <c r="AQ1013" s="53">
        <v>-0.50173318</v>
      </c>
      <c r="AR1013" s="53">
        <v>-0.51586213999999997</v>
      </c>
      <c r="AS1013" s="53">
        <v>-0.38304269000000002</v>
      </c>
      <c r="AT1013" s="53">
        <v>-0.37862349000000001</v>
      </c>
      <c r="AU1013" s="53">
        <v>-0.41802162999999998</v>
      </c>
      <c r="AV1013" s="53">
        <v>-0.49426086000000002</v>
      </c>
      <c r="AW1013" s="53">
        <v>-0.45980012999999997</v>
      </c>
      <c r="AX1013" s="53">
        <v>-0.44499027000000002</v>
      </c>
      <c r="AY1013" s="53">
        <v>-0.48641983999999999</v>
      </c>
      <c r="AZ1013" s="53">
        <v>-0.51478111999999998</v>
      </c>
      <c r="BA1013" s="53">
        <v>-0.53203621999999995</v>
      </c>
      <c r="BB1013" s="53">
        <v>-0.56495353999999998</v>
      </c>
      <c r="BC1013" s="53">
        <v>-0.44896050999999998</v>
      </c>
      <c r="BD1013" s="53">
        <v>-0.49665189999999998</v>
      </c>
      <c r="BE1013" s="53">
        <v>-0.1777321</v>
      </c>
      <c r="BF1013" s="53">
        <v>-0.22713504000000001</v>
      </c>
      <c r="BG1013" s="53">
        <v>-0.22060505999999999</v>
      </c>
      <c r="BH1013" s="53">
        <v>-0.22025325000000001</v>
      </c>
      <c r="BI1013" s="53">
        <v>-0.24841299</v>
      </c>
      <c r="BJ1013" s="53">
        <v>-0.24282131000000001</v>
      </c>
      <c r="BK1013" s="53">
        <v>-0.22382137999999999</v>
      </c>
      <c r="BL1013" s="53">
        <v>-0.25576557</v>
      </c>
      <c r="BM1013" s="53">
        <v>-0.25831354000000001</v>
      </c>
      <c r="BN1013" s="53">
        <v>-0.30654239999999999</v>
      </c>
      <c r="BO1013" s="53">
        <v>-0.32789760000000001</v>
      </c>
      <c r="BP1013" s="53">
        <v>-0.34896287999999998</v>
      </c>
      <c r="BQ1013" s="53">
        <v>-0.22920293999999999</v>
      </c>
      <c r="BR1013" s="53">
        <v>-0.22585619000000001</v>
      </c>
      <c r="BS1013" s="53">
        <v>-0.26586438000000001</v>
      </c>
      <c r="BT1013" s="53">
        <v>-0.34902130999999997</v>
      </c>
      <c r="BU1013" s="53">
        <v>-0.31541522999999999</v>
      </c>
      <c r="BV1013" s="53">
        <v>-0.29858899</v>
      </c>
      <c r="BW1013" s="53">
        <v>-0.34922291</v>
      </c>
      <c r="BX1013" s="53">
        <v>-0.37626662</v>
      </c>
      <c r="BY1013" s="53">
        <v>-0.40168038</v>
      </c>
      <c r="BZ1013" s="53">
        <v>-0.41320883000000003</v>
      </c>
      <c r="CA1013" s="53">
        <v>-0.30540653000000001</v>
      </c>
      <c r="CB1013" s="53">
        <v>-0.35045978</v>
      </c>
      <c r="CC1013" s="53">
        <v>-8.6061380000000007E-2</v>
      </c>
      <c r="CD1013" s="53">
        <v>-0.12972787</v>
      </c>
      <c r="CE1013" s="53">
        <v>-0.12486483</v>
      </c>
      <c r="CF1013" s="53">
        <v>-0.12483245</v>
      </c>
      <c r="CG1013" s="53">
        <v>-0.15335802000000001</v>
      </c>
      <c r="CH1013" s="53">
        <v>-0.14194886000000001</v>
      </c>
      <c r="CI1013" s="53">
        <v>-0.11897478</v>
      </c>
      <c r="CJ1013" s="53">
        <v>-0.14632645999999999</v>
      </c>
      <c r="CK1013" s="53">
        <v>-0.15171725</v>
      </c>
      <c r="CL1013" s="53">
        <v>-0.19243136</v>
      </c>
      <c r="CM1013" s="53">
        <v>-0.20749965000000001</v>
      </c>
      <c r="CN1013" s="53">
        <v>-0.23336889999999999</v>
      </c>
      <c r="CO1013" s="53">
        <v>-0.12265402</v>
      </c>
      <c r="CP1013" s="53">
        <v>-0.12005005000000001</v>
      </c>
      <c r="CQ1013" s="53">
        <v>-0.16048076999999999</v>
      </c>
      <c r="CR1013" s="53">
        <v>-0.24842886</v>
      </c>
      <c r="CS1013" s="53">
        <v>-0.21541472</v>
      </c>
      <c r="CT1013" s="53">
        <v>-0.19719186999999999</v>
      </c>
      <c r="CU1013" s="53">
        <v>-0.25420077000000002</v>
      </c>
      <c r="CV1013" s="53">
        <v>-0.28033190000000002</v>
      </c>
      <c r="CW1013" s="53">
        <v>-0.31139629000000002</v>
      </c>
      <c r="CX1013" s="53">
        <v>-0.30811084999999999</v>
      </c>
      <c r="CY1013" s="53">
        <v>-0.20598150000000001</v>
      </c>
      <c r="CZ1013" s="53">
        <v>-0.24920749</v>
      </c>
      <c r="DA1013" s="53">
        <v>5.6093699999999998E-3</v>
      </c>
      <c r="DB1013" s="53">
        <v>-3.2320679999999997E-2</v>
      </c>
      <c r="DC1013" s="53">
        <v>-2.9124629999999999E-2</v>
      </c>
      <c r="DD1013" s="53">
        <v>-2.9411710000000001E-2</v>
      </c>
      <c r="DE1013" s="53">
        <v>-5.8303109999999998E-2</v>
      </c>
      <c r="DF1013" s="53">
        <v>-4.1076429999999997E-2</v>
      </c>
      <c r="DG1013" s="53">
        <v>-1.4128170000000001E-2</v>
      </c>
      <c r="DH1013" s="53">
        <v>-3.6887330000000003E-2</v>
      </c>
      <c r="DI1013" s="53">
        <v>-4.512091E-2</v>
      </c>
      <c r="DJ1013" s="53">
        <v>-7.8320319999999999E-2</v>
      </c>
      <c r="DK1013" s="53">
        <v>-8.7101629999999999E-2</v>
      </c>
      <c r="DL1013" s="53">
        <v>-0.11777498</v>
      </c>
      <c r="DM1013" s="53">
        <v>-1.6105069999999999E-2</v>
      </c>
      <c r="DN1013" s="53">
        <v>-1.424387E-2</v>
      </c>
      <c r="DO1013" s="53">
        <v>-5.5097090000000001E-2</v>
      </c>
      <c r="DP1013" s="53">
        <v>-0.14783642</v>
      </c>
      <c r="DQ1013" s="53">
        <v>-0.11541421</v>
      </c>
      <c r="DR1013" s="53">
        <v>-9.5794749999999998E-2</v>
      </c>
      <c r="DS1013" s="53">
        <v>-0.15917861999999999</v>
      </c>
      <c r="DT1013" s="53">
        <v>-0.18439712</v>
      </c>
      <c r="DU1013" s="53">
        <v>-0.22111226</v>
      </c>
      <c r="DV1013" s="53">
        <v>-0.20301293000000001</v>
      </c>
      <c r="DW1013" s="53">
        <v>-0.10655642</v>
      </c>
      <c r="DX1013" s="53">
        <v>-0.14795526000000001</v>
      </c>
      <c r="DY1013" s="53">
        <v>0.13796736000000001</v>
      </c>
      <c r="DZ1013" s="53">
        <v>0.10831981</v>
      </c>
      <c r="EA1013" s="53">
        <v>0.10910905999999999</v>
      </c>
      <c r="EB1013" s="53">
        <v>0.1083607</v>
      </c>
      <c r="EC1013" s="53">
        <v>7.8941120000000004E-2</v>
      </c>
      <c r="ED1013" s="53">
        <v>0.10456736</v>
      </c>
      <c r="EE1013" s="53">
        <v>0.13725362999999999</v>
      </c>
      <c r="EF1013" s="53">
        <v>0.12112538</v>
      </c>
      <c r="EG1013" s="53">
        <v>0.10878726</v>
      </c>
      <c r="EH1013" s="53">
        <v>8.6437890000000003E-2</v>
      </c>
      <c r="EI1013" s="53">
        <v>8.6733950000000004E-2</v>
      </c>
      <c r="EJ1013" s="53">
        <v>4.9124279999999999E-2</v>
      </c>
      <c r="EK1013" s="53">
        <v>0.13773466000000001</v>
      </c>
      <c r="EL1013" s="53">
        <v>0.13852339</v>
      </c>
      <c r="EM1013" s="53">
        <v>9.7060160000000006E-2</v>
      </c>
      <c r="EN1013" s="53">
        <v>-2.5969000000000001E-3</v>
      </c>
      <c r="EO1013" s="53">
        <v>2.897071E-2</v>
      </c>
      <c r="EP1013" s="53">
        <v>5.060655E-2</v>
      </c>
      <c r="EQ1013" s="53">
        <v>-2.19817E-2</v>
      </c>
      <c r="ER1013" s="53">
        <v>-4.5882600000000003E-2</v>
      </c>
      <c r="ES1013" s="53">
        <v>-9.0756420000000004E-2</v>
      </c>
      <c r="ET1013" s="53">
        <v>-5.1268189999999998E-2</v>
      </c>
      <c r="EU1013" s="53">
        <v>3.6997559999999999E-2</v>
      </c>
      <c r="EV1013" s="53">
        <v>-1.76308E-3</v>
      </c>
      <c r="EW1013" s="53">
        <v>72.124849999999995</v>
      </c>
      <c r="EX1013" s="53">
        <v>70.265240000000006</v>
      </c>
      <c r="EY1013" s="53">
        <v>68.777180000000001</v>
      </c>
      <c r="EZ1013" s="53">
        <v>67.675030000000007</v>
      </c>
      <c r="FA1013" s="53">
        <v>66.748500000000007</v>
      </c>
      <c r="FB1013" s="53">
        <v>65.164869999999993</v>
      </c>
      <c r="FC1013" s="53">
        <v>64.158900000000003</v>
      </c>
      <c r="FD1013" s="53">
        <v>65.532849999999996</v>
      </c>
      <c r="FE1013" s="53">
        <v>69.275989999999993</v>
      </c>
      <c r="FF1013" s="53">
        <v>73.617679999999993</v>
      </c>
      <c r="FG1013" s="53">
        <v>78.176820000000006</v>
      </c>
      <c r="FH1013" s="53">
        <v>82.140379999999993</v>
      </c>
      <c r="FI1013" s="53">
        <v>85.546000000000006</v>
      </c>
      <c r="FJ1013" s="53">
        <v>88.535839999999993</v>
      </c>
      <c r="FK1013" s="53">
        <v>91.194149999999993</v>
      </c>
      <c r="FL1013" s="53">
        <v>92.931299999999993</v>
      </c>
      <c r="FM1013" s="53">
        <v>93.980879999999999</v>
      </c>
      <c r="FN1013" s="53">
        <v>93.207890000000006</v>
      </c>
      <c r="FO1013" s="53">
        <v>90.866780000000006</v>
      </c>
      <c r="FP1013" s="53">
        <v>86.456990000000005</v>
      </c>
      <c r="FQ1013" s="53">
        <v>81.401439999999994</v>
      </c>
      <c r="FR1013" s="53">
        <v>77.70729</v>
      </c>
      <c r="FS1013" s="53">
        <v>75.191760000000002</v>
      </c>
      <c r="FT1013" s="53">
        <v>73.10454</v>
      </c>
      <c r="FU1013" s="53">
        <v>93</v>
      </c>
      <c r="FV1013" s="53">
        <v>718.2518</v>
      </c>
      <c r="FW1013" s="53">
        <v>69.659040000000005</v>
      </c>
      <c r="FX1013" s="53">
        <v>1</v>
      </c>
    </row>
    <row r="1014" spans="1:180" x14ac:dyDescent="0.3">
      <c r="A1014" t="s">
        <v>174</v>
      </c>
      <c r="B1014" t="s">
        <v>251</v>
      </c>
      <c r="C1014" t="s">
        <v>0</v>
      </c>
      <c r="D1014" t="s">
        <v>248</v>
      </c>
      <c r="E1014" t="s">
        <v>188</v>
      </c>
      <c r="F1014" t="s">
        <v>235</v>
      </c>
      <c r="G1014" t="s">
        <v>243</v>
      </c>
      <c r="H1014" s="53">
        <v>64</v>
      </c>
      <c r="I1014" s="53">
        <v>0.79676928999999996</v>
      </c>
      <c r="J1014" s="53">
        <v>0.78501951999999997</v>
      </c>
      <c r="K1014" s="53">
        <v>0.79411712000000001</v>
      </c>
      <c r="L1014" s="53">
        <v>0.78523136000000004</v>
      </c>
      <c r="M1014" s="53">
        <v>0.76665664</v>
      </c>
      <c r="N1014" s="53">
        <v>0.73713088000000004</v>
      </c>
      <c r="O1014" s="53">
        <v>0.7380352</v>
      </c>
      <c r="P1014" s="53">
        <v>0.75067583999999998</v>
      </c>
      <c r="Q1014" s="53">
        <v>0.71369855999999998</v>
      </c>
      <c r="R1014" s="53">
        <v>0.59156914999999999</v>
      </c>
      <c r="S1014" s="53">
        <v>0.50635763</v>
      </c>
      <c r="T1014" s="53">
        <v>0.59019642000000005</v>
      </c>
      <c r="U1014" s="53">
        <v>0.79145023999999997</v>
      </c>
      <c r="V1014" s="53">
        <v>0.76879936000000004</v>
      </c>
      <c r="W1014" s="53">
        <v>0.73405184000000001</v>
      </c>
      <c r="X1014" s="53">
        <v>0.67589887999999998</v>
      </c>
      <c r="Y1014" s="53">
        <v>0.64370559999999999</v>
      </c>
      <c r="Z1014" s="53">
        <v>0.58605138999999995</v>
      </c>
      <c r="AA1014" s="53">
        <v>0.54490713999999996</v>
      </c>
      <c r="AB1014" s="53">
        <v>0.4503568</v>
      </c>
      <c r="AC1014" s="53">
        <v>0.46019322000000001</v>
      </c>
      <c r="AD1014" s="53">
        <v>0.47551315</v>
      </c>
      <c r="AE1014" s="53">
        <v>0.49417062</v>
      </c>
      <c r="AF1014" s="53">
        <v>0.50337452999999999</v>
      </c>
      <c r="AG1014" s="53">
        <v>-0.19476883</v>
      </c>
      <c r="AH1014" s="53">
        <v>-0.20905165000000001</v>
      </c>
      <c r="AI1014" s="53">
        <v>-0.21320045000000001</v>
      </c>
      <c r="AJ1014" s="53">
        <v>-0.23825958</v>
      </c>
      <c r="AK1014" s="53">
        <v>-0.28392147000000001</v>
      </c>
      <c r="AL1014" s="53">
        <v>-0.31900947000000002</v>
      </c>
      <c r="AM1014" s="53">
        <v>-0.50591635000000001</v>
      </c>
      <c r="AN1014" s="53">
        <v>-0.54608915000000002</v>
      </c>
      <c r="AO1014" s="53">
        <v>-0.56376793999999997</v>
      </c>
      <c r="AP1014" s="53">
        <v>-0.72695615999999996</v>
      </c>
      <c r="AQ1014" s="53">
        <v>-0.82420992000000004</v>
      </c>
      <c r="AR1014" s="53">
        <v>-0.60965586999999999</v>
      </c>
      <c r="AS1014" s="53">
        <v>-0.34425413999999999</v>
      </c>
      <c r="AT1014" s="53">
        <v>-0.34287462000000002</v>
      </c>
      <c r="AU1014" s="53">
        <v>-0.33803161999999998</v>
      </c>
      <c r="AV1014" s="53">
        <v>-0.34667629</v>
      </c>
      <c r="AW1014" s="53">
        <v>-0.30038674999999998</v>
      </c>
      <c r="AX1014" s="53">
        <v>-0.31207301999999998</v>
      </c>
      <c r="AY1014" s="53">
        <v>-0.37074246</v>
      </c>
      <c r="AZ1014" s="53">
        <v>-0.44928941</v>
      </c>
      <c r="BA1014" s="53">
        <v>-0.52719238000000002</v>
      </c>
      <c r="BB1014" s="53">
        <v>-0.54463282999999996</v>
      </c>
      <c r="BC1014" s="53">
        <v>-0.57876128000000004</v>
      </c>
      <c r="BD1014" s="53">
        <v>-0.56540115000000002</v>
      </c>
      <c r="BE1014" s="53">
        <v>-8.6234050000000007E-2</v>
      </c>
      <c r="BF1014" s="53">
        <v>-8.9202180000000006E-2</v>
      </c>
      <c r="BG1014" s="53">
        <v>-8.7660160000000001E-2</v>
      </c>
      <c r="BH1014" s="53">
        <v>-0.11191686000000001</v>
      </c>
      <c r="BI1014" s="53">
        <v>-0.15564127999999999</v>
      </c>
      <c r="BJ1014" s="53">
        <v>-0.19079264000000001</v>
      </c>
      <c r="BK1014" s="53">
        <v>-0.35946886</v>
      </c>
      <c r="BL1014" s="53">
        <v>-0.38673043000000001</v>
      </c>
      <c r="BM1014" s="53">
        <v>-0.40111162</v>
      </c>
      <c r="BN1014" s="53">
        <v>-0.55443385999999995</v>
      </c>
      <c r="BO1014" s="53">
        <v>-0.62367558000000001</v>
      </c>
      <c r="BP1014" s="53">
        <v>-0.44495149000000001</v>
      </c>
      <c r="BQ1014" s="53">
        <v>-0.20015148999999999</v>
      </c>
      <c r="BR1014" s="53">
        <v>-0.19961203</v>
      </c>
      <c r="BS1014" s="53">
        <v>-0.19147706</v>
      </c>
      <c r="BT1014" s="53">
        <v>-0.20755501000000001</v>
      </c>
      <c r="BU1014" s="53">
        <v>-0.16940607999999999</v>
      </c>
      <c r="BV1014" s="53">
        <v>-0.18075226</v>
      </c>
      <c r="BW1014" s="53">
        <v>-0.23403225999999999</v>
      </c>
      <c r="BX1014" s="53">
        <v>-0.29840589000000001</v>
      </c>
      <c r="BY1014" s="53">
        <v>-0.38642233999999998</v>
      </c>
      <c r="BZ1014" s="53">
        <v>-0.40766643000000002</v>
      </c>
      <c r="CA1014" s="53">
        <v>-0.39732717000000001</v>
      </c>
      <c r="CB1014" s="53">
        <v>-0.38352243000000003</v>
      </c>
      <c r="CC1014" s="53">
        <v>-1.1063170000000001E-2</v>
      </c>
      <c r="CD1014" s="53">
        <v>-6.1947499999999997E-3</v>
      </c>
      <c r="CE1014" s="53">
        <v>-7.113E-4</v>
      </c>
      <c r="CF1014" s="53">
        <v>-2.4412300000000001E-2</v>
      </c>
      <c r="CG1014" s="53">
        <v>-6.6794820000000005E-2</v>
      </c>
      <c r="CH1014" s="53">
        <v>-0.10199008</v>
      </c>
      <c r="CI1014" s="53">
        <v>-0.25803980999999998</v>
      </c>
      <c r="CJ1014" s="53">
        <v>-0.27635904</v>
      </c>
      <c r="CK1014" s="53">
        <v>-0.28845631999999999</v>
      </c>
      <c r="CL1014" s="53">
        <v>-0.43494534000000001</v>
      </c>
      <c r="CM1014" s="53">
        <v>-0.48478618000000001</v>
      </c>
      <c r="CN1014" s="53">
        <v>-0.33087776000000002</v>
      </c>
      <c r="CO1014" s="53">
        <v>-0.10034637</v>
      </c>
      <c r="CP1014" s="53">
        <v>-0.1003888</v>
      </c>
      <c r="CQ1014" s="53">
        <v>-8.9973819999999996E-2</v>
      </c>
      <c r="CR1014" s="53">
        <v>-0.11120006</v>
      </c>
      <c r="CS1014" s="53">
        <v>-7.8689220000000004E-2</v>
      </c>
      <c r="CT1014" s="53">
        <v>-8.9799870000000004E-2</v>
      </c>
      <c r="CU1014" s="53">
        <v>-0.13934714000000001</v>
      </c>
      <c r="CV1014" s="53">
        <v>-0.19390445000000001</v>
      </c>
      <c r="CW1014" s="53">
        <v>-0.28892543999999998</v>
      </c>
      <c r="CX1014" s="53">
        <v>-0.31280390000000002</v>
      </c>
      <c r="CY1014" s="53">
        <v>-0.27166649999999998</v>
      </c>
      <c r="CZ1014" s="53">
        <v>-0.25755386000000002</v>
      </c>
      <c r="DA1014" s="53">
        <v>6.4107709999999998E-2</v>
      </c>
      <c r="DB1014" s="53">
        <v>7.681267E-2</v>
      </c>
      <c r="DC1014" s="53">
        <v>8.623757E-2</v>
      </c>
      <c r="DD1014" s="53">
        <v>6.3092280000000001E-2</v>
      </c>
      <c r="DE1014" s="53">
        <v>2.2051669999999999E-2</v>
      </c>
      <c r="DF1014" s="53">
        <v>-1.318746E-2</v>
      </c>
      <c r="DG1014" s="53">
        <v>-0.15661069</v>
      </c>
      <c r="DH1014" s="53">
        <v>-0.16598764999999999</v>
      </c>
      <c r="DI1014" s="53">
        <v>-0.17580102</v>
      </c>
      <c r="DJ1014" s="53">
        <v>-0.31545683000000002</v>
      </c>
      <c r="DK1014" s="53">
        <v>-0.3458967</v>
      </c>
      <c r="DL1014" s="53">
        <v>-0.21680397000000001</v>
      </c>
      <c r="DM1014" s="53">
        <v>-5.4131000000000003E-4</v>
      </c>
      <c r="DN1014" s="53">
        <v>-1.1655599999999999E-3</v>
      </c>
      <c r="DO1014" s="53">
        <v>1.152942E-2</v>
      </c>
      <c r="DP1014" s="53">
        <v>-1.484506E-2</v>
      </c>
      <c r="DQ1014" s="53">
        <v>1.202758E-2</v>
      </c>
      <c r="DR1014" s="53">
        <v>1.1524700000000001E-3</v>
      </c>
      <c r="DS1014" s="53">
        <v>-4.4662050000000002E-2</v>
      </c>
      <c r="DT1014" s="53">
        <v>-8.9403010000000005E-2</v>
      </c>
      <c r="DU1014" s="53">
        <v>-0.19142854000000001</v>
      </c>
      <c r="DV1014" s="53">
        <v>-0.21794137999999999</v>
      </c>
      <c r="DW1014" s="53">
        <v>-0.14600576000000001</v>
      </c>
      <c r="DX1014" s="53">
        <v>-0.13158528</v>
      </c>
      <c r="DY1014" s="53">
        <v>0.1726425</v>
      </c>
      <c r="DZ1014" s="53">
        <v>0.19666214000000001</v>
      </c>
      <c r="EA1014" s="53">
        <v>0.21177786000000001</v>
      </c>
      <c r="EB1014" s="53">
        <v>0.18943500999999999</v>
      </c>
      <c r="EC1014" s="53">
        <v>0.15033189999999999</v>
      </c>
      <c r="ED1014" s="53">
        <v>0.11502938</v>
      </c>
      <c r="EE1014" s="53">
        <v>-1.0163210000000001E-2</v>
      </c>
      <c r="EF1014" s="53">
        <v>-6.62892E-3</v>
      </c>
      <c r="EG1014" s="53">
        <v>-1.314471E-2</v>
      </c>
      <c r="EH1014" s="53">
        <v>-0.14293439999999999</v>
      </c>
      <c r="EI1014" s="53">
        <v>-0.14536242999999999</v>
      </c>
      <c r="EJ1014" s="53">
        <v>-5.2099600000000003E-2</v>
      </c>
      <c r="EK1014" s="53">
        <v>0.14356134000000001</v>
      </c>
      <c r="EL1014" s="53">
        <v>0.14209701999999999</v>
      </c>
      <c r="EM1014" s="53">
        <v>0.15808396999999999</v>
      </c>
      <c r="EN1014" s="53">
        <v>0.12427622000000001</v>
      </c>
      <c r="EO1014" s="53">
        <v>0.14300826</v>
      </c>
      <c r="EP1014" s="53">
        <v>0.13247322</v>
      </c>
      <c r="EQ1014" s="53">
        <v>9.2048190000000002E-2</v>
      </c>
      <c r="ER1014" s="53">
        <v>6.1480519999999997E-2</v>
      </c>
      <c r="ES1014" s="53">
        <v>-5.0658479999999999E-2</v>
      </c>
      <c r="ET1014" s="53">
        <v>-8.0974980000000002E-2</v>
      </c>
      <c r="EU1014" s="53">
        <v>3.5428330000000001E-2</v>
      </c>
      <c r="EV1014" s="53">
        <v>5.0293400000000002E-2</v>
      </c>
      <c r="EW1014" s="53">
        <v>76.048389999999998</v>
      </c>
      <c r="EX1014" s="53">
        <v>74.00806</v>
      </c>
      <c r="EY1014" s="53">
        <v>72.160219999999995</v>
      </c>
      <c r="EZ1014" s="53">
        <v>70.632260000000002</v>
      </c>
      <c r="FA1014" s="53">
        <v>69.016130000000004</v>
      </c>
      <c r="FB1014" s="53">
        <v>67.258610000000004</v>
      </c>
      <c r="FC1014" s="53">
        <v>67.024190000000004</v>
      </c>
      <c r="FD1014" s="53">
        <v>69.012370000000004</v>
      </c>
      <c r="FE1014" s="53">
        <v>72.833870000000005</v>
      </c>
      <c r="FF1014" s="53">
        <v>76.910219999999995</v>
      </c>
      <c r="FG1014" s="53">
        <v>81.089780000000005</v>
      </c>
      <c r="FH1014" s="53">
        <v>85.043009999999995</v>
      </c>
      <c r="FI1014" s="53">
        <v>88.610759999999999</v>
      </c>
      <c r="FJ1014" s="53">
        <v>91.913979999999995</v>
      </c>
      <c r="FK1014" s="53">
        <v>94.75591</v>
      </c>
      <c r="FL1014" s="53">
        <v>97.110209999999995</v>
      </c>
      <c r="FM1014" s="53">
        <v>98.363439999999997</v>
      </c>
      <c r="FN1014" s="53">
        <v>98.072580000000002</v>
      </c>
      <c r="FO1014" s="53">
        <v>96.095699999999994</v>
      </c>
      <c r="FP1014" s="53">
        <v>92.219350000000006</v>
      </c>
      <c r="FQ1014" s="53">
        <v>87.00591</v>
      </c>
      <c r="FR1014" s="53">
        <v>82.606449999999995</v>
      </c>
      <c r="FS1014" s="53">
        <v>79.606989999999996</v>
      </c>
      <c r="FT1014" s="53">
        <v>77.369900000000001</v>
      </c>
      <c r="FU1014" s="53">
        <v>93</v>
      </c>
      <c r="FV1014" s="53">
        <v>1022.761</v>
      </c>
      <c r="FW1014" s="53">
        <v>74.855149999999995</v>
      </c>
      <c r="FX1014" s="53">
        <v>1</v>
      </c>
    </row>
    <row r="1015" spans="1:180" x14ac:dyDescent="0.3">
      <c r="A1015" t="s">
        <v>174</v>
      </c>
      <c r="B1015" t="s">
        <v>251</v>
      </c>
      <c r="C1015" t="s">
        <v>0</v>
      </c>
      <c r="D1015" t="s">
        <v>227</v>
      </c>
      <c r="E1015" t="s">
        <v>189</v>
      </c>
      <c r="F1015" t="s">
        <v>235</v>
      </c>
      <c r="G1015" t="s">
        <v>243</v>
      </c>
      <c r="H1015" s="53">
        <v>64</v>
      </c>
      <c r="I1015" s="53">
        <v>0.52247241</v>
      </c>
      <c r="J1015" s="53">
        <v>0.50206770999999994</v>
      </c>
      <c r="K1015" s="53">
        <v>0.52837279999999998</v>
      </c>
      <c r="L1015" s="53">
        <v>0.56541766000000004</v>
      </c>
      <c r="M1015" s="53">
        <v>0.56084018999999996</v>
      </c>
      <c r="N1015" s="53">
        <v>0.61418463999999995</v>
      </c>
      <c r="O1015" s="53">
        <v>0.70305600000000001</v>
      </c>
      <c r="P1015" s="53">
        <v>0.73669567999999996</v>
      </c>
      <c r="Q1015" s="53">
        <v>0.71750272000000004</v>
      </c>
      <c r="R1015" s="53">
        <v>0.69636160000000003</v>
      </c>
      <c r="S1015" s="53">
        <v>0.6587904</v>
      </c>
      <c r="T1015" s="53">
        <v>0.70266943999999998</v>
      </c>
      <c r="U1015" s="53">
        <v>0.77416256000000006</v>
      </c>
      <c r="V1015" s="53">
        <v>0.72826239999999998</v>
      </c>
      <c r="W1015" s="53">
        <v>0.71832384000000005</v>
      </c>
      <c r="X1015" s="53">
        <v>0.59480378</v>
      </c>
      <c r="Y1015" s="53">
        <v>0.58914822</v>
      </c>
      <c r="Z1015" s="53">
        <v>0.55593946000000005</v>
      </c>
      <c r="AA1015" s="53">
        <v>0.48503315000000002</v>
      </c>
      <c r="AB1015" s="53">
        <v>0.40278931000000001</v>
      </c>
      <c r="AC1015" s="53">
        <v>0.44627270000000002</v>
      </c>
      <c r="AD1015" s="53">
        <v>0.43698541000000002</v>
      </c>
      <c r="AE1015" s="53">
        <v>0.52711142</v>
      </c>
      <c r="AF1015" s="53">
        <v>0.54042053999999995</v>
      </c>
      <c r="AG1015" s="53">
        <v>-0.21900813</v>
      </c>
      <c r="AH1015" s="53">
        <v>-0.24371557999999999</v>
      </c>
      <c r="AI1015" s="53">
        <v>-0.22021189999999999</v>
      </c>
      <c r="AJ1015" s="53">
        <v>-0.19709964999999999</v>
      </c>
      <c r="AK1015" s="53">
        <v>-0.2009049</v>
      </c>
      <c r="AL1015" s="53">
        <v>-0.13972831999999999</v>
      </c>
      <c r="AM1015" s="53">
        <v>-0.15643213</v>
      </c>
      <c r="AN1015" s="53">
        <v>-0.21698265999999999</v>
      </c>
      <c r="AO1015" s="53">
        <v>-0.27381811</v>
      </c>
      <c r="AP1015" s="53">
        <v>-0.31858725999999998</v>
      </c>
      <c r="AQ1015" s="53">
        <v>-0.41117401999999997</v>
      </c>
      <c r="AR1015" s="53">
        <v>-0.35229938999999999</v>
      </c>
      <c r="AS1015" s="53">
        <v>-0.18947974000000001</v>
      </c>
      <c r="AT1015" s="53">
        <v>-0.22583545999999999</v>
      </c>
      <c r="AU1015" s="53">
        <v>-0.21860282</v>
      </c>
      <c r="AV1015" s="53">
        <v>-0.28347661000000002</v>
      </c>
      <c r="AW1015" s="53">
        <v>-0.21342330000000001</v>
      </c>
      <c r="AX1015" s="53">
        <v>-0.16609721999999999</v>
      </c>
      <c r="AY1015" s="53">
        <v>-0.22307494</v>
      </c>
      <c r="AZ1015" s="53">
        <v>-0.27585914</v>
      </c>
      <c r="BA1015" s="53">
        <v>-0.31070573000000001</v>
      </c>
      <c r="BB1015" s="53">
        <v>-0.37666157</v>
      </c>
      <c r="BC1015" s="53">
        <v>-0.27090246000000001</v>
      </c>
      <c r="BD1015" s="53">
        <v>-0.26257522999999999</v>
      </c>
      <c r="BE1015" s="53">
        <v>-0.10337344</v>
      </c>
      <c r="BF1015" s="53">
        <v>-0.11803238000000001</v>
      </c>
      <c r="BG1015" s="53">
        <v>-9.5325820000000006E-2</v>
      </c>
      <c r="BH1015" s="53">
        <v>-7.1454589999999998E-2</v>
      </c>
      <c r="BI1015" s="53">
        <v>-7.6428609999999994E-2</v>
      </c>
      <c r="BJ1015" s="53">
        <v>-2.1388069999999999E-2</v>
      </c>
      <c r="BK1015" s="53">
        <v>-2.8241530000000001E-2</v>
      </c>
      <c r="BL1015" s="53">
        <v>-8.2710339999999993E-2</v>
      </c>
      <c r="BM1015" s="53">
        <v>-0.14148582000000001</v>
      </c>
      <c r="BN1015" s="53">
        <v>-0.16789573999999999</v>
      </c>
      <c r="BO1015" s="53">
        <v>-0.23977101000000001</v>
      </c>
      <c r="BP1015" s="53">
        <v>-0.18019858999999999</v>
      </c>
      <c r="BQ1015" s="53">
        <v>-5.6205890000000001E-2</v>
      </c>
      <c r="BR1015" s="53">
        <v>-9.0619710000000006E-2</v>
      </c>
      <c r="BS1015" s="53">
        <v>-8.0349950000000003E-2</v>
      </c>
      <c r="BT1015" s="53">
        <v>-0.15289984000000001</v>
      </c>
      <c r="BU1015" s="53">
        <v>-8.5591680000000003E-2</v>
      </c>
      <c r="BV1015" s="53">
        <v>-4.091583E-2</v>
      </c>
      <c r="BW1015" s="53">
        <v>-9.9527169999999998E-2</v>
      </c>
      <c r="BX1015" s="53">
        <v>-0.14757971</v>
      </c>
      <c r="BY1015" s="53">
        <v>-0.18854546999999999</v>
      </c>
      <c r="BZ1015" s="53">
        <v>-0.22770399999999999</v>
      </c>
      <c r="CA1015" s="53">
        <v>-0.12301888</v>
      </c>
      <c r="CB1015" s="53">
        <v>-0.11066867</v>
      </c>
      <c r="CC1015" s="53">
        <v>-2.3285179999999999E-2</v>
      </c>
      <c r="CD1015" s="53">
        <v>-3.0984560000000001E-2</v>
      </c>
      <c r="CE1015" s="53">
        <v>-8.8301000000000004E-3</v>
      </c>
      <c r="CF1015" s="53">
        <v>1.5566780000000001E-2</v>
      </c>
      <c r="CG1015" s="53">
        <v>9.7832500000000003E-3</v>
      </c>
      <c r="CH1015" s="53">
        <v>6.0574040000000003E-2</v>
      </c>
      <c r="CI1015" s="53">
        <v>6.0542890000000002E-2</v>
      </c>
      <c r="CJ1015" s="53">
        <v>1.028628E-2</v>
      </c>
      <c r="CK1015" s="53">
        <v>-4.9832929999999998E-2</v>
      </c>
      <c r="CL1015" s="53">
        <v>-6.3527260000000002E-2</v>
      </c>
      <c r="CM1015" s="53">
        <v>-0.12105779</v>
      </c>
      <c r="CN1015" s="53">
        <v>-6.100208E-2</v>
      </c>
      <c r="CO1015" s="53">
        <v>3.6099159999999998E-2</v>
      </c>
      <c r="CP1015" s="53">
        <v>3.0303299999999999E-3</v>
      </c>
      <c r="CQ1015" s="53">
        <v>1.540362E-2</v>
      </c>
      <c r="CR1015" s="53">
        <v>-6.2462740000000003E-2</v>
      </c>
      <c r="CS1015" s="53">
        <v>2.9440999999999998E-3</v>
      </c>
      <c r="CT1015" s="53">
        <v>4.5784390000000001E-2</v>
      </c>
      <c r="CU1015" s="53">
        <v>-1.3958389999999999E-2</v>
      </c>
      <c r="CV1015" s="53">
        <v>-5.8733830000000001E-2</v>
      </c>
      <c r="CW1015" s="53">
        <v>-0.1039376</v>
      </c>
      <c r="CX1015" s="53">
        <v>-0.12453645000000001</v>
      </c>
      <c r="CY1015" s="53">
        <v>-2.0595189999999999E-2</v>
      </c>
      <c r="CZ1015" s="53">
        <v>-5.4586299999999999E-3</v>
      </c>
      <c r="DA1015" s="53">
        <v>5.6803050000000001E-2</v>
      </c>
      <c r="DB1015" s="53">
        <v>5.606324E-2</v>
      </c>
      <c r="DC1015" s="53">
        <v>7.7665659999999997E-2</v>
      </c>
      <c r="DD1015" s="53">
        <v>0.10258816</v>
      </c>
      <c r="DE1015" s="53">
        <v>9.5995140000000007E-2</v>
      </c>
      <c r="DF1015" s="53">
        <v>0.14253613000000001</v>
      </c>
      <c r="DG1015" s="53">
        <v>0.1493273</v>
      </c>
      <c r="DH1015" s="53">
        <v>0.10328287999999999</v>
      </c>
      <c r="DI1015" s="53">
        <v>4.181998E-2</v>
      </c>
      <c r="DJ1015" s="53">
        <v>4.0841240000000001E-2</v>
      </c>
      <c r="DK1015" s="53">
        <v>-2.3445599999999999E-3</v>
      </c>
      <c r="DL1015" s="53">
        <v>5.8194410000000002E-2</v>
      </c>
      <c r="DM1015" s="53">
        <v>0.12840422000000001</v>
      </c>
      <c r="DN1015" s="53">
        <v>9.668032E-2</v>
      </c>
      <c r="DO1015" s="53">
        <v>0.11115717999999999</v>
      </c>
      <c r="DP1015" s="53">
        <v>2.797434E-2</v>
      </c>
      <c r="DQ1015" s="53">
        <v>9.1479870000000005E-2</v>
      </c>
      <c r="DR1015" s="53">
        <v>0.13248461</v>
      </c>
      <c r="DS1015" s="53">
        <v>7.1610370000000007E-2</v>
      </c>
      <c r="DT1015" s="53">
        <v>3.0112079999999999E-2</v>
      </c>
      <c r="DU1015" s="53">
        <v>-1.9329800000000001E-2</v>
      </c>
      <c r="DV1015" s="53">
        <v>-2.1368930000000001E-2</v>
      </c>
      <c r="DW1015" s="53">
        <v>8.1828540000000005E-2</v>
      </c>
      <c r="DX1015" s="53">
        <v>9.9751419999999993E-2</v>
      </c>
      <c r="DY1015" s="53">
        <v>0.17243776</v>
      </c>
      <c r="DZ1015" s="53">
        <v>0.18174642999999999</v>
      </c>
      <c r="EA1015" s="53">
        <v>0.20255174000000001</v>
      </c>
      <c r="EB1015" s="53">
        <v>0.22823321999999999</v>
      </c>
      <c r="EC1015" s="53">
        <v>0.22047136000000001</v>
      </c>
      <c r="ED1015" s="53">
        <v>0.26087642</v>
      </c>
      <c r="EE1015" s="53">
        <v>0.27751788999999999</v>
      </c>
      <c r="EF1015" s="53">
        <v>0.23755519999999999</v>
      </c>
      <c r="EG1015" s="53">
        <v>0.17415226</v>
      </c>
      <c r="EH1015" s="53">
        <v>0.1915328</v>
      </c>
      <c r="EI1015" s="53">
        <v>0.1690585</v>
      </c>
      <c r="EJ1015" s="53">
        <v>0.23029516999999999</v>
      </c>
      <c r="EK1015" s="53">
        <v>0.26167802000000001</v>
      </c>
      <c r="EL1015" s="53">
        <v>0.23189613000000001</v>
      </c>
      <c r="EM1015" s="53">
        <v>0.24941004999999999</v>
      </c>
      <c r="EN1015" s="53">
        <v>0.1585511</v>
      </c>
      <c r="EO1015" s="53">
        <v>0.21931154999999999</v>
      </c>
      <c r="EP1015" s="53">
        <v>0.25766598000000002</v>
      </c>
      <c r="EQ1015" s="53">
        <v>0.19515814000000001</v>
      </c>
      <c r="ER1015" s="53">
        <v>0.15839149</v>
      </c>
      <c r="ES1015" s="53">
        <v>0.10283046</v>
      </c>
      <c r="ET1015" s="53">
        <v>0.12758860999999999</v>
      </c>
      <c r="EU1015" s="53">
        <v>0.22971206</v>
      </c>
      <c r="EV1015" s="53">
        <v>0.25165798</v>
      </c>
      <c r="EW1015" s="53">
        <v>70.560609999999997</v>
      </c>
      <c r="EX1015" s="53">
        <v>69.000240000000005</v>
      </c>
      <c r="EY1015" s="53">
        <v>67.617549999999994</v>
      </c>
      <c r="EZ1015" s="53">
        <v>66.177419999999998</v>
      </c>
      <c r="FA1015" s="53">
        <v>64.855080000000001</v>
      </c>
      <c r="FB1015" s="53">
        <v>63.727269999999997</v>
      </c>
      <c r="FC1015" s="53">
        <v>62.965789999999998</v>
      </c>
      <c r="FD1015" s="53">
        <v>64.557429999999997</v>
      </c>
      <c r="FE1015" s="53">
        <v>68.278350000000003</v>
      </c>
      <c r="FF1015" s="53">
        <v>72.329179999999994</v>
      </c>
      <c r="FG1015" s="53">
        <v>76.518569999999997</v>
      </c>
      <c r="FH1015" s="53">
        <v>80.581379999999996</v>
      </c>
      <c r="FI1015" s="53">
        <v>84.201859999999996</v>
      </c>
      <c r="FJ1015" s="53">
        <v>87.496089999999995</v>
      </c>
      <c r="FK1015" s="53">
        <v>90.067210000000003</v>
      </c>
      <c r="FL1015" s="53">
        <v>91.856309999999993</v>
      </c>
      <c r="FM1015" s="53">
        <v>92.858990000000006</v>
      </c>
      <c r="FN1015" s="53">
        <v>92.580150000000003</v>
      </c>
      <c r="FO1015" s="53">
        <v>90.318430000000006</v>
      </c>
      <c r="FP1015" s="53">
        <v>85.94453</v>
      </c>
      <c r="FQ1015" s="53">
        <v>80.694040000000001</v>
      </c>
      <c r="FR1015" s="53">
        <v>76.894419999999997</v>
      </c>
      <c r="FS1015" s="53">
        <v>74.314760000000007</v>
      </c>
      <c r="FT1015" s="53">
        <v>72.237780000000001</v>
      </c>
      <c r="FU1015" s="53">
        <v>93</v>
      </c>
      <c r="FV1015" s="53">
        <v>718.2518</v>
      </c>
      <c r="FW1015" s="53">
        <v>69.659040000000005</v>
      </c>
      <c r="FX1015" s="53">
        <v>1</v>
      </c>
    </row>
    <row r="1016" spans="1:180" x14ac:dyDescent="0.3">
      <c r="A1016" t="s">
        <v>174</v>
      </c>
      <c r="B1016" t="s">
        <v>251</v>
      </c>
      <c r="C1016" t="s">
        <v>0</v>
      </c>
      <c r="D1016" t="s">
        <v>227</v>
      </c>
      <c r="E1016" t="s">
        <v>190</v>
      </c>
      <c r="F1016" t="s">
        <v>235</v>
      </c>
      <c r="G1016" t="s">
        <v>243</v>
      </c>
      <c r="H1016" s="53">
        <v>64</v>
      </c>
      <c r="I1016" s="53">
        <v>0.25003943000000001</v>
      </c>
      <c r="J1016" s="53">
        <v>0.26530426000000001</v>
      </c>
      <c r="K1016" s="53">
        <v>0.30815565</v>
      </c>
      <c r="L1016" s="53">
        <v>0.30946240000000003</v>
      </c>
      <c r="M1016" s="53">
        <v>0.33392613999999998</v>
      </c>
      <c r="N1016" s="53">
        <v>0.31192486000000003</v>
      </c>
      <c r="O1016" s="53">
        <v>0.31783276999999999</v>
      </c>
      <c r="P1016" s="53">
        <v>0.37396703999999997</v>
      </c>
      <c r="Q1016" s="53">
        <v>0.43168704000000002</v>
      </c>
      <c r="R1016" s="53">
        <v>0.40564</v>
      </c>
      <c r="S1016" s="53">
        <v>0.38569005000000001</v>
      </c>
      <c r="T1016" s="53">
        <v>0.40425349999999999</v>
      </c>
      <c r="U1016" s="53">
        <v>0.48434291000000002</v>
      </c>
      <c r="V1016" s="53">
        <v>0.49334528</v>
      </c>
      <c r="W1016" s="53">
        <v>0.48239616000000002</v>
      </c>
      <c r="X1016" s="53">
        <v>0.43338117999999998</v>
      </c>
      <c r="Y1016" s="53">
        <v>0.43790093000000002</v>
      </c>
      <c r="Z1016" s="53">
        <v>0.42504659</v>
      </c>
      <c r="AA1016" s="53">
        <v>0.32296882999999998</v>
      </c>
      <c r="AB1016" s="53">
        <v>0.29703718000000001</v>
      </c>
      <c r="AC1016" s="53">
        <v>0.30043513999999999</v>
      </c>
      <c r="AD1016" s="53">
        <v>0.28863129999999998</v>
      </c>
      <c r="AE1016" s="53">
        <v>0.27635525999999999</v>
      </c>
      <c r="AF1016" s="53">
        <v>0.26435309000000001</v>
      </c>
      <c r="AG1016" s="53">
        <v>-0.24624313</v>
      </c>
      <c r="AH1016" s="53">
        <v>-0.2330409</v>
      </c>
      <c r="AI1016" s="53">
        <v>-0.21271155</v>
      </c>
      <c r="AJ1016" s="53">
        <v>-0.21660357999999999</v>
      </c>
      <c r="AK1016" s="53">
        <v>-0.17930144000000001</v>
      </c>
      <c r="AL1016" s="53">
        <v>-0.18340703999999999</v>
      </c>
      <c r="AM1016" s="53">
        <v>-0.18762693999999999</v>
      </c>
      <c r="AN1016" s="53">
        <v>-0.17602490000000001</v>
      </c>
      <c r="AO1016" s="53">
        <v>-0.21533171000000001</v>
      </c>
      <c r="AP1016" s="53">
        <v>-0.26002905999999998</v>
      </c>
      <c r="AQ1016" s="53">
        <v>-0.30834309999999998</v>
      </c>
      <c r="AR1016" s="53">
        <v>-0.30023987000000002</v>
      </c>
      <c r="AS1016" s="53">
        <v>-0.23499186999999999</v>
      </c>
      <c r="AT1016" s="53">
        <v>-0.22502150000000001</v>
      </c>
      <c r="AU1016" s="53">
        <v>-0.20752032000000001</v>
      </c>
      <c r="AV1016" s="53">
        <v>-0.19299986999999999</v>
      </c>
      <c r="AW1016" s="53">
        <v>-0.15881312</v>
      </c>
      <c r="AX1016" s="53">
        <v>-0.13732506</v>
      </c>
      <c r="AY1016" s="53">
        <v>-0.19600466999999999</v>
      </c>
      <c r="AZ1016" s="53">
        <v>-0.22285906999999999</v>
      </c>
      <c r="BA1016" s="53">
        <v>-0.28540986000000002</v>
      </c>
      <c r="BB1016" s="53">
        <v>-0.28019021</v>
      </c>
      <c r="BC1016" s="53">
        <v>-0.26167014</v>
      </c>
      <c r="BD1016" s="53">
        <v>-0.27224524999999999</v>
      </c>
      <c r="BE1016" s="53">
        <v>-0.16408697999999999</v>
      </c>
      <c r="BF1016" s="53">
        <v>-0.14870085999999999</v>
      </c>
      <c r="BG1016" s="53">
        <v>-0.12510547</v>
      </c>
      <c r="BH1016" s="53">
        <v>-0.13070253000000001</v>
      </c>
      <c r="BI1016" s="53">
        <v>-9.7424769999999994E-2</v>
      </c>
      <c r="BJ1016" s="53">
        <v>-0.10255866</v>
      </c>
      <c r="BK1016" s="53">
        <v>-0.10681555</v>
      </c>
      <c r="BL1016" s="53">
        <v>-9.2421310000000007E-2</v>
      </c>
      <c r="BM1016" s="53">
        <v>-0.1277769</v>
      </c>
      <c r="BN1016" s="53">
        <v>-0.17439884999999999</v>
      </c>
      <c r="BO1016" s="53">
        <v>-0.22282457999999999</v>
      </c>
      <c r="BP1016" s="53">
        <v>-0.21453913999999999</v>
      </c>
      <c r="BQ1016" s="53">
        <v>-0.14600274999999999</v>
      </c>
      <c r="BR1016" s="53">
        <v>-0.13842266</v>
      </c>
      <c r="BS1016" s="53">
        <v>-0.12147462000000001</v>
      </c>
      <c r="BT1016" s="53">
        <v>-0.10692562999999999</v>
      </c>
      <c r="BU1016" s="53">
        <v>-7.4437059999999999E-2</v>
      </c>
      <c r="BV1016" s="53">
        <v>-5.3396890000000002E-2</v>
      </c>
      <c r="BW1016" s="53">
        <v>-0.11630387</v>
      </c>
      <c r="BX1016" s="53">
        <v>-0.1387168</v>
      </c>
      <c r="BY1016" s="53">
        <v>-0.19979865999999999</v>
      </c>
      <c r="BZ1016" s="53">
        <v>-0.19385036999999999</v>
      </c>
      <c r="CA1016" s="53">
        <v>-0.18224269000000001</v>
      </c>
      <c r="CB1016" s="53">
        <v>-0.19084339</v>
      </c>
      <c r="CC1016" s="53">
        <v>-0.10718585999999999</v>
      </c>
      <c r="CD1016" s="53">
        <v>-9.0287229999999996E-2</v>
      </c>
      <c r="CE1016" s="53">
        <v>-6.4429760000000003E-2</v>
      </c>
      <c r="CF1016" s="53">
        <v>-7.1207679999999995E-2</v>
      </c>
      <c r="CG1016" s="53">
        <v>-4.0717200000000002E-2</v>
      </c>
      <c r="CH1016" s="53">
        <v>-4.6563350000000003E-2</v>
      </c>
      <c r="CI1016" s="53">
        <v>-5.0845840000000003E-2</v>
      </c>
      <c r="CJ1016" s="53">
        <v>-3.4517699999999998E-2</v>
      </c>
      <c r="CK1016" s="53">
        <v>-6.7136769999999998E-2</v>
      </c>
      <c r="CL1016" s="53">
        <v>-0.11509165</v>
      </c>
      <c r="CM1016" s="53">
        <v>-0.16359468999999999</v>
      </c>
      <c r="CN1016" s="53">
        <v>-0.15518309999999999</v>
      </c>
      <c r="CO1016" s="53">
        <v>-8.4369089999999994E-2</v>
      </c>
      <c r="CP1016" s="53">
        <v>-7.8444539999999993E-2</v>
      </c>
      <c r="CQ1016" s="53">
        <v>-6.1879610000000002E-2</v>
      </c>
      <c r="CR1016" s="53">
        <v>-4.731088E-2</v>
      </c>
      <c r="CS1016" s="53">
        <v>-1.5998470000000001E-2</v>
      </c>
      <c r="CT1016" s="53">
        <v>4.7314899999999997E-3</v>
      </c>
      <c r="CU1016" s="53">
        <v>-6.1103329999999997E-2</v>
      </c>
      <c r="CV1016" s="53">
        <v>-8.0440059999999994E-2</v>
      </c>
      <c r="CW1016" s="53">
        <v>-0.14050457999999999</v>
      </c>
      <c r="CX1016" s="53">
        <v>-0.13405158</v>
      </c>
      <c r="CY1016" s="53">
        <v>-0.12723149</v>
      </c>
      <c r="CZ1016" s="53">
        <v>-0.13446469999999999</v>
      </c>
      <c r="DA1016" s="53">
        <v>-5.0284790000000003E-2</v>
      </c>
      <c r="DB1016" s="53">
        <v>-3.187355E-2</v>
      </c>
      <c r="DC1016" s="53">
        <v>-3.75407E-3</v>
      </c>
      <c r="DD1016" s="53">
        <v>-1.17129E-2</v>
      </c>
      <c r="DE1016" s="53">
        <v>1.599035E-2</v>
      </c>
      <c r="DF1016" s="53">
        <v>9.4319699999999996E-3</v>
      </c>
      <c r="DG1016" s="53">
        <v>5.1238799999999999E-3</v>
      </c>
      <c r="DH1016" s="53">
        <v>2.3385889999999999E-2</v>
      </c>
      <c r="DI1016" s="53">
        <v>-6.4966099999999999E-3</v>
      </c>
      <c r="DJ1016" s="53">
        <v>-5.578441E-2</v>
      </c>
      <c r="DK1016" s="53">
        <v>-0.10436479999999999</v>
      </c>
      <c r="DL1016" s="53">
        <v>-9.582707E-2</v>
      </c>
      <c r="DM1016" s="53">
        <v>-2.2735459999999999E-2</v>
      </c>
      <c r="DN1016" s="53">
        <v>-1.8466429999999999E-2</v>
      </c>
      <c r="DO1016" s="53">
        <v>-2.2846199999999998E-3</v>
      </c>
      <c r="DP1016" s="53">
        <v>1.230387E-2</v>
      </c>
      <c r="DQ1016" s="53">
        <v>4.2440119999999998E-2</v>
      </c>
      <c r="DR1016" s="53">
        <v>6.2859880000000007E-2</v>
      </c>
      <c r="DS1016" s="53">
        <v>-5.9027899999999998E-3</v>
      </c>
      <c r="DT1016" s="53">
        <v>-2.2163390000000002E-2</v>
      </c>
      <c r="DU1016" s="53">
        <v>-8.1210500000000005E-2</v>
      </c>
      <c r="DV1016" s="53">
        <v>-7.4252860000000004E-2</v>
      </c>
      <c r="DW1016" s="53">
        <v>-7.2220290000000006E-2</v>
      </c>
      <c r="DX1016" s="53">
        <v>-7.8085950000000001E-2</v>
      </c>
      <c r="DY1016" s="53">
        <v>3.187135E-2</v>
      </c>
      <c r="DZ1016" s="53">
        <v>5.2466489999999998E-2</v>
      </c>
      <c r="EA1016" s="53">
        <v>8.3852029999999994E-2</v>
      </c>
      <c r="EB1016" s="53">
        <v>7.4188160000000003E-2</v>
      </c>
      <c r="EC1016" s="53">
        <v>9.786707E-2</v>
      </c>
      <c r="ED1016" s="53">
        <v>9.0280319999999997E-2</v>
      </c>
      <c r="EE1016" s="53">
        <v>8.5935230000000001E-2</v>
      </c>
      <c r="EF1016" s="53">
        <v>0.1069895</v>
      </c>
      <c r="EG1016" s="53">
        <v>8.1058179999999994E-2</v>
      </c>
      <c r="EH1016" s="53">
        <v>2.9845799999999999E-2</v>
      </c>
      <c r="EI1016" s="53">
        <v>-1.884628E-2</v>
      </c>
      <c r="EJ1016" s="53">
        <v>-1.0126390000000001E-2</v>
      </c>
      <c r="EK1016" s="53">
        <v>6.6253699999999999E-2</v>
      </c>
      <c r="EL1016" s="53">
        <v>6.8132419999999999E-2</v>
      </c>
      <c r="EM1016" s="53">
        <v>8.3761089999999996E-2</v>
      </c>
      <c r="EN1016" s="53">
        <v>9.8378110000000005E-2</v>
      </c>
      <c r="EO1016" s="53">
        <v>0.12681619</v>
      </c>
      <c r="EP1016" s="53">
        <v>0.14678803000000001</v>
      </c>
      <c r="EQ1016" s="53">
        <v>7.3798020000000006E-2</v>
      </c>
      <c r="ER1016" s="53">
        <v>6.1978909999999998E-2</v>
      </c>
      <c r="ES1016" s="53">
        <v>4.4007600000000001E-3</v>
      </c>
      <c r="ET1016" s="53">
        <v>1.2087000000000001E-2</v>
      </c>
      <c r="EU1016" s="53">
        <v>7.2072100000000004E-3</v>
      </c>
      <c r="EV1016" s="53">
        <v>3.31592E-3</v>
      </c>
      <c r="EW1016" s="53">
        <v>67.29365</v>
      </c>
      <c r="EX1016" s="53">
        <v>66.055300000000003</v>
      </c>
      <c r="EY1016" s="53">
        <v>64.550690000000003</v>
      </c>
      <c r="EZ1016" s="53">
        <v>63.269579999999998</v>
      </c>
      <c r="FA1016" s="53">
        <v>61.924729999999997</v>
      </c>
      <c r="FB1016" s="53">
        <v>61.004860000000001</v>
      </c>
      <c r="FC1016" s="53">
        <v>60.185870000000001</v>
      </c>
      <c r="FD1016" s="53">
        <v>61.328209999999999</v>
      </c>
      <c r="FE1016" s="53">
        <v>65.65822</v>
      </c>
      <c r="FF1016" s="53">
        <v>70.836659999999995</v>
      </c>
      <c r="FG1016" s="53">
        <v>75.402709999999999</v>
      </c>
      <c r="FH1016" s="53">
        <v>79.481819999999999</v>
      </c>
      <c r="FI1016" s="53">
        <v>82.99718</v>
      </c>
      <c r="FJ1016" s="53">
        <v>85.97363</v>
      </c>
      <c r="FK1016" s="53">
        <v>88.317719999999994</v>
      </c>
      <c r="FL1016" s="53">
        <v>89.919610000000006</v>
      </c>
      <c r="FM1016" s="53">
        <v>90.456469999999996</v>
      </c>
      <c r="FN1016" s="53">
        <v>89.305430000000001</v>
      </c>
      <c r="FO1016" s="53">
        <v>85.786990000000003</v>
      </c>
      <c r="FP1016" s="53">
        <v>80.501279999999994</v>
      </c>
      <c r="FQ1016" s="53">
        <v>76.20814</v>
      </c>
      <c r="FR1016" s="53">
        <v>72.849980000000002</v>
      </c>
      <c r="FS1016" s="53">
        <v>70.281360000000006</v>
      </c>
      <c r="FT1016" s="53">
        <v>68.423450000000003</v>
      </c>
      <c r="FU1016" s="53">
        <v>93</v>
      </c>
      <c r="FV1016" s="53">
        <v>573.82680000000005</v>
      </c>
      <c r="FW1016" s="53">
        <v>68.840410000000006</v>
      </c>
      <c r="FX1016" s="53">
        <v>1</v>
      </c>
    </row>
    <row r="1017" spans="1:180" x14ac:dyDescent="0.3">
      <c r="A1017" t="s">
        <v>174</v>
      </c>
      <c r="B1017" t="s">
        <v>251</v>
      </c>
      <c r="C1017" t="s">
        <v>0</v>
      </c>
      <c r="D1017" t="s">
        <v>248</v>
      </c>
      <c r="E1017" t="s">
        <v>187</v>
      </c>
      <c r="F1017" t="s">
        <v>235</v>
      </c>
      <c r="G1017" t="s">
        <v>243</v>
      </c>
      <c r="H1017" s="53">
        <v>64</v>
      </c>
      <c r="I1017" s="53">
        <v>0.86446398999999996</v>
      </c>
      <c r="J1017" s="53">
        <v>0.88798016000000002</v>
      </c>
      <c r="K1017" s="53">
        <v>0.93674047999999999</v>
      </c>
      <c r="L1017" s="53">
        <v>0.92863808000000003</v>
      </c>
      <c r="M1017" s="53">
        <v>0.90446656000000003</v>
      </c>
      <c r="N1017" s="53">
        <v>0.85227328000000002</v>
      </c>
      <c r="O1017" s="53">
        <v>0.79961344000000001</v>
      </c>
      <c r="P1017" s="53">
        <v>0.76399039999999996</v>
      </c>
      <c r="Q1017" s="53">
        <v>0.74230015999999999</v>
      </c>
      <c r="R1017" s="53">
        <v>0.64332160000000005</v>
      </c>
      <c r="S1017" s="53">
        <v>0.67971391999999997</v>
      </c>
      <c r="T1017" s="53">
        <v>0.72362048000000001</v>
      </c>
      <c r="U1017" s="53">
        <v>0.76296960000000003</v>
      </c>
      <c r="V1017" s="53">
        <v>0.74455936</v>
      </c>
      <c r="W1017" s="53">
        <v>0.72832704000000004</v>
      </c>
      <c r="X1017" s="53">
        <v>0.68061760000000004</v>
      </c>
      <c r="Y1017" s="53">
        <v>0.69985087999999995</v>
      </c>
      <c r="Z1017" s="53">
        <v>0.57965785999999997</v>
      </c>
      <c r="AA1017" s="53">
        <v>0.56455610000000001</v>
      </c>
      <c r="AB1017" s="53">
        <v>0.53840365000000001</v>
      </c>
      <c r="AC1017" s="53">
        <v>0.51877043</v>
      </c>
      <c r="AD1017" s="53">
        <v>0.58833690000000005</v>
      </c>
      <c r="AE1017" s="53">
        <v>0.65551616000000001</v>
      </c>
      <c r="AF1017" s="53">
        <v>0.65234751999999996</v>
      </c>
      <c r="AG1017" s="53">
        <v>-0.11334278</v>
      </c>
      <c r="AH1017" s="53">
        <v>-9.1952770000000003E-2</v>
      </c>
      <c r="AI1017" s="53">
        <v>-5.271576E-2</v>
      </c>
      <c r="AJ1017" s="53">
        <v>-7.6938939999999997E-2</v>
      </c>
      <c r="AK1017" s="53">
        <v>-0.10284185999999999</v>
      </c>
      <c r="AL1017" s="53">
        <v>-0.18499533000000001</v>
      </c>
      <c r="AM1017" s="53">
        <v>-0.36799059000000001</v>
      </c>
      <c r="AN1017" s="53">
        <v>-0.44500582</v>
      </c>
      <c r="AO1017" s="53">
        <v>-0.46207814000000003</v>
      </c>
      <c r="AP1017" s="53">
        <v>-0.58753734000000002</v>
      </c>
      <c r="AQ1017" s="53">
        <v>-0.53598509000000005</v>
      </c>
      <c r="AR1017" s="53">
        <v>-0.43151802</v>
      </c>
      <c r="AS1017" s="53">
        <v>-0.35888608</v>
      </c>
      <c r="AT1017" s="53">
        <v>-0.34497541999999998</v>
      </c>
      <c r="AU1017" s="53">
        <v>-0.3192391</v>
      </c>
      <c r="AV1017" s="53">
        <v>-0.33331929999999999</v>
      </c>
      <c r="AW1017" s="53">
        <v>-0.24174060999999999</v>
      </c>
      <c r="AX1017" s="53">
        <v>-0.30304237000000001</v>
      </c>
      <c r="AY1017" s="53">
        <v>-0.30340218000000002</v>
      </c>
      <c r="AZ1017" s="53">
        <v>-0.27487872000000002</v>
      </c>
      <c r="BA1017" s="53">
        <v>-0.39557312</v>
      </c>
      <c r="BB1017" s="53">
        <v>-0.33294796999999998</v>
      </c>
      <c r="BC1017" s="53">
        <v>-0.25163935999999998</v>
      </c>
      <c r="BD1017" s="53">
        <v>-0.26212735999999998</v>
      </c>
      <c r="BE1017" s="53">
        <v>1.470844E-2</v>
      </c>
      <c r="BF1017" s="53">
        <v>4.1849280000000003E-2</v>
      </c>
      <c r="BG1017" s="53">
        <v>8.2332740000000001E-2</v>
      </c>
      <c r="BH1017" s="53">
        <v>6.1648189999999999E-2</v>
      </c>
      <c r="BI1017" s="53">
        <v>3.1918660000000001E-2</v>
      </c>
      <c r="BJ1017" s="53">
        <v>-5.3307670000000001E-2</v>
      </c>
      <c r="BK1017" s="53">
        <v>-0.22471936000000001</v>
      </c>
      <c r="BL1017" s="53">
        <v>-0.29233452999999998</v>
      </c>
      <c r="BM1017" s="53">
        <v>-0.30637727999999997</v>
      </c>
      <c r="BN1017" s="53">
        <v>-0.42503449999999998</v>
      </c>
      <c r="BO1017" s="53">
        <v>-0.37032863999999999</v>
      </c>
      <c r="BP1017" s="53">
        <v>-0.27512544</v>
      </c>
      <c r="BQ1017" s="53">
        <v>-0.20822764999999999</v>
      </c>
      <c r="BR1017" s="53">
        <v>-0.19220403</v>
      </c>
      <c r="BS1017" s="53">
        <v>-0.16775437000000001</v>
      </c>
      <c r="BT1017" s="53">
        <v>-0.17606029000000001</v>
      </c>
      <c r="BU1017" s="53">
        <v>-9.0628100000000003E-2</v>
      </c>
      <c r="BV1017" s="53">
        <v>-0.14967546000000001</v>
      </c>
      <c r="BW1017" s="53">
        <v>-0.14893427000000001</v>
      </c>
      <c r="BX1017" s="53">
        <v>-0.11653133</v>
      </c>
      <c r="BY1017" s="53">
        <v>-0.24113338000000001</v>
      </c>
      <c r="BZ1017" s="53">
        <v>-0.18982093</v>
      </c>
      <c r="CA1017" s="53">
        <v>-0.10905382</v>
      </c>
      <c r="CB1017" s="53">
        <v>-0.12315648</v>
      </c>
      <c r="CC1017" s="53">
        <v>0.10339635</v>
      </c>
      <c r="CD1017" s="53">
        <v>0.13452019000000001</v>
      </c>
      <c r="CE1017" s="53">
        <v>0.17586694</v>
      </c>
      <c r="CF1017" s="53">
        <v>0.15763321999999999</v>
      </c>
      <c r="CG1017" s="53">
        <v>0.12525338</v>
      </c>
      <c r="CH1017" s="53">
        <v>3.7898809999999998E-2</v>
      </c>
      <c r="CI1017" s="53">
        <v>-0.12549018000000001</v>
      </c>
      <c r="CJ1017" s="53">
        <v>-0.18659487999999999</v>
      </c>
      <c r="CK1017" s="53">
        <v>-0.19853939000000001</v>
      </c>
      <c r="CL1017" s="53">
        <v>-0.31248550000000003</v>
      </c>
      <c r="CM1017" s="53">
        <v>-0.25559552000000002</v>
      </c>
      <c r="CN1017" s="53">
        <v>-0.16680845</v>
      </c>
      <c r="CO1017" s="53">
        <v>-0.10388211</v>
      </c>
      <c r="CP1017" s="53">
        <v>-8.6395070000000004E-2</v>
      </c>
      <c r="CQ1017" s="53">
        <v>-6.2836509999999998E-2</v>
      </c>
      <c r="CR1017" s="53">
        <v>-6.7143170000000002E-2</v>
      </c>
      <c r="CS1017" s="53">
        <v>1.403194E-2</v>
      </c>
      <c r="CT1017" s="53">
        <v>-4.3453949999999998E-2</v>
      </c>
      <c r="CU1017" s="53">
        <v>-4.195028E-2</v>
      </c>
      <c r="CV1017" s="53">
        <v>-6.8604399999999998E-3</v>
      </c>
      <c r="CW1017" s="53">
        <v>-0.13416890000000001</v>
      </c>
      <c r="CX1017" s="53">
        <v>-9.0691579999999994E-2</v>
      </c>
      <c r="CY1017" s="53">
        <v>-1.02995E-2</v>
      </c>
      <c r="CZ1017" s="53">
        <v>-2.6905680000000001E-2</v>
      </c>
      <c r="DA1017" s="53">
        <v>0.19208422999999999</v>
      </c>
      <c r="DB1017" s="53">
        <v>0.22719104000000001</v>
      </c>
      <c r="DC1017" s="53">
        <v>0.26940114999999998</v>
      </c>
      <c r="DD1017" s="53">
        <v>0.25361823999999999</v>
      </c>
      <c r="DE1017" s="53">
        <v>0.21858816</v>
      </c>
      <c r="DF1017" s="53">
        <v>0.12910527999999999</v>
      </c>
      <c r="DG1017" s="53">
        <v>-2.6261010000000001E-2</v>
      </c>
      <c r="DH1017" s="53">
        <v>-8.0855170000000004E-2</v>
      </c>
      <c r="DI1017" s="53">
        <v>-9.0701439999999994E-2</v>
      </c>
      <c r="DJ1017" s="53">
        <v>-0.19993658</v>
      </c>
      <c r="DK1017" s="53">
        <v>-0.14086234</v>
      </c>
      <c r="DL1017" s="53">
        <v>-5.8491469999999997E-2</v>
      </c>
      <c r="DM1017" s="53">
        <v>4.6347000000000001E-4</v>
      </c>
      <c r="DN1017" s="53">
        <v>1.9413929999999999E-2</v>
      </c>
      <c r="DO1017" s="53">
        <v>4.2081340000000002E-2</v>
      </c>
      <c r="DP1017" s="53">
        <v>4.1773980000000002E-2</v>
      </c>
      <c r="DQ1017" s="53">
        <v>0.11869196999999999</v>
      </c>
      <c r="DR1017" s="53">
        <v>6.2767530000000002E-2</v>
      </c>
      <c r="DS1017" s="53">
        <v>6.5033729999999998E-2</v>
      </c>
      <c r="DT1017" s="53">
        <v>0.1028105</v>
      </c>
      <c r="DU1017" s="53">
        <v>-2.7204349999999999E-2</v>
      </c>
      <c r="DV1017" s="53">
        <v>8.4378000000000005E-3</v>
      </c>
      <c r="DW1017" s="53">
        <v>8.8454779999999997E-2</v>
      </c>
      <c r="DX1017" s="53">
        <v>6.9345149999999994E-2</v>
      </c>
      <c r="DY1017" s="53">
        <v>0.32013550000000002</v>
      </c>
      <c r="DZ1017" s="53">
        <v>0.36099309000000002</v>
      </c>
      <c r="EA1017" s="53">
        <v>0.40444965999999999</v>
      </c>
      <c r="EB1017" s="53">
        <v>0.39220544000000002</v>
      </c>
      <c r="EC1017" s="53">
        <v>0.35334866999999998</v>
      </c>
      <c r="ED1017" s="53">
        <v>0.26079296000000002</v>
      </c>
      <c r="EE1017" s="53">
        <v>0.11701018000000001</v>
      </c>
      <c r="EF1017" s="53">
        <v>7.1816060000000001E-2</v>
      </c>
      <c r="EG1017" s="53">
        <v>6.4999360000000006E-2</v>
      </c>
      <c r="EH1017" s="53">
        <v>-3.74337E-2</v>
      </c>
      <c r="EI1017" s="53">
        <v>2.4794099999999999E-2</v>
      </c>
      <c r="EJ1017" s="53">
        <v>9.7901059999999998E-2</v>
      </c>
      <c r="EK1017" s="53">
        <v>0.15112186</v>
      </c>
      <c r="EL1017" s="53">
        <v>0.17218528</v>
      </c>
      <c r="EM1017" s="53">
        <v>0.19356608</v>
      </c>
      <c r="EN1017" s="53">
        <v>0.19903302</v>
      </c>
      <c r="EO1017" s="53">
        <v>0.26980448000000001</v>
      </c>
      <c r="EP1017" s="53">
        <v>0.21613446</v>
      </c>
      <c r="EQ1017" s="53">
        <v>0.21950163</v>
      </c>
      <c r="ER1017" s="53">
        <v>0.26115781999999998</v>
      </c>
      <c r="ES1017" s="53">
        <v>0.12723539</v>
      </c>
      <c r="ET1017" s="53">
        <v>0.15156486</v>
      </c>
      <c r="EU1017" s="53">
        <v>0.23104031999999999</v>
      </c>
      <c r="EV1017" s="53">
        <v>0.20831603000000001</v>
      </c>
      <c r="EW1017" s="53">
        <v>72.694220000000001</v>
      </c>
      <c r="EX1017" s="53">
        <v>70.791659999999993</v>
      </c>
      <c r="EY1017" s="53">
        <v>69.328630000000004</v>
      </c>
      <c r="EZ1017" s="53">
        <v>67.714380000000006</v>
      </c>
      <c r="FA1017" s="53">
        <v>66.056449999999998</v>
      </c>
      <c r="FB1017" s="53">
        <v>64.897850000000005</v>
      </c>
      <c r="FC1017" s="53">
        <v>65.350809999999996</v>
      </c>
      <c r="FD1017" s="53">
        <v>68.174729999999997</v>
      </c>
      <c r="FE1017" s="53">
        <v>71.733199999999997</v>
      </c>
      <c r="FF1017" s="53">
        <v>75.524860000000004</v>
      </c>
      <c r="FG1017" s="53">
        <v>79.55444</v>
      </c>
      <c r="FH1017" s="53">
        <v>83.184139999999999</v>
      </c>
      <c r="FI1017" s="53">
        <v>86.610209999999995</v>
      </c>
      <c r="FJ1017" s="53">
        <v>89.596770000000006</v>
      </c>
      <c r="FK1017" s="53">
        <v>92.245289999999997</v>
      </c>
      <c r="FL1017" s="53">
        <v>93.836690000000004</v>
      </c>
      <c r="FM1017" s="53">
        <v>94.825270000000003</v>
      </c>
      <c r="FN1017" s="53">
        <v>94.618949999999998</v>
      </c>
      <c r="FO1017" s="53">
        <v>93.161289999999994</v>
      </c>
      <c r="FP1017" s="53">
        <v>89.854839999999996</v>
      </c>
      <c r="FQ1017" s="53">
        <v>84.409270000000006</v>
      </c>
      <c r="FR1017" s="53">
        <v>79.893810000000002</v>
      </c>
      <c r="FS1017" s="53">
        <v>76.921369999999996</v>
      </c>
      <c r="FT1017" s="53">
        <v>74.383740000000003</v>
      </c>
      <c r="FU1017" s="53">
        <v>93</v>
      </c>
      <c r="FV1017" s="53">
        <v>983.5249</v>
      </c>
      <c r="FW1017" s="53">
        <v>80.390590000000003</v>
      </c>
      <c r="FX1017" s="53">
        <v>1</v>
      </c>
    </row>
    <row r="1018" spans="1:180" x14ac:dyDescent="0.3">
      <c r="A1018" t="s">
        <v>174</v>
      </c>
      <c r="B1018" t="s">
        <v>251</v>
      </c>
      <c r="C1018" t="s">
        <v>0</v>
      </c>
      <c r="D1018" t="s">
        <v>227</v>
      </c>
      <c r="E1018" t="s">
        <v>190</v>
      </c>
      <c r="F1018" t="s">
        <v>236</v>
      </c>
      <c r="G1018" t="s">
        <v>243</v>
      </c>
      <c r="H1018" s="53">
        <v>84</v>
      </c>
      <c r="I1018" s="53">
        <v>0.64520074000000005</v>
      </c>
      <c r="J1018" s="53">
        <v>0.64156822999999996</v>
      </c>
      <c r="K1018" s="53">
        <v>0.65758459000000002</v>
      </c>
      <c r="L1018" s="53">
        <v>0.66981851999999997</v>
      </c>
      <c r="M1018" s="53">
        <v>0.65164511999999997</v>
      </c>
      <c r="N1018" s="53">
        <v>0.66552637000000003</v>
      </c>
      <c r="O1018" s="53">
        <v>0.68371093999999999</v>
      </c>
      <c r="P1018" s="53">
        <v>0.72941794999999998</v>
      </c>
      <c r="Q1018" s="53">
        <v>0.78179807999999995</v>
      </c>
      <c r="R1018" s="53">
        <v>0.81837024999999997</v>
      </c>
      <c r="S1018" s="53">
        <v>0.86101428000000002</v>
      </c>
      <c r="T1018" s="53">
        <v>0.85946951999999999</v>
      </c>
      <c r="U1018" s="53">
        <v>0.80754130999999996</v>
      </c>
      <c r="V1018" s="53">
        <v>0.78616615999999995</v>
      </c>
      <c r="W1018" s="53">
        <v>0.76627294999999995</v>
      </c>
      <c r="X1018" s="53">
        <v>0.75308065999999996</v>
      </c>
      <c r="Y1018" s="53">
        <v>0.72928278999999996</v>
      </c>
      <c r="Z1018" s="53">
        <v>0.68837756000000005</v>
      </c>
      <c r="AA1018" s="53">
        <v>0.66794213000000002</v>
      </c>
      <c r="AB1018" s="53">
        <v>0.66161928000000003</v>
      </c>
      <c r="AC1018" s="53">
        <v>0.70065432999999999</v>
      </c>
      <c r="AD1018" s="53">
        <v>0.69970370000000004</v>
      </c>
      <c r="AE1018" s="53">
        <v>0.70368697999999996</v>
      </c>
      <c r="AF1018" s="53">
        <v>0.71384502000000005</v>
      </c>
      <c r="AG1018" s="53">
        <v>-6.6500310000000007E-2</v>
      </c>
      <c r="AH1018" s="53">
        <v>-6.7200590000000004E-2</v>
      </c>
      <c r="AI1018" s="53">
        <v>-3.4229710000000003E-2</v>
      </c>
      <c r="AJ1018" s="53">
        <v>-9.5847299999999996E-3</v>
      </c>
      <c r="AK1018" s="53">
        <v>-2.2066849999999999E-2</v>
      </c>
      <c r="AL1018" s="53">
        <v>-1.6296600000000001E-2</v>
      </c>
      <c r="AM1018" s="53">
        <v>-3.8998270000000002E-2</v>
      </c>
      <c r="AN1018" s="53">
        <v>-7.7742469999999994E-2</v>
      </c>
      <c r="AO1018" s="53">
        <v>-5.3191929999999998E-2</v>
      </c>
      <c r="AP1018" s="53">
        <v>-4.2517439999999997E-2</v>
      </c>
      <c r="AQ1018" s="53">
        <v>-5.7428699999999997E-3</v>
      </c>
      <c r="AR1018" s="53">
        <v>-7.4289600000000001E-3</v>
      </c>
      <c r="AS1018" s="53">
        <v>-4.6272359999999998E-2</v>
      </c>
      <c r="AT1018" s="53">
        <v>-5.7424419999999997E-2</v>
      </c>
      <c r="AU1018" s="53">
        <v>-7.7892329999999996E-2</v>
      </c>
      <c r="AV1018" s="53">
        <v>-8.1900890000000004E-2</v>
      </c>
      <c r="AW1018" s="53">
        <v>-6.9467420000000002E-2</v>
      </c>
      <c r="AX1018" s="53">
        <v>-4.4709180000000001E-2</v>
      </c>
      <c r="AY1018" s="53">
        <v>-3.8535109999999997E-2</v>
      </c>
      <c r="AZ1018" s="53">
        <v>-4.3725819999999999E-2</v>
      </c>
      <c r="BA1018" s="53">
        <v>-4.1911730000000001E-2</v>
      </c>
      <c r="BB1018" s="53">
        <v>-7.4096430000000005E-2</v>
      </c>
      <c r="BC1018" s="53">
        <v>-7.9770279999999999E-2</v>
      </c>
      <c r="BD1018" s="53">
        <v>-5.858E-2</v>
      </c>
      <c r="BE1018" s="53">
        <v>-7.5624000000000004E-3</v>
      </c>
      <c r="BF1018" s="53">
        <v>-7.9190300000000005E-3</v>
      </c>
      <c r="BG1018" s="53">
        <v>2.1423600000000001E-2</v>
      </c>
      <c r="BH1018" s="53">
        <v>4.4960449999999999E-2</v>
      </c>
      <c r="BI1018" s="53">
        <v>3.0894959999999999E-2</v>
      </c>
      <c r="BJ1018" s="53">
        <v>3.7814510000000003E-2</v>
      </c>
      <c r="BK1018" s="53">
        <v>1.8007490000000001E-2</v>
      </c>
      <c r="BL1018" s="53">
        <v>-1.5442900000000001E-2</v>
      </c>
      <c r="BM1018" s="53">
        <v>1.6362120000000001E-2</v>
      </c>
      <c r="BN1018" s="53">
        <v>2.7367989999999998E-2</v>
      </c>
      <c r="BO1018" s="53">
        <v>6.2631770000000003E-2</v>
      </c>
      <c r="BP1018" s="53">
        <v>6.0076589999999999E-2</v>
      </c>
      <c r="BQ1018" s="53">
        <v>1.7983260000000001E-2</v>
      </c>
      <c r="BR1018" s="53">
        <v>8.1205700000000006E-3</v>
      </c>
      <c r="BS1018" s="53">
        <v>-1.018752E-2</v>
      </c>
      <c r="BT1018" s="53">
        <v>-1.4561899999999999E-2</v>
      </c>
      <c r="BU1018" s="53">
        <v>-6.7467999999999998E-3</v>
      </c>
      <c r="BV1018" s="53">
        <v>1.331914E-2</v>
      </c>
      <c r="BW1018" s="53">
        <v>2.257789E-2</v>
      </c>
      <c r="BX1018" s="53">
        <v>2.0529619999999998E-2</v>
      </c>
      <c r="BY1018" s="53">
        <v>2.009766E-2</v>
      </c>
      <c r="BZ1018" s="53">
        <v>-1.3434679999999999E-2</v>
      </c>
      <c r="CA1018" s="53">
        <v>-1.909541E-2</v>
      </c>
      <c r="CB1018" s="53">
        <v>-3.8392999999999999E-4</v>
      </c>
      <c r="CC1018" s="53">
        <v>3.325782E-2</v>
      </c>
      <c r="CD1018" s="53">
        <v>3.3139189999999999E-2</v>
      </c>
      <c r="CE1018" s="53">
        <v>5.9968889999999997E-2</v>
      </c>
      <c r="CF1018" s="53">
        <v>8.2738259999999994E-2</v>
      </c>
      <c r="CG1018" s="53">
        <v>6.7576140000000007E-2</v>
      </c>
      <c r="CH1018" s="53">
        <v>7.5291689999999994E-2</v>
      </c>
      <c r="CI1018" s="53">
        <v>5.7489510000000001E-2</v>
      </c>
      <c r="CJ1018" s="53">
        <v>2.77056E-2</v>
      </c>
      <c r="CK1018" s="53">
        <v>6.4535049999999997E-2</v>
      </c>
      <c r="CL1018" s="53">
        <v>7.577043E-2</v>
      </c>
      <c r="CM1018" s="53">
        <v>0.10998784</v>
      </c>
      <c r="CN1018" s="53">
        <v>0.1068307</v>
      </c>
      <c r="CO1018" s="53">
        <v>6.24865E-2</v>
      </c>
      <c r="CP1018" s="53">
        <v>5.3516840000000003E-2</v>
      </c>
      <c r="CQ1018" s="53">
        <v>3.670462E-2</v>
      </c>
      <c r="CR1018" s="53">
        <v>3.2076889999999997E-2</v>
      </c>
      <c r="CS1018" s="53">
        <v>3.669331E-2</v>
      </c>
      <c r="CT1018" s="53">
        <v>5.3509380000000002E-2</v>
      </c>
      <c r="CU1018" s="53">
        <v>6.4904569999999995E-2</v>
      </c>
      <c r="CV1018" s="53">
        <v>6.5032729999999997E-2</v>
      </c>
      <c r="CW1018" s="53">
        <v>6.3045160000000003E-2</v>
      </c>
      <c r="CX1018" s="53">
        <v>2.8579460000000001E-2</v>
      </c>
      <c r="CY1018" s="53">
        <v>2.292783E-2</v>
      </c>
      <c r="CZ1018" s="53">
        <v>3.9922489999999998E-2</v>
      </c>
      <c r="DA1018" s="53">
        <v>7.4078030000000003E-2</v>
      </c>
      <c r="DB1018" s="53">
        <v>7.419742E-2</v>
      </c>
      <c r="DC1018" s="53">
        <v>9.8514190000000001E-2</v>
      </c>
      <c r="DD1018" s="53">
        <v>0.12051605999999999</v>
      </c>
      <c r="DE1018" s="53">
        <v>0.10425735999999999</v>
      </c>
      <c r="DF1018" s="53">
        <v>0.11276891</v>
      </c>
      <c r="DG1018" s="53">
        <v>9.697153E-2</v>
      </c>
      <c r="DH1018" s="53">
        <v>7.0854100000000003E-2</v>
      </c>
      <c r="DI1018" s="53">
        <v>0.11270801</v>
      </c>
      <c r="DJ1018" s="53">
        <v>0.12417283</v>
      </c>
      <c r="DK1018" s="53">
        <v>0.15734392999999999</v>
      </c>
      <c r="DL1018" s="53">
        <v>0.15358484</v>
      </c>
      <c r="DM1018" s="53">
        <v>0.10698971</v>
      </c>
      <c r="DN1018" s="53">
        <v>9.8913109999999999E-2</v>
      </c>
      <c r="DO1018" s="53">
        <v>8.3596770000000001E-2</v>
      </c>
      <c r="DP1018" s="53">
        <v>7.8715679999999996E-2</v>
      </c>
      <c r="DQ1018" s="53">
        <v>8.0133410000000002E-2</v>
      </c>
      <c r="DR1018" s="53">
        <v>9.3699649999999995E-2</v>
      </c>
      <c r="DS1018" s="53">
        <v>0.10723129000000001</v>
      </c>
      <c r="DT1018" s="53">
        <v>0.10953583</v>
      </c>
      <c r="DU1018" s="53">
        <v>0.10599271</v>
      </c>
      <c r="DV1018" s="53">
        <v>7.0593619999999996E-2</v>
      </c>
      <c r="DW1018" s="53">
        <v>6.4951049999999996E-2</v>
      </c>
      <c r="DX1018" s="53">
        <v>8.0228900000000006E-2</v>
      </c>
      <c r="DY1018" s="53">
        <v>0.13301593</v>
      </c>
      <c r="DZ1018" s="53">
        <v>0.13347893999999999</v>
      </c>
      <c r="EA1018" s="53">
        <v>0.15416747</v>
      </c>
      <c r="EB1018" s="53">
        <v>0.17506129000000001</v>
      </c>
      <c r="EC1018" s="53">
        <v>0.15721919000000001</v>
      </c>
      <c r="ED1018" s="53">
        <v>0.16687994</v>
      </c>
      <c r="EE1018" s="53">
        <v>0.15397728999999999</v>
      </c>
      <c r="EF1018" s="53">
        <v>0.13315368999999999</v>
      </c>
      <c r="EG1018" s="53">
        <v>0.18226202</v>
      </c>
      <c r="EH1018" s="53">
        <v>0.19405831000000001</v>
      </c>
      <c r="EI1018" s="53">
        <v>0.22571849999999999</v>
      </c>
      <c r="EJ1018" s="53">
        <v>0.22109044</v>
      </c>
      <c r="EK1018" s="53">
        <v>0.17124534</v>
      </c>
      <c r="EL1018" s="53">
        <v>0.16445805999999999</v>
      </c>
      <c r="EM1018" s="53">
        <v>0.15130156</v>
      </c>
      <c r="EN1018" s="53">
        <v>0.14605466</v>
      </c>
      <c r="EO1018" s="53">
        <v>0.14285401</v>
      </c>
      <c r="EP1018" s="53">
        <v>0.15172794000000001</v>
      </c>
      <c r="EQ1018" s="53">
        <v>0.16834423000000001</v>
      </c>
      <c r="ER1018" s="53">
        <v>0.17379130000000001</v>
      </c>
      <c r="ES1018" s="53">
        <v>0.16800209999999999</v>
      </c>
      <c r="ET1018" s="53">
        <v>0.13125538</v>
      </c>
      <c r="EU1018" s="53">
        <v>0.12562594999999999</v>
      </c>
      <c r="EV1018" s="53">
        <v>0.13842494</v>
      </c>
      <c r="EW1018" s="53">
        <v>70.140050000000002</v>
      </c>
      <c r="EX1018" s="53">
        <v>68.687460000000002</v>
      </c>
      <c r="EY1018" s="53">
        <v>67.449359999999999</v>
      </c>
      <c r="EZ1018" s="53">
        <v>66.164079999999998</v>
      </c>
      <c r="FA1018" s="53">
        <v>65.141779999999997</v>
      </c>
      <c r="FB1018" s="53">
        <v>64.379440000000002</v>
      </c>
      <c r="FC1018" s="53">
        <v>63.712780000000002</v>
      </c>
      <c r="FD1018" s="53">
        <v>63.95626</v>
      </c>
      <c r="FE1018" s="53">
        <v>66.842699999999994</v>
      </c>
      <c r="FF1018" s="53">
        <v>70.733789999999999</v>
      </c>
      <c r="FG1018" s="53">
        <v>74.627449999999996</v>
      </c>
      <c r="FH1018" s="53">
        <v>78.206530000000001</v>
      </c>
      <c r="FI1018" s="53">
        <v>81.299719999999994</v>
      </c>
      <c r="FJ1018" s="53">
        <v>84.146519999999995</v>
      </c>
      <c r="FK1018" s="53">
        <v>86.653739999999999</v>
      </c>
      <c r="FL1018" s="53">
        <v>88.282259999999994</v>
      </c>
      <c r="FM1018" s="53">
        <v>88.724850000000004</v>
      </c>
      <c r="FN1018" s="53">
        <v>87.76482</v>
      </c>
      <c r="FO1018" s="53">
        <v>85.494399999999999</v>
      </c>
      <c r="FP1018" s="53">
        <v>81.166340000000005</v>
      </c>
      <c r="FQ1018" s="53">
        <v>76.85154</v>
      </c>
      <c r="FR1018" s="53">
        <v>73.838830000000002</v>
      </c>
      <c r="FS1018" s="53">
        <v>72.123570000000001</v>
      </c>
      <c r="FT1018" s="53">
        <v>70.880949999999999</v>
      </c>
      <c r="FU1018" s="53">
        <v>221</v>
      </c>
      <c r="FV1018" s="53">
        <v>1521.154</v>
      </c>
      <c r="FW1018" s="53">
        <v>95.100909999999999</v>
      </c>
      <c r="FX1018" s="53">
        <v>1</v>
      </c>
    </row>
    <row r="1019" spans="1:180" x14ac:dyDescent="0.3">
      <c r="A1019" t="s">
        <v>174</v>
      </c>
      <c r="B1019" t="s">
        <v>251</v>
      </c>
      <c r="C1019" t="s">
        <v>0</v>
      </c>
      <c r="D1019" t="s">
        <v>248</v>
      </c>
      <c r="E1019" t="s">
        <v>190</v>
      </c>
      <c r="F1019" t="s">
        <v>236</v>
      </c>
      <c r="G1019" t="s">
        <v>243</v>
      </c>
      <c r="H1019" s="53">
        <v>84</v>
      </c>
      <c r="I1019" s="53">
        <v>0.57450422000000001</v>
      </c>
      <c r="J1019" s="53">
        <v>0.56074703999999997</v>
      </c>
      <c r="K1019" s="53">
        <v>0.57363995000000001</v>
      </c>
      <c r="L1019" s="53">
        <v>0.56835071999999998</v>
      </c>
      <c r="M1019" s="53">
        <v>0.54872016999999995</v>
      </c>
      <c r="N1019" s="53">
        <v>0.56878256000000005</v>
      </c>
      <c r="O1019" s="53">
        <v>0.58348029999999995</v>
      </c>
      <c r="P1019" s="53">
        <v>0.60353495999999995</v>
      </c>
      <c r="Q1019" s="53">
        <v>0.54236640999999997</v>
      </c>
      <c r="R1019" s="53">
        <v>0.50822427999999997</v>
      </c>
      <c r="S1019" s="53">
        <v>0.54058216999999997</v>
      </c>
      <c r="T1019" s="53">
        <v>0.54139822999999998</v>
      </c>
      <c r="U1019" s="53">
        <v>0.54601957000000001</v>
      </c>
      <c r="V1019" s="53">
        <v>0.55450255999999998</v>
      </c>
      <c r="W1019" s="53">
        <v>0.56411845999999999</v>
      </c>
      <c r="X1019" s="53">
        <v>0.55872407000000002</v>
      </c>
      <c r="Y1019" s="53">
        <v>0.52202227999999995</v>
      </c>
      <c r="Z1019" s="53">
        <v>0.50080464000000002</v>
      </c>
      <c r="AA1019" s="53">
        <v>0.47852398000000002</v>
      </c>
      <c r="AB1019" s="53">
        <v>0.45780948999999999</v>
      </c>
      <c r="AC1019" s="53">
        <v>0.52539731999999995</v>
      </c>
      <c r="AD1019" s="53">
        <v>0.50475172000000001</v>
      </c>
      <c r="AE1019" s="53">
        <v>0.49405969</v>
      </c>
      <c r="AF1019" s="53">
        <v>0.49570902999999999</v>
      </c>
      <c r="AG1019" s="53">
        <v>-0.24075114</v>
      </c>
      <c r="AH1019" s="53">
        <v>-0.25163417999999999</v>
      </c>
      <c r="AI1019" s="53">
        <v>-0.22807277000000001</v>
      </c>
      <c r="AJ1019" s="53">
        <v>-0.22355894000000001</v>
      </c>
      <c r="AK1019" s="53">
        <v>-0.24338950000000001</v>
      </c>
      <c r="AL1019" s="53">
        <v>-0.22395936999999999</v>
      </c>
      <c r="AM1019" s="53">
        <v>-0.26746096000000003</v>
      </c>
      <c r="AN1019" s="53">
        <v>-0.29323913000000001</v>
      </c>
      <c r="AO1019" s="53">
        <v>-0.32489570000000001</v>
      </c>
      <c r="AP1019" s="53">
        <v>-0.31283422999999999</v>
      </c>
      <c r="AQ1019" s="53">
        <v>-0.27711112999999998</v>
      </c>
      <c r="AR1019" s="53">
        <v>-0.26937632</v>
      </c>
      <c r="AS1019" s="53">
        <v>-0.25572070000000002</v>
      </c>
      <c r="AT1019" s="53">
        <v>-0.23925191000000001</v>
      </c>
      <c r="AU1019" s="53">
        <v>-0.22108195</v>
      </c>
      <c r="AV1019" s="53">
        <v>-0.20830127000000001</v>
      </c>
      <c r="AW1019" s="53">
        <v>-0.19399716</v>
      </c>
      <c r="AX1019" s="53">
        <v>-0.14645098000000001</v>
      </c>
      <c r="AY1019" s="53">
        <v>-0.14151245000000001</v>
      </c>
      <c r="AZ1019" s="53">
        <v>-0.15081586999999999</v>
      </c>
      <c r="BA1019" s="53">
        <v>-9.5692719999999995E-2</v>
      </c>
      <c r="BB1019" s="53">
        <v>-0.13809541</v>
      </c>
      <c r="BC1019" s="53">
        <v>-0.15363550000000001</v>
      </c>
      <c r="BD1019" s="53">
        <v>-0.14010871999999999</v>
      </c>
      <c r="BE1019" s="53">
        <v>-0.14537401</v>
      </c>
      <c r="BF1019" s="53">
        <v>-0.15603664</v>
      </c>
      <c r="BG1019" s="53">
        <v>-0.13369826000000001</v>
      </c>
      <c r="BH1019" s="53">
        <v>-0.12959142000000001</v>
      </c>
      <c r="BI1019" s="53">
        <v>-0.14960172999999999</v>
      </c>
      <c r="BJ1019" s="53">
        <v>-0.1299391</v>
      </c>
      <c r="BK1019" s="53">
        <v>-0.15072816999999999</v>
      </c>
      <c r="BL1019" s="53">
        <v>-0.17083878</v>
      </c>
      <c r="BM1019" s="53">
        <v>-0.21340544</v>
      </c>
      <c r="BN1019" s="53">
        <v>-0.21113962999999999</v>
      </c>
      <c r="BO1019" s="53">
        <v>-0.17812040000000001</v>
      </c>
      <c r="BP1019" s="53">
        <v>-0.16963992999999999</v>
      </c>
      <c r="BQ1019" s="53">
        <v>-0.15681413999999999</v>
      </c>
      <c r="BR1019" s="53">
        <v>-0.13665943</v>
      </c>
      <c r="BS1019" s="53">
        <v>-0.11647432000000001</v>
      </c>
      <c r="BT1019" s="53">
        <v>-0.10417856</v>
      </c>
      <c r="BU1019" s="53">
        <v>-9.1686500000000004E-2</v>
      </c>
      <c r="BV1019" s="53">
        <v>-4.610446E-2</v>
      </c>
      <c r="BW1019" s="53">
        <v>-4.231476E-2</v>
      </c>
      <c r="BX1019" s="53">
        <v>-5.2389230000000002E-2</v>
      </c>
      <c r="BY1019" s="53">
        <v>3.9999099999999998E-3</v>
      </c>
      <c r="BZ1019" s="53">
        <v>-4.0792769999999999E-2</v>
      </c>
      <c r="CA1019" s="53">
        <v>-5.6824609999999998E-2</v>
      </c>
      <c r="CB1019" s="53">
        <v>-4.3786329999999998E-2</v>
      </c>
      <c r="CC1019" s="53">
        <v>-7.9316090000000006E-2</v>
      </c>
      <c r="CD1019" s="53">
        <v>-8.9825989999999994E-2</v>
      </c>
      <c r="CE1019" s="53">
        <v>-6.8334699999999998E-2</v>
      </c>
      <c r="CF1019" s="53">
        <v>-6.4509800000000006E-2</v>
      </c>
      <c r="CG1019" s="53">
        <v>-8.4644620000000004E-2</v>
      </c>
      <c r="CH1019" s="53">
        <v>-6.4821030000000002E-2</v>
      </c>
      <c r="CI1019" s="53">
        <v>-6.9879360000000001E-2</v>
      </c>
      <c r="CJ1019" s="53">
        <v>-8.6064639999999998E-2</v>
      </c>
      <c r="CK1019" s="53">
        <v>-0.13618769</v>
      </c>
      <c r="CL1019" s="53">
        <v>-0.14070630000000001</v>
      </c>
      <c r="CM1019" s="53">
        <v>-0.10955977</v>
      </c>
      <c r="CN1019" s="53">
        <v>-0.10056278</v>
      </c>
      <c r="CO1019" s="53">
        <v>-8.8311719999999996E-2</v>
      </c>
      <c r="CP1019" s="53">
        <v>-6.5604170000000003E-2</v>
      </c>
      <c r="CQ1019" s="53">
        <v>-4.4023350000000003E-2</v>
      </c>
      <c r="CR1019" s="53">
        <v>-3.2063460000000002E-2</v>
      </c>
      <c r="CS1019" s="53">
        <v>-2.0826460000000001E-2</v>
      </c>
      <c r="CT1019" s="53">
        <v>2.3395229999999999E-2</v>
      </c>
      <c r="CU1019" s="53">
        <v>2.6389280000000001E-2</v>
      </c>
      <c r="CV1019" s="53">
        <v>1.5780780000000001E-2</v>
      </c>
      <c r="CW1019" s="53">
        <v>7.3046710000000001E-2</v>
      </c>
      <c r="CX1019" s="53">
        <v>2.6598730000000001E-2</v>
      </c>
      <c r="CY1019" s="53">
        <v>1.022633E-2</v>
      </c>
      <c r="CZ1019" s="53">
        <v>2.29263E-2</v>
      </c>
      <c r="DA1019" s="53">
        <v>-1.3258199999999999E-2</v>
      </c>
      <c r="DB1019" s="53">
        <v>-2.361539E-2</v>
      </c>
      <c r="DC1019" s="53">
        <v>-2.97116E-3</v>
      </c>
      <c r="DD1019" s="53">
        <v>5.7182000000000001E-4</v>
      </c>
      <c r="DE1019" s="53">
        <v>-1.9687550000000002E-2</v>
      </c>
      <c r="DF1019" s="53">
        <v>2.9706999999999997E-4</v>
      </c>
      <c r="DG1019" s="53">
        <v>1.096943E-2</v>
      </c>
      <c r="DH1019" s="53">
        <v>-1.2904800000000001E-3</v>
      </c>
      <c r="DI1019" s="53">
        <v>-5.8969859999999999E-2</v>
      </c>
      <c r="DJ1019" s="53">
        <v>-7.0272899999999999E-2</v>
      </c>
      <c r="DK1019" s="53">
        <v>-4.0999109999999998E-2</v>
      </c>
      <c r="DL1019" s="53">
        <v>-3.1485640000000002E-2</v>
      </c>
      <c r="DM1019" s="53">
        <v>-1.9809380000000001E-2</v>
      </c>
      <c r="DN1019" s="53">
        <v>5.4510799999999996E-3</v>
      </c>
      <c r="DO1019" s="53">
        <v>2.8427600000000001E-2</v>
      </c>
      <c r="DP1019" s="53">
        <v>4.0051639999999999E-2</v>
      </c>
      <c r="DQ1019" s="53">
        <v>5.0033580000000001E-2</v>
      </c>
      <c r="DR1019" s="53">
        <v>9.2894930000000001E-2</v>
      </c>
      <c r="DS1019" s="53">
        <v>9.5093289999999997E-2</v>
      </c>
      <c r="DT1019" s="53">
        <v>8.3950789999999997E-2</v>
      </c>
      <c r="DU1019" s="53">
        <v>0.14209347999999999</v>
      </c>
      <c r="DV1019" s="53">
        <v>9.3990199999999996E-2</v>
      </c>
      <c r="DW1019" s="53">
        <v>7.7277269999999995E-2</v>
      </c>
      <c r="DX1019" s="53">
        <v>8.9638919999999997E-2</v>
      </c>
      <c r="DY1019" s="53">
        <v>8.2118919999999998E-2</v>
      </c>
      <c r="DZ1019" s="53">
        <v>7.1982199999999996E-2</v>
      </c>
      <c r="EA1019" s="53">
        <v>9.1403419999999999E-2</v>
      </c>
      <c r="EB1019" s="53">
        <v>9.4539310000000001E-2</v>
      </c>
      <c r="EC1019" s="53">
        <v>7.4100189999999996E-2</v>
      </c>
      <c r="ED1019" s="53">
        <v>9.4317300000000007E-2</v>
      </c>
      <c r="EE1019" s="53">
        <v>0.12770226000000001</v>
      </c>
      <c r="EF1019" s="53">
        <v>0.12110994</v>
      </c>
      <c r="EG1019" s="53">
        <v>5.2520400000000002E-2</v>
      </c>
      <c r="EH1019" s="53">
        <v>3.1421699999999997E-2</v>
      </c>
      <c r="EI1019" s="53">
        <v>5.7991580000000001E-2</v>
      </c>
      <c r="EJ1019" s="53">
        <v>6.8250779999999997E-2</v>
      </c>
      <c r="EK1019" s="53">
        <v>7.9097180000000003E-2</v>
      </c>
      <c r="EL1019" s="53">
        <v>0.10804357000000001</v>
      </c>
      <c r="EM1019" s="53">
        <v>0.13303524999999999</v>
      </c>
      <c r="EN1019" s="53">
        <v>0.14417441</v>
      </c>
      <c r="EO1019" s="53">
        <v>0.15234424999999999</v>
      </c>
      <c r="EP1019" s="53">
        <v>0.19324141</v>
      </c>
      <c r="EQ1019" s="53">
        <v>0.19429108</v>
      </c>
      <c r="ER1019" s="53">
        <v>0.18237744</v>
      </c>
      <c r="ES1019" s="53">
        <v>0.2417861</v>
      </c>
      <c r="ET1019" s="53">
        <v>0.19129286000000001</v>
      </c>
      <c r="EU1019" s="53">
        <v>0.17408815</v>
      </c>
      <c r="EV1019" s="53">
        <v>0.18596138000000001</v>
      </c>
      <c r="EW1019" s="53">
        <v>69.344890000000007</v>
      </c>
      <c r="EX1019" s="53">
        <v>68.234290000000001</v>
      </c>
      <c r="EY1019" s="53">
        <v>67.066119999999998</v>
      </c>
      <c r="EZ1019" s="53">
        <v>66.123180000000005</v>
      </c>
      <c r="FA1019" s="53">
        <v>65.235290000000006</v>
      </c>
      <c r="FB1019" s="53">
        <v>64.125690000000006</v>
      </c>
      <c r="FC1019" s="53">
        <v>63.291350000000001</v>
      </c>
      <c r="FD1019" s="53">
        <v>63.902970000000003</v>
      </c>
      <c r="FE1019" s="53">
        <v>66.742080000000001</v>
      </c>
      <c r="FF1019" s="53">
        <v>70.422579999999996</v>
      </c>
      <c r="FG1019" s="53">
        <v>73.828059999999994</v>
      </c>
      <c r="FH1019" s="53">
        <v>77.28004</v>
      </c>
      <c r="FI1019" s="53">
        <v>80.994969999999995</v>
      </c>
      <c r="FJ1019" s="53">
        <v>84.202110000000005</v>
      </c>
      <c r="FK1019" s="53">
        <v>86.576920000000001</v>
      </c>
      <c r="FL1019" s="53">
        <v>88.005030000000005</v>
      </c>
      <c r="FM1019" s="53">
        <v>88.493210000000005</v>
      </c>
      <c r="FN1019" s="53">
        <v>87.705129999999997</v>
      </c>
      <c r="FO1019" s="53">
        <v>85.58623</v>
      </c>
      <c r="FP1019" s="53">
        <v>81.537199999999999</v>
      </c>
      <c r="FQ1019" s="53">
        <v>77.662639999999996</v>
      </c>
      <c r="FR1019" s="53">
        <v>74.948719999999994</v>
      </c>
      <c r="FS1019" s="53">
        <v>73.227500000000006</v>
      </c>
      <c r="FT1019" s="53">
        <v>71.56259</v>
      </c>
      <c r="FU1019" s="53">
        <v>221</v>
      </c>
      <c r="FV1019" s="53">
        <v>1521.154</v>
      </c>
      <c r="FW1019" s="53">
        <v>95.100909999999999</v>
      </c>
      <c r="FX1019" s="53">
        <v>1</v>
      </c>
    </row>
    <row r="1020" spans="1:180" x14ac:dyDescent="0.3">
      <c r="A1020" t="s">
        <v>174</v>
      </c>
      <c r="B1020" t="s">
        <v>251</v>
      </c>
      <c r="C1020" t="s">
        <v>0</v>
      </c>
      <c r="D1020" t="s">
        <v>227</v>
      </c>
      <c r="E1020" t="s">
        <v>188</v>
      </c>
      <c r="F1020" t="s">
        <v>236</v>
      </c>
      <c r="G1020" t="s">
        <v>243</v>
      </c>
      <c r="H1020" s="53">
        <v>84</v>
      </c>
      <c r="I1020" s="53">
        <v>1.0792075999999999</v>
      </c>
      <c r="J1020" s="53">
        <v>1.0670603999999999</v>
      </c>
      <c r="K1020" s="53">
        <v>1.0616827</v>
      </c>
      <c r="L1020" s="53">
        <v>1.0775208999999999</v>
      </c>
      <c r="M1020" s="53">
        <v>1.0600624000000001</v>
      </c>
      <c r="N1020" s="53">
        <v>1.0087644</v>
      </c>
      <c r="O1020" s="53">
        <v>1.1082069999999999</v>
      </c>
      <c r="P1020" s="53">
        <v>1.1972772</v>
      </c>
      <c r="Q1020" s="53">
        <v>1.2535706</v>
      </c>
      <c r="R1020" s="53">
        <v>1.2415704000000001</v>
      </c>
      <c r="S1020" s="53">
        <v>1.2238918000000001</v>
      </c>
      <c r="T1020" s="53">
        <v>1.2010000999999999</v>
      </c>
      <c r="U1020" s="53">
        <v>1.1978879</v>
      </c>
      <c r="V1020" s="53">
        <v>1.216</v>
      </c>
      <c r="W1020" s="53">
        <v>1.2462793999999999</v>
      </c>
      <c r="X1020" s="53">
        <v>1.20424</v>
      </c>
      <c r="Y1020" s="53">
        <v>1.1828208</v>
      </c>
      <c r="Z1020" s="53">
        <v>1.1617360000000001</v>
      </c>
      <c r="AA1020" s="53">
        <v>1.1834625999999999</v>
      </c>
      <c r="AB1020" s="53">
        <v>1.1829703</v>
      </c>
      <c r="AC1020" s="53">
        <v>1.2640488000000001</v>
      </c>
      <c r="AD1020" s="53">
        <v>1.3071744000000001</v>
      </c>
      <c r="AE1020" s="53">
        <v>1.2911908999999999</v>
      </c>
      <c r="AF1020" s="53">
        <v>1.2633297999999999</v>
      </c>
      <c r="AG1020" s="53">
        <v>-9.4252530000000001E-2</v>
      </c>
      <c r="AH1020" s="53">
        <v>-8.7086079999999996E-2</v>
      </c>
      <c r="AI1020" s="53">
        <v>-8.8571449999999996E-2</v>
      </c>
      <c r="AJ1020" s="53">
        <v>-6.6625909999999997E-2</v>
      </c>
      <c r="AK1020" s="53">
        <v>-9.2665689999999995E-2</v>
      </c>
      <c r="AL1020" s="53">
        <v>-0.18254569000000001</v>
      </c>
      <c r="AM1020" s="53">
        <v>-0.14130193999999999</v>
      </c>
      <c r="AN1020" s="53">
        <v>-0.13731378999999999</v>
      </c>
      <c r="AO1020" s="53">
        <v>-0.11097828</v>
      </c>
      <c r="AP1020" s="53">
        <v>-0.13403200000000001</v>
      </c>
      <c r="AQ1020" s="53">
        <v>-0.15651871000000001</v>
      </c>
      <c r="AR1020" s="53">
        <v>-0.16490131999999999</v>
      </c>
      <c r="AS1020" s="53">
        <v>-0.15579749000000001</v>
      </c>
      <c r="AT1020" s="53">
        <v>-0.14850083</v>
      </c>
      <c r="AU1020" s="53">
        <v>-0.10810237</v>
      </c>
      <c r="AV1020" s="53">
        <v>-0.12906289000000001</v>
      </c>
      <c r="AW1020" s="53">
        <v>-7.0707549999999994E-2</v>
      </c>
      <c r="AX1020" s="53">
        <v>-2.6970399999999999E-3</v>
      </c>
      <c r="AY1020" s="53">
        <v>2.5639970000000002E-2</v>
      </c>
      <c r="AZ1020" s="53">
        <v>4.5610789999999998E-2</v>
      </c>
      <c r="BA1020" s="53">
        <v>3.7538759999999997E-2</v>
      </c>
      <c r="BB1020" s="53">
        <v>1.2059230000000001E-2</v>
      </c>
      <c r="BC1020" s="53">
        <v>-1.2327640000000001E-2</v>
      </c>
      <c r="BD1020" s="53">
        <v>-1.232804E-2</v>
      </c>
      <c r="BE1020" s="53">
        <v>-1.9111739999999999E-2</v>
      </c>
      <c r="BF1020" s="53">
        <v>-1.138394E-2</v>
      </c>
      <c r="BG1020" s="53">
        <v>-1.135858E-2</v>
      </c>
      <c r="BH1020" s="53">
        <v>1.3067769999999999E-2</v>
      </c>
      <c r="BI1020" s="53">
        <v>-1.000653E-2</v>
      </c>
      <c r="BJ1020" s="53">
        <v>-0.10135423</v>
      </c>
      <c r="BK1020" s="53">
        <v>-6.5221760000000004E-2</v>
      </c>
      <c r="BL1020" s="53">
        <v>-5.6764080000000001E-2</v>
      </c>
      <c r="BM1020" s="53">
        <v>-2.7628719999999999E-2</v>
      </c>
      <c r="BN1020" s="53">
        <v>-5.446525E-2</v>
      </c>
      <c r="BO1020" s="53">
        <v>-8.4487119999999999E-2</v>
      </c>
      <c r="BP1020" s="53">
        <v>-9.2957680000000001E-2</v>
      </c>
      <c r="BQ1020" s="53">
        <v>-8.3120020000000003E-2</v>
      </c>
      <c r="BR1020" s="53">
        <v>-6.9238419999999995E-2</v>
      </c>
      <c r="BS1020" s="53">
        <v>-2.3840719999999999E-2</v>
      </c>
      <c r="BT1020" s="53">
        <v>-4.4723199999999998E-2</v>
      </c>
      <c r="BU1020" s="53">
        <v>1.0052719999999999E-2</v>
      </c>
      <c r="BV1020" s="53">
        <v>8.2972340000000006E-2</v>
      </c>
      <c r="BW1020" s="53">
        <v>0.11506572</v>
      </c>
      <c r="BX1020" s="53">
        <v>0.13376764999999999</v>
      </c>
      <c r="BY1020" s="53">
        <v>0.12410362</v>
      </c>
      <c r="BZ1020" s="53">
        <v>0.10146015999999999</v>
      </c>
      <c r="CA1020" s="53">
        <v>7.8361059999999996E-2</v>
      </c>
      <c r="CB1020" s="53">
        <v>7.2499140000000004E-2</v>
      </c>
      <c r="CC1020" s="53">
        <v>3.2930580000000001E-2</v>
      </c>
      <c r="CD1020" s="53">
        <v>4.1047149999999998E-2</v>
      </c>
      <c r="CE1020" s="53">
        <v>4.2118790000000003E-2</v>
      </c>
      <c r="CF1020" s="53">
        <v>6.8263370000000004E-2</v>
      </c>
      <c r="CG1020" s="53">
        <v>4.7242920000000001E-2</v>
      </c>
      <c r="CH1020" s="53">
        <v>-4.512124E-2</v>
      </c>
      <c r="CI1020" s="53">
        <v>-1.2528839999999999E-2</v>
      </c>
      <c r="CJ1020" s="53">
        <v>-9.7563000000000001E-4</v>
      </c>
      <c r="CK1020" s="53">
        <v>3.0098929999999999E-2</v>
      </c>
      <c r="CL1020" s="53">
        <v>6.4241999999999999E-4</v>
      </c>
      <c r="CM1020" s="53">
        <v>-3.4598200000000003E-2</v>
      </c>
      <c r="CN1020" s="53">
        <v>-4.3129769999999998E-2</v>
      </c>
      <c r="CO1020" s="53">
        <v>-3.2783850000000003E-2</v>
      </c>
      <c r="CP1020" s="53">
        <v>-1.43415E-2</v>
      </c>
      <c r="CQ1020" s="53">
        <v>3.4518649999999998E-2</v>
      </c>
      <c r="CR1020" s="53">
        <v>1.36902E-2</v>
      </c>
      <c r="CS1020" s="53">
        <v>6.5987019999999993E-2</v>
      </c>
      <c r="CT1020" s="53">
        <v>0.14230667</v>
      </c>
      <c r="CU1020" s="53">
        <v>0.17700178</v>
      </c>
      <c r="CV1020" s="53">
        <v>0.1948249</v>
      </c>
      <c r="CW1020" s="53">
        <v>0.18405811</v>
      </c>
      <c r="CX1020" s="53">
        <v>0.16337890999999999</v>
      </c>
      <c r="CY1020" s="53">
        <v>0.14117173999999999</v>
      </c>
      <c r="CZ1020" s="53">
        <v>0.13125017</v>
      </c>
      <c r="DA1020" s="53">
        <v>8.4972889999999995E-2</v>
      </c>
      <c r="DB1020" s="53">
        <v>9.3478220000000001E-2</v>
      </c>
      <c r="DC1020" s="53">
        <v>9.5596120000000007E-2</v>
      </c>
      <c r="DD1020" s="53">
        <v>0.123459</v>
      </c>
      <c r="DE1020" s="53">
        <v>0.10449239</v>
      </c>
      <c r="DF1020" s="53">
        <v>1.111173E-2</v>
      </c>
      <c r="DG1020" s="53">
        <v>4.0164070000000003E-2</v>
      </c>
      <c r="DH1020" s="53">
        <v>5.4812819999999998E-2</v>
      </c>
      <c r="DI1020" s="53">
        <v>8.7826539999999995E-2</v>
      </c>
      <c r="DJ1020" s="53">
        <v>5.5750090000000002E-2</v>
      </c>
      <c r="DK1020" s="53">
        <v>1.5290679999999999E-2</v>
      </c>
      <c r="DL1020" s="53">
        <v>6.6981499999999999E-3</v>
      </c>
      <c r="DM1020" s="53">
        <v>1.755232E-2</v>
      </c>
      <c r="DN1020" s="53">
        <v>4.0555430000000003E-2</v>
      </c>
      <c r="DO1020" s="53">
        <v>9.2878039999999995E-2</v>
      </c>
      <c r="DP1020" s="53">
        <v>7.2103589999999995E-2</v>
      </c>
      <c r="DQ1020" s="53">
        <v>0.12192138</v>
      </c>
      <c r="DR1020" s="53">
        <v>0.20164108</v>
      </c>
      <c r="DS1020" s="53">
        <v>0.23893782999999999</v>
      </c>
      <c r="DT1020" s="53">
        <v>0.25588206000000002</v>
      </c>
      <c r="DU1020" s="53">
        <v>0.24401260999999999</v>
      </c>
      <c r="DV1020" s="53">
        <v>0.22529766000000001</v>
      </c>
      <c r="DW1020" s="53">
        <v>0.20398248999999999</v>
      </c>
      <c r="DX1020" s="53">
        <v>0.19000120000000001</v>
      </c>
      <c r="DY1020" s="53">
        <v>0.16011374</v>
      </c>
      <c r="DZ1020" s="53">
        <v>0.16918045000000001</v>
      </c>
      <c r="EA1020" s="53">
        <v>0.17280899999999999</v>
      </c>
      <c r="EB1020" s="53">
        <v>0.20315266000000001</v>
      </c>
      <c r="EC1020" s="53">
        <v>0.1871515</v>
      </c>
      <c r="ED1020" s="53">
        <v>9.230323E-2</v>
      </c>
      <c r="EE1020" s="53">
        <v>0.11624424</v>
      </c>
      <c r="EF1020" s="53">
        <v>0.13536247000000001</v>
      </c>
      <c r="EG1020" s="53">
        <v>0.17117611999999999</v>
      </c>
      <c r="EH1020" s="53">
        <v>0.13531678</v>
      </c>
      <c r="EI1020" s="53">
        <v>8.7322280000000002E-2</v>
      </c>
      <c r="EJ1020" s="53">
        <v>7.8641749999999996E-2</v>
      </c>
      <c r="EK1020" s="53">
        <v>9.0229779999999996E-2</v>
      </c>
      <c r="EL1020" s="53">
        <v>0.11981785</v>
      </c>
      <c r="EM1020" s="53">
        <v>0.17713970000000001</v>
      </c>
      <c r="EN1020" s="53">
        <v>0.15644327999999999</v>
      </c>
      <c r="EO1020" s="53">
        <v>0.20268158</v>
      </c>
      <c r="EP1020" s="53">
        <v>0.28731041000000002</v>
      </c>
      <c r="EQ1020" s="53">
        <v>0.32836364000000001</v>
      </c>
      <c r="ER1020" s="53">
        <v>0.34403897</v>
      </c>
      <c r="ES1020" s="53">
        <v>0.33057745999999999</v>
      </c>
      <c r="ET1020" s="53">
        <v>0.31469860999999999</v>
      </c>
      <c r="EU1020" s="53">
        <v>0.29467124</v>
      </c>
      <c r="EV1020" s="53">
        <v>0.27482843000000001</v>
      </c>
      <c r="EW1020" s="53">
        <v>71.931049999999999</v>
      </c>
      <c r="EX1020" s="53">
        <v>70.267619999999994</v>
      </c>
      <c r="EY1020" s="53">
        <v>68.866410000000002</v>
      </c>
      <c r="EZ1020" s="53">
        <v>67.653850000000006</v>
      </c>
      <c r="FA1020" s="53">
        <v>66.512820000000005</v>
      </c>
      <c r="FB1020" s="53">
        <v>65.468860000000006</v>
      </c>
      <c r="FC1020" s="53">
        <v>65.1601</v>
      </c>
      <c r="FD1020" s="53">
        <v>66.712990000000005</v>
      </c>
      <c r="FE1020" s="53">
        <v>69.580370000000002</v>
      </c>
      <c r="FF1020" s="53">
        <v>73.022620000000003</v>
      </c>
      <c r="FG1020" s="53">
        <v>76.819980000000001</v>
      </c>
      <c r="FH1020" s="53">
        <v>80.609889999999993</v>
      </c>
      <c r="FI1020" s="53">
        <v>84.197800000000001</v>
      </c>
      <c r="FJ1020" s="53">
        <v>87.679919999999996</v>
      </c>
      <c r="FK1020" s="53">
        <v>90.212350000000001</v>
      </c>
      <c r="FL1020" s="53">
        <v>92.244020000000006</v>
      </c>
      <c r="FM1020" s="53">
        <v>93.159450000000007</v>
      </c>
      <c r="FN1020" s="53">
        <v>92.956909999999993</v>
      </c>
      <c r="FO1020" s="53">
        <v>91.279250000000005</v>
      </c>
      <c r="FP1020" s="53">
        <v>87.774730000000005</v>
      </c>
      <c r="FQ1020" s="53">
        <v>82.99785</v>
      </c>
      <c r="FR1020" s="53">
        <v>79.224850000000004</v>
      </c>
      <c r="FS1020" s="53">
        <v>76.329890000000006</v>
      </c>
      <c r="FT1020" s="53">
        <v>74.306830000000005</v>
      </c>
      <c r="FU1020" s="53">
        <v>221</v>
      </c>
      <c r="FV1020" s="53">
        <v>2631.9630000000002</v>
      </c>
      <c r="FW1020" s="53">
        <v>116.3488</v>
      </c>
      <c r="FX1020" s="53">
        <v>1</v>
      </c>
    </row>
    <row r="1021" spans="1:180" x14ac:dyDescent="0.3">
      <c r="A1021" t="s">
        <v>174</v>
      </c>
      <c r="B1021" t="s">
        <v>251</v>
      </c>
      <c r="C1021" t="s">
        <v>0</v>
      </c>
      <c r="D1021" t="s">
        <v>248</v>
      </c>
      <c r="E1021" t="s">
        <v>189</v>
      </c>
      <c r="F1021" t="s">
        <v>236</v>
      </c>
      <c r="G1021" t="s">
        <v>243</v>
      </c>
      <c r="H1021" s="53">
        <v>84</v>
      </c>
      <c r="I1021" s="53">
        <v>0.89703094000000005</v>
      </c>
      <c r="J1021" s="53">
        <v>0.89527199999999996</v>
      </c>
      <c r="K1021" s="53">
        <v>0.91289268000000001</v>
      </c>
      <c r="L1021" s="53">
        <v>0.90359975999999997</v>
      </c>
      <c r="M1021" s="53">
        <v>0.89964168</v>
      </c>
      <c r="N1021" s="53">
        <v>0.88393955999999996</v>
      </c>
      <c r="O1021" s="53">
        <v>1.0109189999999999</v>
      </c>
      <c r="P1021" s="53">
        <v>1.0945317999999999</v>
      </c>
      <c r="Q1021" s="53">
        <v>1.1455819</v>
      </c>
      <c r="R1021" s="53">
        <v>1.1771357</v>
      </c>
      <c r="S1021" s="53">
        <v>1.1233244</v>
      </c>
      <c r="T1021" s="53">
        <v>1.1059709</v>
      </c>
      <c r="U1021" s="53">
        <v>1.0652964</v>
      </c>
      <c r="V1021" s="53">
        <v>1.0589048000000001</v>
      </c>
      <c r="W1021" s="53">
        <v>1.0386776</v>
      </c>
      <c r="X1021" s="53">
        <v>1.0348850000000001</v>
      </c>
      <c r="Y1021" s="53">
        <v>0.99546635999999999</v>
      </c>
      <c r="Z1021" s="53">
        <v>0.92409660000000005</v>
      </c>
      <c r="AA1021" s="53">
        <v>0.77499635</v>
      </c>
      <c r="AB1021" s="53">
        <v>0.79461119000000002</v>
      </c>
      <c r="AC1021" s="53">
        <v>0.8731968</v>
      </c>
      <c r="AD1021" s="53">
        <v>0.85668071999999995</v>
      </c>
      <c r="AE1021" s="53">
        <v>0.84698375999999997</v>
      </c>
      <c r="AF1021" s="53">
        <v>0.85211868000000002</v>
      </c>
      <c r="AG1021" s="53">
        <v>-0.16702038999999999</v>
      </c>
      <c r="AH1021" s="53">
        <v>-0.15442568000000001</v>
      </c>
      <c r="AI1021" s="53">
        <v>-0.12877603000000001</v>
      </c>
      <c r="AJ1021" s="53">
        <v>-0.13157920000000001</v>
      </c>
      <c r="AK1021" s="53">
        <v>-0.15458712999999999</v>
      </c>
      <c r="AL1021" s="53">
        <v>-0.18359677999999999</v>
      </c>
      <c r="AM1021" s="53">
        <v>-9.4805929999999997E-2</v>
      </c>
      <c r="AN1021" s="53">
        <v>-3.1591099999999997E-2</v>
      </c>
      <c r="AO1021" s="53">
        <v>5.7840330000000002E-2</v>
      </c>
      <c r="AP1021" s="53">
        <v>0.11991428</v>
      </c>
      <c r="AQ1021" s="53">
        <v>9.4234310000000002E-2</v>
      </c>
      <c r="AR1021" s="53">
        <v>8.0109360000000004E-2</v>
      </c>
      <c r="AS1021" s="53">
        <v>2.8829509999999999E-2</v>
      </c>
      <c r="AT1021" s="53">
        <v>4.1729700000000002E-2</v>
      </c>
      <c r="AU1021" s="53">
        <v>2.9278539999999999E-2</v>
      </c>
      <c r="AV1021" s="53">
        <v>4.7699699999999998E-2</v>
      </c>
      <c r="AW1021" s="53">
        <v>4.9365840000000001E-2</v>
      </c>
      <c r="AX1021" s="53">
        <v>6.4266149999999994E-2</v>
      </c>
      <c r="AY1021" s="53">
        <v>-6.9895499999999999E-2</v>
      </c>
      <c r="AZ1021" s="53">
        <v>-3.7433479999999998E-2</v>
      </c>
      <c r="BA1021" s="53">
        <v>1.1890670000000001E-2</v>
      </c>
      <c r="BB1021" s="53">
        <v>-5.0166509999999997E-2</v>
      </c>
      <c r="BC1021" s="53">
        <v>-6.5641279999999996E-2</v>
      </c>
      <c r="BD1021" s="53">
        <v>-4.979066E-2</v>
      </c>
      <c r="BE1021" s="53">
        <v>-6.9972350000000003E-2</v>
      </c>
      <c r="BF1021" s="53">
        <v>-5.6913999999999999E-2</v>
      </c>
      <c r="BG1021" s="53">
        <v>-3.0111189999999999E-2</v>
      </c>
      <c r="BH1021" s="53">
        <v>-3.4063639999999999E-2</v>
      </c>
      <c r="BI1021" s="53">
        <v>-5.5322459999999997E-2</v>
      </c>
      <c r="BJ1021" s="53">
        <v>-8.0759429999999993E-2</v>
      </c>
      <c r="BK1021" s="53">
        <v>3.1422150000000003E-2</v>
      </c>
      <c r="BL1021" s="53">
        <v>0.10255425999999999</v>
      </c>
      <c r="BM1021" s="53">
        <v>0.19189824999999999</v>
      </c>
      <c r="BN1021" s="53">
        <v>0.26312194</v>
      </c>
      <c r="BO1021" s="53">
        <v>0.23286497</v>
      </c>
      <c r="BP1021" s="53">
        <v>0.22291340000000001</v>
      </c>
      <c r="BQ1021" s="53">
        <v>0.17602939000000001</v>
      </c>
      <c r="BR1021" s="53">
        <v>0.18382678</v>
      </c>
      <c r="BS1021" s="53">
        <v>0.17675901999999999</v>
      </c>
      <c r="BT1021" s="53">
        <v>0.19368912999999999</v>
      </c>
      <c r="BU1021" s="53">
        <v>0.18622472000000001</v>
      </c>
      <c r="BV1021" s="53">
        <v>0.19176293</v>
      </c>
      <c r="BW1021" s="53">
        <v>6.3010769999999994E-2</v>
      </c>
      <c r="BX1021" s="53">
        <v>9.2564640000000004E-2</v>
      </c>
      <c r="BY1021" s="53">
        <v>0.13567403</v>
      </c>
      <c r="BZ1021" s="53">
        <v>7.2140700000000002E-2</v>
      </c>
      <c r="CA1021" s="53">
        <v>5.5701239999999999E-2</v>
      </c>
      <c r="CB1021" s="53">
        <v>7.1425630000000004E-2</v>
      </c>
      <c r="CC1021" s="53">
        <v>-2.7571599999999998E-3</v>
      </c>
      <c r="CD1021" s="53">
        <v>1.0622299999999999E-2</v>
      </c>
      <c r="CE1021" s="53">
        <v>3.8223790000000001E-2</v>
      </c>
      <c r="CF1021" s="53">
        <v>3.3475339999999999E-2</v>
      </c>
      <c r="CG1021" s="53">
        <v>1.3427949999999999E-2</v>
      </c>
      <c r="CH1021" s="53">
        <v>-9.5346200000000006E-3</v>
      </c>
      <c r="CI1021" s="53">
        <v>0.11884732000000001</v>
      </c>
      <c r="CJ1021" s="53">
        <v>0.19546295999999999</v>
      </c>
      <c r="CK1021" s="53">
        <v>0.28474639000000002</v>
      </c>
      <c r="CL1021" s="53">
        <v>0.36230704000000002</v>
      </c>
      <c r="CM1021" s="53">
        <v>0.32888015999999998</v>
      </c>
      <c r="CN1021" s="53">
        <v>0.32181904</v>
      </c>
      <c r="CO1021" s="53">
        <v>0.27797959999999999</v>
      </c>
      <c r="CP1021" s="53">
        <v>0.28224285999999998</v>
      </c>
      <c r="CQ1021" s="53">
        <v>0.27890352000000002</v>
      </c>
      <c r="CR1021" s="53">
        <v>0.29480102000000002</v>
      </c>
      <c r="CS1021" s="53">
        <v>0.28101275999999997</v>
      </c>
      <c r="CT1021" s="53">
        <v>0.28006674999999998</v>
      </c>
      <c r="CU1021" s="53">
        <v>0.15506122999999999</v>
      </c>
      <c r="CV1021" s="53">
        <v>0.18260096000000001</v>
      </c>
      <c r="CW1021" s="53">
        <v>0.22140594</v>
      </c>
      <c r="CX1021" s="53">
        <v>0.15685025999999999</v>
      </c>
      <c r="CY1021" s="53">
        <v>0.13974274</v>
      </c>
      <c r="CZ1021" s="53">
        <v>0.15537967</v>
      </c>
      <c r="DA1021" s="53">
        <v>6.4458029999999999E-2</v>
      </c>
      <c r="DB1021" s="53">
        <v>7.8158599999999995E-2</v>
      </c>
      <c r="DC1021" s="53">
        <v>0.10655879</v>
      </c>
      <c r="DD1021" s="53">
        <v>0.10101428</v>
      </c>
      <c r="DE1021" s="53">
        <v>8.2178349999999997E-2</v>
      </c>
      <c r="DF1021" s="53">
        <v>6.1690200000000001E-2</v>
      </c>
      <c r="DG1021" s="53">
        <v>0.2062725</v>
      </c>
      <c r="DH1021" s="53">
        <v>0.28837158000000002</v>
      </c>
      <c r="DI1021" s="53">
        <v>0.37759452999999998</v>
      </c>
      <c r="DJ1021" s="53">
        <v>0.46149222000000001</v>
      </c>
      <c r="DK1021" s="53">
        <v>0.42489535</v>
      </c>
      <c r="DL1021" s="53">
        <v>0.42072458000000001</v>
      </c>
      <c r="DM1021" s="53">
        <v>0.37992981999999997</v>
      </c>
      <c r="DN1021" s="53">
        <v>0.38065884999999999</v>
      </c>
      <c r="DO1021" s="53">
        <v>0.38104801999999999</v>
      </c>
      <c r="DP1021" s="53">
        <v>0.39591282999999999</v>
      </c>
      <c r="DQ1021" s="53">
        <v>0.37580079999999999</v>
      </c>
      <c r="DR1021" s="53">
        <v>0.36837066000000002</v>
      </c>
      <c r="DS1021" s="53">
        <v>0.24711169999999999</v>
      </c>
      <c r="DT1021" s="53">
        <v>0.27263728999999998</v>
      </c>
      <c r="DU1021" s="53">
        <v>0.30713794</v>
      </c>
      <c r="DV1021" s="53">
        <v>0.24155989</v>
      </c>
      <c r="DW1021" s="53">
        <v>0.22378414999999999</v>
      </c>
      <c r="DX1021" s="53">
        <v>0.23933372</v>
      </c>
      <c r="DY1021" s="53">
        <v>0.16150603999999999</v>
      </c>
      <c r="DZ1021" s="53">
        <v>0.17567029000000001</v>
      </c>
      <c r="EA1021" s="53">
        <v>0.20522359000000001</v>
      </c>
      <c r="EB1021" s="53">
        <v>0.19852987999999999</v>
      </c>
      <c r="EC1021" s="53">
        <v>0.18144302000000001</v>
      </c>
      <c r="ED1021" s="53">
        <v>0.16452752000000001</v>
      </c>
      <c r="EE1021" s="53">
        <v>0.33250056</v>
      </c>
      <c r="EF1021" s="53">
        <v>0.42251688999999998</v>
      </c>
      <c r="EG1021" s="53">
        <v>0.51165240000000001</v>
      </c>
      <c r="EH1021" s="53">
        <v>0.60469987000000003</v>
      </c>
      <c r="EI1021" s="53">
        <v>0.56352601000000002</v>
      </c>
      <c r="EJ1021" s="53">
        <v>0.56352862000000004</v>
      </c>
      <c r="EK1021" s="53">
        <v>0.52712974000000001</v>
      </c>
      <c r="EL1021" s="53">
        <v>0.52275594000000003</v>
      </c>
      <c r="EM1021" s="53">
        <v>0.52852849999999996</v>
      </c>
      <c r="EN1021" s="53">
        <v>0.54190231</v>
      </c>
      <c r="EO1021" s="53">
        <v>0.51265963999999997</v>
      </c>
      <c r="EP1021" s="53">
        <v>0.49586736999999997</v>
      </c>
      <c r="EQ1021" s="53">
        <v>0.38001802000000001</v>
      </c>
      <c r="ER1021" s="53">
        <v>0.40263544000000001</v>
      </c>
      <c r="ES1021" s="53">
        <v>0.43092118000000001</v>
      </c>
      <c r="ET1021" s="53">
        <v>0.36386708000000001</v>
      </c>
      <c r="EU1021" s="53">
        <v>0.34512668000000002</v>
      </c>
      <c r="EV1021" s="53">
        <v>0.36055000999999998</v>
      </c>
      <c r="EW1021" s="53">
        <v>73.396180000000001</v>
      </c>
      <c r="EX1021" s="53">
        <v>71.735789999999994</v>
      </c>
      <c r="EY1021" s="53">
        <v>70.184520000000006</v>
      </c>
      <c r="EZ1021" s="53">
        <v>68.743589999999998</v>
      </c>
      <c r="FA1021" s="53">
        <v>67.963800000000006</v>
      </c>
      <c r="FB1021" s="53">
        <v>67.071889999999996</v>
      </c>
      <c r="FC1021" s="53">
        <v>66.350930000000005</v>
      </c>
      <c r="FD1021" s="53">
        <v>66.74736</v>
      </c>
      <c r="FE1021" s="53">
        <v>69.421570000000003</v>
      </c>
      <c r="FF1021" s="53">
        <v>72.822019999999995</v>
      </c>
      <c r="FG1021" s="53">
        <v>76.777019999999993</v>
      </c>
      <c r="FH1021" s="53">
        <v>80.561340000000001</v>
      </c>
      <c r="FI1021" s="53">
        <v>84.168430000000001</v>
      </c>
      <c r="FJ1021" s="53">
        <v>87.156360000000006</v>
      </c>
      <c r="FK1021" s="53">
        <v>89.644289999999998</v>
      </c>
      <c r="FL1021" s="53">
        <v>91.79562</v>
      </c>
      <c r="FM1021" s="53">
        <v>92.341629999999995</v>
      </c>
      <c r="FN1021" s="53">
        <v>91.169430000000006</v>
      </c>
      <c r="FO1021" s="53">
        <v>89.492459999999994</v>
      </c>
      <c r="FP1021" s="53">
        <v>85.82629</v>
      </c>
      <c r="FQ1021" s="53">
        <v>81.558570000000003</v>
      </c>
      <c r="FR1021" s="53">
        <v>78.07114</v>
      </c>
      <c r="FS1021" s="53">
        <v>75.687280000000001</v>
      </c>
      <c r="FT1021" s="53">
        <v>74.020610000000005</v>
      </c>
      <c r="FU1021" s="53">
        <v>221</v>
      </c>
      <c r="FV1021" s="53">
        <v>2000.2280000000001</v>
      </c>
      <c r="FW1021" s="53">
        <v>104.9401</v>
      </c>
      <c r="FX1021" s="53">
        <v>1</v>
      </c>
    </row>
    <row r="1022" spans="1:180" x14ac:dyDescent="0.3">
      <c r="A1022" t="s">
        <v>174</v>
      </c>
      <c r="B1022" t="s">
        <v>251</v>
      </c>
      <c r="C1022" t="s">
        <v>0</v>
      </c>
      <c r="D1022" t="s">
        <v>227</v>
      </c>
      <c r="E1022" t="s">
        <v>189</v>
      </c>
      <c r="F1022" t="s">
        <v>236</v>
      </c>
      <c r="G1022" t="s">
        <v>243</v>
      </c>
      <c r="H1022" s="53">
        <v>84</v>
      </c>
      <c r="I1022" s="53">
        <v>0.84727185999999999</v>
      </c>
      <c r="J1022" s="53">
        <v>0.83209367000000001</v>
      </c>
      <c r="K1022" s="53">
        <v>0.84012852000000005</v>
      </c>
      <c r="L1022" s="53">
        <v>0.84625379999999994</v>
      </c>
      <c r="M1022" s="53">
        <v>0.85423548000000005</v>
      </c>
      <c r="N1022" s="53">
        <v>0.84979943999999996</v>
      </c>
      <c r="O1022" s="53">
        <v>0.95385275999999997</v>
      </c>
      <c r="P1022" s="53">
        <v>1.080093</v>
      </c>
      <c r="Q1022" s="53">
        <v>1.1372962</v>
      </c>
      <c r="R1022" s="53">
        <v>1.161195</v>
      </c>
      <c r="S1022" s="53">
        <v>1.1736690000000001</v>
      </c>
      <c r="T1022" s="53">
        <v>1.1679485999999999</v>
      </c>
      <c r="U1022" s="53">
        <v>1.1346208</v>
      </c>
      <c r="V1022" s="53">
        <v>1.1020464000000001</v>
      </c>
      <c r="W1022" s="53">
        <v>1.1063917000000001</v>
      </c>
      <c r="X1022" s="53">
        <v>1.0891481999999999</v>
      </c>
      <c r="Y1022" s="53">
        <v>1.0140378999999999</v>
      </c>
      <c r="Z1022" s="53">
        <v>0.90977543999999999</v>
      </c>
      <c r="AA1022" s="53">
        <v>0.81302591999999996</v>
      </c>
      <c r="AB1022" s="53">
        <v>0.79411114000000005</v>
      </c>
      <c r="AC1022" s="53">
        <v>0.83906011999999996</v>
      </c>
      <c r="AD1022" s="53">
        <v>0.85557276000000004</v>
      </c>
      <c r="AE1022" s="53">
        <v>0.85174908000000005</v>
      </c>
      <c r="AF1022" s="53">
        <v>0.84686280000000003</v>
      </c>
      <c r="AG1022" s="53">
        <v>-1.278317E-2</v>
      </c>
      <c r="AH1022" s="53">
        <v>-1.2630840000000001E-2</v>
      </c>
      <c r="AI1022" s="53">
        <v>6.6761900000000002E-3</v>
      </c>
      <c r="AJ1022" s="53">
        <v>2.481649E-2</v>
      </c>
      <c r="AK1022" s="53">
        <v>2.5075859999999998E-2</v>
      </c>
      <c r="AL1022" s="53">
        <v>2.5354000000000002E-4</v>
      </c>
      <c r="AM1022" s="53">
        <v>-2.7277199999999999E-3</v>
      </c>
      <c r="AN1022" s="53">
        <v>-1.338111E-2</v>
      </c>
      <c r="AO1022" s="53">
        <v>-1.91965E-3</v>
      </c>
      <c r="AP1022" s="53">
        <v>-1.307468E-2</v>
      </c>
      <c r="AQ1022" s="53">
        <v>-4.6259099999999996E-3</v>
      </c>
      <c r="AR1022" s="53">
        <v>1.864209E-2</v>
      </c>
      <c r="AS1022" s="53">
        <v>-1.5268439999999999E-2</v>
      </c>
      <c r="AT1022" s="53">
        <v>-4.8197200000000003E-2</v>
      </c>
      <c r="AU1022" s="53">
        <v>-2.4800320000000001E-2</v>
      </c>
      <c r="AV1022" s="53">
        <v>-3.6932200000000001E-3</v>
      </c>
      <c r="AW1022" s="53">
        <v>-4.4753900000000001E-3</v>
      </c>
      <c r="AX1022" s="53">
        <v>-2.0377099999999999E-3</v>
      </c>
      <c r="AY1022" s="53">
        <v>-7.4736250000000004E-2</v>
      </c>
      <c r="AZ1022" s="53">
        <v>-9.0705049999999995E-2</v>
      </c>
      <c r="BA1022" s="53">
        <v>-8.3765720000000002E-2</v>
      </c>
      <c r="BB1022" s="53">
        <v>-0.11621904</v>
      </c>
      <c r="BC1022" s="53">
        <v>-0.11857347999999999</v>
      </c>
      <c r="BD1022" s="53">
        <v>-0.10266077</v>
      </c>
      <c r="BE1022" s="53">
        <v>3.7672049999999999E-2</v>
      </c>
      <c r="BF1022" s="53">
        <v>3.7190529999999999E-2</v>
      </c>
      <c r="BG1022" s="53">
        <v>5.7106829999999997E-2</v>
      </c>
      <c r="BH1022" s="53">
        <v>7.525693E-2</v>
      </c>
      <c r="BI1022" s="53">
        <v>7.6779539999999993E-2</v>
      </c>
      <c r="BJ1022" s="53">
        <v>5.6445240000000001E-2</v>
      </c>
      <c r="BK1022" s="53">
        <v>8.07142E-2</v>
      </c>
      <c r="BL1022" s="53">
        <v>0.10702868</v>
      </c>
      <c r="BM1022" s="53">
        <v>0.13546142</v>
      </c>
      <c r="BN1022" s="53">
        <v>0.13664657999999999</v>
      </c>
      <c r="BO1022" s="53">
        <v>0.14786511999999999</v>
      </c>
      <c r="BP1022" s="53">
        <v>0.15943049000000001</v>
      </c>
      <c r="BQ1022" s="53">
        <v>0.12333023</v>
      </c>
      <c r="BR1022" s="53">
        <v>8.6135779999999995E-2</v>
      </c>
      <c r="BS1022" s="53">
        <v>0.10113717999999999</v>
      </c>
      <c r="BT1022" s="53">
        <v>0.10906602</v>
      </c>
      <c r="BU1022" s="53">
        <v>8.7646859999999993E-2</v>
      </c>
      <c r="BV1022" s="53">
        <v>6.067517E-2</v>
      </c>
      <c r="BW1022" s="53">
        <v>-1.1444849999999999E-2</v>
      </c>
      <c r="BX1022" s="53">
        <v>-2.2346069999999999E-2</v>
      </c>
      <c r="BY1022" s="53">
        <v>-1.8799139999999999E-2</v>
      </c>
      <c r="BZ1022" s="53">
        <v>-5.4765300000000003E-2</v>
      </c>
      <c r="CA1022" s="53">
        <v>-5.880494E-2</v>
      </c>
      <c r="CB1022" s="53">
        <v>-4.3177430000000003E-2</v>
      </c>
      <c r="CC1022" s="53">
        <v>7.2617180000000003E-2</v>
      </c>
      <c r="CD1022" s="53">
        <v>7.1696650000000001E-2</v>
      </c>
      <c r="CE1022" s="53">
        <v>9.2034939999999996E-2</v>
      </c>
      <c r="CF1022" s="53">
        <v>0.11019179</v>
      </c>
      <c r="CG1022" s="53">
        <v>0.11258932000000001</v>
      </c>
      <c r="CH1022" s="53">
        <v>9.5363439999999994E-2</v>
      </c>
      <c r="CI1022" s="53">
        <v>0.13850583999999999</v>
      </c>
      <c r="CJ1022" s="53">
        <v>0.19042413999999999</v>
      </c>
      <c r="CK1022" s="53">
        <v>0.23061116000000001</v>
      </c>
      <c r="CL1022" s="53">
        <v>0.24034306999999999</v>
      </c>
      <c r="CM1022" s="53">
        <v>0.25347990999999997</v>
      </c>
      <c r="CN1022" s="53">
        <v>0.25694003999999998</v>
      </c>
      <c r="CO1022" s="53">
        <v>0.21932324</v>
      </c>
      <c r="CP1022" s="53">
        <v>0.17917443999999999</v>
      </c>
      <c r="CQ1022" s="53">
        <v>0.1883611</v>
      </c>
      <c r="CR1022" s="53">
        <v>0.18716274999999999</v>
      </c>
      <c r="CS1022" s="53">
        <v>0.15145040000000001</v>
      </c>
      <c r="CT1022" s="53">
        <v>0.10410994</v>
      </c>
      <c r="CU1022" s="53">
        <v>3.2390580000000002E-2</v>
      </c>
      <c r="CV1022" s="53">
        <v>2.4999130000000001E-2</v>
      </c>
      <c r="CW1022" s="53">
        <v>2.6196520000000001E-2</v>
      </c>
      <c r="CX1022" s="53">
        <v>-1.2202609999999999E-2</v>
      </c>
      <c r="CY1022" s="53">
        <v>-1.7409440000000002E-2</v>
      </c>
      <c r="CZ1022" s="53">
        <v>-1.9794600000000002E-3</v>
      </c>
      <c r="DA1022" s="53">
        <v>0.10756234000000001</v>
      </c>
      <c r="DB1022" s="53">
        <v>0.1062028</v>
      </c>
      <c r="DC1022" s="53">
        <v>0.12696305999999999</v>
      </c>
      <c r="DD1022" s="53">
        <v>0.14512671999999999</v>
      </c>
      <c r="DE1022" s="53">
        <v>0.14839910000000001</v>
      </c>
      <c r="DF1022" s="53">
        <v>0.13428164000000001</v>
      </c>
      <c r="DG1022" s="53">
        <v>0.19629742</v>
      </c>
      <c r="DH1022" s="53">
        <v>0.27381967000000001</v>
      </c>
      <c r="DI1022" s="53">
        <v>0.32576082000000001</v>
      </c>
      <c r="DJ1022" s="53">
        <v>0.34403947000000001</v>
      </c>
      <c r="DK1022" s="53">
        <v>0.35909470999999998</v>
      </c>
      <c r="DL1022" s="53">
        <v>0.35444958999999998</v>
      </c>
      <c r="DM1022" s="53">
        <v>0.31531618</v>
      </c>
      <c r="DN1022" s="53">
        <v>0.27221299999999998</v>
      </c>
      <c r="DO1022" s="53">
        <v>0.27558502000000001</v>
      </c>
      <c r="DP1022" s="53">
        <v>0.26525947999999999</v>
      </c>
      <c r="DQ1022" s="53">
        <v>0.21525403000000001</v>
      </c>
      <c r="DR1022" s="53">
        <v>0.14754465999999999</v>
      </c>
      <c r="DS1022" s="53">
        <v>7.6226020000000005E-2</v>
      </c>
      <c r="DT1022" s="53">
        <v>7.2344329999999998E-2</v>
      </c>
      <c r="DU1022" s="53">
        <v>7.1192169999999999E-2</v>
      </c>
      <c r="DV1022" s="53">
        <v>3.0360069999999999E-2</v>
      </c>
      <c r="DW1022" s="53">
        <v>2.398606E-2</v>
      </c>
      <c r="DX1022" s="53">
        <v>3.9218509999999998E-2</v>
      </c>
      <c r="DY1022" s="53">
        <v>0.15801751999999999</v>
      </c>
      <c r="DZ1022" s="53">
        <v>0.15602411999999999</v>
      </c>
      <c r="EA1022" s="53">
        <v>0.17739372</v>
      </c>
      <c r="EB1022" s="53">
        <v>0.19556712000000001</v>
      </c>
      <c r="EC1022" s="53">
        <v>0.20010278000000001</v>
      </c>
      <c r="ED1022" s="53">
        <v>0.19047336000000001</v>
      </c>
      <c r="EE1022" s="53">
        <v>0.27973932000000001</v>
      </c>
      <c r="EF1022" s="53">
        <v>0.39422947000000003</v>
      </c>
      <c r="EG1022" s="53">
        <v>0.4631419</v>
      </c>
      <c r="EH1022" s="53">
        <v>0.49376073999999998</v>
      </c>
      <c r="EI1022" s="53">
        <v>0.51158570000000003</v>
      </c>
      <c r="EJ1022" s="53">
        <v>0.49523795999999998</v>
      </c>
      <c r="EK1022" s="53">
        <v>0.45391482999999999</v>
      </c>
      <c r="EL1022" s="53">
        <v>0.40654605999999999</v>
      </c>
      <c r="EM1022" s="53">
        <v>0.40152251999999999</v>
      </c>
      <c r="EN1022" s="53">
        <v>0.37801881999999998</v>
      </c>
      <c r="EO1022" s="53">
        <v>0.30737624000000002</v>
      </c>
      <c r="EP1022" s="53">
        <v>0.21025753999999999</v>
      </c>
      <c r="EQ1022" s="53">
        <v>0.13951744999999999</v>
      </c>
      <c r="ER1022" s="53">
        <v>0.14070327999999999</v>
      </c>
      <c r="ES1022" s="53">
        <v>0.13615870999999999</v>
      </c>
      <c r="ET1022" s="53">
        <v>9.1813850000000002E-2</v>
      </c>
      <c r="EU1022" s="53">
        <v>8.3754590000000004E-2</v>
      </c>
      <c r="EV1022" s="53">
        <v>9.8701849999999994E-2</v>
      </c>
      <c r="EW1022" s="53">
        <v>71.137389999999996</v>
      </c>
      <c r="EX1022" s="53">
        <v>69.707939999999994</v>
      </c>
      <c r="EY1022" s="53">
        <v>68.616209999999995</v>
      </c>
      <c r="EZ1022" s="53">
        <v>67.414640000000006</v>
      </c>
      <c r="FA1022" s="53">
        <v>66.413510000000002</v>
      </c>
      <c r="FB1022" s="53">
        <v>65.346149999999994</v>
      </c>
      <c r="FC1022" s="53">
        <v>64.441180000000003</v>
      </c>
      <c r="FD1022" s="53">
        <v>65.265429999999995</v>
      </c>
      <c r="FE1022" s="53">
        <v>67.885750000000002</v>
      </c>
      <c r="FF1022" s="53">
        <v>71.282910000000001</v>
      </c>
      <c r="FG1022" s="53">
        <v>75.179150000000007</v>
      </c>
      <c r="FH1022" s="53">
        <v>78.730459999999994</v>
      </c>
      <c r="FI1022" s="53">
        <v>81.95599</v>
      </c>
      <c r="FJ1022" s="53">
        <v>85.170509999999993</v>
      </c>
      <c r="FK1022" s="53">
        <v>88.038049999999998</v>
      </c>
      <c r="FL1022" s="53">
        <v>90.000510000000006</v>
      </c>
      <c r="FM1022" s="53">
        <v>90.760900000000007</v>
      </c>
      <c r="FN1022" s="53">
        <v>90.363849999999999</v>
      </c>
      <c r="FO1022" s="53">
        <v>88.287540000000007</v>
      </c>
      <c r="FP1022" s="53">
        <v>84.536709999999999</v>
      </c>
      <c r="FQ1022" s="53">
        <v>80.342250000000007</v>
      </c>
      <c r="FR1022" s="53">
        <v>77.2393</v>
      </c>
      <c r="FS1022" s="53">
        <v>75.284970000000001</v>
      </c>
      <c r="FT1022" s="53">
        <v>73.266139999999993</v>
      </c>
      <c r="FU1022" s="53">
        <v>221</v>
      </c>
      <c r="FV1022" s="53">
        <v>2000.2280000000001</v>
      </c>
      <c r="FW1022" s="53">
        <v>104.9401</v>
      </c>
      <c r="FX1022" s="53">
        <v>1</v>
      </c>
    </row>
    <row r="1023" spans="1:180" x14ac:dyDescent="0.3">
      <c r="A1023" t="s">
        <v>174</v>
      </c>
      <c r="B1023" t="s">
        <v>251</v>
      </c>
      <c r="C1023" t="s">
        <v>0</v>
      </c>
      <c r="D1023" t="s">
        <v>227</v>
      </c>
      <c r="E1023" t="s">
        <v>187</v>
      </c>
      <c r="F1023" t="s">
        <v>236</v>
      </c>
      <c r="G1023" t="s">
        <v>243</v>
      </c>
      <c r="H1023" s="53">
        <v>84</v>
      </c>
      <c r="I1023" s="53">
        <v>0.97061914000000005</v>
      </c>
      <c r="J1023" s="53">
        <v>0.97596492000000001</v>
      </c>
      <c r="K1023" s="53">
        <v>0.97520556000000003</v>
      </c>
      <c r="L1023" s="53">
        <v>1.0051801</v>
      </c>
      <c r="M1023" s="53">
        <v>0.98407511999999997</v>
      </c>
      <c r="N1023" s="53">
        <v>0.97379855999999998</v>
      </c>
      <c r="O1023" s="53">
        <v>1.0645144</v>
      </c>
      <c r="P1023" s="53">
        <v>1.1228716999999999</v>
      </c>
      <c r="Q1023" s="53">
        <v>1.1836986</v>
      </c>
      <c r="R1023" s="53">
        <v>1.2172666999999999</v>
      </c>
      <c r="S1023" s="53">
        <v>1.2938225999999999</v>
      </c>
      <c r="T1023" s="53">
        <v>1.2546029999999999</v>
      </c>
      <c r="U1023" s="53">
        <v>1.178042</v>
      </c>
      <c r="V1023" s="53">
        <v>1.1409081999999999</v>
      </c>
      <c r="W1023" s="53">
        <v>1.1226214000000001</v>
      </c>
      <c r="X1023" s="53">
        <v>1.0665035</v>
      </c>
      <c r="Y1023" s="53">
        <v>1.0235323999999999</v>
      </c>
      <c r="Z1023" s="53">
        <v>0.97605816000000001</v>
      </c>
      <c r="AA1023" s="53">
        <v>0.99276156000000004</v>
      </c>
      <c r="AB1023" s="53">
        <v>0.97308792</v>
      </c>
      <c r="AC1023" s="53">
        <v>1.0618776000000001</v>
      </c>
      <c r="AD1023" s="53">
        <v>1.0815697</v>
      </c>
      <c r="AE1023" s="53">
        <v>1.0769002000000001</v>
      </c>
      <c r="AF1023" s="53">
        <v>1.0799292</v>
      </c>
      <c r="AG1023" s="53">
        <v>-0.18954373999999999</v>
      </c>
      <c r="AH1023" s="53">
        <v>-0.16674654999999999</v>
      </c>
      <c r="AI1023" s="53">
        <v>-0.15789791</v>
      </c>
      <c r="AJ1023" s="53">
        <v>-0.12056705</v>
      </c>
      <c r="AK1023" s="53">
        <v>-0.14517426</v>
      </c>
      <c r="AL1023" s="53">
        <v>-0.18402769999999999</v>
      </c>
      <c r="AM1023" s="53">
        <v>-0.11723586</v>
      </c>
      <c r="AN1023" s="53">
        <v>-0.17455654000000001</v>
      </c>
      <c r="AO1023" s="53">
        <v>-0.13757200999999999</v>
      </c>
      <c r="AP1023" s="53">
        <v>-0.13201087</v>
      </c>
      <c r="AQ1023" s="53">
        <v>-7.9140730000000006E-2</v>
      </c>
      <c r="AR1023" s="53">
        <v>-8.9036390000000007E-2</v>
      </c>
      <c r="AS1023" s="53">
        <v>-0.14393274</v>
      </c>
      <c r="AT1023" s="53">
        <v>-0.18242532</v>
      </c>
      <c r="AU1023" s="53">
        <v>-0.20185359999999999</v>
      </c>
      <c r="AV1023" s="53">
        <v>-0.23485056000000001</v>
      </c>
      <c r="AW1023" s="53">
        <v>-0.19117223999999999</v>
      </c>
      <c r="AX1023" s="53">
        <v>-0.15614441000000001</v>
      </c>
      <c r="AY1023" s="53">
        <v>-0.13775639000000001</v>
      </c>
      <c r="AZ1023" s="53">
        <v>-0.14673733</v>
      </c>
      <c r="BA1023" s="53">
        <v>-0.13100261999999999</v>
      </c>
      <c r="BB1023" s="53">
        <v>-0.15227679999999999</v>
      </c>
      <c r="BC1023" s="53">
        <v>-0.1805071</v>
      </c>
      <c r="BD1023" s="53">
        <v>-0.16356109999999999</v>
      </c>
      <c r="BE1023" s="53">
        <v>-9.1240879999999996E-2</v>
      </c>
      <c r="BF1023" s="53">
        <v>-6.7847309999999994E-2</v>
      </c>
      <c r="BG1023" s="53">
        <v>-5.7882749999999997E-2</v>
      </c>
      <c r="BH1023" s="53">
        <v>-1.9264860000000002E-2</v>
      </c>
      <c r="BI1023" s="53">
        <v>-4.341134E-2</v>
      </c>
      <c r="BJ1023" s="53">
        <v>-8.1631159999999994E-2</v>
      </c>
      <c r="BK1023" s="53">
        <v>-3.3628610000000003E-2</v>
      </c>
      <c r="BL1023" s="53">
        <v>-7.8645779999999998E-2</v>
      </c>
      <c r="BM1023" s="53">
        <v>-4.2737230000000001E-2</v>
      </c>
      <c r="BN1023" s="53">
        <v>-3.3401229999999997E-2</v>
      </c>
      <c r="BO1023" s="53">
        <v>3.5144960000000003E-2</v>
      </c>
      <c r="BP1023" s="53">
        <v>1.8783210000000002E-2</v>
      </c>
      <c r="BQ1023" s="53">
        <v>-3.780091E-2</v>
      </c>
      <c r="BR1023" s="53">
        <v>-7.9203259999999998E-2</v>
      </c>
      <c r="BS1023" s="53">
        <v>-9.5513379999999995E-2</v>
      </c>
      <c r="BT1023" s="53">
        <v>-0.12336265</v>
      </c>
      <c r="BU1023" s="53">
        <v>-8.6458599999999997E-2</v>
      </c>
      <c r="BV1023" s="53">
        <v>-5.4972670000000001E-2</v>
      </c>
      <c r="BW1023" s="53">
        <v>-3.7634590000000002E-2</v>
      </c>
      <c r="BX1023" s="53">
        <v>-4.4403310000000001E-2</v>
      </c>
      <c r="BY1023" s="53">
        <v>-3.2995959999999998E-2</v>
      </c>
      <c r="BZ1023" s="53">
        <v>-5.9554650000000001E-2</v>
      </c>
      <c r="CA1023" s="53">
        <v>-8.4612779999999999E-2</v>
      </c>
      <c r="CB1023" s="53">
        <v>-6.7334359999999996E-2</v>
      </c>
      <c r="CC1023" s="53">
        <v>-2.3156670000000001E-2</v>
      </c>
      <c r="CD1023" s="53">
        <v>6.5001000000000002E-4</v>
      </c>
      <c r="CE1023" s="53">
        <v>1.138747E-2</v>
      </c>
      <c r="CF1023" s="53">
        <v>5.0896749999999998E-2</v>
      </c>
      <c r="CG1023" s="53">
        <v>2.7069329999999999E-2</v>
      </c>
      <c r="CH1023" s="53">
        <v>-1.071164E-2</v>
      </c>
      <c r="CI1023" s="53">
        <v>2.4277529999999999E-2</v>
      </c>
      <c r="CJ1023" s="53">
        <v>-1.221829E-2</v>
      </c>
      <c r="CK1023" s="53">
        <v>2.2945050000000002E-2</v>
      </c>
      <c r="CL1023" s="53">
        <v>3.4895490000000001E-2</v>
      </c>
      <c r="CM1023" s="53">
        <v>0.11429888000000001</v>
      </c>
      <c r="CN1023" s="53">
        <v>9.3458739999999998E-2</v>
      </c>
      <c r="CO1023" s="53">
        <v>3.5705679999999997E-2</v>
      </c>
      <c r="CP1023" s="53">
        <v>-7.7119900000000002E-3</v>
      </c>
      <c r="CQ1023" s="53">
        <v>-2.186248E-2</v>
      </c>
      <c r="CR1023" s="53">
        <v>-4.614654E-2</v>
      </c>
      <c r="CS1023" s="53">
        <v>-1.393426E-2</v>
      </c>
      <c r="CT1023" s="53">
        <v>1.509856E-2</v>
      </c>
      <c r="CU1023" s="53">
        <v>3.1709460000000002E-2</v>
      </c>
      <c r="CV1023" s="53">
        <v>2.6472909999999999E-2</v>
      </c>
      <c r="CW1023" s="53">
        <v>3.488314E-2</v>
      </c>
      <c r="CX1023" s="53">
        <v>4.66439E-3</v>
      </c>
      <c r="CY1023" s="53">
        <v>-1.8196739999999999E-2</v>
      </c>
      <c r="CZ1023" s="53">
        <v>-6.8800000000000003E-4</v>
      </c>
      <c r="DA1023" s="53">
        <v>4.492757E-2</v>
      </c>
      <c r="DB1023" s="53">
        <v>6.9147340000000002E-2</v>
      </c>
      <c r="DC1023" s="53">
        <v>8.0657670000000001E-2</v>
      </c>
      <c r="DD1023" s="53">
        <v>0.12105836</v>
      </c>
      <c r="DE1023" s="53">
        <v>9.7550040000000005E-2</v>
      </c>
      <c r="DF1023" s="53">
        <v>6.0207879999999998E-2</v>
      </c>
      <c r="DG1023" s="53">
        <v>8.218367E-2</v>
      </c>
      <c r="DH1023" s="53">
        <v>5.4209220000000002E-2</v>
      </c>
      <c r="DI1023" s="53">
        <v>8.8627310000000001E-2</v>
      </c>
      <c r="DJ1023" s="53">
        <v>0.10319224</v>
      </c>
      <c r="DK1023" s="53">
        <v>0.19345283999999999</v>
      </c>
      <c r="DL1023" s="53">
        <v>0.16813432</v>
      </c>
      <c r="DM1023" s="53">
        <v>0.10921226000000001</v>
      </c>
      <c r="DN1023" s="53">
        <v>6.3779279999999994E-2</v>
      </c>
      <c r="DO1023" s="53">
        <v>5.1788430000000003E-2</v>
      </c>
      <c r="DP1023" s="53">
        <v>3.1069619999999999E-2</v>
      </c>
      <c r="DQ1023" s="53">
        <v>5.8590080000000003E-2</v>
      </c>
      <c r="DR1023" s="53">
        <v>8.516978E-2</v>
      </c>
      <c r="DS1023" s="53">
        <v>0.10105351</v>
      </c>
      <c r="DT1023" s="53">
        <v>9.7349110000000003E-2</v>
      </c>
      <c r="DU1023" s="53">
        <v>0.10276224</v>
      </c>
      <c r="DV1023" s="53">
        <v>6.8883440000000004E-2</v>
      </c>
      <c r="DW1023" s="53">
        <v>4.8219329999999998E-2</v>
      </c>
      <c r="DX1023" s="53">
        <v>6.5958359999999994E-2</v>
      </c>
      <c r="DY1023" s="53">
        <v>0.14323042</v>
      </c>
      <c r="DZ1023" s="53">
        <v>0.16804662000000001</v>
      </c>
      <c r="EA1023" s="53">
        <v>0.18067283000000001</v>
      </c>
      <c r="EB1023" s="53">
        <v>0.22236059999999999</v>
      </c>
      <c r="EC1023" s="53">
        <v>0.19931293</v>
      </c>
      <c r="ED1023" s="53">
        <v>0.16260442999999999</v>
      </c>
      <c r="EE1023" s="53">
        <v>0.16579097000000001</v>
      </c>
      <c r="EF1023" s="53">
        <v>0.15012001</v>
      </c>
      <c r="EG1023" s="53">
        <v>0.18346213</v>
      </c>
      <c r="EH1023" s="53">
        <v>0.20180185</v>
      </c>
      <c r="EI1023" s="53">
        <v>0.30773845</v>
      </c>
      <c r="EJ1023" s="53">
        <v>0.27595394000000001</v>
      </c>
      <c r="EK1023" s="53">
        <v>0.21534407999999999</v>
      </c>
      <c r="EL1023" s="53">
        <v>0.16700132000000001</v>
      </c>
      <c r="EM1023" s="53">
        <v>0.15812866</v>
      </c>
      <c r="EN1023" s="53">
        <v>0.14255749000000001</v>
      </c>
      <c r="EO1023" s="53">
        <v>0.16330373000000001</v>
      </c>
      <c r="EP1023" s="53">
        <v>0.18634148</v>
      </c>
      <c r="EQ1023" s="53">
        <v>0.2011753</v>
      </c>
      <c r="ER1023" s="53">
        <v>0.19968311999999999</v>
      </c>
      <c r="ES1023" s="53">
        <v>0.2007689</v>
      </c>
      <c r="ET1023" s="53">
        <v>0.16160558</v>
      </c>
      <c r="EU1023" s="53">
        <v>0.14411359000000001</v>
      </c>
      <c r="EV1023" s="53">
        <v>0.1621851</v>
      </c>
      <c r="EW1023" s="53">
        <v>67.657749999999993</v>
      </c>
      <c r="EX1023" s="53">
        <v>66.497429999999994</v>
      </c>
      <c r="EY1023" s="53">
        <v>65.427599999999998</v>
      </c>
      <c r="EZ1023" s="53">
        <v>64.427809999999994</v>
      </c>
      <c r="FA1023" s="53">
        <v>63.564579999999999</v>
      </c>
      <c r="FB1023" s="53">
        <v>62.676780000000001</v>
      </c>
      <c r="FC1023" s="53">
        <v>62.678730000000002</v>
      </c>
      <c r="FD1023" s="53">
        <v>64.956090000000003</v>
      </c>
      <c r="FE1023" s="53">
        <v>68.055629999999994</v>
      </c>
      <c r="FF1023" s="53">
        <v>71.364559999999997</v>
      </c>
      <c r="FG1023" s="53">
        <v>74.713589999999996</v>
      </c>
      <c r="FH1023" s="53">
        <v>77.873720000000006</v>
      </c>
      <c r="FI1023" s="53">
        <v>80.912800000000004</v>
      </c>
      <c r="FJ1023" s="53">
        <v>83.695800000000006</v>
      </c>
      <c r="FK1023" s="53">
        <v>85.573840000000004</v>
      </c>
      <c r="FL1023" s="53">
        <v>86.679150000000007</v>
      </c>
      <c r="FM1023" s="53">
        <v>86.878240000000005</v>
      </c>
      <c r="FN1023" s="53">
        <v>86.100470000000001</v>
      </c>
      <c r="FO1023" s="53">
        <v>84.387180000000001</v>
      </c>
      <c r="FP1023" s="53">
        <v>81.161559999999994</v>
      </c>
      <c r="FQ1023" s="53">
        <v>76.626490000000004</v>
      </c>
      <c r="FR1023" s="53">
        <v>73.360039999999998</v>
      </c>
      <c r="FS1023" s="53">
        <v>71.134510000000006</v>
      </c>
      <c r="FT1023" s="53">
        <v>69.384100000000004</v>
      </c>
      <c r="FU1023" s="53">
        <v>221</v>
      </c>
      <c r="FV1023" s="53">
        <v>2511.5</v>
      </c>
      <c r="FW1023" s="53">
        <v>114.1666</v>
      </c>
      <c r="FX1023" s="53">
        <v>1</v>
      </c>
    </row>
    <row r="1024" spans="1:180" x14ac:dyDescent="0.3">
      <c r="A1024" t="s">
        <v>174</v>
      </c>
      <c r="B1024" t="s">
        <v>251</v>
      </c>
      <c r="C1024" t="s">
        <v>0</v>
      </c>
      <c r="D1024" t="s">
        <v>248</v>
      </c>
      <c r="E1024" t="s">
        <v>187</v>
      </c>
      <c r="F1024" t="s">
        <v>236</v>
      </c>
      <c r="G1024" t="s">
        <v>243</v>
      </c>
      <c r="H1024" s="53">
        <v>84</v>
      </c>
      <c r="I1024" s="53">
        <v>1.1421177</v>
      </c>
      <c r="J1024" s="53">
        <v>1.1905277999999999</v>
      </c>
      <c r="K1024" s="53">
        <v>1.2265645999999999</v>
      </c>
      <c r="L1024" s="53">
        <v>1.2567971</v>
      </c>
      <c r="M1024" s="53">
        <v>1.2184393</v>
      </c>
      <c r="N1024" s="53">
        <v>1.2183679000000001</v>
      </c>
      <c r="O1024" s="53">
        <v>1.2769344</v>
      </c>
      <c r="P1024" s="53">
        <v>1.2496738999999999</v>
      </c>
      <c r="Q1024" s="53">
        <v>1.2626493999999999</v>
      </c>
      <c r="R1024" s="53">
        <v>1.3409281</v>
      </c>
      <c r="S1024" s="53">
        <v>1.3069812000000001</v>
      </c>
      <c r="T1024" s="53">
        <v>1.1710271999999999</v>
      </c>
      <c r="U1024" s="53">
        <v>1.1093820999999999</v>
      </c>
      <c r="V1024" s="53">
        <v>1.1001555999999999</v>
      </c>
      <c r="W1024" s="53">
        <v>1.0719912</v>
      </c>
      <c r="X1024" s="53">
        <v>1.0603513</v>
      </c>
      <c r="Y1024" s="53">
        <v>1.0211813000000001</v>
      </c>
      <c r="Z1024" s="53">
        <v>0.97909307999999995</v>
      </c>
      <c r="AA1024" s="53">
        <v>0.99442560000000002</v>
      </c>
      <c r="AB1024" s="53">
        <v>1.0045375000000001</v>
      </c>
      <c r="AC1024" s="53">
        <v>1.0251855999999999</v>
      </c>
      <c r="AD1024" s="53">
        <v>1.0274124</v>
      </c>
      <c r="AE1024" s="53">
        <v>1.0226698000000001</v>
      </c>
      <c r="AF1024" s="53">
        <v>1.0296787000000001</v>
      </c>
      <c r="AG1024" s="53">
        <v>-0.18552803000000001</v>
      </c>
      <c r="AH1024" s="53">
        <v>-0.14642190999999999</v>
      </c>
      <c r="AI1024" s="53">
        <v>-9.5454410000000003E-2</v>
      </c>
      <c r="AJ1024" s="53">
        <v>-5.608196E-2</v>
      </c>
      <c r="AK1024" s="53">
        <v>-8.8995649999999996E-2</v>
      </c>
      <c r="AL1024" s="53">
        <v>-0.10931626</v>
      </c>
      <c r="AM1024" s="53">
        <v>-8.8825039999999994E-2</v>
      </c>
      <c r="AN1024" s="53">
        <v>-0.12669426</v>
      </c>
      <c r="AO1024" s="53">
        <v>-0.10415059</v>
      </c>
      <c r="AP1024" s="53">
        <v>-5.9453619999999999E-2</v>
      </c>
      <c r="AQ1024" s="53">
        <v>-8.4580020000000006E-2</v>
      </c>
      <c r="AR1024" s="53">
        <v>-0.16708700000000001</v>
      </c>
      <c r="AS1024" s="53">
        <v>-0.16496684</v>
      </c>
      <c r="AT1024" s="53">
        <v>-0.17773845999999999</v>
      </c>
      <c r="AU1024" s="53">
        <v>-0.19516316</v>
      </c>
      <c r="AV1024" s="53">
        <v>-0.20316131000000001</v>
      </c>
      <c r="AW1024" s="53">
        <v>-0.19278646999999999</v>
      </c>
      <c r="AX1024" s="53">
        <v>-0.15338399999999999</v>
      </c>
      <c r="AY1024" s="53">
        <v>-0.15881392999999999</v>
      </c>
      <c r="AZ1024" s="53">
        <v>-0.14477298999999999</v>
      </c>
      <c r="BA1024" s="53">
        <v>-0.16627716000000001</v>
      </c>
      <c r="BB1024" s="53">
        <v>-0.20283127000000001</v>
      </c>
      <c r="BC1024" s="53">
        <v>-0.21669329000000001</v>
      </c>
      <c r="BD1024" s="53">
        <v>-0.19103002999999999</v>
      </c>
      <c r="BE1024" s="53">
        <v>-2.7644740000000001E-2</v>
      </c>
      <c r="BF1024" s="53">
        <v>2.5208439999999999E-2</v>
      </c>
      <c r="BG1024" s="53">
        <v>7.5626250000000006E-2</v>
      </c>
      <c r="BH1024" s="53">
        <v>0.1150212</v>
      </c>
      <c r="BI1024" s="53">
        <v>8.0648940000000002E-2</v>
      </c>
      <c r="BJ1024" s="53">
        <v>6.3821520000000007E-2</v>
      </c>
      <c r="BK1024" s="53">
        <v>9.434468E-2</v>
      </c>
      <c r="BL1024" s="53">
        <v>4.450428E-2</v>
      </c>
      <c r="BM1024" s="53">
        <v>6.9049830000000006E-2</v>
      </c>
      <c r="BN1024" s="53">
        <v>0.14569615</v>
      </c>
      <c r="BO1024" s="53">
        <v>0.11948924</v>
      </c>
      <c r="BP1024" s="53">
        <v>3.5133919999999999E-2</v>
      </c>
      <c r="BQ1024" s="53">
        <v>2.369359E-2</v>
      </c>
      <c r="BR1024" s="53">
        <v>1.683229E-2</v>
      </c>
      <c r="BS1024" s="53">
        <v>-1.56292E-3</v>
      </c>
      <c r="BT1024" s="53">
        <v>-2.2052899999999999E-3</v>
      </c>
      <c r="BU1024" s="53">
        <v>-2.0270000000000001E-5</v>
      </c>
      <c r="BV1024" s="53">
        <v>3.415195E-2</v>
      </c>
      <c r="BW1024" s="53">
        <v>3.3675839999999999E-2</v>
      </c>
      <c r="BX1024" s="53">
        <v>5.2506369999999997E-2</v>
      </c>
      <c r="BY1024" s="53">
        <v>2.6415890000000001E-2</v>
      </c>
      <c r="BZ1024" s="53">
        <v>-8.3486099999999994E-3</v>
      </c>
      <c r="CA1024" s="53">
        <v>-2.568142E-2</v>
      </c>
      <c r="CB1024" s="53">
        <v>-3.4441000000000002E-4</v>
      </c>
      <c r="CC1024" s="53">
        <v>8.1704769999999996E-2</v>
      </c>
      <c r="CD1024" s="53">
        <v>0.14407914999999999</v>
      </c>
      <c r="CE1024" s="53">
        <v>0.19411618999999999</v>
      </c>
      <c r="CF1024" s="53">
        <v>0.23352671999999999</v>
      </c>
      <c r="CG1024" s="53">
        <v>0.19814424</v>
      </c>
      <c r="CH1024" s="53">
        <v>0.18373622000000001</v>
      </c>
      <c r="CI1024" s="53">
        <v>0.22120745</v>
      </c>
      <c r="CJ1024" s="53">
        <v>0.16307592000000001</v>
      </c>
      <c r="CK1024" s="53">
        <v>0.18900790000000001</v>
      </c>
      <c r="CL1024" s="53">
        <v>0.28778231999999998</v>
      </c>
      <c r="CM1024" s="53">
        <v>0.26082696999999999</v>
      </c>
      <c r="CN1024" s="53">
        <v>0.17519149000000001</v>
      </c>
      <c r="CO1024" s="53">
        <v>0.15435924000000001</v>
      </c>
      <c r="CP1024" s="53">
        <v>0.15159143999999999</v>
      </c>
      <c r="CQ1024" s="53">
        <v>0.13252402999999999</v>
      </c>
      <c r="CR1024" s="53">
        <v>0.13697619999999999</v>
      </c>
      <c r="CS1024" s="53">
        <v>0.13348902000000001</v>
      </c>
      <c r="CT1024" s="53">
        <v>0.16403881000000001</v>
      </c>
      <c r="CU1024" s="53">
        <v>0.16699368000000001</v>
      </c>
      <c r="CV1024" s="53">
        <v>0.18914146000000001</v>
      </c>
      <c r="CW1024" s="53">
        <v>0.15987451</v>
      </c>
      <c r="CX1024" s="53">
        <v>0.12634951999999999</v>
      </c>
      <c r="CY1024" s="53">
        <v>0.10661279999999999</v>
      </c>
      <c r="CZ1024" s="53">
        <v>0.13172384000000001</v>
      </c>
      <c r="DA1024" s="53">
        <v>0.19105431</v>
      </c>
      <c r="DB1024" s="53">
        <v>0.26294982</v>
      </c>
      <c r="DC1024" s="53">
        <v>0.31260617000000002</v>
      </c>
      <c r="DD1024" s="53">
        <v>0.35203224</v>
      </c>
      <c r="DE1024" s="53">
        <v>0.31563957999999998</v>
      </c>
      <c r="DF1024" s="53">
        <v>0.30365092999999999</v>
      </c>
      <c r="DG1024" s="53">
        <v>0.3480703</v>
      </c>
      <c r="DH1024" s="53">
        <v>0.28164755000000002</v>
      </c>
      <c r="DI1024" s="53">
        <v>0.30896603</v>
      </c>
      <c r="DJ1024" s="53">
        <v>0.42986839999999998</v>
      </c>
      <c r="DK1024" s="53">
        <v>0.40216469999999999</v>
      </c>
      <c r="DL1024" s="53">
        <v>0.31524913999999998</v>
      </c>
      <c r="DM1024" s="53">
        <v>0.28502485</v>
      </c>
      <c r="DN1024" s="53">
        <v>0.28635053999999999</v>
      </c>
      <c r="DO1024" s="53">
        <v>0.26661096000000001</v>
      </c>
      <c r="DP1024" s="53">
        <v>0.27615772999999999</v>
      </c>
      <c r="DQ1024" s="53">
        <v>0.26699827999999998</v>
      </c>
      <c r="DR1024" s="53">
        <v>0.29392565999999998</v>
      </c>
      <c r="DS1024" s="53">
        <v>0.30031151</v>
      </c>
      <c r="DT1024" s="53">
        <v>0.32577653000000001</v>
      </c>
      <c r="DU1024" s="53">
        <v>0.29333321000000001</v>
      </c>
      <c r="DV1024" s="53">
        <v>0.26104764000000003</v>
      </c>
      <c r="DW1024" s="53">
        <v>0.23890708999999999</v>
      </c>
      <c r="DX1024" s="53">
        <v>0.26379216999999999</v>
      </c>
      <c r="DY1024" s="53">
        <v>0.34893759000000002</v>
      </c>
      <c r="DZ1024" s="53">
        <v>0.43458013000000001</v>
      </c>
      <c r="EA1024" s="53">
        <v>0.48368677999999998</v>
      </c>
      <c r="EB1024" s="53">
        <v>0.52313536999999999</v>
      </c>
      <c r="EC1024" s="53">
        <v>0.48528420999999999</v>
      </c>
      <c r="ED1024" s="53">
        <v>0.47678879000000002</v>
      </c>
      <c r="EE1024" s="53">
        <v>0.53124002000000003</v>
      </c>
      <c r="EF1024" s="53">
        <v>0.45284609999999997</v>
      </c>
      <c r="EG1024" s="53">
        <v>0.48216647000000001</v>
      </c>
      <c r="EH1024" s="53">
        <v>0.63501823999999996</v>
      </c>
      <c r="EI1024" s="53">
        <v>0.60623395999999996</v>
      </c>
      <c r="EJ1024" s="53">
        <v>0.51747007</v>
      </c>
      <c r="EK1024" s="53">
        <v>0.47368532000000002</v>
      </c>
      <c r="EL1024" s="53">
        <v>0.48092133999999997</v>
      </c>
      <c r="EM1024" s="53">
        <v>0.46021121999999998</v>
      </c>
      <c r="EN1024" s="53">
        <v>0.47711369999999997</v>
      </c>
      <c r="EO1024" s="53">
        <v>0.45976442000000001</v>
      </c>
      <c r="EP1024" s="53">
        <v>0.48146161999999998</v>
      </c>
      <c r="EQ1024" s="53">
        <v>0.49280129</v>
      </c>
      <c r="ER1024" s="53">
        <v>0.52305590000000002</v>
      </c>
      <c r="ES1024" s="53">
        <v>0.48602626999999998</v>
      </c>
      <c r="ET1024" s="53">
        <v>0.45553031999999999</v>
      </c>
      <c r="EU1024" s="53">
        <v>0.42991897000000001</v>
      </c>
      <c r="EV1024" s="53">
        <v>0.45447779999999999</v>
      </c>
      <c r="EW1024" s="53">
        <v>71.337100000000007</v>
      </c>
      <c r="EX1024" s="53">
        <v>70.14734</v>
      </c>
      <c r="EY1024" s="53">
        <v>68.77234</v>
      </c>
      <c r="EZ1024" s="53">
        <v>67.52234</v>
      </c>
      <c r="FA1024" s="53">
        <v>66.091059999999999</v>
      </c>
      <c r="FB1024" s="53">
        <v>65.030540000000002</v>
      </c>
      <c r="FC1024" s="53">
        <v>64.662610000000001</v>
      </c>
      <c r="FD1024" s="53">
        <v>66.484160000000003</v>
      </c>
      <c r="FE1024" s="53">
        <v>69.678169999999994</v>
      </c>
      <c r="FF1024" s="53">
        <v>73.184389999999993</v>
      </c>
      <c r="FG1024" s="53">
        <v>76.75085</v>
      </c>
      <c r="FH1024" s="53">
        <v>80.555710000000005</v>
      </c>
      <c r="FI1024" s="53">
        <v>83.796379999999999</v>
      </c>
      <c r="FJ1024" s="53">
        <v>86.722849999999994</v>
      </c>
      <c r="FK1024" s="53">
        <v>89.519229999999993</v>
      </c>
      <c r="FL1024" s="53">
        <v>91.256789999999995</v>
      </c>
      <c r="FM1024" s="53">
        <v>91.438059999999993</v>
      </c>
      <c r="FN1024" s="53">
        <v>90.373019999999997</v>
      </c>
      <c r="FO1024" s="53">
        <v>88.180149999999998</v>
      </c>
      <c r="FP1024" s="53">
        <v>85.057980000000001</v>
      </c>
      <c r="FQ1024" s="53">
        <v>80.322680000000005</v>
      </c>
      <c r="FR1024" s="53">
        <v>76.45984</v>
      </c>
      <c r="FS1024" s="53">
        <v>73.404979999999995</v>
      </c>
      <c r="FT1024" s="53">
        <v>71.095309999999998</v>
      </c>
      <c r="FU1024" s="53">
        <v>221</v>
      </c>
      <c r="FV1024" s="53">
        <v>2511.5</v>
      </c>
      <c r="FW1024" s="53">
        <v>114.1666</v>
      </c>
      <c r="FX1024" s="53">
        <v>1</v>
      </c>
    </row>
    <row r="1025" spans="1:180" x14ac:dyDescent="0.3">
      <c r="A1025" t="s">
        <v>174</v>
      </c>
      <c r="B1025" t="s">
        <v>251</v>
      </c>
      <c r="C1025" t="s">
        <v>0</v>
      </c>
      <c r="D1025" t="s">
        <v>248</v>
      </c>
      <c r="E1025" t="s">
        <v>188</v>
      </c>
      <c r="F1025" t="s">
        <v>236</v>
      </c>
      <c r="G1025" t="s">
        <v>243</v>
      </c>
      <c r="H1025" s="53">
        <v>84</v>
      </c>
      <c r="I1025" s="53">
        <v>1.3077809</v>
      </c>
      <c r="J1025" s="53">
        <v>1.2453133999999999</v>
      </c>
      <c r="K1025" s="53">
        <v>1.2920536</v>
      </c>
      <c r="L1025" s="53">
        <v>1.3061958</v>
      </c>
      <c r="M1025" s="53">
        <v>1.2937696999999999</v>
      </c>
      <c r="N1025" s="53">
        <v>1.2386842</v>
      </c>
      <c r="O1025" s="53">
        <v>1.2523921</v>
      </c>
      <c r="P1025" s="53">
        <v>1.2290972</v>
      </c>
      <c r="Q1025" s="53">
        <v>1.3016766</v>
      </c>
      <c r="R1025" s="53">
        <v>1.3088417999999999</v>
      </c>
      <c r="S1025" s="53">
        <v>1.2815753999999999</v>
      </c>
      <c r="T1025" s="53">
        <v>1.2474647000000001</v>
      </c>
      <c r="U1025" s="53">
        <v>1.1961927999999999</v>
      </c>
      <c r="V1025" s="53">
        <v>1.2083014000000001</v>
      </c>
      <c r="W1025" s="53">
        <v>1.1709558</v>
      </c>
      <c r="X1025" s="53">
        <v>1.1611252999999999</v>
      </c>
      <c r="Y1025" s="53">
        <v>1.0234753000000001</v>
      </c>
      <c r="Z1025" s="53">
        <v>0.90049259999999998</v>
      </c>
      <c r="AA1025" s="53">
        <v>0.87875256000000002</v>
      </c>
      <c r="AB1025" s="53">
        <v>0.77609338999999999</v>
      </c>
      <c r="AC1025" s="53">
        <v>0.89573652000000004</v>
      </c>
      <c r="AD1025" s="53">
        <v>0.95620055999999998</v>
      </c>
      <c r="AE1025" s="53">
        <v>0.92952215999999999</v>
      </c>
      <c r="AF1025" s="53">
        <v>0.93007320000000004</v>
      </c>
      <c r="AG1025" s="53">
        <v>-0.17742640000000001</v>
      </c>
      <c r="AH1025" s="53">
        <v>-0.17602645</v>
      </c>
      <c r="AI1025" s="53">
        <v>-0.14938090000000001</v>
      </c>
      <c r="AJ1025" s="53">
        <v>-0.12847892</v>
      </c>
      <c r="AK1025" s="53">
        <v>-0.15674795</v>
      </c>
      <c r="AL1025" s="53">
        <v>-0.23308438000000001</v>
      </c>
      <c r="AM1025" s="53">
        <v>-0.16452416</v>
      </c>
      <c r="AN1025" s="53">
        <v>-0.22660226</v>
      </c>
      <c r="AO1025" s="53">
        <v>-0.12125971000000001</v>
      </c>
      <c r="AP1025" s="53">
        <v>-7.4238040000000005E-2</v>
      </c>
      <c r="AQ1025" s="53">
        <v>-0.10598599</v>
      </c>
      <c r="AR1025" s="53">
        <v>-0.10178010999999999</v>
      </c>
      <c r="AS1025" s="53">
        <v>-0.13249219000000001</v>
      </c>
      <c r="AT1025" s="53">
        <v>-0.10309656</v>
      </c>
      <c r="AU1025" s="53">
        <v>-0.12991768000000001</v>
      </c>
      <c r="AV1025" s="53">
        <v>-0.1034775</v>
      </c>
      <c r="AW1025" s="53">
        <v>-0.17285075</v>
      </c>
      <c r="AX1025" s="53">
        <v>-0.2251573</v>
      </c>
      <c r="AY1025" s="53">
        <v>-0.24760882000000001</v>
      </c>
      <c r="AZ1025" s="53">
        <v>-0.33124165</v>
      </c>
      <c r="BA1025" s="53">
        <v>-0.25062391000000001</v>
      </c>
      <c r="BB1025" s="53">
        <v>-0.21693461999999999</v>
      </c>
      <c r="BC1025" s="53">
        <v>-0.25634297</v>
      </c>
      <c r="BD1025" s="53">
        <v>-0.23281246999999999</v>
      </c>
      <c r="BE1025" s="53">
        <v>4.6803129999999998E-2</v>
      </c>
      <c r="BF1025" s="53">
        <v>2.6790990000000001E-2</v>
      </c>
      <c r="BG1025" s="53">
        <v>7.3341870000000003E-2</v>
      </c>
      <c r="BH1025" s="53">
        <v>9.5205010000000007E-2</v>
      </c>
      <c r="BI1025" s="53">
        <v>6.8278290000000005E-2</v>
      </c>
      <c r="BJ1025" s="53">
        <v>-1.5718349999999999E-2</v>
      </c>
      <c r="BK1025" s="53">
        <v>2.1503850000000001E-2</v>
      </c>
      <c r="BL1025" s="53">
        <v>-4.6765550000000003E-2</v>
      </c>
      <c r="BM1025" s="53">
        <v>5.3524250000000002E-2</v>
      </c>
      <c r="BN1025" s="53">
        <v>8.412936E-2</v>
      </c>
      <c r="BO1025" s="53">
        <v>4.7225799999999998E-2</v>
      </c>
      <c r="BP1025" s="53">
        <v>4.695096E-2</v>
      </c>
      <c r="BQ1025" s="53">
        <v>1.7523730000000001E-2</v>
      </c>
      <c r="BR1025" s="53">
        <v>4.4575150000000001E-2</v>
      </c>
      <c r="BS1025" s="53">
        <v>1.794811E-2</v>
      </c>
      <c r="BT1025" s="53">
        <v>3.888407E-2</v>
      </c>
      <c r="BU1025" s="53">
        <v>-4.0876389999999999E-2</v>
      </c>
      <c r="BV1025" s="53">
        <v>-8.4231E-2</v>
      </c>
      <c r="BW1025" s="53">
        <v>-0.10838125</v>
      </c>
      <c r="BX1025" s="53">
        <v>-0.19345544000000001</v>
      </c>
      <c r="BY1025" s="53">
        <v>-0.10827264</v>
      </c>
      <c r="BZ1025" s="53">
        <v>-8.4612530000000005E-2</v>
      </c>
      <c r="CA1025" s="53">
        <v>-0.12456855999999999</v>
      </c>
      <c r="CB1025" s="53">
        <v>-0.10559640000000001</v>
      </c>
      <c r="CC1025" s="53">
        <v>0.20210383000000001</v>
      </c>
      <c r="CD1025" s="53">
        <v>0.16726172</v>
      </c>
      <c r="CE1025" s="53">
        <v>0.22759900999999999</v>
      </c>
      <c r="CF1025" s="53">
        <v>0.25012781000000001</v>
      </c>
      <c r="CG1025" s="53">
        <v>0.22413082000000001</v>
      </c>
      <c r="CH1025" s="53">
        <v>0.13482874</v>
      </c>
      <c r="CI1025" s="53">
        <v>0.15034622</v>
      </c>
      <c r="CJ1025" s="53">
        <v>7.7788860000000001E-2</v>
      </c>
      <c r="CK1025" s="53">
        <v>0.17457905000000001</v>
      </c>
      <c r="CL1025" s="53">
        <v>0.19381420999999999</v>
      </c>
      <c r="CM1025" s="53">
        <v>0.15333981999999999</v>
      </c>
      <c r="CN1025" s="53">
        <v>0.14996166999999999</v>
      </c>
      <c r="CO1025" s="53">
        <v>0.12142427</v>
      </c>
      <c r="CP1025" s="53">
        <v>0.14685216000000001</v>
      </c>
      <c r="CQ1025" s="53">
        <v>0.12035948</v>
      </c>
      <c r="CR1025" s="53">
        <v>0.13748321999999999</v>
      </c>
      <c r="CS1025" s="53">
        <v>5.0528650000000001E-2</v>
      </c>
      <c r="CT1025" s="53">
        <v>1.337413E-2</v>
      </c>
      <c r="CU1025" s="53">
        <v>-1.195269E-2</v>
      </c>
      <c r="CV1025" s="53">
        <v>-9.8025230000000005E-2</v>
      </c>
      <c r="CW1025" s="53">
        <v>-9.6805799999999994E-3</v>
      </c>
      <c r="CX1025" s="53">
        <v>7.03332E-3</v>
      </c>
      <c r="CY1025" s="53">
        <v>-3.3302039999999998E-2</v>
      </c>
      <c r="CZ1025" s="53">
        <v>-1.7487010000000001E-2</v>
      </c>
      <c r="DA1025" s="53">
        <v>0.35740454999999999</v>
      </c>
      <c r="DB1025" s="53">
        <v>0.30773249000000003</v>
      </c>
      <c r="DC1025" s="53">
        <v>0.38185609999999998</v>
      </c>
      <c r="DD1025" s="53">
        <v>0.40505059999999998</v>
      </c>
      <c r="DE1025" s="53">
        <v>0.37998332000000001</v>
      </c>
      <c r="DF1025" s="53">
        <v>0.28537572</v>
      </c>
      <c r="DG1025" s="53">
        <v>0.27918870000000001</v>
      </c>
      <c r="DH1025" s="53">
        <v>0.20234323000000001</v>
      </c>
      <c r="DI1025" s="53">
        <v>0.29563388000000002</v>
      </c>
      <c r="DJ1025" s="53">
        <v>0.30349905999999999</v>
      </c>
      <c r="DK1025" s="53">
        <v>0.25945382</v>
      </c>
      <c r="DL1025" s="53">
        <v>0.25297229999999998</v>
      </c>
      <c r="DM1025" s="53">
        <v>0.22532479</v>
      </c>
      <c r="DN1025" s="53">
        <v>0.24912904999999999</v>
      </c>
      <c r="DO1025" s="53">
        <v>0.22277094</v>
      </c>
      <c r="DP1025" s="53">
        <v>0.23608241999999999</v>
      </c>
      <c r="DQ1025" s="53">
        <v>0.14193370999999999</v>
      </c>
      <c r="DR1025" s="53">
        <v>0.1109792</v>
      </c>
      <c r="DS1025" s="53">
        <v>8.447586E-2</v>
      </c>
      <c r="DT1025" s="53">
        <v>-2.5948999999999998E-3</v>
      </c>
      <c r="DU1025" s="53">
        <v>8.8911480000000001E-2</v>
      </c>
      <c r="DV1025" s="53">
        <v>9.8679169999999997E-2</v>
      </c>
      <c r="DW1025" s="53">
        <v>5.796449E-2</v>
      </c>
      <c r="DX1025" s="53">
        <v>7.0622400000000002E-2</v>
      </c>
      <c r="DY1025" s="53">
        <v>0.58163396999999994</v>
      </c>
      <c r="DZ1025" s="53">
        <v>0.5105499</v>
      </c>
      <c r="EA1025" s="53">
        <v>0.60457883000000001</v>
      </c>
      <c r="EB1025" s="53">
        <v>0.62873462000000002</v>
      </c>
      <c r="EC1025" s="53">
        <v>0.60500949999999998</v>
      </c>
      <c r="ED1025" s="53">
        <v>0.50274176000000004</v>
      </c>
      <c r="EE1025" s="53">
        <v>0.46521660999999997</v>
      </c>
      <c r="EF1025" s="53">
        <v>0.38218001000000001</v>
      </c>
      <c r="EG1025" s="53">
        <v>0.47041780999999999</v>
      </c>
      <c r="EH1025" s="53">
        <v>0.46186643999999999</v>
      </c>
      <c r="EI1025" s="53">
        <v>0.41266562000000001</v>
      </c>
      <c r="EJ1025" s="53">
        <v>0.40170337</v>
      </c>
      <c r="EK1025" s="53">
        <v>0.37534073000000001</v>
      </c>
      <c r="EL1025" s="53">
        <v>0.39680080000000001</v>
      </c>
      <c r="EM1025" s="53">
        <v>0.37063664000000002</v>
      </c>
      <c r="EN1025" s="53">
        <v>0.37844401999999999</v>
      </c>
      <c r="EO1025" s="53">
        <v>0.27390804000000002</v>
      </c>
      <c r="EP1025" s="53">
        <v>0.2519055</v>
      </c>
      <c r="EQ1025" s="53">
        <v>0.22370341999999999</v>
      </c>
      <c r="ER1025" s="53">
        <v>0.13519128</v>
      </c>
      <c r="ES1025" s="53">
        <v>0.23126274999999999</v>
      </c>
      <c r="ET1025" s="53">
        <v>0.23100126000000001</v>
      </c>
      <c r="EU1025" s="53">
        <v>0.18973886000000001</v>
      </c>
      <c r="EV1025" s="53">
        <v>0.1978384</v>
      </c>
      <c r="EW1025" s="53">
        <v>75.805890000000005</v>
      </c>
      <c r="EX1025" s="53">
        <v>73.61063</v>
      </c>
      <c r="EY1025" s="53">
        <v>71.270129999999995</v>
      </c>
      <c r="EZ1025" s="53">
        <v>69.228279999999998</v>
      </c>
      <c r="FA1025" s="53">
        <v>67.982119999999995</v>
      </c>
      <c r="FB1025" s="53">
        <v>66.685969999999998</v>
      </c>
      <c r="FC1025" s="53">
        <v>65.942080000000004</v>
      </c>
      <c r="FD1025" s="53">
        <v>67.348640000000003</v>
      </c>
      <c r="FE1025" s="53">
        <v>70.701580000000007</v>
      </c>
      <c r="FF1025" s="53">
        <v>74.358369999999994</v>
      </c>
      <c r="FG1025" s="53">
        <v>78.416060000000002</v>
      </c>
      <c r="FH1025" s="53">
        <v>82.27149</v>
      </c>
      <c r="FI1025" s="53">
        <v>86.162670000000006</v>
      </c>
      <c r="FJ1025" s="53">
        <v>89.447059999999993</v>
      </c>
      <c r="FK1025" s="53">
        <v>92.277150000000006</v>
      </c>
      <c r="FL1025" s="53">
        <v>93.815830000000005</v>
      </c>
      <c r="FM1025" s="53">
        <v>94.206109999999995</v>
      </c>
      <c r="FN1025" s="53">
        <v>93.745699999999999</v>
      </c>
      <c r="FO1025" s="53">
        <v>91.740269999999995</v>
      </c>
      <c r="FP1025" s="53">
        <v>88.387780000000006</v>
      </c>
      <c r="FQ1025" s="53">
        <v>83.945930000000004</v>
      </c>
      <c r="FR1025" s="53">
        <v>80.160179999999997</v>
      </c>
      <c r="FS1025" s="53">
        <v>77.612669999999994</v>
      </c>
      <c r="FT1025" s="53">
        <v>75.76267</v>
      </c>
      <c r="FU1025" s="53">
        <v>221</v>
      </c>
      <c r="FV1025" s="53">
        <v>2631.9630000000002</v>
      </c>
      <c r="FW1025" s="53">
        <v>116.3488</v>
      </c>
      <c r="FX1025" s="53">
        <v>1</v>
      </c>
    </row>
    <row r="1026" spans="1:180" x14ac:dyDescent="0.3">
      <c r="A1026" t="s">
        <v>174</v>
      </c>
      <c r="B1026" t="s">
        <v>252</v>
      </c>
      <c r="C1026" t="s">
        <v>0</v>
      </c>
      <c r="D1026" t="s">
        <v>227</v>
      </c>
      <c r="E1026" t="s">
        <v>187</v>
      </c>
      <c r="F1026" t="s">
        <v>241</v>
      </c>
      <c r="G1026" t="s">
        <v>242</v>
      </c>
      <c r="H1026" s="53">
        <v>283</v>
      </c>
      <c r="I1026" s="53">
        <v>0.69393722999999996</v>
      </c>
      <c r="J1026" s="53">
        <v>0.68733794999999998</v>
      </c>
      <c r="K1026" s="53">
        <v>0.67959194999999994</v>
      </c>
      <c r="L1026" s="53">
        <v>0.65993193999999999</v>
      </c>
      <c r="M1026" s="53">
        <v>0.67567071000000001</v>
      </c>
      <c r="N1026" s="53">
        <v>0.67281495000000002</v>
      </c>
      <c r="O1026" s="53">
        <v>0.75840660999999998</v>
      </c>
      <c r="P1026" s="53">
        <v>0.80037579000000003</v>
      </c>
      <c r="Q1026" s="53">
        <v>0.86782373999999995</v>
      </c>
      <c r="R1026" s="53">
        <v>0.85292153000000004</v>
      </c>
      <c r="S1026" s="53">
        <v>0.85706238999999995</v>
      </c>
      <c r="T1026" s="53">
        <v>0.82474632999999997</v>
      </c>
      <c r="U1026" s="53">
        <v>0.79022203000000002</v>
      </c>
      <c r="V1026" s="53">
        <v>0.77827179000000002</v>
      </c>
      <c r="W1026" s="53">
        <v>0.78690640000000001</v>
      </c>
      <c r="X1026" s="53">
        <v>0.75603392999999997</v>
      </c>
      <c r="Y1026" s="53">
        <v>0.73060950000000002</v>
      </c>
      <c r="Z1026" s="53">
        <v>0.71090872999999999</v>
      </c>
      <c r="AA1026" s="53">
        <v>0.73430576000000003</v>
      </c>
      <c r="AB1026" s="53">
        <v>0.73579631999999995</v>
      </c>
      <c r="AC1026" s="53">
        <v>0.75037704999999999</v>
      </c>
      <c r="AD1026" s="53">
        <v>0.76064202000000003</v>
      </c>
      <c r="AE1026" s="53">
        <v>0.76364266999999997</v>
      </c>
      <c r="AF1026" s="53">
        <v>0.75820681000000001</v>
      </c>
      <c r="AG1026" s="53">
        <v>-0.30211635999999997</v>
      </c>
      <c r="AH1026" s="53">
        <v>-0.31093464999999998</v>
      </c>
      <c r="AI1026" s="53">
        <v>-0.31631108000000002</v>
      </c>
      <c r="AJ1026" s="53">
        <v>-0.33638993</v>
      </c>
      <c r="AK1026" s="53">
        <v>-0.31351984999999999</v>
      </c>
      <c r="AL1026" s="53">
        <v>-0.33813066000000003</v>
      </c>
      <c r="AM1026" s="53">
        <v>-0.30405378999999999</v>
      </c>
      <c r="AN1026" s="53">
        <v>-0.33682434</v>
      </c>
      <c r="AO1026" s="53">
        <v>-0.31591148000000002</v>
      </c>
      <c r="AP1026" s="53">
        <v>-0.35428742000000002</v>
      </c>
      <c r="AQ1026" s="53">
        <v>-0.36965290000000001</v>
      </c>
      <c r="AR1026" s="53">
        <v>-0.40002616000000002</v>
      </c>
      <c r="AS1026" s="53">
        <v>-0.41265815</v>
      </c>
      <c r="AT1026" s="53">
        <v>-0.41272692</v>
      </c>
      <c r="AU1026" s="53">
        <v>-0.37722060000000002</v>
      </c>
      <c r="AV1026" s="53">
        <v>-0.36414543999999999</v>
      </c>
      <c r="AW1026" s="53">
        <v>-0.33973075000000003</v>
      </c>
      <c r="AX1026" s="53">
        <v>-0.31490994999999999</v>
      </c>
      <c r="AY1026" s="53">
        <v>-0.28219554000000002</v>
      </c>
      <c r="AZ1026" s="53">
        <v>-0.29013471000000002</v>
      </c>
      <c r="BA1026" s="53">
        <v>-0.32829640999999998</v>
      </c>
      <c r="BB1026" s="53">
        <v>-0.34664499999999998</v>
      </c>
      <c r="BC1026" s="53">
        <v>-0.33982951</v>
      </c>
      <c r="BD1026" s="53">
        <v>-0.33361058999999998</v>
      </c>
      <c r="BE1026" s="53">
        <v>-0.16478609</v>
      </c>
      <c r="BF1026" s="53">
        <v>-0.17344275000000001</v>
      </c>
      <c r="BG1026" s="53">
        <v>-0.18088285000000001</v>
      </c>
      <c r="BH1026" s="53">
        <v>-0.19523289999999999</v>
      </c>
      <c r="BI1026" s="53">
        <v>-0.17668914999999999</v>
      </c>
      <c r="BJ1026" s="53">
        <v>-0.20287984000000001</v>
      </c>
      <c r="BK1026" s="53">
        <v>-0.1717986</v>
      </c>
      <c r="BL1026" s="53">
        <v>-0.20052471999999999</v>
      </c>
      <c r="BM1026" s="53">
        <v>-0.17441165</v>
      </c>
      <c r="BN1026" s="53">
        <v>-0.21176805000000001</v>
      </c>
      <c r="BO1026" s="53">
        <v>-0.22686856</v>
      </c>
      <c r="BP1026" s="53">
        <v>-0.25836422999999997</v>
      </c>
      <c r="BQ1026" s="53">
        <v>-0.27533868</v>
      </c>
      <c r="BR1026" s="53">
        <v>-0.27802884999999999</v>
      </c>
      <c r="BS1026" s="53">
        <v>-0.24118377999999999</v>
      </c>
      <c r="BT1026" s="53">
        <v>-0.22792877</v>
      </c>
      <c r="BU1026" s="53">
        <v>-0.20176403000000001</v>
      </c>
      <c r="BV1026" s="53">
        <v>-0.17792042999999999</v>
      </c>
      <c r="BW1026" s="53">
        <v>-0.14549305000000001</v>
      </c>
      <c r="BX1026" s="53">
        <v>-0.14921965000000001</v>
      </c>
      <c r="BY1026" s="53">
        <v>-0.18216035999999999</v>
      </c>
      <c r="BZ1026" s="53">
        <v>-0.20001853999999999</v>
      </c>
      <c r="CA1026" s="53">
        <v>-0.18150549999999999</v>
      </c>
      <c r="CB1026" s="53">
        <v>-0.17225884999999999</v>
      </c>
      <c r="CC1026" s="53">
        <v>-6.9671490000000003E-2</v>
      </c>
      <c r="CD1026" s="53">
        <v>-7.8216300000000002E-2</v>
      </c>
      <c r="CE1026" s="53">
        <v>-8.7085670000000004E-2</v>
      </c>
      <c r="CF1026" s="53">
        <v>-9.7468029999999997E-2</v>
      </c>
      <c r="CG1026" s="53">
        <v>-8.1920720000000002E-2</v>
      </c>
      <c r="CH1026" s="53">
        <v>-0.10920557</v>
      </c>
      <c r="CI1026" s="53">
        <v>-8.0199030000000004E-2</v>
      </c>
      <c r="CJ1026" s="53">
        <v>-0.10612401</v>
      </c>
      <c r="CK1026" s="53">
        <v>-7.6409409999999997E-2</v>
      </c>
      <c r="CL1026" s="53">
        <v>-0.11305949</v>
      </c>
      <c r="CM1026" s="53">
        <v>-0.12797662000000001</v>
      </c>
      <c r="CN1026" s="53">
        <v>-0.16024959999999999</v>
      </c>
      <c r="CO1026" s="53">
        <v>-0.18023152000000001</v>
      </c>
      <c r="CP1026" s="53">
        <v>-0.18473728</v>
      </c>
      <c r="CQ1026" s="53">
        <v>-0.14696507</v>
      </c>
      <c r="CR1026" s="53">
        <v>-0.13358556999999999</v>
      </c>
      <c r="CS1026" s="53">
        <v>-0.10620876999999999</v>
      </c>
      <c r="CT1026" s="53">
        <v>-8.3041879999999998E-2</v>
      </c>
      <c r="CU1026" s="53">
        <v>-5.0813299999999999E-2</v>
      </c>
      <c r="CV1026" s="53">
        <v>-5.16222E-2</v>
      </c>
      <c r="CW1026" s="53">
        <v>-8.0946939999999995E-2</v>
      </c>
      <c r="CX1026" s="53">
        <v>-9.8465490000000003E-2</v>
      </c>
      <c r="CY1026" s="53">
        <v>-7.185076E-2</v>
      </c>
      <c r="CZ1026" s="53">
        <v>-6.0507209999999999E-2</v>
      </c>
      <c r="DA1026" s="53">
        <v>2.544312E-2</v>
      </c>
      <c r="DB1026" s="53">
        <v>1.7010170000000002E-2</v>
      </c>
      <c r="DC1026" s="53">
        <v>6.71157E-3</v>
      </c>
      <c r="DD1026" s="53">
        <v>2.9681E-4</v>
      </c>
      <c r="DE1026" s="53">
        <v>1.284772E-2</v>
      </c>
      <c r="DF1026" s="53">
        <v>-1.553129E-2</v>
      </c>
      <c r="DG1026" s="53">
        <v>1.1400510000000001E-2</v>
      </c>
      <c r="DH1026" s="53">
        <v>-1.1723280000000001E-2</v>
      </c>
      <c r="DI1026" s="53">
        <v>2.1592839999999999E-2</v>
      </c>
      <c r="DJ1026" s="53">
        <v>-1.4350959999999999E-2</v>
      </c>
      <c r="DK1026" s="53">
        <v>-2.908465E-2</v>
      </c>
      <c r="DL1026" s="53">
        <v>-6.2134969999999998E-2</v>
      </c>
      <c r="DM1026" s="53">
        <v>-8.5124389999999994E-2</v>
      </c>
      <c r="DN1026" s="53">
        <v>-9.1445730000000003E-2</v>
      </c>
      <c r="DO1026" s="53">
        <v>-5.2746359999999999E-2</v>
      </c>
      <c r="DP1026" s="53">
        <v>-3.9242340000000001E-2</v>
      </c>
      <c r="DQ1026" s="53">
        <v>-1.065348E-2</v>
      </c>
      <c r="DR1026" s="53">
        <v>1.1836670000000001E-2</v>
      </c>
      <c r="DS1026" s="53">
        <v>4.3866410000000002E-2</v>
      </c>
      <c r="DT1026" s="53">
        <v>4.5975250000000002E-2</v>
      </c>
      <c r="DU1026" s="53">
        <v>2.0266510000000001E-2</v>
      </c>
      <c r="DV1026" s="53">
        <v>3.0875899999999999E-3</v>
      </c>
      <c r="DW1026" s="53">
        <v>3.7803990000000003E-2</v>
      </c>
      <c r="DX1026" s="53">
        <v>5.1244449999999997E-2</v>
      </c>
      <c r="DY1026" s="53">
        <v>0.16277348</v>
      </c>
      <c r="DZ1026" s="53">
        <v>0.15450204000000001</v>
      </c>
      <c r="EA1026" s="53">
        <v>0.14213982999999999</v>
      </c>
      <c r="EB1026" s="53">
        <v>0.14145373</v>
      </c>
      <c r="EC1026" s="53">
        <v>0.14967828</v>
      </c>
      <c r="ED1026" s="53">
        <v>0.11971950000000001</v>
      </c>
      <c r="EE1026" s="53">
        <v>0.14365571999999999</v>
      </c>
      <c r="EF1026" s="53">
        <v>0.12457635</v>
      </c>
      <c r="EG1026" s="53">
        <v>0.16309256</v>
      </c>
      <c r="EH1026" s="53">
        <v>0.12816849</v>
      </c>
      <c r="EI1026" s="53">
        <v>0.11369964</v>
      </c>
      <c r="EJ1026" s="53">
        <v>7.9526990000000006E-2</v>
      </c>
      <c r="EK1026" s="53">
        <v>5.2195220000000001E-2</v>
      </c>
      <c r="EL1026" s="53">
        <v>4.3252470000000001E-2</v>
      </c>
      <c r="EM1026" s="53">
        <v>8.3290489999999995E-2</v>
      </c>
      <c r="EN1026" s="53">
        <v>9.6974249999999998E-2</v>
      </c>
      <c r="EO1026" s="53">
        <v>0.12731318</v>
      </c>
      <c r="EP1026" s="53">
        <v>0.14882624999999999</v>
      </c>
      <c r="EQ1026" s="53">
        <v>0.18056891</v>
      </c>
      <c r="ER1026" s="53">
        <v>0.18689045000000001</v>
      </c>
      <c r="ES1026" s="53">
        <v>0.16640261000000001</v>
      </c>
      <c r="ET1026" s="53">
        <v>0.14971404999999999</v>
      </c>
      <c r="EU1026" s="53">
        <v>0.19612803000000001</v>
      </c>
      <c r="EV1026" s="53">
        <v>0.21259611</v>
      </c>
      <c r="EW1026" s="53">
        <v>72.838170000000005</v>
      </c>
      <c r="EX1026" s="53">
        <v>70.943039999999996</v>
      </c>
      <c r="EY1026" s="53">
        <v>69.441580000000002</v>
      </c>
      <c r="EZ1026" s="53">
        <v>68.086460000000002</v>
      </c>
      <c r="FA1026" s="53">
        <v>67.013580000000005</v>
      </c>
      <c r="FB1026" s="53">
        <v>65.523740000000004</v>
      </c>
      <c r="FC1026" s="53">
        <v>64.756119999999996</v>
      </c>
      <c r="FD1026" s="53">
        <v>67.146469999999994</v>
      </c>
      <c r="FE1026" s="53">
        <v>70.516199999999998</v>
      </c>
      <c r="FF1026" s="53">
        <v>74.082599999999999</v>
      </c>
      <c r="FG1026" s="53">
        <v>77.630809999999997</v>
      </c>
      <c r="FH1026" s="53">
        <v>80.845029999999994</v>
      </c>
      <c r="FI1026" s="53">
        <v>83.918210000000002</v>
      </c>
      <c r="FJ1026" s="53">
        <v>86.314009999999996</v>
      </c>
      <c r="FK1026" s="53">
        <v>88.258250000000004</v>
      </c>
      <c r="FL1026" s="53">
        <v>89.704849999999993</v>
      </c>
      <c r="FM1026" s="53">
        <v>90.570679999999996</v>
      </c>
      <c r="FN1026" s="53">
        <v>90.383030000000005</v>
      </c>
      <c r="FO1026" s="53">
        <v>88.891329999999996</v>
      </c>
      <c r="FP1026" s="53">
        <v>86.686449999999994</v>
      </c>
      <c r="FQ1026" s="53">
        <v>83.184100000000001</v>
      </c>
      <c r="FR1026" s="53">
        <v>79.921440000000004</v>
      </c>
      <c r="FS1026" s="53">
        <v>77.226349999999996</v>
      </c>
      <c r="FT1026" s="53">
        <v>74.898200000000003</v>
      </c>
      <c r="FU1026" s="53">
        <v>766.93330000000003</v>
      </c>
      <c r="FV1026" s="53">
        <v>2127.3539999999998</v>
      </c>
      <c r="FW1026" s="53">
        <v>24.59843</v>
      </c>
      <c r="FX1026" s="53">
        <v>1</v>
      </c>
    </row>
    <row r="1027" spans="1:180" x14ac:dyDescent="0.3">
      <c r="A1027" t="s">
        <v>174</v>
      </c>
      <c r="B1027" t="s">
        <v>252</v>
      </c>
      <c r="C1027" t="s">
        <v>0</v>
      </c>
      <c r="D1027" t="s">
        <v>227</v>
      </c>
      <c r="E1027" t="s">
        <v>189</v>
      </c>
      <c r="F1027" t="s">
        <v>241</v>
      </c>
      <c r="G1027" t="s">
        <v>242</v>
      </c>
      <c r="H1027" s="53">
        <v>283</v>
      </c>
      <c r="I1027" s="53">
        <v>0.62877536000000001</v>
      </c>
      <c r="J1027" s="53">
        <v>0.62574271000000004</v>
      </c>
      <c r="K1027" s="53">
        <v>0.63141941000000001</v>
      </c>
      <c r="L1027" s="53">
        <v>0.63069322999999999</v>
      </c>
      <c r="M1027" s="53">
        <v>0.60133566000000005</v>
      </c>
      <c r="N1027" s="53">
        <v>0.60830567000000002</v>
      </c>
      <c r="O1027" s="53">
        <v>0.57903044999999997</v>
      </c>
      <c r="P1027" s="53">
        <v>0.66765331999999999</v>
      </c>
      <c r="Q1027" s="53">
        <v>0.73895487999999998</v>
      </c>
      <c r="R1027" s="53">
        <v>0.78180335000000001</v>
      </c>
      <c r="S1027" s="53">
        <v>0.81317304999999995</v>
      </c>
      <c r="T1027" s="53">
        <v>0.80779632999999995</v>
      </c>
      <c r="U1027" s="53">
        <v>0.80418044</v>
      </c>
      <c r="V1027" s="53">
        <v>0.81547214000000001</v>
      </c>
      <c r="W1027" s="53">
        <v>0.81340029999999997</v>
      </c>
      <c r="X1027" s="53">
        <v>0.77133375999999998</v>
      </c>
      <c r="Y1027" s="53">
        <v>0.71919496999999999</v>
      </c>
      <c r="Z1027" s="53">
        <v>0.68938206000000002</v>
      </c>
      <c r="AA1027" s="53">
        <v>0.68610605000000002</v>
      </c>
      <c r="AB1027" s="53">
        <v>0.72774978000000001</v>
      </c>
      <c r="AC1027" s="53">
        <v>0.72501402000000004</v>
      </c>
      <c r="AD1027" s="53">
        <v>0.73097089000000004</v>
      </c>
      <c r="AE1027" s="53">
        <v>0.72078231999999998</v>
      </c>
      <c r="AF1027" s="53">
        <v>0.70479254000000002</v>
      </c>
      <c r="AG1027" s="53">
        <v>-0.20535696000000001</v>
      </c>
      <c r="AH1027" s="53">
        <v>-0.19271329000000001</v>
      </c>
      <c r="AI1027" s="53">
        <v>-0.19190292</v>
      </c>
      <c r="AJ1027" s="53">
        <v>-0.18972639999999999</v>
      </c>
      <c r="AK1027" s="53">
        <v>-0.21961083000000001</v>
      </c>
      <c r="AL1027" s="53">
        <v>-0.2355806</v>
      </c>
      <c r="AM1027" s="53">
        <v>-0.30582848000000001</v>
      </c>
      <c r="AN1027" s="53">
        <v>-0.27603766000000002</v>
      </c>
      <c r="AO1027" s="53">
        <v>-0.25924331</v>
      </c>
      <c r="AP1027" s="53">
        <v>-0.23851135000000001</v>
      </c>
      <c r="AQ1027" s="53">
        <v>-0.21718719</v>
      </c>
      <c r="AR1027" s="53">
        <v>-0.23019908</v>
      </c>
      <c r="AS1027" s="53">
        <v>-0.22907564999999999</v>
      </c>
      <c r="AT1027" s="53">
        <v>-0.21682282999999999</v>
      </c>
      <c r="AU1027" s="53">
        <v>-0.20740827000000001</v>
      </c>
      <c r="AV1027" s="53">
        <v>-0.22011562000000001</v>
      </c>
      <c r="AW1027" s="53">
        <v>-0.22370187999999999</v>
      </c>
      <c r="AX1027" s="53">
        <v>-0.21540587</v>
      </c>
      <c r="AY1027" s="53">
        <v>-0.18758477000000001</v>
      </c>
      <c r="AZ1027" s="53">
        <v>-0.13850583</v>
      </c>
      <c r="BA1027" s="53">
        <v>-0.19276943999999999</v>
      </c>
      <c r="BB1027" s="53">
        <v>-0.18991543999999999</v>
      </c>
      <c r="BC1027" s="53">
        <v>-0.18509424999999999</v>
      </c>
      <c r="BD1027" s="53">
        <v>-0.1885841</v>
      </c>
      <c r="BE1027" s="53">
        <v>-0.11186443</v>
      </c>
      <c r="BF1027" s="53">
        <v>-0.10585123</v>
      </c>
      <c r="BG1027" s="53">
        <v>-9.9875259999999993E-2</v>
      </c>
      <c r="BH1027" s="53">
        <v>-9.3773830000000002E-2</v>
      </c>
      <c r="BI1027" s="53">
        <v>-0.12384326</v>
      </c>
      <c r="BJ1027" s="53">
        <v>-0.13366585</v>
      </c>
      <c r="BK1027" s="53">
        <v>-0.20618047</v>
      </c>
      <c r="BL1027" s="53">
        <v>-0.17529956999999999</v>
      </c>
      <c r="BM1027" s="53">
        <v>-0.15321187</v>
      </c>
      <c r="BN1027" s="53">
        <v>-0.12982413000000001</v>
      </c>
      <c r="BO1027" s="53">
        <v>-0.10888560999999999</v>
      </c>
      <c r="BP1027" s="53">
        <v>-0.12363613</v>
      </c>
      <c r="BQ1027" s="53">
        <v>-0.12023312</v>
      </c>
      <c r="BR1027" s="53">
        <v>-0.10239007999999999</v>
      </c>
      <c r="BS1027" s="53">
        <v>-8.7114529999999996E-2</v>
      </c>
      <c r="BT1027" s="53">
        <v>-9.6893480000000004E-2</v>
      </c>
      <c r="BU1027" s="53">
        <v>-0.10211464000000001</v>
      </c>
      <c r="BV1027" s="53">
        <v>-9.8510550000000002E-2</v>
      </c>
      <c r="BW1027" s="53">
        <v>-8.0431970000000005E-2</v>
      </c>
      <c r="BX1027" s="53">
        <v>-2.9633610000000001E-2</v>
      </c>
      <c r="BY1027" s="53">
        <v>-7.6851680000000006E-2</v>
      </c>
      <c r="BZ1027" s="53">
        <v>-7.7891650000000007E-2</v>
      </c>
      <c r="CA1027" s="53">
        <v>-8.0005770000000004E-2</v>
      </c>
      <c r="CB1027" s="53">
        <v>-8.3522700000000005E-2</v>
      </c>
      <c r="CC1027" s="53">
        <v>-4.7111779999999999E-2</v>
      </c>
      <c r="CD1027" s="53">
        <v>-4.5690830000000002E-2</v>
      </c>
      <c r="CE1027" s="53">
        <v>-3.6137200000000001E-2</v>
      </c>
      <c r="CF1027" s="53">
        <v>-2.7317370000000001E-2</v>
      </c>
      <c r="CG1027" s="53">
        <v>-5.7514910000000002E-2</v>
      </c>
      <c r="CH1027" s="53">
        <v>-6.3080020000000001E-2</v>
      </c>
      <c r="CI1027" s="53">
        <v>-0.13716447000000001</v>
      </c>
      <c r="CJ1027" s="53">
        <v>-0.10552866</v>
      </c>
      <c r="CK1027" s="53">
        <v>-7.9774810000000002E-2</v>
      </c>
      <c r="CL1027" s="53">
        <v>-5.4547680000000001E-2</v>
      </c>
      <c r="CM1027" s="53">
        <v>-3.3876259999999998E-2</v>
      </c>
      <c r="CN1027" s="53">
        <v>-4.9830979999999997E-2</v>
      </c>
      <c r="CO1027" s="53">
        <v>-4.4849100000000003E-2</v>
      </c>
      <c r="CP1027" s="53">
        <v>-2.3134289999999998E-2</v>
      </c>
      <c r="CQ1027" s="53">
        <v>-3.7994700000000001E-3</v>
      </c>
      <c r="CR1027" s="53">
        <v>-1.155022E-2</v>
      </c>
      <c r="CS1027" s="53">
        <v>-1.7903659999999998E-2</v>
      </c>
      <c r="CT1027" s="53">
        <v>-1.7549200000000001E-2</v>
      </c>
      <c r="CU1027" s="53">
        <v>-6.2182699999999997E-3</v>
      </c>
      <c r="CV1027" s="53">
        <v>4.5770980000000003E-2</v>
      </c>
      <c r="CW1027" s="53">
        <v>3.4326199999999999E-3</v>
      </c>
      <c r="CX1027" s="53">
        <v>-3.0427999999999998E-4</v>
      </c>
      <c r="CY1027" s="53">
        <v>-7.2217899999999996E-3</v>
      </c>
      <c r="CZ1027" s="53">
        <v>-1.075751E-2</v>
      </c>
      <c r="DA1027" s="53">
        <v>1.7640889999999999E-2</v>
      </c>
      <c r="DB1027" s="53">
        <v>1.4469589999999999E-2</v>
      </c>
      <c r="DC1027" s="53">
        <v>2.7600880000000001E-2</v>
      </c>
      <c r="DD1027" s="53">
        <v>3.9139100000000003E-2</v>
      </c>
      <c r="DE1027" s="53">
        <v>8.8134100000000007E-3</v>
      </c>
      <c r="DF1027" s="53">
        <v>7.5058399999999997E-3</v>
      </c>
      <c r="DG1027" s="53">
        <v>-6.8148470000000003E-2</v>
      </c>
      <c r="DH1027" s="53">
        <v>-3.5757789999999998E-2</v>
      </c>
      <c r="DI1027" s="53">
        <v>-6.3377900000000003E-3</v>
      </c>
      <c r="DJ1027" s="53">
        <v>2.0728759999999999E-2</v>
      </c>
      <c r="DK1027" s="53">
        <v>4.1133089999999997E-2</v>
      </c>
      <c r="DL1027" s="53">
        <v>2.3974180000000001E-2</v>
      </c>
      <c r="DM1027" s="53">
        <v>3.0534909999999998E-2</v>
      </c>
      <c r="DN1027" s="53">
        <v>5.6121499999999998E-2</v>
      </c>
      <c r="DO1027" s="53">
        <v>7.951561E-2</v>
      </c>
      <c r="DP1027" s="53">
        <v>7.3793040000000004E-2</v>
      </c>
      <c r="DQ1027" s="53">
        <v>6.63073E-2</v>
      </c>
      <c r="DR1027" s="53">
        <v>6.341215E-2</v>
      </c>
      <c r="DS1027" s="53">
        <v>6.7995420000000001E-2</v>
      </c>
      <c r="DT1027" s="53">
        <v>0.12117553</v>
      </c>
      <c r="DU1027" s="53">
        <v>8.371692E-2</v>
      </c>
      <c r="DV1027" s="53">
        <v>7.7283060000000001E-2</v>
      </c>
      <c r="DW1027" s="53">
        <v>6.5562190000000006E-2</v>
      </c>
      <c r="DX1027" s="53">
        <v>6.2007710000000001E-2</v>
      </c>
      <c r="DY1027" s="53">
        <v>0.11113342</v>
      </c>
      <c r="DZ1027" s="53">
        <v>0.10133166</v>
      </c>
      <c r="EA1027" s="53">
        <v>0.11962850999999999</v>
      </c>
      <c r="EB1027" s="53">
        <v>0.13509166</v>
      </c>
      <c r="EC1027" s="53">
        <v>0.10458101</v>
      </c>
      <c r="ED1027" s="53">
        <v>0.10942056</v>
      </c>
      <c r="EE1027" s="53">
        <v>3.1499680000000002E-2</v>
      </c>
      <c r="EF1027" s="53">
        <v>6.4980309999999999E-2</v>
      </c>
      <c r="EG1027" s="53">
        <v>9.9693660000000003E-2</v>
      </c>
      <c r="EH1027" s="53">
        <v>0.12941598000000001</v>
      </c>
      <c r="EI1027" s="53">
        <v>0.14943466999999999</v>
      </c>
      <c r="EJ1027" s="53">
        <v>0.13053712000000001</v>
      </c>
      <c r="EK1027" s="53">
        <v>0.13937743999999999</v>
      </c>
      <c r="EL1027" s="53">
        <v>0.17055424999999999</v>
      </c>
      <c r="EM1027" s="53">
        <v>0.19980935</v>
      </c>
      <c r="EN1027" s="53">
        <v>0.19701518000000001</v>
      </c>
      <c r="EO1027" s="53">
        <v>0.18789457000000001</v>
      </c>
      <c r="EP1027" s="53">
        <v>0.18030747999999999</v>
      </c>
      <c r="EQ1027" s="53">
        <v>0.17514821999999999</v>
      </c>
      <c r="ER1027" s="53">
        <v>0.23004775999999999</v>
      </c>
      <c r="ES1027" s="53">
        <v>0.19963468000000001</v>
      </c>
      <c r="ET1027" s="53">
        <v>0.18930685</v>
      </c>
      <c r="EU1027" s="53">
        <v>0.17065067</v>
      </c>
      <c r="EV1027" s="53">
        <v>0.16706910999999999</v>
      </c>
      <c r="EW1027" s="53">
        <v>74.372559999999993</v>
      </c>
      <c r="EX1027" s="53">
        <v>72.565150000000003</v>
      </c>
      <c r="EY1027" s="53">
        <v>71.164959999999994</v>
      </c>
      <c r="EZ1027" s="53">
        <v>69.469679999999997</v>
      </c>
      <c r="FA1027" s="53">
        <v>68.237740000000002</v>
      </c>
      <c r="FB1027" s="53">
        <v>67.260959999999997</v>
      </c>
      <c r="FC1027" s="53">
        <v>66.277140000000003</v>
      </c>
      <c r="FD1027" s="53">
        <v>67.885509999999996</v>
      </c>
      <c r="FE1027" s="53">
        <v>71.361559999999997</v>
      </c>
      <c r="FF1027" s="53">
        <v>75.160219999999995</v>
      </c>
      <c r="FG1027" s="53">
        <v>79.223169999999996</v>
      </c>
      <c r="FH1027" s="53">
        <v>82.904560000000004</v>
      </c>
      <c r="FI1027" s="53">
        <v>86.49127</v>
      </c>
      <c r="FJ1027" s="53">
        <v>89.666399999999996</v>
      </c>
      <c r="FK1027" s="53">
        <v>91.624480000000005</v>
      </c>
      <c r="FL1027" s="53">
        <v>92.966260000000005</v>
      </c>
      <c r="FM1027" s="53">
        <v>93.62</v>
      </c>
      <c r="FN1027" s="53">
        <v>92.967600000000004</v>
      </c>
      <c r="FO1027" s="53">
        <v>90.613309999999998</v>
      </c>
      <c r="FP1027" s="53">
        <v>87.163960000000003</v>
      </c>
      <c r="FQ1027" s="53">
        <v>83.570229999999995</v>
      </c>
      <c r="FR1027" s="53">
        <v>80.567419999999998</v>
      </c>
      <c r="FS1027" s="53">
        <v>78.201440000000005</v>
      </c>
      <c r="FT1027" s="53">
        <v>76.127989999999997</v>
      </c>
      <c r="FU1027" s="53">
        <v>766.80650000000003</v>
      </c>
      <c r="FV1027" s="53">
        <v>1823.2070000000001</v>
      </c>
      <c r="FW1027" s="53">
        <v>21.249009999999998</v>
      </c>
      <c r="FX1027" s="53">
        <v>1</v>
      </c>
    </row>
    <row r="1028" spans="1:180" x14ac:dyDescent="0.3">
      <c r="A1028" t="s">
        <v>174</v>
      </c>
      <c r="B1028" t="s">
        <v>252</v>
      </c>
      <c r="C1028" t="s">
        <v>0</v>
      </c>
      <c r="D1028" t="s">
        <v>248</v>
      </c>
      <c r="E1028" t="s">
        <v>188</v>
      </c>
      <c r="F1028" t="s">
        <v>241</v>
      </c>
      <c r="G1028" t="s">
        <v>242</v>
      </c>
      <c r="H1028" s="53">
        <v>283</v>
      </c>
      <c r="I1028" s="53">
        <v>0.91201759000000004</v>
      </c>
      <c r="J1028" s="53">
        <v>0.88426689000000003</v>
      </c>
      <c r="K1028" s="53">
        <v>0.85744754999999995</v>
      </c>
      <c r="L1028" s="53">
        <v>0.82557269</v>
      </c>
      <c r="M1028" s="53">
        <v>0.79750248999999995</v>
      </c>
      <c r="N1028" s="53">
        <v>0.73741394999999998</v>
      </c>
      <c r="O1028" s="53">
        <v>0.75550529</v>
      </c>
      <c r="P1028" s="53">
        <v>0.79772379999999998</v>
      </c>
      <c r="Q1028" s="53">
        <v>0.83541657000000002</v>
      </c>
      <c r="R1028" s="53">
        <v>0.85600962999999997</v>
      </c>
      <c r="S1028" s="53">
        <v>0.85916959999999998</v>
      </c>
      <c r="T1028" s="53">
        <v>0.84092290000000003</v>
      </c>
      <c r="U1028" s="53">
        <v>0.84200509000000001</v>
      </c>
      <c r="V1028" s="53">
        <v>0.82339839999999997</v>
      </c>
      <c r="W1028" s="53">
        <v>0.81419240999999998</v>
      </c>
      <c r="X1028" s="53">
        <v>0.78247235999999998</v>
      </c>
      <c r="Y1028" s="53">
        <v>0.78434978</v>
      </c>
      <c r="Z1028" s="53">
        <v>0.77261829999999998</v>
      </c>
      <c r="AA1028" s="53">
        <v>0.79163985999999997</v>
      </c>
      <c r="AB1028" s="53">
        <v>0.81790112999999998</v>
      </c>
      <c r="AC1028" s="53">
        <v>0.82522459999999997</v>
      </c>
      <c r="AD1028" s="53">
        <v>0.82101044999999995</v>
      </c>
      <c r="AE1028" s="53">
        <v>0.82046483000000003</v>
      </c>
      <c r="AF1028" s="53">
        <v>0.82110724000000002</v>
      </c>
      <c r="AG1028" s="53">
        <v>-0.14959765999999999</v>
      </c>
      <c r="AH1028" s="53">
        <v>-0.16457980999999999</v>
      </c>
      <c r="AI1028" s="53">
        <v>-0.1939418</v>
      </c>
      <c r="AJ1028" s="53">
        <v>-0.21066188999999999</v>
      </c>
      <c r="AK1028" s="53">
        <v>-0.22460237999999999</v>
      </c>
      <c r="AL1028" s="53">
        <v>-0.29607262000000001</v>
      </c>
      <c r="AM1028" s="53">
        <v>-0.29785325000000001</v>
      </c>
      <c r="AN1028" s="53">
        <v>-0.27575039000000001</v>
      </c>
      <c r="AO1028" s="53">
        <v>-0.25503122</v>
      </c>
      <c r="AP1028" s="53">
        <v>-0.25807574</v>
      </c>
      <c r="AQ1028" s="53">
        <v>-0.25747204000000001</v>
      </c>
      <c r="AR1028" s="53">
        <v>-0.27936353000000003</v>
      </c>
      <c r="AS1028" s="53">
        <v>-0.24429281999999999</v>
      </c>
      <c r="AT1028" s="53">
        <v>-0.23912343</v>
      </c>
      <c r="AU1028" s="53">
        <v>-0.23609152999999999</v>
      </c>
      <c r="AV1028" s="53">
        <v>-0.24193885000000001</v>
      </c>
      <c r="AW1028" s="53">
        <v>-0.20294161999999999</v>
      </c>
      <c r="AX1028" s="53">
        <v>-0.17269061999999999</v>
      </c>
      <c r="AY1028" s="53">
        <v>-0.13496457000000001</v>
      </c>
      <c r="AZ1028" s="53">
        <v>-9.528143E-2</v>
      </c>
      <c r="BA1028" s="53">
        <v>-0.11699353</v>
      </c>
      <c r="BB1028" s="53">
        <v>-0.14337438999999999</v>
      </c>
      <c r="BC1028" s="53">
        <v>-0.15123893999999999</v>
      </c>
      <c r="BD1028" s="53">
        <v>-0.12556206</v>
      </c>
      <c r="BE1028" s="53">
        <v>-9.0308000000000001E-4</v>
      </c>
      <c r="BF1028" s="53">
        <v>-1.9296239999999999E-2</v>
      </c>
      <c r="BG1028" s="53">
        <v>-4.6076619999999999E-2</v>
      </c>
      <c r="BH1028" s="53">
        <v>-6.5687549999999997E-2</v>
      </c>
      <c r="BI1028" s="53">
        <v>-9.0089000000000002E-2</v>
      </c>
      <c r="BJ1028" s="53">
        <v>-0.16032478999999999</v>
      </c>
      <c r="BK1028" s="53">
        <v>-0.16821758000000001</v>
      </c>
      <c r="BL1028" s="53">
        <v>-0.14646766999999999</v>
      </c>
      <c r="BM1028" s="53">
        <v>-0.12842656</v>
      </c>
      <c r="BN1028" s="53">
        <v>-0.12606928000000001</v>
      </c>
      <c r="BO1028" s="53">
        <v>-0.12299802999999999</v>
      </c>
      <c r="BP1028" s="53">
        <v>-0.14044639</v>
      </c>
      <c r="BQ1028" s="53">
        <v>-0.11576506</v>
      </c>
      <c r="BR1028" s="53">
        <v>-0.11319955</v>
      </c>
      <c r="BS1028" s="53">
        <v>-0.10321819</v>
      </c>
      <c r="BT1028" s="53">
        <v>-0.10441398</v>
      </c>
      <c r="BU1028" s="53">
        <v>-6.1677530000000001E-2</v>
      </c>
      <c r="BV1028" s="53">
        <v>-3.6233370000000001E-2</v>
      </c>
      <c r="BW1028" s="53">
        <v>-4.1722999999999999E-4</v>
      </c>
      <c r="BX1028" s="53">
        <v>3.4369839999999999E-2</v>
      </c>
      <c r="BY1028" s="53">
        <v>3.8232499999999998E-3</v>
      </c>
      <c r="BZ1028" s="53">
        <v>-2.407515E-2</v>
      </c>
      <c r="CA1028" s="53">
        <v>-2.316406E-2</v>
      </c>
      <c r="CB1028" s="53">
        <v>5.9590999999999995E-4</v>
      </c>
      <c r="CC1028" s="53">
        <v>0.10208235</v>
      </c>
      <c r="CD1028" s="53">
        <v>8.132673E-2</v>
      </c>
      <c r="CE1028" s="53">
        <v>5.6334349999999998E-2</v>
      </c>
      <c r="CF1028" s="53">
        <v>3.4721210000000002E-2</v>
      </c>
      <c r="CG1028" s="53">
        <v>3.07457E-3</v>
      </c>
      <c r="CH1028" s="53">
        <v>-6.6306359999999995E-2</v>
      </c>
      <c r="CI1028" s="53">
        <v>-7.8432399999999999E-2</v>
      </c>
      <c r="CJ1028" s="53">
        <v>-5.6926860000000003E-2</v>
      </c>
      <c r="CK1028" s="53">
        <v>-4.0740569999999997E-2</v>
      </c>
      <c r="CL1028" s="53">
        <v>-3.4641999999999999E-2</v>
      </c>
      <c r="CM1028" s="53">
        <v>-2.9861740000000001E-2</v>
      </c>
      <c r="CN1028" s="53">
        <v>-4.4232760000000003E-2</v>
      </c>
      <c r="CO1028" s="53">
        <v>-2.6747090000000001E-2</v>
      </c>
      <c r="CP1028" s="53">
        <v>-2.5985029999999999E-2</v>
      </c>
      <c r="CQ1028" s="53">
        <v>-1.1190530000000001E-2</v>
      </c>
      <c r="CR1028" s="53">
        <v>-9.1646999999999996E-3</v>
      </c>
      <c r="CS1028" s="53">
        <v>3.6161569999999997E-2</v>
      </c>
      <c r="CT1028" s="53">
        <v>5.8276519999999998E-2</v>
      </c>
      <c r="CU1028" s="53">
        <v>9.2769859999999996E-2</v>
      </c>
      <c r="CV1028" s="53">
        <v>0.12416594</v>
      </c>
      <c r="CW1028" s="53">
        <v>8.7500599999999998E-2</v>
      </c>
      <c r="CX1028" s="53">
        <v>5.8551140000000002E-2</v>
      </c>
      <c r="CY1028" s="53">
        <v>6.5540219999999996E-2</v>
      </c>
      <c r="CZ1028" s="53">
        <v>8.7972499999999995E-2</v>
      </c>
      <c r="DA1028" s="53">
        <v>0.20506774</v>
      </c>
      <c r="DB1028" s="53">
        <v>0.18194969999999999</v>
      </c>
      <c r="DC1028" s="53">
        <v>0.15874534000000001</v>
      </c>
      <c r="DD1028" s="53">
        <v>0.13513000999999999</v>
      </c>
      <c r="DE1028" s="53">
        <v>9.623814E-2</v>
      </c>
      <c r="DF1028" s="53">
        <v>2.77121E-2</v>
      </c>
      <c r="DG1028" s="53">
        <v>1.135277E-2</v>
      </c>
      <c r="DH1028" s="53">
        <v>3.2613969999999999E-2</v>
      </c>
      <c r="DI1028" s="53">
        <v>4.6945430000000003E-2</v>
      </c>
      <c r="DJ1028" s="53">
        <v>5.678528E-2</v>
      </c>
      <c r="DK1028" s="53">
        <v>6.3274549999999999E-2</v>
      </c>
      <c r="DL1028" s="53">
        <v>5.1980819999999997E-2</v>
      </c>
      <c r="DM1028" s="53">
        <v>6.2270840000000001E-2</v>
      </c>
      <c r="DN1028" s="53">
        <v>6.1229459999999999E-2</v>
      </c>
      <c r="DO1028" s="53">
        <v>8.0837140000000002E-2</v>
      </c>
      <c r="DP1028" s="53">
        <v>8.6084579999999994E-2</v>
      </c>
      <c r="DQ1028" s="53">
        <v>0.13400066999999999</v>
      </c>
      <c r="DR1028" s="53">
        <v>0.15278641000000001</v>
      </c>
      <c r="DS1028" s="53">
        <v>0.18595695000000001</v>
      </c>
      <c r="DT1028" s="53">
        <v>0.21396203999999999</v>
      </c>
      <c r="DU1028" s="53">
        <v>0.17117793000000001</v>
      </c>
      <c r="DV1028" s="53">
        <v>0.14117743999999999</v>
      </c>
      <c r="DW1028" s="53">
        <v>0.15424451</v>
      </c>
      <c r="DX1028" s="53">
        <v>0.17534909000000001</v>
      </c>
      <c r="DY1028" s="53">
        <v>0.35376245000000001</v>
      </c>
      <c r="DZ1028" s="53">
        <v>0.32723318000000001</v>
      </c>
      <c r="EA1028" s="53">
        <v>0.30661041</v>
      </c>
      <c r="EB1028" s="53">
        <v>0.28010434000000001</v>
      </c>
      <c r="EC1028" s="53">
        <v>0.23075151999999999</v>
      </c>
      <c r="ED1028" s="53">
        <v>0.16345978</v>
      </c>
      <c r="EE1028" s="53">
        <v>0.14098831000000001</v>
      </c>
      <c r="EF1028" s="53">
        <v>0.16189666</v>
      </c>
      <c r="EG1028" s="53">
        <v>0.17355008999999999</v>
      </c>
      <c r="EH1028" s="53">
        <v>0.18879172999999999</v>
      </c>
      <c r="EI1028" s="53">
        <v>0.19774857000000001</v>
      </c>
      <c r="EJ1028" s="53">
        <v>0.19089798999999999</v>
      </c>
      <c r="EK1028" s="53">
        <v>0.19079860000000001</v>
      </c>
      <c r="EL1028" s="53">
        <v>0.18715333000000001</v>
      </c>
      <c r="EM1028" s="53">
        <v>0.21371045</v>
      </c>
      <c r="EN1028" s="53">
        <v>0.22360942</v>
      </c>
      <c r="EO1028" s="53">
        <v>0.27526478999999998</v>
      </c>
      <c r="EP1028" s="53">
        <v>0.28924382999999998</v>
      </c>
      <c r="EQ1028" s="53">
        <v>0.32050429000000002</v>
      </c>
      <c r="ER1028" s="53">
        <v>0.34361322</v>
      </c>
      <c r="ES1028" s="53">
        <v>0.29199459</v>
      </c>
      <c r="ET1028" s="53">
        <v>0.26047668000000002</v>
      </c>
      <c r="EU1028" s="53">
        <v>0.28231938000000001</v>
      </c>
      <c r="EV1028" s="53">
        <v>0.30150706999999999</v>
      </c>
      <c r="EW1028" s="53">
        <v>78.054130000000001</v>
      </c>
      <c r="EX1028" s="53">
        <v>76.156459999999996</v>
      </c>
      <c r="EY1028" s="53">
        <v>74.333370000000002</v>
      </c>
      <c r="EZ1028" s="53">
        <v>72.651769999999999</v>
      </c>
      <c r="FA1028" s="53">
        <v>71.292289999999994</v>
      </c>
      <c r="FB1028" s="53">
        <v>70.062179999999998</v>
      </c>
      <c r="FC1028" s="53">
        <v>69.096279999999993</v>
      </c>
      <c r="FD1028" s="53">
        <v>71.321039999999996</v>
      </c>
      <c r="FE1028" s="53">
        <v>74.653270000000006</v>
      </c>
      <c r="FF1028" s="53">
        <v>77.899559999999994</v>
      </c>
      <c r="FG1028" s="53">
        <v>81.794240000000002</v>
      </c>
      <c r="FH1028" s="53">
        <v>85.607150000000004</v>
      </c>
      <c r="FI1028" s="53">
        <v>89.137979999999999</v>
      </c>
      <c r="FJ1028" s="53">
        <v>91.960329999999999</v>
      </c>
      <c r="FK1028" s="53">
        <v>93.716899999999995</v>
      </c>
      <c r="FL1028" s="53">
        <v>95.138180000000006</v>
      </c>
      <c r="FM1028" s="53">
        <v>95.126369999999994</v>
      </c>
      <c r="FN1028" s="53">
        <v>94.554760000000002</v>
      </c>
      <c r="FO1028" s="53">
        <v>93.145070000000004</v>
      </c>
      <c r="FP1028" s="53">
        <v>90.359189999999998</v>
      </c>
      <c r="FQ1028" s="53">
        <v>86.823509999999999</v>
      </c>
      <c r="FR1028" s="53">
        <v>83.887180000000001</v>
      </c>
      <c r="FS1028" s="53">
        <v>80.813450000000003</v>
      </c>
      <c r="FT1028" s="53">
        <v>79.266630000000006</v>
      </c>
      <c r="FU1028" s="53">
        <v>766.83870000000002</v>
      </c>
      <c r="FV1028" s="53">
        <v>2202.6640000000002</v>
      </c>
      <c r="FW1028" s="53">
        <v>25.447790000000001</v>
      </c>
      <c r="FX1028" s="53">
        <v>1</v>
      </c>
    </row>
    <row r="1029" spans="1:180" x14ac:dyDescent="0.3">
      <c r="A1029" t="s">
        <v>174</v>
      </c>
      <c r="B1029" t="s">
        <v>252</v>
      </c>
      <c r="C1029" t="s">
        <v>0</v>
      </c>
      <c r="D1029" t="s">
        <v>227</v>
      </c>
      <c r="E1029" t="s">
        <v>188</v>
      </c>
      <c r="F1029" t="s">
        <v>241</v>
      </c>
      <c r="G1029" t="s">
        <v>242</v>
      </c>
      <c r="H1029" s="53">
        <v>283</v>
      </c>
      <c r="I1029" s="53">
        <v>0.82372042999999995</v>
      </c>
      <c r="J1029" s="53">
        <v>0.78652774999999997</v>
      </c>
      <c r="K1029" s="53">
        <v>0.74725414000000001</v>
      </c>
      <c r="L1029" s="53">
        <v>0.72701738000000005</v>
      </c>
      <c r="M1029" s="53">
        <v>0.73731886000000002</v>
      </c>
      <c r="N1029" s="53">
        <v>0.74640571</v>
      </c>
      <c r="O1029" s="53">
        <v>0.78238774</v>
      </c>
      <c r="P1029" s="53">
        <v>0.85086355000000002</v>
      </c>
      <c r="Q1029" s="53">
        <v>0.92541028000000003</v>
      </c>
      <c r="R1029" s="53">
        <v>0.94595353999999998</v>
      </c>
      <c r="S1029" s="53">
        <v>0.98035728</v>
      </c>
      <c r="T1029" s="53">
        <v>0.96464030999999995</v>
      </c>
      <c r="U1029" s="53">
        <v>0.91487165000000004</v>
      </c>
      <c r="V1029" s="53">
        <v>0.90387766000000003</v>
      </c>
      <c r="W1029" s="53">
        <v>0.90912335</v>
      </c>
      <c r="X1029" s="53">
        <v>0.87941570999999996</v>
      </c>
      <c r="Y1029" s="53">
        <v>0.87461460999999996</v>
      </c>
      <c r="Z1029" s="53">
        <v>0.86897329000000001</v>
      </c>
      <c r="AA1029" s="53">
        <v>0.88931590000000005</v>
      </c>
      <c r="AB1029" s="53">
        <v>0.92958169999999996</v>
      </c>
      <c r="AC1029" s="53">
        <v>0.94698534999999995</v>
      </c>
      <c r="AD1029" s="53">
        <v>0.92590214000000004</v>
      </c>
      <c r="AE1029" s="53">
        <v>0.94529017999999998</v>
      </c>
      <c r="AF1029" s="53">
        <v>0.92282310000000001</v>
      </c>
      <c r="AG1029" s="53">
        <v>-0.19125128999999999</v>
      </c>
      <c r="AH1029" s="53">
        <v>-0.21790001000000001</v>
      </c>
      <c r="AI1029" s="53">
        <v>-0.25461852000000001</v>
      </c>
      <c r="AJ1029" s="53">
        <v>-0.26743271000000002</v>
      </c>
      <c r="AK1029" s="53">
        <v>-0.25491988999999998</v>
      </c>
      <c r="AL1029" s="53">
        <v>-0.27796373000000002</v>
      </c>
      <c r="AM1029" s="53">
        <v>-0.29806862000000001</v>
      </c>
      <c r="AN1029" s="53">
        <v>-0.31617524000000002</v>
      </c>
      <c r="AO1029" s="53">
        <v>-0.28154770000000001</v>
      </c>
      <c r="AP1029" s="53">
        <v>-0.29120983</v>
      </c>
      <c r="AQ1029" s="53">
        <v>-0.27069377</v>
      </c>
      <c r="AR1029" s="53">
        <v>-0.29057562999999997</v>
      </c>
      <c r="AS1029" s="53">
        <v>-0.33606193000000001</v>
      </c>
      <c r="AT1029" s="53">
        <v>-0.33499927000000002</v>
      </c>
      <c r="AU1029" s="53">
        <v>-0.30498513999999999</v>
      </c>
      <c r="AV1029" s="53">
        <v>-0.29248984</v>
      </c>
      <c r="AW1029" s="53">
        <v>-0.23675571000000001</v>
      </c>
      <c r="AX1029" s="53">
        <v>-0.20142635</v>
      </c>
      <c r="AY1029" s="53">
        <v>-0.15698978</v>
      </c>
      <c r="AZ1029" s="53">
        <v>-0.11182172999999999</v>
      </c>
      <c r="BA1029" s="53">
        <v>-0.12414302000000001</v>
      </c>
      <c r="BB1029" s="53">
        <v>-0.18662245</v>
      </c>
      <c r="BC1029" s="53">
        <v>-0.17937833</v>
      </c>
      <c r="BD1029" s="53">
        <v>-0.1823275</v>
      </c>
      <c r="BE1029" s="53">
        <v>-7.8313320000000006E-2</v>
      </c>
      <c r="BF1029" s="53">
        <v>-0.10823921</v>
      </c>
      <c r="BG1029" s="53">
        <v>-0.14489393</v>
      </c>
      <c r="BH1029" s="53">
        <v>-0.15642955</v>
      </c>
      <c r="BI1029" s="53">
        <v>-0.14428584999999999</v>
      </c>
      <c r="BJ1029" s="53">
        <v>-0.16213237</v>
      </c>
      <c r="BK1029" s="53">
        <v>-0.18648961</v>
      </c>
      <c r="BL1029" s="53">
        <v>-0.19449916</v>
      </c>
      <c r="BM1029" s="53">
        <v>-0.15770529</v>
      </c>
      <c r="BN1029" s="53">
        <v>-0.16133043</v>
      </c>
      <c r="BO1029" s="53">
        <v>-0.14186546999999999</v>
      </c>
      <c r="BP1029" s="53">
        <v>-0.16339192</v>
      </c>
      <c r="BQ1029" s="53">
        <v>-0.20607078000000001</v>
      </c>
      <c r="BR1029" s="53">
        <v>-0.20554219000000001</v>
      </c>
      <c r="BS1029" s="53">
        <v>-0.17342045</v>
      </c>
      <c r="BT1029" s="53">
        <v>-0.16105328999999999</v>
      </c>
      <c r="BU1029" s="53">
        <v>-0.10734881</v>
      </c>
      <c r="BV1029" s="53">
        <v>-7.4072620000000006E-2</v>
      </c>
      <c r="BW1029" s="53">
        <v>-2.908094E-2</v>
      </c>
      <c r="BX1029" s="53">
        <v>1.4414099999999999E-2</v>
      </c>
      <c r="BY1029" s="53">
        <v>-4.8983899999999999E-3</v>
      </c>
      <c r="BZ1029" s="53">
        <v>-6.1388980000000003E-2</v>
      </c>
      <c r="CA1029" s="53">
        <v>-4.0578549999999998E-2</v>
      </c>
      <c r="CB1029" s="53">
        <v>-4.4245630000000001E-2</v>
      </c>
      <c r="CC1029" s="53">
        <v>-9.2819999999999996E-5</v>
      </c>
      <c r="CD1029" s="53">
        <v>-3.2288459999999998E-2</v>
      </c>
      <c r="CE1029" s="53">
        <v>-6.8899009999999997E-2</v>
      </c>
      <c r="CF1029" s="53">
        <v>-7.9549120000000001E-2</v>
      </c>
      <c r="CG1029" s="53">
        <v>-6.766105E-2</v>
      </c>
      <c r="CH1029" s="53">
        <v>-8.1907930000000004E-2</v>
      </c>
      <c r="CI1029" s="53">
        <v>-0.10921038</v>
      </c>
      <c r="CJ1029" s="53">
        <v>-0.11022675</v>
      </c>
      <c r="CK1029" s="53">
        <v>-7.1932369999999995E-2</v>
      </c>
      <c r="CL1029" s="53">
        <v>-7.1376419999999996E-2</v>
      </c>
      <c r="CM1029" s="53">
        <v>-5.2639360000000003E-2</v>
      </c>
      <c r="CN1029" s="53">
        <v>-7.5304860000000001E-2</v>
      </c>
      <c r="CO1029" s="53">
        <v>-0.11603925</v>
      </c>
      <c r="CP1029" s="53">
        <v>-0.11588055</v>
      </c>
      <c r="CQ1029" s="53">
        <v>-8.2299150000000001E-2</v>
      </c>
      <c r="CR1029" s="53">
        <v>-7.0020769999999996E-2</v>
      </c>
      <c r="CS1029" s="53">
        <v>-1.7722000000000002E-2</v>
      </c>
      <c r="CT1029" s="53">
        <v>1.4132199999999999E-2</v>
      </c>
      <c r="CU1029" s="53">
        <v>5.9508329999999998E-2</v>
      </c>
      <c r="CV1029" s="53">
        <v>0.10184464999999999</v>
      </c>
      <c r="CW1029" s="53">
        <v>7.769007E-2</v>
      </c>
      <c r="CX1029" s="53">
        <v>2.5347350000000001E-2</v>
      </c>
      <c r="CY1029" s="53">
        <v>5.5553749999999999E-2</v>
      </c>
      <c r="CZ1029" s="53">
        <v>5.1389459999999998E-2</v>
      </c>
      <c r="DA1029" s="53">
        <v>7.8127639999999998E-2</v>
      </c>
      <c r="DB1029" s="53">
        <v>4.3662289999999999E-2</v>
      </c>
      <c r="DC1029" s="53">
        <v>7.0959100000000004E-3</v>
      </c>
      <c r="DD1029" s="53">
        <v>-2.66869E-3</v>
      </c>
      <c r="DE1029" s="53">
        <v>8.9637399999999996E-3</v>
      </c>
      <c r="DF1029" s="53">
        <v>-1.68345E-3</v>
      </c>
      <c r="DG1029" s="53">
        <v>-3.1931170000000002E-2</v>
      </c>
      <c r="DH1029" s="53">
        <v>-2.5954350000000001E-2</v>
      </c>
      <c r="DI1029" s="53">
        <v>1.384051E-2</v>
      </c>
      <c r="DJ1029" s="53">
        <v>1.857762E-2</v>
      </c>
      <c r="DK1029" s="53">
        <v>3.6586720000000003E-2</v>
      </c>
      <c r="DL1029" s="53">
        <v>1.278223E-2</v>
      </c>
      <c r="DM1029" s="53">
        <v>-2.6007760000000001E-2</v>
      </c>
      <c r="DN1029" s="53">
        <v>-2.6218869999999998E-2</v>
      </c>
      <c r="DO1029" s="53">
        <v>8.8221299999999992E-3</v>
      </c>
      <c r="DP1029" s="53">
        <v>2.1011789999999999E-2</v>
      </c>
      <c r="DQ1029" s="53">
        <v>7.1904839999999998E-2</v>
      </c>
      <c r="DR1029" s="53">
        <v>0.10233702</v>
      </c>
      <c r="DS1029" s="53">
        <v>0.14809764</v>
      </c>
      <c r="DT1029" s="53">
        <v>0.18927524000000001</v>
      </c>
      <c r="DU1029" s="53">
        <v>0.16027852000000001</v>
      </c>
      <c r="DV1029" s="53">
        <v>0.11208365000000001</v>
      </c>
      <c r="DW1029" s="53">
        <v>0.15168604999999999</v>
      </c>
      <c r="DX1029" s="53">
        <v>0.14702452999999999</v>
      </c>
      <c r="DY1029" s="53">
        <v>0.1910656</v>
      </c>
      <c r="DZ1029" s="53">
        <v>0.15332309</v>
      </c>
      <c r="EA1029" s="53">
        <v>0.11682053000000001</v>
      </c>
      <c r="EB1029" s="53">
        <v>0.10833447</v>
      </c>
      <c r="EC1029" s="53">
        <v>0.11959778</v>
      </c>
      <c r="ED1029" s="53">
        <v>0.11414791000000001</v>
      </c>
      <c r="EE1029" s="53">
        <v>7.9647750000000003E-2</v>
      </c>
      <c r="EF1029" s="53">
        <v>9.5721639999999997E-2</v>
      </c>
      <c r="EG1029" s="53">
        <v>0.13768295</v>
      </c>
      <c r="EH1029" s="53">
        <v>0.14845696</v>
      </c>
      <c r="EI1029" s="53">
        <v>0.16541502999999999</v>
      </c>
      <c r="EJ1029" s="53">
        <v>0.13996597</v>
      </c>
      <c r="EK1029" s="53">
        <v>0.10398345000000001</v>
      </c>
      <c r="EL1029" s="53">
        <v>0.10323831999999999</v>
      </c>
      <c r="EM1029" s="53">
        <v>0.14038679000000001</v>
      </c>
      <c r="EN1029" s="53">
        <v>0.15244831</v>
      </c>
      <c r="EO1029" s="53">
        <v>0.20131171</v>
      </c>
      <c r="EP1029" s="53">
        <v>0.22969078000000001</v>
      </c>
      <c r="EQ1029" s="53">
        <v>0.27600648</v>
      </c>
      <c r="ER1029" s="53">
        <v>0.31551104000000002</v>
      </c>
      <c r="ES1029" s="53">
        <v>0.27952315</v>
      </c>
      <c r="ET1029" s="53">
        <v>0.23731711999999999</v>
      </c>
      <c r="EU1029" s="53">
        <v>0.29048592000000001</v>
      </c>
      <c r="EV1029" s="53">
        <v>0.28510637</v>
      </c>
      <c r="EW1029" s="53">
        <v>76.530789999999996</v>
      </c>
      <c r="EX1029" s="53">
        <v>74.51397</v>
      </c>
      <c r="EY1029" s="53">
        <v>73.110079999999996</v>
      </c>
      <c r="EZ1029" s="53">
        <v>71.597350000000006</v>
      </c>
      <c r="FA1029" s="53">
        <v>70.146060000000006</v>
      </c>
      <c r="FB1029" s="53">
        <v>69.549589999999995</v>
      </c>
      <c r="FC1029" s="53">
        <v>68.729389999999995</v>
      </c>
      <c r="FD1029" s="53">
        <v>70.534840000000003</v>
      </c>
      <c r="FE1029" s="53">
        <v>73.953149999999994</v>
      </c>
      <c r="FF1029" s="53">
        <v>77.551770000000005</v>
      </c>
      <c r="FG1029" s="53">
        <v>81.490279999999998</v>
      </c>
      <c r="FH1029" s="53">
        <v>85.376589999999993</v>
      </c>
      <c r="FI1029" s="53">
        <v>88.704689999999999</v>
      </c>
      <c r="FJ1029" s="53">
        <v>91.417760000000001</v>
      </c>
      <c r="FK1029" s="53">
        <v>93.279719999999998</v>
      </c>
      <c r="FL1029" s="53">
        <v>94.775720000000007</v>
      </c>
      <c r="FM1029" s="53">
        <v>95.056640000000002</v>
      </c>
      <c r="FN1029" s="53">
        <v>94.898899999999998</v>
      </c>
      <c r="FO1029" s="53">
        <v>93.124340000000004</v>
      </c>
      <c r="FP1029" s="53">
        <v>90.384029999999996</v>
      </c>
      <c r="FQ1029" s="53">
        <v>87.117649999999998</v>
      </c>
      <c r="FR1029" s="53">
        <v>84.251080000000002</v>
      </c>
      <c r="FS1029" s="53">
        <v>81.346680000000006</v>
      </c>
      <c r="FT1029" s="53">
        <v>78.834530000000001</v>
      </c>
      <c r="FU1029" s="53">
        <v>766.83870000000002</v>
      </c>
      <c r="FV1029" s="53">
        <v>2202.6640000000002</v>
      </c>
      <c r="FW1029" s="53">
        <v>25.447790000000001</v>
      </c>
      <c r="FX1029" s="53">
        <v>1</v>
      </c>
    </row>
    <row r="1030" spans="1:180" x14ac:dyDescent="0.3">
      <c r="A1030" t="s">
        <v>174</v>
      </c>
      <c r="B1030" t="s">
        <v>252</v>
      </c>
      <c r="C1030" t="s">
        <v>0</v>
      </c>
      <c r="D1030" t="s">
        <v>248</v>
      </c>
      <c r="E1030" t="s">
        <v>190</v>
      </c>
      <c r="F1030" t="s">
        <v>241</v>
      </c>
      <c r="G1030" t="s">
        <v>242</v>
      </c>
      <c r="H1030" s="53">
        <v>283</v>
      </c>
      <c r="I1030" s="53">
        <v>0.56934393999999999</v>
      </c>
      <c r="J1030" s="53">
        <v>0.56278426999999998</v>
      </c>
      <c r="K1030" s="53">
        <v>0.53991391</v>
      </c>
      <c r="L1030" s="53">
        <v>0.49926973000000002</v>
      </c>
      <c r="M1030" s="53">
        <v>0.46663672</v>
      </c>
      <c r="N1030" s="53">
        <v>0.44606544999999997</v>
      </c>
      <c r="O1030" s="53">
        <v>0.48451694000000001</v>
      </c>
      <c r="P1030" s="53">
        <v>0.52690044000000003</v>
      </c>
      <c r="Q1030" s="53">
        <v>0.57642629000000001</v>
      </c>
      <c r="R1030" s="53">
        <v>0.57842369999999999</v>
      </c>
      <c r="S1030" s="53">
        <v>0.60557499999999997</v>
      </c>
      <c r="T1030" s="53">
        <v>0.57910600999999995</v>
      </c>
      <c r="U1030" s="53">
        <v>0.53668771000000004</v>
      </c>
      <c r="V1030" s="53">
        <v>0.49982583000000003</v>
      </c>
      <c r="W1030" s="53">
        <v>0.47091483000000001</v>
      </c>
      <c r="X1030" s="53">
        <v>0.47189966999999999</v>
      </c>
      <c r="Y1030" s="53">
        <v>0.46979868000000002</v>
      </c>
      <c r="Z1030" s="53">
        <v>0.44294452000000001</v>
      </c>
      <c r="AA1030" s="53">
        <v>0.45584196999999999</v>
      </c>
      <c r="AB1030" s="53">
        <v>0.46892929999999999</v>
      </c>
      <c r="AC1030" s="53">
        <v>0.48088152000000001</v>
      </c>
      <c r="AD1030" s="53">
        <v>0.47177770000000002</v>
      </c>
      <c r="AE1030" s="53">
        <v>0.47006356999999999</v>
      </c>
      <c r="AF1030" s="53">
        <v>0.454513</v>
      </c>
      <c r="AG1030" s="53">
        <v>-0.13033218999999999</v>
      </c>
      <c r="AH1030" s="53">
        <v>-0.12510869999999999</v>
      </c>
      <c r="AI1030" s="53">
        <v>-0.14611221999999999</v>
      </c>
      <c r="AJ1030" s="53">
        <v>-0.18254587</v>
      </c>
      <c r="AK1030" s="53">
        <v>-0.21261326</v>
      </c>
      <c r="AL1030" s="53">
        <v>-0.24692239999999999</v>
      </c>
      <c r="AM1030" s="53">
        <v>-0.20337835000000001</v>
      </c>
      <c r="AN1030" s="53">
        <v>-0.21207734</v>
      </c>
      <c r="AO1030" s="53">
        <v>-0.19034280000000001</v>
      </c>
      <c r="AP1030" s="53">
        <v>-0.19464108999999999</v>
      </c>
      <c r="AQ1030" s="53">
        <v>-0.14389336</v>
      </c>
      <c r="AR1030" s="53">
        <v>-0.17310518999999999</v>
      </c>
      <c r="AS1030" s="53">
        <v>-0.21641734000000001</v>
      </c>
      <c r="AT1030" s="53">
        <v>-0.26685542000000001</v>
      </c>
      <c r="AU1030" s="53">
        <v>-0.27153426000000003</v>
      </c>
      <c r="AV1030" s="53">
        <v>-0.23652525999999999</v>
      </c>
      <c r="AW1030" s="53">
        <v>-0.19246468</v>
      </c>
      <c r="AX1030" s="53">
        <v>-0.19875798</v>
      </c>
      <c r="AY1030" s="53">
        <v>-0.18221829</v>
      </c>
      <c r="AZ1030" s="53">
        <v>-0.14956054999999999</v>
      </c>
      <c r="BA1030" s="53">
        <v>-0.14706304000000001</v>
      </c>
      <c r="BB1030" s="53">
        <v>-0.15465619</v>
      </c>
      <c r="BC1030" s="53">
        <v>-0.15572630000000001</v>
      </c>
      <c r="BD1030" s="53">
        <v>-0.16252106999999999</v>
      </c>
      <c r="BE1030" s="53">
        <v>-1.7521209999999999E-2</v>
      </c>
      <c r="BF1030" s="53">
        <v>-1.6064950000000001E-2</v>
      </c>
      <c r="BG1030" s="53">
        <v>-3.5993209999999998E-2</v>
      </c>
      <c r="BH1030" s="53">
        <v>-6.8329470000000003E-2</v>
      </c>
      <c r="BI1030" s="53">
        <v>-9.985927E-2</v>
      </c>
      <c r="BJ1030" s="53">
        <v>-0.13525218</v>
      </c>
      <c r="BK1030" s="53">
        <v>-0.10210224</v>
      </c>
      <c r="BL1030" s="53">
        <v>-9.8902500000000004E-2</v>
      </c>
      <c r="BM1030" s="53">
        <v>-7.2348159999999995E-2</v>
      </c>
      <c r="BN1030" s="53">
        <v>-8.1466640000000007E-2</v>
      </c>
      <c r="BO1030" s="53">
        <v>-4.3744499999999999E-2</v>
      </c>
      <c r="BP1030" s="53">
        <v>-7.0573919999999998E-2</v>
      </c>
      <c r="BQ1030" s="53">
        <v>-0.10851893</v>
      </c>
      <c r="BR1030" s="53">
        <v>-0.14931622999999999</v>
      </c>
      <c r="BS1030" s="53">
        <v>-0.15757955000000001</v>
      </c>
      <c r="BT1030" s="53">
        <v>-0.12761922000000001</v>
      </c>
      <c r="BU1030" s="53">
        <v>-9.2305429999999994E-2</v>
      </c>
      <c r="BV1030" s="53">
        <v>-9.5192600000000002E-2</v>
      </c>
      <c r="BW1030" s="53">
        <v>-7.5060829999999995E-2</v>
      </c>
      <c r="BX1030" s="53">
        <v>-4.4310750000000003E-2</v>
      </c>
      <c r="BY1030" s="53">
        <v>-4.7942720000000001E-2</v>
      </c>
      <c r="BZ1030" s="53">
        <v>-5.8760819999999998E-2</v>
      </c>
      <c r="CA1030" s="53">
        <v>-6.0381079999999997E-2</v>
      </c>
      <c r="CB1030" s="53">
        <v>-6.6530839999999994E-2</v>
      </c>
      <c r="CC1030" s="53">
        <v>6.0611360000000003E-2</v>
      </c>
      <c r="CD1030" s="53">
        <v>5.9458410000000003E-2</v>
      </c>
      <c r="CE1030" s="53">
        <v>4.0274860000000003E-2</v>
      </c>
      <c r="CF1030" s="53">
        <v>1.077647E-2</v>
      </c>
      <c r="CG1030" s="53">
        <v>-2.176618E-2</v>
      </c>
      <c r="CH1030" s="53">
        <v>-5.7909700000000001E-2</v>
      </c>
      <c r="CI1030" s="53">
        <v>-3.1958710000000001E-2</v>
      </c>
      <c r="CJ1030" s="53">
        <v>-2.0517980000000002E-2</v>
      </c>
      <c r="CK1030" s="53">
        <v>9.3745700000000005E-3</v>
      </c>
      <c r="CL1030" s="53">
        <v>-3.0823500000000002E-3</v>
      </c>
      <c r="CM1030" s="53">
        <v>2.5618289999999998E-2</v>
      </c>
      <c r="CN1030" s="53">
        <v>4.3892999999999997E-4</v>
      </c>
      <c r="CO1030" s="53">
        <v>-3.3788779999999997E-2</v>
      </c>
      <c r="CP1030" s="53">
        <v>-6.7908960000000004E-2</v>
      </c>
      <c r="CQ1030" s="53">
        <v>-7.8654870000000002E-2</v>
      </c>
      <c r="CR1030" s="53">
        <v>-5.2191229999999998E-2</v>
      </c>
      <c r="CS1030" s="53">
        <v>-2.2935420000000002E-2</v>
      </c>
      <c r="CT1030" s="53">
        <v>-2.3463560000000001E-2</v>
      </c>
      <c r="CU1030" s="53">
        <v>-8.4387999999999998E-4</v>
      </c>
      <c r="CV1030" s="53">
        <v>2.8584950000000001E-2</v>
      </c>
      <c r="CW1030" s="53">
        <v>2.0707730000000001E-2</v>
      </c>
      <c r="CX1030" s="53">
        <v>7.6559999999999996E-3</v>
      </c>
      <c r="CY1030" s="53">
        <v>5.6547400000000001E-3</v>
      </c>
      <c r="CZ1030" s="53">
        <v>-4.8279999999999999E-5</v>
      </c>
      <c r="DA1030" s="53">
        <v>0.13874389000000001</v>
      </c>
      <c r="DB1030" s="53">
        <v>0.13498177</v>
      </c>
      <c r="DC1030" s="53">
        <v>0.11654294</v>
      </c>
      <c r="DD1030" s="53">
        <v>8.9882409999999996E-2</v>
      </c>
      <c r="DE1030" s="53">
        <v>5.6326880000000003E-2</v>
      </c>
      <c r="DF1030" s="53">
        <v>1.943276E-2</v>
      </c>
      <c r="DG1030" s="53">
        <v>3.8184820000000001E-2</v>
      </c>
      <c r="DH1030" s="53">
        <v>5.7866569999999999E-2</v>
      </c>
      <c r="DI1030" s="53">
        <v>9.1097280000000003E-2</v>
      </c>
      <c r="DJ1030" s="53">
        <v>7.530191E-2</v>
      </c>
      <c r="DK1030" s="53">
        <v>9.4981079999999996E-2</v>
      </c>
      <c r="DL1030" s="53">
        <v>7.1451780000000006E-2</v>
      </c>
      <c r="DM1030" s="53">
        <v>4.0941329999999998E-2</v>
      </c>
      <c r="DN1030" s="53">
        <v>1.3498309999999999E-2</v>
      </c>
      <c r="DO1030" s="53">
        <v>2.6980999999999999E-4</v>
      </c>
      <c r="DP1030" s="53">
        <v>2.3236759999999999E-2</v>
      </c>
      <c r="DQ1030" s="53">
        <v>4.6434580000000003E-2</v>
      </c>
      <c r="DR1030" s="53">
        <v>4.8265509999999998E-2</v>
      </c>
      <c r="DS1030" s="53">
        <v>7.3373069999999999E-2</v>
      </c>
      <c r="DT1030" s="53">
        <v>0.10148066</v>
      </c>
      <c r="DU1030" s="53">
        <v>8.9358179999999995E-2</v>
      </c>
      <c r="DV1030" s="53">
        <v>7.4072819999999998E-2</v>
      </c>
      <c r="DW1030" s="53">
        <v>7.1690550000000006E-2</v>
      </c>
      <c r="DX1030" s="53">
        <v>6.643425E-2</v>
      </c>
      <c r="DY1030" s="53">
        <v>0.25155490000000003</v>
      </c>
      <c r="DZ1030" s="53">
        <v>0.24402552</v>
      </c>
      <c r="EA1030" s="53">
        <v>0.22666191999999999</v>
      </c>
      <c r="EB1030" s="53">
        <v>0.20409884</v>
      </c>
      <c r="EC1030" s="53">
        <v>0.16908086999999999</v>
      </c>
      <c r="ED1030" s="53">
        <v>0.131103</v>
      </c>
      <c r="EE1030" s="53">
        <v>0.13946093000000001</v>
      </c>
      <c r="EF1030" s="53">
        <v>0.17104137999999999</v>
      </c>
      <c r="EG1030" s="53">
        <v>0.20909191999999999</v>
      </c>
      <c r="EH1030" s="53">
        <v>0.18847638999999999</v>
      </c>
      <c r="EI1030" s="53">
        <v>0.19512994</v>
      </c>
      <c r="EJ1030" s="53">
        <v>0.17398308000000001</v>
      </c>
      <c r="EK1030" s="53">
        <v>0.14883974999999999</v>
      </c>
      <c r="EL1030" s="53">
        <v>0.13103749000000001</v>
      </c>
      <c r="EM1030" s="53">
        <v>0.11422452</v>
      </c>
      <c r="EN1030" s="53">
        <v>0.1321428</v>
      </c>
      <c r="EO1030" s="53">
        <v>0.14659383000000001</v>
      </c>
      <c r="EP1030" s="53">
        <v>0.15183089</v>
      </c>
      <c r="EQ1030" s="53">
        <v>0.18053057</v>
      </c>
      <c r="ER1030" s="53">
        <v>0.20673045000000001</v>
      </c>
      <c r="ES1030" s="53">
        <v>0.18847854</v>
      </c>
      <c r="ET1030" s="53">
        <v>0.16996816000000001</v>
      </c>
      <c r="EU1030" s="53">
        <v>0.16703577</v>
      </c>
      <c r="EV1030" s="53">
        <v>0.16242448000000001</v>
      </c>
      <c r="EW1030" s="53">
        <v>70.349379999999996</v>
      </c>
      <c r="EX1030" s="53">
        <v>68.606870000000001</v>
      </c>
      <c r="EY1030" s="53">
        <v>67.16489</v>
      </c>
      <c r="EZ1030" s="53">
        <v>65.757739999999998</v>
      </c>
      <c r="FA1030" s="53">
        <v>64.95608</v>
      </c>
      <c r="FB1030" s="53">
        <v>63.93188</v>
      </c>
      <c r="FC1030" s="53">
        <v>62.65184</v>
      </c>
      <c r="FD1030" s="53">
        <v>63.506570000000004</v>
      </c>
      <c r="FE1030" s="53">
        <v>66.692580000000007</v>
      </c>
      <c r="FF1030" s="53">
        <v>70.901009999999999</v>
      </c>
      <c r="FG1030" s="53">
        <v>75.449809999999999</v>
      </c>
      <c r="FH1030" s="53">
        <v>79.394199999999998</v>
      </c>
      <c r="FI1030" s="53">
        <v>83.016080000000002</v>
      </c>
      <c r="FJ1030" s="53">
        <v>85.637680000000003</v>
      </c>
      <c r="FK1030" s="53">
        <v>87.5321</v>
      </c>
      <c r="FL1030" s="53">
        <v>88.0608</v>
      </c>
      <c r="FM1030" s="53">
        <v>88.198149999999998</v>
      </c>
      <c r="FN1030" s="53">
        <v>87.232119999999995</v>
      </c>
      <c r="FO1030" s="53">
        <v>84.837580000000003</v>
      </c>
      <c r="FP1030" s="53">
        <v>81.383009999999999</v>
      </c>
      <c r="FQ1030" s="53">
        <v>78.279319999999998</v>
      </c>
      <c r="FR1030" s="53">
        <v>76.068650000000005</v>
      </c>
      <c r="FS1030" s="53">
        <v>74.307379999999995</v>
      </c>
      <c r="FT1030" s="53">
        <v>72.573099999999997</v>
      </c>
      <c r="FU1030" s="53">
        <v>766</v>
      </c>
      <c r="FV1030" s="53">
        <v>1482.866</v>
      </c>
      <c r="FW1030" s="53">
        <v>20.297699999999999</v>
      </c>
      <c r="FX1030" s="53">
        <v>1</v>
      </c>
    </row>
    <row r="1031" spans="1:180" x14ac:dyDescent="0.3">
      <c r="A1031" t="s">
        <v>174</v>
      </c>
      <c r="B1031" t="s">
        <v>252</v>
      </c>
      <c r="C1031" t="s">
        <v>0</v>
      </c>
      <c r="D1031" t="s">
        <v>248</v>
      </c>
      <c r="E1031" t="s">
        <v>189</v>
      </c>
      <c r="F1031" t="s">
        <v>241</v>
      </c>
      <c r="G1031" t="s">
        <v>242</v>
      </c>
      <c r="H1031" s="53">
        <v>283</v>
      </c>
      <c r="I1031" s="53">
        <v>0.70349779999999995</v>
      </c>
      <c r="J1031" s="53">
        <v>0.68849541999999997</v>
      </c>
      <c r="K1031" s="53">
        <v>0.69352857000000001</v>
      </c>
      <c r="L1031" s="53">
        <v>0.67501951999999998</v>
      </c>
      <c r="M1031" s="53">
        <v>0.60845764000000002</v>
      </c>
      <c r="N1031" s="53">
        <v>0.59946332999999996</v>
      </c>
      <c r="O1031" s="53">
        <v>0.57340327999999996</v>
      </c>
      <c r="P1031" s="53">
        <v>0.61539906</v>
      </c>
      <c r="Q1031" s="53">
        <v>0.64219236999999996</v>
      </c>
      <c r="R1031" s="53">
        <v>0.66206887999999997</v>
      </c>
      <c r="S1031" s="53">
        <v>0.65391423000000004</v>
      </c>
      <c r="T1031" s="53">
        <v>0.63528066000000005</v>
      </c>
      <c r="U1031" s="53">
        <v>0.62726808000000001</v>
      </c>
      <c r="V1031" s="53">
        <v>0.65049190999999995</v>
      </c>
      <c r="W1031" s="53">
        <v>0.64676423999999999</v>
      </c>
      <c r="X1031" s="53">
        <v>0.61245868999999997</v>
      </c>
      <c r="Y1031" s="53">
        <v>0.58407463999999998</v>
      </c>
      <c r="Z1031" s="53">
        <v>0.57304670000000002</v>
      </c>
      <c r="AA1031" s="53">
        <v>0.59959267000000005</v>
      </c>
      <c r="AB1031" s="53">
        <v>0.62260934000000001</v>
      </c>
      <c r="AC1031" s="53">
        <v>0.58092429000000001</v>
      </c>
      <c r="AD1031" s="53">
        <v>0.56328913999999997</v>
      </c>
      <c r="AE1031" s="53">
        <v>0.56006774999999998</v>
      </c>
      <c r="AF1031" s="53">
        <v>0.55361366000000001</v>
      </c>
      <c r="AG1031" s="53">
        <v>-0.13799702</v>
      </c>
      <c r="AH1031" s="53">
        <v>-0.14672774999999999</v>
      </c>
      <c r="AI1031" s="53">
        <v>-0.13976040000000001</v>
      </c>
      <c r="AJ1031" s="53">
        <v>-0.15423458000000001</v>
      </c>
      <c r="AK1031" s="53">
        <v>-0.24178640000000001</v>
      </c>
      <c r="AL1031" s="53">
        <v>-0.27056221000000003</v>
      </c>
      <c r="AM1031" s="53">
        <v>-0.29901440000000001</v>
      </c>
      <c r="AN1031" s="53">
        <v>-0.26916353999999998</v>
      </c>
      <c r="AO1031" s="53">
        <v>-0.27948816999999998</v>
      </c>
      <c r="AP1031" s="53">
        <v>-0.26908130000000002</v>
      </c>
      <c r="AQ1031" s="53">
        <v>-0.27026262000000001</v>
      </c>
      <c r="AR1031" s="53">
        <v>-0.27845403000000002</v>
      </c>
      <c r="AS1031" s="53">
        <v>-0.27178047</v>
      </c>
      <c r="AT1031" s="53">
        <v>-0.24451627000000001</v>
      </c>
      <c r="AU1031" s="53">
        <v>-0.23451474</v>
      </c>
      <c r="AV1031" s="53">
        <v>-0.2417714</v>
      </c>
      <c r="AW1031" s="53">
        <v>-0.22018119</v>
      </c>
      <c r="AX1031" s="53">
        <v>-0.20238266999999999</v>
      </c>
      <c r="AY1031" s="53">
        <v>-0.15742449</v>
      </c>
      <c r="AZ1031" s="53">
        <v>-0.130019</v>
      </c>
      <c r="BA1031" s="53">
        <v>-0.20881338999999999</v>
      </c>
      <c r="BB1031" s="53">
        <v>-0.23587101999999999</v>
      </c>
      <c r="BC1031" s="53">
        <v>-0.23647033000000001</v>
      </c>
      <c r="BD1031" s="53">
        <v>-0.22609951</v>
      </c>
      <c r="BE1031" s="53">
        <v>-3.7155779999999999E-2</v>
      </c>
      <c r="BF1031" s="53">
        <v>-4.7150570000000003E-2</v>
      </c>
      <c r="BG1031" s="53">
        <v>-3.7854310000000002E-2</v>
      </c>
      <c r="BH1031" s="53">
        <v>-4.8903530000000001E-2</v>
      </c>
      <c r="BI1031" s="53">
        <v>-0.12605058</v>
      </c>
      <c r="BJ1031" s="53">
        <v>-0.14639849999999999</v>
      </c>
      <c r="BK1031" s="53">
        <v>-0.18386414000000001</v>
      </c>
      <c r="BL1031" s="53">
        <v>-0.15342270999999999</v>
      </c>
      <c r="BM1031" s="53">
        <v>-0.15621172999999999</v>
      </c>
      <c r="BN1031" s="53">
        <v>-0.14504080999999999</v>
      </c>
      <c r="BO1031" s="53">
        <v>-0.14785539</v>
      </c>
      <c r="BP1031" s="53">
        <v>-0.15947067000000001</v>
      </c>
      <c r="BQ1031" s="53">
        <v>-0.15914420000000001</v>
      </c>
      <c r="BR1031" s="53">
        <v>-0.12938253</v>
      </c>
      <c r="BS1031" s="53">
        <v>-0.11677081</v>
      </c>
      <c r="BT1031" s="53">
        <v>-0.12562372999999999</v>
      </c>
      <c r="BU1031" s="53">
        <v>-0.10833398</v>
      </c>
      <c r="BV1031" s="53">
        <v>-9.1707200000000003E-2</v>
      </c>
      <c r="BW1031" s="53">
        <v>-4.7788799999999999E-2</v>
      </c>
      <c r="BX1031" s="53">
        <v>-2.1226330000000002E-2</v>
      </c>
      <c r="BY1031" s="53">
        <v>-9.8385029999999998E-2</v>
      </c>
      <c r="BZ1031" s="53">
        <v>-0.12930164999999999</v>
      </c>
      <c r="CA1031" s="53">
        <v>-0.13423331999999999</v>
      </c>
      <c r="CB1031" s="53">
        <v>-0.12522546000000001</v>
      </c>
      <c r="CC1031" s="53">
        <v>3.2686590000000001E-2</v>
      </c>
      <c r="CD1031" s="53">
        <v>2.1816269999999999E-2</v>
      </c>
      <c r="CE1031" s="53">
        <v>3.2725549999999999E-2</v>
      </c>
      <c r="CF1031" s="53">
        <v>2.4048429999999999E-2</v>
      </c>
      <c r="CG1031" s="53">
        <v>-4.5892299999999997E-2</v>
      </c>
      <c r="CH1031" s="53">
        <v>-6.0403100000000001E-2</v>
      </c>
      <c r="CI1031" s="53">
        <v>-0.10411151</v>
      </c>
      <c r="CJ1031" s="53">
        <v>-7.3260969999999995E-2</v>
      </c>
      <c r="CK1031" s="53">
        <v>-7.0830799999999999E-2</v>
      </c>
      <c r="CL1031" s="53">
        <v>-5.9130729999999999E-2</v>
      </c>
      <c r="CM1031" s="53">
        <v>-6.3076510000000002E-2</v>
      </c>
      <c r="CN1031" s="53">
        <v>-7.7063160000000006E-2</v>
      </c>
      <c r="CO1031" s="53">
        <v>-8.1132679999999999E-2</v>
      </c>
      <c r="CP1031" s="53">
        <v>-4.964126E-2</v>
      </c>
      <c r="CQ1031" s="53">
        <v>-3.5221700000000002E-2</v>
      </c>
      <c r="CR1031" s="53">
        <v>-4.5180209999999998E-2</v>
      </c>
      <c r="CS1031" s="53">
        <v>-3.0868929999999999E-2</v>
      </c>
      <c r="CT1031" s="53">
        <v>-1.50537E-2</v>
      </c>
      <c r="CU1031" s="53">
        <v>2.8144550000000001E-2</v>
      </c>
      <c r="CV1031" s="53">
        <v>5.4123129999999998E-2</v>
      </c>
      <c r="CW1031" s="53">
        <v>-2.1902700000000001E-2</v>
      </c>
      <c r="CX1031" s="53">
        <v>-5.5492029999999998E-2</v>
      </c>
      <c r="CY1031" s="53">
        <v>-6.3424289999999994E-2</v>
      </c>
      <c r="CZ1031" s="53">
        <v>-5.5360380000000001E-2</v>
      </c>
      <c r="DA1031" s="53">
        <v>0.10252894999999999</v>
      </c>
      <c r="DB1031" s="53">
        <v>9.0783150000000007E-2</v>
      </c>
      <c r="DC1031" s="53">
        <v>0.10330541</v>
      </c>
      <c r="DD1031" s="53">
        <v>9.7000400000000001E-2</v>
      </c>
      <c r="DE1031" s="53">
        <v>3.4265980000000001E-2</v>
      </c>
      <c r="DF1031" s="53">
        <v>2.559231E-2</v>
      </c>
      <c r="DG1031" s="53">
        <v>-2.435886E-2</v>
      </c>
      <c r="DH1031" s="53">
        <v>6.9007900000000004E-3</v>
      </c>
      <c r="DI1031" s="53">
        <v>1.455011E-2</v>
      </c>
      <c r="DJ1031" s="53">
        <v>2.677933E-2</v>
      </c>
      <c r="DK1031" s="53">
        <v>2.170236E-2</v>
      </c>
      <c r="DL1031" s="53">
        <v>5.3443700000000002E-3</v>
      </c>
      <c r="DM1031" s="53">
        <v>-3.1211500000000001E-3</v>
      </c>
      <c r="DN1031" s="53">
        <v>3.0100020000000002E-2</v>
      </c>
      <c r="DO1031" s="53">
        <v>4.6327380000000001E-2</v>
      </c>
      <c r="DP1031" s="53">
        <v>3.5263299999999997E-2</v>
      </c>
      <c r="DQ1031" s="53">
        <v>4.659609E-2</v>
      </c>
      <c r="DR1031" s="53">
        <v>6.1599760000000003E-2</v>
      </c>
      <c r="DS1031" s="53">
        <v>0.10407792</v>
      </c>
      <c r="DT1031" s="53">
        <v>0.12947260999999999</v>
      </c>
      <c r="DU1031" s="53">
        <v>5.4579629999999997E-2</v>
      </c>
      <c r="DV1031" s="53">
        <v>1.83176E-2</v>
      </c>
      <c r="DW1031" s="53">
        <v>7.3847399999999999E-3</v>
      </c>
      <c r="DX1031" s="53">
        <v>1.4504680000000001E-2</v>
      </c>
      <c r="DY1031" s="53">
        <v>0.2033702</v>
      </c>
      <c r="DZ1031" s="53">
        <v>0.19036032</v>
      </c>
      <c r="EA1031" s="53">
        <v>0.20521154</v>
      </c>
      <c r="EB1031" s="53">
        <v>0.20233147000000001</v>
      </c>
      <c r="EC1031" s="53">
        <v>0.15000183</v>
      </c>
      <c r="ED1031" s="53">
        <v>0.14975601999999999</v>
      </c>
      <c r="EE1031" s="53">
        <v>9.0791300000000005E-2</v>
      </c>
      <c r="EF1031" s="53">
        <v>0.12264158999999999</v>
      </c>
      <c r="EG1031" s="53">
        <v>0.13782654999999999</v>
      </c>
      <c r="EH1031" s="53">
        <v>0.15081984000000001</v>
      </c>
      <c r="EI1031" s="53">
        <v>0.14410956999999999</v>
      </c>
      <c r="EJ1031" s="53">
        <v>0.12432773</v>
      </c>
      <c r="EK1031" s="53">
        <v>0.10951509</v>
      </c>
      <c r="EL1031" s="53">
        <v>0.14523375999999999</v>
      </c>
      <c r="EM1031" s="53">
        <v>0.16407131999999999</v>
      </c>
      <c r="EN1031" s="53">
        <v>0.15141093999999999</v>
      </c>
      <c r="EO1031" s="53">
        <v>0.15844328999999999</v>
      </c>
      <c r="EP1031" s="53">
        <v>0.17227523</v>
      </c>
      <c r="EQ1031" s="53">
        <v>0.21371359000000001</v>
      </c>
      <c r="ER1031" s="53">
        <v>0.23826526000000001</v>
      </c>
      <c r="ES1031" s="53">
        <v>0.16500798999999999</v>
      </c>
      <c r="ET1031" s="53">
        <v>0.12488697</v>
      </c>
      <c r="EU1031" s="53">
        <v>0.10962175</v>
      </c>
      <c r="EV1031" s="53">
        <v>0.11537876</v>
      </c>
      <c r="EW1031" s="53">
        <v>74.700580000000002</v>
      </c>
      <c r="EX1031" s="53">
        <v>73.466489999999993</v>
      </c>
      <c r="EY1031" s="53">
        <v>72.136840000000007</v>
      </c>
      <c r="EZ1031" s="53">
        <v>70.699479999999994</v>
      </c>
      <c r="FA1031" s="53">
        <v>69.64273</v>
      </c>
      <c r="FB1031" s="53">
        <v>68.470550000000003</v>
      </c>
      <c r="FC1031" s="53">
        <v>67.112480000000005</v>
      </c>
      <c r="FD1031" s="53">
        <v>68.339839999999995</v>
      </c>
      <c r="FE1031" s="53">
        <v>71.663830000000004</v>
      </c>
      <c r="FF1031" s="53">
        <v>75.601169999999996</v>
      </c>
      <c r="FG1031" s="53">
        <v>79.96808</v>
      </c>
      <c r="FH1031" s="53">
        <v>83.568200000000004</v>
      </c>
      <c r="FI1031" s="53">
        <v>86.771320000000003</v>
      </c>
      <c r="FJ1031" s="53">
        <v>89.635130000000004</v>
      </c>
      <c r="FK1031" s="53">
        <v>91.931690000000003</v>
      </c>
      <c r="FL1031" s="53">
        <v>93.431049999999999</v>
      </c>
      <c r="FM1031" s="53">
        <v>94.185199999999995</v>
      </c>
      <c r="FN1031" s="53">
        <v>93.075999999999993</v>
      </c>
      <c r="FO1031" s="53">
        <v>91.126459999999994</v>
      </c>
      <c r="FP1031" s="53">
        <v>87.067019999999999</v>
      </c>
      <c r="FQ1031" s="53">
        <v>83.361239999999995</v>
      </c>
      <c r="FR1031" s="53">
        <v>80.133030000000005</v>
      </c>
      <c r="FS1031" s="53">
        <v>77.762910000000005</v>
      </c>
      <c r="FT1031" s="53">
        <v>76.624440000000007</v>
      </c>
      <c r="FU1031" s="53">
        <v>766.80650000000003</v>
      </c>
      <c r="FV1031" s="53">
        <v>1823.2070000000001</v>
      </c>
      <c r="FW1031" s="53">
        <v>21.249009999999998</v>
      </c>
      <c r="FX1031" s="53">
        <v>1</v>
      </c>
    </row>
    <row r="1032" spans="1:180" x14ac:dyDescent="0.3">
      <c r="A1032" t="s">
        <v>174</v>
      </c>
      <c r="B1032" t="s">
        <v>252</v>
      </c>
      <c r="C1032" t="s">
        <v>0</v>
      </c>
      <c r="D1032" t="s">
        <v>227</v>
      </c>
      <c r="E1032" t="s">
        <v>190</v>
      </c>
      <c r="F1032" t="s">
        <v>241</v>
      </c>
      <c r="G1032" t="s">
        <v>242</v>
      </c>
      <c r="H1032" s="53">
        <v>283</v>
      </c>
      <c r="I1032" s="53">
        <v>0.56075856999999996</v>
      </c>
      <c r="J1032" s="53">
        <v>0.54233949999999997</v>
      </c>
      <c r="K1032" s="53">
        <v>0.52931216000000003</v>
      </c>
      <c r="L1032" s="53">
        <v>0.53248373999999998</v>
      </c>
      <c r="M1032" s="53">
        <v>0.52496980999999998</v>
      </c>
      <c r="N1032" s="53">
        <v>0.53637555999999997</v>
      </c>
      <c r="O1032" s="53">
        <v>0.57470027000000001</v>
      </c>
      <c r="P1032" s="53">
        <v>0.64986054000000004</v>
      </c>
      <c r="Q1032" s="53">
        <v>0.72376768999999996</v>
      </c>
      <c r="R1032" s="53">
        <v>0.74509174</v>
      </c>
      <c r="S1032" s="53">
        <v>0.73044167999999998</v>
      </c>
      <c r="T1032" s="53">
        <v>0.70942949</v>
      </c>
      <c r="U1032" s="53">
        <v>0.69668854999999996</v>
      </c>
      <c r="V1032" s="53">
        <v>0.70570153000000002</v>
      </c>
      <c r="W1032" s="53">
        <v>0.70203782000000003</v>
      </c>
      <c r="X1032" s="53">
        <v>0.69232243000000004</v>
      </c>
      <c r="Y1032" s="53">
        <v>0.66152608000000002</v>
      </c>
      <c r="Z1032" s="53">
        <v>0.63772267000000005</v>
      </c>
      <c r="AA1032" s="53">
        <v>0.62531736999999998</v>
      </c>
      <c r="AB1032" s="53">
        <v>0.64025043000000004</v>
      </c>
      <c r="AC1032" s="53">
        <v>0.64474900000000002</v>
      </c>
      <c r="AD1032" s="53">
        <v>0.63081746999999999</v>
      </c>
      <c r="AE1032" s="53">
        <v>0.62593515</v>
      </c>
      <c r="AF1032" s="53">
        <v>0.61277678999999996</v>
      </c>
      <c r="AG1032" s="53">
        <v>-0.13298030999999999</v>
      </c>
      <c r="AH1032" s="53">
        <v>-0.14384267000000001</v>
      </c>
      <c r="AI1032" s="53">
        <v>-0.15430874999999999</v>
      </c>
      <c r="AJ1032" s="53">
        <v>-0.15121511000000001</v>
      </c>
      <c r="AK1032" s="53">
        <v>-0.16014285</v>
      </c>
      <c r="AL1032" s="53">
        <v>-0.16558338</v>
      </c>
      <c r="AM1032" s="53">
        <v>-0.15980786</v>
      </c>
      <c r="AN1032" s="53">
        <v>-0.1527799</v>
      </c>
      <c r="AO1032" s="53">
        <v>-0.10180631</v>
      </c>
      <c r="AP1032" s="53">
        <v>-0.11329328</v>
      </c>
      <c r="AQ1032" s="53">
        <v>-0.12608464999999999</v>
      </c>
      <c r="AR1032" s="53">
        <v>-0.15139142</v>
      </c>
      <c r="AS1032" s="53">
        <v>-0.16627631000000001</v>
      </c>
      <c r="AT1032" s="53">
        <v>-0.17025512000000001</v>
      </c>
      <c r="AU1032" s="53">
        <v>-0.15628296</v>
      </c>
      <c r="AV1032" s="53">
        <v>-0.14322315999999999</v>
      </c>
      <c r="AW1032" s="53">
        <v>-0.12750806000000001</v>
      </c>
      <c r="AX1032" s="53">
        <v>-0.13135318000000001</v>
      </c>
      <c r="AY1032" s="53">
        <v>-0.13429773</v>
      </c>
      <c r="AZ1032" s="53">
        <v>-0.10712226</v>
      </c>
      <c r="BA1032" s="53">
        <v>-0.11736754000000001</v>
      </c>
      <c r="BB1032" s="53">
        <v>-0.13245507000000001</v>
      </c>
      <c r="BC1032" s="53">
        <v>-0.12939094000000001</v>
      </c>
      <c r="BD1032" s="53">
        <v>-0.12457142</v>
      </c>
      <c r="BE1032" s="53">
        <v>-4.5597749999999999E-2</v>
      </c>
      <c r="BF1032" s="53">
        <v>-5.8405600000000002E-2</v>
      </c>
      <c r="BG1032" s="53">
        <v>-6.8331959999999997E-2</v>
      </c>
      <c r="BH1032" s="53">
        <v>-6.003497E-2</v>
      </c>
      <c r="BI1032" s="53">
        <v>-6.8070640000000002E-2</v>
      </c>
      <c r="BJ1032" s="53">
        <v>-7.31242E-2</v>
      </c>
      <c r="BK1032" s="53">
        <v>-6.4517720000000001E-2</v>
      </c>
      <c r="BL1032" s="53">
        <v>-4.4999579999999997E-2</v>
      </c>
      <c r="BM1032" s="53">
        <v>-3.7031400000000002E-3</v>
      </c>
      <c r="BN1032" s="53">
        <v>-9.6579400000000003E-3</v>
      </c>
      <c r="BO1032" s="53">
        <v>-3.0196839999999999E-2</v>
      </c>
      <c r="BP1032" s="53">
        <v>-5.7207010000000003E-2</v>
      </c>
      <c r="BQ1032" s="53">
        <v>-6.6421350000000004E-2</v>
      </c>
      <c r="BR1032" s="53">
        <v>-6.5674369999999996E-2</v>
      </c>
      <c r="BS1032" s="53">
        <v>-5.1073769999999998E-2</v>
      </c>
      <c r="BT1032" s="53">
        <v>-3.4253949999999998E-2</v>
      </c>
      <c r="BU1032" s="53">
        <v>-2.6678549999999999E-2</v>
      </c>
      <c r="BV1032" s="53">
        <v>-2.7890950000000001E-2</v>
      </c>
      <c r="BW1032" s="53">
        <v>-2.9078280000000001E-2</v>
      </c>
      <c r="BX1032" s="53">
        <v>-3.9936399999999997E-3</v>
      </c>
      <c r="BY1032" s="53">
        <v>-1.600557E-2</v>
      </c>
      <c r="BZ1032" s="53">
        <v>-3.239877E-2</v>
      </c>
      <c r="CA1032" s="53">
        <v>-3.046136E-2</v>
      </c>
      <c r="CB1032" s="53">
        <v>-2.783271E-2</v>
      </c>
      <c r="CC1032" s="53">
        <v>1.492313E-2</v>
      </c>
      <c r="CD1032" s="53">
        <v>7.6785999999999998E-4</v>
      </c>
      <c r="CE1032" s="53">
        <v>-8.7847199999999993E-3</v>
      </c>
      <c r="CF1032" s="53">
        <v>3.1161399999999999E-3</v>
      </c>
      <c r="CG1032" s="53">
        <v>-4.3016799999999996E-3</v>
      </c>
      <c r="CH1032" s="53">
        <v>-9.0872699999999997E-3</v>
      </c>
      <c r="CI1032" s="53">
        <v>1.47992E-3</v>
      </c>
      <c r="CJ1032" s="53">
        <v>2.964872E-2</v>
      </c>
      <c r="CK1032" s="53">
        <v>6.4242839999999996E-2</v>
      </c>
      <c r="CL1032" s="53">
        <v>6.2119580000000001E-2</v>
      </c>
      <c r="CM1032" s="53">
        <v>3.621477E-2</v>
      </c>
      <c r="CN1032" s="53">
        <v>8.0248000000000003E-3</v>
      </c>
      <c r="CO1032" s="53">
        <v>2.7378799999999998E-3</v>
      </c>
      <c r="CP1032" s="53">
        <v>6.7579299999999997E-3</v>
      </c>
      <c r="CQ1032" s="53">
        <v>2.1793770000000001E-2</v>
      </c>
      <c r="CR1032" s="53">
        <v>4.1217759999999999E-2</v>
      </c>
      <c r="CS1032" s="53">
        <v>4.315563E-2</v>
      </c>
      <c r="CT1032" s="53">
        <v>4.3766689999999997E-2</v>
      </c>
      <c r="CU1032" s="53">
        <v>4.3796399999999999E-2</v>
      </c>
      <c r="CV1032" s="53">
        <v>6.7432930000000002E-2</v>
      </c>
      <c r="CW1032" s="53">
        <v>5.419744E-2</v>
      </c>
      <c r="CX1032" s="53">
        <v>3.6899950000000001E-2</v>
      </c>
      <c r="CY1032" s="53">
        <v>3.8056989999999999E-2</v>
      </c>
      <c r="CZ1032" s="53">
        <v>3.9168219999999997E-2</v>
      </c>
      <c r="DA1032" s="53">
        <v>7.5444029999999995E-2</v>
      </c>
      <c r="DB1032" s="53">
        <v>5.9941349999999997E-2</v>
      </c>
      <c r="DC1032" s="53">
        <v>5.076253E-2</v>
      </c>
      <c r="DD1032" s="53">
        <v>6.626725E-2</v>
      </c>
      <c r="DE1032" s="53">
        <v>5.9467270000000003E-2</v>
      </c>
      <c r="DF1032" s="53">
        <v>5.4949690000000002E-2</v>
      </c>
      <c r="DG1032" s="53">
        <v>6.7477560000000006E-2</v>
      </c>
      <c r="DH1032" s="53">
        <v>0.10429705</v>
      </c>
      <c r="DI1032" s="53">
        <v>0.13218879</v>
      </c>
      <c r="DJ1032" s="53">
        <v>0.13389709</v>
      </c>
      <c r="DK1032" s="53">
        <v>0.10262638</v>
      </c>
      <c r="DL1032" s="53">
        <v>7.3256619999999995E-2</v>
      </c>
      <c r="DM1032" s="53">
        <v>7.189711E-2</v>
      </c>
      <c r="DN1032" s="53">
        <v>7.9190220000000006E-2</v>
      </c>
      <c r="DO1032" s="53">
        <v>9.4661319999999993E-2</v>
      </c>
      <c r="DP1032" s="53">
        <v>0.11668947</v>
      </c>
      <c r="DQ1032" s="53">
        <v>0.11298982</v>
      </c>
      <c r="DR1032" s="53">
        <v>0.11542432</v>
      </c>
      <c r="DS1032" s="53">
        <v>0.11667108</v>
      </c>
      <c r="DT1032" s="53">
        <v>0.1388595</v>
      </c>
      <c r="DU1032" s="53">
        <v>0.12440043000000001</v>
      </c>
      <c r="DV1032" s="53">
        <v>0.10619864</v>
      </c>
      <c r="DW1032" s="53">
        <v>0.10657534</v>
      </c>
      <c r="DX1032" s="53">
        <v>0.10616915</v>
      </c>
      <c r="DY1032" s="53">
        <v>0.16282658999999999</v>
      </c>
      <c r="DZ1032" s="53">
        <v>0.14537843</v>
      </c>
      <c r="EA1032" s="53">
        <v>0.13673929000000001</v>
      </c>
      <c r="EB1032" s="53">
        <v>0.15744742</v>
      </c>
      <c r="EC1032" s="53">
        <v>0.15153950999999999</v>
      </c>
      <c r="ED1032" s="53">
        <v>0.14740884000000001</v>
      </c>
      <c r="EE1032" s="53">
        <v>0.16276768</v>
      </c>
      <c r="EF1032" s="53">
        <v>0.21207734</v>
      </c>
      <c r="EG1032" s="53">
        <v>0.23029199</v>
      </c>
      <c r="EH1032" s="53">
        <v>0.23753242999999999</v>
      </c>
      <c r="EI1032" s="53">
        <v>0.1985142</v>
      </c>
      <c r="EJ1032" s="53">
        <v>0.16744100000000001</v>
      </c>
      <c r="EK1032" s="53">
        <v>0.17175208</v>
      </c>
      <c r="EL1032" s="53">
        <v>0.18377097000000001</v>
      </c>
      <c r="EM1032" s="53">
        <v>0.19987047999999999</v>
      </c>
      <c r="EN1032" s="53">
        <v>0.22565868</v>
      </c>
      <c r="EO1032" s="53">
        <v>0.21381929</v>
      </c>
      <c r="EP1032" s="53">
        <v>0.21888655000000001</v>
      </c>
      <c r="EQ1032" s="53">
        <v>0.22189055999999999</v>
      </c>
      <c r="ER1032" s="53">
        <v>0.24198812</v>
      </c>
      <c r="ES1032" s="53">
        <v>0.22576242999999999</v>
      </c>
      <c r="ET1032" s="53">
        <v>0.20625493</v>
      </c>
      <c r="EU1032" s="53">
        <v>0.20550492000000001</v>
      </c>
      <c r="EV1032" s="53">
        <v>0.20290783000000001</v>
      </c>
      <c r="EW1032" s="53">
        <v>70.921589999999995</v>
      </c>
      <c r="EX1032" s="53">
        <v>69.118799999999993</v>
      </c>
      <c r="EY1032" s="53">
        <v>67.404830000000004</v>
      </c>
      <c r="EZ1032" s="53">
        <v>65.877690000000001</v>
      </c>
      <c r="FA1032" s="53">
        <v>64.764859999999999</v>
      </c>
      <c r="FB1032" s="53">
        <v>63.904559999999996</v>
      </c>
      <c r="FC1032" s="53">
        <v>62.964829999999999</v>
      </c>
      <c r="FD1032" s="53">
        <v>63.69529</v>
      </c>
      <c r="FE1032" s="53">
        <v>66.93374</v>
      </c>
      <c r="FF1032" s="53">
        <v>71.285139999999998</v>
      </c>
      <c r="FG1032" s="53">
        <v>75.672520000000006</v>
      </c>
      <c r="FH1032" s="53">
        <v>79.662859999999995</v>
      </c>
      <c r="FI1032" s="53">
        <v>83.079329999999999</v>
      </c>
      <c r="FJ1032" s="53">
        <v>85.906779999999998</v>
      </c>
      <c r="FK1032" s="53">
        <v>87.807180000000002</v>
      </c>
      <c r="FL1032" s="53">
        <v>88.623149999999995</v>
      </c>
      <c r="FM1032" s="53">
        <v>88.763710000000003</v>
      </c>
      <c r="FN1032" s="53">
        <v>87.811000000000007</v>
      </c>
      <c r="FO1032" s="53">
        <v>85.470910000000003</v>
      </c>
      <c r="FP1032" s="53">
        <v>81.9268</v>
      </c>
      <c r="FQ1032" s="53">
        <v>78.882869999999997</v>
      </c>
      <c r="FR1032" s="53">
        <v>76.38588</v>
      </c>
      <c r="FS1032" s="53">
        <v>74.134749999999997</v>
      </c>
      <c r="FT1032" s="53">
        <v>72.252160000000003</v>
      </c>
      <c r="FU1032" s="53">
        <v>766</v>
      </c>
      <c r="FV1032" s="53">
        <v>1482.866</v>
      </c>
      <c r="FW1032" s="53">
        <v>20.297699999999999</v>
      </c>
      <c r="FX1032" s="53">
        <v>1</v>
      </c>
    </row>
    <row r="1033" spans="1:180" x14ac:dyDescent="0.3">
      <c r="A1033" t="s">
        <v>174</v>
      </c>
      <c r="B1033" t="s">
        <v>252</v>
      </c>
      <c r="C1033" t="s">
        <v>0</v>
      </c>
      <c r="D1033" t="s">
        <v>248</v>
      </c>
      <c r="E1033" t="s">
        <v>187</v>
      </c>
      <c r="F1033" t="s">
        <v>241</v>
      </c>
      <c r="G1033" t="s">
        <v>242</v>
      </c>
      <c r="H1033" s="53">
        <v>283</v>
      </c>
      <c r="I1033" s="53">
        <v>0.70999802999999995</v>
      </c>
      <c r="J1033" s="53">
        <v>0.71314188999999995</v>
      </c>
      <c r="K1033" s="53">
        <v>0.69659996999999996</v>
      </c>
      <c r="L1033" s="53">
        <v>0.68527826999999997</v>
      </c>
      <c r="M1033" s="53">
        <v>0.68536231999999997</v>
      </c>
      <c r="N1033" s="53">
        <v>0.66679412999999998</v>
      </c>
      <c r="O1033" s="53">
        <v>0.69317057999999998</v>
      </c>
      <c r="P1033" s="53">
        <v>0.75908947999999998</v>
      </c>
      <c r="Q1033" s="53">
        <v>0.79801104</v>
      </c>
      <c r="R1033" s="53">
        <v>0.82230404000000001</v>
      </c>
      <c r="S1033" s="53">
        <v>0.84800129000000002</v>
      </c>
      <c r="T1033" s="53">
        <v>0.83075668999999996</v>
      </c>
      <c r="U1033" s="53">
        <v>0.78726072000000002</v>
      </c>
      <c r="V1033" s="53">
        <v>0.74256029999999995</v>
      </c>
      <c r="W1033" s="53">
        <v>0.69599491999999996</v>
      </c>
      <c r="X1033" s="53">
        <v>0.70878368999999997</v>
      </c>
      <c r="Y1033" s="53">
        <v>0.70518024999999995</v>
      </c>
      <c r="Z1033" s="53">
        <v>0.68295059999999996</v>
      </c>
      <c r="AA1033" s="53">
        <v>0.68196716999999996</v>
      </c>
      <c r="AB1033" s="53">
        <v>0.6917219</v>
      </c>
      <c r="AC1033" s="53">
        <v>0.68093705000000004</v>
      </c>
      <c r="AD1033" s="53">
        <v>0.69183877999999999</v>
      </c>
      <c r="AE1033" s="53">
        <v>0.7073469</v>
      </c>
      <c r="AF1033" s="53">
        <v>0.71259512999999997</v>
      </c>
      <c r="AG1033" s="53">
        <v>-0.34216227999999999</v>
      </c>
      <c r="AH1033" s="53">
        <v>-0.33780776000000001</v>
      </c>
      <c r="AI1033" s="53">
        <v>-0.33942623999999999</v>
      </c>
      <c r="AJ1033" s="53">
        <v>-0.34943199000000003</v>
      </c>
      <c r="AK1033" s="53">
        <v>-0.34188749000000002</v>
      </c>
      <c r="AL1033" s="53">
        <v>-0.37429750000000001</v>
      </c>
      <c r="AM1033" s="53">
        <v>-0.35810594000000001</v>
      </c>
      <c r="AN1033" s="53">
        <v>-0.31357277</v>
      </c>
      <c r="AO1033" s="53">
        <v>-0.30293056000000002</v>
      </c>
      <c r="AP1033" s="53">
        <v>-0.28999830999999998</v>
      </c>
      <c r="AQ1033" s="53">
        <v>-0.25375344999999999</v>
      </c>
      <c r="AR1033" s="53">
        <v>-0.27025675999999998</v>
      </c>
      <c r="AS1033" s="53">
        <v>-0.30731450999999999</v>
      </c>
      <c r="AT1033" s="53">
        <v>-0.33430789999999999</v>
      </c>
      <c r="AU1033" s="53">
        <v>-0.36176597999999999</v>
      </c>
      <c r="AV1033" s="53">
        <v>-0.30389332000000002</v>
      </c>
      <c r="AW1033" s="53">
        <v>-0.26623256000000001</v>
      </c>
      <c r="AX1033" s="53">
        <v>-0.22325494000000001</v>
      </c>
      <c r="AY1033" s="53">
        <v>-0.20377867999999999</v>
      </c>
      <c r="AZ1033" s="53">
        <v>-0.19986801000000001</v>
      </c>
      <c r="BA1033" s="53">
        <v>-0.25040021000000001</v>
      </c>
      <c r="BB1033" s="53">
        <v>-0.25540670999999998</v>
      </c>
      <c r="BC1033" s="53">
        <v>-0.23678423000000001</v>
      </c>
      <c r="BD1033" s="53">
        <v>-0.21358157</v>
      </c>
      <c r="BE1033" s="53">
        <v>-0.20165473</v>
      </c>
      <c r="BF1033" s="53">
        <v>-0.19732563</v>
      </c>
      <c r="BG1033" s="53">
        <v>-0.20894286000000001</v>
      </c>
      <c r="BH1033" s="53">
        <v>-0.21368538000000001</v>
      </c>
      <c r="BI1033" s="53">
        <v>-0.20883277</v>
      </c>
      <c r="BJ1033" s="53">
        <v>-0.24325556000000001</v>
      </c>
      <c r="BK1033" s="53">
        <v>-0.22795783</v>
      </c>
      <c r="BL1033" s="53">
        <v>-0.18509326000000001</v>
      </c>
      <c r="BM1033" s="53">
        <v>-0.17018678000000001</v>
      </c>
      <c r="BN1033" s="53">
        <v>-0.15829478</v>
      </c>
      <c r="BO1033" s="53">
        <v>-0.12705833999999999</v>
      </c>
      <c r="BP1033" s="53">
        <v>-0.14108857</v>
      </c>
      <c r="BQ1033" s="53">
        <v>-0.17437585999999999</v>
      </c>
      <c r="BR1033" s="53">
        <v>-0.19902674000000001</v>
      </c>
      <c r="BS1033" s="53">
        <v>-0.22796841000000001</v>
      </c>
      <c r="BT1033" s="53">
        <v>-0.17519418</v>
      </c>
      <c r="BU1033" s="53">
        <v>-0.13965815000000001</v>
      </c>
      <c r="BV1033" s="53">
        <v>-0.10482832</v>
      </c>
      <c r="BW1033" s="53">
        <v>-8.4705520000000006E-2</v>
      </c>
      <c r="BX1033" s="53">
        <v>-7.8053830000000005E-2</v>
      </c>
      <c r="BY1033" s="53">
        <v>-0.13073808000000001</v>
      </c>
      <c r="BZ1033" s="53">
        <v>-0.14359184999999999</v>
      </c>
      <c r="CA1033" s="53">
        <v>-0.11322638</v>
      </c>
      <c r="CB1033" s="53">
        <v>-9.2204229999999998E-2</v>
      </c>
      <c r="CC1033" s="53">
        <v>-0.10433967</v>
      </c>
      <c r="CD1033" s="53">
        <v>-0.10002804999999999</v>
      </c>
      <c r="CE1033" s="53">
        <v>-0.11857057999999999</v>
      </c>
      <c r="CF1033" s="53">
        <v>-0.11966768</v>
      </c>
      <c r="CG1033" s="53">
        <v>-0.11667951</v>
      </c>
      <c r="CH1033" s="53">
        <v>-0.15249625</v>
      </c>
      <c r="CI1033" s="53">
        <v>-0.13781772</v>
      </c>
      <c r="CJ1033" s="53">
        <v>-9.6108639999999995E-2</v>
      </c>
      <c r="CK1033" s="53">
        <v>-7.8248929999999994E-2</v>
      </c>
      <c r="CL1033" s="53">
        <v>-6.7077369999999997E-2</v>
      </c>
      <c r="CM1033" s="53">
        <v>-3.9309690000000001E-2</v>
      </c>
      <c r="CN1033" s="53">
        <v>-5.1627100000000002E-2</v>
      </c>
      <c r="CO1033" s="53">
        <v>-8.2302990000000006E-2</v>
      </c>
      <c r="CP1033" s="53">
        <v>-0.10533141</v>
      </c>
      <c r="CQ1033" s="53">
        <v>-0.13530063000000001</v>
      </c>
      <c r="CR1033" s="53">
        <v>-8.6057499999999995E-2</v>
      </c>
      <c r="CS1033" s="53">
        <v>-5.19931E-2</v>
      </c>
      <c r="CT1033" s="53">
        <v>-2.2806429999999999E-2</v>
      </c>
      <c r="CU1033" s="53">
        <v>-2.2358399999999998E-3</v>
      </c>
      <c r="CV1033" s="53">
        <v>6.3143000000000001E-3</v>
      </c>
      <c r="CW1033" s="53">
        <v>-4.7860449999999999E-2</v>
      </c>
      <c r="CX1033" s="53">
        <v>-6.6149180000000002E-2</v>
      </c>
      <c r="CY1033" s="53">
        <v>-2.7650600000000001E-2</v>
      </c>
      <c r="CZ1033" s="53">
        <v>-8.1386600000000007E-3</v>
      </c>
      <c r="DA1033" s="53">
        <v>-7.0246299999999996E-3</v>
      </c>
      <c r="DB1033" s="53">
        <v>-2.7304999999999999E-3</v>
      </c>
      <c r="DC1033" s="53">
        <v>-2.8198290000000001E-2</v>
      </c>
      <c r="DD1033" s="53">
        <v>-2.5649990000000001E-2</v>
      </c>
      <c r="DE1033" s="53">
        <v>-2.4526220000000001E-2</v>
      </c>
      <c r="DF1033" s="53">
        <v>-6.1736930000000002E-2</v>
      </c>
      <c r="DG1033" s="53">
        <v>-4.7677600000000001E-2</v>
      </c>
      <c r="DH1033" s="53">
        <v>-7.1240699999999997E-3</v>
      </c>
      <c r="DI1033" s="53">
        <v>1.368894E-2</v>
      </c>
      <c r="DJ1033" s="53">
        <v>2.414007E-2</v>
      </c>
      <c r="DK1033" s="53">
        <v>4.8438960000000003E-2</v>
      </c>
      <c r="DL1033" s="53">
        <v>3.7834380000000001E-2</v>
      </c>
      <c r="DM1033" s="53">
        <v>9.7698699999999999E-3</v>
      </c>
      <c r="DN1033" s="53">
        <v>-1.163608E-2</v>
      </c>
      <c r="DO1033" s="53">
        <v>-4.263285E-2</v>
      </c>
      <c r="DP1033" s="53">
        <v>3.0791799999999999E-3</v>
      </c>
      <c r="DQ1033" s="53">
        <v>3.5671920000000003E-2</v>
      </c>
      <c r="DR1033" s="53">
        <v>5.9215490000000003E-2</v>
      </c>
      <c r="DS1033" s="53">
        <v>8.0233869999999999E-2</v>
      </c>
      <c r="DT1033" s="53">
        <v>9.0682429999999994E-2</v>
      </c>
      <c r="DU1033" s="53">
        <v>3.5017149999999997E-2</v>
      </c>
      <c r="DV1033" s="53">
        <v>1.129345E-2</v>
      </c>
      <c r="DW1033" s="53">
        <v>5.792518E-2</v>
      </c>
      <c r="DX1033" s="53">
        <v>7.5926950000000007E-2</v>
      </c>
      <c r="DY1033" s="53">
        <v>0.13348283999999999</v>
      </c>
      <c r="DZ1033" s="53">
        <v>0.13775175000000001</v>
      </c>
      <c r="EA1033" s="53">
        <v>0.10228494</v>
      </c>
      <c r="EB1033" s="53">
        <v>0.11009665</v>
      </c>
      <c r="EC1033" s="53">
        <v>0.10852849000000001</v>
      </c>
      <c r="ED1033" s="53">
        <v>6.930509E-2</v>
      </c>
      <c r="EE1033" s="53">
        <v>8.2470390000000005E-2</v>
      </c>
      <c r="EF1033" s="53">
        <v>0.12135555000000001</v>
      </c>
      <c r="EG1033" s="53">
        <v>0.14643258000000001</v>
      </c>
      <c r="EH1033" s="53">
        <v>0.15584354</v>
      </c>
      <c r="EI1033" s="53">
        <v>0.17513407</v>
      </c>
      <c r="EJ1033" s="53">
        <v>0.16700255</v>
      </c>
      <c r="EK1033" s="53">
        <v>0.14270847</v>
      </c>
      <c r="EL1033" s="53">
        <v>0.12364505000000001</v>
      </c>
      <c r="EM1033" s="53">
        <v>9.1164709999999996E-2</v>
      </c>
      <c r="EN1033" s="53">
        <v>0.13177838</v>
      </c>
      <c r="EO1033" s="53">
        <v>0.16224632999999999</v>
      </c>
      <c r="EP1033" s="53">
        <v>0.1776421</v>
      </c>
      <c r="EQ1033" s="53">
        <v>0.19930698999999999</v>
      </c>
      <c r="ER1033" s="53">
        <v>0.21249661</v>
      </c>
      <c r="ES1033" s="53">
        <v>0.15467928</v>
      </c>
      <c r="ET1033" s="53">
        <v>0.12310834</v>
      </c>
      <c r="EU1033" s="53">
        <v>0.18148300000000001</v>
      </c>
      <c r="EV1033" s="53">
        <v>0.19730428999999999</v>
      </c>
      <c r="EW1033" s="53">
        <v>75.362300000000005</v>
      </c>
      <c r="EX1033" s="53">
        <v>73.599260000000001</v>
      </c>
      <c r="EY1033" s="53">
        <v>72.112589999999997</v>
      </c>
      <c r="EZ1033" s="53">
        <v>70.839640000000003</v>
      </c>
      <c r="FA1033" s="53">
        <v>69.786829999999995</v>
      </c>
      <c r="FB1033" s="53">
        <v>68.397729999999996</v>
      </c>
      <c r="FC1033" s="53">
        <v>68.186170000000004</v>
      </c>
      <c r="FD1033" s="53">
        <v>70.668760000000006</v>
      </c>
      <c r="FE1033" s="53">
        <v>74.362909999999999</v>
      </c>
      <c r="FF1033" s="53">
        <v>77.812049999999999</v>
      </c>
      <c r="FG1033" s="53">
        <v>81.582939999999994</v>
      </c>
      <c r="FH1033" s="53">
        <v>84.918509999999998</v>
      </c>
      <c r="FI1033" s="53">
        <v>87.722009999999997</v>
      </c>
      <c r="FJ1033" s="53">
        <v>90.107029999999995</v>
      </c>
      <c r="FK1033" s="53">
        <v>91.972059999999999</v>
      </c>
      <c r="FL1033" s="53">
        <v>93.152640000000005</v>
      </c>
      <c r="FM1033" s="53">
        <v>93.497460000000004</v>
      </c>
      <c r="FN1033" s="53">
        <v>93.005430000000004</v>
      </c>
      <c r="FO1033" s="53">
        <v>91.188270000000003</v>
      </c>
      <c r="FP1033" s="53">
        <v>88.738749999999996</v>
      </c>
      <c r="FQ1033" s="53">
        <v>85.257509999999996</v>
      </c>
      <c r="FR1033" s="53">
        <v>82.264880000000005</v>
      </c>
      <c r="FS1033" s="53">
        <v>79.265720000000002</v>
      </c>
      <c r="FT1033" s="53">
        <v>76.396100000000004</v>
      </c>
      <c r="FU1033" s="53">
        <v>766.93330000000003</v>
      </c>
      <c r="FV1033" s="53">
        <v>2127.3539999999998</v>
      </c>
      <c r="FW1033" s="53">
        <v>24.59843</v>
      </c>
      <c r="FX1033" s="53">
        <v>1</v>
      </c>
    </row>
    <row r="1034" spans="1:180" x14ac:dyDescent="0.3">
      <c r="A1034" t="s">
        <v>174</v>
      </c>
      <c r="B1034" t="s">
        <v>252</v>
      </c>
      <c r="C1034" t="s">
        <v>0</v>
      </c>
      <c r="D1034" t="s">
        <v>248</v>
      </c>
      <c r="E1034" t="s">
        <v>187</v>
      </c>
      <c r="F1034" t="s">
        <v>229</v>
      </c>
      <c r="G1034" t="s">
        <v>242</v>
      </c>
      <c r="H1034" s="53">
        <v>24</v>
      </c>
      <c r="I1034" s="53">
        <v>3.709908E-2</v>
      </c>
      <c r="J1034" s="53">
        <v>3.9053589999999999E-2</v>
      </c>
      <c r="K1034" s="53">
        <v>3.7907450000000002E-2</v>
      </c>
      <c r="L1034" s="53">
        <v>3.233813E-2</v>
      </c>
      <c r="M1034" s="53">
        <v>3.6275780000000001E-2</v>
      </c>
      <c r="N1034" s="53">
        <v>4.3887049999999997E-2</v>
      </c>
      <c r="O1034" s="53">
        <v>6.4297370000000006E-2</v>
      </c>
      <c r="P1034" s="53">
        <v>7.501555E-2</v>
      </c>
      <c r="Q1034" s="53">
        <v>9.9336720000000003E-2</v>
      </c>
      <c r="R1034" s="53">
        <v>8.9356699999999997E-2</v>
      </c>
      <c r="S1034" s="53">
        <v>9.6229339999999997E-2</v>
      </c>
      <c r="T1034" s="53">
        <v>9.6022369999999996E-2</v>
      </c>
      <c r="U1034" s="53">
        <v>8.8899740000000005E-2</v>
      </c>
      <c r="V1034" s="53">
        <v>9.6022129999999997E-2</v>
      </c>
      <c r="W1034" s="53">
        <v>9.5088980000000004E-2</v>
      </c>
      <c r="X1034" s="53">
        <v>9.0479829999999997E-2</v>
      </c>
      <c r="Y1034" s="53">
        <v>8.8163640000000001E-2</v>
      </c>
      <c r="Z1034" s="53">
        <v>8.1878619999999999E-2</v>
      </c>
      <c r="AA1034" s="53">
        <v>7.1054279999999997E-2</v>
      </c>
      <c r="AB1034" s="53">
        <v>5.8998960000000003E-2</v>
      </c>
      <c r="AC1034" s="53">
        <v>4.5566710000000003E-2</v>
      </c>
      <c r="AD1034" s="53">
        <v>4.849709E-2</v>
      </c>
      <c r="AE1034" s="53">
        <v>4.2486790000000003E-2</v>
      </c>
      <c r="AF1034" s="53">
        <v>4.1800610000000002E-2</v>
      </c>
      <c r="AG1034" s="53">
        <v>-3.3235899999999999E-2</v>
      </c>
      <c r="AH1034" s="53">
        <v>-2.6167969999999999E-2</v>
      </c>
      <c r="AI1034" s="53">
        <v>-2.2411170000000001E-2</v>
      </c>
      <c r="AJ1034" s="53">
        <v>-2.576707E-2</v>
      </c>
      <c r="AK1034" s="53">
        <v>-2.0646000000000001E-2</v>
      </c>
      <c r="AL1034" s="53">
        <v>-2.0617900000000002E-2</v>
      </c>
      <c r="AM1034" s="53">
        <v>-1.775858E-2</v>
      </c>
      <c r="AN1034" s="53">
        <v>-1.333816E-2</v>
      </c>
      <c r="AO1034" s="53">
        <v>-2.0832099999999998E-3</v>
      </c>
      <c r="AP1034" s="53">
        <v>-7.0982700000000003E-3</v>
      </c>
      <c r="AQ1034" s="53">
        <v>-4.3496699999999999E-3</v>
      </c>
      <c r="AR1034" s="53">
        <v>-3.8331099999999998E-3</v>
      </c>
      <c r="AS1034" s="53">
        <v>-1.1083249999999999E-2</v>
      </c>
      <c r="AT1034" s="53">
        <v>-1.9703899999999998E-3</v>
      </c>
      <c r="AU1034" s="53">
        <v>4.4736899999999998E-3</v>
      </c>
      <c r="AV1034" s="53">
        <v>-3.0572500000000001E-3</v>
      </c>
      <c r="AW1034" s="53">
        <v>-1.50585E-3</v>
      </c>
      <c r="AX1034" s="53">
        <v>-3.2776900000000002E-3</v>
      </c>
      <c r="AY1034" s="53">
        <v>-1.0713230000000001E-2</v>
      </c>
      <c r="AZ1034" s="53">
        <v>-1.7247060000000002E-2</v>
      </c>
      <c r="BA1034" s="53">
        <v>-3.026191E-2</v>
      </c>
      <c r="BB1034" s="53">
        <v>-2.6154859999999999E-2</v>
      </c>
      <c r="BC1034" s="53">
        <v>-2.8541739999999999E-2</v>
      </c>
      <c r="BD1034" s="53">
        <v>-2.6899389999999999E-2</v>
      </c>
      <c r="BE1034" s="53">
        <v>-2.0115609999999999E-2</v>
      </c>
      <c r="BF1034" s="53">
        <v>-1.5759559999999999E-2</v>
      </c>
      <c r="BG1034" s="53">
        <v>-1.327068E-2</v>
      </c>
      <c r="BH1034" s="53">
        <v>-1.6550309999999999E-2</v>
      </c>
      <c r="BI1034" s="53">
        <v>-1.2660090000000001E-2</v>
      </c>
      <c r="BJ1034" s="53">
        <v>-1.188441E-2</v>
      </c>
      <c r="BK1034" s="53">
        <v>-5.4097800000000003E-3</v>
      </c>
      <c r="BL1034" s="53">
        <v>-1.47952E-3</v>
      </c>
      <c r="BM1034" s="53">
        <v>1.4703870000000001E-2</v>
      </c>
      <c r="BN1034" s="53">
        <v>5.6493999999999997E-3</v>
      </c>
      <c r="BO1034" s="53">
        <v>9.7555100000000002E-3</v>
      </c>
      <c r="BP1034" s="53">
        <v>8.5942099999999997E-3</v>
      </c>
      <c r="BQ1034" s="53">
        <v>2.5514E-4</v>
      </c>
      <c r="BR1034" s="53">
        <v>1.376522E-2</v>
      </c>
      <c r="BS1034" s="53">
        <v>1.7242960000000002E-2</v>
      </c>
      <c r="BT1034" s="53">
        <v>1.224682E-2</v>
      </c>
      <c r="BU1034" s="53">
        <v>1.336416E-2</v>
      </c>
      <c r="BV1034" s="53">
        <v>7.9636199999999994E-3</v>
      </c>
      <c r="BW1034" s="53">
        <v>1.63652E-3</v>
      </c>
      <c r="BX1034" s="53">
        <v>-6.0185300000000002E-3</v>
      </c>
      <c r="BY1034" s="53">
        <v>-1.8537069999999999E-2</v>
      </c>
      <c r="BZ1034" s="53">
        <v>-1.496808E-2</v>
      </c>
      <c r="CA1034" s="53">
        <v>-1.673432E-2</v>
      </c>
      <c r="CB1034" s="53">
        <v>-1.549649E-2</v>
      </c>
      <c r="CC1034" s="53">
        <v>-1.102854E-2</v>
      </c>
      <c r="CD1034" s="53">
        <v>-8.5507199999999995E-3</v>
      </c>
      <c r="CE1034" s="53">
        <v>-6.94E-3</v>
      </c>
      <c r="CF1034" s="53">
        <v>-1.016681E-2</v>
      </c>
      <c r="CG1034" s="53">
        <v>-7.1290600000000004E-3</v>
      </c>
      <c r="CH1034" s="53">
        <v>-5.8356299999999996E-3</v>
      </c>
      <c r="CI1034" s="53">
        <v>3.1429499999999998E-3</v>
      </c>
      <c r="CJ1034" s="53">
        <v>6.7337400000000002E-3</v>
      </c>
      <c r="CK1034" s="53">
        <v>2.633054E-2</v>
      </c>
      <c r="CL1034" s="53">
        <v>1.4478400000000001E-2</v>
      </c>
      <c r="CM1034" s="53">
        <v>1.9524719999999999E-2</v>
      </c>
      <c r="CN1034" s="53">
        <v>1.7201330000000001E-2</v>
      </c>
      <c r="CO1034" s="53">
        <v>8.1080700000000002E-3</v>
      </c>
      <c r="CP1034" s="53">
        <v>2.4663669999999999E-2</v>
      </c>
      <c r="CQ1034" s="53">
        <v>2.608692E-2</v>
      </c>
      <c r="CR1034" s="53">
        <v>2.284636E-2</v>
      </c>
      <c r="CS1034" s="53">
        <v>2.366308E-2</v>
      </c>
      <c r="CT1034" s="53">
        <v>1.5749309999999999E-2</v>
      </c>
      <c r="CU1034" s="53">
        <v>1.018991E-2</v>
      </c>
      <c r="CV1034" s="53">
        <v>1.75833E-3</v>
      </c>
      <c r="CW1034" s="53">
        <v>-1.0416480000000001E-2</v>
      </c>
      <c r="CX1034" s="53">
        <v>-7.2201499999999998E-3</v>
      </c>
      <c r="CY1034" s="53">
        <v>-8.5565499999999996E-3</v>
      </c>
      <c r="CZ1034" s="53">
        <v>-7.5988799999999997E-3</v>
      </c>
      <c r="DA1034" s="53">
        <v>-1.94148E-3</v>
      </c>
      <c r="DB1034" s="53">
        <v>-1.3418900000000001E-3</v>
      </c>
      <c r="DC1034" s="53">
        <v>-6.0933000000000005E-4</v>
      </c>
      <c r="DD1034" s="53">
        <v>-3.7833099999999998E-3</v>
      </c>
      <c r="DE1034" s="53">
        <v>-1.59804E-3</v>
      </c>
      <c r="DF1034" s="53">
        <v>2.1316E-4</v>
      </c>
      <c r="DG1034" s="53">
        <v>1.169569E-2</v>
      </c>
      <c r="DH1034" s="53">
        <v>1.4947E-2</v>
      </c>
      <c r="DI1034" s="53">
        <v>3.795722E-2</v>
      </c>
      <c r="DJ1034" s="53">
        <v>2.3307399999999999E-2</v>
      </c>
      <c r="DK1034" s="53">
        <v>2.9293920000000001E-2</v>
      </c>
      <c r="DL1034" s="53">
        <v>2.580845E-2</v>
      </c>
      <c r="DM1034" s="53">
        <v>1.5961010000000001E-2</v>
      </c>
      <c r="DN1034" s="53">
        <v>3.5562099999999999E-2</v>
      </c>
      <c r="DO1034" s="53">
        <v>3.4930870000000003E-2</v>
      </c>
      <c r="DP1034" s="53">
        <v>3.3445919999999997E-2</v>
      </c>
      <c r="DQ1034" s="53">
        <v>3.3961989999999997E-2</v>
      </c>
      <c r="DR1034" s="53">
        <v>2.3535009999999999E-2</v>
      </c>
      <c r="DS1034" s="53">
        <v>1.8743309999999999E-2</v>
      </c>
      <c r="DT1034" s="53">
        <v>9.5351800000000007E-3</v>
      </c>
      <c r="DU1034" s="53">
        <v>-2.2959E-3</v>
      </c>
      <c r="DV1034" s="53">
        <v>5.2778999999999999E-4</v>
      </c>
      <c r="DW1034" s="53">
        <v>-3.7878E-4</v>
      </c>
      <c r="DX1034" s="53">
        <v>2.9873999999999998E-4</v>
      </c>
      <c r="DY1034" s="53">
        <v>1.1178799999999999E-2</v>
      </c>
      <c r="DZ1034" s="53">
        <v>9.0665199999999998E-3</v>
      </c>
      <c r="EA1034" s="53">
        <v>8.5311599999999994E-3</v>
      </c>
      <c r="EB1034" s="53">
        <v>5.4334600000000002E-3</v>
      </c>
      <c r="EC1034" s="53">
        <v>6.3878800000000003E-3</v>
      </c>
      <c r="ED1034" s="53">
        <v>8.9466500000000004E-3</v>
      </c>
      <c r="EE1034" s="53">
        <v>2.40445E-2</v>
      </c>
      <c r="EF1034" s="53">
        <v>2.680565E-2</v>
      </c>
      <c r="EG1034" s="53">
        <v>5.4744309999999997E-2</v>
      </c>
      <c r="EH1034" s="53">
        <v>3.6055080000000003E-2</v>
      </c>
      <c r="EI1034" s="53">
        <v>4.3399100000000003E-2</v>
      </c>
      <c r="EJ1034" s="53">
        <v>3.8235770000000002E-2</v>
      </c>
      <c r="EK1034" s="53">
        <v>2.7299400000000001E-2</v>
      </c>
      <c r="EL1034" s="53">
        <v>5.1297700000000002E-2</v>
      </c>
      <c r="EM1034" s="53">
        <v>4.7700140000000002E-2</v>
      </c>
      <c r="EN1034" s="53">
        <v>4.8749979999999998E-2</v>
      </c>
      <c r="EO1034" s="53">
        <v>4.8832010000000002E-2</v>
      </c>
      <c r="EP1034" s="53">
        <v>3.4776309999999998E-2</v>
      </c>
      <c r="EQ1034" s="53">
        <v>3.1093059999999999E-2</v>
      </c>
      <c r="ER1034" s="53">
        <v>2.0763719999999999E-2</v>
      </c>
      <c r="ES1034" s="53">
        <v>9.4289400000000002E-3</v>
      </c>
      <c r="ET1034" s="53">
        <v>1.171458E-2</v>
      </c>
      <c r="EU1034" s="53">
        <v>1.142863E-2</v>
      </c>
      <c r="EV1034" s="53">
        <v>1.1701649999999999E-2</v>
      </c>
      <c r="EW1034" s="53">
        <v>60.146340000000002</v>
      </c>
      <c r="EX1034" s="53">
        <v>59.588410000000003</v>
      </c>
      <c r="EY1034" s="53">
        <v>59.108229999999999</v>
      </c>
      <c r="EZ1034" s="53">
        <v>58.711889999999997</v>
      </c>
      <c r="FA1034" s="53">
        <v>58.277439999999999</v>
      </c>
      <c r="FB1034" s="53">
        <v>57.917679999999997</v>
      </c>
      <c r="FC1034" s="53">
        <v>58.091459999999998</v>
      </c>
      <c r="FD1034" s="53">
        <v>59.585369999999998</v>
      </c>
      <c r="FE1034" s="53">
        <v>61.935969999999998</v>
      </c>
      <c r="FF1034" s="53">
        <v>64.650919999999999</v>
      </c>
      <c r="FG1034" s="53">
        <v>67.734759999999994</v>
      </c>
      <c r="FH1034" s="53">
        <v>70.303349999999995</v>
      </c>
      <c r="FI1034" s="53">
        <v>72.125</v>
      </c>
      <c r="FJ1034" s="53">
        <v>73.591459999999998</v>
      </c>
      <c r="FK1034" s="53">
        <v>74.393299999999996</v>
      </c>
      <c r="FL1034" s="53">
        <v>74.146339999999995</v>
      </c>
      <c r="FM1034" s="53">
        <v>73.672259999999994</v>
      </c>
      <c r="FN1034" s="53">
        <v>72.254570000000001</v>
      </c>
      <c r="FO1034" s="53">
        <v>69.890240000000006</v>
      </c>
      <c r="FP1034" s="53">
        <v>67.096040000000002</v>
      </c>
      <c r="FQ1034" s="53">
        <v>64.385670000000005</v>
      </c>
      <c r="FR1034" s="53">
        <v>62.551830000000002</v>
      </c>
      <c r="FS1034" s="53">
        <v>61.275910000000003</v>
      </c>
      <c r="FT1034" s="53">
        <v>60.352130000000002</v>
      </c>
      <c r="FU1034" s="53">
        <v>41</v>
      </c>
      <c r="FV1034" s="53">
        <v>113.15730000000001</v>
      </c>
      <c r="FW1034" s="53">
        <v>16.92529</v>
      </c>
      <c r="FX1034" s="53">
        <v>1</v>
      </c>
    </row>
    <row r="1035" spans="1:180" x14ac:dyDescent="0.3">
      <c r="A1035" t="s">
        <v>174</v>
      </c>
      <c r="B1035" t="s">
        <v>252</v>
      </c>
      <c r="C1035" t="s">
        <v>0</v>
      </c>
      <c r="D1035" t="s">
        <v>248</v>
      </c>
      <c r="E1035" t="s">
        <v>189</v>
      </c>
      <c r="F1035" t="s">
        <v>229</v>
      </c>
      <c r="G1035" t="s">
        <v>242</v>
      </c>
      <c r="H1035" s="53">
        <v>24</v>
      </c>
      <c r="I1035" s="53">
        <v>0</v>
      </c>
      <c r="J1035" s="53">
        <v>0</v>
      </c>
      <c r="K1035" s="53">
        <v>0</v>
      </c>
      <c r="L1035" s="53">
        <v>0</v>
      </c>
      <c r="M1035" s="53">
        <v>0</v>
      </c>
      <c r="N1035" s="53">
        <v>0</v>
      </c>
      <c r="O1035" s="53">
        <v>0</v>
      </c>
      <c r="P1035" s="53">
        <v>0</v>
      </c>
      <c r="Q1035" s="53">
        <v>0</v>
      </c>
      <c r="R1035" s="53">
        <v>0</v>
      </c>
      <c r="S1035" s="53">
        <v>0</v>
      </c>
      <c r="T1035" s="53">
        <v>0</v>
      </c>
      <c r="U1035" s="53">
        <v>0</v>
      </c>
      <c r="V1035" s="53">
        <v>0</v>
      </c>
      <c r="W1035" s="53">
        <v>0</v>
      </c>
      <c r="X1035" s="53">
        <v>0</v>
      </c>
      <c r="Y1035" s="53">
        <v>0</v>
      </c>
      <c r="Z1035" s="53">
        <v>0</v>
      </c>
      <c r="AA1035" s="53">
        <v>0</v>
      </c>
      <c r="AB1035" s="53">
        <v>0</v>
      </c>
      <c r="AC1035" s="53">
        <v>0</v>
      </c>
      <c r="AD1035" s="53">
        <v>0</v>
      </c>
      <c r="AE1035" s="53">
        <v>0</v>
      </c>
      <c r="AF1035" s="53">
        <v>0</v>
      </c>
      <c r="AG1035" s="53">
        <v>0</v>
      </c>
      <c r="AH1035" s="53">
        <v>0</v>
      </c>
      <c r="AI1035" s="53">
        <v>0</v>
      </c>
      <c r="AJ1035" s="53">
        <v>0</v>
      </c>
      <c r="AK1035" s="53">
        <v>0</v>
      </c>
      <c r="AL1035" s="53">
        <v>0</v>
      </c>
      <c r="AM1035" s="53">
        <v>0</v>
      </c>
      <c r="AN1035" s="53">
        <v>0</v>
      </c>
      <c r="AO1035" s="53">
        <v>0</v>
      </c>
      <c r="AP1035" s="53">
        <v>0</v>
      </c>
      <c r="AQ1035" s="53">
        <v>0</v>
      </c>
      <c r="AR1035" s="53">
        <v>0</v>
      </c>
      <c r="AS1035" s="53">
        <v>0</v>
      </c>
      <c r="AT1035" s="53">
        <v>0</v>
      </c>
      <c r="AU1035" s="53">
        <v>0</v>
      </c>
      <c r="AV1035" s="53">
        <v>0</v>
      </c>
      <c r="AW1035" s="53">
        <v>0</v>
      </c>
      <c r="AX1035" s="53">
        <v>0</v>
      </c>
      <c r="AY1035" s="53">
        <v>0</v>
      </c>
      <c r="AZ1035" s="53">
        <v>0</v>
      </c>
      <c r="BA1035" s="53">
        <v>0</v>
      </c>
      <c r="BB1035" s="53">
        <v>0</v>
      </c>
      <c r="BC1035" s="53">
        <v>0</v>
      </c>
      <c r="BD1035" s="53">
        <v>0</v>
      </c>
      <c r="BE1035" s="53">
        <v>0</v>
      </c>
      <c r="BF1035" s="53">
        <v>0</v>
      </c>
      <c r="BG1035" s="53">
        <v>0</v>
      </c>
      <c r="BH1035" s="53">
        <v>0</v>
      </c>
      <c r="BI1035" s="53">
        <v>0</v>
      </c>
      <c r="BJ1035" s="53">
        <v>0</v>
      </c>
      <c r="BK1035" s="53">
        <v>0</v>
      </c>
      <c r="BL1035" s="53">
        <v>0</v>
      </c>
      <c r="BM1035" s="53">
        <v>0</v>
      </c>
      <c r="BN1035" s="53">
        <v>0</v>
      </c>
      <c r="BO1035" s="53">
        <v>0</v>
      </c>
      <c r="BP1035" s="53">
        <v>0</v>
      </c>
      <c r="BQ1035" s="53">
        <v>0</v>
      </c>
      <c r="BR1035" s="53">
        <v>0</v>
      </c>
      <c r="BS1035" s="53">
        <v>0</v>
      </c>
      <c r="BT1035" s="53">
        <v>0</v>
      </c>
      <c r="BU1035" s="53">
        <v>0</v>
      </c>
      <c r="BV1035" s="53">
        <v>0</v>
      </c>
      <c r="BW1035" s="53">
        <v>0</v>
      </c>
      <c r="BX1035" s="53">
        <v>0</v>
      </c>
      <c r="BY1035" s="53">
        <v>0</v>
      </c>
      <c r="BZ1035" s="53">
        <v>0</v>
      </c>
      <c r="CA1035" s="53">
        <v>0</v>
      </c>
      <c r="CB1035" s="53">
        <v>0</v>
      </c>
      <c r="CC1035" s="53">
        <v>0</v>
      </c>
      <c r="CD1035" s="53">
        <v>0</v>
      </c>
      <c r="CE1035" s="53">
        <v>0</v>
      </c>
      <c r="CF1035" s="53">
        <v>0</v>
      </c>
      <c r="CG1035" s="53">
        <v>0</v>
      </c>
      <c r="CH1035" s="53">
        <v>0</v>
      </c>
      <c r="CI1035" s="53">
        <v>0</v>
      </c>
      <c r="CJ1035" s="53">
        <v>0</v>
      </c>
      <c r="CK1035" s="53">
        <v>0</v>
      </c>
      <c r="CL1035" s="53">
        <v>0</v>
      </c>
      <c r="CM1035" s="53">
        <v>0</v>
      </c>
      <c r="CN1035" s="53">
        <v>0</v>
      </c>
      <c r="CO1035" s="53">
        <v>0</v>
      </c>
      <c r="CP1035" s="53">
        <v>0</v>
      </c>
      <c r="CQ1035" s="53">
        <v>0</v>
      </c>
      <c r="CR1035" s="53">
        <v>0</v>
      </c>
      <c r="CS1035" s="53">
        <v>0</v>
      </c>
      <c r="CT1035" s="53">
        <v>0</v>
      </c>
      <c r="CU1035" s="53">
        <v>0</v>
      </c>
      <c r="CV1035" s="53">
        <v>0</v>
      </c>
      <c r="CW1035" s="53">
        <v>0</v>
      </c>
      <c r="CX1035" s="53">
        <v>0</v>
      </c>
      <c r="CY1035" s="53">
        <v>0</v>
      </c>
      <c r="CZ1035" s="53">
        <v>0</v>
      </c>
      <c r="DA1035" s="53">
        <v>0</v>
      </c>
      <c r="DB1035" s="53">
        <v>0</v>
      </c>
      <c r="DC1035" s="53">
        <v>0</v>
      </c>
      <c r="DD1035" s="53">
        <v>0</v>
      </c>
      <c r="DE1035" s="53">
        <v>0</v>
      </c>
      <c r="DF1035" s="53">
        <v>0</v>
      </c>
      <c r="DG1035" s="53">
        <v>0</v>
      </c>
      <c r="DH1035" s="53">
        <v>0</v>
      </c>
      <c r="DI1035" s="53">
        <v>0</v>
      </c>
      <c r="DJ1035" s="53">
        <v>0</v>
      </c>
      <c r="DK1035" s="53">
        <v>0</v>
      </c>
      <c r="DL1035" s="53">
        <v>0</v>
      </c>
      <c r="DM1035" s="53">
        <v>0</v>
      </c>
      <c r="DN1035" s="53">
        <v>0</v>
      </c>
      <c r="DO1035" s="53">
        <v>0</v>
      </c>
      <c r="DP1035" s="53">
        <v>0</v>
      </c>
      <c r="DQ1035" s="53">
        <v>0</v>
      </c>
      <c r="DR1035" s="53">
        <v>0</v>
      </c>
      <c r="DS1035" s="53">
        <v>0</v>
      </c>
      <c r="DT1035" s="53">
        <v>0</v>
      </c>
      <c r="DU1035" s="53">
        <v>0</v>
      </c>
      <c r="DV1035" s="53">
        <v>0</v>
      </c>
      <c r="DW1035" s="53">
        <v>0</v>
      </c>
      <c r="DX1035" s="53">
        <v>0</v>
      </c>
      <c r="DY1035" s="53">
        <v>0</v>
      </c>
      <c r="DZ1035" s="53">
        <v>0</v>
      </c>
      <c r="EA1035" s="53">
        <v>0</v>
      </c>
      <c r="EB1035" s="53">
        <v>0</v>
      </c>
      <c r="EC1035" s="53">
        <v>0</v>
      </c>
      <c r="ED1035" s="53">
        <v>0</v>
      </c>
      <c r="EE1035" s="53">
        <v>0</v>
      </c>
      <c r="EF1035" s="53">
        <v>0</v>
      </c>
      <c r="EG1035" s="53">
        <v>0</v>
      </c>
      <c r="EH1035" s="53">
        <v>0</v>
      </c>
      <c r="EI1035" s="53">
        <v>0</v>
      </c>
      <c r="EJ1035" s="53">
        <v>0</v>
      </c>
      <c r="EK1035" s="53">
        <v>0</v>
      </c>
      <c r="EL1035" s="53">
        <v>0</v>
      </c>
      <c r="EM1035" s="53">
        <v>0</v>
      </c>
      <c r="EN1035" s="53">
        <v>0</v>
      </c>
      <c r="EO1035" s="53">
        <v>0</v>
      </c>
      <c r="EP1035" s="53">
        <v>0</v>
      </c>
      <c r="EQ1035" s="53">
        <v>0</v>
      </c>
      <c r="ER1035" s="53">
        <v>0</v>
      </c>
      <c r="ES1035" s="53">
        <v>0</v>
      </c>
      <c r="ET1035" s="53">
        <v>0</v>
      </c>
      <c r="EU1035" s="53">
        <v>0</v>
      </c>
      <c r="EV1035" s="53">
        <v>0</v>
      </c>
      <c r="EW1035" s="53">
        <v>62.77778</v>
      </c>
      <c r="EX1035" s="53">
        <v>62.411920000000002</v>
      </c>
      <c r="EY1035" s="53">
        <v>61.787260000000003</v>
      </c>
      <c r="EZ1035" s="53">
        <v>61.246609999999997</v>
      </c>
      <c r="FA1035" s="53">
        <v>60.681570000000001</v>
      </c>
      <c r="FB1035" s="53">
        <v>60.341459999999998</v>
      </c>
      <c r="FC1035" s="53">
        <v>59.92548</v>
      </c>
      <c r="FD1035" s="53">
        <v>60.657179999999997</v>
      </c>
      <c r="FE1035" s="53">
        <v>62.661250000000003</v>
      </c>
      <c r="FF1035" s="53">
        <v>65.548779999999994</v>
      </c>
      <c r="FG1035" s="53">
        <v>68.926829999999995</v>
      </c>
      <c r="FH1035" s="53">
        <v>71.964770000000001</v>
      </c>
      <c r="FI1035" s="53">
        <v>74.092140000000001</v>
      </c>
      <c r="FJ1035" s="53">
        <v>75.872630000000001</v>
      </c>
      <c r="FK1035" s="53">
        <v>76.788619999999995</v>
      </c>
      <c r="FL1035" s="53">
        <v>77.088070000000002</v>
      </c>
      <c r="FM1035" s="53">
        <v>76.449870000000004</v>
      </c>
      <c r="FN1035" s="53">
        <v>74.640919999999994</v>
      </c>
      <c r="FO1035" s="53">
        <v>72.025739999999999</v>
      </c>
      <c r="FP1035" s="53">
        <v>68.571820000000002</v>
      </c>
      <c r="FQ1035" s="53">
        <v>66.010840000000002</v>
      </c>
      <c r="FR1035" s="53">
        <v>64.425479999999993</v>
      </c>
      <c r="FS1035" s="53">
        <v>63.3645</v>
      </c>
      <c r="FT1035" s="53">
        <v>62.53387</v>
      </c>
      <c r="FU1035" s="53">
        <v>41</v>
      </c>
      <c r="FV1035" s="53">
        <v>109.95950000000001</v>
      </c>
      <c r="FW1035" s="53">
        <v>17.845870000000001</v>
      </c>
      <c r="FX1035" s="53">
        <v>0</v>
      </c>
    </row>
    <row r="1036" spans="1:180" x14ac:dyDescent="0.3">
      <c r="A1036" t="s">
        <v>174</v>
      </c>
      <c r="B1036" t="s">
        <v>252</v>
      </c>
      <c r="C1036" t="s">
        <v>0</v>
      </c>
      <c r="D1036" t="s">
        <v>227</v>
      </c>
      <c r="E1036" t="s">
        <v>189</v>
      </c>
      <c r="F1036" t="s">
        <v>229</v>
      </c>
      <c r="G1036" t="s">
        <v>242</v>
      </c>
      <c r="H1036" s="53">
        <v>24</v>
      </c>
      <c r="I1036" s="53">
        <v>0</v>
      </c>
      <c r="J1036" s="53">
        <v>0</v>
      </c>
      <c r="K1036" s="53">
        <v>0</v>
      </c>
      <c r="L1036" s="53">
        <v>0</v>
      </c>
      <c r="M1036" s="53">
        <v>0</v>
      </c>
      <c r="N1036" s="53">
        <v>0</v>
      </c>
      <c r="O1036" s="53">
        <v>0</v>
      </c>
      <c r="P1036" s="53">
        <v>0</v>
      </c>
      <c r="Q1036" s="53">
        <v>0</v>
      </c>
      <c r="R1036" s="53">
        <v>0</v>
      </c>
      <c r="S1036" s="53">
        <v>0</v>
      </c>
      <c r="T1036" s="53">
        <v>0</v>
      </c>
      <c r="U1036" s="53">
        <v>0</v>
      </c>
      <c r="V1036" s="53">
        <v>0</v>
      </c>
      <c r="W1036" s="53">
        <v>0</v>
      </c>
      <c r="X1036" s="53">
        <v>0</v>
      </c>
      <c r="Y1036" s="53">
        <v>0</v>
      </c>
      <c r="Z1036" s="53">
        <v>0</v>
      </c>
      <c r="AA1036" s="53">
        <v>0</v>
      </c>
      <c r="AB1036" s="53">
        <v>0</v>
      </c>
      <c r="AC1036" s="53">
        <v>0</v>
      </c>
      <c r="AD1036" s="53">
        <v>0</v>
      </c>
      <c r="AE1036" s="53">
        <v>0</v>
      </c>
      <c r="AF1036" s="53">
        <v>0</v>
      </c>
      <c r="AG1036" s="53">
        <v>0</v>
      </c>
      <c r="AH1036" s="53">
        <v>0</v>
      </c>
      <c r="AI1036" s="53">
        <v>0</v>
      </c>
      <c r="AJ1036" s="53">
        <v>0</v>
      </c>
      <c r="AK1036" s="53">
        <v>0</v>
      </c>
      <c r="AL1036" s="53">
        <v>0</v>
      </c>
      <c r="AM1036" s="53">
        <v>0</v>
      </c>
      <c r="AN1036" s="53">
        <v>0</v>
      </c>
      <c r="AO1036" s="53">
        <v>0</v>
      </c>
      <c r="AP1036" s="53">
        <v>0</v>
      </c>
      <c r="AQ1036" s="53">
        <v>0</v>
      </c>
      <c r="AR1036" s="53">
        <v>0</v>
      </c>
      <c r="AS1036" s="53">
        <v>0</v>
      </c>
      <c r="AT1036" s="53">
        <v>0</v>
      </c>
      <c r="AU1036" s="53">
        <v>0</v>
      </c>
      <c r="AV1036" s="53">
        <v>0</v>
      </c>
      <c r="AW1036" s="53">
        <v>0</v>
      </c>
      <c r="AX1036" s="53">
        <v>0</v>
      </c>
      <c r="AY1036" s="53">
        <v>0</v>
      </c>
      <c r="AZ1036" s="53">
        <v>0</v>
      </c>
      <c r="BA1036" s="53">
        <v>0</v>
      </c>
      <c r="BB1036" s="53">
        <v>0</v>
      </c>
      <c r="BC1036" s="53">
        <v>0</v>
      </c>
      <c r="BD1036" s="53">
        <v>0</v>
      </c>
      <c r="BE1036" s="53">
        <v>0</v>
      </c>
      <c r="BF1036" s="53">
        <v>0</v>
      </c>
      <c r="BG1036" s="53">
        <v>0</v>
      </c>
      <c r="BH1036" s="53">
        <v>0</v>
      </c>
      <c r="BI1036" s="53">
        <v>0</v>
      </c>
      <c r="BJ1036" s="53">
        <v>0</v>
      </c>
      <c r="BK1036" s="53">
        <v>0</v>
      </c>
      <c r="BL1036" s="53">
        <v>0</v>
      </c>
      <c r="BM1036" s="53">
        <v>0</v>
      </c>
      <c r="BN1036" s="53">
        <v>0</v>
      </c>
      <c r="BO1036" s="53">
        <v>0</v>
      </c>
      <c r="BP1036" s="53">
        <v>0</v>
      </c>
      <c r="BQ1036" s="53">
        <v>0</v>
      </c>
      <c r="BR1036" s="53">
        <v>0</v>
      </c>
      <c r="BS1036" s="53">
        <v>0</v>
      </c>
      <c r="BT1036" s="53">
        <v>0</v>
      </c>
      <c r="BU1036" s="53">
        <v>0</v>
      </c>
      <c r="BV1036" s="53">
        <v>0</v>
      </c>
      <c r="BW1036" s="53">
        <v>0</v>
      </c>
      <c r="BX1036" s="53">
        <v>0</v>
      </c>
      <c r="BY1036" s="53">
        <v>0</v>
      </c>
      <c r="BZ1036" s="53">
        <v>0</v>
      </c>
      <c r="CA1036" s="53">
        <v>0</v>
      </c>
      <c r="CB1036" s="53">
        <v>0</v>
      </c>
      <c r="CC1036" s="53">
        <v>0</v>
      </c>
      <c r="CD1036" s="53">
        <v>0</v>
      </c>
      <c r="CE1036" s="53">
        <v>0</v>
      </c>
      <c r="CF1036" s="53">
        <v>0</v>
      </c>
      <c r="CG1036" s="53">
        <v>0</v>
      </c>
      <c r="CH1036" s="53">
        <v>0</v>
      </c>
      <c r="CI1036" s="53">
        <v>0</v>
      </c>
      <c r="CJ1036" s="53">
        <v>0</v>
      </c>
      <c r="CK1036" s="53">
        <v>0</v>
      </c>
      <c r="CL1036" s="53">
        <v>0</v>
      </c>
      <c r="CM1036" s="53">
        <v>0</v>
      </c>
      <c r="CN1036" s="53">
        <v>0</v>
      </c>
      <c r="CO1036" s="53">
        <v>0</v>
      </c>
      <c r="CP1036" s="53">
        <v>0</v>
      </c>
      <c r="CQ1036" s="53">
        <v>0</v>
      </c>
      <c r="CR1036" s="53">
        <v>0</v>
      </c>
      <c r="CS1036" s="53">
        <v>0</v>
      </c>
      <c r="CT1036" s="53">
        <v>0</v>
      </c>
      <c r="CU1036" s="53">
        <v>0</v>
      </c>
      <c r="CV1036" s="53">
        <v>0</v>
      </c>
      <c r="CW1036" s="53">
        <v>0</v>
      </c>
      <c r="CX1036" s="53">
        <v>0</v>
      </c>
      <c r="CY1036" s="53">
        <v>0</v>
      </c>
      <c r="CZ1036" s="53">
        <v>0</v>
      </c>
      <c r="DA1036" s="53">
        <v>0</v>
      </c>
      <c r="DB1036" s="53">
        <v>0</v>
      </c>
      <c r="DC1036" s="53">
        <v>0</v>
      </c>
      <c r="DD1036" s="53">
        <v>0</v>
      </c>
      <c r="DE1036" s="53">
        <v>0</v>
      </c>
      <c r="DF1036" s="53">
        <v>0</v>
      </c>
      <c r="DG1036" s="53">
        <v>0</v>
      </c>
      <c r="DH1036" s="53">
        <v>0</v>
      </c>
      <c r="DI1036" s="53">
        <v>0</v>
      </c>
      <c r="DJ1036" s="53">
        <v>0</v>
      </c>
      <c r="DK1036" s="53">
        <v>0</v>
      </c>
      <c r="DL1036" s="53">
        <v>0</v>
      </c>
      <c r="DM1036" s="53">
        <v>0</v>
      </c>
      <c r="DN1036" s="53">
        <v>0</v>
      </c>
      <c r="DO1036" s="53">
        <v>0</v>
      </c>
      <c r="DP1036" s="53">
        <v>0</v>
      </c>
      <c r="DQ1036" s="53">
        <v>0</v>
      </c>
      <c r="DR1036" s="53">
        <v>0</v>
      </c>
      <c r="DS1036" s="53">
        <v>0</v>
      </c>
      <c r="DT1036" s="53">
        <v>0</v>
      </c>
      <c r="DU1036" s="53">
        <v>0</v>
      </c>
      <c r="DV1036" s="53">
        <v>0</v>
      </c>
      <c r="DW1036" s="53">
        <v>0</v>
      </c>
      <c r="DX1036" s="53">
        <v>0</v>
      </c>
      <c r="DY1036" s="53">
        <v>0</v>
      </c>
      <c r="DZ1036" s="53">
        <v>0</v>
      </c>
      <c r="EA1036" s="53">
        <v>0</v>
      </c>
      <c r="EB1036" s="53">
        <v>0</v>
      </c>
      <c r="EC1036" s="53">
        <v>0</v>
      </c>
      <c r="ED1036" s="53">
        <v>0</v>
      </c>
      <c r="EE1036" s="53">
        <v>0</v>
      </c>
      <c r="EF1036" s="53">
        <v>0</v>
      </c>
      <c r="EG1036" s="53">
        <v>0</v>
      </c>
      <c r="EH1036" s="53">
        <v>0</v>
      </c>
      <c r="EI1036" s="53">
        <v>0</v>
      </c>
      <c r="EJ1036" s="53">
        <v>0</v>
      </c>
      <c r="EK1036" s="53">
        <v>0</v>
      </c>
      <c r="EL1036" s="53">
        <v>0</v>
      </c>
      <c r="EM1036" s="53">
        <v>0</v>
      </c>
      <c r="EN1036" s="53">
        <v>0</v>
      </c>
      <c r="EO1036" s="53">
        <v>0</v>
      </c>
      <c r="EP1036" s="53">
        <v>0</v>
      </c>
      <c r="EQ1036" s="53">
        <v>0</v>
      </c>
      <c r="ER1036" s="53">
        <v>0</v>
      </c>
      <c r="ES1036" s="53">
        <v>0</v>
      </c>
      <c r="ET1036" s="53">
        <v>0</v>
      </c>
      <c r="EU1036" s="53">
        <v>0</v>
      </c>
      <c r="EV1036" s="53">
        <v>0</v>
      </c>
      <c r="EW1036" s="53">
        <v>61.26164</v>
      </c>
      <c r="EX1036" s="53">
        <v>60.594230000000003</v>
      </c>
      <c r="EY1036" s="53">
        <v>60.116410000000002</v>
      </c>
      <c r="EZ1036" s="53">
        <v>59.701770000000003</v>
      </c>
      <c r="FA1036" s="53">
        <v>59.259419999999999</v>
      </c>
      <c r="FB1036" s="53">
        <v>59.053220000000003</v>
      </c>
      <c r="FC1036" s="53">
        <v>58.937919999999998</v>
      </c>
      <c r="FD1036" s="53">
        <v>59.698999999999998</v>
      </c>
      <c r="FE1036" s="53">
        <v>61.97007</v>
      </c>
      <c r="FF1036" s="53">
        <v>64.76164</v>
      </c>
      <c r="FG1036" s="53">
        <v>67.967849999999999</v>
      </c>
      <c r="FH1036" s="53">
        <v>71.120289999999997</v>
      </c>
      <c r="FI1036" s="53">
        <v>73.602549999999994</v>
      </c>
      <c r="FJ1036" s="53">
        <v>75.467290000000006</v>
      </c>
      <c r="FK1036" s="53">
        <v>76.200670000000002</v>
      </c>
      <c r="FL1036" s="53">
        <v>76.264409999999998</v>
      </c>
      <c r="FM1036" s="53">
        <v>75.509420000000006</v>
      </c>
      <c r="FN1036" s="53">
        <v>74.037700000000001</v>
      </c>
      <c r="FO1036" s="53">
        <v>71.757210000000001</v>
      </c>
      <c r="FP1036" s="53">
        <v>68.559870000000004</v>
      </c>
      <c r="FQ1036" s="53">
        <v>65.821510000000004</v>
      </c>
      <c r="FR1036" s="53">
        <v>64.226169999999996</v>
      </c>
      <c r="FS1036" s="53">
        <v>63.156320000000001</v>
      </c>
      <c r="FT1036" s="53">
        <v>62.255540000000003</v>
      </c>
      <c r="FU1036" s="53">
        <v>41</v>
      </c>
      <c r="FV1036" s="53">
        <v>109.95950000000001</v>
      </c>
      <c r="FW1036" s="53">
        <v>17.845870000000001</v>
      </c>
      <c r="FX1036" s="53">
        <v>0</v>
      </c>
    </row>
    <row r="1037" spans="1:180" x14ac:dyDescent="0.3">
      <c r="A1037" t="s">
        <v>174</v>
      </c>
      <c r="B1037" t="s">
        <v>252</v>
      </c>
      <c r="C1037" t="s">
        <v>0</v>
      </c>
      <c r="D1037" t="s">
        <v>227</v>
      </c>
      <c r="E1037" t="s">
        <v>190</v>
      </c>
      <c r="F1037" t="s">
        <v>229</v>
      </c>
      <c r="G1037" t="s">
        <v>242</v>
      </c>
      <c r="H1037" s="53">
        <v>24</v>
      </c>
      <c r="I1037" s="53">
        <v>0</v>
      </c>
      <c r="J1037" s="53">
        <v>0</v>
      </c>
      <c r="K1037" s="53">
        <v>0</v>
      </c>
      <c r="L1037" s="53">
        <v>0</v>
      </c>
      <c r="M1037" s="53">
        <v>0</v>
      </c>
      <c r="N1037" s="53">
        <v>0</v>
      </c>
      <c r="O1037" s="53">
        <v>0</v>
      </c>
      <c r="P1037" s="53">
        <v>0</v>
      </c>
      <c r="Q1037" s="53">
        <v>0</v>
      </c>
      <c r="R1037" s="53">
        <v>0</v>
      </c>
      <c r="S1037" s="53">
        <v>0</v>
      </c>
      <c r="T1037" s="53">
        <v>0</v>
      </c>
      <c r="U1037" s="53">
        <v>0</v>
      </c>
      <c r="V1037" s="53">
        <v>0</v>
      </c>
      <c r="W1037" s="53">
        <v>0</v>
      </c>
      <c r="X1037" s="53">
        <v>0</v>
      </c>
      <c r="Y1037" s="53">
        <v>0</v>
      </c>
      <c r="Z1037" s="53">
        <v>0</v>
      </c>
      <c r="AA1037" s="53">
        <v>0</v>
      </c>
      <c r="AB1037" s="53">
        <v>0</v>
      </c>
      <c r="AC1037" s="53">
        <v>0</v>
      </c>
      <c r="AD1037" s="53">
        <v>0</v>
      </c>
      <c r="AE1037" s="53">
        <v>0</v>
      </c>
      <c r="AF1037" s="53">
        <v>0</v>
      </c>
      <c r="AG1037" s="53">
        <v>0</v>
      </c>
      <c r="AH1037" s="53">
        <v>0</v>
      </c>
      <c r="AI1037" s="53">
        <v>0</v>
      </c>
      <c r="AJ1037" s="53">
        <v>0</v>
      </c>
      <c r="AK1037" s="53">
        <v>0</v>
      </c>
      <c r="AL1037" s="53">
        <v>0</v>
      </c>
      <c r="AM1037" s="53">
        <v>0</v>
      </c>
      <c r="AN1037" s="53">
        <v>0</v>
      </c>
      <c r="AO1037" s="53">
        <v>0</v>
      </c>
      <c r="AP1037" s="53">
        <v>0</v>
      </c>
      <c r="AQ1037" s="53">
        <v>0</v>
      </c>
      <c r="AR1037" s="53">
        <v>0</v>
      </c>
      <c r="AS1037" s="53">
        <v>0</v>
      </c>
      <c r="AT1037" s="53">
        <v>0</v>
      </c>
      <c r="AU1037" s="53">
        <v>0</v>
      </c>
      <c r="AV1037" s="53">
        <v>0</v>
      </c>
      <c r="AW1037" s="53">
        <v>0</v>
      </c>
      <c r="AX1037" s="53">
        <v>0</v>
      </c>
      <c r="AY1037" s="53">
        <v>0</v>
      </c>
      <c r="AZ1037" s="53">
        <v>0</v>
      </c>
      <c r="BA1037" s="53">
        <v>0</v>
      </c>
      <c r="BB1037" s="53">
        <v>0</v>
      </c>
      <c r="BC1037" s="53">
        <v>0</v>
      </c>
      <c r="BD1037" s="53">
        <v>0</v>
      </c>
      <c r="BE1037" s="53">
        <v>0</v>
      </c>
      <c r="BF1037" s="53">
        <v>0</v>
      </c>
      <c r="BG1037" s="53">
        <v>0</v>
      </c>
      <c r="BH1037" s="53">
        <v>0</v>
      </c>
      <c r="BI1037" s="53">
        <v>0</v>
      </c>
      <c r="BJ1037" s="53">
        <v>0</v>
      </c>
      <c r="BK1037" s="53">
        <v>0</v>
      </c>
      <c r="BL1037" s="53">
        <v>0</v>
      </c>
      <c r="BM1037" s="53">
        <v>0</v>
      </c>
      <c r="BN1037" s="53">
        <v>0</v>
      </c>
      <c r="BO1037" s="53">
        <v>0</v>
      </c>
      <c r="BP1037" s="53">
        <v>0</v>
      </c>
      <c r="BQ1037" s="53">
        <v>0</v>
      </c>
      <c r="BR1037" s="53">
        <v>0</v>
      </c>
      <c r="BS1037" s="53">
        <v>0</v>
      </c>
      <c r="BT1037" s="53">
        <v>0</v>
      </c>
      <c r="BU1037" s="53">
        <v>0</v>
      </c>
      <c r="BV1037" s="53">
        <v>0</v>
      </c>
      <c r="BW1037" s="53">
        <v>0</v>
      </c>
      <c r="BX1037" s="53">
        <v>0</v>
      </c>
      <c r="BY1037" s="53">
        <v>0</v>
      </c>
      <c r="BZ1037" s="53">
        <v>0</v>
      </c>
      <c r="CA1037" s="53">
        <v>0</v>
      </c>
      <c r="CB1037" s="53">
        <v>0</v>
      </c>
      <c r="CC1037" s="53">
        <v>0</v>
      </c>
      <c r="CD1037" s="53">
        <v>0</v>
      </c>
      <c r="CE1037" s="53">
        <v>0</v>
      </c>
      <c r="CF1037" s="53">
        <v>0</v>
      </c>
      <c r="CG1037" s="53">
        <v>0</v>
      </c>
      <c r="CH1037" s="53">
        <v>0</v>
      </c>
      <c r="CI1037" s="53">
        <v>0</v>
      </c>
      <c r="CJ1037" s="53">
        <v>0</v>
      </c>
      <c r="CK1037" s="53">
        <v>0</v>
      </c>
      <c r="CL1037" s="53">
        <v>0</v>
      </c>
      <c r="CM1037" s="53">
        <v>0</v>
      </c>
      <c r="CN1037" s="53">
        <v>0</v>
      </c>
      <c r="CO1037" s="53">
        <v>0</v>
      </c>
      <c r="CP1037" s="53">
        <v>0</v>
      </c>
      <c r="CQ1037" s="53">
        <v>0</v>
      </c>
      <c r="CR1037" s="53">
        <v>0</v>
      </c>
      <c r="CS1037" s="53">
        <v>0</v>
      </c>
      <c r="CT1037" s="53">
        <v>0</v>
      </c>
      <c r="CU1037" s="53">
        <v>0</v>
      </c>
      <c r="CV1037" s="53">
        <v>0</v>
      </c>
      <c r="CW1037" s="53">
        <v>0</v>
      </c>
      <c r="CX1037" s="53">
        <v>0</v>
      </c>
      <c r="CY1037" s="53">
        <v>0</v>
      </c>
      <c r="CZ1037" s="53">
        <v>0</v>
      </c>
      <c r="DA1037" s="53">
        <v>0</v>
      </c>
      <c r="DB1037" s="53">
        <v>0</v>
      </c>
      <c r="DC1037" s="53">
        <v>0</v>
      </c>
      <c r="DD1037" s="53">
        <v>0</v>
      </c>
      <c r="DE1037" s="53">
        <v>0</v>
      </c>
      <c r="DF1037" s="53">
        <v>0</v>
      </c>
      <c r="DG1037" s="53">
        <v>0</v>
      </c>
      <c r="DH1037" s="53">
        <v>0</v>
      </c>
      <c r="DI1037" s="53">
        <v>0</v>
      </c>
      <c r="DJ1037" s="53">
        <v>0</v>
      </c>
      <c r="DK1037" s="53">
        <v>0</v>
      </c>
      <c r="DL1037" s="53">
        <v>0</v>
      </c>
      <c r="DM1037" s="53">
        <v>0</v>
      </c>
      <c r="DN1037" s="53">
        <v>0</v>
      </c>
      <c r="DO1037" s="53">
        <v>0</v>
      </c>
      <c r="DP1037" s="53">
        <v>0</v>
      </c>
      <c r="DQ1037" s="53">
        <v>0</v>
      </c>
      <c r="DR1037" s="53">
        <v>0</v>
      </c>
      <c r="DS1037" s="53">
        <v>0</v>
      </c>
      <c r="DT1037" s="53">
        <v>0</v>
      </c>
      <c r="DU1037" s="53">
        <v>0</v>
      </c>
      <c r="DV1037" s="53">
        <v>0</v>
      </c>
      <c r="DW1037" s="53">
        <v>0</v>
      </c>
      <c r="DX1037" s="53">
        <v>0</v>
      </c>
      <c r="DY1037" s="53">
        <v>0</v>
      </c>
      <c r="DZ1037" s="53">
        <v>0</v>
      </c>
      <c r="EA1037" s="53">
        <v>0</v>
      </c>
      <c r="EB1037" s="53">
        <v>0</v>
      </c>
      <c r="EC1037" s="53">
        <v>0</v>
      </c>
      <c r="ED1037" s="53">
        <v>0</v>
      </c>
      <c r="EE1037" s="53">
        <v>0</v>
      </c>
      <c r="EF1037" s="53">
        <v>0</v>
      </c>
      <c r="EG1037" s="53">
        <v>0</v>
      </c>
      <c r="EH1037" s="53">
        <v>0</v>
      </c>
      <c r="EI1037" s="53">
        <v>0</v>
      </c>
      <c r="EJ1037" s="53">
        <v>0</v>
      </c>
      <c r="EK1037" s="53">
        <v>0</v>
      </c>
      <c r="EL1037" s="53">
        <v>0</v>
      </c>
      <c r="EM1037" s="53">
        <v>0</v>
      </c>
      <c r="EN1037" s="53">
        <v>0</v>
      </c>
      <c r="EO1037" s="53">
        <v>0</v>
      </c>
      <c r="EP1037" s="53">
        <v>0</v>
      </c>
      <c r="EQ1037" s="53">
        <v>0</v>
      </c>
      <c r="ER1037" s="53">
        <v>0</v>
      </c>
      <c r="ES1037" s="53">
        <v>0</v>
      </c>
      <c r="ET1037" s="53">
        <v>0</v>
      </c>
      <c r="EU1037" s="53">
        <v>0</v>
      </c>
      <c r="EV1037" s="53">
        <v>0</v>
      </c>
      <c r="EW1037" s="53">
        <v>60.503489999999999</v>
      </c>
      <c r="EX1037" s="53">
        <v>59.732250000000001</v>
      </c>
      <c r="EY1037" s="53">
        <v>58.874270000000003</v>
      </c>
      <c r="EZ1037" s="53">
        <v>58.227589999999999</v>
      </c>
      <c r="FA1037" s="53">
        <v>57.704889999999999</v>
      </c>
      <c r="FB1037" s="53">
        <v>57.423169999999999</v>
      </c>
      <c r="FC1037" s="53">
        <v>57.082650000000001</v>
      </c>
      <c r="FD1037" s="53">
        <v>57.843420000000002</v>
      </c>
      <c r="FE1037" s="53">
        <v>61.121650000000002</v>
      </c>
      <c r="FF1037" s="53">
        <v>64.783469999999994</v>
      </c>
      <c r="FG1037" s="53">
        <v>68.584980000000002</v>
      </c>
      <c r="FH1037" s="53">
        <v>71.873109999999997</v>
      </c>
      <c r="FI1037" s="53">
        <v>74.48603</v>
      </c>
      <c r="FJ1037" s="53">
        <v>75.999420000000001</v>
      </c>
      <c r="FK1037" s="53">
        <v>76.757279999999994</v>
      </c>
      <c r="FL1037" s="53">
        <v>76.802090000000007</v>
      </c>
      <c r="FM1037" s="53">
        <v>76.107680000000002</v>
      </c>
      <c r="FN1037" s="53">
        <v>74.285219999999995</v>
      </c>
      <c r="FO1037" s="53">
        <v>71.00582</v>
      </c>
      <c r="FP1037" s="53">
        <v>67.232830000000007</v>
      </c>
      <c r="FQ1037" s="53">
        <v>64.723519999999994</v>
      </c>
      <c r="FR1037" s="53">
        <v>63.222929999999998</v>
      </c>
      <c r="FS1037" s="53">
        <v>62.096620000000001</v>
      </c>
      <c r="FT1037" s="53">
        <v>61.153669999999998</v>
      </c>
      <c r="FU1037" s="53">
        <v>40.933329999999998</v>
      </c>
      <c r="FV1037" s="53">
        <v>76.137879999999996</v>
      </c>
      <c r="FW1037" s="53">
        <v>14.894500000000001</v>
      </c>
      <c r="FX1037" s="53">
        <v>0</v>
      </c>
    </row>
    <row r="1038" spans="1:180" x14ac:dyDescent="0.3">
      <c r="A1038" t="s">
        <v>174</v>
      </c>
      <c r="B1038" t="s">
        <v>252</v>
      </c>
      <c r="C1038" t="s">
        <v>0</v>
      </c>
      <c r="D1038" t="s">
        <v>227</v>
      </c>
      <c r="E1038" t="s">
        <v>187</v>
      </c>
      <c r="F1038" t="s">
        <v>229</v>
      </c>
      <c r="G1038" t="s">
        <v>242</v>
      </c>
      <c r="H1038" s="53">
        <v>24</v>
      </c>
      <c r="I1038" s="53">
        <v>4.141363E-2</v>
      </c>
      <c r="J1038" s="53">
        <v>4.5299140000000002E-2</v>
      </c>
      <c r="K1038" s="53">
        <v>4.8370629999999998E-2</v>
      </c>
      <c r="L1038" s="53">
        <v>4.4523100000000003E-2</v>
      </c>
      <c r="M1038" s="53">
        <v>4.6150419999999998E-2</v>
      </c>
      <c r="N1038" s="53">
        <v>5.1344300000000002E-2</v>
      </c>
      <c r="O1038" s="53">
        <v>6.2795809999999994E-2</v>
      </c>
      <c r="P1038" s="53">
        <v>8.4391869999999994E-2</v>
      </c>
      <c r="Q1038" s="53">
        <v>0.11853422</v>
      </c>
      <c r="R1038" s="53">
        <v>0.11549275000000001</v>
      </c>
      <c r="S1038" s="53">
        <v>0.11822414000000001</v>
      </c>
      <c r="T1038" s="53">
        <v>0.11559641</v>
      </c>
      <c r="U1038" s="53">
        <v>0.11247674000000001</v>
      </c>
      <c r="V1038" s="53">
        <v>0.10532455</v>
      </c>
      <c r="W1038" s="53">
        <v>0.11501614</v>
      </c>
      <c r="X1038" s="53">
        <v>9.9166180000000007E-2</v>
      </c>
      <c r="Y1038" s="53">
        <v>8.3698939999999999E-2</v>
      </c>
      <c r="Z1038" s="53">
        <v>6.6289059999999997E-2</v>
      </c>
      <c r="AA1038" s="53">
        <v>5.5983619999999998E-2</v>
      </c>
      <c r="AB1038" s="53">
        <v>4.6259950000000001E-2</v>
      </c>
      <c r="AC1038" s="53">
        <v>3.5405760000000001E-2</v>
      </c>
      <c r="AD1038" s="53">
        <v>3.11214E-2</v>
      </c>
      <c r="AE1038" s="53">
        <v>3.4643979999999998E-2</v>
      </c>
      <c r="AF1038" s="53">
        <v>3.5726330000000001E-2</v>
      </c>
      <c r="AG1038" s="53">
        <v>-2.6664509999999999E-2</v>
      </c>
      <c r="AH1038" s="53">
        <v>-1.789207E-2</v>
      </c>
      <c r="AI1038" s="53">
        <v>-1.0895470000000001E-2</v>
      </c>
      <c r="AJ1038" s="53">
        <v>-9.9278700000000001E-3</v>
      </c>
      <c r="AK1038" s="53">
        <v>-9.7769599999999995E-3</v>
      </c>
      <c r="AL1038" s="53">
        <v>-2.020947E-2</v>
      </c>
      <c r="AM1038" s="53">
        <v>-2.3022359999999999E-2</v>
      </c>
      <c r="AN1038" s="53">
        <v>-2.6043650000000002E-2</v>
      </c>
      <c r="AO1038" s="53">
        <v>-5.2034E-4</v>
      </c>
      <c r="AP1038" s="53">
        <v>-2.90304E-3</v>
      </c>
      <c r="AQ1038" s="53">
        <v>4.8272000000000001E-4</v>
      </c>
      <c r="AR1038" s="53">
        <v>-2.1866400000000001E-3</v>
      </c>
      <c r="AS1038" s="53">
        <v>-3.6632499999999998E-3</v>
      </c>
      <c r="AT1038" s="53">
        <v>-6.32893E-3</v>
      </c>
      <c r="AU1038" s="53">
        <v>4.9399099999999996E-3</v>
      </c>
      <c r="AV1038" s="53">
        <v>-4.1272399999999999E-3</v>
      </c>
      <c r="AW1038" s="53">
        <v>-1.7141E-2</v>
      </c>
      <c r="AX1038" s="53">
        <v>-3.7979520000000003E-2</v>
      </c>
      <c r="AY1038" s="53">
        <v>-4.3235059999999999E-2</v>
      </c>
      <c r="AZ1038" s="53">
        <v>-4.797274E-2</v>
      </c>
      <c r="BA1038" s="53">
        <v>-5.9178620000000001E-2</v>
      </c>
      <c r="BB1038" s="53">
        <v>-5.9682550000000001E-2</v>
      </c>
      <c r="BC1038" s="53">
        <v>-4.8893060000000002E-2</v>
      </c>
      <c r="BD1038" s="53">
        <v>-4.3243370000000003E-2</v>
      </c>
      <c r="BE1038" s="53">
        <v>-1.6916400000000002E-2</v>
      </c>
      <c r="BF1038" s="53">
        <v>-9.3764399999999998E-3</v>
      </c>
      <c r="BG1038" s="53">
        <v>-3.0767799999999999E-3</v>
      </c>
      <c r="BH1038" s="53">
        <v>-1.7862900000000001E-3</v>
      </c>
      <c r="BI1038" s="53">
        <v>-2.1629499999999999E-3</v>
      </c>
      <c r="BJ1038" s="53">
        <v>-1.172312E-2</v>
      </c>
      <c r="BK1038" s="53">
        <v>-1.4479300000000001E-2</v>
      </c>
      <c r="BL1038" s="53">
        <v>-1.005379E-2</v>
      </c>
      <c r="BM1038" s="53">
        <v>1.8613009999999999E-2</v>
      </c>
      <c r="BN1038" s="53">
        <v>1.579616E-2</v>
      </c>
      <c r="BO1038" s="53">
        <v>1.7574030000000001E-2</v>
      </c>
      <c r="BP1038" s="53">
        <v>1.3473890000000001E-2</v>
      </c>
      <c r="BQ1038" s="53">
        <v>1.1046739999999999E-2</v>
      </c>
      <c r="BR1038" s="53">
        <v>8.2637800000000001E-3</v>
      </c>
      <c r="BS1038" s="53">
        <v>2.0832199999999999E-2</v>
      </c>
      <c r="BT1038" s="53">
        <v>9.5265000000000002E-3</v>
      </c>
      <c r="BU1038" s="53">
        <v>-2.6999400000000001E-3</v>
      </c>
      <c r="BV1038" s="53">
        <v>-2.2769000000000001E-2</v>
      </c>
      <c r="BW1038" s="53">
        <v>-2.749418E-2</v>
      </c>
      <c r="BX1038" s="53">
        <v>-3.1267200000000002E-2</v>
      </c>
      <c r="BY1038" s="53">
        <v>-4.174522E-2</v>
      </c>
      <c r="BZ1038" s="53">
        <v>-4.2594170000000001E-2</v>
      </c>
      <c r="CA1038" s="53">
        <v>-3.350935E-2</v>
      </c>
      <c r="CB1038" s="53">
        <v>-2.9051210000000001E-2</v>
      </c>
      <c r="CC1038" s="53">
        <v>-1.0164889999999999E-2</v>
      </c>
      <c r="CD1038" s="53">
        <v>-3.4785300000000001E-3</v>
      </c>
      <c r="CE1038" s="53">
        <v>2.3384299999999998E-3</v>
      </c>
      <c r="CF1038" s="53">
        <v>3.8525399999999998E-3</v>
      </c>
      <c r="CG1038" s="53">
        <v>3.11049E-3</v>
      </c>
      <c r="CH1038" s="53">
        <v>-5.8454900000000001E-3</v>
      </c>
      <c r="CI1038" s="53">
        <v>-8.5624099999999995E-3</v>
      </c>
      <c r="CJ1038" s="53">
        <v>1.0207300000000001E-3</v>
      </c>
      <c r="CK1038" s="53">
        <v>3.1864700000000003E-2</v>
      </c>
      <c r="CL1038" s="53">
        <v>2.8747180000000001E-2</v>
      </c>
      <c r="CM1038" s="53">
        <v>2.9411420000000001E-2</v>
      </c>
      <c r="CN1038" s="53">
        <v>2.4320330000000001E-2</v>
      </c>
      <c r="CO1038" s="53">
        <v>2.123483E-2</v>
      </c>
      <c r="CP1038" s="53">
        <v>1.8370640000000001E-2</v>
      </c>
      <c r="CQ1038" s="53">
        <v>3.1839140000000002E-2</v>
      </c>
      <c r="CR1038" s="53">
        <v>1.898304E-2</v>
      </c>
      <c r="CS1038" s="53">
        <v>7.3019000000000001E-3</v>
      </c>
      <c r="CT1038" s="53">
        <v>-1.223424E-2</v>
      </c>
      <c r="CU1038" s="53">
        <v>-1.6592119999999998E-2</v>
      </c>
      <c r="CV1038" s="53">
        <v>-1.9696990000000001E-2</v>
      </c>
      <c r="CW1038" s="53">
        <v>-2.967086E-2</v>
      </c>
      <c r="CX1038" s="53">
        <v>-3.0758779999999999E-2</v>
      </c>
      <c r="CY1038" s="53">
        <v>-2.2854639999999999E-2</v>
      </c>
      <c r="CZ1038" s="53">
        <v>-1.9221760000000001E-2</v>
      </c>
      <c r="DA1038" s="53">
        <v>-3.4133900000000001E-3</v>
      </c>
      <c r="DB1038" s="53">
        <v>2.4193700000000001E-3</v>
      </c>
      <c r="DC1038" s="53">
        <v>7.75364E-3</v>
      </c>
      <c r="DD1038" s="53">
        <v>9.4913700000000007E-3</v>
      </c>
      <c r="DE1038" s="53">
        <v>8.3839299999999995E-3</v>
      </c>
      <c r="DF1038" s="53">
        <v>3.2129999999999999E-5</v>
      </c>
      <c r="DG1038" s="53">
        <v>-2.6455200000000002E-3</v>
      </c>
      <c r="DH1038" s="53">
        <v>1.209525E-2</v>
      </c>
      <c r="DI1038" s="53">
        <v>4.5116400000000001E-2</v>
      </c>
      <c r="DJ1038" s="53">
        <v>4.1698180000000001E-2</v>
      </c>
      <c r="DK1038" s="53">
        <v>4.1248819999999999E-2</v>
      </c>
      <c r="DL1038" s="53">
        <v>3.516677E-2</v>
      </c>
      <c r="DM1038" s="53">
        <v>3.1422909999999998E-2</v>
      </c>
      <c r="DN1038" s="53">
        <v>2.8477510000000001E-2</v>
      </c>
      <c r="DO1038" s="53">
        <v>4.2846099999999998E-2</v>
      </c>
      <c r="DP1038" s="53">
        <v>2.8439590000000001E-2</v>
      </c>
      <c r="DQ1038" s="53">
        <v>1.7303740000000001E-2</v>
      </c>
      <c r="DR1038" s="53">
        <v>-1.69948E-3</v>
      </c>
      <c r="DS1038" s="53">
        <v>-5.6900400000000004E-3</v>
      </c>
      <c r="DT1038" s="53">
        <v>-8.1267800000000001E-3</v>
      </c>
      <c r="DU1038" s="53">
        <v>-1.7596529999999999E-2</v>
      </c>
      <c r="DV1038" s="53">
        <v>-1.89234E-2</v>
      </c>
      <c r="DW1038" s="53">
        <v>-1.219992E-2</v>
      </c>
      <c r="DX1038" s="53">
        <v>-9.3923099999999992E-3</v>
      </c>
      <c r="DY1038" s="53">
        <v>6.3347100000000003E-3</v>
      </c>
      <c r="DZ1038" s="53">
        <v>1.0935E-2</v>
      </c>
      <c r="EA1038" s="53">
        <v>1.557234E-2</v>
      </c>
      <c r="EB1038" s="53">
        <v>1.763294E-2</v>
      </c>
      <c r="EC1038" s="53">
        <v>1.599795E-2</v>
      </c>
      <c r="ED1038" s="53">
        <v>8.5184900000000001E-3</v>
      </c>
      <c r="EE1038" s="53">
        <v>5.8975299999999998E-3</v>
      </c>
      <c r="EF1038" s="53">
        <v>2.808509E-2</v>
      </c>
      <c r="EG1038" s="53">
        <v>6.4249749999999994E-2</v>
      </c>
      <c r="EH1038" s="53">
        <v>6.0397369999999999E-2</v>
      </c>
      <c r="EI1038" s="53">
        <v>5.8340139999999999E-2</v>
      </c>
      <c r="EJ1038" s="53">
        <v>5.0827320000000002E-2</v>
      </c>
      <c r="EK1038" s="53">
        <v>4.6132899999999998E-2</v>
      </c>
      <c r="EL1038" s="53">
        <v>4.3070209999999998E-2</v>
      </c>
      <c r="EM1038" s="53">
        <v>5.8738369999999998E-2</v>
      </c>
      <c r="EN1038" s="53">
        <v>4.209334E-2</v>
      </c>
      <c r="EO1038" s="53">
        <v>3.1744799999999997E-2</v>
      </c>
      <c r="EP1038" s="53">
        <v>1.351104E-2</v>
      </c>
      <c r="EQ1038" s="53">
        <v>1.005083E-2</v>
      </c>
      <c r="ER1038" s="53">
        <v>8.5787499999999996E-3</v>
      </c>
      <c r="ES1038" s="53">
        <v>-1.6311E-4</v>
      </c>
      <c r="ET1038" s="53">
        <v>-1.835E-3</v>
      </c>
      <c r="EU1038" s="53">
        <v>3.1837900000000001E-3</v>
      </c>
      <c r="EV1038" s="53">
        <v>4.7998499999999996E-3</v>
      </c>
      <c r="EW1038" s="53">
        <v>59.249450000000003</v>
      </c>
      <c r="EX1038" s="53">
        <v>58.618630000000003</v>
      </c>
      <c r="EY1038" s="53">
        <v>58.03049</v>
      </c>
      <c r="EZ1038" s="53">
        <v>57.467849999999999</v>
      </c>
      <c r="FA1038" s="53">
        <v>56.901890000000002</v>
      </c>
      <c r="FB1038" s="53">
        <v>56.568739999999998</v>
      </c>
      <c r="FC1038" s="53">
        <v>56.942349999999998</v>
      </c>
      <c r="FD1038" s="53">
        <v>59.2622</v>
      </c>
      <c r="FE1038" s="53">
        <v>61.574829999999999</v>
      </c>
      <c r="FF1038" s="53">
        <v>64.202330000000003</v>
      </c>
      <c r="FG1038" s="53">
        <v>66.973950000000002</v>
      </c>
      <c r="FH1038" s="53">
        <v>69.639690000000002</v>
      </c>
      <c r="FI1038" s="53">
        <v>71.611980000000003</v>
      </c>
      <c r="FJ1038" s="53">
        <v>72.778819999999996</v>
      </c>
      <c r="FK1038" s="53">
        <v>73.558760000000007</v>
      </c>
      <c r="FL1038" s="53">
        <v>73.618070000000003</v>
      </c>
      <c r="FM1038" s="53">
        <v>72.940129999999996</v>
      </c>
      <c r="FN1038" s="53">
        <v>71.573170000000005</v>
      </c>
      <c r="FO1038" s="53">
        <v>69.563190000000006</v>
      </c>
      <c r="FP1038" s="53">
        <v>66.964519999999993</v>
      </c>
      <c r="FQ1038" s="53">
        <v>64.032709999999994</v>
      </c>
      <c r="FR1038" s="53">
        <v>62.103659999999998</v>
      </c>
      <c r="FS1038" s="53">
        <v>61.02328</v>
      </c>
      <c r="FT1038" s="53">
        <v>60.188470000000002</v>
      </c>
      <c r="FU1038" s="53">
        <v>41</v>
      </c>
      <c r="FV1038" s="53">
        <v>113.15730000000001</v>
      </c>
      <c r="FW1038" s="53">
        <v>16.92529</v>
      </c>
      <c r="FX1038" s="53">
        <v>1</v>
      </c>
    </row>
    <row r="1039" spans="1:180" x14ac:dyDescent="0.3">
      <c r="A1039" t="s">
        <v>174</v>
      </c>
      <c r="B1039" t="s">
        <v>252</v>
      </c>
      <c r="C1039" t="s">
        <v>0</v>
      </c>
      <c r="D1039" t="s">
        <v>248</v>
      </c>
      <c r="E1039" t="s">
        <v>188</v>
      </c>
      <c r="F1039" t="s">
        <v>229</v>
      </c>
      <c r="G1039" t="s">
        <v>242</v>
      </c>
      <c r="H1039" s="53">
        <v>24</v>
      </c>
      <c r="I1039" s="53">
        <v>0</v>
      </c>
      <c r="J1039" s="53">
        <v>0</v>
      </c>
      <c r="K1039" s="53">
        <v>0</v>
      </c>
      <c r="L1039" s="53">
        <v>0</v>
      </c>
      <c r="M1039" s="53">
        <v>0</v>
      </c>
      <c r="N1039" s="53">
        <v>0</v>
      </c>
      <c r="O1039" s="53">
        <v>0</v>
      </c>
      <c r="P1039" s="53">
        <v>0</v>
      </c>
      <c r="Q1039" s="53">
        <v>0</v>
      </c>
      <c r="R1039" s="53">
        <v>0</v>
      </c>
      <c r="S1039" s="53">
        <v>0</v>
      </c>
      <c r="T1039" s="53">
        <v>0</v>
      </c>
      <c r="U1039" s="53">
        <v>0</v>
      </c>
      <c r="V1039" s="53">
        <v>0</v>
      </c>
      <c r="W1039" s="53">
        <v>0</v>
      </c>
      <c r="X1039" s="53">
        <v>0</v>
      </c>
      <c r="Y1039" s="53">
        <v>0</v>
      </c>
      <c r="Z1039" s="53">
        <v>0</v>
      </c>
      <c r="AA1039" s="53">
        <v>0</v>
      </c>
      <c r="AB1039" s="53">
        <v>0</v>
      </c>
      <c r="AC1039" s="53">
        <v>0</v>
      </c>
      <c r="AD1039" s="53">
        <v>0</v>
      </c>
      <c r="AE1039" s="53">
        <v>0</v>
      </c>
      <c r="AF1039" s="53">
        <v>0</v>
      </c>
      <c r="AG1039" s="53">
        <v>0</v>
      </c>
      <c r="AH1039" s="53">
        <v>0</v>
      </c>
      <c r="AI1039" s="53">
        <v>0</v>
      </c>
      <c r="AJ1039" s="53">
        <v>0</v>
      </c>
      <c r="AK1039" s="53">
        <v>0</v>
      </c>
      <c r="AL1039" s="53">
        <v>0</v>
      </c>
      <c r="AM1039" s="53">
        <v>0</v>
      </c>
      <c r="AN1039" s="53">
        <v>0</v>
      </c>
      <c r="AO1039" s="53">
        <v>0</v>
      </c>
      <c r="AP1039" s="53">
        <v>0</v>
      </c>
      <c r="AQ1039" s="53">
        <v>0</v>
      </c>
      <c r="AR1039" s="53">
        <v>0</v>
      </c>
      <c r="AS1039" s="53">
        <v>0</v>
      </c>
      <c r="AT1039" s="53">
        <v>0</v>
      </c>
      <c r="AU1039" s="53">
        <v>0</v>
      </c>
      <c r="AV1039" s="53">
        <v>0</v>
      </c>
      <c r="AW1039" s="53">
        <v>0</v>
      </c>
      <c r="AX1039" s="53">
        <v>0</v>
      </c>
      <c r="AY1039" s="53">
        <v>0</v>
      </c>
      <c r="AZ1039" s="53">
        <v>0</v>
      </c>
      <c r="BA1039" s="53">
        <v>0</v>
      </c>
      <c r="BB1039" s="53">
        <v>0</v>
      </c>
      <c r="BC1039" s="53">
        <v>0</v>
      </c>
      <c r="BD1039" s="53">
        <v>0</v>
      </c>
      <c r="BE1039" s="53">
        <v>0</v>
      </c>
      <c r="BF1039" s="53">
        <v>0</v>
      </c>
      <c r="BG1039" s="53">
        <v>0</v>
      </c>
      <c r="BH1039" s="53">
        <v>0</v>
      </c>
      <c r="BI1039" s="53">
        <v>0</v>
      </c>
      <c r="BJ1039" s="53">
        <v>0</v>
      </c>
      <c r="BK1039" s="53">
        <v>0</v>
      </c>
      <c r="BL1039" s="53">
        <v>0</v>
      </c>
      <c r="BM1039" s="53">
        <v>0</v>
      </c>
      <c r="BN1039" s="53">
        <v>0</v>
      </c>
      <c r="BO1039" s="53">
        <v>0</v>
      </c>
      <c r="BP1039" s="53">
        <v>0</v>
      </c>
      <c r="BQ1039" s="53">
        <v>0</v>
      </c>
      <c r="BR1039" s="53">
        <v>0</v>
      </c>
      <c r="BS1039" s="53">
        <v>0</v>
      </c>
      <c r="BT1039" s="53">
        <v>0</v>
      </c>
      <c r="BU1039" s="53">
        <v>0</v>
      </c>
      <c r="BV1039" s="53">
        <v>0</v>
      </c>
      <c r="BW1039" s="53">
        <v>0</v>
      </c>
      <c r="BX1039" s="53">
        <v>0</v>
      </c>
      <c r="BY1039" s="53">
        <v>0</v>
      </c>
      <c r="BZ1039" s="53">
        <v>0</v>
      </c>
      <c r="CA1039" s="53">
        <v>0</v>
      </c>
      <c r="CB1039" s="53">
        <v>0</v>
      </c>
      <c r="CC1039" s="53">
        <v>0</v>
      </c>
      <c r="CD1039" s="53">
        <v>0</v>
      </c>
      <c r="CE1039" s="53">
        <v>0</v>
      </c>
      <c r="CF1039" s="53">
        <v>0</v>
      </c>
      <c r="CG1039" s="53">
        <v>0</v>
      </c>
      <c r="CH1039" s="53">
        <v>0</v>
      </c>
      <c r="CI1039" s="53">
        <v>0</v>
      </c>
      <c r="CJ1039" s="53">
        <v>0</v>
      </c>
      <c r="CK1039" s="53">
        <v>0</v>
      </c>
      <c r="CL1039" s="53">
        <v>0</v>
      </c>
      <c r="CM1039" s="53">
        <v>0</v>
      </c>
      <c r="CN1039" s="53">
        <v>0</v>
      </c>
      <c r="CO1039" s="53">
        <v>0</v>
      </c>
      <c r="CP1039" s="53">
        <v>0</v>
      </c>
      <c r="CQ1039" s="53">
        <v>0</v>
      </c>
      <c r="CR1039" s="53">
        <v>0</v>
      </c>
      <c r="CS1039" s="53">
        <v>0</v>
      </c>
      <c r="CT1039" s="53">
        <v>0</v>
      </c>
      <c r="CU1039" s="53">
        <v>0</v>
      </c>
      <c r="CV1039" s="53">
        <v>0</v>
      </c>
      <c r="CW1039" s="53">
        <v>0</v>
      </c>
      <c r="CX1039" s="53">
        <v>0</v>
      </c>
      <c r="CY1039" s="53">
        <v>0</v>
      </c>
      <c r="CZ1039" s="53">
        <v>0</v>
      </c>
      <c r="DA1039" s="53">
        <v>0</v>
      </c>
      <c r="DB1039" s="53">
        <v>0</v>
      </c>
      <c r="DC1039" s="53">
        <v>0</v>
      </c>
      <c r="DD1039" s="53">
        <v>0</v>
      </c>
      <c r="DE1039" s="53">
        <v>0</v>
      </c>
      <c r="DF1039" s="53">
        <v>0</v>
      </c>
      <c r="DG1039" s="53">
        <v>0</v>
      </c>
      <c r="DH1039" s="53">
        <v>0</v>
      </c>
      <c r="DI1039" s="53">
        <v>0</v>
      </c>
      <c r="DJ1039" s="53">
        <v>0</v>
      </c>
      <c r="DK1039" s="53">
        <v>0</v>
      </c>
      <c r="DL1039" s="53">
        <v>0</v>
      </c>
      <c r="DM1039" s="53">
        <v>0</v>
      </c>
      <c r="DN1039" s="53">
        <v>0</v>
      </c>
      <c r="DO1039" s="53">
        <v>0</v>
      </c>
      <c r="DP1039" s="53">
        <v>0</v>
      </c>
      <c r="DQ1039" s="53">
        <v>0</v>
      </c>
      <c r="DR1039" s="53">
        <v>0</v>
      </c>
      <c r="DS1039" s="53">
        <v>0</v>
      </c>
      <c r="DT1039" s="53">
        <v>0</v>
      </c>
      <c r="DU1039" s="53">
        <v>0</v>
      </c>
      <c r="DV1039" s="53">
        <v>0</v>
      </c>
      <c r="DW1039" s="53">
        <v>0</v>
      </c>
      <c r="DX1039" s="53">
        <v>0</v>
      </c>
      <c r="DY1039" s="53">
        <v>0</v>
      </c>
      <c r="DZ1039" s="53">
        <v>0</v>
      </c>
      <c r="EA1039" s="53">
        <v>0</v>
      </c>
      <c r="EB1039" s="53">
        <v>0</v>
      </c>
      <c r="EC1039" s="53">
        <v>0</v>
      </c>
      <c r="ED1039" s="53">
        <v>0</v>
      </c>
      <c r="EE1039" s="53">
        <v>0</v>
      </c>
      <c r="EF1039" s="53">
        <v>0</v>
      </c>
      <c r="EG1039" s="53">
        <v>0</v>
      </c>
      <c r="EH1039" s="53">
        <v>0</v>
      </c>
      <c r="EI1039" s="53">
        <v>0</v>
      </c>
      <c r="EJ1039" s="53">
        <v>0</v>
      </c>
      <c r="EK1039" s="53">
        <v>0</v>
      </c>
      <c r="EL1039" s="53">
        <v>0</v>
      </c>
      <c r="EM1039" s="53">
        <v>0</v>
      </c>
      <c r="EN1039" s="53">
        <v>0</v>
      </c>
      <c r="EO1039" s="53">
        <v>0</v>
      </c>
      <c r="EP1039" s="53">
        <v>0</v>
      </c>
      <c r="EQ1039" s="53">
        <v>0</v>
      </c>
      <c r="ER1039" s="53">
        <v>0</v>
      </c>
      <c r="ES1039" s="53">
        <v>0</v>
      </c>
      <c r="ET1039" s="53">
        <v>0</v>
      </c>
      <c r="EU1039" s="53">
        <v>0</v>
      </c>
      <c r="EV1039" s="53">
        <v>0</v>
      </c>
      <c r="EW1039" s="53">
        <v>60.690240000000003</v>
      </c>
      <c r="EX1039" s="53">
        <v>60.126829999999998</v>
      </c>
      <c r="EY1039" s="53">
        <v>59.586590000000001</v>
      </c>
      <c r="EZ1039" s="53">
        <v>59.137810000000002</v>
      </c>
      <c r="FA1039" s="53">
        <v>58.839019999999998</v>
      </c>
      <c r="FB1039" s="53">
        <v>58.542679999999997</v>
      </c>
      <c r="FC1039" s="53">
        <v>58.276829999999997</v>
      </c>
      <c r="FD1039" s="53">
        <v>59.468290000000003</v>
      </c>
      <c r="FE1039" s="53">
        <v>61.559759999999997</v>
      </c>
      <c r="FF1039" s="53">
        <v>64.409760000000006</v>
      </c>
      <c r="FG1039" s="53">
        <v>67.402439999999999</v>
      </c>
      <c r="FH1039" s="53">
        <v>70.45</v>
      </c>
      <c r="FI1039" s="53">
        <v>72.610979999999998</v>
      </c>
      <c r="FJ1039" s="53">
        <v>73.937809999999999</v>
      </c>
      <c r="FK1039" s="53">
        <v>74.907319999999999</v>
      </c>
      <c r="FL1039" s="53">
        <v>75.27073</v>
      </c>
      <c r="FM1039" s="53">
        <v>74.473169999999996</v>
      </c>
      <c r="FN1039" s="53">
        <v>72.576830000000001</v>
      </c>
      <c r="FO1039" s="53">
        <v>70.313419999999994</v>
      </c>
      <c r="FP1039" s="53">
        <v>67.668289999999999</v>
      </c>
      <c r="FQ1039" s="53">
        <v>65.052440000000004</v>
      </c>
      <c r="FR1039" s="53">
        <v>62.960979999999999</v>
      </c>
      <c r="FS1039" s="53">
        <v>61.803660000000001</v>
      </c>
      <c r="FT1039" s="53">
        <v>61.101219999999998</v>
      </c>
      <c r="FU1039" s="53">
        <v>41</v>
      </c>
      <c r="FV1039" s="53">
        <v>112.12860000000001</v>
      </c>
      <c r="FW1039" s="53">
        <v>17.555160000000001</v>
      </c>
      <c r="FX1039" s="53">
        <v>0</v>
      </c>
    </row>
    <row r="1040" spans="1:180" x14ac:dyDescent="0.3">
      <c r="A1040" t="s">
        <v>174</v>
      </c>
      <c r="B1040" t="s">
        <v>252</v>
      </c>
      <c r="C1040" t="s">
        <v>0</v>
      </c>
      <c r="D1040" t="s">
        <v>248</v>
      </c>
      <c r="E1040" t="s">
        <v>190</v>
      </c>
      <c r="F1040" t="s">
        <v>229</v>
      </c>
      <c r="G1040" t="s">
        <v>242</v>
      </c>
      <c r="H1040" s="53">
        <v>24</v>
      </c>
      <c r="I1040" s="53">
        <v>0</v>
      </c>
      <c r="J1040" s="53">
        <v>0</v>
      </c>
      <c r="K1040" s="53">
        <v>0</v>
      </c>
      <c r="L1040" s="53">
        <v>0</v>
      </c>
      <c r="M1040" s="53">
        <v>0</v>
      </c>
      <c r="N1040" s="53">
        <v>0</v>
      </c>
      <c r="O1040" s="53">
        <v>0</v>
      </c>
      <c r="P1040" s="53">
        <v>0</v>
      </c>
      <c r="Q1040" s="53">
        <v>0</v>
      </c>
      <c r="R1040" s="53">
        <v>0</v>
      </c>
      <c r="S1040" s="53">
        <v>0</v>
      </c>
      <c r="T1040" s="53">
        <v>0</v>
      </c>
      <c r="U1040" s="53">
        <v>0</v>
      </c>
      <c r="V1040" s="53">
        <v>0</v>
      </c>
      <c r="W1040" s="53">
        <v>0</v>
      </c>
      <c r="X1040" s="53">
        <v>0</v>
      </c>
      <c r="Y1040" s="53">
        <v>0</v>
      </c>
      <c r="Z1040" s="53">
        <v>0</v>
      </c>
      <c r="AA1040" s="53">
        <v>0</v>
      </c>
      <c r="AB1040" s="53">
        <v>0</v>
      </c>
      <c r="AC1040" s="53">
        <v>0</v>
      </c>
      <c r="AD1040" s="53">
        <v>0</v>
      </c>
      <c r="AE1040" s="53">
        <v>0</v>
      </c>
      <c r="AF1040" s="53">
        <v>0</v>
      </c>
      <c r="AG1040" s="53">
        <v>0</v>
      </c>
      <c r="AH1040" s="53">
        <v>0</v>
      </c>
      <c r="AI1040" s="53">
        <v>0</v>
      </c>
      <c r="AJ1040" s="53">
        <v>0</v>
      </c>
      <c r="AK1040" s="53">
        <v>0</v>
      </c>
      <c r="AL1040" s="53">
        <v>0</v>
      </c>
      <c r="AM1040" s="53">
        <v>0</v>
      </c>
      <c r="AN1040" s="53">
        <v>0</v>
      </c>
      <c r="AO1040" s="53">
        <v>0</v>
      </c>
      <c r="AP1040" s="53">
        <v>0</v>
      </c>
      <c r="AQ1040" s="53">
        <v>0</v>
      </c>
      <c r="AR1040" s="53">
        <v>0</v>
      </c>
      <c r="AS1040" s="53">
        <v>0</v>
      </c>
      <c r="AT1040" s="53">
        <v>0</v>
      </c>
      <c r="AU1040" s="53">
        <v>0</v>
      </c>
      <c r="AV1040" s="53">
        <v>0</v>
      </c>
      <c r="AW1040" s="53">
        <v>0</v>
      </c>
      <c r="AX1040" s="53">
        <v>0</v>
      </c>
      <c r="AY1040" s="53">
        <v>0</v>
      </c>
      <c r="AZ1040" s="53">
        <v>0</v>
      </c>
      <c r="BA1040" s="53">
        <v>0</v>
      </c>
      <c r="BB1040" s="53">
        <v>0</v>
      </c>
      <c r="BC1040" s="53">
        <v>0</v>
      </c>
      <c r="BD1040" s="53">
        <v>0</v>
      </c>
      <c r="BE1040" s="53">
        <v>0</v>
      </c>
      <c r="BF1040" s="53">
        <v>0</v>
      </c>
      <c r="BG1040" s="53">
        <v>0</v>
      </c>
      <c r="BH1040" s="53">
        <v>0</v>
      </c>
      <c r="BI1040" s="53">
        <v>0</v>
      </c>
      <c r="BJ1040" s="53">
        <v>0</v>
      </c>
      <c r="BK1040" s="53">
        <v>0</v>
      </c>
      <c r="BL1040" s="53">
        <v>0</v>
      </c>
      <c r="BM1040" s="53">
        <v>0</v>
      </c>
      <c r="BN1040" s="53">
        <v>0</v>
      </c>
      <c r="BO1040" s="53">
        <v>0</v>
      </c>
      <c r="BP1040" s="53">
        <v>0</v>
      </c>
      <c r="BQ1040" s="53">
        <v>0</v>
      </c>
      <c r="BR1040" s="53">
        <v>0</v>
      </c>
      <c r="BS1040" s="53">
        <v>0</v>
      </c>
      <c r="BT1040" s="53">
        <v>0</v>
      </c>
      <c r="BU1040" s="53">
        <v>0</v>
      </c>
      <c r="BV1040" s="53">
        <v>0</v>
      </c>
      <c r="BW1040" s="53">
        <v>0</v>
      </c>
      <c r="BX1040" s="53">
        <v>0</v>
      </c>
      <c r="BY1040" s="53">
        <v>0</v>
      </c>
      <c r="BZ1040" s="53">
        <v>0</v>
      </c>
      <c r="CA1040" s="53">
        <v>0</v>
      </c>
      <c r="CB1040" s="53">
        <v>0</v>
      </c>
      <c r="CC1040" s="53">
        <v>0</v>
      </c>
      <c r="CD1040" s="53">
        <v>0</v>
      </c>
      <c r="CE1040" s="53">
        <v>0</v>
      </c>
      <c r="CF1040" s="53">
        <v>0</v>
      </c>
      <c r="CG1040" s="53">
        <v>0</v>
      </c>
      <c r="CH1040" s="53">
        <v>0</v>
      </c>
      <c r="CI1040" s="53">
        <v>0</v>
      </c>
      <c r="CJ1040" s="53">
        <v>0</v>
      </c>
      <c r="CK1040" s="53">
        <v>0</v>
      </c>
      <c r="CL1040" s="53">
        <v>0</v>
      </c>
      <c r="CM1040" s="53">
        <v>0</v>
      </c>
      <c r="CN1040" s="53">
        <v>0</v>
      </c>
      <c r="CO1040" s="53">
        <v>0</v>
      </c>
      <c r="CP1040" s="53">
        <v>0</v>
      </c>
      <c r="CQ1040" s="53">
        <v>0</v>
      </c>
      <c r="CR1040" s="53">
        <v>0</v>
      </c>
      <c r="CS1040" s="53">
        <v>0</v>
      </c>
      <c r="CT1040" s="53">
        <v>0</v>
      </c>
      <c r="CU1040" s="53">
        <v>0</v>
      </c>
      <c r="CV1040" s="53">
        <v>0</v>
      </c>
      <c r="CW1040" s="53">
        <v>0</v>
      </c>
      <c r="CX1040" s="53">
        <v>0</v>
      </c>
      <c r="CY1040" s="53">
        <v>0</v>
      </c>
      <c r="CZ1040" s="53">
        <v>0</v>
      </c>
      <c r="DA1040" s="53">
        <v>0</v>
      </c>
      <c r="DB1040" s="53">
        <v>0</v>
      </c>
      <c r="DC1040" s="53">
        <v>0</v>
      </c>
      <c r="DD1040" s="53">
        <v>0</v>
      </c>
      <c r="DE1040" s="53">
        <v>0</v>
      </c>
      <c r="DF1040" s="53">
        <v>0</v>
      </c>
      <c r="DG1040" s="53">
        <v>0</v>
      </c>
      <c r="DH1040" s="53">
        <v>0</v>
      </c>
      <c r="DI1040" s="53">
        <v>0</v>
      </c>
      <c r="DJ1040" s="53">
        <v>0</v>
      </c>
      <c r="DK1040" s="53">
        <v>0</v>
      </c>
      <c r="DL1040" s="53">
        <v>0</v>
      </c>
      <c r="DM1040" s="53">
        <v>0</v>
      </c>
      <c r="DN1040" s="53">
        <v>0</v>
      </c>
      <c r="DO1040" s="53">
        <v>0</v>
      </c>
      <c r="DP1040" s="53">
        <v>0</v>
      </c>
      <c r="DQ1040" s="53">
        <v>0</v>
      </c>
      <c r="DR1040" s="53">
        <v>0</v>
      </c>
      <c r="DS1040" s="53">
        <v>0</v>
      </c>
      <c r="DT1040" s="53">
        <v>0</v>
      </c>
      <c r="DU1040" s="53">
        <v>0</v>
      </c>
      <c r="DV1040" s="53">
        <v>0</v>
      </c>
      <c r="DW1040" s="53">
        <v>0</v>
      </c>
      <c r="DX1040" s="53">
        <v>0</v>
      </c>
      <c r="DY1040" s="53">
        <v>0</v>
      </c>
      <c r="DZ1040" s="53">
        <v>0</v>
      </c>
      <c r="EA1040" s="53">
        <v>0</v>
      </c>
      <c r="EB1040" s="53">
        <v>0</v>
      </c>
      <c r="EC1040" s="53">
        <v>0</v>
      </c>
      <c r="ED1040" s="53">
        <v>0</v>
      </c>
      <c r="EE1040" s="53">
        <v>0</v>
      </c>
      <c r="EF1040" s="53">
        <v>0</v>
      </c>
      <c r="EG1040" s="53">
        <v>0</v>
      </c>
      <c r="EH1040" s="53">
        <v>0</v>
      </c>
      <c r="EI1040" s="53">
        <v>0</v>
      </c>
      <c r="EJ1040" s="53">
        <v>0</v>
      </c>
      <c r="EK1040" s="53">
        <v>0</v>
      </c>
      <c r="EL1040" s="53">
        <v>0</v>
      </c>
      <c r="EM1040" s="53">
        <v>0</v>
      </c>
      <c r="EN1040" s="53">
        <v>0</v>
      </c>
      <c r="EO1040" s="53">
        <v>0</v>
      </c>
      <c r="EP1040" s="53">
        <v>0</v>
      </c>
      <c r="EQ1040" s="53">
        <v>0</v>
      </c>
      <c r="ER1040" s="53">
        <v>0</v>
      </c>
      <c r="ES1040" s="53">
        <v>0</v>
      </c>
      <c r="ET1040" s="53">
        <v>0</v>
      </c>
      <c r="EU1040" s="53">
        <v>0</v>
      </c>
      <c r="EV1040" s="53">
        <v>0</v>
      </c>
      <c r="EW1040" s="53">
        <v>60.163960000000003</v>
      </c>
      <c r="EX1040" s="53">
        <v>59.5122</v>
      </c>
      <c r="EY1040" s="53">
        <v>58.872630000000001</v>
      </c>
      <c r="EZ1040" s="53">
        <v>58.269649999999999</v>
      </c>
      <c r="FA1040" s="53">
        <v>57.775069999999999</v>
      </c>
      <c r="FB1040" s="53">
        <v>57.322490000000002</v>
      </c>
      <c r="FC1040" s="53">
        <v>56.936309999999999</v>
      </c>
      <c r="FD1040" s="53">
        <v>57.829270000000001</v>
      </c>
      <c r="FE1040" s="53">
        <v>60.551490000000001</v>
      </c>
      <c r="FF1040" s="53">
        <v>63.989159999999998</v>
      </c>
      <c r="FG1040" s="53">
        <v>68.237129999999993</v>
      </c>
      <c r="FH1040" s="53">
        <v>71.799459999999996</v>
      </c>
      <c r="FI1040" s="53">
        <v>74.173439999999999</v>
      </c>
      <c r="FJ1040" s="53">
        <v>75.628720000000001</v>
      </c>
      <c r="FK1040" s="53">
        <v>76.525739999999999</v>
      </c>
      <c r="FL1040" s="53">
        <v>76.756100000000004</v>
      </c>
      <c r="FM1040" s="53">
        <v>76.201899999999995</v>
      </c>
      <c r="FN1040" s="53">
        <v>74.665310000000005</v>
      </c>
      <c r="FO1040" s="53">
        <v>71.476969999999994</v>
      </c>
      <c r="FP1040" s="53">
        <v>67.565039999999996</v>
      </c>
      <c r="FQ1040" s="53">
        <v>65.108400000000003</v>
      </c>
      <c r="FR1040" s="53">
        <v>63.798099999999998</v>
      </c>
      <c r="FS1040" s="53">
        <v>62.739840000000001</v>
      </c>
      <c r="FT1040" s="53">
        <v>61.834690000000002</v>
      </c>
      <c r="FU1040" s="53">
        <v>40.933329999999998</v>
      </c>
      <c r="FV1040" s="53">
        <v>76.137879999999996</v>
      </c>
      <c r="FW1040" s="53">
        <v>14.894500000000001</v>
      </c>
      <c r="FX1040" s="53">
        <v>0</v>
      </c>
    </row>
    <row r="1041" spans="1:180" x14ac:dyDescent="0.3">
      <c r="A1041" t="s">
        <v>174</v>
      </c>
      <c r="B1041" t="s">
        <v>252</v>
      </c>
      <c r="C1041" t="s">
        <v>0</v>
      </c>
      <c r="D1041" t="s">
        <v>227</v>
      </c>
      <c r="E1041" t="s">
        <v>188</v>
      </c>
      <c r="F1041" t="s">
        <v>229</v>
      </c>
      <c r="G1041" t="s">
        <v>242</v>
      </c>
      <c r="H1041" s="53">
        <v>24</v>
      </c>
      <c r="I1041" s="53">
        <v>0</v>
      </c>
      <c r="J1041" s="53">
        <v>0</v>
      </c>
      <c r="K1041" s="53">
        <v>0</v>
      </c>
      <c r="L1041" s="53">
        <v>0</v>
      </c>
      <c r="M1041" s="53">
        <v>0</v>
      </c>
      <c r="N1041" s="53">
        <v>0</v>
      </c>
      <c r="O1041" s="53">
        <v>0</v>
      </c>
      <c r="P1041" s="53">
        <v>0</v>
      </c>
      <c r="Q1041" s="53">
        <v>0</v>
      </c>
      <c r="R1041" s="53">
        <v>0</v>
      </c>
      <c r="S1041" s="53">
        <v>0</v>
      </c>
      <c r="T1041" s="53">
        <v>0</v>
      </c>
      <c r="U1041" s="53">
        <v>0</v>
      </c>
      <c r="V1041" s="53">
        <v>0</v>
      </c>
      <c r="W1041" s="53">
        <v>0</v>
      </c>
      <c r="X1041" s="53">
        <v>0</v>
      </c>
      <c r="Y1041" s="53">
        <v>0</v>
      </c>
      <c r="Z1041" s="53">
        <v>0</v>
      </c>
      <c r="AA1041" s="53">
        <v>0</v>
      </c>
      <c r="AB1041" s="53">
        <v>0</v>
      </c>
      <c r="AC1041" s="53">
        <v>0</v>
      </c>
      <c r="AD1041" s="53">
        <v>0</v>
      </c>
      <c r="AE1041" s="53">
        <v>0</v>
      </c>
      <c r="AF1041" s="53">
        <v>0</v>
      </c>
      <c r="AG1041" s="53">
        <v>0</v>
      </c>
      <c r="AH1041" s="53">
        <v>0</v>
      </c>
      <c r="AI1041" s="53">
        <v>0</v>
      </c>
      <c r="AJ1041" s="53">
        <v>0</v>
      </c>
      <c r="AK1041" s="53">
        <v>0</v>
      </c>
      <c r="AL1041" s="53">
        <v>0</v>
      </c>
      <c r="AM1041" s="53">
        <v>0</v>
      </c>
      <c r="AN1041" s="53">
        <v>0</v>
      </c>
      <c r="AO1041" s="53">
        <v>0</v>
      </c>
      <c r="AP1041" s="53">
        <v>0</v>
      </c>
      <c r="AQ1041" s="53">
        <v>0</v>
      </c>
      <c r="AR1041" s="53">
        <v>0</v>
      </c>
      <c r="AS1041" s="53">
        <v>0</v>
      </c>
      <c r="AT1041" s="53">
        <v>0</v>
      </c>
      <c r="AU1041" s="53">
        <v>0</v>
      </c>
      <c r="AV1041" s="53">
        <v>0</v>
      </c>
      <c r="AW1041" s="53">
        <v>0</v>
      </c>
      <c r="AX1041" s="53">
        <v>0</v>
      </c>
      <c r="AY1041" s="53">
        <v>0</v>
      </c>
      <c r="AZ1041" s="53">
        <v>0</v>
      </c>
      <c r="BA1041" s="53">
        <v>0</v>
      </c>
      <c r="BB1041" s="53">
        <v>0</v>
      </c>
      <c r="BC1041" s="53">
        <v>0</v>
      </c>
      <c r="BD1041" s="53">
        <v>0</v>
      </c>
      <c r="BE1041" s="53">
        <v>0</v>
      </c>
      <c r="BF1041" s="53">
        <v>0</v>
      </c>
      <c r="BG1041" s="53">
        <v>0</v>
      </c>
      <c r="BH1041" s="53">
        <v>0</v>
      </c>
      <c r="BI1041" s="53">
        <v>0</v>
      </c>
      <c r="BJ1041" s="53">
        <v>0</v>
      </c>
      <c r="BK1041" s="53">
        <v>0</v>
      </c>
      <c r="BL1041" s="53">
        <v>0</v>
      </c>
      <c r="BM1041" s="53">
        <v>0</v>
      </c>
      <c r="BN1041" s="53">
        <v>0</v>
      </c>
      <c r="BO1041" s="53">
        <v>0</v>
      </c>
      <c r="BP1041" s="53">
        <v>0</v>
      </c>
      <c r="BQ1041" s="53">
        <v>0</v>
      </c>
      <c r="BR1041" s="53">
        <v>0</v>
      </c>
      <c r="BS1041" s="53">
        <v>0</v>
      </c>
      <c r="BT1041" s="53">
        <v>0</v>
      </c>
      <c r="BU1041" s="53">
        <v>0</v>
      </c>
      <c r="BV1041" s="53">
        <v>0</v>
      </c>
      <c r="BW1041" s="53">
        <v>0</v>
      </c>
      <c r="BX1041" s="53">
        <v>0</v>
      </c>
      <c r="BY1041" s="53">
        <v>0</v>
      </c>
      <c r="BZ1041" s="53">
        <v>0</v>
      </c>
      <c r="CA1041" s="53">
        <v>0</v>
      </c>
      <c r="CB1041" s="53">
        <v>0</v>
      </c>
      <c r="CC1041" s="53">
        <v>0</v>
      </c>
      <c r="CD1041" s="53">
        <v>0</v>
      </c>
      <c r="CE1041" s="53">
        <v>0</v>
      </c>
      <c r="CF1041" s="53">
        <v>0</v>
      </c>
      <c r="CG1041" s="53">
        <v>0</v>
      </c>
      <c r="CH1041" s="53">
        <v>0</v>
      </c>
      <c r="CI1041" s="53">
        <v>0</v>
      </c>
      <c r="CJ1041" s="53">
        <v>0</v>
      </c>
      <c r="CK1041" s="53">
        <v>0</v>
      </c>
      <c r="CL1041" s="53">
        <v>0</v>
      </c>
      <c r="CM1041" s="53">
        <v>0</v>
      </c>
      <c r="CN1041" s="53">
        <v>0</v>
      </c>
      <c r="CO1041" s="53">
        <v>0</v>
      </c>
      <c r="CP1041" s="53">
        <v>0</v>
      </c>
      <c r="CQ1041" s="53">
        <v>0</v>
      </c>
      <c r="CR1041" s="53">
        <v>0</v>
      </c>
      <c r="CS1041" s="53">
        <v>0</v>
      </c>
      <c r="CT1041" s="53">
        <v>0</v>
      </c>
      <c r="CU1041" s="53">
        <v>0</v>
      </c>
      <c r="CV1041" s="53">
        <v>0</v>
      </c>
      <c r="CW1041" s="53">
        <v>0</v>
      </c>
      <c r="CX1041" s="53">
        <v>0</v>
      </c>
      <c r="CY1041" s="53">
        <v>0</v>
      </c>
      <c r="CZ1041" s="53">
        <v>0</v>
      </c>
      <c r="DA1041" s="53">
        <v>0</v>
      </c>
      <c r="DB1041" s="53">
        <v>0</v>
      </c>
      <c r="DC1041" s="53">
        <v>0</v>
      </c>
      <c r="DD1041" s="53">
        <v>0</v>
      </c>
      <c r="DE1041" s="53">
        <v>0</v>
      </c>
      <c r="DF1041" s="53">
        <v>0</v>
      </c>
      <c r="DG1041" s="53">
        <v>0</v>
      </c>
      <c r="DH1041" s="53">
        <v>0</v>
      </c>
      <c r="DI1041" s="53">
        <v>0</v>
      </c>
      <c r="DJ1041" s="53">
        <v>0</v>
      </c>
      <c r="DK1041" s="53">
        <v>0</v>
      </c>
      <c r="DL1041" s="53">
        <v>0</v>
      </c>
      <c r="DM1041" s="53">
        <v>0</v>
      </c>
      <c r="DN1041" s="53">
        <v>0</v>
      </c>
      <c r="DO1041" s="53">
        <v>0</v>
      </c>
      <c r="DP1041" s="53">
        <v>0</v>
      </c>
      <c r="DQ1041" s="53">
        <v>0</v>
      </c>
      <c r="DR1041" s="53">
        <v>0</v>
      </c>
      <c r="DS1041" s="53">
        <v>0</v>
      </c>
      <c r="DT1041" s="53">
        <v>0</v>
      </c>
      <c r="DU1041" s="53">
        <v>0</v>
      </c>
      <c r="DV1041" s="53">
        <v>0</v>
      </c>
      <c r="DW1041" s="53">
        <v>0</v>
      </c>
      <c r="DX1041" s="53">
        <v>0</v>
      </c>
      <c r="DY1041" s="53">
        <v>0</v>
      </c>
      <c r="DZ1041" s="53">
        <v>0</v>
      </c>
      <c r="EA1041" s="53">
        <v>0</v>
      </c>
      <c r="EB1041" s="53">
        <v>0</v>
      </c>
      <c r="EC1041" s="53">
        <v>0</v>
      </c>
      <c r="ED1041" s="53">
        <v>0</v>
      </c>
      <c r="EE1041" s="53">
        <v>0</v>
      </c>
      <c r="EF1041" s="53">
        <v>0</v>
      </c>
      <c r="EG1041" s="53">
        <v>0</v>
      </c>
      <c r="EH1041" s="53">
        <v>0</v>
      </c>
      <c r="EI1041" s="53">
        <v>0</v>
      </c>
      <c r="EJ1041" s="53">
        <v>0</v>
      </c>
      <c r="EK1041" s="53">
        <v>0</v>
      </c>
      <c r="EL1041" s="53">
        <v>0</v>
      </c>
      <c r="EM1041" s="53">
        <v>0</v>
      </c>
      <c r="EN1041" s="53">
        <v>0</v>
      </c>
      <c r="EO1041" s="53">
        <v>0</v>
      </c>
      <c r="EP1041" s="53">
        <v>0</v>
      </c>
      <c r="EQ1041" s="53">
        <v>0</v>
      </c>
      <c r="ER1041" s="53">
        <v>0</v>
      </c>
      <c r="ES1041" s="53">
        <v>0</v>
      </c>
      <c r="ET1041" s="53">
        <v>0</v>
      </c>
      <c r="EU1041" s="53">
        <v>0</v>
      </c>
      <c r="EV1041" s="53">
        <v>0</v>
      </c>
      <c r="EW1041" s="53">
        <v>59.840299999999999</v>
      </c>
      <c r="EX1041" s="53">
        <v>59.567360000000001</v>
      </c>
      <c r="EY1041" s="53">
        <v>59.149250000000002</v>
      </c>
      <c r="EZ1041" s="53">
        <v>58.74971</v>
      </c>
      <c r="FA1041" s="53">
        <v>58.489550000000001</v>
      </c>
      <c r="FB1041" s="53">
        <v>58.173630000000003</v>
      </c>
      <c r="FC1041" s="53">
        <v>58.187570000000001</v>
      </c>
      <c r="FD1041" s="53">
        <v>59.261330000000001</v>
      </c>
      <c r="FE1041" s="53">
        <v>61.203249999999997</v>
      </c>
      <c r="FF1041" s="53">
        <v>63.917540000000002</v>
      </c>
      <c r="FG1041" s="53">
        <v>66.867009999999993</v>
      </c>
      <c r="FH1041" s="53">
        <v>69.553430000000006</v>
      </c>
      <c r="FI1041" s="53">
        <v>71.785129999999995</v>
      </c>
      <c r="FJ1041" s="53">
        <v>73.122540000000001</v>
      </c>
      <c r="FK1041" s="53">
        <v>74.017420000000001</v>
      </c>
      <c r="FL1041" s="53">
        <v>74.117890000000003</v>
      </c>
      <c r="FM1041" s="53">
        <v>73.406499999999994</v>
      </c>
      <c r="FN1041" s="53">
        <v>72.048779999999994</v>
      </c>
      <c r="FO1041" s="53">
        <v>69.675380000000004</v>
      </c>
      <c r="FP1041" s="53">
        <v>66.966319999999996</v>
      </c>
      <c r="FQ1041" s="53">
        <v>64.109759999999994</v>
      </c>
      <c r="FR1041" s="53">
        <v>62.288040000000002</v>
      </c>
      <c r="FS1041" s="53">
        <v>61.288620000000002</v>
      </c>
      <c r="FT1041" s="53">
        <v>60.515680000000003</v>
      </c>
      <c r="FU1041" s="53">
        <v>41</v>
      </c>
      <c r="FV1041" s="53">
        <v>112.12860000000001</v>
      </c>
      <c r="FW1041" s="53">
        <v>17.555160000000001</v>
      </c>
      <c r="FX1041" s="53">
        <v>0</v>
      </c>
    </row>
    <row r="1042" spans="1:180" x14ac:dyDescent="0.3">
      <c r="A1042" t="s">
        <v>174</v>
      </c>
      <c r="B1042" t="s">
        <v>252</v>
      </c>
      <c r="C1042" t="s">
        <v>0</v>
      </c>
      <c r="D1042" t="s">
        <v>227</v>
      </c>
      <c r="E1042" t="s">
        <v>189</v>
      </c>
      <c r="F1042" t="s">
        <v>230</v>
      </c>
      <c r="G1042" t="s">
        <v>242</v>
      </c>
      <c r="H1042" s="53">
        <v>93</v>
      </c>
      <c r="I1042" s="53">
        <v>0.19455926000000001</v>
      </c>
      <c r="J1042" s="53">
        <v>0.1977167</v>
      </c>
      <c r="K1042" s="53">
        <v>0.19960404000000001</v>
      </c>
      <c r="L1042" s="53">
        <v>0.19630338</v>
      </c>
      <c r="M1042" s="53">
        <v>0.18359753000000001</v>
      </c>
      <c r="N1042" s="53">
        <v>0.18730042</v>
      </c>
      <c r="O1042" s="53">
        <v>0.18032234999999999</v>
      </c>
      <c r="P1042" s="53">
        <v>0.21448906000000001</v>
      </c>
      <c r="Q1042" s="53">
        <v>0.2466573</v>
      </c>
      <c r="R1042" s="53">
        <v>0.27805492999999998</v>
      </c>
      <c r="S1042" s="53">
        <v>0.29258962999999999</v>
      </c>
      <c r="T1042" s="53">
        <v>0.28288907000000002</v>
      </c>
      <c r="U1042" s="53">
        <v>0.28086818000000002</v>
      </c>
      <c r="V1042" s="53">
        <v>0.29763710999999998</v>
      </c>
      <c r="W1042" s="53">
        <v>0.30582166999999999</v>
      </c>
      <c r="X1042" s="53">
        <v>0.28232010000000002</v>
      </c>
      <c r="Y1042" s="53">
        <v>0.25790954999999999</v>
      </c>
      <c r="Z1042" s="53">
        <v>0.24315110000000001</v>
      </c>
      <c r="AA1042" s="53">
        <v>0.23052012</v>
      </c>
      <c r="AB1042" s="53">
        <v>0.23328463999999999</v>
      </c>
      <c r="AC1042" s="53">
        <v>0.22981509</v>
      </c>
      <c r="AD1042" s="53">
        <v>0.23664873</v>
      </c>
      <c r="AE1042" s="53">
        <v>0.22797518</v>
      </c>
      <c r="AF1042" s="53">
        <v>0.22709446999999999</v>
      </c>
      <c r="AG1042" s="53">
        <v>-8.6014789999999994E-2</v>
      </c>
      <c r="AH1042" s="53">
        <v>-7.7563229999999997E-2</v>
      </c>
      <c r="AI1042" s="53">
        <v>-7.8367279999999997E-2</v>
      </c>
      <c r="AJ1042" s="53">
        <v>-8.2261529999999999E-2</v>
      </c>
      <c r="AK1042" s="53">
        <v>-9.9401470000000006E-2</v>
      </c>
      <c r="AL1042" s="53">
        <v>-0.10355736</v>
      </c>
      <c r="AM1042" s="53">
        <v>-0.10961845000000001</v>
      </c>
      <c r="AN1042" s="53">
        <v>-0.10097382000000001</v>
      </c>
      <c r="AO1042" s="53">
        <v>-8.150607E-2</v>
      </c>
      <c r="AP1042" s="53">
        <v>-5.5449579999999998E-2</v>
      </c>
      <c r="AQ1042" s="53">
        <v>-4.3586699999999999E-2</v>
      </c>
      <c r="AR1042" s="53">
        <v>-5.3992739999999997E-2</v>
      </c>
      <c r="AS1042" s="53">
        <v>-5.4139E-2</v>
      </c>
      <c r="AT1042" s="53">
        <v>-3.9437E-2</v>
      </c>
      <c r="AU1042" s="53">
        <v>-2.1290380000000001E-2</v>
      </c>
      <c r="AV1042" s="53">
        <v>-2.858225E-2</v>
      </c>
      <c r="AW1042" s="53">
        <v>-3.5859879999999997E-2</v>
      </c>
      <c r="AX1042" s="53">
        <v>-3.7210699999999999E-2</v>
      </c>
      <c r="AY1042" s="53">
        <v>-3.5409910000000003E-2</v>
      </c>
      <c r="AZ1042" s="53">
        <v>-3.3163699999999997E-2</v>
      </c>
      <c r="BA1042" s="53">
        <v>-7.2682869999999997E-2</v>
      </c>
      <c r="BB1042" s="53">
        <v>-6.8932439999999998E-2</v>
      </c>
      <c r="BC1042" s="53">
        <v>-7.2349949999999996E-2</v>
      </c>
      <c r="BD1042" s="53">
        <v>-6.90331E-2</v>
      </c>
      <c r="BE1042" s="53">
        <v>-6.7938120000000005E-2</v>
      </c>
      <c r="BF1042" s="53">
        <v>-5.9872799999999997E-2</v>
      </c>
      <c r="BG1042" s="53">
        <v>-5.6959000000000003E-2</v>
      </c>
      <c r="BH1042" s="53">
        <v>-5.9807220000000001E-2</v>
      </c>
      <c r="BI1042" s="53">
        <v>-7.5164010000000003E-2</v>
      </c>
      <c r="BJ1042" s="53">
        <v>-7.4459949999999997E-2</v>
      </c>
      <c r="BK1042" s="53">
        <v>-8.8103699999999993E-2</v>
      </c>
      <c r="BL1042" s="53">
        <v>-7.5805659999999997E-2</v>
      </c>
      <c r="BM1042" s="53">
        <v>-5.5074030000000003E-2</v>
      </c>
      <c r="BN1042" s="53">
        <v>-2.9837579999999999E-2</v>
      </c>
      <c r="BO1042" s="53">
        <v>-1.837451E-2</v>
      </c>
      <c r="BP1042" s="53">
        <v>-2.882792E-2</v>
      </c>
      <c r="BQ1042" s="53">
        <v>-2.6540339999999999E-2</v>
      </c>
      <c r="BR1042" s="53">
        <v>-1.0699719999999999E-2</v>
      </c>
      <c r="BS1042" s="53">
        <v>7.3623500000000001E-3</v>
      </c>
      <c r="BT1042" s="53">
        <v>-4.3517000000000002E-4</v>
      </c>
      <c r="BU1042" s="53">
        <v>-6.7268600000000003E-3</v>
      </c>
      <c r="BV1042" s="53">
        <v>-9.2300500000000001E-3</v>
      </c>
      <c r="BW1042" s="53">
        <v>-1.481362E-2</v>
      </c>
      <c r="BX1042" s="53">
        <v>-1.227146E-2</v>
      </c>
      <c r="BY1042" s="53">
        <v>-4.3978120000000002E-2</v>
      </c>
      <c r="BZ1042" s="53">
        <v>-4.459552E-2</v>
      </c>
      <c r="CA1042" s="53">
        <v>-5.333396E-2</v>
      </c>
      <c r="CB1042" s="53">
        <v>-4.9761510000000002E-2</v>
      </c>
      <c r="CC1042" s="53">
        <v>-5.5418269999999999E-2</v>
      </c>
      <c r="CD1042" s="53">
        <v>-4.7620469999999998E-2</v>
      </c>
      <c r="CE1042" s="53">
        <v>-4.2131700000000001E-2</v>
      </c>
      <c r="CF1042" s="53">
        <v>-4.425544E-2</v>
      </c>
      <c r="CG1042" s="53">
        <v>-5.837722E-2</v>
      </c>
      <c r="CH1042" s="53">
        <v>-5.4307170000000002E-2</v>
      </c>
      <c r="CI1042" s="53">
        <v>-7.3202669999999997E-2</v>
      </c>
      <c r="CJ1042" s="53">
        <v>-5.8374259999999997E-2</v>
      </c>
      <c r="CK1042" s="53">
        <v>-3.6767279999999999E-2</v>
      </c>
      <c r="CL1042" s="53">
        <v>-1.209879E-2</v>
      </c>
      <c r="CM1042" s="53">
        <v>-9.1263E-4</v>
      </c>
      <c r="CN1042" s="53">
        <v>-1.139883E-2</v>
      </c>
      <c r="CO1042" s="53">
        <v>-7.4255900000000001E-3</v>
      </c>
      <c r="CP1042" s="53">
        <v>9.2036199999999992E-3</v>
      </c>
      <c r="CQ1042" s="53">
        <v>2.720713E-2</v>
      </c>
      <c r="CR1042" s="53">
        <v>1.9059389999999999E-2</v>
      </c>
      <c r="CS1042" s="53">
        <v>1.345059E-2</v>
      </c>
      <c r="CT1042" s="53">
        <v>1.014927E-2</v>
      </c>
      <c r="CU1042" s="53">
        <v>-5.4869000000000001E-4</v>
      </c>
      <c r="CV1042" s="53">
        <v>2.1984499999999998E-3</v>
      </c>
      <c r="CW1042" s="53">
        <v>-2.4097299999999999E-2</v>
      </c>
      <c r="CX1042" s="53">
        <v>-2.7739840000000002E-2</v>
      </c>
      <c r="CY1042" s="53">
        <v>-4.0163530000000003E-2</v>
      </c>
      <c r="CZ1042" s="53">
        <v>-3.641407E-2</v>
      </c>
      <c r="DA1042" s="53">
        <v>-4.2898430000000001E-2</v>
      </c>
      <c r="DB1042" s="53">
        <v>-3.5368139999999999E-2</v>
      </c>
      <c r="DC1042" s="53">
        <v>-2.73044E-2</v>
      </c>
      <c r="DD1042" s="53">
        <v>-2.8703650000000001E-2</v>
      </c>
      <c r="DE1042" s="53">
        <v>-4.1590410000000001E-2</v>
      </c>
      <c r="DF1042" s="53">
        <v>-3.4154400000000001E-2</v>
      </c>
      <c r="DG1042" s="53">
        <v>-5.8301640000000002E-2</v>
      </c>
      <c r="DH1042" s="53">
        <v>-4.0942869999999999E-2</v>
      </c>
      <c r="DI1042" s="53">
        <v>-1.8460540000000001E-2</v>
      </c>
      <c r="DJ1042" s="53">
        <v>5.64E-3</v>
      </c>
      <c r="DK1042" s="53">
        <v>1.654926E-2</v>
      </c>
      <c r="DL1042" s="53">
        <v>6.03025E-3</v>
      </c>
      <c r="DM1042" s="53">
        <v>1.1689150000000001E-2</v>
      </c>
      <c r="DN1042" s="53">
        <v>2.9106980000000001E-2</v>
      </c>
      <c r="DO1042" s="53">
        <v>4.7051929999999999E-2</v>
      </c>
      <c r="DP1042" s="53">
        <v>3.855397E-2</v>
      </c>
      <c r="DQ1042" s="53">
        <v>3.3628030000000003E-2</v>
      </c>
      <c r="DR1042" s="53">
        <v>2.952859E-2</v>
      </c>
      <c r="DS1042" s="53">
        <v>1.3716229999999999E-2</v>
      </c>
      <c r="DT1042" s="53">
        <v>1.6668349999999998E-2</v>
      </c>
      <c r="DU1042" s="53">
        <v>-4.2164699999999999E-3</v>
      </c>
      <c r="DV1042" s="53">
        <v>-1.088417E-2</v>
      </c>
      <c r="DW1042" s="53">
        <v>-2.6993099999999999E-2</v>
      </c>
      <c r="DX1042" s="53">
        <v>-2.3066619999999999E-2</v>
      </c>
      <c r="DY1042" s="53">
        <v>-2.4821759999999998E-2</v>
      </c>
      <c r="DZ1042" s="53">
        <v>-1.7677729999999999E-2</v>
      </c>
      <c r="EA1042" s="53">
        <v>-5.8961300000000003E-3</v>
      </c>
      <c r="EB1042" s="53">
        <v>-6.2493399999999999E-3</v>
      </c>
      <c r="EC1042" s="53">
        <v>-1.7352940000000001E-2</v>
      </c>
      <c r="ED1042" s="53">
        <v>-5.0569899999999999E-3</v>
      </c>
      <c r="EE1042" s="53">
        <v>-3.6786920000000001E-2</v>
      </c>
      <c r="EF1042" s="53">
        <v>-1.5774699999999999E-2</v>
      </c>
      <c r="EG1042" s="53">
        <v>7.9714999999999994E-3</v>
      </c>
      <c r="EH1042" s="53">
        <v>3.1252000000000002E-2</v>
      </c>
      <c r="EI1042" s="53">
        <v>4.1761449999999999E-2</v>
      </c>
      <c r="EJ1042" s="53">
        <v>3.1195069999999998E-2</v>
      </c>
      <c r="EK1042" s="53">
        <v>3.9287820000000001E-2</v>
      </c>
      <c r="EL1042" s="53">
        <v>5.7844260000000002E-2</v>
      </c>
      <c r="EM1042" s="53">
        <v>7.5704649999999998E-2</v>
      </c>
      <c r="EN1042" s="53">
        <v>6.6701040000000003E-2</v>
      </c>
      <c r="EO1042" s="53">
        <v>6.2761049999999999E-2</v>
      </c>
      <c r="EP1042" s="53">
        <v>5.7509240000000003E-2</v>
      </c>
      <c r="EQ1042" s="53">
        <v>3.4312519999999999E-2</v>
      </c>
      <c r="ER1042" s="53">
        <v>3.75606E-2</v>
      </c>
      <c r="ES1042" s="53">
        <v>2.4488280000000001E-2</v>
      </c>
      <c r="ET1042" s="53">
        <v>1.3452739999999999E-2</v>
      </c>
      <c r="EU1042" s="53">
        <v>-7.9770899999999992E-3</v>
      </c>
      <c r="EV1042" s="53">
        <v>-3.79503E-3</v>
      </c>
      <c r="EW1042" s="53">
        <v>80.052260000000004</v>
      </c>
      <c r="EX1042" s="53">
        <v>77.894099999999995</v>
      </c>
      <c r="EY1042" s="53">
        <v>76.248310000000004</v>
      </c>
      <c r="EZ1042" s="53">
        <v>74.871979999999994</v>
      </c>
      <c r="FA1042" s="53">
        <v>73.118899999999996</v>
      </c>
      <c r="FB1042" s="53">
        <v>71.578460000000007</v>
      </c>
      <c r="FC1042" s="53">
        <v>70.796210000000002</v>
      </c>
      <c r="FD1042" s="53">
        <v>72.258399999999995</v>
      </c>
      <c r="FE1042" s="53">
        <v>75.675719999999998</v>
      </c>
      <c r="FF1042" s="53">
        <v>79.755219999999994</v>
      </c>
      <c r="FG1042" s="53">
        <v>83.938000000000002</v>
      </c>
      <c r="FH1042" s="53">
        <v>87.495230000000006</v>
      </c>
      <c r="FI1042" s="53">
        <v>90.916499999999999</v>
      </c>
      <c r="FJ1042" s="53">
        <v>93.999449999999996</v>
      </c>
      <c r="FK1042" s="53">
        <v>96.156090000000006</v>
      </c>
      <c r="FL1042" s="53">
        <v>97.826840000000004</v>
      </c>
      <c r="FM1042" s="53">
        <v>98.712779999999995</v>
      </c>
      <c r="FN1042" s="53">
        <v>98.304789999999997</v>
      </c>
      <c r="FO1042" s="53">
        <v>96.516450000000006</v>
      </c>
      <c r="FP1042" s="53">
        <v>93.733029999999999</v>
      </c>
      <c r="FQ1042" s="53">
        <v>90.418149999999997</v>
      </c>
      <c r="FR1042" s="53">
        <v>87.583089999999999</v>
      </c>
      <c r="FS1042" s="53">
        <v>84.641090000000005</v>
      </c>
      <c r="FT1042" s="53">
        <v>82.034080000000003</v>
      </c>
      <c r="FU1042" s="53">
        <v>328.80650000000003</v>
      </c>
      <c r="FV1042" s="53">
        <v>816.49609999999996</v>
      </c>
      <c r="FW1042" s="53">
        <v>20.069269999999999</v>
      </c>
      <c r="FX1042" s="53">
        <v>1</v>
      </c>
    </row>
    <row r="1043" spans="1:180" x14ac:dyDescent="0.3">
      <c r="A1043" t="s">
        <v>174</v>
      </c>
      <c r="B1043" t="s">
        <v>252</v>
      </c>
      <c r="C1043" t="s">
        <v>0</v>
      </c>
      <c r="D1043" t="s">
        <v>248</v>
      </c>
      <c r="E1043" t="s">
        <v>187</v>
      </c>
      <c r="F1043" t="s">
        <v>230</v>
      </c>
      <c r="G1043" t="s">
        <v>242</v>
      </c>
      <c r="H1043" s="53">
        <v>93</v>
      </c>
      <c r="I1043" s="53">
        <v>0.22013368999999999</v>
      </c>
      <c r="J1043" s="53">
        <v>0.21669827999999999</v>
      </c>
      <c r="K1043" s="53">
        <v>0.21186414000000001</v>
      </c>
      <c r="L1043" s="53">
        <v>0.21321504999999999</v>
      </c>
      <c r="M1043" s="53">
        <v>0.22231269000000001</v>
      </c>
      <c r="N1043" s="53">
        <v>0.23092467</v>
      </c>
      <c r="O1043" s="53">
        <v>0.24968704999999999</v>
      </c>
      <c r="P1043" s="53">
        <v>0.27690303999999999</v>
      </c>
      <c r="Q1043" s="53">
        <v>0.28609190000000001</v>
      </c>
      <c r="R1043" s="53">
        <v>0.29607992</v>
      </c>
      <c r="S1043" s="53">
        <v>0.30095097999999998</v>
      </c>
      <c r="T1043" s="53">
        <v>0.3041817</v>
      </c>
      <c r="U1043" s="53">
        <v>0.28487806999999998</v>
      </c>
      <c r="V1043" s="53">
        <v>0.26425504</v>
      </c>
      <c r="W1043" s="53">
        <v>0.23513590000000001</v>
      </c>
      <c r="X1043" s="53">
        <v>0.22878735</v>
      </c>
      <c r="Y1043" s="53">
        <v>0.22443969</v>
      </c>
      <c r="Z1043" s="53">
        <v>0.21197267</v>
      </c>
      <c r="AA1043" s="53">
        <v>0.21119872000000001</v>
      </c>
      <c r="AB1043" s="53">
        <v>0.21278242</v>
      </c>
      <c r="AC1043" s="53">
        <v>0.21915413</v>
      </c>
      <c r="AD1043" s="53">
        <v>0.22894776999999999</v>
      </c>
      <c r="AE1043" s="53">
        <v>0.23819066999999999</v>
      </c>
      <c r="AF1043" s="53">
        <v>0.24296213</v>
      </c>
      <c r="AG1043" s="53">
        <v>-0.14114312000000001</v>
      </c>
      <c r="AH1043" s="53">
        <v>-0.14485754000000001</v>
      </c>
      <c r="AI1043" s="53">
        <v>-0.15169331999999999</v>
      </c>
      <c r="AJ1043" s="53">
        <v>-0.15351743000000001</v>
      </c>
      <c r="AK1043" s="53">
        <v>-0.14573109000000001</v>
      </c>
      <c r="AL1043" s="53">
        <v>-0.14053667</v>
      </c>
      <c r="AM1043" s="53">
        <v>-0.12339556</v>
      </c>
      <c r="AN1043" s="53">
        <v>-0.1000694</v>
      </c>
      <c r="AO1043" s="53">
        <v>-9.3037850000000005E-2</v>
      </c>
      <c r="AP1043" s="53">
        <v>-8.6072750000000003E-2</v>
      </c>
      <c r="AQ1043" s="53">
        <v>-7.7771300000000002E-2</v>
      </c>
      <c r="AR1043" s="53">
        <v>-7.5646000000000005E-2</v>
      </c>
      <c r="AS1043" s="53">
        <v>-9.9179009999999998E-2</v>
      </c>
      <c r="AT1043" s="53">
        <v>-0.11658285</v>
      </c>
      <c r="AU1043" s="53">
        <v>-0.13258544999999999</v>
      </c>
      <c r="AV1043" s="53">
        <v>-0.11350204</v>
      </c>
      <c r="AW1043" s="53">
        <v>-9.9224119999999999E-2</v>
      </c>
      <c r="AX1043" s="53">
        <v>-8.3042950000000004E-2</v>
      </c>
      <c r="AY1043" s="53">
        <v>-7.2924160000000002E-2</v>
      </c>
      <c r="AZ1043" s="53">
        <v>-7.3521320000000001E-2</v>
      </c>
      <c r="BA1043" s="53">
        <v>-9.0352329999999995E-2</v>
      </c>
      <c r="BB1043" s="53">
        <v>-8.8593500000000006E-2</v>
      </c>
      <c r="BC1043" s="53">
        <v>-7.5683539999999994E-2</v>
      </c>
      <c r="BD1043" s="53">
        <v>-6.5883849999999994E-2</v>
      </c>
      <c r="BE1043" s="53">
        <v>-0.11489862000000001</v>
      </c>
      <c r="BF1043" s="53">
        <v>-0.11854384</v>
      </c>
      <c r="BG1043" s="53">
        <v>-0.12458113</v>
      </c>
      <c r="BH1043" s="53">
        <v>-0.12481288</v>
      </c>
      <c r="BI1043" s="53">
        <v>-0.11614165</v>
      </c>
      <c r="BJ1043" s="53">
        <v>-0.11187463</v>
      </c>
      <c r="BK1043" s="53">
        <v>-9.5445619999999995E-2</v>
      </c>
      <c r="BL1043" s="53">
        <v>-7.2656879999999993E-2</v>
      </c>
      <c r="BM1043" s="53">
        <v>-6.6727120000000001E-2</v>
      </c>
      <c r="BN1043" s="53">
        <v>-5.953841E-2</v>
      </c>
      <c r="BO1043" s="53">
        <v>-5.1045449999999999E-2</v>
      </c>
      <c r="BP1043" s="53">
        <v>-4.4344429999999997E-2</v>
      </c>
      <c r="BQ1043" s="53">
        <v>-6.131325E-2</v>
      </c>
      <c r="BR1043" s="53">
        <v>-7.8239139999999999E-2</v>
      </c>
      <c r="BS1043" s="53">
        <v>-9.5384060000000007E-2</v>
      </c>
      <c r="BT1043" s="53">
        <v>-7.8988660000000002E-2</v>
      </c>
      <c r="BU1043" s="53">
        <v>-6.5910679999999999E-2</v>
      </c>
      <c r="BV1043" s="53">
        <v>-5.0508600000000001E-2</v>
      </c>
      <c r="BW1043" s="53">
        <v>-4.0878709999999999E-2</v>
      </c>
      <c r="BX1043" s="53">
        <v>-4.0770189999999998E-2</v>
      </c>
      <c r="BY1043" s="53">
        <v>-6.0169590000000002E-2</v>
      </c>
      <c r="BZ1043" s="53">
        <v>-6.5461130000000006E-2</v>
      </c>
      <c r="CA1043" s="53">
        <v>-5.294426E-2</v>
      </c>
      <c r="CB1043" s="53">
        <v>-4.4517460000000002E-2</v>
      </c>
      <c r="CC1043" s="53">
        <v>-9.6721769999999999E-2</v>
      </c>
      <c r="CD1043" s="53">
        <v>-0.10031901</v>
      </c>
      <c r="CE1043" s="53">
        <v>-0.10580322</v>
      </c>
      <c r="CF1043" s="53">
        <v>-0.10493218</v>
      </c>
      <c r="CG1043" s="53">
        <v>-9.5648179999999999E-2</v>
      </c>
      <c r="CH1043" s="53">
        <v>-9.202341E-2</v>
      </c>
      <c r="CI1043" s="53">
        <v>-7.6087589999999997E-2</v>
      </c>
      <c r="CJ1043" s="53">
        <v>-5.3671030000000002E-2</v>
      </c>
      <c r="CK1043" s="53">
        <v>-4.8504350000000002E-2</v>
      </c>
      <c r="CL1043" s="53">
        <v>-4.1160809999999999E-2</v>
      </c>
      <c r="CM1043" s="53">
        <v>-3.25352E-2</v>
      </c>
      <c r="CN1043" s="53">
        <v>-2.2665060000000001E-2</v>
      </c>
      <c r="CO1043" s="53">
        <v>-3.5087529999999999E-2</v>
      </c>
      <c r="CP1043" s="53">
        <v>-5.168242E-2</v>
      </c>
      <c r="CQ1043" s="53">
        <v>-6.9618479999999996E-2</v>
      </c>
      <c r="CR1043" s="53">
        <v>-5.5084800000000003E-2</v>
      </c>
      <c r="CS1043" s="53">
        <v>-4.283787E-2</v>
      </c>
      <c r="CT1043" s="53">
        <v>-2.7975409999999999E-2</v>
      </c>
      <c r="CU1043" s="53">
        <v>-1.868413E-2</v>
      </c>
      <c r="CV1043" s="53">
        <v>-1.8086850000000002E-2</v>
      </c>
      <c r="CW1043" s="53">
        <v>-3.9265109999999999E-2</v>
      </c>
      <c r="CX1043" s="53">
        <v>-4.9439709999999998E-2</v>
      </c>
      <c r="CY1043" s="53">
        <v>-3.7195100000000002E-2</v>
      </c>
      <c r="CZ1043" s="53">
        <v>-2.971917E-2</v>
      </c>
      <c r="DA1043" s="53">
        <v>-7.8544849999999999E-2</v>
      </c>
      <c r="DB1043" s="53">
        <v>-8.2094239999999999E-2</v>
      </c>
      <c r="DC1043" s="53">
        <v>-8.7025409999999997E-2</v>
      </c>
      <c r="DD1043" s="53">
        <v>-8.5051520000000005E-2</v>
      </c>
      <c r="DE1043" s="53">
        <v>-7.5154659999999998E-2</v>
      </c>
      <c r="DF1043" s="53">
        <v>-7.2172169999999994E-2</v>
      </c>
      <c r="DG1043" s="53">
        <v>-5.6729540000000002E-2</v>
      </c>
      <c r="DH1043" s="53">
        <v>-3.4685170000000001E-2</v>
      </c>
      <c r="DI1043" s="53">
        <v>-3.0281590000000001E-2</v>
      </c>
      <c r="DJ1043" s="53">
        <v>-2.2783210000000002E-2</v>
      </c>
      <c r="DK1043" s="53">
        <v>-1.4024969999999999E-2</v>
      </c>
      <c r="DL1043" s="53">
        <v>-9.8569E-4</v>
      </c>
      <c r="DM1043" s="53">
        <v>-8.8618099999999995E-3</v>
      </c>
      <c r="DN1043" s="53">
        <v>-2.5125689999999999E-2</v>
      </c>
      <c r="DO1043" s="53">
        <v>-4.3852919999999997E-2</v>
      </c>
      <c r="DP1043" s="53">
        <v>-3.1180960000000001E-2</v>
      </c>
      <c r="DQ1043" s="53">
        <v>-1.9765080000000001E-2</v>
      </c>
      <c r="DR1043" s="53">
        <v>-5.4422200000000002E-3</v>
      </c>
      <c r="DS1043" s="53">
        <v>3.51046E-3</v>
      </c>
      <c r="DT1043" s="53">
        <v>4.59648E-3</v>
      </c>
      <c r="DU1043" s="53">
        <v>-1.8360640000000001E-2</v>
      </c>
      <c r="DV1043" s="53">
        <v>-3.3418299999999998E-2</v>
      </c>
      <c r="DW1043" s="53">
        <v>-2.1445949999999998E-2</v>
      </c>
      <c r="DX1043" s="53">
        <v>-1.4920879999999999E-2</v>
      </c>
      <c r="DY1043" s="53">
        <v>-5.2300329999999999E-2</v>
      </c>
      <c r="DZ1043" s="53">
        <v>-5.5780540000000003E-2</v>
      </c>
      <c r="EA1043" s="53">
        <v>-5.9913189999999998E-2</v>
      </c>
      <c r="EB1043" s="53">
        <v>-5.6346979999999998E-2</v>
      </c>
      <c r="EC1043" s="53">
        <v>-4.556528E-2</v>
      </c>
      <c r="ED1043" s="53">
        <v>-4.3510130000000001E-2</v>
      </c>
      <c r="EE1043" s="53">
        <v>-2.8779590000000001E-2</v>
      </c>
      <c r="EF1043" s="53">
        <v>-7.2726099999999997E-3</v>
      </c>
      <c r="EG1043" s="53">
        <v>-3.97081E-3</v>
      </c>
      <c r="EH1043" s="53">
        <v>3.7511300000000001E-3</v>
      </c>
      <c r="EI1043" s="53">
        <v>1.2700889999999999E-2</v>
      </c>
      <c r="EJ1043" s="53">
        <v>3.0315870000000002E-2</v>
      </c>
      <c r="EK1043" s="53">
        <v>2.9003959999999999E-2</v>
      </c>
      <c r="EL1043" s="53">
        <v>1.321802E-2</v>
      </c>
      <c r="EM1043" s="53">
        <v>-6.6515599999999999E-3</v>
      </c>
      <c r="EN1043" s="53">
        <v>3.3324100000000001E-3</v>
      </c>
      <c r="EO1043" s="53">
        <v>1.354838E-2</v>
      </c>
      <c r="EP1043" s="53">
        <v>2.7092120000000001E-2</v>
      </c>
      <c r="EQ1043" s="53">
        <v>3.5555919999999998E-2</v>
      </c>
      <c r="ER1043" s="53">
        <v>3.7347610000000003E-2</v>
      </c>
      <c r="ES1043" s="53">
        <v>1.18221E-2</v>
      </c>
      <c r="ET1043" s="53">
        <v>-1.028593E-2</v>
      </c>
      <c r="EU1043" s="53">
        <v>1.2933300000000001E-3</v>
      </c>
      <c r="EV1043" s="53">
        <v>6.4454999999999998E-3</v>
      </c>
      <c r="EW1043" s="53">
        <v>80.757130000000004</v>
      </c>
      <c r="EX1043" s="53">
        <v>78.6965</v>
      </c>
      <c r="EY1043" s="53">
        <v>76.615549999999999</v>
      </c>
      <c r="EZ1043" s="53">
        <v>74.713419999999999</v>
      </c>
      <c r="FA1043" s="53">
        <v>73.397379999999998</v>
      </c>
      <c r="FB1043" s="53">
        <v>72.230519999999999</v>
      </c>
      <c r="FC1043" s="53">
        <v>72.141199999999998</v>
      </c>
      <c r="FD1043" s="53">
        <v>74.569370000000006</v>
      </c>
      <c r="FE1043" s="53">
        <v>78.150890000000004</v>
      </c>
      <c r="FF1043" s="53">
        <v>81.880459999999999</v>
      </c>
      <c r="FG1043" s="53">
        <v>85.504559999999998</v>
      </c>
      <c r="FH1043" s="53">
        <v>88.70429</v>
      </c>
      <c r="FI1043" s="53">
        <v>91.77252</v>
      </c>
      <c r="FJ1043" s="53">
        <v>94.687569999999994</v>
      </c>
      <c r="FK1043" s="53">
        <v>96.97833</v>
      </c>
      <c r="FL1043" s="53">
        <v>98.594260000000006</v>
      </c>
      <c r="FM1043" s="53">
        <v>99.312619999999995</v>
      </c>
      <c r="FN1043" s="53">
        <v>98.842640000000003</v>
      </c>
      <c r="FO1043" s="53">
        <v>96.698589999999996</v>
      </c>
      <c r="FP1043" s="53">
        <v>94.774609999999996</v>
      </c>
      <c r="FQ1043" s="53">
        <v>91.956100000000006</v>
      </c>
      <c r="FR1043" s="53">
        <v>88.322879999999998</v>
      </c>
      <c r="FS1043" s="53">
        <v>84.786959999999993</v>
      </c>
      <c r="FT1043" s="53">
        <v>81.557209999999998</v>
      </c>
      <c r="FU1043" s="53">
        <v>328.93329999999997</v>
      </c>
      <c r="FV1043" s="53">
        <v>947.75509999999997</v>
      </c>
      <c r="FW1043" s="53">
        <v>22.307860000000002</v>
      </c>
      <c r="FX1043" s="53">
        <v>1</v>
      </c>
    </row>
    <row r="1044" spans="1:180" x14ac:dyDescent="0.3">
      <c r="A1044" t="s">
        <v>174</v>
      </c>
      <c r="B1044" t="s">
        <v>252</v>
      </c>
      <c r="C1044" t="s">
        <v>0</v>
      </c>
      <c r="D1044" t="s">
        <v>248</v>
      </c>
      <c r="E1044" t="s">
        <v>190</v>
      </c>
      <c r="F1044" t="s">
        <v>230</v>
      </c>
      <c r="G1044" t="s">
        <v>242</v>
      </c>
      <c r="H1044" s="53">
        <v>93</v>
      </c>
      <c r="I1044" s="53">
        <v>0.17660039999999999</v>
      </c>
      <c r="J1044" s="53">
        <v>0.17137231</v>
      </c>
      <c r="K1044" s="53">
        <v>0.16015223000000001</v>
      </c>
      <c r="L1044" s="53">
        <v>0.1441712</v>
      </c>
      <c r="M1044" s="53">
        <v>0.12717611000000001</v>
      </c>
      <c r="N1044" s="53">
        <v>0.12757246999999999</v>
      </c>
      <c r="O1044" s="53">
        <v>0.14988716999999999</v>
      </c>
      <c r="P1044" s="53">
        <v>0.15626994999999999</v>
      </c>
      <c r="Q1044" s="53">
        <v>0.18977366000000001</v>
      </c>
      <c r="R1044" s="53">
        <v>0.19809102000000001</v>
      </c>
      <c r="S1044" s="53">
        <v>0.21187362000000001</v>
      </c>
      <c r="T1044" s="53">
        <v>0.19690015999999999</v>
      </c>
      <c r="U1044" s="53">
        <v>0.18069816</v>
      </c>
      <c r="V1044" s="53">
        <v>0.16588484000000001</v>
      </c>
      <c r="W1044" s="53">
        <v>0.1526662</v>
      </c>
      <c r="X1044" s="53">
        <v>0.14468243</v>
      </c>
      <c r="Y1044" s="53">
        <v>0.12514368000000001</v>
      </c>
      <c r="Z1044" s="53">
        <v>0.11911077</v>
      </c>
      <c r="AA1044" s="53">
        <v>0.12289699</v>
      </c>
      <c r="AB1044" s="53">
        <v>0.11839411</v>
      </c>
      <c r="AC1044" s="53">
        <v>0.12956128</v>
      </c>
      <c r="AD1044" s="53">
        <v>0.12273842</v>
      </c>
      <c r="AE1044" s="53">
        <v>0.12764185</v>
      </c>
      <c r="AF1044" s="53">
        <v>0.13064882</v>
      </c>
      <c r="AG1044" s="53">
        <v>-6.6863690000000003E-2</v>
      </c>
      <c r="AH1044" s="53">
        <v>-6.6777169999999997E-2</v>
      </c>
      <c r="AI1044" s="53">
        <v>-7.6044210000000001E-2</v>
      </c>
      <c r="AJ1044" s="53">
        <v>-9.3412270000000006E-2</v>
      </c>
      <c r="AK1044" s="53">
        <v>-0.11651896</v>
      </c>
      <c r="AL1044" s="53">
        <v>-0.11707612000000001</v>
      </c>
      <c r="AM1044" s="53">
        <v>-9.1654920000000001E-2</v>
      </c>
      <c r="AN1044" s="53">
        <v>-0.10088649</v>
      </c>
      <c r="AO1044" s="53">
        <v>-7.479616E-2</v>
      </c>
      <c r="AP1044" s="53">
        <v>-6.1314750000000001E-2</v>
      </c>
      <c r="AQ1044" s="53">
        <v>-3.513691E-2</v>
      </c>
      <c r="AR1044" s="53">
        <v>-5.0162949999999998E-2</v>
      </c>
      <c r="AS1044" s="53">
        <v>-6.5580540000000007E-2</v>
      </c>
      <c r="AT1044" s="53">
        <v>-8.1406729999999997E-2</v>
      </c>
      <c r="AU1044" s="53">
        <v>-8.5290379999999999E-2</v>
      </c>
      <c r="AV1044" s="53">
        <v>-7.6387490000000002E-2</v>
      </c>
      <c r="AW1044" s="53">
        <v>-7.9441629999999999E-2</v>
      </c>
      <c r="AX1044" s="53">
        <v>-7.7842010000000003E-2</v>
      </c>
      <c r="AY1044" s="53">
        <v>-7.6071169999999994E-2</v>
      </c>
      <c r="AZ1044" s="53">
        <v>-7.3987040000000004E-2</v>
      </c>
      <c r="BA1044" s="53">
        <v>-7.739704E-2</v>
      </c>
      <c r="BB1044" s="53">
        <v>-8.6272879999999996E-2</v>
      </c>
      <c r="BC1044" s="53">
        <v>-8.2916939999999995E-2</v>
      </c>
      <c r="BD1044" s="53">
        <v>-7.8701660000000007E-2</v>
      </c>
      <c r="BE1044" s="53">
        <v>-3.7400950000000002E-2</v>
      </c>
      <c r="BF1044" s="53">
        <v>-3.9011150000000001E-2</v>
      </c>
      <c r="BG1044" s="53">
        <v>-4.7587419999999998E-2</v>
      </c>
      <c r="BH1044" s="53">
        <v>-6.3854900000000006E-2</v>
      </c>
      <c r="BI1044" s="53">
        <v>-8.3692310000000006E-2</v>
      </c>
      <c r="BJ1044" s="53">
        <v>-8.4299040000000006E-2</v>
      </c>
      <c r="BK1044" s="53">
        <v>-6.2630359999999996E-2</v>
      </c>
      <c r="BL1044" s="53">
        <v>-6.9277859999999997E-2</v>
      </c>
      <c r="BM1044" s="53">
        <v>-4.3661150000000003E-2</v>
      </c>
      <c r="BN1044" s="53">
        <v>-3.522405E-2</v>
      </c>
      <c r="BO1044" s="53">
        <v>-1.565517E-2</v>
      </c>
      <c r="BP1044" s="53">
        <v>-2.9137119999999999E-2</v>
      </c>
      <c r="BQ1044" s="53">
        <v>-4.0961650000000002E-2</v>
      </c>
      <c r="BR1044" s="53">
        <v>-5.3772E-2</v>
      </c>
      <c r="BS1044" s="53">
        <v>-5.7027479999999998E-2</v>
      </c>
      <c r="BT1044" s="53">
        <v>-5.0044669999999999E-2</v>
      </c>
      <c r="BU1044" s="53">
        <v>-5.4620509999999997E-2</v>
      </c>
      <c r="BV1044" s="53">
        <v>-5.2352200000000002E-2</v>
      </c>
      <c r="BW1044" s="53">
        <v>-4.8449350000000002E-2</v>
      </c>
      <c r="BX1044" s="53">
        <v>-4.7386650000000002E-2</v>
      </c>
      <c r="BY1044" s="53">
        <v>-5.1016449999999998E-2</v>
      </c>
      <c r="BZ1044" s="53">
        <v>-6.2715580000000007E-2</v>
      </c>
      <c r="CA1044" s="53">
        <v>-6.107812E-2</v>
      </c>
      <c r="CB1044" s="53">
        <v>-5.68134E-2</v>
      </c>
      <c r="CC1044" s="53">
        <v>-1.6995150000000001E-2</v>
      </c>
      <c r="CD1044" s="53">
        <v>-1.978048E-2</v>
      </c>
      <c r="CE1044" s="53">
        <v>-2.787833E-2</v>
      </c>
      <c r="CF1044" s="53">
        <v>-4.3383570000000003E-2</v>
      </c>
      <c r="CG1044" s="53">
        <v>-6.0956669999999998E-2</v>
      </c>
      <c r="CH1044" s="53">
        <v>-6.1597760000000001E-2</v>
      </c>
      <c r="CI1044" s="53">
        <v>-4.2528040000000003E-2</v>
      </c>
      <c r="CJ1044" s="53">
        <v>-4.7385789999999997E-2</v>
      </c>
      <c r="CK1044" s="53">
        <v>-2.209713E-2</v>
      </c>
      <c r="CL1044" s="53">
        <v>-1.7153700000000001E-2</v>
      </c>
      <c r="CM1044" s="53">
        <v>-2.1621800000000001E-3</v>
      </c>
      <c r="CN1044" s="53">
        <v>-1.4574699999999999E-2</v>
      </c>
      <c r="CO1044" s="53">
        <v>-2.3910689999999998E-2</v>
      </c>
      <c r="CP1044" s="53">
        <v>-3.4632259999999998E-2</v>
      </c>
      <c r="CQ1044" s="53">
        <v>-3.745267E-2</v>
      </c>
      <c r="CR1044" s="53">
        <v>-3.1799689999999999E-2</v>
      </c>
      <c r="CS1044" s="53">
        <v>-3.7429480000000001E-2</v>
      </c>
      <c r="CT1044" s="53">
        <v>-3.4698039999999999E-2</v>
      </c>
      <c r="CU1044" s="53">
        <v>-2.931856E-2</v>
      </c>
      <c r="CV1044" s="53">
        <v>-2.8963300000000001E-2</v>
      </c>
      <c r="CW1044" s="53">
        <v>-3.2745339999999998E-2</v>
      </c>
      <c r="CX1044" s="53">
        <v>-4.6399860000000001E-2</v>
      </c>
      <c r="CY1044" s="53">
        <v>-4.595262E-2</v>
      </c>
      <c r="CZ1044" s="53">
        <v>-4.1653669999999997E-2</v>
      </c>
      <c r="DA1044" s="53">
        <v>3.4106599999999998E-3</v>
      </c>
      <c r="DB1044" s="53">
        <v>-5.4980999999999997E-4</v>
      </c>
      <c r="DC1044" s="53">
        <v>-8.1692499999999994E-3</v>
      </c>
      <c r="DD1044" s="53">
        <v>-2.2912229999999999E-2</v>
      </c>
      <c r="DE1044" s="53">
        <v>-3.8221039999999998E-2</v>
      </c>
      <c r="DF1044" s="53">
        <v>-3.8896470000000002E-2</v>
      </c>
      <c r="DG1044" s="53">
        <v>-2.242572E-2</v>
      </c>
      <c r="DH1044" s="53">
        <v>-2.5493729999999999E-2</v>
      </c>
      <c r="DI1044" s="53">
        <v>-5.3311000000000005E-4</v>
      </c>
      <c r="DJ1044" s="53">
        <v>9.1664999999999997E-4</v>
      </c>
      <c r="DK1044" s="53">
        <v>1.13308E-2</v>
      </c>
      <c r="DL1044" s="53">
        <v>-1.2269999999999999E-5</v>
      </c>
      <c r="DM1044" s="53">
        <v>-6.8597299999999996E-3</v>
      </c>
      <c r="DN1044" s="53">
        <v>-1.5492529999999999E-2</v>
      </c>
      <c r="DO1044" s="53">
        <v>-1.7877870000000001E-2</v>
      </c>
      <c r="DP1044" s="53">
        <v>-1.3554729999999999E-2</v>
      </c>
      <c r="DQ1044" s="53">
        <v>-2.023846E-2</v>
      </c>
      <c r="DR1044" s="53">
        <v>-1.7043880000000001E-2</v>
      </c>
      <c r="DS1044" s="53">
        <v>-1.0187770000000001E-2</v>
      </c>
      <c r="DT1044" s="53">
        <v>-1.0539939999999999E-2</v>
      </c>
      <c r="DU1044" s="53">
        <v>-1.4474219999999999E-2</v>
      </c>
      <c r="DV1044" s="53">
        <v>-3.0084139999999999E-2</v>
      </c>
      <c r="DW1044" s="53">
        <v>-3.082712E-2</v>
      </c>
      <c r="DX1044" s="53">
        <v>-2.6493920000000001E-2</v>
      </c>
      <c r="DY1044" s="53">
        <v>3.2873409999999999E-2</v>
      </c>
      <c r="DZ1044" s="53">
        <v>2.7216219999999999E-2</v>
      </c>
      <c r="EA1044" s="53">
        <v>2.028754E-2</v>
      </c>
      <c r="EB1044" s="53">
        <v>6.64513E-3</v>
      </c>
      <c r="EC1044" s="53">
        <v>-5.3943899999999998E-3</v>
      </c>
      <c r="ED1044" s="53">
        <v>-6.1194300000000004E-3</v>
      </c>
      <c r="EE1044" s="53">
        <v>6.59883E-3</v>
      </c>
      <c r="EF1044" s="53">
        <v>6.1149400000000001E-3</v>
      </c>
      <c r="EG1044" s="53">
        <v>3.0601900000000001E-2</v>
      </c>
      <c r="EH1044" s="53">
        <v>2.7007349999999999E-2</v>
      </c>
      <c r="EI1044" s="53">
        <v>3.0812550000000001E-2</v>
      </c>
      <c r="EJ1044" s="53">
        <v>2.1013560000000001E-2</v>
      </c>
      <c r="EK1044" s="53">
        <v>1.7759170000000001E-2</v>
      </c>
      <c r="EL1044" s="53">
        <v>1.214222E-2</v>
      </c>
      <c r="EM1044" s="53">
        <v>1.038503E-2</v>
      </c>
      <c r="EN1044" s="53">
        <v>1.27881E-2</v>
      </c>
      <c r="EO1044" s="53">
        <v>4.5826699999999996E-3</v>
      </c>
      <c r="EP1044" s="53">
        <v>8.4459300000000008E-3</v>
      </c>
      <c r="EQ1044" s="53">
        <v>1.743405E-2</v>
      </c>
      <c r="ER1044" s="53">
        <v>1.6060459999999999E-2</v>
      </c>
      <c r="ES1044" s="53">
        <v>1.190636E-2</v>
      </c>
      <c r="ET1044" s="53">
        <v>-6.5268399999999999E-3</v>
      </c>
      <c r="EU1044" s="53">
        <v>-8.9882999999999994E-3</v>
      </c>
      <c r="EV1044" s="53">
        <v>-4.60568E-3</v>
      </c>
      <c r="EW1044" s="53">
        <v>75.593639999999994</v>
      </c>
      <c r="EX1044" s="53">
        <v>73.517099999999999</v>
      </c>
      <c r="EY1044" s="53">
        <v>71.718760000000003</v>
      </c>
      <c r="EZ1044" s="53">
        <v>70.584149999999994</v>
      </c>
      <c r="FA1044" s="53">
        <v>69.551640000000006</v>
      </c>
      <c r="FB1044" s="53">
        <v>68.056889999999996</v>
      </c>
      <c r="FC1044" s="53">
        <v>66.593119999999999</v>
      </c>
      <c r="FD1044" s="53">
        <v>66.869290000000007</v>
      </c>
      <c r="FE1044" s="53">
        <v>69.958349999999996</v>
      </c>
      <c r="FF1044" s="53">
        <v>74.716390000000004</v>
      </c>
      <c r="FG1044" s="53">
        <v>79.202510000000004</v>
      </c>
      <c r="FH1044" s="53">
        <v>82.952259999999995</v>
      </c>
      <c r="FI1044" s="53">
        <v>86.516760000000005</v>
      </c>
      <c r="FJ1044" s="53">
        <v>89.419569999999993</v>
      </c>
      <c r="FK1044" s="53">
        <v>91.684219999999996</v>
      </c>
      <c r="FL1044" s="53">
        <v>92.614630000000005</v>
      </c>
      <c r="FM1044" s="53">
        <v>92.898750000000007</v>
      </c>
      <c r="FN1044" s="53">
        <v>92.149850000000001</v>
      </c>
      <c r="FO1044" s="53">
        <v>90.554689999999994</v>
      </c>
      <c r="FP1044" s="53">
        <v>87.863699999999994</v>
      </c>
      <c r="FQ1044" s="53">
        <v>84.967830000000006</v>
      </c>
      <c r="FR1044" s="53">
        <v>82.454790000000003</v>
      </c>
      <c r="FS1044" s="53">
        <v>80.203689999999995</v>
      </c>
      <c r="FT1044" s="53">
        <v>77.960040000000006</v>
      </c>
      <c r="FU1044" s="53">
        <v>328.06670000000003</v>
      </c>
      <c r="FV1044" s="53">
        <v>689.86580000000004</v>
      </c>
      <c r="FW1044" s="53">
        <v>19.56325</v>
      </c>
      <c r="FX1044" s="53">
        <v>1</v>
      </c>
    </row>
    <row r="1045" spans="1:180" x14ac:dyDescent="0.3">
      <c r="A1045" t="s">
        <v>174</v>
      </c>
      <c r="B1045" t="s">
        <v>252</v>
      </c>
      <c r="C1045" t="s">
        <v>0</v>
      </c>
      <c r="D1045" t="s">
        <v>227</v>
      </c>
      <c r="E1045" t="s">
        <v>188</v>
      </c>
      <c r="F1045" t="s">
        <v>230</v>
      </c>
      <c r="G1045" t="s">
        <v>242</v>
      </c>
      <c r="H1045" s="53">
        <v>93</v>
      </c>
      <c r="I1045" s="53">
        <v>0.27516438999999998</v>
      </c>
      <c r="J1045" s="53">
        <v>0.2588628</v>
      </c>
      <c r="K1045" s="53">
        <v>0.23453782000000001</v>
      </c>
      <c r="L1045" s="53">
        <v>0.23253413000000001</v>
      </c>
      <c r="M1045" s="53">
        <v>0.22553849000000001</v>
      </c>
      <c r="N1045" s="53">
        <v>0.22825818</v>
      </c>
      <c r="O1045" s="53">
        <v>0.26100058999999998</v>
      </c>
      <c r="P1045" s="53">
        <v>0.27814654</v>
      </c>
      <c r="Q1045" s="53">
        <v>0.30453565999999999</v>
      </c>
      <c r="R1045" s="53">
        <v>0.30854284999999998</v>
      </c>
      <c r="S1045" s="53">
        <v>0.32445290999999998</v>
      </c>
      <c r="T1045" s="53">
        <v>0.32278848999999998</v>
      </c>
      <c r="U1045" s="53">
        <v>0.31056689999999998</v>
      </c>
      <c r="V1045" s="53">
        <v>0.30788617000000001</v>
      </c>
      <c r="W1045" s="53">
        <v>0.31028194999999997</v>
      </c>
      <c r="X1045" s="53">
        <v>0.29063514000000001</v>
      </c>
      <c r="Y1045" s="53">
        <v>0.28746839000000002</v>
      </c>
      <c r="Z1045" s="53">
        <v>0.27815947000000002</v>
      </c>
      <c r="AA1045" s="53">
        <v>0.29058250000000002</v>
      </c>
      <c r="AB1045" s="53">
        <v>0.29481585999999999</v>
      </c>
      <c r="AC1045" s="53">
        <v>0.31232469000000002</v>
      </c>
      <c r="AD1045" s="53">
        <v>0.32113086000000002</v>
      </c>
      <c r="AE1045" s="53">
        <v>0.33151663999999997</v>
      </c>
      <c r="AF1045" s="53">
        <v>0.31772054999999999</v>
      </c>
      <c r="AG1045" s="53">
        <v>-8.4238499999999994E-2</v>
      </c>
      <c r="AH1045" s="53">
        <v>-9.1028970000000001E-2</v>
      </c>
      <c r="AI1045" s="53">
        <v>-0.11353244999999999</v>
      </c>
      <c r="AJ1045" s="53">
        <v>-0.11605525999999999</v>
      </c>
      <c r="AK1045" s="53">
        <v>-0.12594627</v>
      </c>
      <c r="AL1045" s="53">
        <v>-0.12890124999999999</v>
      </c>
      <c r="AM1045" s="53">
        <v>-0.10120232</v>
      </c>
      <c r="AN1045" s="53">
        <v>-0.10634531</v>
      </c>
      <c r="AO1045" s="53">
        <v>-8.7338319999999997E-2</v>
      </c>
      <c r="AP1045" s="53">
        <v>-9.069924E-2</v>
      </c>
      <c r="AQ1045" s="53">
        <v>-8.1140859999999995E-2</v>
      </c>
      <c r="AR1045" s="53">
        <v>-8.9606050000000007E-2</v>
      </c>
      <c r="AS1045" s="53">
        <v>-9.7769599999999998E-2</v>
      </c>
      <c r="AT1045" s="53">
        <v>-9.8629939999999999E-2</v>
      </c>
      <c r="AU1045" s="53">
        <v>-7.7783669999999999E-2</v>
      </c>
      <c r="AV1045" s="53">
        <v>-7.1106740000000002E-2</v>
      </c>
      <c r="AW1045" s="53">
        <v>-5.3193480000000001E-2</v>
      </c>
      <c r="AX1045" s="53">
        <v>-4.955884E-2</v>
      </c>
      <c r="AY1045" s="53">
        <v>-3.2333679999999997E-2</v>
      </c>
      <c r="AZ1045" s="53">
        <v>-2.9528990000000001E-2</v>
      </c>
      <c r="BA1045" s="53">
        <v>-4.1234310000000003E-2</v>
      </c>
      <c r="BB1045" s="53">
        <v>-6.0594910000000002E-2</v>
      </c>
      <c r="BC1045" s="53">
        <v>-6.3864199999999996E-2</v>
      </c>
      <c r="BD1045" s="53">
        <v>-6.8806510000000001E-2</v>
      </c>
      <c r="BE1045" s="53">
        <v>-6.0399620000000001E-2</v>
      </c>
      <c r="BF1045" s="53">
        <v>-7.0107299999999997E-2</v>
      </c>
      <c r="BG1045" s="53">
        <v>-9.1459960000000007E-2</v>
      </c>
      <c r="BH1045" s="53">
        <v>-9.2955540000000003E-2</v>
      </c>
      <c r="BI1045" s="53">
        <v>-0.10228596</v>
      </c>
      <c r="BJ1045" s="53">
        <v>-0.10453367</v>
      </c>
      <c r="BK1045" s="53">
        <v>-8.1758319999999995E-2</v>
      </c>
      <c r="BL1045" s="53">
        <v>-8.6162909999999995E-2</v>
      </c>
      <c r="BM1045" s="53">
        <v>-6.7204379999999994E-2</v>
      </c>
      <c r="BN1045" s="53">
        <v>-6.9206439999999994E-2</v>
      </c>
      <c r="BO1045" s="53">
        <v>-5.7825179999999997E-2</v>
      </c>
      <c r="BP1045" s="53">
        <v>-6.4332970000000003E-2</v>
      </c>
      <c r="BQ1045" s="53">
        <v>-7.1416889999999997E-2</v>
      </c>
      <c r="BR1045" s="53">
        <v>-7.2057529999999995E-2</v>
      </c>
      <c r="BS1045" s="53">
        <v>-5.2014209999999998E-2</v>
      </c>
      <c r="BT1045" s="53">
        <v>-4.7098139999999997E-2</v>
      </c>
      <c r="BU1045" s="53">
        <v>-2.9464859999999999E-2</v>
      </c>
      <c r="BV1045" s="53">
        <v>-2.6138999999999999E-2</v>
      </c>
      <c r="BW1045" s="53">
        <v>-8.7712099999999998E-3</v>
      </c>
      <c r="BX1045" s="53">
        <v>-6.0646399999999996E-3</v>
      </c>
      <c r="BY1045" s="53">
        <v>-1.7432329999999999E-2</v>
      </c>
      <c r="BZ1045" s="53">
        <v>-3.323827E-2</v>
      </c>
      <c r="CA1045" s="53">
        <v>-3.0653260000000002E-2</v>
      </c>
      <c r="CB1045" s="53">
        <v>-3.8569489999999998E-2</v>
      </c>
      <c r="CC1045" s="53">
        <v>-4.388889E-2</v>
      </c>
      <c r="CD1045" s="53">
        <v>-5.5617020000000003E-2</v>
      </c>
      <c r="CE1045" s="53">
        <v>-7.6172610000000002E-2</v>
      </c>
      <c r="CF1045" s="53">
        <v>-7.6956709999999998E-2</v>
      </c>
      <c r="CG1045" s="53">
        <v>-8.5898820000000001E-2</v>
      </c>
      <c r="CH1045" s="53">
        <v>-8.7656780000000004E-2</v>
      </c>
      <c r="CI1045" s="53">
        <v>-6.8291470000000007E-2</v>
      </c>
      <c r="CJ1045" s="53">
        <v>-7.2184670000000006E-2</v>
      </c>
      <c r="CK1045" s="53">
        <v>-5.3259670000000002E-2</v>
      </c>
      <c r="CL1045" s="53">
        <v>-5.4320590000000002E-2</v>
      </c>
      <c r="CM1045" s="53">
        <v>-4.1676810000000002E-2</v>
      </c>
      <c r="CN1045" s="53">
        <v>-4.6828920000000003E-2</v>
      </c>
      <c r="CO1045" s="53">
        <v>-5.3165070000000002E-2</v>
      </c>
      <c r="CP1045" s="53">
        <v>-5.3653600000000003E-2</v>
      </c>
      <c r="CQ1045" s="53">
        <v>-3.4166370000000001E-2</v>
      </c>
      <c r="CR1045" s="53">
        <v>-3.046987E-2</v>
      </c>
      <c r="CS1045" s="53">
        <v>-1.3030480000000001E-2</v>
      </c>
      <c r="CT1045" s="53">
        <v>-9.9184900000000003E-3</v>
      </c>
      <c r="CU1045" s="53">
        <v>7.5480800000000004E-3</v>
      </c>
      <c r="CV1045" s="53">
        <v>1.01867E-2</v>
      </c>
      <c r="CW1045" s="53">
        <v>-9.4713999999999996E-4</v>
      </c>
      <c r="CX1045" s="53">
        <v>-1.4291130000000001E-2</v>
      </c>
      <c r="CY1045" s="53">
        <v>-7.6514699999999996E-3</v>
      </c>
      <c r="CZ1045" s="53">
        <v>-1.7627420000000001E-2</v>
      </c>
      <c r="DA1045" s="53">
        <v>-2.737817E-2</v>
      </c>
      <c r="DB1045" s="53">
        <v>-4.1126740000000002E-2</v>
      </c>
      <c r="DC1045" s="53">
        <v>-6.0885269999999998E-2</v>
      </c>
      <c r="DD1045" s="53">
        <v>-6.0957879999999999E-2</v>
      </c>
      <c r="DE1045" s="53">
        <v>-6.9511729999999994E-2</v>
      </c>
      <c r="DF1045" s="53">
        <v>-7.0779869999999995E-2</v>
      </c>
      <c r="DG1045" s="53">
        <v>-5.4824629999999999E-2</v>
      </c>
      <c r="DH1045" s="53">
        <v>-5.8206430000000003E-2</v>
      </c>
      <c r="DI1045" s="53">
        <v>-3.9314969999999998E-2</v>
      </c>
      <c r="DJ1045" s="53">
        <v>-3.9434749999999998E-2</v>
      </c>
      <c r="DK1045" s="53">
        <v>-2.5528430000000001E-2</v>
      </c>
      <c r="DL1045" s="53">
        <v>-2.9324860000000001E-2</v>
      </c>
      <c r="DM1045" s="53">
        <v>-3.491325E-2</v>
      </c>
      <c r="DN1045" s="53">
        <v>-3.5249660000000002E-2</v>
      </c>
      <c r="DO1045" s="53">
        <v>-1.6318510000000001E-2</v>
      </c>
      <c r="DP1045" s="53">
        <v>-1.3841590000000001E-2</v>
      </c>
      <c r="DQ1045" s="53">
        <v>3.4038900000000001E-3</v>
      </c>
      <c r="DR1045" s="53">
        <v>6.3020200000000002E-3</v>
      </c>
      <c r="DS1045" s="53">
        <v>2.3867380000000001E-2</v>
      </c>
      <c r="DT1045" s="53">
        <v>2.6438030000000001E-2</v>
      </c>
      <c r="DU1045" s="53">
        <v>1.5538049999999999E-2</v>
      </c>
      <c r="DV1045" s="53">
        <v>4.6560000000000004E-3</v>
      </c>
      <c r="DW1045" s="53">
        <v>1.5350320000000001E-2</v>
      </c>
      <c r="DX1045" s="53">
        <v>3.3146600000000001E-3</v>
      </c>
      <c r="DY1045" s="53">
        <v>-3.5392900000000001E-3</v>
      </c>
      <c r="DZ1045" s="53">
        <v>-2.020508E-2</v>
      </c>
      <c r="EA1045" s="53">
        <v>-3.8812760000000002E-2</v>
      </c>
      <c r="EB1045" s="53">
        <v>-3.785811E-2</v>
      </c>
      <c r="EC1045" s="53">
        <v>-4.5851370000000002E-2</v>
      </c>
      <c r="ED1045" s="53">
        <v>-4.6412309999999998E-2</v>
      </c>
      <c r="EE1045" s="53">
        <v>-3.5380639999999998E-2</v>
      </c>
      <c r="EF1045" s="53">
        <v>-3.802407E-2</v>
      </c>
      <c r="EG1045" s="53">
        <v>-1.918104E-2</v>
      </c>
      <c r="EH1045" s="53">
        <v>-1.7941950000000002E-2</v>
      </c>
      <c r="EI1045" s="53">
        <v>-2.2127599999999998E-3</v>
      </c>
      <c r="EJ1045" s="53">
        <v>-4.0517900000000004E-3</v>
      </c>
      <c r="EK1045" s="53">
        <v>-8.5605300000000002E-3</v>
      </c>
      <c r="EL1045" s="53">
        <v>-8.6773100000000006E-3</v>
      </c>
      <c r="EM1045" s="53">
        <v>9.4509499999999996E-3</v>
      </c>
      <c r="EN1045" s="53">
        <v>1.0167000000000001E-2</v>
      </c>
      <c r="EO1045" s="53">
        <v>2.7132529999999998E-2</v>
      </c>
      <c r="EP1045" s="53">
        <v>2.9721859999999999E-2</v>
      </c>
      <c r="EQ1045" s="53">
        <v>4.7429850000000003E-2</v>
      </c>
      <c r="ER1045" s="53">
        <v>4.9902380000000003E-2</v>
      </c>
      <c r="ES1045" s="53">
        <v>3.934004E-2</v>
      </c>
      <c r="ET1045" s="53">
        <v>3.2012649999999997E-2</v>
      </c>
      <c r="EU1045" s="53">
        <v>4.856125E-2</v>
      </c>
      <c r="EV1045" s="53">
        <v>3.355168E-2</v>
      </c>
      <c r="EW1045" s="53">
        <v>82.511219999999994</v>
      </c>
      <c r="EX1045" s="53">
        <v>80.395229999999998</v>
      </c>
      <c r="EY1045" s="53">
        <v>78.707930000000005</v>
      </c>
      <c r="EZ1045" s="53">
        <v>77.310599999999994</v>
      </c>
      <c r="FA1045" s="53">
        <v>75.798649999999995</v>
      </c>
      <c r="FB1045" s="53">
        <v>74.63409</v>
      </c>
      <c r="FC1045" s="53">
        <v>74.098820000000003</v>
      </c>
      <c r="FD1045" s="53">
        <v>75.884879999999995</v>
      </c>
      <c r="FE1045" s="53">
        <v>79.507679999999993</v>
      </c>
      <c r="FF1045" s="53">
        <v>83.502679999999998</v>
      </c>
      <c r="FG1045" s="53">
        <v>87.187740000000005</v>
      </c>
      <c r="FH1045" s="53">
        <v>90.754270000000005</v>
      </c>
      <c r="FI1045" s="53">
        <v>93.962350000000001</v>
      </c>
      <c r="FJ1045" s="53">
        <v>96.619029999999995</v>
      </c>
      <c r="FK1045" s="53">
        <v>98.846149999999994</v>
      </c>
      <c r="FL1045" s="53">
        <v>100.572</v>
      </c>
      <c r="FM1045" s="53">
        <v>101.59820000000001</v>
      </c>
      <c r="FN1045" s="53">
        <v>101.5694</v>
      </c>
      <c r="FO1045" s="53">
        <v>100.1497</v>
      </c>
      <c r="FP1045" s="53">
        <v>97.737549999999999</v>
      </c>
      <c r="FQ1045" s="53">
        <v>94.252610000000004</v>
      </c>
      <c r="FR1045" s="53">
        <v>91.299959999999999</v>
      </c>
      <c r="FS1045" s="53">
        <v>88.415289999999999</v>
      </c>
      <c r="FT1045" s="53">
        <v>85.441140000000004</v>
      </c>
      <c r="FU1045" s="53">
        <v>328.87099999999998</v>
      </c>
      <c r="FV1045" s="53">
        <v>1021.441</v>
      </c>
      <c r="FW1045" s="53">
        <v>21.219919999999998</v>
      </c>
      <c r="FX1045" s="53">
        <v>1</v>
      </c>
    </row>
    <row r="1046" spans="1:180" x14ac:dyDescent="0.3">
      <c r="A1046" t="s">
        <v>174</v>
      </c>
      <c r="B1046" t="s">
        <v>252</v>
      </c>
      <c r="C1046" t="s">
        <v>0</v>
      </c>
      <c r="D1046" t="s">
        <v>248</v>
      </c>
      <c r="E1046" t="s">
        <v>189</v>
      </c>
      <c r="F1046" t="s">
        <v>230</v>
      </c>
      <c r="G1046" t="s">
        <v>242</v>
      </c>
      <c r="H1046" s="53">
        <v>93</v>
      </c>
      <c r="I1046" s="53">
        <v>0.22249310999999999</v>
      </c>
      <c r="J1046" s="53">
        <v>0.22212074000000001</v>
      </c>
      <c r="K1046" s="53">
        <v>0.23207591999999999</v>
      </c>
      <c r="L1046" s="53">
        <v>0.22511608</v>
      </c>
      <c r="M1046" s="53">
        <v>0.20624285000000001</v>
      </c>
      <c r="N1046" s="53">
        <v>0.21345666999999999</v>
      </c>
      <c r="O1046" s="53">
        <v>0.20744227000000001</v>
      </c>
      <c r="P1046" s="53">
        <v>0.20989551000000001</v>
      </c>
      <c r="Q1046" s="53">
        <v>0.21623476</v>
      </c>
      <c r="R1046" s="53">
        <v>0.21582035999999999</v>
      </c>
      <c r="S1046" s="53">
        <v>0.20725022000000001</v>
      </c>
      <c r="T1046" s="53">
        <v>0.20064424</v>
      </c>
      <c r="U1046" s="53">
        <v>0.18781312999999999</v>
      </c>
      <c r="V1046" s="53">
        <v>0.20186403</v>
      </c>
      <c r="W1046" s="53">
        <v>0.20643759</v>
      </c>
      <c r="X1046" s="53">
        <v>0.19413991999999999</v>
      </c>
      <c r="Y1046" s="53">
        <v>0.17642052999999999</v>
      </c>
      <c r="Z1046" s="53">
        <v>0.17115367000000001</v>
      </c>
      <c r="AA1046" s="53">
        <v>0.17387113000000001</v>
      </c>
      <c r="AB1046" s="53">
        <v>0.17338492</v>
      </c>
      <c r="AC1046" s="53">
        <v>0.14462114000000001</v>
      </c>
      <c r="AD1046" s="53">
        <v>0.13889011000000001</v>
      </c>
      <c r="AE1046" s="53">
        <v>0.1346029</v>
      </c>
      <c r="AF1046" s="53">
        <v>0.13648466000000001</v>
      </c>
      <c r="AG1046" s="53">
        <v>-6.6117839999999997E-2</v>
      </c>
      <c r="AH1046" s="53">
        <v>-6.2539510000000006E-2</v>
      </c>
      <c r="AI1046" s="53">
        <v>-5.0148560000000002E-2</v>
      </c>
      <c r="AJ1046" s="53">
        <v>-5.5992769999999997E-2</v>
      </c>
      <c r="AK1046" s="53">
        <v>-8.3664039999999995E-2</v>
      </c>
      <c r="AL1046" s="53">
        <v>-8.1862299999999999E-2</v>
      </c>
      <c r="AM1046" s="53">
        <v>-8.6427169999999998E-2</v>
      </c>
      <c r="AN1046" s="53">
        <v>-9.2443070000000002E-2</v>
      </c>
      <c r="AO1046" s="53">
        <v>-9.6182550000000006E-2</v>
      </c>
      <c r="AP1046" s="53">
        <v>-9.9591559999999996E-2</v>
      </c>
      <c r="AQ1046" s="53">
        <v>-0.1042078</v>
      </c>
      <c r="AR1046" s="53">
        <v>-0.10457413</v>
      </c>
      <c r="AS1046" s="53">
        <v>-0.11992629</v>
      </c>
      <c r="AT1046" s="53">
        <v>-0.10534109999999999</v>
      </c>
      <c r="AU1046" s="53">
        <v>-8.8944899999999993E-2</v>
      </c>
      <c r="AV1046" s="53">
        <v>-8.6913249999999997E-2</v>
      </c>
      <c r="AW1046" s="53">
        <v>-8.5679359999999996E-2</v>
      </c>
      <c r="AX1046" s="53">
        <v>-7.4893029999999999E-2</v>
      </c>
      <c r="AY1046" s="53">
        <v>-6.7175399999999996E-2</v>
      </c>
      <c r="AZ1046" s="53">
        <v>-6.9531019999999999E-2</v>
      </c>
      <c r="BA1046" s="53">
        <v>-0.12751100000000001</v>
      </c>
      <c r="BB1046" s="53">
        <v>-0.14285395000000001</v>
      </c>
      <c r="BC1046" s="53">
        <v>-0.1470263</v>
      </c>
      <c r="BD1046" s="53">
        <v>-0.13828346999999999</v>
      </c>
      <c r="BE1046" s="53">
        <v>-4.4853289999999997E-2</v>
      </c>
      <c r="BF1046" s="53">
        <v>-4.1573859999999997E-2</v>
      </c>
      <c r="BG1046" s="53">
        <v>-2.8116490000000001E-2</v>
      </c>
      <c r="BH1046" s="53">
        <v>-3.4091099999999999E-2</v>
      </c>
      <c r="BI1046" s="53">
        <v>-5.9059729999999998E-2</v>
      </c>
      <c r="BJ1046" s="53">
        <v>-5.40589E-2</v>
      </c>
      <c r="BK1046" s="53">
        <v>-6.2369519999999998E-2</v>
      </c>
      <c r="BL1046" s="53">
        <v>-6.6909440000000001E-2</v>
      </c>
      <c r="BM1046" s="53">
        <v>-6.5673609999999993E-2</v>
      </c>
      <c r="BN1046" s="53">
        <v>-6.5278840000000005E-2</v>
      </c>
      <c r="BO1046" s="53">
        <v>-7.1436650000000004E-2</v>
      </c>
      <c r="BP1046" s="53">
        <v>-7.3663930000000002E-2</v>
      </c>
      <c r="BQ1046" s="53">
        <v>-8.586742E-2</v>
      </c>
      <c r="BR1046" s="53">
        <v>-7.06262E-2</v>
      </c>
      <c r="BS1046" s="53">
        <v>-5.507252E-2</v>
      </c>
      <c r="BT1046" s="53">
        <v>-5.5053270000000001E-2</v>
      </c>
      <c r="BU1046" s="53">
        <v>-5.456623E-2</v>
      </c>
      <c r="BV1046" s="53">
        <v>-4.470263E-2</v>
      </c>
      <c r="BW1046" s="53">
        <v>-3.8047440000000002E-2</v>
      </c>
      <c r="BX1046" s="53">
        <v>-3.8638060000000002E-2</v>
      </c>
      <c r="BY1046" s="53">
        <v>-9.1228190000000001E-2</v>
      </c>
      <c r="BZ1046" s="53">
        <v>-0.10818299000000001</v>
      </c>
      <c r="CA1046" s="53">
        <v>-0.11403623</v>
      </c>
      <c r="CB1046" s="53">
        <v>-0.10678483</v>
      </c>
      <c r="CC1046" s="53">
        <v>-3.0125530000000001E-2</v>
      </c>
      <c r="CD1046" s="53">
        <v>-2.705312E-2</v>
      </c>
      <c r="CE1046" s="53">
        <v>-1.285714E-2</v>
      </c>
      <c r="CF1046" s="53">
        <v>-1.8922080000000001E-2</v>
      </c>
      <c r="CG1046" s="53">
        <v>-4.201887E-2</v>
      </c>
      <c r="CH1046" s="53">
        <v>-3.4802350000000003E-2</v>
      </c>
      <c r="CI1046" s="53">
        <v>-4.570726E-2</v>
      </c>
      <c r="CJ1046" s="53">
        <v>-4.9224919999999998E-2</v>
      </c>
      <c r="CK1046" s="53">
        <v>-4.4543199999999998E-2</v>
      </c>
      <c r="CL1046" s="53">
        <v>-4.1513939999999999E-2</v>
      </c>
      <c r="CM1046" s="53">
        <v>-4.8739459999999998E-2</v>
      </c>
      <c r="CN1046" s="53">
        <v>-5.2255620000000003E-2</v>
      </c>
      <c r="CO1046" s="53">
        <v>-6.2278350000000003E-2</v>
      </c>
      <c r="CP1046" s="53">
        <v>-4.6582789999999999E-2</v>
      </c>
      <c r="CQ1046" s="53">
        <v>-3.1612620000000001E-2</v>
      </c>
      <c r="CR1046" s="53">
        <v>-3.298715E-2</v>
      </c>
      <c r="CS1046" s="53">
        <v>-3.3017379999999999E-2</v>
      </c>
      <c r="CT1046" s="53">
        <v>-2.3792850000000001E-2</v>
      </c>
      <c r="CU1046" s="53">
        <v>-1.7873509999999999E-2</v>
      </c>
      <c r="CV1046" s="53">
        <v>-1.724169E-2</v>
      </c>
      <c r="CW1046" s="53">
        <v>-6.6098859999999995E-2</v>
      </c>
      <c r="CX1046" s="53">
        <v>-8.4170079999999994E-2</v>
      </c>
      <c r="CY1046" s="53">
        <v>-9.1187340000000006E-2</v>
      </c>
      <c r="CZ1046" s="53">
        <v>-8.496898E-2</v>
      </c>
      <c r="DA1046" s="53">
        <v>-1.539777E-2</v>
      </c>
      <c r="DB1046" s="53">
        <v>-1.2532379999999999E-2</v>
      </c>
      <c r="DC1046" s="53">
        <v>2.4022000000000002E-3</v>
      </c>
      <c r="DD1046" s="53">
        <v>-3.75305E-3</v>
      </c>
      <c r="DE1046" s="53">
        <v>-2.4978009999999998E-2</v>
      </c>
      <c r="DF1046" s="53">
        <v>-1.55458E-2</v>
      </c>
      <c r="DG1046" s="53">
        <v>-2.9045000000000001E-2</v>
      </c>
      <c r="DH1046" s="53">
        <v>-3.1540400000000003E-2</v>
      </c>
      <c r="DI1046" s="53">
        <v>-2.3412789999999999E-2</v>
      </c>
      <c r="DJ1046" s="53">
        <v>-1.7749049999999999E-2</v>
      </c>
      <c r="DK1046" s="53">
        <v>-2.6042260000000001E-2</v>
      </c>
      <c r="DL1046" s="53">
        <v>-3.0847309999999999E-2</v>
      </c>
      <c r="DM1046" s="53">
        <v>-3.868928E-2</v>
      </c>
      <c r="DN1046" s="53">
        <v>-2.253937E-2</v>
      </c>
      <c r="DO1046" s="53">
        <v>-8.1527100000000005E-3</v>
      </c>
      <c r="DP1046" s="53">
        <v>-1.092102E-2</v>
      </c>
      <c r="DQ1046" s="53">
        <v>-1.1468529999999999E-2</v>
      </c>
      <c r="DR1046" s="53">
        <v>-2.8830700000000002E-3</v>
      </c>
      <c r="DS1046" s="53">
        <v>2.3004200000000001E-3</v>
      </c>
      <c r="DT1046" s="53">
        <v>4.15468E-3</v>
      </c>
      <c r="DU1046" s="53">
        <v>-4.0969529999999997E-2</v>
      </c>
      <c r="DV1046" s="53">
        <v>-6.0157120000000001E-2</v>
      </c>
      <c r="DW1046" s="53">
        <v>-6.8338469999999998E-2</v>
      </c>
      <c r="DX1046" s="53">
        <v>-6.3153119999999993E-2</v>
      </c>
      <c r="DY1046" s="53">
        <v>5.8667700000000003E-3</v>
      </c>
      <c r="DZ1046" s="53">
        <v>8.4332699999999997E-3</v>
      </c>
      <c r="EA1046" s="53">
        <v>2.4434270000000001E-2</v>
      </c>
      <c r="EB1046" s="53">
        <v>1.8148609999999999E-2</v>
      </c>
      <c r="EC1046" s="53">
        <v>-3.7371000000000003E-4</v>
      </c>
      <c r="ED1046" s="53">
        <v>1.22576E-2</v>
      </c>
      <c r="EE1046" s="53">
        <v>-4.9873399999999998E-3</v>
      </c>
      <c r="EF1046" s="53">
        <v>-6.0067599999999999E-3</v>
      </c>
      <c r="EG1046" s="53">
        <v>7.0961799999999997E-3</v>
      </c>
      <c r="EH1046" s="53">
        <v>1.6563680000000001E-2</v>
      </c>
      <c r="EI1046" s="53">
        <v>6.7288799999999996E-3</v>
      </c>
      <c r="EJ1046" s="53">
        <v>6.2890000000000003E-5</v>
      </c>
      <c r="EK1046" s="53">
        <v>-4.6304099999999997E-3</v>
      </c>
      <c r="EL1046" s="53">
        <v>1.2175500000000001E-2</v>
      </c>
      <c r="EM1046" s="53">
        <v>2.5719680000000002E-2</v>
      </c>
      <c r="EN1046" s="53">
        <v>2.093896E-2</v>
      </c>
      <c r="EO1046" s="53">
        <v>1.964459E-2</v>
      </c>
      <c r="EP1046" s="53">
        <v>2.730732E-2</v>
      </c>
      <c r="EQ1046" s="53">
        <v>3.1428369999999997E-2</v>
      </c>
      <c r="ER1046" s="53">
        <v>3.504765E-2</v>
      </c>
      <c r="ES1046" s="53">
        <v>-4.6867699999999998E-3</v>
      </c>
      <c r="ET1046" s="53">
        <v>-2.548622E-2</v>
      </c>
      <c r="EU1046" s="53">
        <v>-3.5348329999999997E-2</v>
      </c>
      <c r="EV1046" s="53">
        <v>-3.1654479999999999E-2</v>
      </c>
      <c r="EW1046" s="53">
        <v>79.536829999999995</v>
      </c>
      <c r="EX1046" s="53">
        <v>78.172460000000001</v>
      </c>
      <c r="EY1046" s="53">
        <v>76.528549999999996</v>
      </c>
      <c r="EZ1046" s="53">
        <v>74.752870000000001</v>
      </c>
      <c r="FA1046" s="53">
        <v>73.150509999999997</v>
      </c>
      <c r="FB1046" s="53">
        <v>71.434629999999999</v>
      </c>
      <c r="FC1046" s="53">
        <v>70.329059999999998</v>
      </c>
      <c r="FD1046" s="53">
        <v>71.264359999999996</v>
      </c>
      <c r="FE1046" s="53">
        <v>74.719430000000003</v>
      </c>
      <c r="FF1046" s="53">
        <v>79.048990000000003</v>
      </c>
      <c r="FG1046" s="53">
        <v>83.25591</v>
      </c>
      <c r="FH1046" s="53">
        <v>87.191890000000001</v>
      </c>
      <c r="FI1046" s="53">
        <v>90.794929999999994</v>
      </c>
      <c r="FJ1046" s="53">
        <v>93.625680000000003</v>
      </c>
      <c r="FK1046" s="53">
        <v>96.342569999999995</v>
      </c>
      <c r="FL1046" s="53">
        <v>98.38158</v>
      </c>
      <c r="FM1046" s="53">
        <v>99.352530000000002</v>
      </c>
      <c r="FN1046" s="53">
        <v>98.802369999999996</v>
      </c>
      <c r="FO1046" s="53">
        <v>97.211320000000001</v>
      </c>
      <c r="FP1046" s="53">
        <v>94.897970000000001</v>
      </c>
      <c r="FQ1046" s="53">
        <v>91.60642</v>
      </c>
      <c r="FR1046" s="53">
        <v>88.469759999999994</v>
      </c>
      <c r="FS1046" s="53">
        <v>85.704560000000001</v>
      </c>
      <c r="FT1046" s="53">
        <v>82.975849999999994</v>
      </c>
      <c r="FU1046" s="53">
        <v>328.80650000000003</v>
      </c>
      <c r="FV1046" s="53">
        <v>816.49609999999996</v>
      </c>
      <c r="FW1046" s="53">
        <v>20.069269999999999</v>
      </c>
      <c r="FX1046" s="53">
        <v>1</v>
      </c>
    </row>
    <row r="1047" spans="1:180" x14ac:dyDescent="0.3">
      <c r="A1047" t="s">
        <v>174</v>
      </c>
      <c r="B1047" t="s">
        <v>252</v>
      </c>
      <c r="C1047" t="s">
        <v>0</v>
      </c>
      <c r="D1047" t="s">
        <v>227</v>
      </c>
      <c r="E1047" t="s">
        <v>190</v>
      </c>
      <c r="F1047" t="s">
        <v>230</v>
      </c>
      <c r="G1047" t="s">
        <v>242</v>
      </c>
      <c r="H1047" s="53">
        <v>93</v>
      </c>
      <c r="I1047" s="53">
        <v>0.20558887000000001</v>
      </c>
      <c r="J1047" s="53">
        <v>0.19581317000000001</v>
      </c>
      <c r="K1047" s="53">
        <v>0.18528985000000001</v>
      </c>
      <c r="L1047" s="53">
        <v>0.18049459000000001</v>
      </c>
      <c r="M1047" s="53">
        <v>0.17813945</v>
      </c>
      <c r="N1047" s="53">
        <v>0.18467177000000001</v>
      </c>
      <c r="O1047" s="53">
        <v>0.21208268999999999</v>
      </c>
      <c r="P1047" s="53">
        <v>0.24996856000000001</v>
      </c>
      <c r="Q1047" s="53">
        <v>0.27522169000000002</v>
      </c>
      <c r="R1047" s="53">
        <v>0.28226699999999999</v>
      </c>
      <c r="S1047" s="53">
        <v>0.28231098999999998</v>
      </c>
      <c r="T1047" s="53">
        <v>0.27017458</v>
      </c>
      <c r="U1047" s="53">
        <v>0.26538387000000002</v>
      </c>
      <c r="V1047" s="53">
        <v>0.27412196</v>
      </c>
      <c r="W1047" s="53">
        <v>0.27101027999999999</v>
      </c>
      <c r="X1047" s="53">
        <v>0.26444820000000002</v>
      </c>
      <c r="Y1047" s="53">
        <v>0.23819746</v>
      </c>
      <c r="Z1047" s="53">
        <v>0.22076330999999999</v>
      </c>
      <c r="AA1047" s="53">
        <v>0.21888247</v>
      </c>
      <c r="AB1047" s="53">
        <v>0.21393143000000001</v>
      </c>
      <c r="AC1047" s="53">
        <v>0.22807458999999999</v>
      </c>
      <c r="AD1047" s="53">
        <v>0.22671540000000001</v>
      </c>
      <c r="AE1047" s="53">
        <v>0.22498681000000001</v>
      </c>
      <c r="AF1047" s="53">
        <v>0.22104304999999999</v>
      </c>
      <c r="AG1047" s="53">
        <v>-4.7640010000000003E-2</v>
      </c>
      <c r="AH1047" s="53">
        <v>-5.4275530000000002E-2</v>
      </c>
      <c r="AI1047" s="53">
        <v>-6.0059429999999997E-2</v>
      </c>
      <c r="AJ1047" s="53">
        <v>-6.3450430000000002E-2</v>
      </c>
      <c r="AK1047" s="53">
        <v>-6.6443379999999996E-2</v>
      </c>
      <c r="AL1047" s="53">
        <v>-6.3528089999999995E-2</v>
      </c>
      <c r="AM1047" s="53">
        <v>-4.7394459999999999E-2</v>
      </c>
      <c r="AN1047" s="53">
        <v>-2.3890249999999998E-2</v>
      </c>
      <c r="AO1047" s="53">
        <v>-7.6248899999999996E-3</v>
      </c>
      <c r="AP1047" s="53">
        <v>-1.141062E-2</v>
      </c>
      <c r="AQ1047" s="53">
        <v>-1.3529899999999999E-2</v>
      </c>
      <c r="AR1047" s="53">
        <v>-2.6067699999999999E-2</v>
      </c>
      <c r="AS1047" s="53">
        <v>-2.9803860000000001E-2</v>
      </c>
      <c r="AT1047" s="53">
        <v>-2.2779089999999998E-2</v>
      </c>
      <c r="AU1047" s="53">
        <v>-1.8190250000000002E-2</v>
      </c>
      <c r="AV1047" s="53">
        <v>-1.1922230000000001E-2</v>
      </c>
      <c r="AW1047" s="53">
        <v>-2.1616969999999999E-2</v>
      </c>
      <c r="AX1047" s="53">
        <v>-3.0023850000000001E-2</v>
      </c>
      <c r="AY1047" s="53">
        <v>-3.0513749999999999E-2</v>
      </c>
      <c r="AZ1047" s="53">
        <v>-3.7945569999999998E-2</v>
      </c>
      <c r="BA1047" s="53">
        <v>-3.8428820000000002E-2</v>
      </c>
      <c r="BB1047" s="53">
        <v>-4.5990669999999997E-2</v>
      </c>
      <c r="BC1047" s="53">
        <v>-4.7599549999999997E-2</v>
      </c>
      <c r="BD1047" s="53">
        <v>-4.7034409999999999E-2</v>
      </c>
      <c r="BE1047" s="53">
        <v>-2.2548410000000001E-2</v>
      </c>
      <c r="BF1047" s="53">
        <v>-2.881794E-2</v>
      </c>
      <c r="BG1047" s="53">
        <v>-3.411086E-2</v>
      </c>
      <c r="BH1047" s="53">
        <v>-3.7518559999999999E-2</v>
      </c>
      <c r="BI1047" s="53">
        <v>-4.0731679999999999E-2</v>
      </c>
      <c r="BJ1047" s="53">
        <v>-3.752374E-2</v>
      </c>
      <c r="BK1047" s="53">
        <v>-2.054543E-2</v>
      </c>
      <c r="BL1047" s="53">
        <v>7.2597999999999998E-4</v>
      </c>
      <c r="BM1047" s="53">
        <v>1.3720410000000001E-2</v>
      </c>
      <c r="BN1047" s="53">
        <v>1.2010399999999999E-2</v>
      </c>
      <c r="BO1047" s="53">
        <v>8.3844000000000002E-3</v>
      </c>
      <c r="BP1047" s="53">
        <v>-5.4191999999999999E-3</v>
      </c>
      <c r="BQ1047" s="53">
        <v>-6.6959799999999998E-3</v>
      </c>
      <c r="BR1047" s="53">
        <v>1.70104E-3</v>
      </c>
      <c r="BS1047" s="53">
        <v>8.2320499999999994E-3</v>
      </c>
      <c r="BT1047" s="53">
        <v>1.397584E-2</v>
      </c>
      <c r="BU1047" s="53">
        <v>3.78108E-3</v>
      </c>
      <c r="BV1047" s="53">
        <v>-3.9504299999999996E-3</v>
      </c>
      <c r="BW1047" s="53">
        <v>-3.5639600000000001E-3</v>
      </c>
      <c r="BX1047" s="53">
        <v>-9.8890899999999997E-3</v>
      </c>
      <c r="BY1047" s="53">
        <v>-1.054749E-2</v>
      </c>
      <c r="BZ1047" s="53">
        <v>-1.863246E-2</v>
      </c>
      <c r="CA1047" s="53">
        <v>-2.0700099999999999E-2</v>
      </c>
      <c r="CB1047" s="53">
        <v>-2.0045480000000001E-2</v>
      </c>
      <c r="CC1047" s="53">
        <v>-5.1700399999999999E-3</v>
      </c>
      <c r="CD1047" s="53">
        <v>-1.1186079999999999E-2</v>
      </c>
      <c r="CE1047" s="53">
        <v>-1.6138949999999999E-2</v>
      </c>
      <c r="CF1047" s="53">
        <v>-1.9558229999999999E-2</v>
      </c>
      <c r="CG1047" s="53">
        <v>-2.2923829999999999E-2</v>
      </c>
      <c r="CH1047" s="53">
        <v>-1.9513200000000001E-2</v>
      </c>
      <c r="CI1047" s="53">
        <v>-1.94988E-3</v>
      </c>
      <c r="CJ1047" s="53">
        <v>1.7775099999999999E-2</v>
      </c>
      <c r="CK1047" s="53">
        <v>2.8504109999999999E-2</v>
      </c>
      <c r="CL1047" s="53">
        <v>2.8231719999999998E-2</v>
      </c>
      <c r="CM1047" s="53">
        <v>2.356217E-2</v>
      </c>
      <c r="CN1047" s="53">
        <v>8.88188E-3</v>
      </c>
      <c r="CO1047" s="53">
        <v>9.3084599999999993E-3</v>
      </c>
      <c r="CP1047" s="53">
        <v>1.86559E-2</v>
      </c>
      <c r="CQ1047" s="53">
        <v>2.653206E-2</v>
      </c>
      <c r="CR1047" s="53">
        <v>3.191277E-2</v>
      </c>
      <c r="CS1047" s="53">
        <v>2.13717E-2</v>
      </c>
      <c r="CT1047" s="53">
        <v>1.4107939999999999E-2</v>
      </c>
      <c r="CU1047" s="53">
        <v>1.5101379999999999E-2</v>
      </c>
      <c r="CV1047" s="53">
        <v>9.5427399999999992E-3</v>
      </c>
      <c r="CW1047" s="53">
        <v>8.7630299999999998E-3</v>
      </c>
      <c r="CX1047" s="53">
        <v>3.1575E-4</v>
      </c>
      <c r="CY1047" s="53">
        <v>-2.0696099999999999E-3</v>
      </c>
      <c r="CZ1047" s="53">
        <v>-1.3530300000000001E-3</v>
      </c>
      <c r="DA1047" s="53">
        <v>1.220833E-2</v>
      </c>
      <c r="DB1047" s="53">
        <v>6.44577E-3</v>
      </c>
      <c r="DC1047" s="53">
        <v>1.83296E-3</v>
      </c>
      <c r="DD1047" s="53">
        <v>-1.59789E-3</v>
      </c>
      <c r="DE1047" s="53">
        <v>-5.1159899999999999E-3</v>
      </c>
      <c r="DF1047" s="53">
        <v>-1.5026799999999999E-3</v>
      </c>
      <c r="DG1047" s="53">
        <v>1.664568E-2</v>
      </c>
      <c r="DH1047" s="53">
        <v>3.4824220000000003E-2</v>
      </c>
      <c r="DI1047" s="53">
        <v>4.3287810000000003E-2</v>
      </c>
      <c r="DJ1047" s="53">
        <v>4.4453039999999999E-2</v>
      </c>
      <c r="DK1047" s="53">
        <v>3.8739950000000002E-2</v>
      </c>
      <c r="DL1047" s="53">
        <v>2.3182970000000001E-2</v>
      </c>
      <c r="DM1047" s="53">
        <v>2.5312910000000001E-2</v>
      </c>
      <c r="DN1047" s="53">
        <v>3.561077E-2</v>
      </c>
      <c r="DO1047" s="53">
        <v>4.4832070000000002E-2</v>
      </c>
      <c r="DP1047" s="53">
        <v>4.9849690000000002E-2</v>
      </c>
      <c r="DQ1047" s="53">
        <v>3.8962299999999998E-2</v>
      </c>
      <c r="DR1047" s="53">
        <v>3.2166319999999998E-2</v>
      </c>
      <c r="DS1047" s="53">
        <v>3.376672E-2</v>
      </c>
      <c r="DT1047" s="53">
        <v>2.8974570000000002E-2</v>
      </c>
      <c r="DU1047" s="53">
        <v>2.8073549999999999E-2</v>
      </c>
      <c r="DV1047" s="53">
        <v>1.926396E-2</v>
      </c>
      <c r="DW1047" s="53">
        <v>1.6560869999999998E-2</v>
      </c>
      <c r="DX1047" s="53">
        <v>1.733941E-2</v>
      </c>
      <c r="DY1047" s="53">
        <v>3.7299939999999997E-2</v>
      </c>
      <c r="DZ1047" s="53">
        <v>3.190337E-2</v>
      </c>
      <c r="EA1047" s="53">
        <v>2.7781529999999999E-2</v>
      </c>
      <c r="EB1047" s="53">
        <v>2.4333980000000002E-2</v>
      </c>
      <c r="EC1047" s="53">
        <v>2.059571E-2</v>
      </c>
      <c r="ED1047" s="53">
        <v>2.450167E-2</v>
      </c>
      <c r="EE1047" s="53">
        <v>4.3494709999999999E-2</v>
      </c>
      <c r="EF1047" s="53">
        <v>5.9440439999999997E-2</v>
      </c>
      <c r="EG1047" s="53">
        <v>6.4633120000000002E-2</v>
      </c>
      <c r="EH1047" s="53">
        <v>6.7874050000000005E-2</v>
      </c>
      <c r="EI1047" s="53">
        <v>6.065425E-2</v>
      </c>
      <c r="EJ1047" s="53">
        <v>4.3831469999999997E-2</v>
      </c>
      <c r="EK1047" s="53">
        <v>4.8420779999999997E-2</v>
      </c>
      <c r="EL1047" s="53">
        <v>6.0090900000000003E-2</v>
      </c>
      <c r="EM1047" s="53">
        <v>7.1254380000000006E-2</v>
      </c>
      <c r="EN1047" s="53">
        <v>7.5747759999999997E-2</v>
      </c>
      <c r="EO1047" s="53">
        <v>6.4360349999999997E-2</v>
      </c>
      <c r="EP1047" s="53">
        <v>5.8239739999999998E-2</v>
      </c>
      <c r="EQ1047" s="53">
        <v>6.07165E-2</v>
      </c>
      <c r="ER1047" s="53">
        <v>5.7031039999999998E-2</v>
      </c>
      <c r="ES1047" s="53">
        <v>5.5954860000000002E-2</v>
      </c>
      <c r="ET1047" s="53">
        <v>4.6622169999999998E-2</v>
      </c>
      <c r="EU1047" s="53">
        <v>4.3460319999999997E-2</v>
      </c>
      <c r="EV1047" s="53">
        <v>4.4328340000000001E-2</v>
      </c>
      <c r="EW1047" s="53">
        <v>75.096379999999996</v>
      </c>
      <c r="EX1047" s="53">
        <v>73.145380000000003</v>
      </c>
      <c r="EY1047" s="53">
        <v>71.182689999999994</v>
      </c>
      <c r="EZ1047" s="53">
        <v>69.359489999999994</v>
      </c>
      <c r="FA1047" s="53">
        <v>68.006529999999998</v>
      </c>
      <c r="FB1047" s="53">
        <v>66.932500000000005</v>
      </c>
      <c r="FC1047" s="53">
        <v>65.954999999999998</v>
      </c>
      <c r="FD1047" s="53">
        <v>66.453040000000001</v>
      </c>
      <c r="FE1047" s="53">
        <v>69.491799999999998</v>
      </c>
      <c r="FF1047" s="53">
        <v>73.931849999999997</v>
      </c>
      <c r="FG1047" s="53">
        <v>78.334590000000006</v>
      </c>
      <c r="FH1047" s="53">
        <v>82.211429999999993</v>
      </c>
      <c r="FI1047" s="53">
        <v>85.59254</v>
      </c>
      <c r="FJ1047" s="53">
        <v>88.719260000000006</v>
      </c>
      <c r="FK1047" s="53">
        <v>90.920310000000001</v>
      </c>
      <c r="FL1047" s="53">
        <v>92.472200000000001</v>
      </c>
      <c r="FM1047" s="53">
        <v>93.215130000000002</v>
      </c>
      <c r="FN1047" s="53">
        <v>92.599140000000006</v>
      </c>
      <c r="FO1047" s="53">
        <v>90.714110000000005</v>
      </c>
      <c r="FP1047" s="53">
        <v>87.404849999999996</v>
      </c>
      <c r="FQ1047" s="53">
        <v>84.535780000000003</v>
      </c>
      <c r="FR1047" s="53">
        <v>81.967339999999993</v>
      </c>
      <c r="FS1047" s="53">
        <v>79.339449999999999</v>
      </c>
      <c r="FT1047" s="53">
        <v>76.831109999999995</v>
      </c>
      <c r="FU1047" s="53">
        <v>328.06670000000003</v>
      </c>
      <c r="FV1047" s="53">
        <v>689.86580000000004</v>
      </c>
      <c r="FW1047" s="53">
        <v>19.56325</v>
      </c>
      <c r="FX1047" s="53">
        <v>1</v>
      </c>
    </row>
    <row r="1048" spans="1:180" x14ac:dyDescent="0.3">
      <c r="A1048" t="s">
        <v>174</v>
      </c>
      <c r="B1048" t="s">
        <v>252</v>
      </c>
      <c r="C1048" t="s">
        <v>0</v>
      </c>
      <c r="D1048" t="s">
        <v>227</v>
      </c>
      <c r="E1048" t="s">
        <v>187</v>
      </c>
      <c r="F1048" t="s">
        <v>230</v>
      </c>
      <c r="G1048" t="s">
        <v>242</v>
      </c>
      <c r="H1048" s="53">
        <v>93</v>
      </c>
      <c r="I1048" s="53">
        <v>0.28505123999999998</v>
      </c>
      <c r="J1048" s="53">
        <v>0.28442245999999999</v>
      </c>
      <c r="K1048" s="53">
        <v>0.27624701000000002</v>
      </c>
      <c r="L1048" s="53">
        <v>0.27074968999999999</v>
      </c>
      <c r="M1048" s="53">
        <v>0.27651652999999998</v>
      </c>
      <c r="N1048" s="53">
        <v>0.27722416999999999</v>
      </c>
      <c r="O1048" s="53">
        <v>0.29694658000000002</v>
      </c>
      <c r="P1048" s="53">
        <v>0.28240798</v>
      </c>
      <c r="Q1048" s="53">
        <v>0.30236160000000001</v>
      </c>
      <c r="R1048" s="53">
        <v>0.29825815999999999</v>
      </c>
      <c r="S1048" s="53">
        <v>0.30362732999999997</v>
      </c>
      <c r="T1048" s="53">
        <v>0.29786681999999998</v>
      </c>
      <c r="U1048" s="53">
        <v>0.28342782</v>
      </c>
      <c r="V1048" s="53">
        <v>0.28974494000000001</v>
      </c>
      <c r="W1048" s="53">
        <v>0.29622452999999999</v>
      </c>
      <c r="X1048" s="53">
        <v>0.28097420000000001</v>
      </c>
      <c r="Y1048" s="53">
        <v>0.27855992000000002</v>
      </c>
      <c r="Z1048" s="53">
        <v>0.27529348999999997</v>
      </c>
      <c r="AA1048" s="53">
        <v>0.29272057000000001</v>
      </c>
      <c r="AB1048" s="53">
        <v>0.28741770999999999</v>
      </c>
      <c r="AC1048" s="53">
        <v>0.30737578999999998</v>
      </c>
      <c r="AD1048" s="53">
        <v>0.31145505000000001</v>
      </c>
      <c r="AE1048" s="53">
        <v>0.30432166999999999</v>
      </c>
      <c r="AF1048" s="53">
        <v>0.30062957000000001</v>
      </c>
      <c r="AG1048" s="53">
        <v>-2.584173E-2</v>
      </c>
      <c r="AH1048" s="53">
        <v>-2.989352E-2</v>
      </c>
      <c r="AI1048" s="53">
        <v>-3.8318039999999998E-2</v>
      </c>
      <c r="AJ1048" s="53">
        <v>-4.5283009999999999E-2</v>
      </c>
      <c r="AK1048" s="53">
        <v>-4.1423260000000003E-2</v>
      </c>
      <c r="AL1048" s="53">
        <v>-4.3938680000000001E-2</v>
      </c>
      <c r="AM1048" s="53">
        <v>-3.1395800000000001E-2</v>
      </c>
      <c r="AN1048" s="53">
        <v>-6.6132070000000001E-2</v>
      </c>
      <c r="AO1048" s="53">
        <v>-5.7161650000000001E-2</v>
      </c>
      <c r="AP1048" s="53">
        <v>-7.5241699999999995E-2</v>
      </c>
      <c r="AQ1048" s="53">
        <v>-7.7532920000000005E-2</v>
      </c>
      <c r="AR1048" s="53">
        <v>-7.9607059999999993E-2</v>
      </c>
      <c r="AS1048" s="53">
        <v>-8.8570350000000006E-2</v>
      </c>
      <c r="AT1048" s="53">
        <v>-8.3439340000000001E-2</v>
      </c>
      <c r="AU1048" s="53">
        <v>-6.340809E-2</v>
      </c>
      <c r="AV1048" s="53">
        <v>-5.3226830000000003E-2</v>
      </c>
      <c r="AW1048" s="53">
        <v>-3.1884639999999999E-2</v>
      </c>
      <c r="AX1048" s="53">
        <v>-1.728265E-2</v>
      </c>
      <c r="AY1048" s="53">
        <v>1.56277E-3</v>
      </c>
      <c r="AZ1048" s="53">
        <v>-1.242334E-2</v>
      </c>
      <c r="BA1048" s="53">
        <v>-2.4692499999999999E-2</v>
      </c>
      <c r="BB1048" s="53">
        <v>-4.0578759999999998E-2</v>
      </c>
      <c r="BC1048" s="53">
        <v>-4.2807400000000002E-2</v>
      </c>
      <c r="BD1048" s="53">
        <v>-4.4429089999999997E-2</v>
      </c>
      <c r="BE1048" s="53">
        <v>-7.6681700000000002E-3</v>
      </c>
      <c r="BF1048" s="53">
        <v>-1.112284E-2</v>
      </c>
      <c r="BG1048" s="53">
        <v>-1.915306E-2</v>
      </c>
      <c r="BH1048" s="53">
        <v>-2.471214E-2</v>
      </c>
      <c r="BI1048" s="53">
        <v>-2.0561380000000001E-2</v>
      </c>
      <c r="BJ1048" s="53">
        <v>-2.4245599999999999E-2</v>
      </c>
      <c r="BK1048" s="53">
        <v>-1.5802960000000001E-2</v>
      </c>
      <c r="BL1048" s="53">
        <v>-5.1345660000000001E-2</v>
      </c>
      <c r="BM1048" s="53">
        <v>-4.1827629999999998E-2</v>
      </c>
      <c r="BN1048" s="53">
        <v>-5.8704810000000003E-2</v>
      </c>
      <c r="BO1048" s="53">
        <v>-5.8975859999999998E-2</v>
      </c>
      <c r="BP1048" s="53">
        <v>-6.0005330000000003E-2</v>
      </c>
      <c r="BQ1048" s="53">
        <v>-6.865127E-2</v>
      </c>
      <c r="BR1048" s="53">
        <v>-6.295568E-2</v>
      </c>
      <c r="BS1048" s="53">
        <v>-4.2381420000000003E-2</v>
      </c>
      <c r="BT1048" s="53">
        <v>-3.2992269999999997E-2</v>
      </c>
      <c r="BU1048" s="53">
        <v>-1.212981E-2</v>
      </c>
      <c r="BV1048" s="53">
        <v>2.3035400000000002E-3</v>
      </c>
      <c r="BW1048" s="53">
        <v>2.23146E-2</v>
      </c>
      <c r="BX1048" s="53">
        <v>1.032834E-2</v>
      </c>
      <c r="BY1048" s="53">
        <v>2.1757999999999999E-4</v>
      </c>
      <c r="BZ1048" s="53">
        <v>-1.5921250000000001E-2</v>
      </c>
      <c r="CA1048" s="53">
        <v>-1.9135579999999999E-2</v>
      </c>
      <c r="CB1048" s="53">
        <v>-2.0100880000000002E-2</v>
      </c>
      <c r="CC1048" s="53">
        <v>4.9187900000000001E-3</v>
      </c>
      <c r="CD1048" s="53">
        <v>1.87769E-3</v>
      </c>
      <c r="CE1048" s="53">
        <v>-5.8794499999999996E-3</v>
      </c>
      <c r="CF1048" s="53">
        <v>-1.046481E-2</v>
      </c>
      <c r="CG1048" s="53">
        <v>-6.1124999999999999E-3</v>
      </c>
      <c r="CH1048" s="53">
        <v>-1.0606239999999999E-2</v>
      </c>
      <c r="CI1048" s="53">
        <v>-5.0034099999999998E-3</v>
      </c>
      <c r="CJ1048" s="53">
        <v>-4.110465E-2</v>
      </c>
      <c r="CK1048" s="53">
        <v>-3.1207349999999998E-2</v>
      </c>
      <c r="CL1048" s="53">
        <v>-4.7251399999999999E-2</v>
      </c>
      <c r="CM1048" s="53">
        <v>-4.6123289999999997E-2</v>
      </c>
      <c r="CN1048" s="53">
        <v>-4.6429239999999997E-2</v>
      </c>
      <c r="CO1048" s="53">
        <v>-5.4855370000000001E-2</v>
      </c>
      <c r="CP1048" s="53">
        <v>-4.876875E-2</v>
      </c>
      <c r="CQ1048" s="53">
        <v>-2.7818409999999998E-2</v>
      </c>
      <c r="CR1048" s="53">
        <v>-1.8977879999999999E-2</v>
      </c>
      <c r="CS1048" s="53">
        <v>1.55233E-3</v>
      </c>
      <c r="CT1048" s="53">
        <v>1.586887E-2</v>
      </c>
      <c r="CU1048" s="53">
        <v>3.6687240000000003E-2</v>
      </c>
      <c r="CV1048" s="53">
        <v>2.6086080000000001E-2</v>
      </c>
      <c r="CW1048" s="53">
        <v>1.7470240000000001E-2</v>
      </c>
      <c r="CX1048" s="53">
        <v>1.1564699999999999E-3</v>
      </c>
      <c r="CY1048" s="53">
        <v>-2.7405400000000001E-3</v>
      </c>
      <c r="CZ1048" s="53">
        <v>-3.2512399999999999E-3</v>
      </c>
      <c r="DA1048" s="53">
        <v>1.750575E-2</v>
      </c>
      <c r="DB1048" s="53">
        <v>1.4878209999999999E-2</v>
      </c>
      <c r="DC1048" s="53">
        <v>7.3941500000000004E-3</v>
      </c>
      <c r="DD1048" s="53">
        <v>3.7825100000000002E-3</v>
      </c>
      <c r="DE1048" s="53">
        <v>8.3363699999999992E-3</v>
      </c>
      <c r="DF1048" s="53">
        <v>3.0331099999999999E-3</v>
      </c>
      <c r="DG1048" s="53">
        <v>5.79614E-3</v>
      </c>
      <c r="DH1048" s="53">
        <v>-3.086363E-2</v>
      </c>
      <c r="DI1048" s="53">
        <v>-2.0587069999999999E-2</v>
      </c>
      <c r="DJ1048" s="53">
        <v>-3.5798009999999998E-2</v>
      </c>
      <c r="DK1048" s="53">
        <v>-3.3270729999999998E-2</v>
      </c>
      <c r="DL1048" s="53">
        <v>-3.2853140000000003E-2</v>
      </c>
      <c r="DM1048" s="53">
        <v>-4.1059480000000002E-2</v>
      </c>
      <c r="DN1048" s="53">
        <v>-3.4581840000000003E-2</v>
      </c>
      <c r="DO1048" s="53">
        <v>-1.3255400000000001E-2</v>
      </c>
      <c r="DP1048" s="53">
        <v>-4.9634800000000001E-3</v>
      </c>
      <c r="DQ1048" s="53">
        <v>1.523447E-2</v>
      </c>
      <c r="DR1048" s="53">
        <v>2.9434200000000001E-2</v>
      </c>
      <c r="DS1048" s="53">
        <v>5.1059889999999997E-2</v>
      </c>
      <c r="DT1048" s="53">
        <v>4.1843819999999997E-2</v>
      </c>
      <c r="DU1048" s="53">
        <v>3.4722889999999999E-2</v>
      </c>
      <c r="DV1048" s="53">
        <v>1.8234190000000001E-2</v>
      </c>
      <c r="DW1048" s="53">
        <v>1.365448E-2</v>
      </c>
      <c r="DX1048" s="53">
        <v>1.359839E-2</v>
      </c>
      <c r="DY1048" s="53">
        <v>3.567932E-2</v>
      </c>
      <c r="DZ1048" s="53">
        <v>3.3648900000000002E-2</v>
      </c>
      <c r="EA1048" s="53">
        <v>2.655913E-2</v>
      </c>
      <c r="EB1048" s="53">
        <v>2.4353389999999999E-2</v>
      </c>
      <c r="EC1048" s="53">
        <v>2.9198249999999999E-2</v>
      </c>
      <c r="ED1048" s="53">
        <v>2.272619E-2</v>
      </c>
      <c r="EE1048" s="53">
        <v>2.138899E-2</v>
      </c>
      <c r="EF1048" s="53">
        <v>-1.6077230000000001E-2</v>
      </c>
      <c r="EG1048" s="53">
        <v>-5.2530600000000004E-3</v>
      </c>
      <c r="EH1048" s="53">
        <v>-1.926112E-2</v>
      </c>
      <c r="EI1048" s="53">
        <v>-1.471368E-2</v>
      </c>
      <c r="EJ1048" s="53">
        <v>-1.325142E-2</v>
      </c>
      <c r="EK1048" s="53">
        <v>-2.11404E-2</v>
      </c>
      <c r="EL1048" s="53">
        <v>-1.409817E-2</v>
      </c>
      <c r="EM1048" s="53">
        <v>7.7712800000000002E-3</v>
      </c>
      <c r="EN1048" s="53">
        <v>1.5271069999999999E-2</v>
      </c>
      <c r="EO1048" s="53">
        <v>3.4989300000000001E-2</v>
      </c>
      <c r="EP1048" s="53">
        <v>4.9020389999999997E-2</v>
      </c>
      <c r="EQ1048" s="53">
        <v>7.1811710000000001E-2</v>
      </c>
      <c r="ER1048" s="53">
        <v>6.45955E-2</v>
      </c>
      <c r="ES1048" s="53">
        <v>5.9632980000000002E-2</v>
      </c>
      <c r="ET1048" s="53">
        <v>4.2891699999999998E-2</v>
      </c>
      <c r="EU1048" s="53">
        <v>3.73263E-2</v>
      </c>
      <c r="EV1048" s="53">
        <v>3.7926609999999999E-2</v>
      </c>
      <c r="EW1048" s="53">
        <v>75.898709999999994</v>
      </c>
      <c r="EX1048" s="53">
        <v>73.966489999999993</v>
      </c>
      <c r="EY1048" s="53">
        <v>72.124290000000002</v>
      </c>
      <c r="EZ1048" s="53">
        <v>70.749279999999999</v>
      </c>
      <c r="FA1048" s="53">
        <v>69.471599999999995</v>
      </c>
      <c r="FB1048" s="53">
        <v>68.009330000000006</v>
      </c>
      <c r="FC1048" s="53">
        <v>67.460139999999996</v>
      </c>
      <c r="FD1048" s="53">
        <v>69.762119999999996</v>
      </c>
      <c r="FE1048" s="53">
        <v>73.245750000000001</v>
      </c>
      <c r="FF1048" s="53">
        <v>77.299160000000001</v>
      </c>
      <c r="FG1048" s="53">
        <v>80.893529999999998</v>
      </c>
      <c r="FH1048" s="53">
        <v>84.173140000000004</v>
      </c>
      <c r="FI1048" s="53">
        <v>87.244990000000001</v>
      </c>
      <c r="FJ1048" s="53">
        <v>89.817880000000002</v>
      </c>
      <c r="FK1048" s="53">
        <v>91.806139999999999</v>
      </c>
      <c r="FL1048" s="53">
        <v>93.238979999999998</v>
      </c>
      <c r="FM1048" s="53">
        <v>94.20299</v>
      </c>
      <c r="FN1048" s="53">
        <v>94.091819999999998</v>
      </c>
      <c r="FO1048" s="53">
        <v>92.586910000000003</v>
      </c>
      <c r="FP1048" s="53">
        <v>90.647019999999998</v>
      </c>
      <c r="FQ1048" s="53">
        <v>87.584429999999998</v>
      </c>
      <c r="FR1048" s="53">
        <v>84.185919999999996</v>
      </c>
      <c r="FS1048" s="53">
        <v>81.152140000000003</v>
      </c>
      <c r="FT1048" s="53">
        <v>78.334320000000005</v>
      </c>
      <c r="FU1048" s="53">
        <v>328.93329999999997</v>
      </c>
      <c r="FV1048" s="53">
        <v>947.75509999999997</v>
      </c>
      <c r="FW1048" s="53">
        <v>22.307860000000002</v>
      </c>
      <c r="FX1048" s="53">
        <v>1</v>
      </c>
    </row>
    <row r="1049" spans="1:180" x14ac:dyDescent="0.3">
      <c r="A1049" t="s">
        <v>174</v>
      </c>
      <c r="B1049" t="s">
        <v>252</v>
      </c>
      <c r="C1049" t="s">
        <v>0</v>
      </c>
      <c r="D1049" t="s">
        <v>248</v>
      </c>
      <c r="E1049" t="s">
        <v>188</v>
      </c>
      <c r="F1049" t="s">
        <v>230</v>
      </c>
      <c r="G1049" t="s">
        <v>242</v>
      </c>
      <c r="H1049" s="53">
        <v>93</v>
      </c>
      <c r="I1049" s="53">
        <v>0.28410746999999997</v>
      </c>
      <c r="J1049" s="53">
        <v>0.26801763000000001</v>
      </c>
      <c r="K1049" s="53">
        <v>0.26070652999999999</v>
      </c>
      <c r="L1049" s="53">
        <v>0.25177397000000001</v>
      </c>
      <c r="M1049" s="53">
        <v>0.23371142</v>
      </c>
      <c r="N1049" s="53">
        <v>0.21925818999999999</v>
      </c>
      <c r="O1049" s="53">
        <v>0.23068594000000001</v>
      </c>
      <c r="P1049" s="53">
        <v>0.22858089000000001</v>
      </c>
      <c r="Q1049" s="53">
        <v>0.23743505000000001</v>
      </c>
      <c r="R1049" s="53">
        <v>0.23830979999999999</v>
      </c>
      <c r="S1049" s="53">
        <v>0.23040015</v>
      </c>
      <c r="T1049" s="53">
        <v>0.21454654000000001</v>
      </c>
      <c r="U1049" s="53">
        <v>0.21226655</v>
      </c>
      <c r="V1049" s="53">
        <v>0.21237164</v>
      </c>
      <c r="W1049" s="53">
        <v>0.22357273999999999</v>
      </c>
      <c r="X1049" s="53">
        <v>0.19463411999999999</v>
      </c>
      <c r="Y1049" s="53">
        <v>0.19282732</v>
      </c>
      <c r="Z1049" s="53">
        <v>0.18323204000000001</v>
      </c>
      <c r="AA1049" s="53">
        <v>0.19995577</v>
      </c>
      <c r="AB1049" s="53">
        <v>0.20503803000000001</v>
      </c>
      <c r="AC1049" s="53">
        <v>0.22600897</v>
      </c>
      <c r="AD1049" s="53">
        <v>0.23594435</v>
      </c>
      <c r="AE1049" s="53">
        <v>0.24640192</v>
      </c>
      <c r="AF1049" s="53">
        <v>0.23125343000000001</v>
      </c>
      <c r="AG1049" s="53">
        <v>-0.10701751</v>
      </c>
      <c r="AH1049" s="53">
        <v>-0.11897378</v>
      </c>
      <c r="AI1049" s="53">
        <v>-0.12709101</v>
      </c>
      <c r="AJ1049" s="53">
        <v>-0.13373372</v>
      </c>
      <c r="AK1049" s="53">
        <v>-0.14071942000000001</v>
      </c>
      <c r="AL1049" s="53">
        <v>-0.14358725999999999</v>
      </c>
      <c r="AM1049" s="53">
        <v>-0.13678430999999999</v>
      </c>
      <c r="AN1049" s="53">
        <v>-0.15564544999999999</v>
      </c>
      <c r="AO1049" s="53">
        <v>-0.14585292</v>
      </c>
      <c r="AP1049" s="53">
        <v>-0.14597521999999999</v>
      </c>
      <c r="AQ1049" s="53">
        <v>-0.15926351999999999</v>
      </c>
      <c r="AR1049" s="53">
        <v>-0.18117617999999999</v>
      </c>
      <c r="AS1049" s="53">
        <v>-0.17364551</v>
      </c>
      <c r="AT1049" s="53">
        <v>-0.16789019999999999</v>
      </c>
      <c r="AU1049" s="53">
        <v>-0.14367253999999999</v>
      </c>
      <c r="AV1049" s="53">
        <v>-0.15661061000000001</v>
      </c>
      <c r="AW1049" s="53">
        <v>-0.14512464</v>
      </c>
      <c r="AX1049" s="53">
        <v>-0.13959356000000001</v>
      </c>
      <c r="AY1049" s="53">
        <v>-0.11932849</v>
      </c>
      <c r="AZ1049" s="53">
        <v>-0.11764547</v>
      </c>
      <c r="BA1049" s="53">
        <v>-0.1165223</v>
      </c>
      <c r="BB1049" s="53">
        <v>-0.12270346</v>
      </c>
      <c r="BC1049" s="53">
        <v>-0.11880359</v>
      </c>
      <c r="BD1049" s="53">
        <v>-0.12571461</v>
      </c>
      <c r="BE1049" s="53">
        <v>-6.6745390000000002E-2</v>
      </c>
      <c r="BF1049" s="53">
        <v>-7.9902039999999994E-2</v>
      </c>
      <c r="BG1049" s="53">
        <v>-8.6187050000000001E-2</v>
      </c>
      <c r="BH1049" s="53">
        <v>-9.2521740000000005E-2</v>
      </c>
      <c r="BI1049" s="53">
        <v>-0.10813463</v>
      </c>
      <c r="BJ1049" s="53">
        <v>-0.11700953</v>
      </c>
      <c r="BK1049" s="53">
        <v>-0.11012297</v>
      </c>
      <c r="BL1049" s="53">
        <v>-0.12658871999999999</v>
      </c>
      <c r="BM1049" s="53">
        <v>-0.11635267000000001</v>
      </c>
      <c r="BN1049" s="53">
        <v>-0.11606837</v>
      </c>
      <c r="BO1049" s="53">
        <v>-0.12492281</v>
      </c>
      <c r="BP1049" s="53">
        <v>-0.14106156</v>
      </c>
      <c r="BQ1049" s="53">
        <v>-0.1346347</v>
      </c>
      <c r="BR1049" s="53">
        <v>-0.12865135999999999</v>
      </c>
      <c r="BS1049" s="53">
        <v>-0.10421999</v>
      </c>
      <c r="BT1049" s="53">
        <v>-0.11655392000000001</v>
      </c>
      <c r="BU1049" s="53">
        <v>-0.10254654000000001</v>
      </c>
      <c r="BV1049" s="53">
        <v>-9.7032950000000007E-2</v>
      </c>
      <c r="BW1049" s="53">
        <v>-7.5756169999999998E-2</v>
      </c>
      <c r="BX1049" s="53">
        <v>-7.384019E-2</v>
      </c>
      <c r="BY1049" s="53">
        <v>-7.7712240000000002E-2</v>
      </c>
      <c r="BZ1049" s="53">
        <v>-8.5783269999999995E-2</v>
      </c>
      <c r="CA1049" s="53">
        <v>-7.9978880000000002E-2</v>
      </c>
      <c r="CB1049" s="53">
        <v>-8.7981370000000003E-2</v>
      </c>
      <c r="CC1049" s="53">
        <v>-3.8853079999999998E-2</v>
      </c>
      <c r="CD1049" s="53">
        <v>-5.2841060000000002E-2</v>
      </c>
      <c r="CE1049" s="53">
        <v>-5.785709E-2</v>
      </c>
      <c r="CF1049" s="53">
        <v>-6.3978430000000003E-2</v>
      </c>
      <c r="CG1049" s="53">
        <v>-8.5566439999999994E-2</v>
      </c>
      <c r="CH1049" s="53">
        <v>-9.860186E-2</v>
      </c>
      <c r="CI1049" s="53">
        <v>-9.1657379999999997E-2</v>
      </c>
      <c r="CJ1049" s="53">
        <v>-0.10646417</v>
      </c>
      <c r="CK1049" s="53">
        <v>-9.5920939999999996E-2</v>
      </c>
      <c r="CL1049" s="53">
        <v>-9.5354949999999994E-2</v>
      </c>
      <c r="CM1049" s="53">
        <v>-0.10113852</v>
      </c>
      <c r="CN1049" s="53">
        <v>-0.11327828</v>
      </c>
      <c r="CO1049" s="53">
        <v>-0.10761597000000001</v>
      </c>
      <c r="CP1049" s="53">
        <v>-0.10147462</v>
      </c>
      <c r="CQ1049" s="53">
        <v>-7.6895199999999997E-2</v>
      </c>
      <c r="CR1049" s="53">
        <v>-8.8810840000000002E-2</v>
      </c>
      <c r="CS1049" s="53">
        <v>-7.3057059999999993E-2</v>
      </c>
      <c r="CT1049" s="53">
        <v>-6.755564E-2</v>
      </c>
      <c r="CU1049" s="53">
        <v>-4.557812E-2</v>
      </c>
      <c r="CV1049" s="53">
        <v>-4.3500799999999999E-2</v>
      </c>
      <c r="CW1049" s="53">
        <v>-5.0832490000000001E-2</v>
      </c>
      <c r="CX1049" s="53">
        <v>-6.0212500000000002E-2</v>
      </c>
      <c r="CY1049" s="53">
        <v>-5.3089030000000002E-2</v>
      </c>
      <c r="CZ1049" s="53">
        <v>-6.1847430000000002E-2</v>
      </c>
      <c r="DA1049" s="53">
        <v>-1.096075E-2</v>
      </c>
      <c r="DB1049" s="53">
        <v>-2.578008E-2</v>
      </c>
      <c r="DC1049" s="53">
        <v>-2.952714E-2</v>
      </c>
      <c r="DD1049" s="53">
        <v>-3.5435120000000001E-2</v>
      </c>
      <c r="DE1049" s="53">
        <v>-6.2998299999999993E-2</v>
      </c>
      <c r="DF1049" s="53">
        <v>-8.0194210000000002E-2</v>
      </c>
      <c r="DG1049" s="53">
        <v>-7.3191809999999996E-2</v>
      </c>
      <c r="DH1049" s="53">
        <v>-8.6339540000000006E-2</v>
      </c>
      <c r="DI1049" s="53">
        <v>-7.5489200000000006E-2</v>
      </c>
      <c r="DJ1049" s="53">
        <v>-7.4641490000000005E-2</v>
      </c>
      <c r="DK1049" s="53">
        <v>-7.7354249999999999E-2</v>
      </c>
      <c r="DL1049" s="53">
        <v>-8.5495039999999994E-2</v>
      </c>
      <c r="DM1049" s="53">
        <v>-8.0597260000000004E-2</v>
      </c>
      <c r="DN1049" s="53">
        <v>-7.4297959999999996E-2</v>
      </c>
      <c r="DO1049" s="53">
        <v>-4.957044E-2</v>
      </c>
      <c r="DP1049" s="53">
        <v>-6.1067719999999999E-2</v>
      </c>
      <c r="DQ1049" s="53">
        <v>-4.356761E-2</v>
      </c>
      <c r="DR1049" s="53">
        <v>-3.8078319999999999E-2</v>
      </c>
      <c r="DS1049" s="53">
        <v>-1.540007E-2</v>
      </c>
      <c r="DT1049" s="53">
        <v>-1.316142E-2</v>
      </c>
      <c r="DU1049" s="53">
        <v>-2.395274E-2</v>
      </c>
      <c r="DV1049" s="53">
        <v>-3.4641720000000001E-2</v>
      </c>
      <c r="DW1049" s="53">
        <v>-2.6199170000000001E-2</v>
      </c>
      <c r="DX1049" s="53">
        <v>-3.5713490000000001E-2</v>
      </c>
      <c r="DY1049" s="53">
        <v>2.931133E-2</v>
      </c>
      <c r="DZ1049" s="53">
        <v>1.329167E-2</v>
      </c>
      <c r="EA1049" s="53">
        <v>1.1376819999999999E-2</v>
      </c>
      <c r="EB1049" s="53">
        <v>5.7768899999999998E-3</v>
      </c>
      <c r="EC1049" s="53">
        <v>-3.041348E-2</v>
      </c>
      <c r="ED1049" s="53">
        <v>-5.3616469999999999E-2</v>
      </c>
      <c r="EE1049" s="53">
        <v>-4.6530469999999997E-2</v>
      </c>
      <c r="EF1049" s="53">
        <v>-5.7282810000000003E-2</v>
      </c>
      <c r="EG1049" s="53">
        <v>-4.598899E-2</v>
      </c>
      <c r="EH1049" s="53">
        <v>-4.4734589999999998E-2</v>
      </c>
      <c r="EI1049" s="53">
        <v>-4.3013540000000003E-2</v>
      </c>
      <c r="EJ1049" s="53">
        <v>-4.5380419999999998E-2</v>
      </c>
      <c r="EK1049" s="53">
        <v>-4.1586489999999997E-2</v>
      </c>
      <c r="EL1049" s="53">
        <v>-3.5059130000000001E-2</v>
      </c>
      <c r="EM1049" s="53">
        <v>-1.0117839999999999E-2</v>
      </c>
      <c r="EN1049" s="53">
        <v>-2.1011060000000002E-2</v>
      </c>
      <c r="EO1049" s="53">
        <v>-9.8951000000000009E-4</v>
      </c>
      <c r="EP1049" s="53">
        <v>4.4822600000000001E-3</v>
      </c>
      <c r="EQ1049" s="53">
        <v>2.8172249999999999E-2</v>
      </c>
      <c r="ER1049" s="53">
        <v>3.0643839999999999E-2</v>
      </c>
      <c r="ES1049" s="53">
        <v>1.485735E-2</v>
      </c>
      <c r="ET1049" s="53">
        <v>2.2784300000000001E-3</v>
      </c>
      <c r="EU1049" s="53">
        <v>1.26255E-2</v>
      </c>
      <c r="EV1049" s="53">
        <v>2.0197700000000002E-3</v>
      </c>
      <c r="EW1049" s="53">
        <v>84.503950000000003</v>
      </c>
      <c r="EX1049" s="53">
        <v>82.139560000000003</v>
      </c>
      <c r="EY1049" s="53">
        <v>79.982219999999998</v>
      </c>
      <c r="EZ1049" s="53">
        <v>78.339920000000006</v>
      </c>
      <c r="FA1049" s="53">
        <v>76.837040000000002</v>
      </c>
      <c r="FB1049" s="53">
        <v>75.457890000000006</v>
      </c>
      <c r="FC1049" s="53">
        <v>75.067959999999999</v>
      </c>
      <c r="FD1049" s="53">
        <v>76.959559999999996</v>
      </c>
      <c r="FE1049" s="53">
        <v>80.141990000000007</v>
      </c>
      <c r="FF1049" s="53">
        <v>83.50121</v>
      </c>
      <c r="FG1049" s="53">
        <v>87.175740000000005</v>
      </c>
      <c r="FH1049" s="53">
        <v>91.123750000000001</v>
      </c>
      <c r="FI1049" s="53">
        <v>94.875649999999993</v>
      </c>
      <c r="FJ1049" s="53">
        <v>97.492099999999994</v>
      </c>
      <c r="FK1049" s="53">
        <v>99.476290000000006</v>
      </c>
      <c r="FL1049" s="53">
        <v>101.26390000000001</v>
      </c>
      <c r="FM1049" s="53">
        <v>101.818</v>
      </c>
      <c r="FN1049" s="53">
        <v>101.43389999999999</v>
      </c>
      <c r="FO1049" s="53">
        <v>100.1618</v>
      </c>
      <c r="FP1049" s="53">
        <v>98.197630000000004</v>
      </c>
      <c r="FQ1049" s="53">
        <v>95.067800000000005</v>
      </c>
      <c r="FR1049" s="53">
        <v>92.252970000000005</v>
      </c>
      <c r="FS1049" s="53">
        <v>88.795529999999999</v>
      </c>
      <c r="FT1049" s="53">
        <v>85.816209999999998</v>
      </c>
      <c r="FU1049" s="53">
        <v>328.87099999999998</v>
      </c>
      <c r="FV1049" s="53">
        <v>1021.441</v>
      </c>
      <c r="FW1049" s="53">
        <v>21.219919999999998</v>
      </c>
      <c r="FX1049" s="53">
        <v>1</v>
      </c>
    </row>
    <row r="1050" spans="1:180" x14ac:dyDescent="0.3">
      <c r="A1050" t="s">
        <v>174</v>
      </c>
      <c r="B1050" t="s">
        <v>252</v>
      </c>
      <c r="C1050" t="s">
        <v>0</v>
      </c>
      <c r="D1050" t="s">
        <v>248</v>
      </c>
      <c r="E1050" t="s">
        <v>187</v>
      </c>
      <c r="F1050" t="s">
        <v>231</v>
      </c>
      <c r="G1050" t="s">
        <v>242</v>
      </c>
      <c r="H1050" s="53">
        <v>5</v>
      </c>
      <c r="I1050" s="53">
        <v>0</v>
      </c>
      <c r="J1050" s="53">
        <v>0</v>
      </c>
      <c r="K1050" s="53">
        <v>0</v>
      </c>
      <c r="L1050" s="53">
        <v>0</v>
      </c>
      <c r="M1050" s="53">
        <v>0</v>
      </c>
      <c r="N1050" s="53">
        <v>0</v>
      </c>
      <c r="O1050" s="53">
        <v>0</v>
      </c>
      <c r="P1050" s="53">
        <v>0</v>
      </c>
      <c r="Q1050" s="53">
        <v>0</v>
      </c>
      <c r="R1050" s="53">
        <v>0</v>
      </c>
      <c r="S1050" s="53">
        <v>0</v>
      </c>
      <c r="T1050" s="53">
        <v>0</v>
      </c>
      <c r="U1050" s="53">
        <v>0</v>
      </c>
      <c r="V1050" s="53">
        <v>0</v>
      </c>
      <c r="W1050" s="53">
        <v>0</v>
      </c>
      <c r="X1050" s="53">
        <v>0</v>
      </c>
      <c r="Y1050" s="53">
        <v>0</v>
      </c>
      <c r="Z1050" s="53">
        <v>0</v>
      </c>
      <c r="AA1050" s="53">
        <v>0</v>
      </c>
      <c r="AB1050" s="53">
        <v>0</v>
      </c>
      <c r="AC1050" s="53">
        <v>0</v>
      </c>
      <c r="AD1050" s="53">
        <v>0</v>
      </c>
      <c r="AE1050" s="53">
        <v>0</v>
      </c>
      <c r="AF1050" s="53">
        <v>0</v>
      </c>
      <c r="AG1050" s="53">
        <v>0</v>
      </c>
      <c r="AH1050" s="53">
        <v>0</v>
      </c>
      <c r="AI1050" s="53">
        <v>0</v>
      </c>
      <c r="AJ1050" s="53">
        <v>0</v>
      </c>
      <c r="AK1050" s="53">
        <v>0</v>
      </c>
      <c r="AL1050" s="53">
        <v>0</v>
      </c>
      <c r="AM1050" s="53">
        <v>0</v>
      </c>
      <c r="AN1050" s="53">
        <v>0</v>
      </c>
      <c r="AO1050" s="53">
        <v>0</v>
      </c>
      <c r="AP1050" s="53">
        <v>0</v>
      </c>
      <c r="AQ1050" s="53">
        <v>0</v>
      </c>
      <c r="AR1050" s="53">
        <v>0</v>
      </c>
      <c r="AS1050" s="53">
        <v>0</v>
      </c>
      <c r="AT1050" s="53">
        <v>0</v>
      </c>
      <c r="AU1050" s="53">
        <v>0</v>
      </c>
      <c r="AV1050" s="53">
        <v>0</v>
      </c>
      <c r="AW1050" s="53">
        <v>0</v>
      </c>
      <c r="AX1050" s="53">
        <v>0</v>
      </c>
      <c r="AY1050" s="53">
        <v>0</v>
      </c>
      <c r="AZ1050" s="53">
        <v>0</v>
      </c>
      <c r="BA1050" s="53">
        <v>0</v>
      </c>
      <c r="BB1050" s="53">
        <v>0</v>
      </c>
      <c r="BC1050" s="53">
        <v>0</v>
      </c>
      <c r="BD1050" s="53">
        <v>0</v>
      </c>
      <c r="BE1050" s="53">
        <v>0</v>
      </c>
      <c r="BF1050" s="53">
        <v>0</v>
      </c>
      <c r="BG1050" s="53">
        <v>0</v>
      </c>
      <c r="BH1050" s="53">
        <v>0</v>
      </c>
      <c r="BI1050" s="53">
        <v>0</v>
      </c>
      <c r="BJ1050" s="53">
        <v>0</v>
      </c>
      <c r="BK1050" s="53">
        <v>0</v>
      </c>
      <c r="BL1050" s="53">
        <v>0</v>
      </c>
      <c r="BM1050" s="53">
        <v>0</v>
      </c>
      <c r="BN1050" s="53">
        <v>0</v>
      </c>
      <c r="BO1050" s="53">
        <v>0</v>
      </c>
      <c r="BP1050" s="53">
        <v>0</v>
      </c>
      <c r="BQ1050" s="53">
        <v>0</v>
      </c>
      <c r="BR1050" s="53">
        <v>0</v>
      </c>
      <c r="BS1050" s="53">
        <v>0</v>
      </c>
      <c r="BT1050" s="53">
        <v>0</v>
      </c>
      <c r="BU1050" s="53">
        <v>0</v>
      </c>
      <c r="BV1050" s="53">
        <v>0</v>
      </c>
      <c r="BW1050" s="53">
        <v>0</v>
      </c>
      <c r="BX1050" s="53">
        <v>0</v>
      </c>
      <c r="BY1050" s="53">
        <v>0</v>
      </c>
      <c r="BZ1050" s="53">
        <v>0</v>
      </c>
      <c r="CA1050" s="53">
        <v>0</v>
      </c>
      <c r="CB1050" s="53">
        <v>0</v>
      </c>
      <c r="CC1050" s="53">
        <v>0</v>
      </c>
      <c r="CD1050" s="53">
        <v>0</v>
      </c>
      <c r="CE1050" s="53">
        <v>0</v>
      </c>
      <c r="CF1050" s="53">
        <v>0</v>
      </c>
      <c r="CG1050" s="53">
        <v>0</v>
      </c>
      <c r="CH1050" s="53">
        <v>0</v>
      </c>
      <c r="CI1050" s="53">
        <v>0</v>
      </c>
      <c r="CJ1050" s="53">
        <v>0</v>
      </c>
      <c r="CK1050" s="53">
        <v>0</v>
      </c>
      <c r="CL1050" s="53">
        <v>0</v>
      </c>
      <c r="CM1050" s="53">
        <v>0</v>
      </c>
      <c r="CN1050" s="53">
        <v>0</v>
      </c>
      <c r="CO1050" s="53">
        <v>0</v>
      </c>
      <c r="CP1050" s="53">
        <v>0</v>
      </c>
      <c r="CQ1050" s="53">
        <v>0</v>
      </c>
      <c r="CR1050" s="53">
        <v>0</v>
      </c>
      <c r="CS1050" s="53">
        <v>0</v>
      </c>
      <c r="CT1050" s="53">
        <v>0</v>
      </c>
      <c r="CU1050" s="53">
        <v>0</v>
      </c>
      <c r="CV1050" s="53">
        <v>0</v>
      </c>
      <c r="CW1050" s="53">
        <v>0</v>
      </c>
      <c r="CX1050" s="53">
        <v>0</v>
      </c>
      <c r="CY1050" s="53">
        <v>0</v>
      </c>
      <c r="CZ1050" s="53">
        <v>0</v>
      </c>
      <c r="DA1050" s="53">
        <v>0</v>
      </c>
      <c r="DB1050" s="53">
        <v>0</v>
      </c>
      <c r="DC1050" s="53">
        <v>0</v>
      </c>
      <c r="DD1050" s="53">
        <v>0</v>
      </c>
      <c r="DE1050" s="53">
        <v>0</v>
      </c>
      <c r="DF1050" s="53">
        <v>0</v>
      </c>
      <c r="DG1050" s="53">
        <v>0</v>
      </c>
      <c r="DH1050" s="53">
        <v>0</v>
      </c>
      <c r="DI1050" s="53">
        <v>0</v>
      </c>
      <c r="DJ1050" s="53">
        <v>0</v>
      </c>
      <c r="DK1050" s="53">
        <v>0</v>
      </c>
      <c r="DL1050" s="53">
        <v>0</v>
      </c>
      <c r="DM1050" s="53">
        <v>0</v>
      </c>
      <c r="DN1050" s="53">
        <v>0</v>
      </c>
      <c r="DO1050" s="53">
        <v>0</v>
      </c>
      <c r="DP1050" s="53">
        <v>0</v>
      </c>
      <c r="DQ1050" s="53">
        <v>0</v>
      </c>
      <c r="DR1050" s="53">
        <v>0</v>
      </c>
      <c r="DS1050" s="53">
        <v>0</v>
      </c>
      <c r="DT1050" s="53">
        <v>0</v>
      </c>
      <c r="DU1050" s="53">
        <v>0</v>
      </c>
      <c r="DV1050" s="53">
        <v>0</v>
      </c>
      <c r="DW1050" s="53">
        <v>0</v>
      </c>
      <c r="DX1050" s="53">
        <v>0</v>
      </c>
      <c r="DY1050" s="53">
        <v>0</v>
      </c>
      <c r="DZ1050" s="53">
        <v>0</v>
      </c>
      <c r="EA1050" s="53">
        <v>0</v>
      </c>
      <c r="EB1050" s="53">
        <v>0</v>
      </c>
      <c r="EC1050" s="53">
        <v>0</v>
      </c>
      <c r="ED1050" s="53">
        <v>0</v>
      </c>
      <c r="EE1050" s="53">
        <v>0</v>
      </c>
      <c r="EF1050" s="53">
        <v>0</v>
      </c>
      <c r="EG1050" s="53">
        <v>0</v>
      </c>
      <c r="EH1050" s="53">
        <v>0</v>
      </c>
      <c r="EI1050" s="53">
        <v>0</v>
      </c>
      <c r="EJ1050" s="53">
        <v>0</v>
      </c>
      <c r="EK1050" s="53">
        <v>0</v>
      </c>
      <c r="EL1050" s="53">
        <v>0</v>
      </c>
      <c r="EM1050" s="53">
        <v>0</v>
      </c>
      <c r="EN1050" s="53">
        <v>0</v>
      </c>
      <c r="EO1050" s="53">
        <v>0</v>
      </c>
      <c r="EP1050" s="53">
        <v>0</v>
      </c>
      <c r="EQ1050" s="53">
        <v>0</v>
      </c>
      <c r="ER1050" s="53">
        <v>0</v>
      </c>
      <c r="ES1050" s="53">
        <v>0</v>
      </c>
      <c r="ET1050" s="53">
        <v>0</v>
      </c>
      <c r="EU1050" s="53">
        <v>0</v>
      </c>
      <c r="EV1050" s="53">
        <v>0</v>
      </c>
      <c r="EW1050" s="53">
        <v>55.8125</v>
      </c>
      <c r="EX1050" s="53">
        <v>55.4375</v>
      </c>
      <c r="EY1050" s="53">
        <v>54.875</v>
      </c>
      <c r="EZ1050" s="53">
        <v>54.5625</v>
      </c>
      <c r="FA1050" s="53">
        <v>53.9375</v>
      </c>
      <c r="FB1050" s="53">
        <v>53.5625</v>
      </c>
      <c r="FC1050" s="53">
        <v>53.5625</v>
      </c>
      <c r="FD1050" s="53">
        <v>54.9375</v>
      </c>
      <c r="FE1050" s="53">
        <v>57.5</v>
      </c>
      <c r="FF1050" s="53">
        <v>60.25</v>
      </c>
      <c r="FG1050" s="53">
        <v>62.5</v>
      </c>
      <c r="FH1050" s="53">
        <v>63.9375</v>
      </c>
      <c r="FI1050" s="53">
        <v>63.5625</v>
      </c>
      <c r="FJ1050" s="53">
        <v>64.125</v>
      </c>
      <c r="FK1050" s="53">
        <v>65.75</v>
      </c>
      <c r="FL1050" s="53">
        <v>65.9375</v>
      </c>
      <c r="FM1050" s="53">
        <v>65.3125</v>
      </c>
      <c r="FN1050" s="53">
        <v>64.3125</v>
      </c>
      <c r="FO1050" s="53">
        <v>63</v>
      </c>
      <c r="FP1050" s="53">
        <v>60.875</v>
      </c>
      <c r="FQ1050" s="53">
        <v>59</v>
      </c>
      <c r="FR1050" s="53">
        <v>57.625</v>
      </c>
      <c r="FS1050" s="53">
        <v>57.125</v>
      </c>
      <c r="FT1050" s="53">
        <v>56.6875</v>
      </c>
      <c r="FU1050" s="53">
        <v>2</v>
      </c>
      <c r="FV1050" s="53">
        <v>5.1318999999999999</v>
      </c>
      <c r="FW1050" s="53">
        <v>4.9025730000000003</v>
      </c>
      <c r="FX1050" s="53">
        <v>0</v>
      </c>
    </row>
    <row r="1051" spans="1:180" x14ac:dyDescent="0.3">
      <c r="A1051" t="s">
        <v>174</v>
      </c>
      <c r="B1051" t="s">
        <v>252</v>
      </c>
      <c r="C1051" t="s">
        <v>0</v>
      </c>
      <c r="D1051" t="s">
        <v>227</v>
      </c>
      <c r="E1051" t="s">
        <v>187</v>
      </c>
      <c r="F1051" t="s">
        <v>231</v>
      </c>
      <c r="G1051" t="s">
        <v>242</v>
      </c>
      <c r="H1051" s="53">
        <v>5</v>
      </c>
      <c r="I1051" s="53">
        <v>0</v>
      </c>
      <c r="J1051" s="53">
        <v>0</v>
      </c>
      <c r="K1051" s="53">
        <v>0</v>
      </c>
      <c r="L1051" s="53">
        <v>0</v>
      </c>
      <c r="M1051" s="53">
        <v>0</v>
      </c>
      <c r="N1051" s="53">
        <v>0</v>
      </c>
      <c r="O1051" s="53">
        <v>0</v>
      </c>
      <c r="P1051" s="53">
        <v>0</v>
      </c>
      <c r="Q1051" s="53">
        <v>0</v>
      </c>
      <c r="R1051" s="53">
        <v>0</v>
      </c>
      <c r="S1051" s="53">
        <v>0</v>
      </c>
      <c r="T1051" s="53">
        <v>0</v>
      </c>
      <c r="U1051" s="53">
        <v>0</v>
      </c>
      <c r="V1051" s="53">
        <v>0</v>
      </c>
      <c r="W1051" s="53">
        <v>0</v>
      </c>
      <c r="X1051" s="53">
        <v>0</v>
      </c>
      <c r="Y1051" s="53">
        <v>0</v>
      </c>
      <c r="Z1051" s="53">
        <v>0</v>
      </c>
      <c r="AA1051" s="53">
        <v>0</v>
      </c>
      <c r="AB1051" s="53">
        <v>0</v>
      </c>
      <c r="AC1051" s="53">
        <v>0</v>
      </c>
      <c r="AD1051" s="53">
        <v>0</v>
      </c>
      <c r="AE1051" s="53">
        <v>0</v>
      </c>
      <c r="AF1051" s="53">
        <v>0</v>
      </c>
      <c r="AG1051" s="53">
        <v>0</v>
      </c>
      <c r="AH1051" s="53">
        <v>0</v>
      </c>
      <c r="AI1051" s="53">
        <v>0</v>
      </c>
      <c r="AJ1051" s="53">
        <v>0</v>
      </c>
      <c r="AK1051" s="53">
        <v>0</v>
      </c>
      <c r="AL1051" s="53">
        <v>0</v>
      </c>
      <c r="AM1051" s="53">
        <v>0</v>
      </c>
      <c r="AN1051" s="53">
        <v>0</v>
      </c>
      <c r="AO1051" s="53">
        <v>0</v>
      </c>
      <c r="AP1051" s="53">
        <v>0</v>
      </c>
      <c r="AQ1051" s="53">
        <v>0</v>
      </c>
      <c r="AR1051" s="53">
        <v>0</v>
      </c>
      <c r="AS1051" s="53">
        <v>0</v>
      </c>
      <c r="AT1051" s="53">
        <v>0</v>
      </c>
      <c r="AU1051" s="53">
        <v>0</v>
      </c>
      <c r="AV1051" s="53">
        <v>0</v>
      </c>
      <c r="AW1051" s="53">
        <v>0</v>
      </c>
      <c r="AX1051" s="53">
        <v>0</v>
      </c>
      <c r="AY1051" s="53">
        <v>0</v>
      </c>
      <c r="AZ1051" s="53">
        <v>0</v>
      </c>
      <c r="BA1051" s="53">
        <v>0</v>
      </c>
      <c r="BB1051" s="53">
        <v>0</v>
      </c>
      <c r="BC1051" s="53">
        <v>0</v>
      </c>
      <c r="BD1051" s="53">
        <v>0</v>
      </c>
      <c r="BE1051" s="53">
        <v>0</v>
      </c>
      <c r="BF1051" s="53">
        <v>0</v>
      </c>
      <c r="BG1051" s="53">
        <v>0</v>
      </c>
      <c r="BH1051" s="53">
        <v>0</v>
      </c>
      <c r="BI1051" s="53">
        <v>0</v>
      </c>
      <c r="BJ1051" s="53">
        <v>0</v>
      </c>
      <c r="BK1051" s="53">
        <v>0</v>
      </c>
      <c r="BL1051" s="53">
        <v>0</v>
      </c>
      <c r="BM1051" s="53">
        <v>0</v>
      </c>
      <c r="BN1051" s="53">
        <v>0</v>
      </c>
      <c r="BO1051" s="53">
        <v>0</v>
      </c>
      <c r="BP1051" s="53">
        <v>0</v>
      </c>
      <c r="BQ1051" s="53">
        <v>0</v>
      </c>
      <c r="BR1051" s="53">
        <v>0</v>
      </c>
      <c r="BS1051" s="53">
        <v>0</v>
      </c>
      <c r="BT1051" s="53">
        <v>0</v>
      </c>
      <c r="BU1051" s="53">
        <v>0</v>
      </c>
      <c r="BV1051" s="53">
        <v>0</v>
      </c>
      <c r="BW1051" s="53">
        <v>0</v>
      </c>
      <c r="BX1051" s="53">
        <v>0</v>
      </c>
      <c r="BY1051" s="53">
        <v>0</v>
      </c>
      <c r="BZ1051" s="53">
        <v>0</v>
      </c>
      <c r="CA1051" s="53">
        <v>0</v>
      </c>
      <c r="CB1051" s="53">
        <v>0</v>
      </c>
      <c r="CC1051" s="53">
        <v>0</v>
      </c>
      <c r="CD1051" s="53">
        <v>0</v>
      </c>
      <c r="CE1051" s="53">
        <v>0</v>
      </c>
      <c r="CF1051" s="53">
        <v>0</v>
      </c>
      <c r="CG1051" s="53">
        <v>0</v>
      </c>
      <c r="CH1051" s="53">
        <v>0</v>
      </c>
      <c r="CI1051" s="53">
        <v>0</v>
      </c>
      <c r="CJ1051" s="53">
        <v>0</v>
      </c>
      <c r="CK1051" s="53">
        <v>0</v>
      </c>
      <c r="CL1051" s="53">
        <v>0</v>
      </c>
      <c r="CM1051" s="53">
        <v>0</v>
      </c>
      <c r="CN1051" s="53">
        <v>0</v>
      </c>
      <c r="CO1051" s="53">
        <v>0</v>
      </c>
      <c r="CP1051" s="53">
        <v>0</v>
      </c>
      <c r="CQ1051" s="53">
        <v>0</v>
      </c>
      <c r="CR1051" s="53">
        <v>0</v>
      </c>
      <c r="CS1051" s="53">
        <v>0</v>
      </c>
      <c r="CT1051" s="53">
        <v>0</v>
      </c>
      <c r="CU1051" s="53">
        <v>0</v>
      </c>
      <c r="CV1051" s="53">
        <v>0</v>
      </c>
      <c r="CW1051" s="53">
        <v>0</v>
      </c>
      <c r="CX1051" s="53">
        <v>0</v>
      </c>
      <c r="CY1051" s="53">
        <v>0</v>
      </c>
      <c r="CZ1051" s="53">
        <v>0</v>
      </c>
      <c r="DA1051" s="53">
        <v>0</v>
      </c>
      <c r="DB1051" s="53">
        <v>0</v>
      </c>
      <c r="DC1051" s="53">
        <v>0</v>
      </c>
      <c r="DD1051" s="53">
        <v>0</v>
      </c>
      <c r="DE1051" s="53">
        <v>0</v>
      </c>
      <c r="DF1051" s="53">
        <v>0</v>
      </c>
      <c r="DG1051" s="53">
        <v>0</v>
      </c>
      <c r="DH1051" s="53">
        <v>0</v>
      </c>
      <c r="DI1051" s="53">
        <v>0</v>
      </c>
      <c r="DJ1051" s="53">
        <v>0</v>
      </c>
      <c r="DK1051" s="53">
        <v>0</v>
      </c>
      <c r="DL1051" s="53">
        <v>0</v>
      </c>
      <c r="DM1051" s="53">
        <v>0</v>
      </c>
      <c r="DN1051" s="53">
        <v>0</v>
      </c>
      <c r="DO1051" s="53">
        <v>0</v>
      </c>
      <c r="DP1051" s="53">
        <v>0</v>
      </c>
      <c r="DQ1051" s="53">
        <v>0</v>
      </c>
      <c r="DR1051" s="53">
        <v>0</v>
      </c>
      <c r="DS1051" s="53">
        <v>0</v>
      </c>
      <c r="DT1051" s="53">
        <v>0</v>
      </c>
      <c r="DU1051" s="53">
        <v>0</v>
      </c>
      <c r="DV1051" s="53">
        <v>0</v>
      </c>
      <c r="DW1051" s="53">
        <v>0</v>
      </c>
      <c r="DX1051" s="53">
        <v>0</v>
      </c>
      <c r="DY1051" s="53">
        <v>0</v>
      </c>
      <c r="DZ1051" s="53">
        <v>0</v>
      </c>
      <c r="EA1051" s="53">
        <v>0</v>
      </c>
      <c r="EB1051" s="53">
        <v>0</v>
      </c>
      <c r="EC1051" s="53">
        <v>0</v>
      </c>
      <c r="ED1051" s="53">
        <v>0</v>
      </c>
      <c r="EE1051" s="53">
        <v>0</v>
      </c>
      <c r="EF1051" s="53">
        <v>0</v>
      </c>
      <c r="EG1051" s="53">
        <v>0</v>
      </c>
      <c r="EH1051" s="53">
        <v>0</v>
      </c>
      <c r="EI1051" s="53">
        <v>0</v>
      </c>
      <c r="EJ1051" s="53">
        <v>0</v>
      </c>
      <c r="EK1051" s="53">
        <v>0</v>
      </c>
      <c r="EL1051" s="53">
        <v>0</v>
      </c>
      <c r="EM1051" s="53">
        <v>0</v>
      </c>
      <c r="EN1051" s="53">
        <v>0</v>
      </c>
      <c r="EO1051" s="53">
        <v>0</v>
      </c>
      <c r="EP1051" s="53">
        <v>0</v>
      </c>
      <c r="EQ1051" s="53">
        <v>0</v>
      </c>
      <c r="ER1051" s="53">
        <v>0</v>
      </c>
      <c r="ES1051" s="53">
        <v>0</v>
      </c>
      <c r="ET1051" s="53">
        <v>0</v>
      </c>
      <c r="EU1051" s="53">
        <v>0</v>
      </c>
      <c r="EV1051" s="53">
        <v>0</v>
      </c>
      <c r="EW1051" s="53">
        <v>54.204540000000001</v>
      </c>
      <c r="EX1051" s="53">
        <v>53.954540000000001</v>
      </c>
      <c r="EY1051" s="53">
        <v>53.613639999999997</v>
      </c>
      <c r="EZ1051" s="53">
        <v>53.431820000000002</v>
      </c>
      <c r="FA1051" s="53">
        <v>53.136360000000003</v>
      </c>
      <c r="FB1051" s="53">
        <v>52.75</v>
      </c>
      <c r="FC1051" s="53">
        <v>52.795459999999999</v>
      </c>
      <c r="FD1051" s="53">
        <v>54.022730000000003</v>
      </c>
      <c r="FE1051" s="53">
        <v>55.954540000000001</v>
      </c>
      <c r="FF1051" s="53">
        <v>58.045459999999999</v>
      </c>
      <c r="FG1051" s="53">
        <v>59.931820000000002</v>
      </c>
      <c r="FH1051" s="53">
        <v>61.909089999999999</v>
      </c>
      <c r="FI1051" s="53">
        <v>63.409089999999999</v>
      </c>
      <c r="FJ1051" s="53">
        <v>64.204539999999994</v>
      </c>
      <c r="FK1051" s="53">
        <v>64.068179999999998</v>
      </c>
      <c r="FL1051" s="53">
        <v>63.477269999999997</v>
      </c>
      <c r="FM1051" s="53">
        <v>62.886360000000003</v>
      </c>
      <c r="FN1051" s="53">
        <v>61.772730000000003</v>
      </c>
      <c r="FO1051" s="53">
        <v>60.5</v>
      </c>
      <c r="FP1051" s="53">
        <v>59.5</v>
      </c>
      <c r="FQ1051" s="53">
        <v>57.886360000000003</v>
      </c>
      <c r="FR1051" s="53">
        <v>56.681820000000002</v>
      </c>
      <c r="FS1051" s="53">
        <v>55.795459999999999</v>
      </c>
      <c r="FT1051" s="53">
        <v>55.068179999999998</v>
      </c>
      <c r="FU1051" s="53">
        <v>2</v>
      </c>
      <c r="FV1051" s="53">
        <v>5.1318999999999999</v>
      </c>
      <c r="FW1051" s="53">
        <v>4.9025730000000003</v>
      </c>
      <c r="FX1051" s="53">
        <v>0</v>
      </c>
    </row>
    <row r="1052" spans="1:180" x14ac:dyDescent="0.3">
      <c r="A1052" t="s">
        <v>174</v>
      </c>
      <c r="B1052" t="s">
        <v>252</v>
      </c>
      <c r="C1052" t="s">
        <v>0</v>
      </c>
      <c r="D1052" t="s">
        <v>227</v>
      </c>
      <c r="E1052" t="s">
        <v>189</v>
      </c>
      <c r="F1052" t="s">
        <v>231</v>
      </c>
      <c r="G1052" t="s">
        <v>242</v>
      </c>
      <c r="H1052" s="53">
        <v>5</v>
      </c>
      <c r="I1052" s="53">
        <v>0</v>
      </c>
      <c r="J1052" s="53">
        <v>0</v>
      </c>
      <c r="K1052" s="53">
        <v>0</v>
      </c>
      <c r="L1052" s="53">
        <v>0</v>
      </c>
      <c r="M1052" s="53">
        <v>0</v>
      </c>
      <c r="N1052" s="53">
        <v>0</v>
      </c>
      <c r="O1052" s="53">
        <v>0</v>
      </c>
      <c r="P1052" s="53">
        <v>0</v>
      </c>
      <c r="Q1052" s="53">
        <v>0</v>
      </c>
      <c r="R1052" s="53">
        <v>0</v>
      </c>
      <c r="S1052" s="53">
        <v>0</v>
      </c>
      <c r="T1052" s="53">
        <v>0</v>
      </c>
      <c r="U1052" s="53">
        <v>0</v>
      </c>
      <c r="V1052" s="53">
        <v>0</v>
      </c>
      <c r="W1052" s="53">
        <v>0</v>
      </c>
      <c r="X1052" s="53">
        <v>0</v>
      </c>
      <c r="Y1052" s="53">
        <v>0</v>
      </c>
      <c r="Z1052" s="53">
        <v>0</v>
      </c>
      <c r="AA1052" s="53">
        <v>0</v>
      </c>
      <c r="AB1052" s="53">
        <v>0</v>
      </c>
      <c r="AC1052" s="53">
        <v>0</v>
      </c>
      <c r="AD1052" s="53">
        <v>0</v>
      </c>
      <c r="AE1052" s="53">
        <v>0</v>
      </c>
      <c r="AF1052" s="53">
        <v>0</v>
      </c>
      <c r="AG1052" s="53">
        <v>0</v>
      </c>
      <c r="AH1052" s="53">
        <v>0</v>
      </c>
      <c r="AI1052" s="53">
        <v>0</v>
      </c>
      <c r="AJ1052" s="53">
        <v>0</v>
      </c>
      <c r="AK1052" s="53">
        <v>0</v>
      </c>
      <c r="AL1052" s="53">
        <v>0</v>
      </c>
      <c r="AM1052" s="53">
        <v>0</v>
      </c>
      <c r="AN1052" s="53">
        <v>0</v>
      </c>
      <c r="AO1052" s="53">
        <v>0</v>
      </c>
      <c r="AP1052" s="53">
        <v>0</v>
      </c>
      <c r="AQ1052" s="53">
        <v>0</v>
      </c>
      <c r="AR1052" s="53">
        <v>0</v>
      </c>
      <c r="AS1052" s="53">
        <v>0</v>
      </c>
      <c r="AT1052" s="53">
        <v>0</v>
      </c>
      <c r="AU1052" s="53">
        <v>0</v>
      </c>
      <c r="AV1052" s="53">
        <v>0</v>
      </c>
      <c r="AW1052" s="53">
        <v>0</v>
      </c>
      <c r="AX1052" s="53">
        <v>0</v>
      </c>
      <c r="AY1052" s="53">
        <v>0</v>
      </c>
      <c r="AZ1052" s="53">
        <v>0</v>
      </c>
      <c r="BA1052" s="53">
        <v>0</v>
      </c>
      <c r="BB1052" s="53">
        <v>0</v>
      </c>
      <c r="BC1052" s="53">
        <v>0</v>
      </c>
      <c r="BD1052" s="53">
        <v>0</v>
      </c>
      <c r="BE1052" s="53">
        <v>0</v>
      </c>
      <c r="BF1052" s="53">
        <v>0</v>
      </c>
      <c r="BG1052" s="53">
        <v>0</v>
      </c>
      <c r="BH1052" s="53">
        <v>0</v>
      </c>
      <c r="BI1052" s="53">
        <v>0</v>
      </c>
      <c r="BJ1052" s="53">
        <v>0</v>
      </c>
      <c r="BK1052" s="53">
        <v>0</v>
      </c>
      <c r="BL1052" s="53">
        <v>0</v>
      </c>
      <c r="BM1052" s="53">
        <v>0</v>
      </c>
      <c r="BN1052" s="53">
        <v>0</v>
      </c>
      <c r="BO1052" s="53">
        <v>0</v>
      </c>
      <c r="BP1052" s="53">
        <v>0</v>
      </c>
      <c r="BQ1052" s="53">
        <v>0</v>
      </c>
      <c r="BR1052" s="53">
        <v>0</v>
      </c>
      <c r="BS1052" s="53">
        <v>0</v>
      </c>
      <c r="BT1052" s="53">
        <v>0</v>
      </c>
      <c r="BU1052" s="53">
        <v>0</v>
      </c>
      <c r="BV1052" s="53">
        <v>0</v>
      </c>
      <c r="BW1052" s="53">
        <v>0</v>
      </c>
      <c r="BX1052" s="53">
        <v>0</v>
      </c>
      <c r="BY1052" s="53">
        <v>0</v>
      </c>
      <c r="BZ1052" s="53">
        <v>0</v>
      </c>
      <c r="CA1052" s="53">
        <v>0</v>
      </c>
      <c r="CB1052" s="53">
        <v>0</v>
      </c>
      <c r="CC1052" s="53">
        <v>0</v>
      </c>
      <c r="CD1052" s="53">
        <v>0</v>
      </c>
      <c r="CE1052" s="53">
        <v>0</v>
      </c>
      <c r="CF1052" s="53">
        <v>0</v>
      </c>
      <c r="CG1052" s="53">
        <v>0</v>
      </c>
      <c r="CH1052" s="53">
        <v>0</v>
      </c>
      <c r="CI1052" s="53">
        <v>0</v>
      </c>
      <c r="CJ1052" s="53">
        <v>0</v>
      </c>
      <c r="CK1052" s="53">
        <v>0</v>
      </c>
      <c r="CL1052" s="53">
        <v>0</v>
      </c>
      <c r="CM1052" s="53">
        <v>0</v>
      </c>
      <c r="CN1052" s="53">
        <v>0</v>
      </c>
      <c r="CO1052" s="53">
        <v>0</v>
      </c>
      <c r="CP1052" s="53">
        <v>0</v>
      </c>
      <c r="CQ1052" s="53">
        <v>0</v>
      </c>
      <c r="CR1052" s="53">
        <v>0</v>
      </c>
      <c r="CS1052" s="53">
        <v>0</v>
      </c>
      <c r="CT1052" s="53">
        <v>0</v>
      </c>
      <c r="CU1052" s="53">
        <v>0</v>
      </c>
      <c r="CV1052" s="53">
        <v>0</v>
      </c>
      <c r="CW1052" s="53">
        <v>0</v>
      </c>
      <c r="CX1052" s="53">
        <v>0</v>
      </c>
      <c r="CY1052" s="53">
        <v>0</v>
      </c>
      <c r="CZ1052" s="53">
        <v>0</v>
      </c>
      <c r="DA1052" s="53">
        <v>0</v>
      </c>
      <c r="DB1052" s="53">
        <v>0</v>
      </c>
      <c r="DC1052" s="53">
        <v>0</v>
      </c>
      <c r="DD1052" s="53">
        <v>0</v>
      </c>
      <c r="DE1052" s="53">
        <v>0</v>
      </c>
      <c r="DF1052" s="53">
        <v>0</v>
      </c>
      <c r="DG1052" s="53">
        <v>0</v>
      </c>
      <c r="DH1052" s="53">
        <v>0</v>
      </c>
      <c r="DI1052" s="53">
        <v>0</v>
      </c>
      <c r="DJ1052" s="53">
        <v>0</v>
      </c>
      <c r="DK1052" s="53">
        <v>0</v>
      </c>
      <c r="DL1052" s="53">
        <v>0</v>
      </c>
      <c r="DM1052" s="53">
        <v>0</v>
      </c>
      <c r="DN1052" s="53">
        <v>0</v>
      </c>
      <c r="DO1052" s="53">
        <v>0</v>
      </c>
      <c r="DP1052" s="53">
        <v>0</v>
      </c>
      <c r="DQ1052" s="53">
        <v>0</v>
      </c>
      <c r="DR1052" s="53">
        <v>0</v>
      </c>
      <c r="DS1052" s="53">
        <v>0</v>
      </c>
      <c r="DT1052" s="53">
        <v>0</v>
      </c>
      <c r="DU1052" s="53">
        <v>0</v>
      </c>
      <c r="DV1052" s="53">
        <v>0</v>
      </c>
      <c r="DW1052" s="53">
        <v>0</v>
      </c>
      <c r="DX1052" s="53">
        <v>0</v>
      </c>
      <c r="DY1052" s="53">
        <v>0</v>
      </c>
      <c r="DZ1052" s="53">
        <v>0</v>
      </c>
      <c r="EA1052" s="53">
        <v>0</v>
      </c>
      <c r="EB1052" s="53">
        <v>0</v>
      </c>
      <c r="EC1052" s="53">
        <v>0</v>
      </c>
      <c r="ED1052" s="53">
        <v>0</v>
      </c>
      <c r="EE1052" s="53">
        <v>0</v>
      </c>
      <c r="EF1052" s="53">
        <v>0</v>
      </c>
      <c r="EG1052" s="53">
        <v>0</v>
      </c>
      <c r="EH1052" s="53">
        <v>0</v>
      </c>
      <c r="EI1052" s="53">
        <v>0</v>
      </c>
      <c r="EJ1052" s="53">
        <v>0</v>
      </c>
      <c r="EK1052" s="53">
        <v>0</v>
      </c>
      <c r="EL1052" s="53">
        <v>0</v>
      </c>
      <c r="EM1052" s="53">
        <v>0</v>
      </c>
      <c r="EN1052" s="53">
        <v>0</v>
      </c>
      <c r="EO1052" s="53">
        <v>0</v>
      </c>
      <c r="EP1052" s="53">
        <v>0</v>
      </c>
      <c r="EQ1052" s="53">
        <v>0</v>
      </c>
      <c r="ER1052" s="53">
        <v>0</v>
      </c>
      <c r="ES1052" s="53">
        <v>0</v>
      </c>
      <c r="ET1052" s="53">
        <v>0</v>
      </c>
      <c r="EU1052" s="53">
        <v>0</v>
      </c>
      <c r="EV1052" s="53">
        <v>0</v>
      </c>
      <c r="EW1052" s="53">
        <v>55.045459999999999</v>
      </c>
      <c r="EX1052" s="53">
        <v>54.863639999999997</v>
      </c>
      <c r="EY1052" s="53">
        <v>54.477269999999997</v>
      </c>
      <c r="EZ1052" s="53">
        <v>54.295459999999999</v>
      </c>
      <c r="FA1052" s="53">
        <v>53.909089999999999</v>
      </c>
      <c r="FB1052" s="53">
        <v>53.545459999999999</v>
      </c>
      <c r="FC1052" s="53">
        <v>53.431820000000002</v>
      </c>
      <c r="FD1052" s="53">
        <v>53.659089999999999</v>
      </c>
      <c r="FE1052" s="53">
        <v>55.045459999999999</v>
      </c>
      <c r="FF1052" s="53">
        <v>57.227269999999997</v>
      </c>
      <c r="FG1052" s="53">
        <v>60.022730000000003</v>
      </c>
      <c r="FH1052" s="53">
        <v>62.704540000000001</v>
      </c>
      <c r="FI1052" s="53">
        <v>64.363640000000004</v>
      </c>
      <c r="FJ1052" s="53">
        <v>64.772729999999996</v>
      </c>
      <c r="FK1052" s="53">
        <v>65.454539999999994</v>
      </c>
      <c r="FL1052" s="53">
        <v>65.659090000000006</v>
      </c>
      <c r="FM1052" s="53">
        <v>65</v>
      </c>
      <c r="FN1052" s="53">
        <v>63.863639999999997</v>
      </c>
      <c r="FO1052" s="53">
        <v>62.227269999999997</v>
      </c>
      <c r="FP1052" s="53">
        <v>59.75</v>
      </c>
      <c r="FQ1052" s="53">
        <v>57.886360000000003</v>
      </c>
      <c r="FR1052" s="53">
        <v>56.954540000000001</v>
      </c>
      <c r="FS1052" s="53">
        <v>56.318179999999998</v>
      </c>
      <c r="FT1052" s="53">
        <v>55.818179999999998</v>
      </c>
      <c r="FU1052" s="53">
        <v>2</v>
      </c>
      <c r="FV1052" s="53">
        <v>5.6305680000000002</v>
      </c>
      <c r="FW1052" s="53">
        <v>5.3566900000000004</v>
      </c>
      <c r="FX1052" s="53">
        <v>0</v>
      </c>
    </row>
    <row r="1053" spans="1:180" x14ac:dyDescent="0.3">
      <c r="A1053" t="s">
        <v>174</v>
      </c>
      <c r="B1053" t="s">
        <v>252</v>
      </c>
      <c r="C1053" t="s">
        <v>0</v>
      </c>
      <c r="D1053" t="s">
        <v>248</v>
      </c>
      <c r="E1053" t="s">
        <v>188</v>
      </c>
      <c r="F1053" t="s">
        <v>231</v>
      </c>
      <c r="G1053" t="s">
        <v>242</v>
      </c>
      <c r="H1053" s="53">
        <v>5</v>
      </c>
      <c r="I1053" s="53">
        <v>0</v>
      </c>
      <c r="J1053" s="53">
        <v>0</v>
      </c>
      <c r="K1053" s="53">
        <v>0</v>
      </c>
      <c r="L1053" s="53">
        <v>0</v>
      </c>
      <c r="M1053" s="53">
        <v>0</v>
      </c>
      <c r="N1053" s="53">
        <v>0</v>
      </c>
      <c r="O1053" s="53">
        <v>0</v>
      </c>
      <c r="P1053" s="53">
        <v>0</v>
      </c>
      <c r="Q1053" s="53">
        <v>0</v>
      </c>
      <c r="R1053" s="53">
        <v>0</v>
      </c>
      <c r="S1053" s="53">
        <v>0</v>
      </c>
      <c r="T1053" s="53">
        <v>0</v>
      </c>
      <c r="U1053" s="53">
        <v>0</v>
      </c>
      <c r="V1053" s="53">
        <v>0</v>
      </c>
      <c r="W1053" s="53">
        <v>0</v>
      </c>
      <c r="X1053" s="53">
        <v>0</v>
      </c>
      <c r="Y1053" s="53">
        <v>0</v>
      </c>
      <c r="Z1053" s="53">
        <v>0</v>
      </c>
      <c r="AA1053" s="53">
        <v>0</v>
      </c>
      <c r="AB1053" s="53">
        <v>0</v>
      </c>
      <c r="AC1053" s="53">
        <v>0</v>
      </c>
      <c r="AD1053" s="53">
        <v>0</v>
      </c>
      <c r="AE1053" s="53">
        <v>0</v>
      </c>
      <c r="AF1053" s="53">
        <v>0</v>
      </c>
      <c r="AG1053" s="53">
        <v>0</v>
      </c>
      <c r="AH1053" s="53">
        <v>0</v>
      </c>
      <c r="AI1053" s="53">
        <v>0</v>
      </c>
      <c r="AJ1053" s="53">
        <v>0</v>
      </c>
      <c r="AK1053" s="53">
        <v>0</v>
      </c>
      <c r="AL1053" s="53">
        <v>0</v>
      </c>
      <c r="AM1053" s="53">
        <v>0</v>
      </c>
      <c r="AN1053" s="53">
        <v>0</v>
      </c>
      <c r="AO1053" s="53">
        <v>0</v>
      </c>
      <c r="AP1053" s="53">
        <v>0</v>
      </c>
      <c r="AQ1053" s="53">
        <v>0</v>
      </c>
      <c r="AR1053" s="53">
        <v>0</v>
      </c>
      <c r="AS1053" s="53">
        <v>0</v>
      </c>
      <c r="AT1053" s="53">
        <v>0</v>
      </c>
      <c r="AU1053" s="53">
        <v>0</v>
      </c>
      <c r="AV1053" s="53">
        <v>0</v>
      </c>
      <c r="AW1053" s="53">
        <v>0</v>
      </c>
      <c r="AX1053" s="53">
        <v>0</v>
      </c>
      <c r="AY1053" s="53">
        <v>0</v>
      </c>
      <c r="AZ1053" s="53">
        <v>0</v>
      </c>
      <c r="BA1053" s="53">
        <v>0</v>
      </c>
      <c r="BB1053" s="53">
        <v>0</v>
      </c>
      <c r="BC1053" s="53">
        <v>0</v>
      </c>
      <c r="BD1053" s="53">
        <v>0</v>
      </c>
      <c r="BE1053" s="53">
        <v>0</v>
      </c>
      <c r="BF1053" s="53">
        <v>0</v>
      </c>
      <c r="BG1053" s="53">
        <v>0</v>
      </c>
      <c r="BH1053" s="53">
        <v>0</v>
      </c>
      <c r="BI1053" s="53">
        <v>0</v>
      </c>
      <c r="BJ1053" s="53">
        <v>0</v>
      </c>
      <c r="BK1053" s="53">
        <v>0</v>
      </c>
      <c r="BL1053" s="53">
        <v>0</v>
      </c>
      <c r="BM1053" s="53">
        <v>0</v>
      </c>
      <c r="BN1053" s="53">
        <v>0</v>
      </c>
      <c r="BO1053" s="53">
        <v>0</v>
      </c>
      <c r="BP1053" s="53">
        <v>0</v>
      </c>
      <c r="BQ1053" s="53">
        <v>0</v>
      </c>
      <c r="BR1053" s="53">
        <v>0</v>
      </c>
      <c r="BS1053" s="53">
        <v>0</v>
      </c>
      <c r="BT1053" s="53">
        <v>0</v>
      </c>
      <c r="BU1053" s="53">
        <v>0</v>
      </c>
      <c r="BV1053" s="53">
        <v>0</v>
      </c>
      <c r="BW1053" s="53">
        <v>0</v>
      </c>
      <c r="BX1053" s="53">
        <v>0</v>
      </c>
      <c r="BY1053" s="53">
        <v>0</v>
      </c>
      <c r="BZ1053" s="53">
        <v>0</v>
      </c>
      <c r="CA1053" s="53">
        <v>0</v>
      </c>
      <c r="CB1053" s="53">
        <v>0</v>
      </c>
      <c r="CC1053" s="53">
        <v>0</v>
      </c>
      <c r="CD1053" s="53">
        <v>0</v>
      </c>
      <c r="CE1053" s="53">
        <v>0</v>
      </c>
      <c r="CF1053" s="53">
        <v>0</v>
      </c>
      <c r="CG1053" s="53">
        <v>0</v>
      </c>
      <c r="CH1053" s="53">
        <v>0</v>
      </c>
      <c r="CI1053" s="53">
        <v>0</v>
      </c>
      <c r="CJ1053" s="53">
        <v>0</v>
      </c>
      <c r="CK1053" s="53">
        <v>0</v>
      </c>
      <c r="CL1053" s="53">
        <v>0</v>
      </c>
      <c r="CM1053" s="53">
        <v>0</v>
      </c>
      <c r="CN1053" s="53">
        <v>0</v>
      </c>
      <c r="CO1053" s="53">
        <v>0</v>
      </c>
      <c r="CP1053" s="53">
        <v>0</v>
      </c>
      <c r="CQ1053" s="53">
        <v>0</v>
      </c>
      <c r="CR1053" s="53">
        <v>0</v>
      </c>
      <c r="CS1053" s="53">
        <v>0</v>
      </c>
      <c r="CT1053" s="53">
        <v>0</v>
      </c>
      <c r="CU1053" s="53">
        <v>0</v>
      </c>
      <c r="CV1053" s="53">
        <v>0</v>
      </c>
      <c r="CW1053" s="53">
        <v>0</v>
      </c>
      <c r="CX1053" s="53">
        <v>0</v>
      </c>
      <c r="CY1053" s="53">
        <v>0</v>
      </c>
      <c r="CZ1053" s="53">
        <v>0</v>
      </c>
      <c r="DA1053" s="53">
        <v>0</v>
      </c>
      <c r="DB1053" s="53">
        <v>0</v>
      </c>
      <c r="DC1053" s="53">
        <v>0</v>
      </c>
      <c r="DD1053" s="53">
        <v>0</v>
      </c>
      <c r="DE1053" s="53">
        <v>0</v>
      </c>
      <c r="DF1053" s="53">
        <v>0</v>
      </c>
      <c r="DG1053" s="53">
        <v>0</v>
      </c>
      <c r="DH1053" s="53">
        <v>0</v>
      </c>
      <c r="DI1053" s="53">
        <v>0</v>
      </c>
      <c r="DJ1053" s="53">
        <v>0</v>
      </c>
      <c r="DK1053" s="53">
        <v>0</v>
      </c>
      <c r="DL1053" s="53">
        <v>0</v>
      </c>
      <c r="DM1053" s="53">
        <v>0</v>
      </c>
      <c r="DN1053" s="53">
        <v>0</v>
      </c>
      <c r="DO1053" s="53">
        <v>0</v>
      </c>
      <c r="DP1053" s="53">
        <v>0</v>
      </c>
      <c r="DQ1053" s="53">
        <v>0</v>
      </c>
      <c r="DR1053" s="53">
        <v>0</v>
      </c>
      <c r="DS1053" s="53">
        <v>0</v>
      </c>
      <c r="DT1053" s="53">
        <v>0</v>
      </c>
      <c r="DU1053" s="53">
        <v>0</v>
      </c>
      <c r="DV1053" s="53">
        <v>0</v>
      </c>
      <c r="DW1053" s="53">
        <v>0</v>
      </c>
      <c r="DX1053" s="53">
        <v>0</v>
      </c>
      <c r="DY1053" s="53">
        <v>0</v>
      </c>
      <c r="DZ1053" s="53">
        <v>0</v>
      </c>
      <c r="EA1053" s="53">
        <v>0</v>
      </c>
      <c r="EB1053" s="53">
        <v>0</v>
      </c>
      <c r="EC1053" s="53">
        <v>0</v>
      </c>
      <c r="ED1053" s="53">
        <v>0</v>
      </c>
      <c r="EE1053" s="53">
        <v>0</v>
      </c>
      <c r="EF1053" s="53">
        <v>0</v>
      </c>
      <c r="EG1053" s="53">
        <v>0</v>
      </c>
      <c r="EH1053" s="53">
        <v>0</v>
      </c>
      <c r="EI1053" s="53">
        <v>0</v>
      </c>
      <c r="EJ1053" s="53">
        <v>0</v>
      </c>
      <c r="EK1053" s="53">
        <v>0</v>
      </c>
      <c r="EL1053" s="53">
        <v>0</v>
      </c>
      <c r="EM1053" s="53">
        <v>0</v>
      </c>
      <c r="EN1053" s="53">
        <v>0</v>
      </c>
      <c r="EO1053" s="53">
        <v>0</v>
      </c>
      <c r="EP1053" s="53">
        <v>0</v>
      </c>
      <c r="EQ1053" s="53">
        <v>0</v>
      </c>
      <c r="ER1053" s="53">
        <v>0</v>
      </c>
      <c r="ES1053" s="53">
        <v>0</v>
      </c>
      <c r="ET1053" s="53">
        <v>0</v>
      </c>
      <c r="EU1053" s="53">
        <v>0</v>
      </c>
      <c r="EV1053" s="53">
        <v>0</v>
      </c>
      <c r="EW1053" s="53">
        <v>55</v>
      </c>
      <c r="EX1053" s="53">
        <v>54.8</v>
      </c>
      <c r="EY1053" s="53">
        <v>54.5</v>
      </c>
      <c r="EZ1053" s="53">
        <v>54.35</v>
      </c>
      <c r="FA1053" s="53">
        <v>54.1</v>
      </c>
      <c r="FB1053" s="53">
        <v>53.85</v>
      </c>
      <c r="FC1053" s="53">
        <v>53.6</v>
      </c>
      <c r="FD1053" s="53">
        <v>53.75</v>
      </c>
      <c r="FE1053" s="53">
        <v>54.85</v>
      </c>
      <c r="FF1053" s="53">
        <v>56.85</v>
      </c>
      <c r="FG1053" s="53">
        <v>59.3</v>
      </c>
      <c r="FH1053" s="53">
        <v>61.95</v>
      </c>
      <c r="FI1053" s="53">
        <v>63.5</v>
      </c>
      <c r="FJ1053" s="53">
        <v>65.400000000000006</v>
      </c>
      <c r="FK1053" s="53">
        <v>65.25</v>
      </c>
      <c r="FL1053" s="53">
        <v>64.25</v>
      </c>
      <c r="FM1053" s="53">
        <v>62.8</v>
      </c>
      <c r="FN1053" s="53">
        <v>60.95</v>
      </c>
      <c r="FO1053" s="53">
        <v>58.6</v>
      </c>
      <c r="FP1053" s="53">
        <v>57.2</v>
      </c>
      <c r="FQ1053" s="53">
        <v>56.05</v>
      </c>
      <c r="FR1053" s="53">
        <v>55.65</v>
      </c>
      <c r="FS1053" s="53">
        <v>55.45</v>
      </c>
      <c r="FT1053" s="53">
        <v>55.3</v>
      </c>
      <c r="FU1053" s="53">
        <v>2</v>
      </c>
      <c r="FV1053" s="53">
        <v>4.6650130000000001</v>
      </c>
      <c r="FW1053" s="53">
        <v>4.4178319999999998</v>
      </c>
      <c r="FX1053" s="53">
        <v>0</v>
      </c>
    </row>
    <row r="1054" spans="1:180" x14ac:dyDescent="0.3">
      <c r="A1054" t="s">
        <v>174</v>
      </c>
      <c r="B1054" t="s">
        <v>252</v>
      </c>
      <c r="C1054" t="s">
        <v>0</v>
      </c>
      <c r="D1054" t="s">
        <v>248</v>
      </c>
      <c r="E1054" t="s">
        <v>190</v>
      </c>
      <c r="F1054" t="s">
        <v>231</v>
      </c>
      <c r="G1054" t="s">
        <v>242</v>
      </c>
      <c r="H1054" s="53">
        <v>5</v>
      </c>
      <c r="I1054" s="53">
        <v>0</v>
      </c>
      <c r="J1054" s="53">
        <v>0</v>
      </c>
      <c r="K1054" s="53">
        <v>0</v>
      </c>
      <c r="L1054" s="53">
        <v>0</v>
      </c>
      <c r="M1054" s="53">
        <v>0</v>
      </c>
      <c r="N1054" s="53">
        <v>0</v>
      </c>
      <c r="O1054" s="53">
        <v>0</v>
      </c>
      <c r="P1054" s="53">
        <v>0</v>
      </c>
      <c r="Q1054" s="53">
        <v>0</v>
      </c>
      <c r="R1054" s="53">
        <v>0</v>
      </c>
      <c r="S1054" s="53">
        <v>0</v>
      </c>
      <c r="T1054" s="53">
        <v>0</v>
      </c>
      <c r="U1054" s="53">
        <v>0</v>
      </c>
      <c r="V1054" s="53">
        <v>0</v>
      </c>
      <c r="W1054" s="53">
        <v>0</v>
      </c>
      <c r="X1054" s="53">
        <v>0</v>
      </c>
      <c r="Y1054" s="53">
        <v>0</v>
      </c>
      <c r="Z1054" s="53">
        <v>0</v>
      </c>
      <c r="AA1054" s="53">
        <v>0</v>
      </c>
      <c r="AB1054" s="53">
        <v>0</v>
      </c>
      <c r="AC1054" s="53">
        <v>0</v>
      </c>
      <c r="AD1054" s="53">
        <v>0</v>
      </c>
      <c r="AE1054" s="53">
        <v>0</v>
      </c>
      <c r="AF1054" s="53">
        <v>0</v>
      </c>
      <c r="AG1054" s="53">
        <v>0</v>
      </c>
      <c r="AH1054" s="53">
        <v>0</v>
      </c>
      <c r="AI1054" s="53">
        <v>0</v>
      </c>
      <c r="AJ1054" s="53">
        <v>0</v>
      </c>
      <c r="AK1054" s="53">
        <v>0</v>
      </c>
      <c r="AL1054" s="53">
        <v>0</v>
      </c>
      <c r="AM1054" s="53">
        <v>0</v>
      </c>
      <c r="AN1054" s="53">
        <v>0</v>
      </c>
      <c r="AO1054" s="53">
        <v>0</v>
      </c>
      <c r="AP1054" s="53">
        <v>0</v>
      </c>
      <c r="AQ1054" s="53">
        <v>0</v>
      </c>
      <c r="AR1054" s="53">
        <v>0</v>
      </c>
      <c r="AS1054" s="53">
        <v>0</v>
      </c>
      <c r="AT1054" s="53">
        <v>0</v>
      </c>
      <c r="AU1054" s="53">
        <v>0</v>
      </c>
      <c r="AV1054" s="53">
        <v>0</v>
      </c>
      <c r="AW1054" s="53">
        <v>0</v>
      </c>
      <c r="AX1054" s="53">
        <v>0</v>
      </c>
      <c r="AY1054" s="53">
        <v>0</v>
      </c>
      <c r="AZ1054" s="53">
        <v>0</v>
      </c>
      <c r="BA1054" s="53">
        <v>0</v>
      </c>
      <c r="BB1054" s="53">
        <v>0</v>
      </c>
      <c r="BC1054" s="53">
        <v>0</v>
      </c>
      <c r="BD1054" s="53">
        <v>0</v>
      </c>
      <c r="BE1054" s="53">
        <v>0</v>
      </c>
      <c r="BF1054" s="53">
        <v>0</v>
      </c>
      <c r="BG1054" s="53">
        <v>0</v>
      </c>
      <c r="BH1054" s="53">
        <v>0</v>
      </c>
      <c r="BI1054" s="53">
        <v>0</v>
      </c>
      <c r="BJ1054" s="53">
        <v>0</v>
      </c>
      <c r="BK1054" s="53">
        <v>0</v>
      </c>
      <c r="BL1054" s="53">
        <v>0</v>
      </c>
      <c r="BM1054" s="53">
        <v>0</v>
      </c>
      <c r="BN1054" s="53">
        <v>0</v>
      </c>
      <c r="BO1054" s="53">
        <v>0</v>
      </c>
      <c r="BP1054" s="53">
        <v>0</v>
      </c>
      <c r="BQ1054" s="53">
        <v>0</v>
      </c>
      <c r="BR1054" s="53">
        <v>0</v>
      </c>
      <c r="BS1054" s="53">
        <v>0</v>
      </c>
      <c r="BT1054" s="53">
        <v>0</v>
      </c>
      <c r="BU1054" s="53">
        <v>0</v>
      </c>
      <c r="BV1054" s="53">
        <v>0</v>
      </c>
      <c r="BW1054" s="53">
        <v>0</v>
      </c>
      <c r="BX1054" s="53">
        <v>0</v>
      </c>
      <c r="BY1054" s="53">
        <v>0</v>
      </c>
      <c r="BZ1054" s="53">
        <v>0</v>
      </c>
      <c r="CA1054" s="53">
        <v>0</v>
      </c>
      <c r="CB1054" s="53">
        <v>0</v>
      </c>
      <c r="CC1054" s="53">
        <v>0</v>
      </c>
      <c r="CD1054" s="53">
        <v>0</v>
      </c>
      <c r="CE1054" s="53">
        <v>0</v>
      </c>
      <c r="CF1054" s="53">
        <v>0</v>
      </c>
      <c r="CG1054" s="53">
        <v>0</v>
      </c>
      <c r="CH1054" s="53">
        <v>0</v>
      </c>
      <c r="CI1054" s="53">
        <v>0</v>
      </c>
      <c r="CJ1054" s="53">
        <v>0</v>
      </c>
      <c r="CK1054" s="53">
        <v>0</v>
      </c>
      <c r="CL1054" s="53">
        <v>0</v>
      </c>
      <c r="CM1054" s="53">
        <v>0</v>
      </c>
      <c r="CN1054" s="53">
        <v>0</v>
      </c>
      <c r="CO1054" s="53">
        <v>0</v>
      </c>
      <c r="CP1054" s="53">
        <v>0</v>
      </c>
      <c r="CQ1054" s="53">
        <v>0</v>
      </c>
      <c r="CR1054" s="53">
        <v>0</v>
      </c>
      <c r="CS1054" s="53">
        <v>0</v>
      </c>
      <c r="CT1054" s="53">
        <v>0</v>
      </c>
      <c r="CU1054" s="53">
        <v>0</v>
      </c>
      <c r="CV1054" s="53">
        <v>0</v>
      </c>
      <c r="CW1054" s="53">
        <v>0</v>
      </c>
      <c r="CX1054" s="53">
        <v>0</v>
      </c>
      <c r="CY1054" s="53">
        <v>0</v>
      </c>
      <c r="CZ1054" s="53">
        <v>0</v>
      </c>
      <c r="DA1054" s="53">
        <v>0</v>
      </c>
      <c r="DB1054" s="53">
        <v>0</v>
      </c>
      <c r="DC1054" s="53">
        <v>0</v>
      </c>
      <c r="DD1054" s="53">
        <v>0</v>
      </c>
      <c r="DE1054" s="53">
        <v>0</v>
      </c>
      <c r="DF1054" s="53">
        <v>0</v>
      </c>
      <c r="DG1054" s="53">
        <v>0</v>
      </c>
      <c r="DH1054" s="53">
        <v>0</v>
      </c>
      <c r="DI1054" s="53">
        <v>0</v>
      </c>
      <c r="DJ1054" s="53">
        <v>0</v>
      </c>
      <c r="DK1054" s="53">
        <v>0</v>
      </c>
      <c r="DL1054" s="53">
        <v>0</v>
      </c>
      <c r="DM1054" s="53">
        <v>0</v>
      </c>
      <c r="DN1054" s="53">
        <v>0</v>
      </c>
      <c r="DO1054" s="53">
        <v>0</v>
      </c>
      <c r="DP1054" s="53">
        <v>0</v>
      </c>
      <c r="DQ1054" s="53">
        <v>0</v>
      </c>
      <c r="DR1054" s="53">
        <v>0</v>
      </c>
      <c r="DS1054" s="53">
        <v>0</v>
      </c>
      <c r="DT1054" s="53">
        <v>0</v>
      </c>
      <c r="DU1054" s="53">
        <v>0</v>
      </c>
      <c r="DV1054" s="53">
        <v>0</v>
      </c>
      <c r="DW1054" s="53">
        <v>0</v>
      </c>
      <c r="DX1054" s="53">
        <v>0</v>
      </c>
      <c r="DY1054" s="53">
        <v>0</v>
      </c>
      <c r="DZ1054" s="53">
        <v>0</v>
      </c>
      <c r="EA1054" s="53">
        <v>0</v>
      </c>
      <c r="EB1054" s="53">
        <v>0</v>
      </c>
      <c r="EC1054" s="53">
        <v>0</v>
      </c>
      <c r="ED1054" s="53">
        <v>0</v>
      </c>
      <c r="EE1054" s="53">
        <v>0</v>
      </c>
      <c r="EF1054" s="53">
        <v>0</v>
      </c>
      <c r="EG1054" s="53">
        <v>0</v>
      </c>
      <c r="EH1054" s="53">
        <v>0</v>
      </c>
      <c r="EI1054" s="53">
        <v>0</v>
      </c>
      <c r="EJ1054" s="53">
        <v>0</v>
      </c>
      <c r="EK1054" s="53">
        <v>0</v>
      </c>
      <c r="EL1054" s="53">
        <v>0</v>
      </c>
      <c r="EM1054" s="53">
        <v>0</v>
      </c>
      <c r="EN1054" s="53">
        <v>0</v>
      </c>
      <c r="EO1054" s="53">
        <v>0</v>
      </c>
      <c r="EP1054" s="53">
        <v>0</v>
      </c>
      <c r="EQ1054" s="53">
        <v>0</v>
      </c>
      <c r="ER1054" s="53">
        <v>0</v>
      </c>
      <c r="ES1054" s="53">
        <v>0</v>
      </c>
      <c r="ET1054" s="53">
        <v>0</v>
      </c>
      <c r="EU1054" s="53">
        <v>0</v>
      </c>
      <c r="EV1054" s="53">
        <v>0</v>
      </c>
      <c r="EW1054" s="53">
        <v>54.5</v>
      </c>
      <c r="EX1054" s="53">
        <v>54.388890000000004</v>
      </c>
      <c r="EY1054" s="53">
        <v>54.5</v>
      </c>
      <c r="EZ1054" s="53">
        <v>54.44444</v>
      </c>
      <c r="FA1054" s="53">
        <v>54.44444</v>
      </c>
      <c r="FB1054" s="53">
        <v>54.833329999999997</v>
      </c>
      <c r="FC1054" s="53">
        <v>54.72222</v>
      </c>
      <c r="FD1054" s="53">
        <v>54.833329999999997</v>
      </c>
      <c r="FE1054" s="53">
        <v>55.27778</v>
      </c>
      <c r="FF1054" s="53">
        <v>56.5</v>
      </c>
      <c r="FG1054" s="53">
        <v>58.333329999999997</v>
      </c>
      <c r="FH1054" s="53">
        <v>60.77778</v>
      </c>
      <c r="FI1054" s="53">
        <v>62.333329999999997</v>
      </c>
      <c r="FJ1054" s="53">
        <v>63.27778</v>
      </c>
      <c r="FK1054" s="53">
        <v>64.111109999999996</v>
      </c>
      <c r="FL1054" s="53">
        <v>64.277780000000007</v>
      </c>
      <c r="FM1054" s="53">
        <v>63.666670000000003</v>
      </c>
      <c r="FN1054" s="53">
        <v>62.111109999999996</v>
      </c>
      <c r="FO1054" s="53">
        <v>60.666670000000003</v>
      </c>
      <c r="FP1054" s="53">
        <v>58.833329999999997</v>
      </c>
      <c r="FQ1054" s="53">
        <v>57.666670000000003</v>
      </c>
      <c r="FR1054" s="53">
        <v>56.55556</v>
      </c>
      <c r="FS1054" s="53">
        <v>55.888890000000004</v>
      </c>
      <c r="FT1054" s="53">
        <v>55.333329999999997</v>
      </c>
      <c r="FU1054" s="53">
        <v>2</v>
      </c>
      <c r="FV1054" s="53">
        <v>0.98712670000000002</v>
      </c>
      <c r="FW1054" s="53">
        <v>0.96391329999999997</v>
      </c>
      <c r="FX1054" s="53">
        <v>0</v>
      </c>
    </row>
    <row r="1055" spans="1:180" x14ac:dyDescent="0.3">
      <c r="A1055" t="s">
        <v>174</v>
      </c>
      <c r="B1055" t="s">
        <v>252</v>
      </c>
      <c r="C1055" t="s">
        <v>0</v>
      </c>
      <c r="D1055" t="s">
        <v>227</v>
      </c>
      <c r="E1055" t="s">
        <v>188</v>
      </c>
      <c r="F1055" t="s">
        <v>231</v>
      </c>
      <c r="G1055" t="s">
        <v>242</v>
      </c>
      <c r="H1055" s="53">
        <v>5</v>
      </c>
      <c r="I1055" s="53">
        <v>0</v>
      </c>
      <c r="J1055" s="53">
        <v>0</v>
      </c>
      <c r="K1055" s="53">
        <v>0</v>
      </c>
      <c r="L1055" s="53">
        <v>0</v>
      </c>
      <c r="M1055" s="53">
        <v>0</v>
      </c>
      <c r="N1055" s="53">
        <v>0</v>
      </c>
      <c r="O1055" s="53">
        <v>0</v>
      </c>
      <c r="P1055" s="53">
        <v>0</v>
      </c>
      <c r="Q1055" s="53">
        <v>0</v>
      </c>
      <c r="R1055" s="53">
        <v>0</v>
      </c>
      <c r="S1055" s="53">
        <v>0</v>
      </c>
      <c r="T1055" s="53">
        <v>0</v>
      </c>
      <c r="U1055" s="53">
        <v>0</v>
      </c>
      <c r="V1055" s="53">
        <v>0</v>
      </c>
      <c r="W1055" s="53">
        <v>0</v>
      </c>
      <c r="X1055" s="53">
        <v>0</v>
      </c>
      <c r="Y1055" s="53">
        <v>0</v>
      </c>
      <c r="Z1055" s="53">
        <v>0</v>
      </c>
      <c r="AA1055" s="53">
        <v>0</v>
      </c>
      <c r="AB1055" s="53">
        <v>0</v>
      </c>
      <c r="AC1055" s="53">
        <v>0</v>
      </c>
      <c r="AD1055" s="53">
        <v>0</v>
      </c>
      <c r="AE1055" s="53">
        <v>0</v>
      </c>
      <c r="AF1055" s="53">
        <v>0</v>
      </c>
      <c r="AG1055" s="53">
        <v>0</v>
      </c>
      <c r="AH1055" s="53">
        <v>0</v>
      </c>
      <c r="AI1055" s="53">
        <v>0</v>
      </c>
      <c r="AJ1055" s="53">
        <v>0</v>
      </c>
      <c r="AK1055" s="53">
        <v>0</v>
      </c>
      <c r="AL1055" s="53">
        <v>0</v>
      </c>
      <c r="AM1055" s="53">
        <v>0</v>
      </c>
      <c r="AN1055" s="53">
        <v>0</v>
      </c>
      <c r="AO1055" s="53">
        <v>0</v>
      </c>
      <c r="AP1055" s="53">
        <v>0</v>
      </c>
      <c r="AQ1055" s="53">
        <v>0</v>
      </c>
      <c r="AR1055" s="53">
        <v>0</v>
      </c>
      <c r="AS1055" s="53">
        <v>0</v>
      </c>
      <c r="AT1055" s="53">
        <v>0</v>
      </c>
      <c r="AU1055" s="53">
        <v>0</v>
      </c>
      <c r="AV1055" s="53">
        <v>0</v>
      </c>
      <c r="AW1055" s="53">
        <v>0</v>
      </c>
      <c r="AX1055" s="53">
        <v>0</v>
      </c>
      <c r="AY1055" s="53">
        <v>0</v>
      </c>
      <c r="AZ1055" s="53">
        <v>0</v>
      </c>
      <c r="BA1055" s="53">
        <v>0</v>
      </c>
      <c r="BB1055" s="53">
        <v>0</v>
      </c>
      <c r="BC1055" s="53">
        <v>0</v>
      </c>
      <c r="BD1055" s="53">
        <v>0</v>
      </c>
      <c r="BE1055" s="53">
        <v>0</v>
      </c>
      <c r="BF1055" s="53">
        <v>0</v>
      </c>
      <c r="BG1055" s="53">
        <v>0</v>
      </c>
      <c r="BH1055" s="53">
        <v>0</v>
      </c>
      <c r="BI1055" s="53">
        <v>0</v>
      </c>
      <c r="BJ1055" s="53">
        <v>0</v>
      </c>
      <c r="BK1055" s="53">
        <v>0</v>
      </c>
      <c r="BL1055" s="53">
        <v>0</v>
      </c>
      <c r="BM1055" s="53">
        <v>0</v>
      </c>
      <c r="BN1055" s="53">
        <v>0</v>
      </c>
      <c r="BO1055" s="53">
        <v>0</v>
      </c>
      <c r="BP1055" s="53">
        <v>0</v>
      </c>
      <c r="BQ1055" s="53">
        <v>0</v>
      </c>
      <c r="BR1055" s="53">
        <v>0</v>
      </c>
      <c r="BS1055" s="53">
        <v>0</v>
      </c>
      <c r="BT1055" s="53">
        <v>0</v>
      </c>
      <c r="BU1055" s="53">
        <v>0</v>
      </c>
      <c r="BV1055" s="53">
        <v>0</v>
      </c>
      <c r="BW1055" s="53">
        <v>0</v>
      </c>
      <c r="BX1055" s="53">
        <v>0</v>
      </c>
      <c r="BY1055" s="53">
        <v>0</v>
      </c>
      <c r="BZ1055" s="53">
        <v>0</v>
      </c>
      <c r="CA1055" s="53">
        <v>0</v>
      </c>
      <c r="CB1055" s="53">
        <v>0</v>
      </c>
      <c r="CC1055" s="53">
        <v>0</v>
      </c>
      <c r="CD1055" s="53">
        <v>0</v>
      </c>
      <c r="CE1055" s="53">
        <v>0</v>
      </c>
      <c r="CF1055" s="53">
        <v>0</v>
      </c>
      <c r="CG1055" s="53">
        <v>0</v>
      </c>
      <c r="CH1055" s="53">
        <v>0</v>
      </c>
      <c r="CI1055" s="53">
        <v>0</v>
      </c>
      <c r="CJ1055" s="53">
        <v>0</v>
      </c>
      <c r="CK1055" s="53">
        <v>0</v>
      </c>
      <c r="CL1055" s="53">
        <v>0</v>
      </c>
      <c r="CM1055" s="53">
        <v>0</v>
      </c>
      <c r="CN1055" s="53">
        <v>0</v>
      </c>
      <c r="CO1055" s="53">
        <v>0</v>
      </c>
      <c r="CP1055" s="53">
        <v>0</v>
      </c>
      <c r="CQ1055" s="53">
        <v>0</v>
      </c>
      <c r="CR1055" s="53">
        <v>0</v>
      </c>
      <c r="CS1055" s="53">
        <v>0</v>
      </c>
      <c r="CT1055" s="53">
        <v>0</v>
      </c>
      <c r="CU1055" s="53">
        <v>0</v>
      </c>
      <c r="CV1055" s="53">
        <v>0</v>
      </c>
      <c r="CW1055" s="53">
        <v>0</v>
      </c>
      <c r="CX1055" s="53">
        <v>0</v>
      </c>
      <c r="CY1055" s="53">
        <v>0</v>
      </c>
      <c r="CZ1055" s="53">
        <v>0</v>
      </c>
      <c r="DA1055" s="53">
        <v>0</v>
      </c>
      <c r="DB1055" s="53">
        <v>0</v>
      </c>
      <c r="DC1055" s="53">
        <v>0</v>
      </c>
      <c r="DD1055" s="53">
        <v>0</v>
      </c>
      <c r="DE1055" s="53">
        <v>0</v>
      </c>
      <c r="DF1055" s="53">
        <v>0</v>
      </c>
      <c r="DG1055" s="53">
        <v>0</v>
      </c>
      <c r="DH1055" s="53">
        <v>0</v>
      </c>
      <c r="DI1055" s="53">
        <v>0</v>
      </c>
      <c r="DJ1055" s="53">
        <v>0</v>
      </c>
      <c r="DK1055" s="53">
        <v>0</v>
      </c>
      <c r="DL1055" s="53">
        <v>0</v>
      </c>
      <c r="DM1055" s="53">
        <v>0</v>
      </c>
      <c r="DN1055" s="53">
        <v>0</v>
      </c>
      <c r="DO1055" s="53">
        <v>0</v>
      </c>
      <c r="DP1055" s="53">
        <v>0</v>
      </c>
      <c r="DQ1055" s="53">
        <v>0</v>
      </c>
      <c r="DR1055" s="53">
        <v>0</v>
      </c>
      <c r="DS1055" s="53">
        <v>0</v>
      </c>
      <c r="DT1055" s="53">
        <v>0</v>
      </c>
      <c r="DU1055" s="53">
        <v>0</v>
      </c>
      <c r="DV1055" s="53">
        <v>0</v>
      </c>
      <c r="DW1055" s="53">
        <v>0</v>
      </c>
      <c r="DX1055" s="53">
        <v>0</v>
      </c>
      <c r="DY1055" s="53">
        <v>0</v>
      </c>
      <c r="DZ1055" s="53">
        <v>0</v>
      </c>
      <c r="EA1055" s="53">
        <v>0</v>
      </c>
      <c r="EB1055" s="53">
        <v>0</v>
      </c>
      <c r="EC1055" s="53">
        <v>0</v>
      </c>
      <c r="ED1055" s="53">
        <v>0</v>
      </c>
      <c r="EE1055" s="53">
        <v>0</v>
      </c>
      <c r="EF1055" s="53">
        <v>0</v>
      </c>
      <c r="EG1055" s="53">
        <v>0</v>
      </c>
      <c r="EH1055" s="53">
        <v>0</v>
      </c>
      <c r="EI1055" s="53">
        <v>0</v>
      </c>
      <c r="EJ1055" s="53">
        <v>0</v>
      </c>
      <c r="EK1055" s="53">
        <v>0</v>
      </c>
      <c r="EL1055" s="53">
        <v>0</v>
      </c>
      <c r="EM1055" s="53">
        <v>0</v>
      </c>
      <c r="EN1055" s="53">
        <v>0</v>
      </c>
      <c r="EO1055" s="53">
        <v>0</v>
      </c>
      <c r="EP1055" s="53">
        <v>0</v>
      </c>
      <c r="EQ1055" s="53">
        <v>0</v>
      </c>
      <c r="ER1055" s="53">
        <v>0</v>
      </c>
      <c r="ES1055" s="53">
        <v>0</v>
      </c>
      <c r="ET1055" s="53">
        <v>0</v>
      </c>
      <c r="EU1055" s="53">
        <v>0</v>
      </c>
      <c r="EV1055" s="53">
        <v>0</v>
      </c>
      <c r="EW1055" s="53">
        <v>54.976190000000003</v>
      </c>
      <c r="EX1055" s="53">
        <v>54.833329999999997</v>
      </c>
      <c r="EY1055" s="53">
        <v>54.690480000000001</v>
      </c>
      <c r="EZ1055" s="53">
        <v>54.595239999999997</v>
      </c>
      <c r="FA1055" s="53">
        <v>54.214289999999998</v>
      </c>
      <c r="FB1055" s="53">
        <v>54</v>
      </c>
      <c r="FC1055" s="53">
        <v>54</v>
      </c>
      <c r="FD1055" s="53">
        <v>54.428570000000001</v>
      </c>
      <c r="FE1055" s="53">
        <v>55.285710000000002</v>
      </c>
      <c r="FF1055" s="53">
        <v>56.595239999999997</v>
      </c>
      <c r="FG1055" s="53">
        <v>58.523809999999997</v>
      </c>
      <c r="FH1055" s="53">
        <v>60.5</v>
      </c>
      <c r="FI1055" s="53">
        <v>61.976190000000003</v>
      </c>
      <c r="FJ1055" s="53">
        <v>63.357140000000001</v>
      </c>
      <c r="FK1055" s="53">
        <v>63.785710000000002</v>
      </c>
      <c r="FL1055" s="53">
        <v>63.214289999999998</v>
      </c>
      <c r="FM1055" s="53">
        <v>62.190480000000001</v>
      </c>
      <c r="FN1055" s="53">
        <v>60.809519999999999</v>
      </c>
      <c r="FO1055" s="53">
        <v>59.428570000000001</v>
      </c>
      <c r="FP1055" s="53">
        <v>58.23809</v>
      </c>
      <c r="FQ1055" s="53">
        <v>56.928570000000001</v>
      </c>
      <c r="FR1055" s="53">
        <v>55.833329999999997</v>
      </c>
      <c r="FS1055" s="53">
        <v>55.523809999999997</v>
      </c>
      <c r="FT1055" s="53">
        <v>55.095239999999997</v>
      </c>
      <c r="FU1055" s="53">
        <v>2</v>
      </c>
      <c r="FV1055" s="53">
        <v>4.6650130000000001</v>
      </c>
      <c r="FW1055" s="53">
        <v>4.4178319999999998</v>
      </c>
      <c r="FX1055" s="53">
        <v>0</v>
      </c>
    </row>
    <row r="1056" spans="1:180" x14ac:dyDescent="0.3">
      <c r="A1056" t="s">
        <v>174</v>
      </c>
      <c r="B1056" t="s">
        <v>252</v>
      </c>
      <c r="C1056" t="s">
        <v>0</v>
      </c>
      <c r="D1056" t="s">
        <v>248</v>
      </c>
      <c r="E1056" t="s">
        <v>189</v>
      </c>
      <c r="F1056" t="s">
        <v>231</v>
      </c>
      <c r="G1056" t="s">
        <v>242</v>
      </c>
      <c r="H1056" s="53">
        <v>5</v>
      </c>
      <c r="I1056" s="53">
        <v>0</v>
      </c>
      <c r="J1056" s="53">
        <v>0</v>
      </c>
      <c r="K1056" s="53">
        <v>0</v>
      </c>
      <c r="L1056" s="53">
        <v>0</v>
      </c>
      <c r="M1056" s="53">
        <v>0</v>
      </c>
      <c r="N1056" s="53">
        <v>0</v>
      </c>
      <c r="O1056" s="53">
        <v>0</v>
      </c>
      <c r="P1056" s="53">
        <v>0</v>
      </c>
      <c r="Q1056" s="53">
        <v>0</v>
      </c>
      <c r="R1056" s="53">
        <v>0</v>
      </c>
      <c r="S1056" s="53">
        <v>0</v>
      </c>
      <c r="T1056" s="53">
        <v>0</v>
      </c>
      <c r="U1056" s="53">
        <v>0</v>
      </c>
      <c r="V1056" s="53">
        <v>0</v>
      </c>
      <c r="W1056" s="53">
        <v>0</v>
      </c>
      <c r="X1056" s="53">
        <v>0</v>
      </c>
      <c r="Y1056" s="53">
        <v>0</v>
      </c>
      <c r="Z1056" s="53">
        <v>0</v>
      </c>
      <c r="AA1056" s="53">
        <v>0</v>
      </c>
      <c r="AB1056" s="53">
        <v>0</v>
      </c>
      <c r="AC1056" s="53">
        <v>0</v>
      </c>
      <c r="AD1056" s="53">
        <v>0</v>
      </c>
      <c r="AE1056" s="53">
        <v>0</v>
      </c>
      <c r="AF1056" s="53">
        <v>0</v>
      </c>
      <c r="AG1056" s="53">
        <v>0</v>
      </c>
      <c r="AH1056" s="53">
        <v>0</v>
      </c>
      <c r="AI1056" s="53">
        <v>0</v>
      </c>
      <c r="AJ1056" s="53">
        <v>0</v>
      </c>
      <c r="AK1056" s="53">
        <v>0</v>
      </c>
      <c r="AL1056" s="53">
        <v>0</v>
      </c>
      <c r="AM1056" s="53">
        <v>0</v>
      </c>
      <c r="AN1056" s="53">
        <v>0</v>
      </c>
      <c r="AO1056" s="53">
        <v>0</v>
      </c>
      <c r="AP1056" s="53">
        <v>0</v>
      </c>
      <c r="AQ1056" s="53">
        <v>0</v>
      </c>
      <c r="AR1056" s="53">
        <v>0</v>
      </c>
      <c r="AS1056" s="53">
        <v>0</v>
      </c>
      <c r="AT1056" s="53">
        <v>0</v>
      </c>
      <c r="AU1056" s="53">
        <v>0</v>
      </c>
      <c r="AV1056" s="53">
        <v>0</v>
      </c>
      <c r="AW1056" s="53">
        <v>0</v>
      </c>
      <c r="AX1056" s="53">
        <v>0</v>
      </c>
      <c r="AY1056" s="53">
        <v>0</v>
      </c>
      <c r="AZ1056" s="53">
        <v>0</v>
      </c>
      <c r="BA1056" s="53">
        <v>0</v>
      </c>
      <c r="BB1056" s="53">
        <v>0</v>
      </c>
      <c r="BC1056" s="53">
        <v>0</v>
      </c>
      <c r="BD1056" s="53">
        <v>0</v>
      </c>
      <c r="BE1056" s="53">
        <v>0</v>
      </c>
      <c r="BF1056" s="53">
        <v>0</v>
      </c>
      <c r="BG1056" s="53">
        <v>0</v>
      </c>
      <c r="BH1056" s="53">
        <v>0</v>
      </c>
      <c r="BI1056" s="53">
        <v>0</v>
      </c>
      <c r="BJ1056" s="53">
        <v>0</v>
      </c>
      <c r="BK1056" s="53">
        <v>0</v>
      </c>
      <c r="BL1056" s="53">
        <v>0</v>
      </c>
      <c r="BM1056" s="53">
        <v>0</v>
      </c>
      <c r="BN1056" s="53">
        <v>0</v>
      </c>
      <c r="BO1056" s="53">
        <v>0</v>
      </c>
      <c r="BP1056" s="53">
        <v>0</v>
      </c>
      <c r="BQ1056" s="53">
        <v>0</v>
      </c>
      <c r="BR1056" s="53">
        <v>0</v>
      </c>
      <c r="BS1056" s="53">
        <v>0</v>
      </c>
      <c r="BT1056" s="53">
        <v>0</v>
      </c>
      <c r="BU1056" s="53">
        <v>0</v>
      </c>
      <c r="BV1056" s="53">
        <v>0</v>
      </c>
      <c r="BW1056" s="53">
        <v>0</v>
      </c>
      <c r="BX1056" s="53">
        <v>0</v>
      </c>
      <c r="BY1056" s="53">
        <v>0</v>
      </c>
      <c r="BZ1056" s="53">
        <v>0</v>
      </c>
      <c r="CA1056" s="53">
        <v>0</v>
      </c>
      <c r="CB1056" s="53">
        <v>0</v>
      </c>
      <c r="CC1056" s="53">
        <v>0</v>
      </c>
      <c r="CD1056" s="53">
        <v>0</v>
      </c>
      <c r="CE1056" s="53">
        <v>0</v>
      </c>
      <c r="CF1056" s="53">
        <v>0</v>
      </c>
      <c r="CG1056" s="53">
        <v>0</v>
      </c>
      <c r="CH1056" s="53">
        <v>0</v>
      </c>
      <c r="CI1056" s="53">
        <v>0</v>
      </c>
      <c r="CJ1056" s="53">
        <v>0</v>
      </c>
      <c r="CK1056" s="53">
        <v>0</v>
      </c>
      <c r="CL1056" s="53">
        <v>0</v>
      </c>
      <c r="CM1056" s="53">
        <v>0</v>
      </c>
      <c r="CN1056" s="53">
        <v>0</v>
      </c>
      <c r="CO1056" s="53">
        <v>0</v>
      </c>
      <c r="CP1056" s="53">
        <v>0</v>
      </c>
      <c r="CQ1056" s="53">
        <v>0</v>
      </c>
      <c r="CR1056" s="53">
        <v>0</v>
      </c>
      <c r="CS1056" s="53">
        <v>0</v>
      </c>
      <c r="CT1056" s="53">
        <v>0</v>
      </c>
      <c r="CU1056" s="53">
        <v>0</v>
      </c>
      <c r="CV1056" s="53">
        <v>0</v>
      </c>
      <c r="CW1056" s="53">
        <v>0</v>
      </c>
      <c r="CX1056" s="53">
        <v>0</v>
      </c>
      <c r="CY1056" s="53">
        <v>0</v>
      </c>
      <c r="CZ1056" s="53">
        <v>0</v>
      </c>
      <c r="DA1056" s="53">
        <v>0</v>
      </c>
      <c r="DB1056" s="53">
        <v>0</v>
      </c>
      <c r="DC1056" s="53">
        <v>0</v>
      </c>
      <c r="DD1056" s="53">
        <v>0</v>
      </c>
      <c r="DE1056" s="53">
        <v>0</v>
      </c>
      <c r="DF1056" s="53">
        <v>0</v>
      </c>
      <c r="DG1056" s="53">
        <v>0</v>
      </c>
      <c r="DH1056" s="53">
        <v>0</v>
      </c>
      <c r="DI1056" s="53">
        <v>0</v>
      </c>
      <c r="DJ1056" s="53">
        <v>0</v>
      </c>
      <c r="DK1056" s="53">
        <v>0</v>
      </c>
      <c r="DL1056" s="53">
        <v>0</v>
      </c>
      <c r="DM1056" s="53">
        <v>0</v>
      </c>
      <c r="DN1056" s="53">
        <v>0</v>
      </c>
      <c r="DO1056" s="53">
        <v>0</v>
      </c>
      <c r="DP1056" s="53">
        <v>0</v>
      </c>
      <c r="DQ1056" s="53">
        <v>0</v>
      </c>
      <c r="DR1056" s="53">
        <v>0</v>
      </c>
      <c r="DS1056" s="53">
        <v>0</v>
      </c>
      <c r="DT1056" s="53">
        <v>0</v>
      </c>
      <c r="DU1056" s="53">
        <v>0</v>
      </c>
      <c r="DV1056" s="53">
        <v>0</v>
      </c>
      <c r="DW1056" s="53">
        <v>0</v>
      </c>
      <c r="DX1056" s="53">
        <v>0</v>
      </c>
      <c r="DY1056" s="53">
        <v>0</v>
      </c>
      <c r="DZ1056" s="53">
        <v>0</v>
      </c>
      <c r="EA1056" s="53">
        <v>0</v>
      </c>
      <c r="EB1056" s="53">
        <v>0</v>
      </c>
      <c r="EC1056" s="53">
        <v>0</v>
      </c>
      <c r="ED1056" s="53">
        <v>0</v>
      </c>
      <c r="EE1056" s="53">
        <v>0</v>
      </c>
      <c r="EF1056" s="53">
        <v>0</v>
      </c>
      <c r="EG1056" s="53">
        <v>0</v>
      </c>
      <c r="EH1056" s="53">
        <v>0</v>
      </c>
      <c r="EI1056" s="53">
        <v>0</v>
      </c>
      <c r="EJ1056" s="53">
        <v>0</v>
      </c>
      <c r="EK1056" s="53">
        <v>0</v>
      </c>
      <c r="EL1056" s="53">
        <v>0</v>
      </c>
      <c r="EM1056" s="53">
        <v>0</v>
      </c>
      <c r="EN1056" s="53">
        <v>0</v>
      </c>
      <c r="EO1056" s="53">
        <v>0</v>
      </c>
      <c r="EP1056" s="53">
        <v>0</v>
      </c>
      <c r="EQ1056" s="53">
        <v>0</v>
      </c>
      <c r="ER1056" s="53">
        <v>0</v>
      </c>
      <c r="ES1056" s="53">
        <v>0</v>
      </c>
      <c r="ET1056" s="53">
        <v>0</v>
      </c>
      <c r="EU1056" s="53">
        <v>0</v>
      </c>
      <c r="EV1056" s="53">
        <v>0</v>
      </c>
      <c r="EW1056" s="53">
        <v>57.27778</v>
      </c>
      <c r="EX1056" s="53">
        <v>56.666670000000003</v>
      </c>
      <c r="EY1056" s="53">
        <v>56.111109999999996</v>
      </c>
      <c r="EZ1056" s="53">
        <v>55.666670000000003</v>
      </c>
      <c r="FA1056" s="53">
        <v>55.111109999999996</v>
      </c>
      <c r="FB1056" s="53">
        <v>55</v>
      </c>
      <c r="FC1056" s="53">
        <v>54.72222</v>
      </c>
      <c r="FD1056" s="53">
        <v>55</v>
      </c>
      <c r="FE1056" s="53">
        <v>56.333329999999997</v>
      </c>
      <c r="FF1056" s="53">
        <v>58</v>
      </c>
      <c r="FG1056" s="53">
        <v>60.5</v>
      </c>
      <c r="FH1056" s="53">
        <v>62.94444</v>
      </c>
      <c r="FI1056" s="53">
        <v>64.166659999999993</v>
      </c>
      <c r="FJ1056" s="53">
        <v>64.55556</v>
      </c>
      <c r="FK1056" s="53">
        <v>65.166659999999993</v>
      </c>
      <c r="FL1056" s="53">
        <v>64.833340000000007</v>
      </c>
      <c r="FM1056" s="53">
        <v>63.55556</v>
      </c>
      <c r="FN1056" s="53">
        <v>62.77778</v>
      </c>
      <c r="FO1056" s="53">
        <v>61.833329999999997</v>
      </c>
      <c r="FP1056" s="53">
        <v>59.833329999999997</v>
      </c>
      <c r="FQ1056" s="53">
        <v>58.22222</v>
      </c>
      <c r="FR1056" s="53">
        <v>57.166670000000003</v>
      </c>
      <c r="FS1056" s="53">
        <v>56.77778</v>
      </c>
      <c r="FT1056" s="53">
        <v>56.333329999999997</v>
      </c>
      <c r="FU1056" s="53">
        <v>2</v>
      </c>
      <c r="FV1056" s="53">
        <v>5.6305680000000002</v>
      </c>
      <c r="FW1056" s="53">
        <v>5.3566900000000004</v>
      </c>
      <c r="FX1056" s="53">
        <v>0</v>
      </c>
    </row>
    <row r="1057" spans="1:180" x14ac:dyDescent="0.3">
      <c r="A1057" t="s">
        <v>174</v>
      </c>
      <c r="B1057" t="s">
        <v>252</v>
      </c>
      <c r="C1057" t="s">
        <v>0</v>
      </c>
      <c r="D1057" t="s">
        <v>227</v>
      </c>
      <c r="E1057" t="s">
        <v>190</v>
      </c>
      <c r="F1057" t="s">
        <v>231</v>
      </c>
      <c r="G1057" t="s">
        <v>242</v>
      </c>
      <c r="H1057" s="53">
        <v>5</v>
      </c>
      <c r="I1057" s="53">
        <v>0</v>
      </c>
      <c r="J1057" s="53">
        <v>0</v>
      </c>
      <c r="K1057" s="53">
        <v>0</v>
      </c>
      <c r="L1057" s="53">
        <v>0</v>
      </c>
      <c r="M1057" s="53">
        <v>0</v>
      </c>
      <c r="N1057" s="53">
        <v>0</v>
      </c>
      <c r="O1057" s="53">
        <v>0</v>
      </c>
      <c r="P1057" s="53">
        <v>0</v>
      </c>
      <c r="Q1057" s="53">
        <v>0</v>
      </c>
      <c r="R1057" s="53">
        <v>0</v>
      </c>
      <c r="S1057" s="53">
        <v>0</v>
      </c>
      <c r="T1057" s="53">
        <v>0</v>
      </c>
      <c r="U1057" s="53">
        <v>0</v>
      </c>
      <c r="V1057" s="53">
        <v>0</v>
      </c>
      <c r="W1057" s="53">
        <v>0</v>
      </c>
      <c r="X1057" s="53">
        <v>0</v>
      </c>
      <c r="Y1057" s="53">
        <v>0</v>
      </c>
      <c r="Z1057" s="53">
        <v>0</v>
      </c>
      <c r="AA1057" s="53">
        <v>0</v>
      </c>
      <c r="AB1057" s="53">
        <v>0</v>
      </c>
      <c r="AC1057" s="53">
        <v>0</v>
      </c>
      <c r="AD1057" s="53">
        <v>0</v>
      </c>
      <c r="AE1057" s="53">
        <v>0</v>
      </c>
      <c r="AF1057" s="53">
        <v>0</v>
      </c>
      <c r="AG1057" s="53">
        <v>0</v>
      </c>
      <c r="AH1057" s="53">
        <v>0</v>
      </c>
      <c r="AI1057" s="53">
        <v>0</v>
      </c>
      <c r="AJ1057" s="53">
        <v>0</v>
      </c>
      <c r="AK1057" s="53">
        <v>0</v>
      </c>
      <c r="AL1057" s="53">
        <v>0</v>
      </c>
      <c r="AM1057" s="53">
        <v>0</v>
      </c>
      <c r="AN1057" s="53">
        <v>0</v>
      </c>
      <c r="AO1057" s="53">
        <v>0</v>
      </c>
      <c r="AP1057" s="53">
        <v>0</v>
      </c>
      <c r="AQ1057" s="53">
        <v>0</v>
      </c>
      <c r="AR1057" s="53">
        <v>0</v>
      </c>
      <c r="AS1057" s="53">
        <v>0</v>
      </c>
      <c r="AT1057" s="53">
        <v>0</v>
      </c>
      <c r="AU1057" s="53">
        <v>0</v>
      </c>
      <c r="AV1057" s="53">
        <v>0</v>
      </c>
      <c r="AW1057" s="53">
        <v>0</v>
      </c>
      <c r="AX1057" s="53">
        <v>0</v>
      </c>
      <c r="AY1057" s="53">
        <v>0</v>
      </c>
      <c r="AZ1057" s="53">
        <v>0</v>
      </c>
      <c r="BA1057" s="53">
        <v>0</v>
      </c>
      <c r="BB1057" s="53">
        <v>0</v>
      </c>
      <c r="BC1057" s="53">
        <v>0</v>
      </c>
      <c r="BD1057" s="53">
        <v>0</v>
      </c>
      <c r="BE1057" s="53">
        <v>0</v>
      </c>
      <c r="BF1057" s="53">
        <v>0</v>
      </c>
      <c r="BG1057" s="53">
        <v>0</v>
      </c>
      <c r="BH1057" s="53">
        <v>0</v>
      </c>
      <c r="BI1057" s="53">
        <v>0</v>
      </c>
      <c r="BJ1057" s="53">
        <v>0</v>
      </c>
      <c r="BK1057" s="53">
        <v>0</v>
      </c>
      <c r="BL1057" s="53">
        <v>0</v>
      </c>
      <c r="BM1057" s="53">
        <v>0</v>
      </c>
      <c r="BN1057" s="53">
        <v>0</v>
      </c>
      <c r="BO1057" s="53">
        <v>0</v>
      </c>
      <c r="BP1057" s="53">
        <v>0</v>
      </c>
      <c r="BQ1057" s="53">
        <v>0</v>
      </c>
      <c r="BR1057" s="53">
        <v>0</v>
      </c>
      <c r="BS1057" s="53">
        <v>0</v>
      </c>
      <c r="BT1057" s="53">
        <v>0</v>
      </c>
      <c r="BU1057" s="53">
        <v>0</v>
      </c>
      <c r="BV1057" s="53">
        <v>0</v>
      </c>
      <c r="BW1057" s="53">
        <v>0</v>
      </c>
      <c r="BX1057" s="53">
        <v>0</v>
      </c>
      <c r="BY1057" s="53">
        <v>0</v>
      </c>
      <c r="BZ1057" s="53">
        <v>0</v>
      </c>
      <c r="CA1057" s="53">
        <v>0</v>
      </c>
      <c r="CB1057" s="53">
        <v>0</v>
      </c>
      <c r="CC1057" s="53">
        <v>0</v>
      </c>
      <c r="CD1057" s="53">
        <v>0</v>
      </c>
      <c r="CE1057" s="53">
        <v>0</v>
      </c>
      <c r="CF1057" s="53">
        <v>0</v>
      </c>
      <c r="CG1057" s="53">
        <v>0</v>
      </c>
      <c r="CH1057" s="53">
        <v>0</v>
      </c>
      <c r="CI1057" s="53">
        <v>0</v>
      </c>
      <c r="CJ1057" s="53">
        <v>0</v>
      </c>
      <c r="CK1057" s="53">
        <v>0</v>
      </c>
      <c r="CL1057" s="53">
        <v>0</v>
      </c>
      <c r="CM1057" s="53">
        <v>0</v>
      </c>
      <c r="CN1057" s="53">
        <v>0</v>
      </c>
      <c r="CO1057" s="53">
        <v>0</v>
      </c>
      <c r="CP1057" s="53">
        <v>0</v>
      </c>
      <c r="CQ1057" s="53">
        <v>0</v>
      </c>
      <c r="CR1057" s="53">
        <v>0</v>
      </c>
      <c r="CS1057" s="53">
        <v>0</v>
      </c>
      <c r="CT1057" s="53">
        <v>0</v>
      </c>
      <c r="CU1057" s="53">
        <v>0</v>
      </c>
      <c r="CV1057" s="53">
        <v>0</v>
      </c>
      <c r="CW1057" s="53">
        <v>0</v>
      </c>
      <c r="CX1057" s="53">
        <v>0</v>
      </c>
      <c r="CY1057" s="53">
        <v>0</v>
      </c>
      <c r="CZ1057" s="53">
        <v>0</v>
      </c>
      <c r="DA1057" s="53">
        <v>0</v>
      </c>
      <c r="DB1057" s="53">
        <v>0</v>
      </c>
      <c r="DC1057" s="53">
        <v>0</v>
      </c>
      <c r="DD1057" s="53">
        <v>0</v>
      </c>
      <c r="DE1057" s="53">
        <v>0</v>
      </c>
      <c r="DF1057" s="53">
        <v>0</v>
      </c>
      <c r="DG1057" s="53">
        <v>0</v>
      </c>
      <c r="DH1057" s="53">
        <v>0</v>
      </c>
      <c r="DI1057" s="53">
        <v>0</v>
      </c>
      <c r="DJ1057" s="53">
        <v>0</v>
      </c>
      <c r="DK1057" s="53">
        <v>0</v>
      </c>
      <c r="DL1057" s="53">
        <v>0</v>
      </c>
      <c r="DM1057" s="53">
        <v>0</v>
      </c>
      <c r="DN1057" s="53">
        <v>0</v>
      </c>
      <c r="DO1057" s="53">
        <v>0</v>
      </c>
      <c r="DP1057" s="53">
        <v>0</v>
      </c>
      <c r="DQ1057" s="53">
        <v>0</v>
      </c>
      <c r="DR1057" s="53">
        <v>0</v>
      </c>
      <c r="DS1057" s="53">
        <v>0</v>
      </c>
      <c r="DT1057" s="53">
        <v>0</v>
      </c>
      <c r="DU1057" s="53">
        <v>0</v>
      </c>
      <c r="DV1057" s="53">
        <v>0</v>
      </c>
      <c r="DW1057" s="53">
        <v>0</v>
      </c>
      <c r="DX1057" s="53">
        <v>0</v>
      </c>
      <c r="DY1057" s="53">
        <v>0</v>
      </c>
      <c r="DZ1057" s="53">
        <v>0</v>
      </c>
      <c r="EA1057" s="53">
        <v>0</v>
      </c>
      <c r="EB1057" s="53">
        <v>0</v>
      </c>
      <c r="EC1057" s="53">
        <v>0</v>
      </c>
      <c r="ED1057" s="53">
        <v>0</v>
      </c>
      <c r="EE1057" s="53">
        <v>0</v>
      </c>
      <c r="EF1057" s="53">
        <v>0</v>
      </c>
      <c r="EG1057" s="53">
        <v>0</v>
      </c>
      <c r="EH1057" s="53">
        <v>0</v>
      </c>
      <c r="EI1057" s="53">
        <v>0</v>
      </c>
      <c r="EJ1057" s="53">
        <v>0</v>
      </c>
      <c r="EK1057" s="53">
        <v>0</v>
      </c>
      <c r="EL1057" s="53">
        <v>0</v>
      </c>
      <c r="EM1057" s="53">
        <v>0</v>
      </c>
      <c r="EN1057" s="53">
        <v>0</v>
      </c>
      <c r="EO1057" s="53">
        <v>0</v>
      </c>
      <c r="EP1057" s="53">
        <v>0</v>
      </c>
      <c r="EQ1057" s="53">
        <v>0</v>
      </c>
      <c r="ER1057" s="53">
        <v>0</v>
      </c>
      <c r="ES1057" s="53">
        <v>0</v>
      </c>
      <c r="ET1057" s="53">
        <v>0</v>
      </c>
      <c r="EU1057" s="53">
        <v>0</v>
      </c>
      <c r="EV1057" s="53">
        <v>0</v>
      </c>
      <c r="EW1057" s="53">
        <v>53.285710000000002</v>
      </c>
      <c r="EX1057" s="53">
        <v>52.904760000000003</v>
      </c>
      <c r="EY1057" s="53">
        <v>52.523809999999997</v>
      </c>
      <c r="EZ1057" s="53">
        <v>52.071429999999999</v>
      </c>
      <c r="FA1057" s="53">
        <v>51.976190000000003</v>
      </c>
      <c r="FB1057" s="53">
        <v>51.595239999999997</v>
      </c>
      <c r="FC1057" s="53">
        <v>51.428570000000001</v>
      </c>
      <c r="FD1057" s="53">
        <v>51.73809</v>
      </c>
      <c r="FE1057" s="53">
        <v>53.428570000000001</v>
      </c>
      <c r="FF1057" s="53">
        <v>56.047620000000002</v>
      </c>
      <c r="FG1057" s="53">
        <v>59.119050000000001</v>
      </c>
      <c r="FH1057" s="53">
        <v>62.095239999999997</v>
      </c>
      <c r="FI1057" s="53">
        <v>63.619050000000001</v>
      </c>
      <c r="FJ1057" s="53">
        <v>63.619050000000001</v>
      </c>
      <c r="FK1057" s="53">
        <v>63.73809</v>
      </c>
      <c r="FL1057" s="53">
        <v>63.714289999999998</v>
      </c>
      <c r="FM1057" s="53">
        <v>63.285710000000002</v>
      </c>
      <c r="FN1057" s="53">
        <v>62</v>
      </c>
      <c r="FO1057" s="53">
        <v>60.26191</v>
      </c>
      <c r="FP1057" s="53">
        <v>58.095239999999997</v>
      </c>
      <c r="FQ1057" s="53">
        <v>56.476190000000003</v>
      </c>
      <c r="FR1057" s="53">
        <v>55.23809</v>
      </c>
      <c r="FS1057" s="53">
        <v>54.452379999999998</v>
      </c>
      <c r="FT1057" s="53">
        <v>53.666670000000003</v>
      </c>
      <c r="FU1057" s="53">
        <v>2</v>
      </c>
      <c r="FV1057" s="53">
        <v>0.98712670000000002</v>
      </c>
      <c r="FW1057" s="53">
        <v>0.96391329999999997</v>
      </c>
      <c r="FX1057" s="53">
        <v>0</v>
      </c>
    </row>
    <row r="1058" spans="1:180" x14ac:dyDescent="0.3">
      <c r="A1058" t="s">
        <v>174</v>
      </c>
      <c r="B1058" t="s">
        <v>252</v>
      </c>
      <c r="C1058" t="s">
        <v>0</v>
      </c>
      <c r="D1058" t="s">
        <v>248</v>
      </c>
      <c r="E1058" t="s">
        <v>190</v>
      </c>
      <c r="F1058" t="s">
        <v>232</v>
      </c>
      <c r="G1058" t="s">
        <v>242</v>
      </c>
      <c r="H1058" s="53">
        <v>9</v>
      </c>
      <c r="I1058" s="53">
        <v>0</v>
      </c>
      <c r="J1058" s="53">
        <v>0</v>
      </c>
      <c r="K1058" s="53">
        <v>0</v>
      </c>
      <c r="L1058" s="53">
        <v>0</v>
      </c>
      <c r="M1058" s="53">
        <v>0</v>
      </c>
      <c r="N1058" s="53">
        <v>0</v>
      </c>
      <c r="O1058" s="53">
        <v>0</v>
      </c>
      <c r="P1058" s="53">
        <v>0</v>
      </c>
      <c r="Q1058" s="53">
        <v>0</v>
      </c>
      <c r="R1058" s="53">
        <v>0</v>
      </c>
      <c r="S1058" s="53">
        <v>0</v>
      </c>
      <c r="T1058" s="53">
        <v>0</v>
      </c>
      <c r="U1058" s="53">
        <v>0</v>
      </c>
      <c r="V1058" s="53">
        <v>0</v>
      </c>
      <c r="W1058" s="53">
        <v>0</v>
      </c>
      <c r="X1058" s="53">
        <v>0</v>
      </c>
      <c r="Y1058" s="53">
        <v>0</v>
      </c>
      <c r="Z1058" s="53">
        <v>0</v>
      </c>
      <c r="AA1058" s="53">
        <v>0</v>
      </c>
      <c r="AB1058" s="53">
        <v>0</v>
      </c>
      <c r="AC1058" s="53">
        <v>0</v>
      </c>
      <c r="AD1058" s="53">
        <v>0</v>
      </c>
      <c r="AE1058" s="53">
        <v>0</v>
      </c>
      <c r="AF1058" s="53">
        <v>0</v>
      </c>
      <c r="AG1058" s="53">
        <v>0</v>
      </c>
      <c r="AH1058" s="53">
        <v>0</v>
      </c>
      <c r="AI1058" s="53">
        <v>0</v>
      </c>
      <c r="AJ1058" s="53">
        <v>0</v>
      </c>
      <c r="AK1058" s="53">
        <v>0</v>
      </c>
      <c r="AL1058" s="53">
        <v>0</v>
      </c>
      <c r="AM1058" s="53">
        <v>0</v>
      </c>
      <c r="AN1058" s="53">
        <v>0</v>
      </c>
      <c r="AO1058" s="53">
        <v>0</v>
      </c>
      <c r="AP1058" s="53">
        <v>0</v>
      </c>
      <c r="AQ1058" s="53">
        <v>0</v>
      </c>
      <c r="AR1058" s="53">
        <v>0</v>
      </c>
      <c r="AS1058" s="53">
        <v>0</v>
      </c>
      <c r="AT1058" s="53">
        <v>0</v>
      </c>
      <c r="AU1058" s="53">
        <v>0</v>
      </c>
      <c r="AV1058" s="53">
        <v>0</v>
      </c>
      <c r="AW1058" s="53">
        <v>0</v>
      </c>
      <c r="AX1058" s="53">
        <v>0</v>
      </c>
      <c r="AY1058" s="53">
        <v>0</v>
      </c>
      <c r="AZ1058" s="53">
        <v>0</v>
      </c>
      <c r="BA1058" s="53">
        <v>0</v>
      </c>
      <c r="BB1058" s="53">
        <v>0</v>
      </c>
      <c r="BC1058" s="53">
        <v>0</v>
      </c>
      <c r="BD1058" s="53">
        <v>0</v>
      </c>
      <c r="BE1058" s="53">
        <v>0</v>
      </c>
      <c r="BF1058" s="53">
        <v>0</v>
      </c>
      <c r="BG1058" s="53">
        <v>0</v>
      </c>
      <c r="BH1058" s="53">
        <v>0</v>
      </c>
      <c r="BI1058" s="53">
        <v>0</v>
      </c>
      <c r="BJ1058" s="53">
        <v>0</v>
      </c>
      <c r="BK1058" s="53">
        <v>0</v>
      </c>
      <c r="BL1058" s="53">
        <v>0</v>
      </c>
      <c r="BM1058" s="53">
        <v>0</v>
      </c>
      <c r="BN1058" s="53">
        <v>0</v>
      </c>
      <c r="BO1058" s="53">
        <v>0</v>
      </c>
      <c r="BP1058" s="53">
        <v>0</v>
      </c>
      <c r="BQ1058" s="53">
        <v>0</v>
      </c>
      <c r="BR1058" s="53">
        <v>0</v>
      </c>
      <c r="BS1058" s="53">
        <v>0</v>
      </c>
      <c r="BT1058" s="53">
        <v>0</v>
      </c>
      <c r="BU1058" s="53">
        <v>0</v>
      </c>
      <c r="BV1058" s="53">
        <v>0</v>
      </c>
      <c r="BW1058" s="53">
        <v>0</v>
      </c>
      <c r="BX1058" s="53">
        <v>0</v>
      </c>
      <c r="BY1058" s="53">
        <v>0</v>
      </c>
      <c r="BZ1058" s="53">
        <v>0</v>
      </c>
      <c r="CA1058" s="53">
        <v>0</v>
      </c>
      <c r="CB1058" s="53">
        <v>0</v>
      </c>
      <c r="CC1058" s="53">
        <v>0</v>
      </c>
      <c r="CD1058" s="53">
        <v>0</v>
      </c>
      <c r="CE1058" s="53">
        <v>0</v>
      </c>
      <c r="CF1058" s="53">
        <v>0</v>
      </c>
      <c r="CG1058" s="53">
        <v>0</v>
      </c>
      <c r="CH1058" s="53">
        <v>0</v>
      </c>
      <c r="CI1058" s="53">
        <v>0</v>
      </c>
      <c r="CJ1058" s="53">
        <v>0</v>
      </c>
      <c r="CK1058" s="53">
        <v>0</v>
      </c>
      <c r="CL1058" s="53">
        <v>0</v>
      </c>
      <c r="CM1058" s="53">
        <v>0</v>
      </c>
      <c r="CN1058" s="53">
        <v>0</v>
      </c>
      <c r="CO1058" s="53">
        <v>0</v>
      </c>
      <c r="CP1058" s="53">
        <v>0</v>
      </c>
      <c r="CQ1058" s="53">
        <v>0</v>
      </c>
      <c r="CR1058" s="53">
        <v>0</v>
      </c>
      <c r="CS1058" s="53">
        <v>0</v>
      </c>
      <c r="CT1058" s="53">
        <v>0</v>
      </c>
      <c r="CU1058" s="53">
        <v>0</v>
      </c>
      <c r="CV1058" s="53">
        <v>0</v>
      </c>
      <c r="CW1058" s="53">
        <v>0</v>
      </c>
      <c r="CX1058" s="53">
        <v>0</v>
      </c>
      <c r="CY1058" s="53">
        <v>0</v>
      </c>
      <c r="CZ1058" s="53">
        <v>0</v>
      </c>
      <c r="DA1058" s="53">
        <v>0</v>
      </c>
      <c r="DB1058" s="53">
        <v>0</v>
      </c>
      <c r="DC1058" s="53">
        <v>0</v>
      </c>
      <c r="DD1058" s="53">
        <v>0</v>
      </c>
      <c r="DE1058" s="53">
        <v>0</v>
      </c>
      <c r="DF1058" s="53">
        <v>0</v>
      </c>
      <c r="DG1058" s="53">
        <v>0</v>
      </c>
      <c r="DH1058" s="53">
        <v>0</v>
      </c>
      <c r="DI1058" s="53">
        <v>0</v>
      </c>
      <c r="DJ1058" s="53">
        <v>0</v>
      </c>
      <c r="DK1058" s="53">
        <v>0</v>
      </c>
      <c r="DL1058" s="53">
        <v>0</v>
      </c>
      <c r="DM1058" s="53">
        <v>0</v>
      </c>
      <c r="DN1058" s="53">
        <v>0</v>
      </c>
      <c r="DO1058" s="53">
        <v>0</v>
      </c>
      <c r="DP1058" s="53">
        <v>0</v>
      </c>
      <c r="DQ1058" s="53">
        <v>0</v>
      </c>
      <c r="DR1058" s="53">
        <v>0</v>
      </c>
      <c r="DS1058" s="53">
        <v>0</v>
      </c>
      <c r="DT1058" s="53">
        <v>0</v>
      </c>
      <c r="DU1058" s="53">
        <v>0</v>
      </c>
      <c r="DV1058" s="53">
        <v>0</v>
      </c>
      <c r="DW1058" s="53">
        <v>0</v>
      </c>
      <c r="DX1058" s="53">
        <v>0</v>
      </c>
      <c r="DY1058" s="53">
        <v>0</v>
      </c>
      <c r="DZ1058" s="53">
        <v>0</v>
      </c>
      <c r="EA1058" s="53">
        <v>0</v>
      </c>
      <c r="EB1058" s="53">
        <v>0</v>
      </c>
      <c r="EC1058" s="53">
        <v>0</v>
      </c>
      <c r="ED1058" s="53">
        <v>0</v>
      </c>
      <c r="EE1058" s="53">
        <v>0</v>
      </c>
      <c r="EF1058" s="53">
        <v>0</v>
      </c>
      <c r="EG1058" s="53">
        <v>0</v>
      </c>
      <c r="EH1058" s="53">
        <v>0</v>
      </c>
      <c r="EI1058" s="53">
        <v>0</v>
      </c>
      <c r="EJ1058" s="53">
        <v>0</v>
      </c>
      <c r="EK1058" s="53">
        <v>0</v>
      </c>
      <c r="EL1058" s="53">
        <v>0</v>
      </c>
      <c r="EM1058" s="53">
        <v>0</v>
      </c>
      <c r="EN1058" s="53">
        <v>0</v>
      </c>
      <c r="EO1058" s="53">
        <v>0</v>
      </c>
      <c r="EP1058" s="53">
        <v>0</v>
      </c>
      <c r="EQ1058" s="53">
        <v>0</v>
      </c>
      <c r="ER1058" s="53">
        <v>0</v>
      </c>
      <c r="ES1058" s="53">
        <v>0</v>
      </c>
      <c r="ET1058" s="53">
        <v>0</v>
      </c>
      <c r="EU1058" s="53">
        <v>0</v>
      </c>
      <c r="EV1058" s="53">
        <v>0</v>
      </c>
      <c r="EW1058" s="53">
        <v>76.388890000000004</v>
      </c>
      <c r="EX1058" s="53">
        <v>74.5</v>
      </c>
      <c r="EY1058" s="53">
        <v>73</v>
      </c>
      <c r="EZ1058" s="53">
        <v>71.666659999999993</v>
      </c>
      <c r="FA1058" s="53">
        <v>70.333340000000007</v>
      </c>
      <c r="FB1058" s="53">
        <v>69</v>
      </c>
      <c r="FC1058" s="53">
        <v>67.722219999999993</v>
      </c>
      <c r="FD1058" s="53">
        <v>68.388890000000004</v>
      </c>
      <c r="FE1058" s="53">
        <v>71.611109999999996</v>
      </c>
      <c r="FF1058" s="53">
        <v>75.05556</v>
      </c>
      <c r="FG1058" s="53">
        <v>78.5</v>
      </c>
      <c r="FH1058" s="53">
        <v>82.277780000000007</v>
      </c>
      <c r="FI1058" s="53">
        <v>85.777780000000007</v>
      </c>
      <c r="FJ1058" s="53">
        <v>88.44444</v>
      </c>
      <c r="FK1058" s="53">
        <v>90.5</v>
      </c>
      <c r="FL1058" s="53">
        <v>92</v>
      </c>
      <c r="FM1058" s="53">
        <v>92.55556</v>
      </c>
      <c r="FN1058" s="53">
        <v>92.55556</v>
      </c>
      <c r="FO1058" s="53">
        <v>91.222219999999993</v>
      </c>
      <c r="FP1058" s="53">
        <v>88.777780000000007</v>
      </c>
      <c r="FQ1058" s="53">
        <v>86.166659999999993</v>
      </c>
      <c r="FR1058" s="53">
        <v>83.277780000000007</v>
      </c>
      <c r="FS1058" s="53">
        <v>80.777780000000007</v>
      </c>
      <c r="FT1058" s="53">
        <v>78.277780000000007</v>
      </c>
      <c r="FU1058" s="53">
        <v>24</v>
      </c>
      <c r="FV1058" s="53">
        <v>51.283999999999999</v>
      </c>
      <c r="FW1058" s="53">
        <v>15.628450000000001</v>
      </c>
      <c r="FX1058" s="53">
        <v>0</v>
      </c>
    </row>
    <row r="1059" spans="1:180" x14ac:dyDescent="0.3">
      <c r="A1059" t="s">
        <v>174</v>
      </c>
      <c r="B1059" t="s">
        <v>252</v>
      </c>
      <c r="C1059" t="s">
        <v>0</v>
      </c>
      <c r="D1059" t="s">
        <v>248</v>
      </c>
      <c r="E1059" t="s">
        <v>189</v>
      </c>
      <c r="F1059" t="s">
        <v>232</v>
      </c>
      <c r="G1059" t="s">
        <v>242</v>
      </c>
      <c r="H1059" s="53">
        <v>9</v>
      </c>
      <c r="I1059" s="53">
        <v>0</v>
      </c>
      <c r="J1059" s="53">
        <v>0</v>
      </c>
      <c r="K1059" s="53">
        <v>0</v>
      </c>
      <c r="L1059" s="53">
        <v>0</v>
      </c>
      <c r="M1059" s="53">
        <v>0</v>
      </c>
      <c r="N1059" s="53">
        <v>0</v>
      </c>
      <c r="O1059" s="53">
        <v>0</v>
      </c>
      <c r="P1059" s="53">
        <v>0</v>
      </c>
      <c r="Q1059" s="53">
        <v>0</v>
      </c>
      <c r="R1059" s="53">
        <v>0</v>
      </c>
      <c r="S1059" s="53">
        <v>0</v>
      </c>
      <c r="T1059" s="53">
        <v>0</v>
      </c>
      <c r="U1059" s="53">
        <v>0</v>
      </c>
      <c r="V1059" s="53">
        <v>0</v>
      </c>
      <c r="W1059" s="53">
        <v>0</v>
      </c>
      <c r="X1059" s="53">
        <v>0</v>
      </c>
      <c r="Y1059" s="53">
        <v>0</v>
      </c>
      <c r="Z1059" s="53">
        <v>0</v>
      </c>
      <c r="AA1059" s="53">
        <v>0</v>
      </c>
      <c r="AB1059" s="53">
        <v>0</v>
      </c>
      <c r="AC1059" s="53">
        <v>0</v>
      </c>
      <c r="AD1059" s="53">
        <v>0</v>
      </c>
      <c r="AE1059" s="53">
        <v>0</v>
      </c>
      <c r="AF1059" s="53">
        <v>0</v>
      </c>
      <c r="AG1059" s="53">
        <v>0</v>
      </c>
      <c r="AH1059" s="53">
        <v>0</v>
      </c>
      <c r="AI1059" s="53">
        <v>0</v>
      </c>
      <c r="AJ1059" s="53">
        <v>0</v>
      </c>
      <c r="AK1059" s="53">
        <v>0</v>
      </c>
      <c r="AL1059" s="53">
        <v>0</v>
      </c>
      <c r="AM1059" s="53">
        <v>0</v>
      </c>
      <c r="AN1059" s="53">
        <v>0</v>
      </c>
      <c r="AO1059" s="53">
        <v>0</v>
      </c>
      <c r="AP1059" s="53">
        <v>0</v>
      </c>
      <c r="AQ1059" s="53">
        <v>0</v>
      </c>
      <c r="AR1059" s="53">
        <v>0</v>
      </c>
      <c r="AS1059" s="53">
        <v>0</v>
      </c>
      <c r="AT1059" s="53">
        <v>0</v>
      </c>
      <c r="AU1059" s="53">
        <v>0</v>
      </c>
      <c r="AV1059" s="53">
        <v>0</v>
      </c>
      <c r="AW1059" s="53">
        <v>0</v>
      </c>
      <c r="AX1059" s="53">
        <v>0</v>
      </c>
      <c r="AY1059" s="53">
        <v>0</v>
      </c>
      <c r="AZ1059" s="53">
        <v>0</v>
      </c>
      <c r="BA1059" s="53">
        <v>0</v>
      </c>
      <c r="BB1059" s="53">
        <v>0</v>
      </c>
      <c r="BC1059" s="53">
        <v>0</v>
      </c>
      <c r="BD1059" s="53">
        <v>0</v>
      </c>
      <c r="BE1059" s="53">
        <v>0</v>
      </c>
      <c r="BF1059" s="53">
        <v>0</v>
      </c>
      <c r="BG1059" s="53">
        <v>0</v>
      </c>
      <c r="BH1059" s="53">
        <v>0</v>
      </c>
      <c r="BI1059" s="53">
        <v>0</v>
      </c>
      <c r="BJ1059" s="53">
        <v>0</v>
      </c>
      <c r="BK1059" s="53">
        <v>0</v>
      </c>
      <c r="BL1059" s="53">
        <v>0</v>
      </c>
      <c r="BM1059" s="53">
        <v>0</v>
      </c>
      <c r="BN1059" s="53">
        <v>0</v>
      </c>
      <c r="BO1059" s="53">
        <v>0</v>
      </c>
      <c r="BP1059" s="53">
        <v>0</v>
      </c>
      <c r="BQ1059" s="53">
        <v>0</v>
      </c>
      <c r="BR1059" s="53">
        <v>0</v>
      </c>
      <c r="BS1059" s="53">
        <v>0</v>
      </c>
      <c r="BT1059" s="53">
        <v>0</v>
      </c>
      <c r="BU1059" s="53">
        <v>0</v>
      </c>
      <c r="BV1059" s="53">
        <v>0</v>
      </c>
      <c r="BW1059" s="53">
        <v>0</v>
      </c>
      <c r="BX1059" s="53">
        <v>0</v>
      </c>
      <c r="BY1059" s="53">
        <v>0</v>
      </c>
      <c r="BZ1059" s="53">
        <v>0</v>
      </c>
      <c r="CA1059" s="53">
        <v>0</v>
      </c>
      <c r="CB1059" s="53">
        <v>0</v>
      </c>
      <c r="CC1059" s="53">
        <v>0</v>
      </c>
      <c r="CD1059" s="53">
        <v>0</v>
      </c>
      <c r="CE1059" s="53">
        <v>0</v>
      </c>
      <c r="CF1059" s="53">
        <v>0</v>
      </c>
      <c r="CG1059" s="53">
        <v>0</v>
      </c>
      <c r="CH1059" s="53">
        <v>0</v>
      </c>
      <c r="CI1059" s="53">
        <v>0</v>
      </c>
      <c r="CJ1059" s="53">
        <v>0</v>
      </c>
      <c r="CK1059" s="53">
        <v>0</v>
      </c>
      <c r="CL1059" s="53">
        <v>0</v>
      </c>
      <c r="CM1059" s="53">
        <v>0</v>
      </c>
      <c r="CN1059" s="53">
        <v>0</v>
      </c>
      <c r="CO1059" s="53">
        <v>0</v>
      </c>
      <c r="CP1059" s="53">
        <v>0</v>
      </c>
      <c r="CQ1059" s="53">
        <v>0</v>
      </c>
      <c r="CR1059" s="53">
        <v>0</v>
      </c>
      <c r="CS1059" s="53">
        <v>0</v>
      </c>
      <c r="CT1059" s="53">
        <v>0</v>
      </c>
      <c r="CU1059" s="53">
        <v>0</v>
      </c>
      <c r="CV1059" s="53">
        <v>0</v>
      </c>
      <c r="CW1059" s="53">
        <v>0</v>
      </c>
      <c r="CX1059" s="53">
        <v>0</v>
      </c>
      <c r="CY1059" s="53">
        <v>0</v>
      </c>
      <c r="CZ1059" s="53">
        <v>0</v>
      </c>
      <c r="DA1059" s="53">
        <v>0</v>
      </c>
      <c r="DB1059" s="53">
        <v>0</v>
      </c>
      <c r="DC1059" s="53">
        <v>0</v>
      </c>
      <c r="DD1059" s="53">
        <v>0</v>
      </c>
      <c r="DE1059" s="53">
        <v>0</v>
      </c>
      <c r="DF1059" s="53">
        <v>0</v>
      </c>
      <c r="DG1059" s="53">
        <v>0</v>
      </c>
      <c r="DH1059" s="53">
        <v>0</v>
      </c>
      <c r="DI1059" s="53">
        <v>0</v>
      </c>
      <c r="DJ1059" s="53">
        <v>0</v>
      </c>
      <c r="DK1059" s="53">
        <v>0</v>
      </c>
      <c r="DL1059" s="53">
        <v>0</v>
      </c>
      <c r="DM1059" s="53">
        <v>0</v>
      </c>
      <c r="DN1059" s="53">
        <v>0</v>
      </c>
      <c r="DO1059" s="53">
        <v>0</v>
      </c>
      <c r="DP1059" s="53">
        <v>0</v>
      </c>
      <c r="DQ1059" s="53">
        <v>0</v>
      </c>
      <c r="DR1059" s="53">
        <v>0</v>
      </c>
      <c r="DS1059" s="53">
        <v>0</v>
      </c>
      <c r="DT1059" s="53">
        <v>0</v>
      </c>
      <c r="DU1059" s="53">
        <v>0</v>
      </c>
      <c r="DV1059" s="53">
        <v>0</v>
      </c>
      <c r="DW1059" s="53">
        <v>0</v>
      </c>
      <c r="DX1059" s="53">
        <v>0</v>
      </c>
      <c r="DY1059" s="53">
        <v>0</v>
      </c>
      <c r="DZ1059" s="53">
        <v>0</v>
      </c>
      <c r="EA1059" s="53">
        <v>0</v>
      </c>
      <c r="EB1059" s="53">
        <v>0</v>
      </c>
      <c r="EC1059" s="53">
        <v>0</v>
      </c>
      <c r="ED1059" s="53">
        <v>0</v>
      </c>
      <c r="EE1059" s="53">
        <v>0</v>
      </c>
      <c r="EF1059" s="53">
        <v>0</v>
      </c>
      <c r="EG1059" s="53">
        <v>0</v>
      </c>
      <c r="EH1059" s="53">
        <v>0</v>
      </c>
      <c r="EI1059" s="53">
        <v>0</v>
      </c>
      <c r="EJ1059" s="53">
        <v>0</v>
      </c>
      <c r="EK1059" s="53">
        <v>0</v>
      </c>
      <c r="EL1059" s="53">
        <v>0</v>
      </c>
      <c r="EM1059" s="53">
        <v>0</v>
      </c>
      <c r="EN1059" s="53">
        <v>0</v>
      </c>
      <c r="EO1059" s="53">
        <v>0</v>
      </c>
      <c r="EP1059" s="53">
        <v>0</v>
      </c>
      <c r="EQ1059" s="53">
        <v>0</v>
      </c>
      <c r="ER1059" s="53">
        <v>0</v>
      </c>
      <c r="ES1059" s="53">
        <v>0</v>
      </c>
      <c r="ET1059" s="53">
        <v>0</v>
      </c>
      <c r="EU1059" s="53">
        <v>0</v>
      </c>
      <c r="EV1059" s="53">
        <v>0</v>
      </c>
      <c r="EW1059" s="53">
        <v>83.111109999999996</v>
      </c>
      <c r="EX1059" s="53">
        <v>81.333340000000007</v>
      </c>
      <c r="EY1059" s="53">
        <v>79.55556</v>
      </c>
      <c r="EZ1059" s="53">
        <v>77.611109999999996</v>
      </c>
      <c r="FA1059" s="53">
        <v>75.833340000000007</v>
      </c>
      <c r="FB1059" s="53">
        <v>74.55556</v>
      </c>
      <c r="FC1059" s="53">
        <v>73.666659999999993</v>
      </c>
      <c r="FD1059" s="53">
        <v>75.44444</v>
      </c>
      <c r="FE1059" s="53">
        <v>79.388890000000004</v>
      </c>
      <c r="FF1059" s="53">
        <v>83.277780000000007</v>
      </c>
      <c r="FG1059" s="53">
        <v>86.94444</v>
      </c>
      <c r="FH1059" s="53">
        <v>90.44444</v>
      </c>
      <c r="FI1059" s="53">
        <v>93.611109999999996</v>
      </c>
      <c r="FJ1059" s="53">
        <v>96.05556</v>
      </c>
      <c r="FK1059" s="53">
        <v>98.277780000000007</v>
      </c>
      <c r="FL1059" s="53">
        <v>99.888890000000004</v>
      </c>
      <c r="FM1059" s="53">
        <v>100.66670000000001</v>
      </c>
      <c r="FN1059" s="53">
        <v>100.66670000000001</v>
      </c>
      <c r="FO1059" s="53">
        <v>99.666659999999993</v>
      </c>
      <c r="FP1059" s="53">
        <v>97.44444</v>
      </c>
      <c r="FQ1059" s="53">
        <v>94.277780000000007</v>
      </c>
      <c r="FR1059" s="53">
        <v>91</v>
      </c>
      <c r="FS1059" s="53">
        <v>88.5</v>
      </c>
      <c r="FT1059" s="53">
        <v>86.111109999999996</v>
      </c>
      <c r="FU1059" s="53">
        <v>24</v>
      </c>
      <c r="FV1059" s="53">
        <v>75.028490000000005</v>
      </c>
      <c r="FW1059" s="53">
        <v>16.496639999999999</v>
      </c>
      <c r="FX1059" s="53">
        <v>0</v>
      </c>
    </row>
    <row r="1060" spans="1:180" x14ac:dyDescent="0.3">
      <c r="A1060" t="s">
        <v>174</v>
      </c>
      <c r="B1060" t="s">
        <v>252</v>
      </c>
      <c r="C1060" t="s">
        <v>0</v>
      </c>
      <c r="D1060" t="s">
        <v>248</v>
      </c>
      <c r="E1060" t="s">
        <v>188</v>
      </c>
      <c r="F1060" t="s">
        <v>232</v>
      </c>
      <c r="G1060" t="s">
        <v>242</v>
      </c>
      <c r="H1060" s="53">
        <v>9</v>
      </c>
      <c r="I1060" s="53">
        <v>0</v>
      </c>
      <c r="J1060" s="53">
        <v>0</v>
      </c>
      <c r="K1060" s="53">
        <v>0</v>
      </c>
      <c r="L1060" s="53">
        <v>0</v>
      </c>
      <c r="M1060" s="53">
        <v>0</v>
      </c>
      <c r="N1060" s="53">
        <v>0</v>
      </c>
      <c r="O1060" s="53">
        <v>0</v>
      </c>
      <c r="P1060" s="53">
        <v>0</v>
      </c>
      <c r="Q1060" s="53">
        <v>0</v>
      </c>
      <c r="R1060" s="53">
        <v>0</v>
      </c>
      <c r="S1060" s="53">
        <v>0</v>
      </c>
      <c r="T1060" s="53">
        <v>0</v>
      </c>
      <c r="U1060" s="53">
        <v>0</v>
      </c>
      <c r="V1060" s="53">
        <v>0</v>
      </c>
      <c r="W1060" s="53">
        <v>0</v>
      </c>
      <c r="X1060" s="53">
        <v>0</v>
      </c>
      <c r="Y1060" s="53">
        <v>0</v>
      </c>
      <c r="Z1060" s="53">
        <v>0</v>
      </c>
      <c r="AA1060" s="53">
        <v>0</v>
      </c>
      <c r="AB1060" s="53">
        <v>0</v>
      </c>
      <c r="AC1060" s="53">
        <v>0</v>
      </c>
      <c r="AD1060" s="53">
        <v>0</v>
      </c>
      <c r="AE1060" s="53">
        <v>0</v>
      </c>
      <c r="AF1060" s="53">
        <v>0</v>
      </c>
      <c r="AG1060" s="53">
        <v>0</v>
      </c>
      <c r="AH1060" s="53">
        <v>0</v>
      </c>
      <c r="AI1060" s="53">
        <v>0</v>
      </c>
      <c r="AJ1060" s="53">
        <v>0</v>
      </c>
      <c r="AK1060" s="53">
        <v>0</v>
      </c>
      <c r="AL1060" s="53">
        <v>0</v>
      </c>
      <c r="AM1060" s="53">
        <v>0</v>
      </c>
      <c r="AN1060" s="53">
        <v>0</v>
      </c>
      <c r="AO1060" s="53">
        <v>0</v>
      </c>
      <c r="AP1060" s="53">
        <v>0</v>
      </c>
      <c r="AQ1060" s="53">
        <v>0</v>
      </c>
      <c r="AR1060" s="53">
        <v>0</v>
      </c>
      <c r="AS1060" s="53">
        <v>0</v>
      </c>
      <c r="AT1060" s="53">
        <v>0</v>
      </c>
      <c r="AU1060" s="53">
        <v>0</v>
      </c>
      <c r="AV1060" s="53">
        <v>0</v>
      </c>
      <c r="AW1060" s="53">
        <v>0</v>
      </c>
      <c r="AX1060" s="53">
        <v>0</v>
      </c>
      <c r="AY1060" s="53">
        <v>0</v>
      </c>
      <c r="AZ1060" s="53">
        <v>0</v>
      </c>
      <c r="BA1060" s="53">
        <v>0</v>
      </c>
      <c r="BB1060" s="53">
        <v>0</v>
      </c>
      <c r="BC1060" s="53">
        <v>0</v>
      </c>
      <c r="BD1060" s="53">
        <v>0</v>
      </c>
      <c r="BE1060" s="53">
        <v>0</v>
      </c>
      <c r="BF1060" s="53">
        <v>0</v>
      </c>
      <c r="BG1060" s="53">
        <v>0</v>
      </c>
      <c r="BH1060" s="53">
        <v>0</v>
      </c>
      <c r="BI1060" s="53">
        <v>0</v>
      </c>
      <c r="BJ1060" s="53">
        <v>0</v>
      </c>
      <c r="BK1060" s="53">
        <v>0</v>
      </c>
      <c r="BL1060" s="53">
        <v>0</v>
      </c>
      <c r="BM1060" s="53">
        <v>0</v>
      </c>
      <c r="BN1060" s="53">
        <v>0</v>
      </c>
      <c r="BO1060" s="53">
        <v>0</v>
      </c>
      <c r="BP1060" s="53">
        <v>0</v>
      </c>
      <c r="BQ1060" s="53">
        <v>0</v>
      </c>
      <c r="BR1060" s="53">
        <v>0</v>
      </c>
      <c r="BS1060" s="53">
        <v>0</v>
      </c>
      <c r="BT1060" s="53">
        <v>0</v>
      </c>
      <c r="BU1060" s="53">
        <v>0</v>
      </c>
      <c r="BV1060" s="53">
        <v>0</v>
      </c>
      <c r="BW1060" s="53">
        <v>0</v>
      </c>
      <c r="BX1060" s="53">
        <v>0</v>
      </c>
      <c r="BY1060" s="53">
        <v>0</v>
      </c>
      <c r="BZ1060" s="53">
        <v>0</v>
      </c>
      <c r="CA1060" s="53">
        <v>0</v>
      </c>
      <c r="CB1060" s="53">
        <v>0</v>
      </c>
      <c r="CC1060" s="53">
        <v>0</v>
      </c>
      <c r="CD1060" s="53">
        <v>0</v>
      </c>
      <c r="CE1060" s="53">
        <v>0</v>
      </c>
      <c r="CF1060" s="53">
        <v>0</v>
      </c>
      <c r="CG1060" s="53">
        <v>0</v>
      </c>
      <c r="CH1060" s="53">
        <v>0</v>
      </c>
      <c r="CI1060" s="53">
        <v>0</v>
      </c>
      <c r="CJ1060" s="53">
        <v>0</v>
      </c>
      <c r="CK1060" s="53">
        <v>0</v>
      </c>
      <c r="CL1060" s="53">
        <v>0</v>
      </c>
      <c r="CM1060" s="53">
        <v>0</v>
      </c>
      <c r="CN1060" s="53">
        <v>0</v>
      </c>
      <c r="CO1060" s="53">
        <v>0</v>
      </c>
      <c r="CP1060" s="53">
        <v>0</v>
      </c>
      <c r="CQ1060" s="53">
        <v>0</v>
      </c>
      <c r="CR1060" s="53">
        <v>0</v>
      </c>
      <c r="CS1060" s="53">
        <v>0</v>
      </c>
      <c r="CT1060" s="53">
        <v>0</v>
      </c>
      <c r="CU1060" s="53">
        <v>0</v>
      </c>
      <c r="CV1060" s="53">
        <v>0</v>
      </c>
      <c r="CW1060" s="53">
        <v>0</v>
      </c>
      <c r="CX1060" s="53">
        <v>0</v>
      </c>
      <c r="CY1060" s="53">
        <v>0</v>
      </c>
      <c r="CZ1060" s="53">
        <v>0</v>
      </c>
      <c r="DA1060" s="53">
        <v>0</v>
      </c>
      <c r="DB1060" s="53">
        <v>0</v>
      </c>
      <c r="DC1060" s="53">
        <v>0</v>
      </c>
      <c r="DD1060" s="53">
        <v>0</v>
      </c>
      <c r="DE1060" s="53">
        <v>0</v>
      </c>
      <c r="DF1060" s="53">
        <v>0</v>
      </c>
      <c r="DG1060" s="53">
        <v>0</v>
      </c>
      <c r="DH1060" s="53">
        <v>0</v>
      </c>
      <c r="DI1060" s="53">
        <v>0</v>
      </c>
      <c r="DJ1060" s="53">
        <v>0</v>
      </c>
      <c r="DK1060" s="53">
        <v>0</v>
      </c>
      <c r="DL1060" s="53">
        <v>0</v>
      </c>
      <c r="DM1060" s="53">
        <v>0</v>
      </c>
      <c r="DN1060" s="53">
        <v>0</v>
      </c>
      <c r="DO1060" s="53">
        <v>0</v>
      </c>
      <c r="DP1060" s="53">
        <v>0</v>
      </c>
      <c r="DQ1060" s="53">
        <v>0</v>
      </c>
      <c r="DR1060" s="53">
        <v>0</v>
      </c>
      <c r="DS1060" s="53">
        <v>0</v>
      </c>
      <c r="DT1060" s="53">
        <v>0</v>
      </c>
      <c r="DU1060" s="53">
        <v>0</v>
      </c>
      <c r="DV1060" s="53">
        <v>0</v>
      </c>
      <c r="DW1060" s="53">
        <v>0</v>
      </c>
      <c r="DX1060" s="53">
        <v>0</v>
      </c>
      <c r="DY1060" s="53">
        <v>0</v>
      </c>
      <c r="DZ1060" s="53">
        <v>0</v>
      </c>
      <c r="EA1060" s="53">
        <v>0</v>
      </c>
      <c r="EB1060" s="53">
        <v>0</v>
      </c>
      <c r="EC1060" s="53">
        <v>0</v>
      </c>
      <c r="ED1060" s="53">
        <v>0</v>
      </c>
      <c r="EE1060" s="53">
        <v>0</v>
      </c>
      <c r="EF1060" s="53">
        <v>0</v>
      </c>
      <c r="EG1060" s="53">
        <v>0</v>
      </c>
      <c r="EH1060" s="53">
        <v>0</v>
      </c>
      <c r="EI1060" s="53">
        <v>0</v>
      </c>
      <c r="EJ1060" s="53">
        <v>0</v>
      </c>
      <c r="EK1060" s="53">
        <v>0</v>
      </c>
      <c r="EL1060" s="53">
        <v>0</v>
      </c>
      <c r="EM1060" s="53">
        <v>0</v>
      </c>
      <c r="EN1060" s="53">
        <v>0</v>
      </c>
      <c r="EO1060" s="53">
        <v>0</v>
      </c>
      <c r="EP1060" s="53">
        <v>0</v>
      </c>
      <c r="EQ1060" s="53">
        <v>0</v>
      </c>
      <c r="ER1060" s="53">
        <v>0</v>
      </c>
      <c r="ES1060" s="53">
        <v>0</v>
      </c>
      <c r="ET1060" s="53">
        <v>0</v>
      </c>
      <c r="EU1060" s="53">
        <v>0</v>
      </c>
      <c r="EV1060" s="53">
        <v>0</v>
      </c>
      <c r="EW1060" s="53">
        <v>87.3</v>
      </c>
      <c r="EX1060" s="53">
        <v>85.3</v>
      </c>
      <c r="EY1060" s="53">
        <v>83.75</v>
      </c>
      <c r="EZ1060" s="53">
        <v>82</v>
      </c>
      <c r="FA1060" s="53">
        <v>80.400000000000006</v>
      </c>
      <c r="FB1060" s="53">
        <v>79</v>
      </c>
      <c r="FC1060" s="53">
        <v>78.7</v>
      </c>
      <c r="FD1060" s="53">
        <v>81.05</v>
      </c>
      <c r="FE1060" s="53">
        <v>84.5</v>
      </c>
      <c r="FF1060" s="53">
        <v>87.7</v>
      </c>
      <c r="FG1060" s="53">
        <v>90.85</v>
      </c>
      <c r="FH1060" s="53">
        <v>93.65</v>
      </c>
      <c r="FI1060" s="53">
        <v>96.5</v>
      </c>
      <c r="FJ1060" s="53">
        <v>98.8</v>
      </c>
      <c r="FK1060" s="53">
        <v>101.15</v>
      </c>
      <c r="FL1060" s="53">
        <v>102.85</v>
      </c>
      <c r="FM1060" s="53">
        <v>103.85</v>
      </c>
      <c r="FN1060" s="53">
        <v>103.9</v>
      </c>
      <c r="FO1060" s="53">
        <v>103.6</v>
      </c>
      <c r="FP1060" s="53">
        <v>102.05</v>
      </c>
      <c r="FQ1060" s="53">
        <v>98.9</v>
      </c>
      <c r="FR1060" s="53">
        <v>95.7</v>
      </c>
      <c r="FS1060" s="53">
        <v>92.4</v>
      </c>
      <c r="FT1060" s="53">
        <v>89.8</v>
      </c>
      <c r="FU1060" s="53">
        <v>24</v>
      </c>
      <c r="FV1060" s="53">
        <v>83.055040000000005</v>
      </c>
      <c r="FW1060" s="53">
        <v>16.934280000000001</v>
      </c>
      <c r="FX1060" s="53">
        <v>0</v>
      </c>
    </row>
    <row r="1061" spans="1:180" x14ac:dyDescent="0.3">
      <c r="A1061" t="s">
        <v>174</v>
      </c>
      <c r="B1061" t="s">
        <v>252</v>
      </c>
      <c r="C1061" t="s">
        <v>0</v>
      </c>
      <c r="D1061" t="s">
        <v>227</v>
      </c>
      <c r="E1061" t="s">
        <v>190</v>
      </c>
      <c r="F1061" t="s">
        <v>232</v>
      </c>
      <c r="G1061" t="s">
        <v>242</v>
      </c>
      <c r="H1061" s="53">
        <v>9</v>
      </c>
      <c r="I1061" s="53">
        <v>0</v>
      </c>
      <c r="J1061" s="53">
        <v>0</v>
      </c>
      <c r="K1061" s="53">
        <v>0</v>
      </c>
      <c r="L1061" s="53">
        <v>0</v>
      </c>
      <c r="M1061" s="53">
        <v>0</v>
      </c>
      <c r="N1061" s="53">
        <v>0</v>
      </c>
      <c r="O1061" s="53">
        <v>0</v>
      </c>
      <c r="P1061" s="53">
        <v>0</v>
      </c>
      <c r="Q1061" s="53">
        <v>0</v>
      </c>
      <c r="R1061" s="53">
        <v>0</v>
      </c>
      <c r="S1061" s="53">
        <v>0</v>
      </c>
      <c r="T1061" s="53">
        <v>0</v>
      </c>
      <c r="U1061" s="53">
        <v>0</v>
      </c>
      <c r="V1061" s="53">
        <v>0</v>
      </c>
      <c r="W1061" s="53">
        <v>0</v>
      </c>
      <c r="X1061" s="53">
        <v>0</v>
      </c>
      <c r="Y1061" s="53">
        <v>0</v>
      </c>
      <c r="Z1061" s="53">
        <v>0</v>
      </c>
      <c r="AA1061" s="53">
        <v>0</v>
      </c>
      <c r="AB1061" s="53">
        <v>0</v>
      </c>
      <c r="AC1061" s="53">
        <v>0</v>
      </c>
      <c r="AD1061" s="53">
        <v>0</v>
      </c>
      <c r="AE1061" s="53">
        <v>0</v>
      </c>
      <c r="AF1061" s="53">
        <v>0</v>
      </c>
      <c r="AG1061" s="53">
        <v>0</v>
      </c>
      <c r="AH1061" s="53">
        <v>0</v>
      </c>
      <c r="AI1061" s="53">
        <v>0</v>
      </c>
      <c r="AJ1061" s="53">
        <v>0</v>
      </c>
      <c r="AK1061" s="53">
        <v>0</v>
      </c>
      <c r="AL1061" s="53">
        <v>0</v>
      </c>
      <c r="AM1061" s="53">
        <v>0</v>
      </c>
      <c r="AN1061" s="53">
        <v>0</v>
      </c>
      <c r="AO1061" s="53">
        <v>0</v>
      </c>
      <c r="AP1061" s="53">
        <v>0</v>
      </c>
      <c r="AQ1061" s="53">
        <v>0</v>
      </c>
      <c r="AR1061" s="53">
        <v>0</v>
      </c>
      <c r="AS1061" s="53">
        <v>0</v>
      </c>
      <c r="AT1061" s="53">
        <v>0</v>
      </c>
      <c r="AU1061" s="53">
        <v>0</v>
      </c>
      <c r="AV1061" s="53">
        <v>0</v>
      </c>
      <c r="AW1061" s="53">
        <v>0</v>
      </c>
      <c r="AX1061" s="53">
        <v>0</v>
      </c>
      <c r="AY1061" s="53">
        <v>0</v>
      </c>
      <c r="AZ1061" s="53">
        <v>0</v>
      </c>
      <c r="BA1061" s="53">
        <v>0</v>
      </c>
      <c r="BB1061" s="53">
        <v>0</v>
      </c>
      <c r="BC1061" s="53">
        <v>0</v>
      </c>
      <c r="BD1061" s="53">
        <v>0</v>
      </c>
      <c r="BE1061" s="53">
        <v>0</v>
      </c>
      <c r="BF1061" s="53">
        <v>0</v>
      </c>
      <c r="BG1061" s="53">
        <v>0</v>
      </c>
      <c r="BH1061" s="53">
        <v>0</v>
      </c>
      <c r="BI1061" s="53">
        <v>0</v>
      </c>
      <c r="BJ1061" s="53">
        <v>0</v>
      </c>
      <c r="BK1061" s="53">
        <v>0</v>
      </c>
      <c r="BL1061" s="53">
        <v>0</v>
      </c>
      <c r="BM1061" s="53">
        <v>0</v>
      </c>
      <c r="BN1061" s="53">
        <v>0</v>
      </c>
      <c r="BO1061" s="53">
        <v>0</v>
      </c>
      <c r="BP1061" s="53">
        <v>0</v>
      </c>
      <c r="BQ1061" s="53">
        <v>0</v>
      </c>
      <c r="BR1061" s="53">
        <v>0</v>
      </c>
      <c r="BS1061" s="53">
        <v>0</v>
      </c>
      <c r="BT1061" s="53">
        <v>0</v>
      </c>
      <c r="BU1061" s="53">
        <v>0</v>
      </c>
      <c r="BV1061" s="53">
        <v>0</v>
      </c>
      <c r="BW1061" s="53">
        <v>0</v>
      </c>
      <c r="BX1061" s="53">
        <v>0</v>
      </c>
      <c r="BY1061" s="53">
        <v>0</v>
      </c>
      <c r="BZ1061" s="53">
        <v>0</v>
      </c>
      <c r="CA1061" s="53">
        <v>0</v>
      </c>
      <c r="CB1061" s="53">
        <v>0</v>
      </c>
      <c r="CC1061" s="53">
        <v>0</v>
      </c>
      <c r="CD1061" s="53">
        <v>0</v>
      </c>
      <c r="CE1061" s="53">
        <v>0</v>
      </c>
      <c r="CF1061" s="53">
        <v>0</v>
      </c>
      <c r="CG1061" s="53">
        <v>0</v>
      </c>
      <c r="CH1061" s="53">
        <v>0</v>
      </c>
      <c r="CI1061" s="53">
        <v>0</v>
      </c>
      <c r="CJ1061" s="53">
        <v>0</v>
      </c>
      <c r="CK1061" s="53">
        <v>0</v>
      </c>
      <c r="CL1061" s="53">
        <v>0</v>
      </c>
      <c r="CM1061" s="53">
        <v>0</v>
      </c>
      <c r="CN1061" s="53">
        <v>0</v>
      </c>
      <c r="CO1061" s="53">
        <v>0</v>
      </c>
      <c r="CP1061" s="53">
        <v>0</v>
      </c>
      <c r="CQ1061" s="53">
        <v>0</v>
      </c>
      <c r="CR1061" s="53">
        <v>0</v>
      </c>
      <c r="CS1061" s="53">
        <v>0</v>
      </c>
      <c r="CT1061" s="53">
        <v>0</v>
      </c>
      <c r="CU1061" s="53">
        <v>0</v>
      </c>
      <c r="CV1061" s="53">
        <v>0</v>
      </c>
      <c r="CW1061" s="53">
        <v>0</v>
      </c>
      <c r="CX1061" s="53">
        <v>0</v>
      </c>
      <c r="CY1061" s="53">
        <v>0</v>
      </c>
      <c r="CZ1061" s="53">
        <v>0</v>
      </c>
      <c r="DA1061" s="53">
        <v>0</v>
      </c>
      <c r="DB1061" s="53">
        <v>0</v>
      </c>
      <c r="DC1061" s="53">
        <v>0</v>
      </c>
      <c r="DD1061" s="53">
        <v>0</v>
      </c>
      <c r="DE1061" s="53">
        <v>0</v>
      </c>
      <c r="DF1061" s="53">
        <v>0</v>
      </c>
      <c r="DG1061" s="53">
        <v>0</v>
      </c>
      <c r="DH1061" s="53">
        <v>0</v>
      </c>
      <c r="DI1061" s="53">
        <v>0</v>
      </c>
      <c r="DJ1061" s="53">
        <v>0</v>
      </c>
      <c r="DK1061" s="53">
        <v>0</v>
      </c>
      <c r="DL1061" s="53">
        <v>0</v>
      </c>
      <c r="DM1061" s="53">
        <v>0</v>
      </c>
      <c r="DN1061" s="53">
        <v>0</v>
      </c>
      <c r="DO1061" s="53">
        <v>0</v>
      </c>
      <c r="DP1061" s="53">
        <v>0</v>
      </c>
      <c r="DQ1061" s="53">
        <v>0</v>
      </c>
      <c r="DR1061" s="53">
        <v>0</v>
      </c>
      <c r="DS1061" s="53">
        <v>0</v>
      </c>
      <c r="DT1061" s="53">
        <v>0</v>
      </c>
      <c r="DU1061" s="53">
        <v>0</v>
      </c>
      <c r="DV1061" s="53">
        <v>0</v>
      </c>
      <c r="DW1061" s="53">
        <v>0</v>
      </c>
      <c r="DX1061" s="53">
        <v>0</v>
      </c>
      <c r="DY1061" s="53">
        <v>0</v>
      </c>
      <c r="DZ1061" s="53">
        <v>0</v>
      </c>
      <c r="EA1061" s="53">
        <v>0</v>
      </c>
      <c r="EB1061" s="53">
        <v>0</v>
      </c>
      <c r="EC1061" s="53">
        <v>0</v>
      </c>
      <c r="ED1061" s="53">
        <v>0</v>
      </c>
      <c r="EE1061" s="53">
        <v>0</v>
      </c>
      <c r="EF1061" s="53">
        <v>0</v>
      </c>
      <c r="EG1061" s="53">
        <v>0</v>
      </c>
      <c r="EH1061" s="53">
        <v>0</v>
      </c>
      <c r="EI1061" s="53">
        <v>0</v>
      </c>
      <c r="EJ1061" s="53">
        <v>0</v>
      </c>
      <c r="EK1061" s="53">
        <v>0</v>
      </c>
      <c r="EL1061" s="53">
        <v>0</v>
      </c>
      <c r="EM1061" s="53">
        <v>0</v>
      </c>
      <c r="EN1061" s="53">
        <v>0</v>
      </c>
      <c r="EO1061" s="53">
        <v>0</v>
      </c>
      <c r="EP1061" s="53">
        <v>0</v>
      </c>
      <c r="EQ1061" s="53">
        <v>0</v>
      </c>
      <c r="ER1061" s="53">
        <v>0</v>
      </c>
      <c r="ES1061" s="53">
        <v>0</v>
      </c>
      <c r="ET1061" s="53">
        <v>0</v>
      </c>
      <c r="EU1061" s="53">
        <v>0</v>
      </c>
      <c r="EV1061" s="53">
        <v>0</v>
      </c>
      <c r="EW1061" s="53">
        <v>76.333340000000007</v>
      </c>
      <c r="EX1061" s="53">
        <v>74.785709999999995</v>
      </c>
      <c r="EY1061" s="53">
        <v>73.238100000000003</v>
      </c>
      <c r="EZ1061" s="53">
        <v>71.738100000000003</v>
      </c>
      <c r="FA1061" s="53">
        <v>70.047619999999995</v>
      </c>
      <c r="FB1061" s="53">
        <v>68.809520000000006</v>
      </c>
      <c r="FC1061" s="53">
        <v>68.023809999999997</v>
      </c>
      <c r="FD1061" s="53">
        <v>69.261899999999997</v>
      </c>
      <c r="FE1061" s="53">
        <v>72.761899999999997</v>
      </c>
      <c r="FF1061" s="53">
        <v>76.690479999999994</v>
      </c>
      <c r="FG1061" s="53">
        <v>80.380949999999999</v>
      </c>
      <c r="FH1061" s="53">
        <v>83.738100000000003</v>
      </c>
      <c r="FI1061" s="53">
        <v>86.690479999999994</v>
      </c>
      <c r="FJ1061" s="53">
        <v>89.333340000000007</v>
      </c>
      <c r="FK1061" s="53">
        <v>91.404759999999996</v>
      </c>
      <c r="FL1061" s="53">
        <v>92.833340000000007</v>
      </c>
      <c r="FM1061" s="53">
        <v>93.238100000000003</v>
      </c>
      <c r="FN1061" s="53">
        <v>92.833340000000007</v>
      </c>
      <c r="FO1061" s="53">
        <v>91.119050000000001</v>
      </c>
      <c r="FP1061" s="53">
        <v>88.357140000000001</v>
      </c>
      <c r="FQ1061" s="53">
        <v>85.309520000000006</v>
      </c>
      <c r="FR1061" s="53">
        <v>82.357140000000001</v>
      </c>
      <c r="FS1061" s="53">
        <v>79.857140000000001</v>
      </c>
      <c r="FT1061" s="53">
        <v>77.476190000000003</v>
      </c>
      <c r="FU1061" s="53">
        <v>24</v>
      </c>
      <c r="FV1061" s="53">
        <v>51.283999999999999</v>
      </c>
      <c r="FW1061" s="53">
        <v>15.628450000000001</v>
      </c>
      <c r="FX1061" s="53">
        <v>0</v>
      </c>
    </row>
    <row r="1062" spans="1:180" x14ac:dyDescent="0.3">
      <c r="A1062" t="s">
        <v>174</v>
      </c>
      <c r="B1062" t="s">
        <v>252</v>
      </c>
      <c r="C1062" t="s">
        <v>0</v>
      </c>
      <c r="D1062" t="s">
        <v>227</v>
      </c>
      <c r="E1062" t="s">
        <v>188</v>
      </c>
      <c r="F1062" t="s">
        <v>232</v>
      </c>
      <c r="G1062" t="s">
        <v>242</v>
      </c>
      <c r="H1062" s="53">
        <v>9</v>
      </c>
      <c r="I1062" s="53">
        <v>0</v>
      </c>
      <c r="J1062" s="53">
        <v>0</v>
      </c>
      <c r="K1062" s="53">
        <v>0</v>
      </c>
      <c r="L1062" s="53">
        <v>0</v>
      </c>
      <c r="M1062" s="53">
        <v>0</v>
      </c>
      <c r="N1062" s="53">
        <v>0</v>
      </c>
      <c r="O1062" s="53">
        <v>0</v>
      </c>
      <c r="P1062" s="53">
        <v>0</v>
      </c>
      <c r="Q1062" s="53">
        <v>0</v>
      </c>
      <c r="R1062" s="53">
        <v>0</v>
      </c>
      <c r="S1062" s="53">
        <v>0</v>
      </c>
      <c r="T1062" s="53">
        <v>0</v>
      </c>
      <c r="U1062" s="53">
        <v>0</v>
      </c>
      <c r="V1062" s="53">
        <v>0</v>
      </c>
      <c r="W1062" s="53">
        <v>0</v>
      </c>
      <c r="X1062" s="53">
        <v>0</v>
      </c>
      <c r="Y1062" s="53">
        <v>0</v>
      </c>
      <c r="Z1062" s="53">
        <v>0</v>
      </c>
      <c r="AA1062" s="53">
        <v>0</v>
      </c>
      <c r="AB1062" s="53">
        <v>0</v>
      </c>
      <c r="AC1062" s="53">
        <v>0</v>
      </c>
      <c r="AD1062" s="53">
        <v>0</v>
      </c>
      <c r="AE1062" s="53">
        <v>0</v>
      </c>
      <c r="AF1062" s="53">
        <v>0</v>
      </c>
      <c r="AG1062" s="53">
        <v>0</v>
      </c>
      <c r="AH1062" s="53">
        <v>0</v>
      </c>
      <c r="AI1062" s="53">
        <v>0</v>
      </c>
      <c r="AJ1062" s="53">
        <v>0</v>
      </c>
      <c r="AK1062" s="53">
        <v>0</v>
      </c>
      <c r="AL1062" s="53">
        <v>0</v>
      </c>
      <c r="AM1062" s="53">
        <v>0</v>
      </c>
      <c r="AN1062" s="53">
        <v>0</v>
      </c>
      <c r="AO1062" s="53">
        <v>0</v>
      </c>
      <c r="AP1062" s="53">
        <v>0</v>
      </c>
      <c r="AQ1062" s="53">
        <v>0</v>
      </c>
      <c r="AR1062" s="53">
        <v>0</v>
      </c>
      <c r="AS1062" s="53">
        <v>0</v>
      </c>
      <c r="AT1062" s="53">
        <v>0</v>
      </c>
      <c r="AU1062" s="53">
        <v>0</v>
      </c>
      <c r="AV1062" s="53">
        <v>0</v>
      </c>
      <c r="AW1062" s="53">
        <v>0</v>
      </c>
      <c r="AX1062" s="53">
        <v>0</v>
      </c>
      <c r="AY1062" s="53">
        <v>0</v>
      </c>
      <c r="AZ1062" s="53">
        <v>0</v>
      </c>
      <c r="BA1062" s="53">
        <v>0</v>
      </c>
      <c r="BB1062" s="53">
        <v>0</v>
      </c>
      <c r="BC1062" s="53">
        <v>0</v>
      </c>
      <c r="BD1062" s="53">
        <v>0</v>
      </c>
      <c r="BE1062" s="53">
        <v>0</v>
      </c>
      <c r="BF1062" s="53">
        <v>0</v>
      </c>
      <c r="BG1062" s="53">
        <v>0</v>
      </c>
      <c r="BH1062" s="53">
        <v>0</v>
      </c>
      <c r="BI1062" s="53">
        <v>0</v>
      </c>
      <c r="BJ1062" s="53">
        <v>0</v>
      </c>
      <c r="BK1062" s="53">
        <v>0</v>
      </c>
      <c r="BL1062" s="53">
        <v>0</v>
      </c>
      <c r="BM1062" s="53">
        <v>0</v>
      </c>
      <c r="BN1062" s="53">
        <v>0</v>
      </c>
      <c r="BO1062" s="53">
        <v>0</v>
      </c>
      <c r="BP1062" s="53">
        <v>0</v>
      </c>
      <c r="BQ1062" s="53">
        <v>0</v>
      </c>
      <c r="BR1062" s="53">
        <v>0</v>
      </c>
      <c r="BS1062" s="53">
        <v>0</v>
      </c>
      <c r="BT1062" s="53">
        <v>0</v>
      </c>
      <c r="BU1062" s="53">
        <v>0</v>
      </c>
      <c r="BV1062" s="53">
        <v>0</v>
      </c>
      <c r="BW1062" s="53">
        <v>0</v>
      </c>
      <c r="BX1062" s="53">
        <v>0</v>
      </c>
      <c r="BY1062" s="53">
        <v>0</v>
      </c>
      <c r="BZ1062" s="53">
        <v>0</v>
      </c>
      <c r="CA1062" s="53">
        <v>0</v>
      </c>
      <c r="CB1062" s="53">
        <v>0</v>
      </c>
      <c r="CC1062" s="53">
        <v>0</v>
      </c>
      <c r="CD1062" s="53">
        <v>0</v>
      </c>
      <c r="CE1062" s="53">
        <v>0</v>
      </c>
      <c r="CF1062" s="53">
        <v>0</v>
      </c>
      <c r="CG1062" s="53">
        <v>0</v>
      </c>
      <c r="CH1062" s="53">
        <v>0</v>
      </c>
      <c r="CI1062" s="53">
        <v>0</v>
      </c>
      <c r="CJ1062" s="53">
        <v>0</v>
      </c>
      <c r="CK1062" s="53">
        <v>0</v>
      </c>
      <c r="CL1062" s="53">
        <v>0</v>
      </c>
      <c r="CM1062" s="53">
        <v>0</v>
      </c>
      <c r="CN1062" s="53">
        <v>0</v>
      </c>
      <c r="CO1062" s="53">
        <v>0</v>
      </c>
      <c r="CP1062" s="53">
        <v>0</v>
      </c>
      <c r="CQ1062" s="53">
        <v>0</v>
      </c>
      <c r="CR1062" s="53">
        <v>0</v>
      </c>
      <c r="CS1062" s="53">
        <v>0</v>
      </c>
      <c r="CT1062" s="53">
        <v>0</v>
      </c>
      <c r="CU1062" s="53">
        <v>0</v>
      </c>
      <c r="CV1062" s="53">
        <v>0</v>
      </c>
      <c r="CW1062" s="53">
        <v>0</v>
      </c>
      <c r="CX1062" s="53">
        <v>0</v>
      </c>
      <c r="CY1062" s="53">
        <v>0</v>
      </c>
      <c r="CZ1062" s="53">
        <v>0</v>
      </c>
      <c r="DA1062" s="53">
        <v>0</v>
      </c>
      <c r="DB1062" s="53">
        <v>0</v>
      </c>
      <c r="DC1062" s="53">
        <v>0</v>
      </c>
      <c r="DD1062" s="53">
        <v>0</v>
      </c>
      <c r="DE1062" s="53">
        <v>0</v>
      </c>
      <c r="DF1062" s="53">
        <v>0</v>
      </c>
      <c r="DG1062" s="53">
        <v>0</v>
      </c>
      <c r="DH1062" s="53">
        <v>0</v>
      </c>
      <c r="DI1062" s="53">
        <v>0</v>
      </c>
      <c r="DJ1062" s="53">
        <v>0</v>
      </c>
      <c r="DK1062" s="53">
        <v>0</v>
      </c>
      <c r="DL1062" s="53">
        <v>0</v>
      </c>
      <c r="DM1062" s="53">
        <v>0</v>
      </c>
      <c r="DN1062" s="53">
        <v>0</v>
      </c>
      <c r="DO1062" s="53">
        <v>0</v>
      </c>
      <c r="DP1062" s="53">
        <v>0</v>
      </c>
      <c r="DQ1062" s="53">
        <v>0</v>
      </c>
      <c r="DR1062" s="53">
        <v>0</v>
      </c>
      <c r="DS1062" s="53">
        <v>0</v>
      </c>
      <c r="DT1062" s="53">
        <v>0</v>
      </c>
      <c r="DU1062" s="53">
        <v>0</v>
      </c>
      <c r="DV1062" s="53">
        <v>0</v>
      </c>
      <c r="DW1062" s="53">
        <v>0</v>
      </c>
      <c r="DX1062" s="53">
        <v>0</v>
      </c>
      <c r="DY1062" s="53">
        <v>0</v>
      </c>
      <c r="DZ1062" s="53">
        <v>0</v>
      </c>
      <c r="EA1062" s="53">
        <v>0</v>
      </c>
      <c r="EB1062" s="53">
        <v>0</v>
      </c>
      <c r="EC1062" s="53">
        <v>0</v>
      </c>
      <c r="ED1062" s="53">
        <v>0</v>
      </c>
      <c r="EE1062" s="53">
        <v>0</v>
      </c>
      <c r="EF1062" s="53">
        <v>0</v>
      </c>
      <c r="EG1062" s="53">
        <v>0</v>
      </c>
      <c r="EH1062" s="53">
        <v>0</v>
      </c>
      <c r="EI1062" s="53">
        <v>0</v>
      </c>
      <c r="EJ1062" s="53">
        <v>0</v>
      </c>
      <c r="EK1062" s="53">
        <v>0</v>
      </c>
      <c r="EL1062" s="53">
        <v>0</v>
      </c>
      <c r="EM1062" s="53">
        <v>0</v>
      </c>
      <c r="EN1062" s="53">
        <v>0</v>
      </c>
      <c r="EO1062" s="53">
        <v>0</v>
      </c>
      <c r="EP1062" s="53">
        <v>0</v>
      </c>
      <c r="EQ1062" s="53">
        <v>0</v>
      </c>
      <c r="ER1062" s="53">
        <v>0</v>
      </c>
      <c r="ES1062" s="53">
        <v>0</v>
      </c>
      <c r="ET1062" s="53">
        <v>0</v>
      </c>
      <c r="EU1062" s="53">
        <v>0</v>
      </c>
      <c r="EV1062" s="53">
        <v>0</v>
      </c>
      <c r="EW1062" s="53">
        <v>86.333340000000007</v>
      </c>
      <c r="EX1062" s="53">
        <v>84.523809999999997</v>
      </c>
      <c r="EY1062" s="53">
        <v>82.880949999999999</v>
      </c>
      <c r="EZ1062" s="53">
        <v>81.357140000000001</v>
      </c>
      <c r="FA1062" s="53">
        <v>80.119050000000001</v>
      </c>
      <c r="FB1062" s="53">
        <v>78.857140000000001</v>
      </c>
      <c r="FC1062" s="53">
        <v>78.309520000000006</v>
      </c>
      <c r="FD1062" s="53">
        <v>79.928569999999993</v>
      </c>
      <c r="FE1062" s="53">
        <v>83.166659999999993</v>
      </c>
      <c r="FF1062" s="53">
        <v>86.428569999999993</v>
      </c>
      <c r="FG1062" s="53">
        <v>89.690479999999994</v>
      </c>
      <c r="FH1062" s="53">
        <v>92.714290000000005</v>
      </c>
      <c r="FI1062" s="53">
        <v>95.690479999999994</v>
      </c>
      <c r="FJ1062" s="53">
        <v>97.880949999999999</v>
      </c>
      <c r="FK1062" s="53">
        <v>99.976190000000003</v>
      </c>
      <c r="FL1062" s="53">
        <v>101.2381</v>
      </c>
      <c r="FM1062" s="53">
        <v>102.0714</v>
      </c>
      <c r="FN1062" s="53">
        <v>102.28570000000001</v>
      </c>
      <c r="FO1062" s="53">
        <v>101.90479999999999</v>
      </c>
      <c r="FP1062" s="53">
        <v>100.21429999999999</v>
      </c>
      <c r="FQ1062" s="53">
        <v>97.357140000000001</v>
      </c>
      <c r="FR1062" s="53">
        <v>94.666659999999993</v>
      </c>
      <c r="FS1062" s="53">
        <v>91.547619999999995</v>
      </c>
      <c r="FT1062" s="53">
        <v>88.714290000000005</v>
      </c>
      <c r="FU1062" s="53">
        <v>24</v>
      </c>
      <c r="FV1062" s="53">
        <v>83.055040000000005</v>
      </c>
      <c r="FW1062" s="53">
        <v>16.934280000000001</v>
      </c>
      <c r="FX1062" s="53">
        <v>0</v>
      </c>
    </row>
    <row r="1063" spans="1:180" x14ac:dyDescent="0.3">
      <c r="A1063" t="s">
        <v>174</v>
      </c>
      <c r="B1063" t="s">
        <v>252</v>
      </c>
      <c r="C1063" t="s">
        <v>0</v>
      </c>
      <c r="D1063" t="s">
        <v>248</v>
      </c>
      <c r="E1063" t="s">
        <v>187</v>
      </c>
      <c r="F1063" t="s">
        <v>232</v>
      </c>
      <c r="G1063" t="s">
        <v>242</v>
      </c>
      <c r="H1063" s="53">
        <v>9</v>
      </c>
      <c r="I1063" s="53">
        <v>0</v>
      </c>
      <c r="J1063" s="53">
        <v>0</v>
      </c>
      <c r="K1063" s="53">
        <v>0</v>
      </c>
      <c r="L1063" s="53">
        <v>0</v>
      </c>
      <c r="M1063" s="53">
        <v>0</v>
      </c>
      <c r="N1063" s="53">
        <v>0</v>
      </c>
      <c r="O1063" s="53">
        <v>0</v>
      </c>
      <c r="P1063" s="53">
        <v>0</v>
      </c>
      <c r="Q1063" s="53">
        <v>0</v>
      </c>
      <c r="R1063" s="53">
        <v>0</v>
      </c>
      <c r="S1063" s="53">
        <v>0</v>
      </c>
      <c r="T1063" s="53">
        <v>0</v>
      </c>
      <c r="U1063" s="53">
        <v>0</v>
      </c>
      <c r="V1063" s="53">
        <v>0</v>
      </c>
      <c r="W1063" s="53">
        <v>0</v>
      </c>
      <c r="X1063" s="53">
        <v>0</v>
      </c>
      <c r="Y1063" s="53">
        <v>0</v>
      </c>
      <c r="Z1063" s="53">
        <v>0</v>
      </c>
      <c r="AA1063" s="53">
        <v>0</v>
      </c>
      <c r="AB1063" s="53">
        <v>0</v>
      </c>
      <c r="AC1063" s="53">
        <v>0</v>
      </c>
      <c r="AD1063" s="53">
        <v>0</v>
      </c>
      <c r="AE1063" s="53">
        <v>0</v>
      </c>
      <c r="AF1063" s="53">
        <v>0</v>
      </c>
      <c r="AG1063" s="53">
        <v>0</v>
      </c>
      <c r="AH1063" s="53">
        <v>0</v>
      </c>
      <c r="AI1063" s="53">
        <v>0</v>
      </c>
      <c r="AJ1063" s="53">
        <v>0</v>
      </c>
      <c r="AK1063" s="53">
        <v>0</v>
      </c>
      <c r="AL1063" s="53">
        <v>0</v>
      </c>
      <c r="AM1063" s="53">
        <v>0</v>
      </c>
      <c r="AN1063" s="53">
        <v>0</v>
      </c>
      <c r="AO1063" s="53">
        <v>0</v>
      </c>
      <c r="AP1063" s="53">
        <v>0</v>
      </c>
      <c r="AQ1063" s="53">
        <v>0</v>
      </c>
      <c r="AR1063" s="53">
        <v>0</v>
      </c>
      <c r="AS1063" s="53">
        <v>0</v>
      </c>
      <c r="AT1063" s="53">
        <v>0</v>
      </c>
      <c r="AU1063" s="53">
        <v>0</v>
      </c>
      <c r="AV1063" s="53">
        <v>0</v>
      </c>
      <c r="AW1063" s="53">
        <v>0</v>
      </c>
      <c r="AX1063" s="53">
        <v>0</v>
      </c>
      <c r="AY1063" s="53">
        <v>0</v>
      </c>
      <c r="AZ1063" s="53">
        <v>0</v>
      </c>
      <c r="BA1063" s="53">
        <v>0</v>
      </c>
      <c r="BB1063" s="53">
        <v>0</v>
      </c>
      <c r="BC1063" s="53">
        <v>0</v>
      </c>
      <c r="BD1063" s="53">
        <v>0</v>
      </c>
      <c r="BE1063" s="53">
        <v>0</v>
      </c>
      <c r="BF1063" s="53">
        <v>0</v>
      </c>
      <c r="BG1063" s="53">
        <v>0</v>
      </c>
      <c r="BH1063" s="53">
        <v>0</v>
      </c>
      <c r="BI1063" s="53">
        <v>0</v>
      </c>
      <c r="BJ1063" s="53">
        <v>0</v>
      </c>
      <c r="BK1063" s="53">
        <v>0</v>
      </c>
      <c r="BL1063" s="53">
        <v>0</v>
      </c>
      <c r="BM1063" s="53">
        <v>0</v>
      </c>
      <c r="BN1063" s="53">
        <v>0</v>
      </c>
      <c r="BO1063" s="53">
        <v>0</v>
      </c>
      <c r="BP1063" s="53">
        <v>0</v>
      </c>
      <c r="BQ1063" s="53">
        <v>0</v>
      </c>
      <c r="BR1063" s="53">
        <v>0</v>
      </c>
      <c r="BS1063" s="53">
        <v>0</v>
      </c>
      <c r="BT1063" s="53">
        <v>0</v>
      </c>
      <c r="BU1063" s="53">
        <v>0</v>
      </c>
      <c r="BV1063" s="53">
        <v>0</v>
      </c>
      <c r="BW1063" s="53">
        <v>0</v>
      </c>
      <c r="BX1063" s="53">
        <v>0</v>
      </c>
      <c r="BY1063" s="53">
        <v>0</v>
      </c>
      <c r="BZ1063" s="53">
        <v>0</v>
      </c>
      <c r="CA1063" s="53">
        <v>0</v>
      </c>
      <c r="CB1063" s="53">
        <v>0</v>
      </c>
      <c r="CC1063" s="53">
        <v>0</v>
      </c>
      <c r="CD1063" s="53">
        <v>0</v>
      </c>
      <c r="CE1063" s="53">
        <v>0</v>
      </c>
      <c r="CF1063" s="53">
        <v>0</v>
      </c>
      <c r="CG1063" s="53">
        <v>0</v>
      </c>
      <c r="CH1063" s="53">
        <v>0</v>
      </c>
      <c r="CI1063" s="53">
        <v>0</v>
      </c>
      <c r="CJ1063" s="53">
        <v>0</v>
      </c>
      <c r="CK1063" s="53">
        <v>0</v>
      </c>
      <c r="CL1063" s="53">
        <v>0</v>
      </c>
      <c r="CM1063" s="53">
        <v>0</v>
      </c>
      <c r="CN1063" s="53">
        <v>0</v>
      </c>
      <c r="CO1063" s="53">
        <v>0</v>
      </c>
      <c r="CP1063" s="53">
        <v>0</v>
      </c>
      <c r="CQ1063" s="53">
        <v>0</v>
      </c>
      <c r="CR1063" s="53">
        <v>0</v>
      </c>
      <c r="CS1063" s="53">
        <v>0</v>
      </c>
      <c r="CT1063" s="53">
        <v>0</v>
      </c>
      <c r="CU1063" s="53">
        <v>0</v>
      </c>
      <c r="CV1063" s="53">
        <v>0</v>
      </c>
      <c r="CW1063" s="53">
        <v>0</v>
      </c>
      <c r="CX1063" s="53">
        <v>0</v>
      </c>
      <c r="CY1063" s="53">
        <v>0</v>
      </c>
      <c r="CZ1063" s="53">
        <v>0</v>
      </c>
      <c r="DA1063" s="53">
        <v>0</v>
      </c>
      <c r="DB1063" s="53">
        <v>0</v>
      </c>
      <c r="DC1063" s="53">
        <v>0</v>
      </c>
      <c r="DD1063" s="53">
        <v>0</v>
      </c>
      <c r="DE1063" s="53">
        <v>0</v>
      </c>
      <c r="DF1063" s="53">
        <v>0</v>
      </c>
      <c r="DG1063" s="53">
        <v>0</v>
      </c>
      <c r="DH1063" s="53">
        <v>0</v>
      </c>
      <c r="DI1063" s="53">
        <v>0</v>
      </c>
      <c r="DJ1063" s="53">
        <v>0</v>
      </c>
      <c r="DK1063" s="53">
        <v>0</v>
      </c>
      <c r="DL1063" s="53">
        <v>0</v>
      </c>
      <c r="DM1063" s="53">
        <v>0</v>
      </c>
      <c r="DN1063" s="53">
        <v>0</v>
      </c>
      <c r="DO1063" s="53">
        <v>0</v>
      </c>
      <c r="DP1063" s="53">
        <v>0</v>
      </c>
      <c r="DQ1063" s="53">
        <v>0</v>
      </c>
      <c r="DR1063" s="53">
        <v>0</v>
      </c>
      <c r="DS1063" s="53">
        <v>0</v>
      </c>
      <c r="DT1063" s="53">
        <v>0</v>
      </c>
      <c r="DU1063" s="53">
        <v>0</v>
      </c>
      <c r="DV1063" s="53">
        <v>0</v>
      </c>
      <c r="DW1063" s="53">
        <v>0</v>
      </c>
      <c r="DX1063" s="53">
        <v>0</v>
      </c>
      <c r="DY1063" s="53">
        <v>0</v>
      </c>
      <c r="DZ1063" s="53">
        <v>0</v>
      </c>
      <c r="EA1063" s="53">
        <v>0</v>
      </c>
      <c r="EB1063" s="53">
        <v>0</v>
      </c>
      <c r="EC1063" s="53">
        <v>0</v>
      </c>
      <c r="ED1063" s="53">
        <v>0</v>
      </c>
      <c r="EE1063" s="53">
        <v>0</v>
      </c>
      <c r="EF1063" s="53">
        <v>0</v>
      </c>
      <c r="EG1063" s="53">
        <v>0</v>
      </c>
      <c r="EH1063" s="53">
        <v>0</v>
      </c>
      <c r="EI1063" s="53">
        <v>0</v>
      </c>
      <c r="EJ1063" s="53">
        <v>0</v>
      </c>
      <c r="EK1063" s="53">
        <v>0</v>
      </c>
      <c r="EL1063" s="53">
        <v>0</v>
      </c>
      <c r="EM1063" s="53">
        <v>0</v>
      </c>
      <c r="EN1063" s="53">
        <v>0</v>
      </c>
      <c r="EO1063" s="53">
        <v>0</v>
      </c>
      <c r="EP1063" s="53">
        <v>0</v>
      </c>
      <c r="EQ1063" s="53">
        <v>0</v>
      </c>
      <c r="ER1063" s="53">
        <v>0</v>
      </c>
      <c r="ES1063" s="53">
        <v>0</v>
      </c>
      <c r="ET1063" s="53">
        <v>0</v>
      </c>
      <c r="EU1063" s="53">
        <v>0</v>
      </c>
      <c r="EV1063" s="53">
        <v>0</v>
      </c>
      <c r="EW1063" s="53">
        <v>82.625</v>
      </c>
      <c r="EX1063" s="53">
        <v>80.875</v>
      </c>
      <c r="EY1063" s="53">
        <v>79</v>
      </c>
      <c r="EZ1063" s="53">
        <v>77.1875</v>
      </c>
      <c r="FA1063" s="53">
        <v>75.5625</v>
      </c>
      <c r="FB1063" s="53">
        <v>73.9375</v>
      </c>
      <c r="FC1063" s="53">
        <v>73.9375</v>
      </c>
      <c r="FD1063" s="53">
        <v>77.375</v>
      </c>
      <c r="FE1063" s="53">
        <v>81.25</v>
      </c>
      <c r="FF1063" s="53">
        <v>84.25</v>
      </c>
      <c r="FG1063" s="53">
        <v>87.5</v>
      </c>
      <c r="FH1063" s="53">
        <v>90.625</v>
      </c>
      <c r="FI1063" s="53">
        <v>93.5</v>
      </c>
      <c r="FJ1063" s="53">
        <v>95.9375</v>
      </c>
      <c r="FK1063" s="53">
        <v>97.75</v>
      </c>
      <c r="FL1063" s="53">
        <v>99.3125</v>
      </c>
      <c r="FM1063" s="53">
        <v>100.1875</v>
      </c>
      <c r="FN1063" s="53">
        <v>100.625</v>
      </c>
      <c r="FO1063" s="53">
        <v>99.8125</v>
      </c>
      <c r="FP1063" s="53">
        <v>98.375</v>
      </c>
      <c r="FQ1063" s="53">
        <v>95.3125</v>
      </c>
      <c r="FR1063" s="53">
        <v>91.8125</v>
      </c>
      <c r="FS1063" s="53">
        <v>88.4375</v>
      </c>
      <c r="FT1063" s="53">
        <v>85.4375</v>
      </c>
      <c r="FU1063" s="53">
        <v>24</v>
      </c>
      <c r="FV1063" s="53">
        <v>82.875709999999998</v>
      </c>
      <c r="FW1063" s="53">
        <v>16.54561</v>
      </c>
      <c r="FX1063" s="53">
        <v>0</v>
      </c>
    </row>
    <row r="1064" spans="1:180" x14ac:dyDescent="0.3">
      <c r="A1064" t="s">
        <v>174</v>
      </c>
      <c r="B1064" t="s">
        <v>252</v>
      </c>
      <c r="C1064" t="s">
        <v>0</v>
      </c>
      <c r="D1064" t="s">
        <v>227</v>
      </c>
      <c r="E1064" t="s">
        <v>189</v>
      </c>
      <c r="F1064" t="s">
        <v>232</v>
      </c>
      <c r="G1064" t="s">
        <v>242</v>
      </c>
      <c r="H1064" s="53">
        <v>9</v>
      </c>
      <c r="I1064" s="53">
        <v>0</v>
      </c>
      <c r="J1064" s="53">
        <v>0</v>
      </c>
      <c r="K1064" s="53">
        <v>0</v>
      </c>
      <c r="L1064" s="53">
        <v>0</v>
      </c>
      <c r="M1064" s="53">
        <v>0</v>
      </c>
      <c r="N1064" s="53">
        <v>0</v>
      </c>
      <c r="O1064" s="53">
        <v>0</v>
      </c>
      <c r="P1064" s="53">
        <v>0</v>
      </c>
      <c r="Q1064" s="53">
        <v>0</v>
      </c>
      <c r="R1064" s="53">
        <v>0</v>
      </c>
      <c r="S1064" s="53">
        <v>0</v>
      </c>
      <c r="T1064" s="53">
        <v>0</v>
      </c>
      <c r="U1064" s="53">
        <v>0</v>
      </c>
      <c r="V1064" s="53">
        <v>0</v>
      </c>
      <c r="W1064" s="53">
        <v>0</v>
      </c>
      <c r="X1064" s="53">
        <v>0</v>
      </c>
      <c r="Y1064" s="53">
        <v>0</v>
      </c>
      <c r="Z1064" s="53">
        <v>0</v>
      </c>
      <c r="AA1064" s="53">
        <v>0</v>
      </c>
      <c r="AB1064" s="53">
        <v>0</v>
      </c>
      <c r="AC1064" s="53">
        <v>0</v>
      </c>
      <c r="AD1064" s="53">
        <v>0</v>
      </c>
      <c r="AE1064" s="53">
        <v>0</v>
      </c>
      <c r="AF1064" s="53">
        <v>0</v>
      </c>
      <c r="AG1064" s="53">
        <v>0</v>
      </c>
      <c r="AH1064" s="53">
        <v>0</v>
      </c>
      <c r="AI1064" s="53">
        <v>0</v>
      </c>
      <c r="AJ1064" s="53">
        <v>0</v>
      </c>
      <c r="AK1064" s="53">
        <v>0</v>
      </c>
      <c r="AL1064" s="53">
        <v>0</v>
      </c>
      <c r="AM1064" s="53">
        <v>0</v>
      </c>
      <c r="AN1064" s="53">
        <v>0</v>
      </c>
      <c r="AO1064" s="53">
        <v>0</v>
      </c>
      <c r="AP1064" s="53">
        <v>0</v>
      </c>
      <c r="AQ1064" s="53">
        <v>0</v>
      </c>
      <c r="AR1064" s="53">
        <v>0</v>
      </c>
      <c r="AS1064" s="53">
        <v>0</v>
      </c>
      <c r="AT1064" s="53">
        <v>0</v>
      </c>
      <c r="AU1064" s="53">
        <v>0</v>
      </c>
      <c r="AV1064" s="53">
        <v>0</v>
      </c>
      <c r="AW1064" s="53">
        <v>0</v>
      </c>
      <c r="AX1064" s="53">
        <v>0</v>
      </c>
      <c r="AY1064" s="53">
        <v>0</v>
      </c>
      <c r="AZ1064" s="53">
        <v>0</v>
      </c>
      <c r="BA1064" s="53">
        <v>0</v>
      </c>
      <c r="BB1064" s="53">
        <v>0</v>
      </c>
      <c r="BC1064" s="53">
        <v>0</v>
      </c>
      <c r="BD1064" s="53">
        <v>0</v>
      </c>
      <c r="BE1064" s="53">
        <v>0</v>
      </c>
      <c r="BF1064" s="53">
        <v>0</v>
      </c>
      <c r="BG1064" s="53">
        <v>0</v>
      </c>
      <c r="BH1064" s="53">
        <v>0</v>
      </c>
      <c r="BI1064" s="53">
        <v>0</v>
      </c>
      <c r="BJ1064" s="53">
        <v>0</v>
      </c>
      <c r="BK1064" s="53">
        <v>0</v>
      </c>
      <c r="BL1064" s="53">
        <v>0</v>
      </c>
      <c r="BM1064" s="53">
        <v>0</v>
      </c>
      <c r="BN1064" s="53">
        <v>0</v>
      </c>
      <c r="BO1064" s="53">
        <v>0</v>
      </c>
      <c r="BP1064" s="53">
        <v>0</v>
      </c>
      <c r="BQ1064" s="53">
        <v>0</v>
      </c>
      <c r="BR1064" s="53">
        <v>0</v>
      </c>
      <c r="BS1064" s="53">
        <v>0</v>
      </c>
      <c r="BT1064" s="53">
        <v>0</v>
      </c>
      <c r="BU1064" s="53">
        <v>0</v>
      </c>
      <c r="BV1064" s="53">
        <v>0</v>
      </c>
      <c r="BW1064" s="53">
        <v>0</v>
      </c>
      <c r="BX1064" s="53">
        <v>0</v>
      </c>
      <c r="BY1064" s="53">
        <v>0</v>
      </c>
      <c r="BZ1064" s="53">
        <v>0</v>
      </c>
      <c r="CA1064" s="53">
        <v>0</v>
      </c>
      <c r="CB1064" s="53">
        <v>0</v>
      </c>
      <c r="CC1064" s="53">
        <v>0</v>
      </c>
      <c r="CD1064" s="53">
        <v>0</v>
      </c>
      <c r="CE1064" s="53">
        <v>0</v>
      </c>
      <c r="CF1064" s="53">
        <v>0</v>
      </c>
      <c r="CG1064" s="53">
        <v>0</v>
      </c>
      <c r="CH1064" s="53">
        <v>0</v>
      </c>
      <c r="CI1064" s="53">
        <v>0</v>
      </c>
      <c r="CJ1064" s="53">
        <v>0</v>
      </c>
      <c r="CK1064" s="53">
        <v>0</v>
      </c>
      <c r="CL1064" s="53">
        <v>0</v>
      </c>
      <c r="CM1064" s="53">
        <v>0</v>
      </c>
      <c r="CN1064" s="53">
        <v>0</v>
      </c>
      <c r="CO1064" s="53">
        <v>0</v>
      </c>
      <c r="CP1064" s="53">
        <v>0</v>
      </c>
      <c r="CQ1064" s="53">
        <v>0</v>
      </c>
      <c r="CR1064" s="53">
        <v>0</v>
      </c>
      <c r="CS1064" s="53">
        <v>0</v>
      </c>
      <c r="CT1064" s="53">
        <v>0</v>
      </c>
      <c r="CU1064" s="53">
        <v>0</v>
      </c>
      <c r="CV1064" s="53">
        <v>0</v>
      </c>
      <c r="CW1064" s="53">
        <v>0</v>
      </c>
      <c r="CX1064" s="53">
        <v>0</v>
      </c>
      <c r="CY1064" s="53">
        <v>0</v>
      </c>
      <c r="CZ1064" s="53">
        <v>0</v>
      </c>
      <c r="DA1064" s="53">
        <v>0</v>
      </c>
      <c r="DB1064" s="53">
        <v>0</v>
      </c>
      <c r="DC1064" s="53">
        <v>0</v>
      </c>
      <c r="DD1064" s="53">
        <v>0</v>
      </c>
      <c r="DE1064" s="53">
        <v>0</v>
      </c>
      <c r="DF1064" s="53">
        <v>0</v>
      </c>
      <c r="DG1064" s="53">
        <v>0</v>
      </c>
      <c r="DH1064" s="53">
        <v>0</v>
      </c>
      <c r="DI1064" s="53">
        <v>0</v>
      </c>
      <c r="DJ1064" s="53">
        <v>0</v>
      </c>
      <c r="DK1064" s="53">
        <v>0</v>
      </c>
      <c r="DL1064" s="53">
        <v>0</v>
      </c>
      <c r="DM1064" s="53">
        <v>0</v>
      </c>
      <c r="DN1064" s="53">
        <v>0</v>
      </c>
      <c r="DO1064" s="53">
        <v>0</v>
      </c>
      <c r="DP1064" s="53">
        <v>0</v>
      </c>
      <c r="DQ1064" s="53">
        <v>0</v>
      </c>
      <c r="DR1064" s="53">
        <v>0</v>
      </c>
      <c r="DS1064" s="53">
        <v>0</v>
      </c>
      <c r="DT1064" s="53">
        <v>0</v>
      </c>
      <c r="DU1064" s="53">
        <v>0</v>
      </c>
      <c r="DV1064" s="53">
        <v>0</v>
      </c>
      <c r="DW1064" s="53">
        <v>0</v>
      </c>
      <c r="DX1064" s="53">
        <v>0</v>
      </c>
      <c r="DY1064" s="53">
        <v>0</v>
      </c>
      <c r="DZ1064" s="53">
        <v>0</v>
      </c>
      <c r="EA1064" s="53">
        <v>0</v>
      </c>
      <c r="EB1064" s="53">
        <v>0</v>
      </c>
      <c r="EC1064" s="53">
        <v>0</v>
      </c>
      <c r="ED1064" s="53">
        <v>0</v>
      </c>
      <c r="EE1064" s="53">
        <v>0</v>
      </c>
      <c r="EF1064" s="53">
        <v>0</v>
      </c>
      <c r="EG1064" s="53">
        <v>0</v>
      </c>
      <c r="EH1064" s="53">
        <v>0</v>
      </c>
      <c r="EI1064" s="53">
        <v>0</v>
      </c>
      <c r="EJ1064" s="53">
        <v>0</v>
      </c>
      <c r="EK1064" s="53">
        <v>0</v>
      </c>
      <c r="EL1064" s="53">
        <v>0</v>
      </c>
      <c r="EM1064" s="53">
        <v>0</v>
      </c>
      <c r="EN1064" s="53">
        <v>0</v>
      </c>
      <c r="EO1064" s="53">
        <v>0</v>
      </c>
      <c r="EP1064" s="53">
        <v>0</v>
      </c>
      <c r="EQ1064" s="53">
        <v>0</v>
      </c>
      <c r="ER1064" s="53">
        <v>0</v>
      </c>
      <c r="ES1064" s="53">
        <v>0</v>
      </c>
      <c r="ET1064" s="53">
        <v>0</v>
      </c>
      <c r="EU1064" s="53">
        <v>0</v>
      </c>
      <c r="EV1064" s="53">
        <v>0</v>
      </c>
      <c r="EW1064" s="53">
        <v>83.340909999999994</v>
      </c>
      <c r="EX1064" s="53">
        <v>81.477270000000004</v>
      </c>
      <c r="EY1064" s="53">
        <v>79.727270000000004</v>
      </c>
      <c r="EZ1064" s="53">
        <v>78.113640000000004</v>
      </c>
      <c r="FA1064" s="53">
        <v>76.454539999999994</v>
      </c>
      <c r="FB1064" s="53">
        <v>75.204539999999994</v>
      </c>
      <c r="FC1064" s="53">
        <v>74.136359999999996</v>
      </c>
      <c r="FD1064" s="53">
        <v>75.568179999999998</v>
      </c>
      <c r="FE1064" s="53">
        <v>79.181820000000002</v>
      </c>
      <c r="FF1064" s="53">
        <v>82.727270000000004</v>
      </c>
      <c r="FG1064" s="53">
        <v>86.181820000000002</v>
      </c>
      <c r="FH1064" s="53">
        <v>89.295460000000006</v>
      </c>
      <c r="FI1064" s="53">
        <v>92.204539999999994</v>
      </c>
      <c r="FJ1064" s="53">
        <v>94.681820000000002</v>
      </c>
      <c r="FK1064" s="53">
        <v>96.613640000000004</v>
      </c>
      <c r="FL1064" s="53">
        <v>98.272729999999996</v>
      </c>
      <c r="FM1064" s="53">
        <v>99.318179999999998</v>
      </c>
      <c r="FN1064" s="53">
        <v>99.340909999999994</v>
      </c>
      <c r="FO1064" s="53">
        <v>98.454539999999994</v>
      </c>
      <c r="FP1064" s="53">
        <v>96.272729999999996</v>
      </c>
      <c r="FQ1064" s="53">
        <v>93.363640000000004</v>
      </c>
      <c r="FR1064" s="53">
        <v>90.681820000000002</v>
      </c>
      <c r="FS1064" s="53">
        <v>87.818179999999998</v>
      </c>
      <c r="FT1064" s="53">
        <v>85</v>
      </c>
      <c r="FU1064" s="53">
        <v>24</v>
      </c>
      <c r="FV1064" s="53">
        <v>75.028490000000005</v>
      </c>
      <c r="FW1064" s="53">
        <v>16.496639999999999</v>
      </c>
      <c r="FX1064" s="53">
        <v>0</v>
      </c>
    </row>
    <row r="1065" spans="1:180" x14ac:dyDescent="0.3">
      <c r="A1065" t="s">
        <v>174</v>
      </c>
      <c r="B1065" t="s">
        <v>252</v>
      </c>
      <c r="C1065" t="s">
        <v>0</v>
      </c>
      <c r="D1065" t="s">
        <v>227</v>
      </c>
      <c r="E1065" t="s">
        <v>187</v>
      </c>
      <c r="F1065" t="s">
        <v>232</v>
      </c>
      <c r="G1065" t="s">
        <v>242</v>
      </c>
      <c r="H1065" s="53">
        <v>9</v>
      </c>
      <c r="I1065" s="53">
        <v>0</v>
      </c>
      <c r="J1065" s="53">
        <v>0</v>
      </c>
      <c r="K1065" s="53">
        <v>0</v>
      </c>
      <c r="L1065" s="53">
        <v>0</v>
      </c>
      <c r="M1065" s="53">
        <v>0</v>
      </c>
      <c r="N1065" s="53">
        <v>0</v>
      </c>
      <c r="O1065" s="53">
        <v>0</v>
      </c>
      <c r="P1065" s="53">
        <v>0</v>
      </c>
      <c r="Q1065" s="53">
        <v>0</v>
      </c>
      <c r="R1065" s="53">
        <v>0</v>
      </c>
      <c r="S1065" s="53">
        <v>0</v>
      </c>
      <c r="T1065" s="53">
        <v>0</v>
      </c>
      <c r="U1065" s="53">
        <v>0</v>
      </c>
      <c r="V1065" s="53">
        <v>0</v>
      </c>
      <c r="W1065" s="53">
        <v>0</v>
      </c>
      <c r="X1065" s="53">
        <v>0</v>
      </c>
      <c r="Y1065" s="53">
        <v>0</v>
      </c>
      <c r="Z1065" s="53">
        <v>0</v>
      </c>
      <c r="AA1065" s="53">
        <v>0</v>
      </c>
      <c r="AB1065" s="53">
        <v>0</v>
      </c>
      <c r="AC1065" s="53">
        <v>0</v>
      </c>
      <c r="AD1065" s="53">
        <v>0</v>
      </c>
      <c r="AE1065" s="53">
        <v>0</v>
      </c>
      <c r="AF1065" s="53">
        <v>0</v>
      </c>
      <c r="AG1065" s="53">
        <v>0</v>
      </c>
      <c r="AH1065" s="53">
        <v>0</v>
      </c>
      <c r="AI1065" s="53">
        <v>0</v>
      </c>
      <c r="AJ1065" s="53">
        <v>0</v>
      </c>
      <c r="AK1065" s="53">
        <v>0</v>
      </c>
      <c r="AL1065" s="53">
        <v>0</v>
      </c>
      <c r="AM1065" s="53">
        <v>0</v>
      </c>
      <c r="AN1065" s="53">
        <v>0</v>
      </c>
      <c r="AO1065" s="53">
        <v>0</v>
      </c>
      <c r="AP1065" s="53">
        <v>0</v>
      </c>
      <c r="AQ1065" s="53">
        <v>0</v>
      </c>
      <c r="AR1065" s="53">
        <v>0</v>
      </c>
      <c r="AS1065" s="53">
        <v>0</v>
      </c>
      <c r="AT1065" s="53">
        <v>0</v>
      </c>
      <c r="AU1065" s="53">
        <v>0</v>
      </c>
      <c r="AV1065" s="53">
        <v>0</v>
      </c>
      <c r="AW1065" s="53">
        <v>0</v>
      </c>
      <c r="AX1065" s="53">
        <v>0</v>
      </c>
      <c r="AY1065" s="53">
        <v>0</v>
      </c>
      <c r="AZ1065" s="53">
        <v>0</v>
      </c>
      <c r="BA1065" s="53">
        <v>0</v>
      </c>
      <c r="BB1065" s="53">
        <v>0</v>
      </c>
      <c r="BC1065" s="53">
        <v>0</v>
      </c>
      <c r="BD1065" s="53">
        <v>0</v>
      </c>
      <c r="BE1065" s="53">
        <v>0</v>
      </c>
      <c r="BF1065" s="53">
        <v>0</v>
      </c>
      <c r="BG1065" s="53">
        <v>0</v>
      </c>
      <c r="BH1065" s="53">
        <v>0</v>
      </c>
      <c r="BI1065" s="53">
        <v>0</v>
      </c>
      <c r="BJ1065" s="53">
        <v>0</v>
      </c>
      <c r="BK1065" s="53">
        <v>0</v>
      </c>
      <c r="BL1065" s="53">
        <v>0</v>
      </c>
      <c r="BM1065" s="53">
        <v>0</v>
      </c>
      <c r="BN1065" s="53">
        <v>0</v>
      </c>
      <c r="BO1065" s="53">
        <v>0</v>
      </c>
      <c r="BP1065" s="53">
        <v>0</v>
      </c>
      <c r="BQ1065" s="53">
        <v>0</v>
      </c>
      <c r="BR1065" s="53">
        <v>0</v>
      </c>
      <c r="BS1065" s="53">
        <v>0</v>
      </c>
      <c r="BT1065" s="53">
        <v>0</v>
      </c>
      <c r="BU1065" s="53">
        <v>0</v>
      </c>
      <c r="BV1065" s="53">
        <v>0</v>
      </c>
      <c r="BW1065" s="53">
        <v>0</v>
      </c>
      <c r="BX1065" s="53">
        <v>0</v>
      </c>
      <c r="BY1065" s="53">
        <v>0</v>
      </c>
      <c r="BZ1065" s="53">
        <v>0</v>
      </c>
      <c r="CA1065" s="53">
        <v>0</v>
      </c>
      <c r="CB1065" s="53">
        <v>0</v>
      </c>
      <c r="CC1065" s="53">
        <v>0</v>
      </c>
      <c r="CD1065" s="53">
        <v>0</v>
      </c>
      <c r="CE1065" s="53">
        <v>0</v>
      </c>
      <c r="CF1065" s="53">
        <v>0</v>
      </c>
      <c r="CG1065" s="53">
        <v>0</v>
      </c>
      <c r="CH1065" s="53">
        <v>0</v>
      </c>
      <c r="CI1065" s="53">
        <v>0</v>
      </c>
      <c r="CJ1065" s="53">
        <v>0</v>
      </c>
      <c r="CK1065" s="53">
        <v>0</v>
      </c>
      <c r="CL1065" s="53">
        <v>0</v>
      </c>
      <c r="CM1065" s="53">
        <v>0</v>
      </c>
      <c r="CN1065" s="53">
        <v>0</v>
      </c>
      <c r="CO1065" s="53">
        <v>0</v>
      </c>
      <c r="CP1065" s="53">
        <v>0</v>
      </c>
      <c r="CQ1065" s="53">
        <v>0</v>
      </c>
      <c r="CR1065" s="53">
        <v>0</v>
      </c>
      <c r="CS1065" s="53">
        <v>0</v>
      </c>
      <c r="CT1065" s="53">
        <v>0</v>
      </c>
      <c r="CU1065" s="53">
        <v>0</v>
      </c>
      <c r="CV1065" s="53">
        <v>0</v>
      </c>
      <c r="CW1065" s="53">
        <v>0</v>
      </c>
      <c r="CX1065" s="53">
        <v>0</v>
      </c>
      <c r="CY1065" s="53">
        <v>0</v>
      </c>
      <c r="CZ1065" s="53">
        <v>0</v>
      </c>
      <c r="DA1065" s="53">
        <v>0</v>
      </c>
      <c r="DB1065" s="53">
        <v>0</v>
      </c>
      <c r="DC1065" s="53">
        <v>0</v>
      </c>
      <c r="DD1065" s="53">
        <v>0</v>
      </c>
      <c r="DE1065" s="53">
        <v>0</v>
      </c>
      <c r="DF1065" s="53">
        <v>0</v>
      </c>
      <c r="DG1065" s="53">
        <v>0</v>
      </c>
      <c r="DH1065" s="53">
        <v>0</v>
      </c>
      <c r="DI1065" s="53">
        <v>0</v>
      </c>
      <c r="DJ1065" s="53">
        <v>0</v>
      </c>
      <c r="DK1065" s="53">
        <v>0</v>
      </c>
      <c r="DL1065" s="53">
        <v>0</v>
      </c>
      <c r="DM1065" s="53">
        <v>0</v>
      </c>
      <c r="DN1065" s="53">
        <v>0</v>
      </c>
      <c r="DO1065" s="53">
        <v>0</v>
      </c>
      <c r="DP1065" s="53">
        <v>0</v>
      </c>
      <c r="DQ1065" s="53">
        <v>0</v>
      </c>
      <c r="DR1065" s="53">
        <v>0</v>
      </c>
      <c r="DS1065" s="53">
        <v>0</v>
      </c>
      <c r="DT1065" s="53">
        <v>0</v>
      </c>
      <c r="DU1065" s="53">
        <v>0</v>
      </c>
      <c r="DV1065" s="53">
        <v>0</v>
      </c>
      <c r="DW1065" s="53">
        <v>0</v>
      </c>
      <c r="DX1065" s="53">
        <v>0</v>
      </c>
      <c r="DY1065" s="53">
        <v>0</v>
      </c>
      <c r="DZ1065" s="53">
        <v>0</v>
      </c>
      <c r="EA1065" s="53">
        <v>0</v>
      </c>
      <c r="EB1065" s="53">
        <v>0</v>
      </c>
      <c r="EC1065" s="53">
        <v>0</v>
      </c>
      <c r="ED1065" s="53">
        <v>0</v>
      </c>
      <c r="EE1065" s="53">
        <v>0</v>
      </c>
      <c r="EF1065" s="53">
        <v>0</v>
      </c>
      <c r="EG1065" s="53">
        <v>0</v>
      </c>
      <c r="EH1065" s="53">
        <v>0</v>
      </c>
      <c r="EI1065" s="53">
        <v>0</v>
      </c>
      <c r="EJ1065" s="53">
        <v>0</v>
      </c>
      <c r="EK1065" s="53">
        <v>0</v>
      </c>
      <c r="EL1065" s="53">
        <v>0</v>
      </c>
      <c r="EM1065" s="53">
        <v>0</v>
      </c>
      <c r="EN1065" s="53">
        <v>0</v>
      </c>
      <c r="EO1065" s="53">
        <v>0</v>
      </c>
      <c r="EP1065" s="53">
        <v>0</v>
      </c>
      <c r="EQ1065" s="53">
        <v>0</v>
      </c>
      <c r="ER1065" s="53">
        <v>0</v>
      </c>
      <c r="ES1065" s="53">
        <v>0</v>
      </c>
      <c r="ET1065" s="53">
        <v>0</v>
      </c>
      <c r="EU1065" s="53">
        <v>0</v>
      </c>
      <c r="EV1065" s="53">
        <v>0</v>
      </c>
      <c r="EW1065" s="53">
        <v>79.977270000000004</v>
      </c>
      <c r="EX1065" s="53">
        <v>77.909090000000006</v>
      </c>
      <c r="EY1065" s="53">
        <v>76.022729999999996</v>
      </c>
      <c r="EZ1065" s="53">
        <v>74.204539999999994</v>
      </c>
      <c r="FA1065" s="53">
        <v>72.659090000000006</v>
      </c>
      <c r="FB1065" s="53">
        <v>71.272729999999996</v>
      </c>
      <c r="FC1065" s="53">
        <v>71.181820000000002</v>
      </c>
      <c r="FD1065" s="53">
        <v>73.545460000000006</v>
      </c>
      <c r="FE1065" s="53">
        <v>76.340909999999994</v>
      </c>
      <c r="FF1065" s="53">
        <v>78.931820000000002</v>
      </c>
      <c r="FG1065" s="53">
        <v>81.75</v>
      </c>
      <c r="FH1065" s="53">
        <v>84.590909999999994</v>
      </c>
      <c r="FI1065" s="53">
        <v>87.204539999999994</v>
      </c>
      <c r="FJ1065" s="53">
        <v>89.659090000000006</v>
      </c>
      <c r="FK1065" s="53">
        <v>91.931820000000002</v>
      </c>
      <c r="FL1065" s="53">
        <v>93.659090000000006</v>
      </c>
      <c r="FM1065" s="53">
        <v>94.659090000000006</v>
      </c>
      <c r="FN1065" s="53">
        <v>95.136359999999996</v>
      </c>
      <c r="FO1065" s="53">
        <v>94.75</v>
      </c>
      <c r="FP1065" s="53">
        <v>93.204539999999994</v>
      </c>
      <c r="FQ1065" s="53">
        <v>90.295460000000006</v>
      </c>
      <c r="FR1065" s="53">
        <v>87.25</v>
      </c>
      <c r="FS1065" s="53">
        <v>84.590909999999994</v>
      </c>
      <c r="FT1065" s="53">
        <v>82.136359999999996</v>
      </c>
      <c r="FU1065" s="53">
        <v>24</v>
      </c>
      <c r="FV1065" s="53">
        <v>82.875709999999998</v>
      </c>
      <c r="FW1065" s="53">
        <v>16.54561</v>
      </c>
      <c r="FX1065" s="53">
        <v>0</v>
      </c>
    </row>
    <row r="1066" spans="1:180" x14ac:dyDescent="0.3">
      <c r="A1066" t="s">
        <v>174</v>
      </c>
      <c r="B1066" t="s">
        <v>252</v>
      </c>
      <c r="C1066" t="s">
        <v>0</v>
      </c>
      <c r="D1066" t="s">
        <v>227</v>
      </c>
      <c r="E1066" t="s">
        <v>190</v>
      </c>
      <c r="F1066" t="s">
        <v>233</v>
      </c>
      <c r="G1066" t="s">
        <v>242</v>
      </c>
      <c r="H1066" s="53">
        <v>27</v>
      </c>
      <c r="I1066" s="53">
        <v>3.0314489999999999E-2</v>
      </c>
      <c r="J1066" s="53">
        <v>2.7679639999999998E-2</v>
      </c>
      <c r="K1066" s="53">
        <v>3.4438389999999999E-2</v>
      </c>
      <c r="L1066" s="53">
        <v>3.4937589999999998E-2</v>
      </c>
      <c r="M1066" s="53">
        <v>4.049436E-2</v>
      </c>
      <c r="N1066" s="53">
        <v>3.7645369999999997E-2</v>
      </c>
      <c r="O1066" s="53">
        <v>3.7988220000000003E-2</v>
      </c>
      <c r="P1066" s="53">
        <v>5.7597450000000001E-2</v>
      </c>
      <c r="Q1066" s="53">
        <v>6.1386980000000001E-2</v>
      </c>
      <c r="R1066" s="53">
        <v>6.6990750000000002E-2</v>
      </c>
      <c r="S1066" s="53">
        <v>6.6425830000000005E-2</v>
      </c>
      <c r="T1066" s="53">
        <v>5.5841700000000001E-2</v>
      </c>
      <c r="U1066" s="53">
        <v>4.7180640000000003E-2</v>
      </c>
      <c r="V1066" s="53">
        <v>4.3927569999999999E-2</v>
      </c>
      <c r="W1066" s="53">
        <v>4.2239609999999997E-2</v>
      </c>
      <c r="X1066" s="53">
        <v>3.6851439999999999E-2</v>
      </c>
      <c r="Y1066" s="53">
        <v>3.786291E-2</v>
      </c>
      <c r="Z1066" s="53">
        <v>2.9874149999999999E-2</v>
      </c>
      <c r="AA1066" s="53">
        <v>2.818203E-2</v>
      </c>
      <c r="AB1066" s="53">
        <v>2.9010850000000001E-2</v>
      </c>
      <c r="AC1066" s="53">
        <v>2.591338E-2</v>
      </c>
      <c r="AD1066" s="53">
        <v>2.6495379999999999E-2</v>
      </c>
      <c r="AE1066" s="53">
        <v>2.7158410000000001E-2</v>
      </c>
      <c r="AF1066" s="53">
        <v>2.9554980000000002E-2</v>
      </c>
      <c r="AG1066" s="53">
        <v>-3.0404810000000001E-2</v>
      </c>
      <c r="AH1066" s="53">
        <v>-3.3282520000000003E-2</v>
      </c>
      <c r="AI1066" s="53">
        <v>-2.7445230000000001E-2</v>
      </c>
      <c r="AJ1066" s="53">
        <v>-2.823906E-2</v>
      </c>
      <c r="AK1066" s="53">
        <v>-2.4505019999999999E-2</v>
      </c>
      <c r="AL1066" s="53">
        <v>-2.8423489999999999E-2</v>
      </c>
      <c r="AM1066" s="53">
        <v>-2.623317E-2</v>
      </c>
      <c r="AN1066" s="53">
        <v>-3.0956099999999999E-3</v>
      </c>
      <c r="AO1066" s="53">
        <v>-2.0391099999999998E-3</v>
      </c>
      <c r="AP1066" s="53">
        <v>-1.13996E-3</v>
      </c>
      <c r="AQ1066" s="53">
        <v>-1.53455E-3</v>
      </c>
      <c r="AR1066" s="53">
        <v>-1.800854E-2</v>
      </c>
      <c r="AS1066" s="53">
        <v>-3.227261E-2</v>
      </c>
      <c r="AT1066" s="53">
        <v>-3.6012839999999997E-2</v>
      </c>
      <c r="AU1066" s="53">
        <v>-3.1501389999999997E-2</v>
      </c>
      <c r="AV1066" s="53">
        <v>-3.5996399999999998E-2</v>
      </c>
      <c r="AW1066" s="53">
        <v>-2.97445E-2</v>
      </c>
      <c r="AX1066" s="53">
        <v>-3.9396859999999999E-2</v>
      </c>
      <c r="AY1066" s="53">
        <v>-4.0076050000000002E-2</v>
      </c>
      <c r="AZ1066" s="53">
        <v>-3.5539050000000003E-2</v>
      </c>
      <c r="BA1066" s="53">
        <v>-3.9995610000000001E-2</v>
      </c>
      <c r="BB1066" s="53">
        <v>-4.4208530000000003E-2</v>
      </c>
      <c r="BC1066" s="53">
        <v>-4.1492599999999998E-2</v>
      </c>
      <c r="BD1066" s="53">
        <v>-3.3724810000000001E-2</v>
      </c>
      <c r="BE1066" s="53">
        <v>-2.0346320000000001E-2</v>
      </c>
      <c r="BF1066" s="53">
        <v>-2.373782E-2</v>
      </c>
      <c r="BG1066" s="53">
        <v>-1.7611100000000001E-2</v>
      </c>
      <c r="BH1066" s="53">
        <v>-1.7507749999999999E-2</v>
      </c>
      <c r="BI1066" s="53">
        <v>-1.2616509999999999E-2</v>
      </c>
      <c r="BJ1066" s="53">
        <v>-1.6959370000000001E-2</v>
      </c>
      <c r="BK1066" s="53">
        <v>-1.7909649999999999E-2</v>
      </c>
      <c r="BL1066" s="53">
        <v>1.9068100000000001E-3</v>
      </c>
      <c r="BM1066" s="53">
        <v>3.20762E-3</v>
      </c>
      <c r="BN1066" s="53">
        <v>4.6806E-3</v>
      </c>
      <c r="BO1066" s="53">
        <v>3.5854200000000002E-3</v>
      </c>
      <c r="BP1066" s="53">
        <v>-9.8114199999999995E-3</v>
      </c>
      <c r="BQ1066" s="53">
        <v>-2.0493850000000001E-2</v>
      </c>
      <c r="BR1066" s="53">
        <v>-2.3634019999999999E-2</v>
      </c>
      <c r="BS1066" s="53">
        <v>-2.066871E-2</v>
      </c>
      <c r="BT1066" s="53">
        <v>-2.26559E-2</v>
      </c>
      <c r="BU1066" s="53">
        <v>-1.8056579999999999E-2</v>
      </c>
      <c r="BV1066" s="53">
        <v>-2.56749E-2</v>
      </c>
      <c r="BW1066" s="53">
        <v>-2.6986E-2</v>
      </c>
      <c r="BX1066" s="53">
        <v>-2.355865E-2</v>
      </c>
      <c r="BY1066" s="53">
        <v>-2.8581120000000002E-2</v>
      </c>
      <c r="BZ1066" s="53">
        <v>-3.0324319999999998E-2</v>
      </c>
      <c r="CA1066" s="53">
        <v>-2.8077299999999999E-2</v>
      </c>
      <c r="CB1066" s="53">
        <v>-2.255687E-2</v>
      </c>
      <c r="CC1066" s="53">
        <v>-1.337984E-2</v>
      </c>
      <c r="CD1066" s="53">
        <v>-1.7127179999999999E-2</v>
      </c>
      <c r="CE1066" s="53">
        <v>-1.0800010000000001E-2</v>
      </c>
      <c r="CF1066" s="53">
        <v>-1.0075280000000001E-2</v>
      </c>
      <c r="CG1066" s="53">
        <v>-4.3825699999999997E-3</v>
      </c>
      <c r="CH1066" s="53">
        <v>-9.0193500000000006E-3</v>
      </c>
      <c r="CI1066" s="53">
        <v>-1.2144800000000001E-2</v>
      </c>
      <c r="CJ1066" s="53">
        <v>5.3714699999999997E-3</v>
      </c>
      <c r="CK1066" s="53">
        <v>6.8414900000000004E-3</v>
      </c>
      <c r="CL1066" s="53">
        <v>8.7119099999999998E-3</v>
      </c>
      <c r="CM1066" s="53">
        <v>7.1314899999999999E-3</v>
      </c>
      <c r="CN1066" s="53">
        <v>-4.1341199999999998E-3</v>
      </c>
      <c r="CO1066" s="53">
        <v>-1.23359E-2</v>
      </c>
      <c r="CP1066" s="53">
        <v>-1.5060489999999999E-2</v>
      </c>
      <c r="CQ1066" s="53">
        <v>-1.316603E-2</v>
      </c>
      <c r="CR1066" s="53">
        <v>-1.3416310000000001E-2</v>
      </c>
      <c r="CS1066" s="53">
        <v>-9.9615599999999995E-3</v>
      </c>
      <c r="CT1066" s="53">
        <v>-1.6171100000000001E-2</v>
      </c>
      <c r="CU1066" s="53">
        <v>-1.7919870000000001E-2</v>
      </c>
      <c r="CV1066" s="53">
        <v>-1.526107E-2</v>
      </c>
      <c r="CW1066" s="53">
        <v>-2.0675490000000001E-2</v>
      </c>
      <c r="CX1066" s="53">
        <v>-2.070816E-2</v>
      </c>
      <c r="CY1066" s="53">
        <v>-1.8785900000000001E-2</v>
      </c>
      <c r="CZ1066" s="53">
        <v>-1.482199E-2</v>
      </c>
      <c r="DA1066" s="53">
        <v>-6.4133599999999999E-3</v>
      </c>
      <c r="DB1066" s="53">
        <v>-1.051655E-2</v>
      </c>
      <c r="DC1066" s="53">
        <v>-3.98892E-3</v>
      </c>
      <c r="DD1066" s="53">
        <v>-2.6428100000000002E-3</v>
      </c>
      <c r="DE1066" s="53">
        <v>3.8513800000000002E-3</v>
      </c>
      <c r="DF1066" s="53">
        <v>-1.0793300000000001E-3</v>
      </c>
      <c r="DG1066" s="53">
        <v>-6.3799499999999997E-3</v>
      </c>
      <c r="DH1066" s="53">
        <v>8.8361399999999993E-3</v>
      </c>
      <c r="DI1066" s="53">
        <v>1.0475369999999999E-2</v>
      </c>
      <c r="DJ1066" s="53">
        <v>1.274321E-2</v>
      </c>
      <c r="DK1066" s="53">
        <v>1.0677570000000001E-2</v>
      </c>
      <c r="DL1066" s="53">
        <v>1.54317E-3</v>
      </c>
      <c r="DM1066" s="53">
        <v>-4.1779599999999997E-3</v>
      </c>
      <c r="DN1066" s="53">
        <v>-6.4869599999999999E-3</v>
      </c>
      <c r="DO1066" s="53">
        <v>-5.6633400000000002E-3</v>
      </c>
      <c r="DP1066" s="53">
        <v>-4.1767100000000001E-3</v>
      </c>
      <c r="DQ1066" s="53">
        <v>-1.8665400000000001E-3</v>
      </c>
      <c r="DR1066" s="53">
        <v>-6.6673100000000001E-3</v>
      </c>
      <c r="DS1066" s="53">
        <v>-8.8537400000000006E-3</v>
      </c>
      <c r="DT1066" s="53">
        <v>-6.9634900000000001E-3</v>
      </c>
      <c r="DU1066" s="53">
        <v>-1.2769849999999999E-2</v>
      </c>
      <c r="DV1066" s="53">
        <v>-1.1091999999999999E-2</v>
      </c>
      <c r="DW1066" s="53">
        <v>-9.4944899999999995E-3</v>
      </c>
      <c r="DX1066" s="53">
        <v>-7.0870999999999998E-3</v>
      </c>
      <c r="DY1066" s="53">
        <v>3.6451299999999999E-3</v>
      </c>
      <c r="DZ1066" s="53">
        <v>-9.7183999999999997E-4</v>
      </c>
      <c r="EA1066" s="53">
        <v>5.8452199999999999E-3</v>
      </c>
      <c r="EB1066" s="53">
        <v>8.0884900000000003E-3</v>
      </c>
      <c r="EC1066" s="53">
        <v>1.5739889999999999E-2</v>
      </c>
      <c r="ED1066" s="53">
        <v>1.03848E-2</v>
      </c>
      <c r="EE1066" s="53">
        <v>1.9435699999999999E-3</v>
      </c>
      <c r="EF1066" s="53">
        <v>1.383856E-2</v>
      </c>
      <c r="EG1066" s="53">
        <v>1.5722099999999999E-2</v>
      </c>
      <c r="EH1066" s="53">
        <v>1.856377E-2</v>
      </c>
      <c r="EI1066" s="53">
        <v>1.5797539999999999E-2</v>
      </c>
      <c r="EJ1066" s="53">
        <v>9.7402900000000004E-3</v>
      </c>
      <c r="EK1066" s="53">
        <v>7.6008100000000004E-3</v>
      </c>
      <c r="EL1066" s="53">
        <v>5.8918499999999997E-3</v>
      </c>
      <c r="EM1066" s="53">
        <v>5.1693399999999997E-3</v>
      </c>
      <c r="EN1066" s="53">
        <v>9.1637899999999998E-3</v>
      </c>
      <c r="EO1066" s="53">
        <v>9.8213799999999993E-3</v>
      </c>
      <c r="EP1066" s="53">
        <v>7.05465E-3</v>
      </c>
      <c r="EQ1066" s="53">
        <v>4.2363100000000001E-3</v>
      </c>
      <c r="ER1066" s="53">
        <v>5.0168900000000004E-3</v>
      </c>
      <c r="ES1066" s="53">
        <v>-1.3553700000000001E-3</v>
      </c>
      <c r="ET1066" s="53">
        <v>2.7922099999999998E-3</v>
      </c>
      <c r="EU1066" s="53">
        <v>3.9208200000000002E-3</v>
      </c>
      <c r="EV1066" s="53">
        <v>4.0808399999999996E-3</v>
      </c>
      <c r="EW1066" s="53">
        <v>58.774560000000001</v>
      </c>
      <c r="EX1066" s="53">
        <v>57.524929999999998</v>
      </c>
      <c r="EY1066" s="53">
        <v>56.558039999999998</v>
      </c>
      <c r="EZ1066" s="53">
        <v>55.881320000000002</v>
      </c>
      <c r="FA1066" s="53">
        <v>55.295760000000001</v>
      </c>
      <c r="FB1066" s="53">
        <v>54.972099999999998</v>
      </c>
      <c r="FC1066" s="53">
        <v>54.556919999999998</v>
      </c>
      <c r="FD1066" s="53">
        <v>54.950519999999997</v>
      </c>
      <c r="FE1066" s="53">
        <v>58.088169999999998</v>
      </c>
      <c r="FF1066" s="53">
        <v>62.16592</v>
      </c>
      <c r="FG1066" s="53">
        <v>66.549480000000003</v>
      </c>
      <c r="FH1066" s="53">
        <v>71.375370000000004</v>
      </c>
      <c r="FI1066" s="53">
        <v>76.085560000000001</v>
      </c>
      <c r="FJ1066" s="53">
        <v>80.328130000000002</v>
      </c>
      <c r="FK1066" s="53">
        <v>82.737350000000006</v>
      </c>
      <c r="FL1066" s="53">
        <v>82.462429999999998</v>
      </c>
      <c r="FM1066" s="53">
        <v>80.100070000000002</v>
      </c>
      <c r="FN1066" s="53">
        <v>76.617559999999997</v>
      </c>
      <c r="FO1066" s="53">
        <v>72.217259999999996</v>
      </c>
      <c r="FP1066" s="53">
        <v>67.657359999999997</v>
      </c>
      <c r="FQ1066" s="53">
        <v>64.542789999999997</v>
      </c>
      <c r="FR1066" s="53">
        <v>62.411090000000002</v>
      </c>
      <c r="FS1066" s="53">
        <v>60.729170000000003</v>
      </c>
      <c r="FT1066" s="53">
        <v>59.433779999999999</v>
      </c>
      <c r="FU1066" s="53">
        <v>64</v>
      </c>
      <c r="FV1066" s="53">
        <v>108.3242</v>
      </c>
      <c r="FW1066" s="53">
        <v>11.36022</v>
      </c>
      <c r="FX1066" s="53">
        <v>1</v>
      </c>
    </row>
    <row r="1067" spans="1:180" x14ac:dyDescent="0.3">
      <c r="A1067" t="s">
        <v>174</v>
      </c>
      <c r="B1067" t="s">
        <v>252</v>
      </c>
      <c r="C1067" t="s">
        <v>0</v>
      </c>
      <c r="D1067" t="s">
        <v>227</v>
      </c>
      <c r="E1067" t="s">
        <v>189</v>
      </c>
      <c r="F1067" t="s">
        <v>233</v>
      </c>
      <c r="G1067" t="s">
        <v>242</v>
      </c>
      <c r="H1067" s="53">
        <v>27</v>
      </c>
      <c r="I1067" s="53">
        <v>2.8728569999999998E-2</v>
      </c>
      <c r="J1067" s="53">
        <v>3.2569479999999998E-2</v>
      </c>
      <c r="K1067" s="53">
        <v>4.1105719999999998E-2</v>
      </c>
      <c r="L1067" s="53">
        <v>3.6860669999999998E-2</v>
      </c>
      <c r="M1067" s="53">
        <v>4.6239519999999999E-2</v>
      </c>
      <c r="N1067" s="53">
        <v>3.9890259999999997E-2</v>
      </c>
      <c r="O1067" s="53">
        <v>4.0583080000000001E-2</v>
      </c>
      <c r="P1067" s="53">
        <v>6.5770250000000002E-2</v>
      </c>
      <c r="Q1067" s="53">
        <v>6.0578979999999998E-2</v>
      </c>
      <c r="R1067" s="53">
        <v>6.0694459999999999E-2</v>
      </c>
      <c r="S1067" s="53">
        <v>6.7285510000000007E-2</v>
      </c>
      <c r="T1067" s="53">
        <v>6.0205540000000002E-2</v>
      </c>
      <c r="U1067" s="53">
        <v>6.3443739999999998E-2</v>
      </c>
      <c r="V1067" s="53">
        <v>5.59821E-2</v>
      </c>
      <c r="W1067" s="53">
        <v>4.447918E-2</v>
      </c>
      <c r="X1067" s="53">
        <v>3.799462E-2</v>
      </c>
      <c r="Y1067" s="53">
        <v>3.1561840000000001E-2</v>
      </c>
      <c r="Z1067" s="53">
        <v>2.8508459999999999E-2</v>
      </c>
      <c r="AA1067" s="53">
        <v>2.559643E-2</v>
      </c>
      <c r="AB1067" s="53">
        <v>2.212366E-2</v>
      </c>
      <c r="AC1067" s="53">
        <v>2.7165970000000001E-2</v>
      </c>
      <c r="AD1067" s="53">
        <v>2.7879549999999999E-2</v>
      </c>
      <c r="AE1067" s="53">
        <v>3.717881E-2</v>
      </c>
      <c r="AF1067" s="53">
        <v>4.1574359999999998E-2</v>
      </c>
      <c r="AG1067" s="53">
        <v>-5.0836060000000002E-2</v>
      </c>
      <c r="AH1067" s="53">
        <v>-4.048102E-2</v>
      </c>
      <c r="AI1067" s="53">
        <v>-3.4466169999999997E-2</v>
      </c>
      <c r="AJ1067" s="53">
        <v>-4.0722990000000001E-2</v>
      </c>
      <c r="AK1067" s="53">
        <v>-2.6880850000000001E-2</v>
      </c>
      <c r="AL1067" s="53">
        <v>-3.7767200000000001E-2</v>
      </c>
      <c r="AM1067" s="53">
        <v>-3.7551569999999999E-2</v>
      </c>
      <c r="AN1067" s="53">
        <v>-8.1887399999999999E-3</v>
      </c>
      <c r="AO1067" s="53">
        <v>-1.898878E-2</v>
      </c>
      <c r="AP1067" s="53">
        <v>-2.223897E-2</v>
      </c>
      <c r="AQ1067" s="53">
        <v>-1.849058E-2</v>
      </c>
      <c r="AR1067" s="53">
        <v>-2.7129250000000001E-2</v>
      </c>
      <c r="AS1067" s="53">
        <v>-2.1008639999999999E-2</v>
      </c>
      <c r="AT1067" s="53">
        <v>-3.4497930000000003E-2</v>
      </c>
      <c r="AU1067" s="53">
        <v>-5.0747880000000002E-2</v>
      </c>
      <c r="AV1067" s="53">
        <v>-5.681013E-2</v>
      </c>
      <c r="AW1067" s="53">
        <v>-6.4141310000000007E-2</v>
      </c>
      <c r="AX1067" s="53">
        <v>-6.5868360000000001E-2</v>
      </c>
      <c r="AY1067" s="53">
        <v>-6.5514989999999995E-2</v>
      </c>
      <c r="AZ1067" s="53">
        <v>-6.3307929999999998E-2</v>
      </c>
      <c r="BA1067" s="53">
        <v>-6.004673E-2</v>
      </c>
      <c r="BB1067" s="53">
        <v>-5.8267729999999997E-2</v>
      </c>
      <c r="BC1067" s="53">
        <v>-4.8975379999999999E-2</v>
      </c>
      <c r="BD1067" s="53">
        <v>-4.4119779999999997E-2</v>
      </c>
      <c r="BE1067" s="53">
        <v>-3.255417E-2</v>
      </c>
      <c r="BF1067" s="53">
        <v>-2.690942E-2</v>
      </c>
      <c r="BG1067" s="53">
        <v>-2.022376E-2</v>
      </c>
      <c r="BH1067" s="53">
        <v>-2.5138319999999999E-2</v>
      </c>
      <c r="BI1067" s="53">
        <v>-1.3073359999999999E-2</v>
      </c>
      <c r="BJ1067" s="53">
        <v>-2.2803750000000001E-2</v>
      </c>
      <c r="BK1067" s="53">
        <v>-2.4578450000000002E-2</v>
      </c>
      <c r="BL1067" s="53">
        <v>2.4376000000000001E-4</v>
      </c>
      <c r="BM1067" s="53">
        <v>-1.0377580000000001E-2</v>
      </c>
      <c r="BN1067" s="53">
        <v>-1.4202380000000001E-2</v>
      </c>
      <c r="BO1067" s="53">
        <v>-9.7909899999999994E-3</v>
      </c>
      <c r="BP1067" s="53">
        <v>-1.7405609999999998E-2</v>
      </c>
      <c r="BQ1067" s="53">
        <v>-1.2713800000000001E-2</v>
      </c>
      <c r="BR1067" s="53">
        <v>-2.1025660000000002E-2</v>
      </c>
      <c r="BS1067" s="53">
        <v>-3.2518480000000002E-2</v>
      </c>
      <c r="BT1067" s="53">
        <v>-3.5957410000000002E-2</v>
      </c>
      <c r="BU1067" s="53">
        <v>-4.1664079999999999E-2</v>
      </c>
      <c r="BV1067" s="53">
        <v>-4.2644370000000001E-2</v>
      </c>
      <c r="BW1067" s="53">
        <v>-4.3178830000000001E-2</v>
      </c>
      <c r="BX1067" s="53">
        <v>-4.2482100000000002E-2</v>
      </c>
      <c r="BY1067" s="53">
        <v>-4.0138010000000002E-2</v>
      </c>
      <c r="BZ1067" s="53">
        <v>-3.937181E-2</v>
      </c>
      <c r="CA1067" s="53">
        <v>-2.9045899999999999E-2</v>
      </c>
      <c r="CB1067" s="53">
        <v>-2.3745369999999998E-2</v>
      </c>
      <c r="CC1067" s="53">
        <v>-1.9892179999999999E-2</v>
      </c>
      <c r="CD1067" s="53">
        <v>-1.7509779999999999E-2</v>
      </c>
      <c r="CE1067" s="53">
        <v>-1.0359520000000001E-2</v>
      </c>
      <c r="CF1067" s="53">
        <v>-1.434442E-2</v>
      </c>
      <c r="CG1067" s="53">
        <v>-3.5103399999999998E-3</v>
      </c>
      <c r="CH1067" s="53">
        <v>-1.2440110000000001E-2</v>
      </c>
      <c r="CI1067" s="53">
        <v>-1.5593320000000001E-2</v>
      </c>
      <c r="CJ1067" s="53">
        <v>6.0840900000000003E-3</v>
      </c>
      <c r="CK1067" s="53">
        <v>-4.4134899999999999E-3</v>
      </c>
      <c r="CL1067" s="53">
        <v>-8.6362699999999997E-3</v>
      </c>
      <c r="CM1067" s="53">
        <v>-3.76568E-3</v>
      </c>
      <c r="CN1067" s="53">
        <v>-1.067105E-2</v>
      </c>
      <c r="CO1067" s="53">
        <v>-6.9688099999999998E-3</v>
      </c>
      <c r="CP1067" s="53">
        <v>-1.169481E-2</v>
      </c>
      <c r="CQ1067" s="53">
        <v>-1.989283E-2</v>
      </c>
      <c r="CR1067" s="53">
        <v>-2.151488E-2</v>
      </c>
      <c r="CS1067" s="53">
        <v>-2.6096390000000001E-2</v>
      </c>
      <c r="CT1067" s="53">
        <v>-2.65595E-2</v>
      </c>
      <c r="CU1067" s="53">
        <v>-2.7708880000000002E-2</v>
      </c>
      <c r="CV1067" s="53">
        <v>-2.8058179999999999E-2</v>
      </c>
      <c r="CW1067" s="53">
        <v>-2.6349319999999999E-2</v>
      </c>
      <c r="CX1067" s="53">
        <v>-2.628457E-2</v>
      </c>
      <c r="CY1067" s="53">
        <v>-1.5242810000000001E-2</v>
      </c>
      <c r="CZ1067" s="53">
        <v>-9.6341199999999995E-3</v>
      </c>
      <c r="DA1067" s="53">
        <v>-7.2302E-3</v>
      </c>
      <c r="DB1067" s="53">
        <v>-8.1101400000000001E-3</v>
      </c>
      <c r="DC1067" s="53">
        <v>-4.9527000000000002E-4</v>
      </c>
      <c r="DD1067" s="53">
        <v>-3.5505200000000002E-3</v>
      </c>
      <c r="DE1067" s="53">
        <v>6.0526800000000004E-3</v>
      </c>
      <c r="DF1067" s="53">
        <v>-2.0764799999999999E-3</v>
      </c>
      <c r="DG1067" s="53">
        <v>-6.6081899999999999E-3</v>
      </c>
      <c r="DH1067" s="53">
        <v>1.192441E-2</v>
      </c>
      <c r="DI1067" s="53">
        <v>1.5506000000000001E-3</v>
      </c>
      <c r="DJ1067" s="53">
        <v>-3.0701499999999998E-3</v>
      </c>
      <c r="DK1067" s="53">
        <v>2.2596299999999999E-3</v>
      </c>
      <c r="DL1067" s="53">
        <v>-3.93649E-3</v>
      </c>
      <c r="DM1067" s="53">
        <v>-1.22383E-3</v>
      </c>
      <c r="DN1067" s="53">
        <v>-2.36396E-3</v>
      </c>
      <c r="DO1067" s="53">
        <v>-7.2671899999999998E-3</v>
      </c>
      <c r="DP1067" s="53">
        <v>-7.0723399999999999E-3</v>
      </c>
      <c r="DQ1067" s="53">
        <v>-1.052872E-2</v>
      </c>
      <c r="DR1067" s="53">
        <v>-1.047462E-2</v>
      </c>
      <c r="DS1067" s="53">
        <v>-1.223895E-2</v>
      </c>
      <c r="DT1067" s="53">
        <v>-1.363429E-2</v>
      </c>
      <c r="DU1067" s="53">
        <v>-1.256062E-2</v>
      </c>
      <c r="DV1067" s="53">
        <v>-1.319732E-2</v>
      </c>
      <c r="DW1067" s="53">
        <v>-1.4396999999999999E-3</v>
      </c>
      <c r="DX1067" s="53">
        <v>4.4771400000000001E-3</v>
      </c>
      <c r="DY1067" s="53">
        <v>1.1051709999999999E-2</v>
      </c>
      <c r="DZ1067" s="53">
        <v>5.4614499999999996E-3</v>
      </c>
      <c r="EA1067" s="53">
        <v>1.374713E-2</v>
      </c>
      <c r="EB1067" s="53">
        <v>1.203415E-2</v>
      </c>
      <c r="EC1067" s="53">
        <v>1.9860160000000002E-2</v>
      </c>
      <c r="ED1067" s="53">
        <v>1.2886949999999999E-2</v>
      </c>
      <c r="EE1067" s="53">
        <v>6.3649199999999996E-3</v>
      </c>
      <c r="EF1067" s="53">
        <v>2.0356909999999999E-2</v>
      </c>
      <c r="EG1067" s="53">
        <v>1.016181E-2</v>
      </c>
      <c r="EH1067" s="53">
        <v>4.9664399999999999E-3</v>
      </c>
      <c r="EI1067" s="53">
        <v>1.095922E-2</v>
      </c>
      <c r="EJ1067" s="53">
        <v>5.7871499999999996E-3</v>
      </c>
      <c r="EK1067" s="53">
        <v>7.07101E-3</v>
      </c>
      <c r="EL1067" s="53">
        <v>1.11083E-2</v>
      </c>
      <c r="EM1067" s="53">
        <v>1.096223E-2</v>
      </c>
      <c r="EN1067" s="53">
        <v>1.378038E-2</v>
      </c>
      <c r="EO1067" s="53">
        <v>1.1948530000000001E-2</v>
      </c>
      <c r="EP1067" s="53">
        <v>1.2749379999999999E-2</v>
      </c>
      <c r="EQ1067" s="53">
        <v>1.0097200000000001E-2</v>
      </c>
      <c r="ER1067" s="53">
        <v>7.1915399999999997E-3</v>
      </c>
      <c r="ES1067" s="53">
        <v>7.3480799999999999E-3</v>
      </c>
      <c r="ET1067" s="53">
        <v>5.69858E-3</v>
      </c>
      <c r="EU1067" s="53">
        <v>1.8489780000000001E-2</v>
      </c>
      <c r="EV1067" s="53">
        <v>2.4851539999999998E-2</v>
      </c>
      <c r="EW1067" s="53">
        <v>58.769889999999997</v>
      </c>
      <c r="EX1067" s="53">
        <v>58.127839999999999</v>
      </c>
      <c r="EY1067" s="53">
        <v>57.528410000000001</v>
      </c>
      <c r="EZ1067" s="53">
        <v>56.891330000000004</v>
      </c>
      <c r="FA1067" s="53">
        <v>56.324930000000002</v>
      </c>
      <c r="FB1067" s="53">
        <v>56.021659999999997</v>
      </c>
      <c r="FC1067" s="53">
        <v>55.732599999999998</v>
      </c>
      <c r="FD1067" s="53">
        <v>56.457389999999997</v>
      </c>
      <c r="FE1067" s="53">
        <v>58.605110000000003</v>
      </c>
      <c r="FF1067" s="53">
        <v>62.01811</v>
      </c>
      <c r="FG1067" s="53">
        <v>66.456670000000003</v>
      </c>
      <c r="FH1067" s="53">
        <v>71.659090000000006</v>
      </c>
      <c r="FI1067" s="53">
        <v>76.349080000000001</v>
      </c>
      <c r="FJ1067" s="53">
        <v>80.387789999999995</v>
      </c>
      <c r="FK1067" s="53">
        <v>82.345879999999994</v>
      </c>
      <c r="FL1067" s="53">
        <v>82.348010000000002</v>
      </c>
      <c r="FM1067" s="53">
        <v>81.354050000000001</v>
      </c>
      <c r="FN1067" s="53">
        <v>79.169390000000007</v>
      </c>
      <c r="FO1067" s="53">
        <v>75.775220000000004</v>
      </c>
      <c r="FP1067" s="53">
        <v>70.814629999999994</v>
      </c>
      <c r="FQ1067" s="53">
        <v>66.029120000000006</v>
      </c>
      <c r="FR1067" s="53">
        <v>63.259590000000003</v>
      </c>
      <c r="FS1067" s="53">
        <v>61.663350000000001</v>
      </c>
      <c r="FT1067" s="53">
        <v>60.334519999999998</v>
      </c>
      <c r="FU1067" s="53">
        <v>64</v>
      </c>
      <c r="FV1067" s="53">
        <v>120.9366</v>
      </c>
      <c r="FW1067" s="53">
        <v>12.63922</v>
      </c>
      <c r="FX1067" s="53">
        <v>1</v>
      </c>
    </row>
    <row r="1068" spans="1:180" x14ac:dyDescent="0.3">
      <c r="A1068" t="s">
        <v>174</v>
      </c>
      <c r="B1068" t="s">
        <v>252</v>
      </c>
      <c r="C1068" t="s">
        <v>0</v>
      </c>
      <c r="D1068" t="s">
        <v>248</v>
      </c>
      <c r="E1068" t="s">
        <v>189</v>
      </c>
      <c r="F1068" t="s">
        <v>233</v>
      </c>
      <c r="G1068" t="s">
        <v>242</v>
      </c>
      <c r="H1068" s="53">
        <v>27</v>
      </c>
      <c r="I1068" s="53">
        <v>4.729655E-2</v>
      </c>
      <c r="J1068" s="53">
        <v>4.1353870000000001E-2</v>
      </c>
      <c r="K1068" s="53">
        <v>4.1035250000000002E-2</v>
      </c>
      <c r="L1068" s="53">
        <v>2.8353670000000001E-2</v>
      </c>
      <c r="M1068" s="53">
        <v>1.6234169999999999E-2</v>
      </c>
      <c r="N1068" s="53">
        <v>9.8487699999999997E-3</v>
      </c>
      <c r="O1068" s="53">
        <v>1.350346E-2</v>
      </c>
      <c r="P1068" s="53">
        <v>2.5571739999999999E-2</v>
      </c>
      <c r="Q1068" s="53">
        <v>9.9278600000000002E-3</v>
      </c>
      <c r="R1068" s="53">
        <v>3.0860100000000001E-3</v>
      </c>
      <c r="S1068" s="53">
        <v>1.1884489999999999E-2</v>
      </c>
      <c r="T1068" s="53">
        <v>7.0948799999999996E-3</v>
      </c>
      <c r="U1068" s="53">
        <v>2.143256E-2</v>
      </c>
      <c r="V1068" s="53">
        <v>2.9555250000000002E-2</v>
      </c>
      <c r="W1068" s="53">
        <v>1.8005230000000001E-2</v>
      </c>
      <c r="X1068" s="53">
        <v>1.5141150000000001E-2</v>
      </c>
      <c r="Y1068" s="53">
        <v>1.188116E-2</v>
      </c>
      <c r="Z1068" s="53">
        <v>8.6581799999999997E-3</v>
      </c>
      <c r="AA1068" s="53">
        <v>1.5909090000000001E-2</v>
      </c>
      <c r="AB1068" s="53">
        <v>1.0349560000000001E-2</v>
      </c>
      <c r="AC1068" s="53">
        <v>2.2113109999999998E-2</v>
      </c>
      <c r="AD1068" s="53">
        <v>2.256586E-2</v>
      </c>
      <c r="AE1068" s="53">
        <v>3.0157380000000001E-2</v>
      </c>
      <c r="AF1068" s="53">
        <v>3.2690249999999997E-2</v>
      </c>
      <c r="AG1068" s="53">
        <v>-2.2326849999999999E-2</v>
      </c>
      <c r="AH1068" s="53">
        <v>-3.0906200000000002E-2</v>
      </c>
      <c r="AI1068" s="53">
        <v>-3.2863910000000003E-2</v>
      </c>
      <c r="AJ1068" s="53">
        <v>-4.702315E-2</v>
      </c>
      <c r="AK1068" s="53">
        <v>-7.6880749999999998E-2</v>
      </c>
      <c r="AL1068" s="53">
        <v>-9.3721639999999995E-2</v>
      </c>
      <c r="AM1068" s="53">
        <v>-7.6497720000000005E-2</v>
      </c>
      <c r="AN1068" s="53">
        <v>-6.7085060000000002E-2</v>
      </c>
      <c r="AO1068" s="53">
        <v>-8.4453349999999996E-2</v>
      </c>
      <c r="AP1068" s="53">
        <v>-9.0383039999999998E-2</v>
      </c>
      <c r="AQ1068" s="53">
        <v>-8.3949430000000005E-2</v>
      </c>
      <c r="AR1068" s="53">
        <v>-9.0372190000000005E-2</v>
      </c>
      <c r="AS1068" s="53">
        <v>-6.0345269999999999E-2</v>
      </c>
      <c r="AT1068" s="53">
        <v>-4.9695929999999999E-2</v>
      </c>
      <c r="AU1068" s="53">
        <v>-6.0874360000000002E-2</v>
      </c>
      <c r="AV1068" s="53">
        <v>-6.3189640000000005E-2</v>
      </c>
      <c r="AW1068" s="53">
        <v>-6.7772509999999994E-2</v>
      </c>
      <c r="AX1068" s="53">
        <v>-6.7767060000000004E-2</v>
      </c>
      <c r="AY1068" s="53">
        <v>-6.2610540000000006E-2</v>
      </c>
      <c r="AZ1068" s="53">
        <v>-6.5766190000000002E-2</v>
      </c>
      <c r="BA1068" s="53">
        <v>-5.4564269999999998E-2</v>
      </c>
      <c r="BB1068" s="53">
        <v>-5.1127850000000002E-2</v>
      </c>
      <c r="BC1068" s="53">
        <v>-3.9669019999999999E-2</v>
      </c>
      <c r="BD1068" s="53">
        <v>-3.5730150000000002E-2</v>
      </c>
      <c r="BE1068" s="53">
        <v>-7.0210799999999999E-3</v>
      </c>
      <c r="BF1068" s="53">
        <v>-1.422737E-2</v>
      </c>
      <c r="BG1068" s="53">
        <v>-1.6462060000000001E-2</v>
      </c>
      <c r="BH1068" s="53">
        <v>-2.9557030000000001E-2</v>
      </c>
      <c r="BI1068" s="53">
        <v>-4.8283859999999998E-2</v>
      </c>
      <c r="BJ1068" s="53">
        <v>-6.0166989999999997E-2</v>
      </c>
      <c r="BK1068" s="53">
        <v>-5.0691449999999999E-2</v>
      </c>
      <c r="BL1068" s="53">
        <v>-3.7589240000000003E-2</v>
      </c>
      <c r="BM1068" s="53">
        <v>-5.4975320000000001E-2</v>
      </c>
      <c r="BN1068" s="53">
        <v>-6.3122380000000006E-2</v>
      </c>
      <c r="BO1068" s="53">
        <v>-5.4971079999999999E-2</v>
      </c>
      <c r="BP1068" s="53">
        <v>-5.9518420000000002E-2</v>
      </c>
      <c r="BQ1068" s="53">
        <v>-3.8838289999999998E-2</v>
      </c>
      <c r="BR1068" s="53">
        <v>-2.9843419999999999E-2</v>
      </c>
      <c r="BS1068" s="53">
        <v>-4.0506319999999998E-2</v>
      </c>
      <c r="BT1068" s="53">
        <v>-4.3158370000000001E-2</v>
      </c>
      <c r="BU1068" s="53">
        <v>-4.6767320000000001E-2</v>
      </c>
      <c r="BV1068" s="53">
        <v>-4.8843350000000001E-2</v>
      </c>
      <c r="BW1068" s="53">
        <v>-4.2498809999999998E-2</v>
      </c>
      <c r="BX1068" s="53">
        <v>-4.6305510000000001E-2</v>
      </c>
      <c r="BY1068" s="53">
        <v>-3.7516149999999998E-2</v>
      </c>
      <c r="BZ1068" s="53">
        <v>-3.5955010000000003E-2</v>
      </c>
      <c r="CA1068" s="53">
        <v>-2.6014720000000002E-2</v>
      </c>
      <c r="CB1068" s="53">
        <v>-2.21119E-2</v>
      </c>
      <c r="CC1068" s="53">
        <v>3.5796500000000002E-3</v>
      </c>
      <c r="CD1068" s="53">
        <v>-2.6756800000000002E-3</v>
      </c>
      <c r="CE1068" s="53">
        <v>-5.1021900000000004E-3</v>
      </c>
      <c r="CF1068" s="53">
        <v>-1.7460059999999999E-2</v>
      </c>
      <c r="CG1068" s="53">
        <v>-2.847771E-2</v>
      </c>
      <c r="CH1068" s="53">
        <v>-3.6927120000000001E-2</v>
      </c>
      <c r="CI1068" s="53">
        <v>-3.2818119999999999E-2</v>
      </c>
      <c r="CJ1068" s="53">
        <v>-1.7160519999999999E-2</v>
      </c>
      <c r="CK1068" s="53">
        <v>-3.455892E-2</v>
      </c>
      <c r="CL1068" s="53">
        <v>-4.4241740000000002E-2</v>
      </c>
      <c r="CM1068" s="53">
        <v>-3.4900769999999998E-2</v>
      </c>
      <c r="CN1068" s="53">
        <v>-3.8149219999999998E-2</v>
      </c>
      <c r="CO1068" s="53">
        <v>-2.3942600000000001E-2</v>
      </c>
      <c r="CP1068" s="53">
        <v>-1.6093630000000001E-2</v>
      </c>
      <c r="CQ1068" s="53">
        <v>-2.6399470000000001E-2</v>
      </c>
      <c r="CR1068" s="53">
        <v>-2.928474E-2</v>
      </c>
      <c r="CS1068" s="53">
        <v>-3.221918E-2</v>
      </c>
      <c r="CT1068" s="53">
        <v>-3.5736820000000002E-2</v>
      </c>
      <c r="CU1068" s="53">
        <v>-2.8569480000000001E-2</v>
      </c>
      <c r="CV1068" s="53">
        <v>-3.282711E-2</v>
      </c>
      <c r="CW1068" s="53">
        <v>-2.5708689999999999E-2</v>
      </c>
      <c r="CX1068" s="53">
        <v>-2.544635E-2</v>
      </c>
      <c r="CY1068" s="53">
        <v>-1.6557789999999999E-2</v>
      </c>
      <c r="CZ1068" s="53">
        <v>-1.2679940000000001E-2</v>
      </c>
      <c r="DA1068" s="53">
        <v>1.4180379999999999E-2</v>
      </c>
      <c r="DB1068" s="53">
        <v>8.8760100000000001E-3</v>
      </c>
      <c r="DC1068" s="53">
        <v>6.2576699999999999E-3</v>
      </c>
      <c r="DD1068" s="53">
        <v>-5.3630800000000001E-3</v>
      </c>
      <c r="DE1068" s="53">
        <v>-8.6715899999999999E-3</v>
      </c>
      <c r="DF1068" s="53">
        <v>-1.368727E-2</v>
      </c>
      <c r="DG1068" s="53">
        <v>-1.4944789999999999E-2</v>
      </c>
      <c r="DH1068" s="53">
        <v>3.2682000000000002E-3</v>
      </c>
      <c r="DI1068" s="53">
        <v>-1.414254E-2</v>
      </c>
      <c r="DJ1068" s="53">
        <v>-2.5361089999999999E-2</v>
      </c>
      <c r="DK1068" s="53">
        <v>-1.483045E-2</v>
      </c>
      <c r="DL1068" s="53">
        <v>-1.678E-2</v>
      </c>
      <c r="DM1068" s="53">
        <v>-9.0469299999999999E-3</v>
      </c>
      <c r="DN1068" s="53">
        <v>-2.3438299999999999E-3</v>
      </c>
      <c r="DO1068" s="53">
        <v>-1.2292630000000001E-2</v>
      </c>
      <c r="DP1068" s="53">
        <v>-1.541115E-2</v>
      </c>
      <c r="DQ1068" s="53">
        <v>-1.7671070000000001E-2</v>
      </c>
      <c r="DR1068" s="53">
        <v>-2.2630330000000001E-2</v>
      </c>
      <c r="DS1068" s="53">
        <v>-1.4640149999999999E-2</v>
      </c>
      <c r="DT1068" s="53">
        <v>-1.934872E-2</v>
      </c>
      <c r="DU1068" s="53">
        <v>-1.3901230000000001E-2</v>
      </c>
      <c r="DV1068" s="53">
        <v>-1.49377E-2</v>
      </c>
      <c r="DW1068" s="53">
        <v>-7.1008599999999996E-3</v>
      </c>
      <c r="DX1068" s="53">
        <v>-3.2479700000000002E-3</v>
      </c>
      <c r="DY1068" s="53">
        <v>2.9486160000000001E-2</v>
      </c>
      <c r="DZ1068" s="53">
        <v>2.5554819999999999E-2</v>
      </c>
      <c r="EA1068" s="53">
        <v>2.2659519999999999E-2</v>
      </c>
      <c r="EB1068" s="53">
        <v>1.2103040000000001E-2</v>
      </c>
      <c r="EC1068" s="53">
        <v>1.9925310000000002E-2</v>
      </c>
      <c r="ED1068" s="53">
        <v>1.9867389999999999E-2</v>
      </c>
      <c r="EE1068" s="53">
        <v>1.086146E-2</v>
      </c>
      <c r="EF1068" s="53">
        <v>3.2764010000000003E-2</v>
      </c>
      <c r="EG1068" s="53">
        <v>1.533549E-2</v>
      </c>
      <c r="EH1068" s="53">
        <v>1.8995699999999999E-3</v>
      </c>
      <c r="EI1068" s="53">
        <v>1.414791E-2</v>
      </c>
      <c r="EJ1068" s="53">
        <v>1.4073759999999999E-2</v>
      </c>
      <c r="EK1068" s="53">
        <v>1.246007E-2</v>
      </c>
      <c r="EL1068" s="53">
        <v>1.750869E-2</v>
      </c>
      <c r="EM1068" s="53">
        <v>8.0754099999999999E-3</v>
      </c>
      <c r="EN1068" s="53">
        <v>4.6201300000000001E-3</v>
      </c>
      <c r="EO1068" s="53">
        <v>3.3341199999999999E-3</v>
      </c>
      <c r="EP1068" s="53">
        <v>-3.7066099999999999E-3</v>
      </c>
      <c r="EQ1068" s="53">
        <v>5.4715900000000001E-3</v>
      </c>
      <c r="ER1068" s="53">
        <v>1.1196000000000001E-4</v>
      </c>
      <c r="ES1068" s="53">
        <v>3.1468799999999999E-3</v>
      </c>
      <c r="ET1068" s="53">
        <v>2.3513000000000001E-4</v>
      </c>
      <c r="EU1068" s="53">
        <v>6.5534499999999997E-3</v>
      </c>
      <c r="EV1068" s="53">
        <v>1.0370290000000001E-2</v>
      </c>
      <c r="EW1068" s="53">
        <v>60.958329999999997</v>
      </c>
      <c r="EX1068" s="53">
        <v>59.948779999999999</v>
      </c>
      <c r="EY1068" s="53">
        <v>59.141489999999997</v>
      </c>
      <c r="EZ1068" s="53">
        <v>58.364579999999997</v>
      </c>
      <c r="FA1068" s="53">
        <v>57.953989999999997</v>
      </c>
      <c r="FB1068" s="53">
        <v>57.394970000000001</v>
      </c>
      <c r="FC1068" s="53">
        <v>56.841140000000003</v>
      </c>
      <c r="FD1068" s="53">
        <v>57.678820000000002</v>
      </c>
      <c r="FE1068" s="53">
        <v>59.994790000000002</v>
      </c>
      <c r="FF1068" s="53">
        <v>63.513019999999997</v>
      </c>
      <c r="FG1068" s="53">
        <v>67.815969999999993</v>
      </c>
      <c r="FH1068" s="53">
        <v>72.894099999999995</v>
      </c>
      <c r="FI1068" s="53">
        <v>78.078990000000005</v>
      </c>
      <c r="FJ1068" s="53">
        <v>81.683160000000001</v>
      </c>
      <c r="FK1068" s="53">
        <v>83.092879999999994</v>
      </c>
      <c r="FL1068" s="53">
        <v>82.729159999999993</v>
      </c>
      <c r="FM1068" s="53">
        <v>80.84375</v>
      </c>
      <c r="FN1068" s="53">
        <v>77.945310000000006</v>
      </c>
      <c r="FO1068" s="53">
        <v>74.762150000000005</v>
      </c>
      <c r="FP1068" s="53">
        <v>70.066839999999999</v>
      </c>
      <c r="FQ1068" s="53">
        <v>66.019970000000001</v>
      </c>
      <c r="FR1068" s="53">
        <v>63.210070000000002</v>
      </c>
      <c r="FS1068" s="53">
        <v>61.414059999999999</v>
      </c>
      <c r="FT1068" s="53">
        <v>60.203130000000002</v>
      </c>
      <c r="FU1068" s="53">
        <v>64</v>
      </c>
      <c r="FV1068" s="53">
        <v>120.9366</v>
      </c>
      <c r="FW1068" s="53">
        <v>12.63922</v>
      </c>
      <c r="FX1068" s="53">
        <v>1</v>
      </c>
    </row>
    <row r="1069" spans="1:180" x14ac:dyDescent="0.3">
      <c r="A1069" t="s">
        <v>174</v>
      </c>
      <c r="B1069" t="s">
        <v>252</v>
      </c>
      <c r="C1069" t="s">
        <v>0</v>
      </c>
      <c r="D1069" t="s">
        <v>227</v>
      </c>
      <c r="E1069" t="s">
        <v>187</v>
      </c>
      <c r="F1069" t="s">
        <v>233</v>
      </c>
      <c r="G1069" t="s">
        <v>242</v>
      </c>
      <c r="H1069" s="53">
        <v>27</v>
      </c>
      <c r="I1069" s="53">
        <v>-6.4314999999999999E-4</v>
      </c>
      <c r="J1069" s="53">
        <v>-3.0146000000000001E-3</v>
      </c>
      <c r="K1069" s="53">
        <v>2.4197400000000001E-3</v>
      </c>
      <c r="L1069" s="53">
        <v>-4.8475499999999999E-3</v>
      </c>
      <c r="M1069" s="53">
        <v>4.7988299999999996E-3</v>
      </c>
      <c r="N1069" s="53">
        <v>-3.9048300000000002E-3</v>
      </c>
      <c r="O1069" s="53">
        <v>3.738E-3</v>
      </c>
      <c r="P1069" s="53">
        <v>3.770018E-2</v>
      </c>
      <c r="Q1069" s="53">
        <v>2.4341789999999999E-2</v>
      </c>
      <c r="R1069" s="53">
        <v>1.834883E-2</v>
      </c>
      <c r="S1069" s="53">
        <v>3.246545E-2</v>
      </c>
      <c r="T1069" s="53">
        <v>2.629488E-2</v>
      </c>
      <c r="U1069" s="53">
        <v>2.627241E-2</v>
      </c>
      <c r="V1069" s="53">
        <v>1.7663999999999999E-2</v>
      </c>
      <c r="W1069" s="53">
        <v>5.8961700000000001E-3</v>
      </c>
      <c r="X1069" s="53">
        <v>1.39153E-3</v>
      </c>
      <c r="Y1069" s="53">
        <v>8.1760999999999997E-4</v>
      </c>
      <c r="Z1069" s="53">
        <v>-6.7744299999999997E-3</v>
      </c>
      <c r="AA1069" s="53">
        <v>-3.9480899999999996E-3</v>
      </c>
      <c r="AB1069" s="53">
        <v>-3.4416799999999999E-3</v>
      </c>
      <c r="AC1069" s="53">
        <v>9.8466999999999999E-4</v>
      </c>
      <c r="AD1069" s="53">
        <v>1.0057999999999999E-2</v>
      </c>
      <c r="AE1069" s="53">
        <v>1.269763E-2</v>
      </c>
      <c r="AF1069" s="53">
        <v>4.8953599999999996E-3</v>
      </c>
      <c r="AG1069" s="53">
        <v>-0.10046271</v>
      </c>
      <c r="AH1069" s="53">
        <v>-0.10461126</v>
      </c>
      <c r="AI1069" s="53">
        <v>-9.887543E-2</v>
      </c>
      <c r="AJ1069" s="53">
        <v>-0.10345639</v>
      </c>
      <c r="AK1069" s="53">
        <v>-9.190363E-2</v>
      </c>
      <c r="AL1069" s="53">
        <v>-0.10612736</v>
      </c>
      <c r="AM1069" s="53">
        <v>-0.10399636</v>
      </c>
      <c r="AN1069" s="53">
        <v>-7.7750630000000001E-2</v>
      </c>
      <c r="AO1069" s="53">
        <v>-9.1944289999999998E-2</v>
      </c>
      <c r="AP1069" s="53">
        <v>-9.5257889999999998E-2</v>
      </c>
      <c r="AQ1069" s="53">
        <v>-8.2228659999999995E-2</v>
      </c>
      <c r="AR1069" s="53">
        <v>-8.9983599999999997E-2</v>
      </c>
      <c r="AS1069" s="53">
        <v>-8.8178270000000003E-2</v>
      </c>
      <c r="AT1069" s="53">
        <v>-9.5426880000000006E-2</v>
      </c>
      <c r="AU1069" s="53">
        <v>-0.10448934999999999</v>
      </c>
      <c r="AV1069" s="53">
        <v>-0.10794529999999999</v>
      </c>
      <c r="AW1069" s="53">
        <v>-0.10174477</v>
      </c>
      <c r="AX1069" s="53">
        <v>-0.10868593</v>
      </c>
      <c r="AY1069" s="53">
        <v>-9.9511520000000006E-2</v>
      </c>
      <c r="AZ1069" s="53">
        <v>-9.5219739999999997E-2</v>
      </c>
      <c r="BA1069" s="53">
        <v>-9.7300139999999993E-2</v>
      </c>
      <c r="BB1069" s="53">
        <v>-8.3851090000000003E-2</v>
      </c>
      <c r="BC1069" s="53">
        <v>-9.3176679999999998E-2</v>
      </c>
      <c r="BD1069" s="53">
        <v>-0.10231137</v>
      </c>
      <c r="BE1069" s="53">
        <v>-6.8540660000000003E-2</v>
      </c>
      <c r="BF1069" s="53">
        <v>-7.2128990000000004E-2</v>
      </c>
      <c r="BG1069" s="53">
        <v>-6.6515900000000003E-2</v>
      </c>
      <c r="BH1069" s="53">
        <v>-7.1601890000000001E-2</v>
      </c>
      <c r="BI1069" s="53">
        <v>-6.237057E-2</v>
      </c>
      <c r="BJ1069" s="53">
        <v>-7.4829989999999999E-2</v>
      </c>
      <c r="BK1069" s="53">
        <v>-7.4271359999999995E-2</v>
      </c>
      <c r="BL1069" s="53">
        <v>-4.7350789999999997E-2</v>
      </c>
      <c r="BM1069" s="53">
        <v>-6.341774E-2</v>
      </c>
      <c r="BN1069" s="53">
        <v>-6.9822079999999995E-2</v>
      </c>
      <c r="BO1069" s="53">
        <v>-5.700653E-2</v>
      </c>
      <c r="BP1069" s="53">
        <v>-6.4118629999999996E-2</v>
      </c>
      <c r="BQ1069" s="53">
        <v>-6.1756449999999997E-2</v>
      </c>
      <c r="BR1069" s="53">
        <v>-6.8377010000000002E-2</v>
      </c>
      <c r="BS1069" s="53">
        <v>-7.6697249999999995E-2</v>
      </c>
      <c r="BT1069" s="53">
        <v>-7.8002920000000003E-2</v>
      </c>
      <c r="BU1069" s="53">
        <v>-7.2929830000000001E-2</v>
      </c>
      <c r="BV1069" s="53">
        <v>-7.9222319999999999E-2</v>
      </c>
      <c r="BW1069" s="53">
        <v>-7.2335430000000006E-2</v>
      </c>
      <c r="BX1069" s="53">
        <v>-6.9221679999999994E-2</v>
      </c>
      <c r="BY1069" s="53">
        <v>-6.9728280000000004E-2</v>
      </c>
      <c r="BZ1069" s="53">
        <v>-6.0380959999999997E-2</v>
      </c>
      <c r="CA1069" s="53">
        <v>-6.0281330000000001E-2</v>
      </c>
      <c r="CB1069" s="53">
        <v>-6.6855999999999999E-2</v>
      </c>
      <c r="CC1069" s="53">
        <v>-4.6431519999999997E-2</v>
      </c>
      <c r="CD1069" s="53">
        <v>-4.963186E-2</v>
      </c>
      <c r="CE1069" s="53">
        <v>-4.410377E-2</v>
      </c>
      <c r="CF1069" s="53">
        <v>-4.9539569999999998E-2</v>
      </c>
      <c r="CG1069" s="53">
        <v>-4.1916040000000002E-2</v>
      </c>
      <c r="CH1069" s="53">
        <v>-5.3153499999999999E-2</v>
      </c>
      <c r="CI1069" s="53">
        <v>-5.3683910000000001E-2</v>
      </c>
      <c r="CJ1069" s="53">
        <v>-2.6295949999999998E-2</v>
      </c>
      <c r="CK1069" s="53">
        <v>-4.3660350000000001E-2</v>
      </c>
      <c r="CL1069" s="53">
        <v>-5.2205309999999998E-2</v>
      </c>
      <c r="CM1069" s="53">
        <v>-3.953777E-2</v>
      </c>
      <c r="CN1069" s="53">
        <v>-4.6204639999999998E-2</v>
      </c>
      <c r="CO1069" s="53">
        <v>-4.3456799999999997E-2</v>
      </c>
      <c r="CP1069" s="53">
        <v>-4.9642360000000003E-2</v>
      </c>
      <c r="CQ1069" s="53">
        <v>-5.7448520000000003E-2</v>
      </c>
      <c r="CR1069" s="53">
        <v>-5.7264889999999999E-2</v>
      </c>
      <c r="CS1069" s="53">
        <v>-5.2972699999999998E-2</v>
      </c>
      <c r="CT1069" s="53">
        <v>-5.8815909999999999E-2</v>
      </c>
      <c r="CU1069" s="53">
        <v>-5.3513350000000001E-2</v>
      </c>
      <c r="CV1069" s="53">
        <v>-5.121552E-2</v>
      </c>
      <c r="CW1069" s="53">
        <v>-5.0632099999999999E-2</v>
      </c>
      <c r="CX1069" s="53">
        <v>-4.4125610000000003E-2</v>
      </c>
      <c r="CY1069" s="53">
        <v>-3.7498110000000001E-2</v>
      </c>
      <c r="CZ1069" s="53">
        <v>-4.2299709999999997E-2</v>
      </c>
      <c r="DA1069" s="53">
        <v>-2.4322409999999999E-2</v>
      </c>
      <c r="DB1069" s="53">
        <v>-2.7134729999999999E-2</v>
      </c>
      <c r="DC1069" s="53">
        <v>-2.1691660000000001E-2</v>
      </c>
      <c r="DD1069" s="53">
        <v>-2.7477250000000002E-2</v>
      </c>
      <c r="DE1069" s="53">
        <v>-2.1461520000000001E-2</v>
      </c>
      <c r="DF1069" s="53">
        <v>-3.1477030000000003E-2</v>
      </c>
      <c r="DG1069" s="53">
        <v>-3.3096460000000001E-2</v>
      </c>
      <c r="DH1069" s="53">
        <v>-5.2411100000000002E-3</v>
      </c>
      <c r="DI1069" s="53">
        <v>-2.3902940000000001E-2</v>
      </c>
      <c r="DJ1069" s="53">
        <v>-3.4588540000000001E-2</v>
      </c>
      <c r="DK1069" s="53">
        <v>-2.206899E-2</v>
      </c>
      <c r="DL1069" s="53">
        <v>-2.8290650000000001E-2</v>
      </c>
      <c r="DM1069" s="53">
        <v>-2.5157140000000001E-2</v>
      </c>
      <c r="DN1069" s="53">
        <v>-3.0907710000000001E-2</v>
      </c>
      <c r="DO1069" s="53">
        <v>-3.8199789999999997E-2</v>
      </c>
      <c r="DP1069" s="53">
        <v>-3.6526900000000001E-2</v>
      </c>
      <c r="DQ1069" s="53">
        <v>-3.3015549999999998E-2</v>
      </c>
      <c r="DR1069" s="53">
        <v>-3.8409470000000001E-2</v>
      </c>
      <c r="DS1069" s="53">
        <v>-3.469125E-2</v>
      </c>
      <c r="DT1069" s="53">
        <v>-3.3209349999999999E-2</v>
      </c>
      <c r="DU1069" s="53">
        <v>-3.153595E-2</v>
      </c>
      <c r="DV1069" s="53">
        <v>-2.7870289999999999E-2</v>
      </c>
      <c r="DW1069" s="53">
        <v>-1.4714919999999999E-2</v>
      </c>
      <c r="DX1069" s="53">
        <v>-1.7743430000000001E-2</v>
      </c>
      <c r="DY1069" s="53">
        <v>7.5996400000000004E-3</v>
      </c>
      <c r="DZ1069" s="53">
        <v>5.3475399999999996E-3</v>
      </c>
      <c r="EA1069" s="53">
        <v>1.0667869999999999E-2</v>
      </c>
      <c r="EB1069" s="53">
        <v>4.3772500000000001E-3</v>
      </c>
      <c r="EC1069" s="53">
        <v>8.0715500000000003E-3</v>
      </c>
      <c r="ED1069" s="53">
        <v>-1.7965E-4</v>
      </c>
      <c r="EE1069" s="53">
        <v>-3.3714700000000001E-3</v>
      </c>
      <c r="EF1069" s="53">
        <v>2.5158750000000001E-2</v>
      </c>
      <c r="EG1069" s="53">
        <v>4.6236000000000003E-3</v>
      </c>
      <c r="EH1069" s="53">
        <v>-9.1527099999999997E-3</v>
      </c>
      <c r="EI1069" s="53">
        <v>3.15314E-3</v>
      </c>
      <c r="EJ1069" s="53">
        <v>-2.4257100000000002E-3</v>
      </c>
      <c r="EK1069" s="53">
        <v>1.26465E-3</v>
      </c>
      <c r="EL1069" s="53">
        <v>-3.85784E-3</v>
      </c>
      <c r="EM1069" s="53">
        <v>-1.0407700000000001E-2</v>
      </c>
      <c r="EN1069" s="53">
        <v>-6.58451E-3</v>
      </c>
      <c r="EO1069" s="53">
        <v>-4.2006200000000004E-3</v>
      </c>
      <c r="EP1069" s="53">
        <v>-8.94585E-3</v>
      </c>
      <c r="EQ1069" s="53">
        <v>-7.51515E-3</v>
      </c>
      <c r="ER1069" s="53">
        <v>-7.2113100000000003E-3</v>
      </c>
      <c r="ES1069" s="53">
        <v>-3.96409E-3</v>
      </c>
      <c r="ET1069" s="53">
        <v>-4.4001600000000002E-3</v>
      </c>
      <c r="EU1069" s="53">
        <v>1.8180419999999999E-2</v>
      </c>
      <c r="EV1069" s="53">
        <v>1.7711939999999999E-2</v>
      </c>
      <c r="EW1069" s="53">
        <v>59.125349999999997</v>
      </c>
      <c r="EX1069" s="53">
        <v>57.933590000000002</v>
      </c>
      <c r="EY1069" s="53">
        <v>56.918680000000002</v>
      </c>
      <c r="EZ1069" s="53">
        <v>56.163710000000002</v>
      </c>
      <c r="FA1069" s="53">
        <v>55.535510000000002</v>
      </c>
      <c r="FB1069" s="53">
        <v>54.928980000000003</v>
      </c>
      <c r="FC1069" s="53">
        <v>55.274859999999997</v>
      </c>
      <c r="FD1069" s="53">
        <v>58.229399999999998</v>
      </c>
      <c r="FE1069" s="53">
        <v>61.415129999999998</v>
      </c>
      <c r="FF1069" s="53">
        <v>65.324579999999997</v>
      </c>
      <c r="FG1069" s="53">
        <v>69.465909999999994</v>
      </c>
      <c r="FH1069" s="53">
        <v>73.767399999999995</v>
      </c>
      <c r="FI1069" s="53">
        <v>77.158739999999995</v>
      </c>
      <c r="FJ1069" s="53">
        <v>79.302199999999999</v>
      </c>
      <c r="FK1069" s="53">
        <v>80.161929999999998</v>
      </c>
      <c r="FL1069" s="53">
        <v>80.035870000000003</v>
      </c>
      <c r="FM1069" s="53">
        <v>78.820310000000006</v>
      </c>
      <c r="FN1069" s="53">
        <v>77.130679999999998</v>
      </c>
      <c r="FO1069" s="53">
        <v>74.569239999999994</v>
      </c>
      <c r="FP1069" s="53">
        <v>70.834159999999997</v>
      </c>
      <c r="FQ1069" s="53">
        <v>66.488990000000001</v>
      </c>
      <c r="FR1069" s="53">
        <v>63.28445</v>
      </c>
      <c r="FS1069" s="53">
        <v>61.37997</v>
      </c>
      <c r="FT1069" s="53">
        <v>60.094459999999998</v>
      </c>
      <c r="FU1069" s="53">
        <v>64</v>
      </c>
      <c r="FV1069" s="53">
        <v>113.673</v>
      </c>
      <c r="FW1069" s="53">
        <v>12.264849999999999</v>
      </c>
      <c r="FX1069" s="53">
        <v>1</v>
      </c>
    </row>
    <row r="1070" spans="1:180" x14ac:dyDescent="0.3">
      <c r="A1070" t="s">
        <v>174</v>
      </c>
      <c r="B1070" t="s">
        <v>252</v>
      </c>
      <c r="C1070" t="s">
        <v>0</v>
      </c>
      <c r="D1070" t="s">
        <v>248</v>
      </c>
      <c r="E1070" t="s">
        <v>188</v>
      </c>
      <c r="F1070" t="s">
        <v>233</v>
      </c>
      <c r="G1070" t="s">
        <v>242</v>
      </c>
      <c r="H1070" s="53">
        <v>27</v>
      </c>
      <c r="I1070" s="53">
        <v>3.7792649999999997E-2</v>
      </c>
      <c r="J1070" s="53">
        <v>3.9630869999999999E-2</v>
      </c>
      <c r="K1070" s="53">
        <v>3.7055989999999997E-2</v>
      </c>
      <c r="L1070" s="53">
        <v>3.2306799999999997E-2</v>
      </c>
      <c r="M1070" s="53">
        <v>3.376382E-2</v>
      </c>
      <c r="N1070" s="53">
        <v>2.263575E-2</v>
      </c>
      <c r="O1070" s="53">
        <v>3.3681389999999999E-2</v>
      </c>
      <c r="P1070" s="53">
        <v>6.0846980000000002E-2</v>
      </c>
      <c r="Q1070" s="53">
        <v>2.669707E-2</v>
      </c>
      <c r="R1070" s="53">
        <v>2.112965E-2</v>
      </c>
      <c r="S1070" s="53">
        <v>3.1413959999999998E-2</v>
      </c>
      <c r="T1070" s="53">
        <v>2.600218E-2</v>
      </c>
      <c r="U1070" s="53">
        <v>3.3029719999999999E-2</v>
      </c>
      <c r="V1070" s="53">
        <v>3.9242529999999998E-2</v>
      </c>
      <c r="W1070" s="53">
        <v>3.4575229999999998E-2</v>
      </c>
      <c r="X1070" s="53">
        <v>3.730841E-2</v>
      </c>
      <c r="Y1070" s="53">
        <v>3.2550549999999998E-2</v>
      </c>
      <c r="Z1070" s="53">
        <v>3.9793460000000003E-2</v>
      </c>
      <c r="AA1070" s="53">
        <v>4.9614039999999998E-2</v>
      </c>
      <c r="AB1070" s="53">
        <v>4.5265960000000001E-2</v>
      </c>
      <c r="AC1070" s="53">
        <v>4.9991550000000003E-2</v>
      </c>
      <c r="AD1070" s="53">
        <v>4.8015210000000003E-2</v>
      </c>
      <c r="AE1070" s="53">
        <v>5.1880900000000001E-2</v>
      </c>
      <c r="AF1070" s="53">
        <v>5.3916650000000003E-2</v>
      </c>
      <c r="AG1070" s="53">
        <v>-2.8619410000000001E-2</v>
      </c>
      <c r="AH1070" s="53">
        <v>-2.7571720000000001E-2</v>
      </c>
      <c r="AI1070" s="53">
        <v>-3.4153870000000003E-2</v>
      </c>
      <c r="AJ1070" s="53">
        <v>-3.5605680000000001E-2</v>
      </c>
      <c r="AK1070" s="53">
        <v>-3.8052500000000003E-2</v>
      </c>
      <c r="AL1070" s="53">
        <v>-5.8634249999999999E-2</v>
      </c>
      <c r="AM1070" s="53">
        <v>-3.073002E-2</v>
      </c>
      <c r="AN1070" s="53">
        <v>-5.75554E-3</v>
      </c>
      <c r="AO1070" s="53">
        <v>-3.702602E-2</v>
      </c>
      <c r="AP1070" s="53">
        <v>-4.9457920000000002E-2</v>
      </c>
      <c r="AQ1070" s="53">
        <v>-3.9655629999999997E-2</v>
      </c>
      <c r="AR1070" s="53">
        <v>-4.305722E-2</v>
      </c>
      <c r="AS1070" s="53">
        <v>-2.8133700000000001E-2</v>
      </c>
      <c r="AT1070" s="53">
        <v>-1.9677389999999999E-2</v>
      </c>
      <c r="AU1070" s="53">
        <v>-2.6850619999999999E-2</v>
      </c>
      <c r="AV1070" s="53">
        <v>-2.5736169999999999E-2</v>
      </c>
      <c r="AW1070" s="53">
        <v>-3.4436639999999998E-2</v>
      </c>
      <c r="AX1070" s="53">
        <v>-2.2974850000000002E-2</v>
      </c>
      <c r="AY1070" s="53">
        <v>-7.7839600000000004E-3</v>
      </c>
      <c r="AZ1070" s="53">
        <v>-8.4630299999999999E-3</v>
      </c>
      <c r="BA1070" s="53">
        <v>-9.9108400000000006E-3</v>
      </c>
      <c r="BB1070" s="53">
        <v>-1.2376669999999999E-2</v>
      </c>
      <c r="BC1070" s="53">
        <v>-8.6860500000000007E-3</v>
      </c>
      <c r="BD1070" s="53">
        <v>-2.3148499999999998E-3</v>
      </c>
      <c r="BE1070" s="53">
        <v>-1.5664999999999998E-2</v>
      </c>
      <c r="BF1070" s="53">
        <v>-1.4497980000000001E-2</v>
      </c>
      <c r="BG1070" s="53">
        <v>-1.8301390000000001E-2</v>
      </c>
      <c r="BH1070" s="53">
        <v>-2.1470699999999999E-2</v>
      </c>
      <c r="BI1070" s="53">
        <v>-2.244353E-2</v>
      </c>
      <c r="BJ1070" s="53">
        <v>-3.8551870000000002E-2</v>
      </c>
      <c r="BK1070" s="53">
        <v>-2.049347E-2</v>
      </c>
      <c r="BL1070" s="53">
        <v>7.3877400000000003E-3</v>
      </c>
      <c r="BM1070" s="53">
        <v>-2.72821E-2</v>
      </c>
      <c r="BN1070" s="53">
        <v>-3.9392539999999997E-2</v>
      </c>
      <c r="BO1070" s="53">
        <v>-2.874633E-2</v>
      </c>
      <c r="BP1070" s="53">
        <v>-3.2773570000000002E-2</v>
      </c>
      <c r="BQ1070" s="53">
        <v>-2.086145E-2</v>
      </c>
      <c r="BR1070" s="53">
        <v>-1.3365470000000001E-2</v>
      </c>
      <c r="BS1070" s="53">
        <v>-1.7826109999999999E-2</v>
      </c>
      <c r="BT1070" s="53">
        <v>-1.471312E-2</v>
      </c>
      <c r="BU1070" s="53">
        <v>-2.074227E-2</v>
      </c>
      <c r="BV1070" s="53">
        <v>-1.2903899999999999E-2</v>
      </c>
      <c r="BW1070" s="53">
        <v>-1.5145999999999999E-4</v>
      </c>
      <c r="BX1070" s="53">
        <v>-2.0068500000000001E-3</v>
      </c>
      <c r="BY1070" s="53">
        <v>-2.4437700000000001E-3</v>
      </c>
      <c r="BZ1070" s="53">
        <v>-5.1266300000000001E-3</v>
      </c>
      <c r="CA1070" s="53">
        <v>-1.0771E-4</v>
      </c>
      <c r="CB1070" s="53">
        <v>4.7450000000000001E-3</v>
      </c>
      <c r="CC1070" s="53">
        <v>-6.6928300000000003E-3</v>
      </c>
      <c r="CD1070" s="53">
        <v>-5.44314E-3</v>
      </c>
      <c r="CE1070" s="53">
        <v>-7.3220200000000003E-3</v>
      </c>
      <c r="CF1070" s="53">
        <v>-1.168085E-2</v>
      </c>
      <c r="CG1070" s="53">
        <v>-1.16328E-2</v>
      </c>
      <c r="CH1070" s="53">
        <v>-2.4642890000000001E-2</v>
      </c>
      <c r="CI1070" s="53">
        <v>-1.340366E-2</v>
      </c>
      <c r="CJ1070" s="53">
        <v>1.649074E-2</v>
      </c>
      <c r="CK1070" s="53">
        <v>-2.05335E-2</v>
      </c>
      <c r="CL1070" s="53">
        <v>-3.24213E-2</v>
      </c>
      <c r="CM1070" s="53">
        <v>-2.11906E-2</v>
      </c>
      <c r="CN1070" s="53">
        <v>-2.5651159999999999E-2</v>
      </c>
      <c r="CO1070" s="53">
        <v>-1.582472E-2</v>
      </c>
      <c r="CP1070" s="53">
        <v>-8.9938599999999994E-3</v>
      </c>
      <c r="CQ1070" s="53">
        <v>-1.1575759999999999E-2</v>
      </c>
      <c r="CR1070" s="53">
        <v>-7.0785900000000001E-3</v>
      </c>
      <c r="CS1070" s="53">
        <v>-1.12576E-2</v>
      </c>
      <c r="CT1070" s="53">
        <v>-5.9287899999999998E-3</v>
      </c>
      <c r="CU1070" s="53">
        <v>5.1347900000000002E-3</v>
      </c>
      <c r="CV1070" s="53">
        <v>2.4646899999999998E-3</v>
      </c>
      <c r="CW1070" s="53">
        <v>2.7279000000000001E-3</v>
      </c>
      <c r="CX1070" s="53">
        <v>-1.0527E-4</v>
      </c>
      <c r="CY1070" s="53">
        <v>5.8336200000000003E-3</v>
      </c>
      <c r="CZ1070" s="53">
        <v>9.63462E-3</v>
      </c>
      <c r="DA1070" s="53">
        <v>2.2793399999999999E-3</v>
      </c>
      <c r="DB1070" s="53">
        <v>3.6116999999999998E-3</v>
      </c>
      <c r="DC1070" s="53">
        <v>3.6573600000000001E-3</v>
      </c>
      <c r="DD1070" s="53">
        <v>-1.8910000000000001E-3</v>
      </c>
      <c r="DE1070" s="53">
        <v>-8.2207000000000005E-4</v>
      </c>
      <c r="DF1070" s="53">
        <v>-1.0733889999999999E-2</v>
      </c>
      <c r="DG1070" s="53">
        <v>-6.3138600000000001E-3</v>
      </c>
      <c r="DH1070" s="53">
        <v>2.5593729999999999E-2</v>
      </c>
      <c r="DI1070" s="53">
        <v>-1.3784899999999999E-2</v>
      </c>
      <c r="DJ1070" s="53">
        <v>-2.545004E-2</v>
      </c>
      <c r="DK1070" s="53">
        <v>-1.363487E-2</v>
      </c>
      <c r="DL1070" s="53">
        <v>-1.8528739999999998E-2</v>
      </c>
      <c r="DM1070" s="53">
        <v>-1.0787980000000001E-2</v>
      </c>
      <c r="DN1070" s="53">
        <v>-4.6222499999999996E-3</v>
      </c>
      <c r="DO1070" s="53">
        <v>-5.32541E-3</v>
      </c>
      <c r="DP1070" s="53">
        <v>5.5593999999999999E-4</v>
      </c>
      <c r="DQ1070" s="53">
        <v>-1.77293E-3</v>
      </c>
      <c r="DR1070" s="53">
        <v>1.0463099999999999E-3</v>
      </c>
      <c r="DS1070" s="53">
        <v>1.0421039999999999E-2</v>
      </c>
      <c r="DT1070" s="53">
        <v>6.9362199999999999E-3</v>
      </c>
      <c r="DU1070" s="53">
        <v>7.8995799999999998E-3</v>
      </c>
      <c r="DV1070" s="53">
        <v>4.9160899999999997E-3</v>
      </c>
      <c r="DW1070" s="53">
        <v>1.1774949999999999E-2</v>
      </c>
      <c r="DX1070" s="53">
        <v>1.4524240000000001E-2</v>
      </c>
      <c r="DY1070" s="53">
        <v>1.5233729999999999E-2</v>
      </c>
      <c r="DZ1070" s="53">
        <v>1.6685450000000001E-2</v>
      </c>
      <c r="EA1070" s="53">
        <v>1.9509820000000001E-2</v>
      </c>
      <c r="EB1070" s="53">
        <v>1.224398E-2</v>
      </c>
      <c r="EC1070" s="53">
        <v>1.478691E-2</v>
      </c>
      <c r="ED1070" s="53">
        <v>9.3484899999999992E-3</v>
      </c>
      <c r="EE1070" s="53">
        <v>3.9226900000000004E-3</v>
      </c>
      <c r="EF1070" s="53">
        <v>3.8737010000000002E-2</v>
      </c>
      <c r="EG1070" s="53">
        <v>-4.0409799999999996E-3</v>
      </c>
      <c r="EH1070" s="53">
        <v>-1.538466E-2</v>
      </c>
      <c r="EI1070" s="53">
        <v>-2.72559E-3</v>
      </c>
      <c r="EJ1070" s="53">
        <v>-8.2450900000000001E-3</v>
      </c>
      <c r="EK1070" s="53">
        <v>-3.5157399999999998E-3</v>
      </c>
      <c r="EL1070" s="53">
        <v>1.6896700000000001E-3</v>
      </c>
      <c r="EM1070" s="53">
        <v>3.6990999999999999E-3</v>
      </c>
      <c r="EN1070" s="53">
        <v>1.1578990000000001E-2</v>
      </c>
      <c r="EO1070" s="53">
        <v>1.192143E-2</v>
      </c>
      <c r="EP1070" s="53">
        <v>1.111726E-2</v>
      </c>
      <c r="EQ1070" s="53">
        <v>1.8053550000000002E-2</v>
      </c>
      <c r="ER1070" s="53">
        <v>1.339241E-2</v>
      </c>
      <c r="ES1070" s="53">
        <v>1.5366650000000001E-2</v>
      </c>
      <c r="ET1070" s="53">
        <v>1.2166130000000001E-2</v>
      </c>
      <c r="EU1070" s="53">
        <v>2.035329E-2</v>
      </c>
      <c r="EV1070" s="53">
        <v>2.158409E-2</v>
      </c>
      <c r="EW1070" s="53">
        <v>57.541400000000003</v>
      </c>
      <c r="EX1070" s="53">
        <v>56.775779999999997</v>
      </c>
      <c r="EY1070" s="53">
        <v>56.073439999999998</v>
      </c>
      <c r="EZ1070" s="53">
        <v>55.596089999999997</v>
      </c>
      <c r="FA1070" s="53">
        <v>55.217970000000001</v>
      </c>
      <c r="FB1070" s="53">
        <v>54.44688</v>
      </c>
      <c r="FC1070" s="53">
        <v>54.589060000000003</v>
      </c>
      <c r="FD1070" s="53">
        <v>55.964060000000003</v>
      </c>
      <c r="FE1070" s="53">
        <v>58.809379999999997</v>
      </c>
      <c r="FF1070" s="53">
        <v>63.060940000000002</v>
      </c>
      <c r="FG1070" s="53">
        <v>67.866410000000002</v>
      </c>
      <c r="FH1070" s="53">
        <v>73.160929999999993</v>
      </c>
      <c r="FI1070" s="53">
        <v>78.059370000000001</v>
      </c>
      <c r="FJ1070" s="53">
        <v>81.364850000000004</v>
      </c>
      <c r="FK1070" s="53">
        <v>82.703900000000004</v>
      </c>
      <c r="FL1070" s="53">
        <v>81.794529999999995</v>
      </c>
      <c r="FM1070" s="53">
        <v>79.917190000000005</v>
      </c>
      <c r="FN1070" s="53">
        <v>77.460160000000002</v>
      </c>
      <c r="FO1070" s="53">
        <v>74.157809999999998</v>
      </c>
      <c r="FP1070" s="53">
        <v>69.599220000000003</v>
      </c>
      <c r="FQ1070" s="53">
        <v>64.213279999999997</v>
      </c>
      <c r="FR1070" s="53">
        <v>60.907029999999999</v>
      </c>
      <c r="FS1070" s="53">
        <v>59.357030000000002</v>
      </c>
      <c r="FT1070" s="53">
        <v>58.072650000000003</v>
      </c>
      <c r="FU1070" s="53">
        <v>64</v>
      </c>
      <c r="FV1070" s="53">
        <v>123.0583</v>
      </c>
      <c r="FW1070" s="53">
        <v>12.77333</v>
      </c>
      <c r="FX1070" s="53">
        <v>1</v>
      </c>
    </row>
    <row r="1071" spans="1:180" x14ac:dyDescent="0.3">
      <c r="A1071" t="s">
        <v>174</v>
      </c>
      <c r="B1071" t="s">
        <v>252</v>
      </c>
      <c r="C1071" t="s">
        <v>0</v>
      </c>
      <c r="D1071" t="s">
        <v>227</v>
      </c>
      <c r="E1071" t="s">
        <v>188</v>
      </c>
      <c r="F1071" t="s">
        <v>233</v>
      </c>
      <c r="G1071" t="s">
        <v>242</v>
      </c>
      <c r="H1071" s="53">
        <v>27</v>
      </c>
      <c r="I1071" s="53">
        <v>3.9468980000000001E-2</v>
      </c>
      <c r="J1071" s="53">
        <v>3.3934869999999999E-2</v>
      </c>
      <c r="K1071" s="53">
        <v>3.6540309999999999E-2</v>
      </c>
      <c r="L1071" s="53">
        <v>3.2664029999999997E-2</v>
      </c>
      <c r="M1071" s="53">
        <v>4.0963319999999998E-2</v>
      </c>
      <c r="N1071" s="53">
        <v>4.1734010000000002E-2</v>
      </c>
      <c r="O1071" s="53">
        <v>5.0285150000000001E-2</v>
      </c>
      <c r="P1071" s="53">
        <v>8.0231880000000005E-2</v>
      </c>
      <c r="Q1071" s="53">
        <v>7.5158169999999996E-2</v>
      </c>
      <c r="R1071" s="53">
        <v>5.8551930000000002E-2</v>
      </c>
      <c r="S1071" s="53">
        <v>7.5923619999999997E-2</v>
      </c>
      <c r="T1071" s="53">
        <v>6.8632650000000003E-2</v>
      </c>
      <c r="U1071" s="53">
        <v>7.0014999999999994E-2</v>
      </c>
      <c r="V1071" s="53">
        <v>6.3867660000000007E-2</v>
      </c>
      <c r="W1071" s="53">
        <v>4.8454280000000002E-2</v>
      </c>
      <c r="X1071" s="53">
        <v>4.56557E-2</v>
      </c>
      <c r="Y1071" s="53">
        <v>3.7812819999999997E-2</v>
      </c>
      <c r="Z1071" s="53">
        <v>4.0878699999999997E-2</v>
      </c>
      <c r="AA1071" s="53">
        <v>3.7789150000000001E-2</v>
      </c>
      <c r="AB1071" s="53">
        <v>4.0605809999999999E-2</v>
      </c>
      <c r="AC1071" s="53">
        <v>4.6034489999999997E-2</v>
      </c>
      <c r="AD1071" s="53">
        <v>3.17203E-2</v>
      </c>
      <c r="AE1071" s="53">
        <v>4.0067239999999997E-2</v>
      </c>
      <c r="AF1071" s="53">
        <v>4.1058329999999997E-2</v>
      </c>
      <c r="AG1071" s="53">
        <v>-3.7052479999999999E-2</v>
      </c>
      <c r="AH1071" s="53">
        <v>-4.690184E-2</v>
      </c>
      <c r="AI1071" s="53">
        <v>-4.577809E-2</v>
      </c>
      <c r="AJ1071" s="53">
        <v>-4.3031380000000001E-2</v>
      </c>
      <c r="AK1071" s="53">
        <v>-3.3138609999999999E-2</v>
      </c>
      <c r="AL1071" s="53">
        <v>-3.5429429999999998E-2</v>
      </c>
      <c r="AM1071" s="53">
        <v>-2.5350049999999999E-2</v>
      </c>
      <c r="AN1071" s="53">
        <v>-3.5179299999999998E-3</v>
      </c>
      <c r="AO1071" s="53">
        <v>-1.257196E-2</v>
      </c>
      <c r="AP1071" s="53">
        <v>-3.7810690000000001E-2</v>
      </c>
      <c r="AQ1071" s="53">
        <v>-2.2030580000000001E-2</v>
      </c>
      <c r="AR1071" s="53">
        <v>-2.6648620000000001E-2</v>
      </c>
      <c r="AS1071" s="53">
        <v>-2.175119E-2</v>
      </c>
      <c r="AT1071" s="53">
        <v>-2.296283E-2</v>
      </c>
      <c r="AU1071" s="53">
        <v>-3.9048880000000001E-2</v>
      </c>
      <c r="AV1071" s="53">
        <v>-4.5397849999999997E-2</v>
      </c>
      <c r="AW1071" s="53">
        <v>-5.0190569999999997E-2</v>
      </c>
      <c r="AX1071" s="53">
        <v>-3.7934059999999999E-2</v>
      </c>
      <c r="AY1071" s="53">
        <v>-3.5696810000000002E-2</v>
      </c>
      <c r="AZ1071" s="53">
        <v>-3.1234729999999999E-2</v>
      </c>
      <c r="BA1071" s="53">
        <v>-2.5156029999999999E-2</v>
      </c>
      <c r="BB1071" s="53">
        <v>-5.0370310000000001E-2</v>
      </c>
      <c r="BC1071" s="53">
        <v>-4.2512149999999999E-2</v>
      </c>
      <c r="BD1071" s="53">
        <v>-4.6962070000000002E-2</v>
      </c>
      <c r="BE1071" s="53">
        <v>-2.1101890000000002E-2</v>
      </c>
      <c r="BF1071" s="53">
        <v>-2.9861970000000002E-2</v>
      </c>
      <c r="BG1071" s="53">
        <v>-2.812417E-2</v>
      </c>
      <c r="BH1071" s="53">
        <v>-2.8179470000000002E-2</v>
      </c>
      <c r="BI1071" s="53">
        <v>-1.9096060000000002E-2</v>
      </c>
      <c r="BJ1071" s="53">
        <v>-2.150287E-2</v>
      </c>
      <c r="BK1071" s="53">
        <v>-1.7391130000000001E-2</v>
      </c>
      <c r="BL1071" s="53">
        <v>5.8388499999999996E-3</v>
      </c>
      <c r="BM1071" s="53">
        <v>-3.3671899999999999E-3</v>
      </c>
      <c r="BN1071" s="53">
        <v>-2.6167159999999998E-2</v>
      </c>
      <c r="BO1071" s="53">
        <v>-9.6846899999999993E-3</v>
      </c>
      <c r="BP1071" s="53">
        <v>-1.540502E-2</v>
      </c>
      <c r="BQ1071" s="53">
        <v>-1.2233279999999999E-2</v>
      </c>
      <c r="BR1071" s="53">
        <v>-1.4139250000000001E-2</v>
      </c>
      <c r="BS1071" s="53">
        <v>-2.7064069999999999E-2</v>
      </c>
      <c r="BT1071" s="53">
        <v>-2.8141240000000001E-2</v>
      </c>
      <c r="BU1071" s="53">
        <v>-3.2759209999999997E-2</v>
      </c>
      <c r="BV1071" s="53">
        <v>-2.4150970000000001E-2</v>
      </c>
      <c r="BW1071" s="53">
        <v>-2.4192459999999999E-2</v>
      </c>
      <c r="BX1071" s="53">
        <v>-2.02455E-2</v>
      </c>
      <c r="BY1071" s="53">
        <v>-1.550355E-2</v>
      </c>
      <c r="BZ1071" s="53">
        <v>-3.5450839999999997E-2</v>
      </c>
      <c r="CA1071" s="53">
        <v>-2.5352550000000001E-2</v>
      </c>
      <c r="CB1071" s="53">
        <v>-2.5953850000000001E-2</v>
      </c>
      <c r="CC1071" s="53">
        <v>-1.0054560000000001E-2</v>
      </c>
      <c r="CD1071" s="53">
        <v>-1.8060199999999998E-2</v>
      </c>
      <c r="CE1071" s="53">
        <v>-1.5897129999999999E-2</v>
      </c>
      <c r="CF1071" s="53">
        <v>-1.7893070000000001E-2</v>
      </c>
      <c r="CG1071" s="53">
        <v>-9.3702300000000002E-3</v>
      </c>
      <c r="CH1071" s="53">
        <v>-1.1857390000000001E-2</v>
      </c>
      <c r="CI1071" s="53">
        <v>-1.187881E-2</v>
      </c>
      <c r="CJ1071" s="53">
        <v>1.231932E-2</v>
      </c>
      <c r="CK1071" s="53">
        <v>3.0080100000000002E-3</v>
      </c>
      <c r="CL1071" s="53">
        <v>-1.810289E-2</v>
      </c>
      <c r="CM1071" s="53">
        <v>-1.13397E-3</v>
      </c>
      <c r="CN1071" s="53">
        <v>-7.6177399999999996E-3</v>
      </c>
      <c r="CO1071" s="53">
        <v>-5.6412199999999997E-3</v>
      </c>
      <c r="CP1071" s="53">
        <v>-8.02807E-3</v>
      </c>
      <c r="CQ1071" s="53">
        <v>-1.87634E-2</v>
      </c>
      <c r="CR1071" s="53">
        <v>-1.6189350000000002E-2</v>
      </c>
      <c r="CS1071" s="53">
        <v>-2.068629E-2</v>
      </c>
      <c r="CT1071" s="53">
        <v>-1.4604839999999999E-2</v>
      </c>
      <c r="CU1071" s="53">
        <v>-1.6224590000000001E-2</v>
      </c>
      <c r="CV1071" s="53">
        <v>-1.2634380000000001E-2</v>
      </c>
      <c r="CW1071" s="53">
        <v>-8.8182699999999996E-3</v>
      </c>
      <c r="CX1071" s="53">
        <v>-2.511764E-2</v>
      </c>
      <c r="CY1071" s="53">
        <v>-1.346787E-2</v>
      </c>
      <c r="CZ1071" s="53">
        <v>-1.14036E-2</v>
      </c>
      <c r="DA1071" s="53">
        <v>9.9277000000000002E-4</v>
      </c>
      <c r="DB1071" s="53">
        <v>-6.2584299999999997E-3</v>
      </c>
      <c r="DC1071" s="53">
        <v>-3.67008E-3</v>
      </c>
      <c r="DD1071" s="53">
        <v>-7.6066800000000002E-3</v>
      </c>
      <c r="DE1071" s="53">
        <v>3.5560000000000002E-4</v>
      </c>
      <c r="DF1071" s="53">
        <v>-2.2119100000000001E-3</v>
      </c>
      <c r="DG1071" s="53">
        <v>-6.3664899999999998E-3</v>
      </c>
      <c r="DH1071" s="53">
        <v>1.8799799999999998E-2</v>
      </c>
      <c r="DI1071" s="53">
        <v>9.3831999999999995E-3</v>
      </c>
      <c r="DJ1071" s="53">
        <v>-1.003862E-2</v>
      </c>
      <c r="DK1071" s="53">
        <v>7.4167499999999997E-3</v>
      </c>
      <c r="DL1071" s="53">
        <v>1.6954000000000001E-4</v>
      </c>
      <c r="DM1071" s="53">
        <v>9.5085999999999999E-4</v>
      </c>
      <c r="DN1071" s="53">
        <v>-1.9168799999999999E-3</v>
      </c>
      <c r="DO1071" s="53">
        <v>-1.046274E-2</v>
      </c>
      <c r="DP1071" s="53">
        <v>-4.2374700000000001E-3</v>
      </c>
      <c r="DQ1071" s="53">
        <v>-8.6133800000000003E-3</v>
      </c>
      <c r="DR1071" s="53">
        <v>-5.0587100000000001E-3</v>
      </c>
      <c r="DS1071" s="53">
        <v>-8.2567200000000004E-3</v>
      </c>
      <c r="DT1071" s="53">
        <v>-5.0232599999999999E-3</v>
      </c>
      <c r="DU1071" s="53">
        <v>-2.13299E-3</v>
      </c>
      <c r="DV1071" s="53">
        <v>-1.4784449999999999E-2</v>
      </c>
      <c r="DW1071" s="53">
        <v>-1.5831899999999999E-3</v>
      </c>
      <c r="DX1071" s="53">
        <v>3.14664E-3</v>
      </c>
      <c r="DY1071" s="53">
        <v>1.6943360000000001E-2</v>
      </c>
      <c r="DZ1071" s="53">
        <v>1.078145E-2</v>
      </c>
      <c r="EA1071" s="53">
        <v>1.3983829999999999E-2</v>
      </c>
      <c r="EB1071" s="53">
        <v>7.24524E-3</v>
      </c>
      <c r="EC1071" s="53">
        <v>1.439815E-2</v>
      </c>
      <c r="ED1071" s="53">
        <v>1.171464E-2</v>
      </c>
      <c r="EE1071" s="53">
        <v>1.5924299999999999E-3</v>
      </c>
      <c r="EF1071" s="53">
        <v>2.8156569999999999E-2</v>
      </c>
      <c r="EG1071" s="53">
        <v>1.8587969999999999E-2</v>
      </c>
      <c r="EH1071" s="53">
        <v>1.6049E-3</v>
      </c>
      <c r="EI1071" s="53">
        <v>1.9762640000000001E-2</v>
      </c>
      <c r="EJ1071" s="53">
        <v>1.141313E-2</v>
      </c>
      <c r="EK1071" s="53">
        <v>1.0468760000000001E-2</v>
      </c>
      <c r="EL1071" s="53">
        <v>6.9067E-3</v>
      </c>
      <c r="EM1071" s="53">
        <v>1.52209E-3</v>
      </c>
      <c r="EN1071" s="53">
        <v>1.301915E-2</v>
      </c>
      <c r="EO1071" s="53">
        <v>8.8179899999999995E-3</v>
      </c>
      <c r="EP1071" s="53">
        <v>8.7243700000000004E-3</v>
      </c>
      <c r="EQ1071" s="53">
        <v>3.2476200000000001E-3</v>
      </c>
      <c r="ER1071" s="53">
        <v>5.96599E-3</v>
      </c>
      <c r="ES1071" s="53">
        <v>7.5194800000000003E-3</v>
      </c>
      <c r="ET1071" s="53">
        <v>1.3501999999999999E-4</v>
      </c>
      <c r="EU1071" s="53">
        <v>1.5576400000000001E-2</v>
      </c>
      <c r="EV1071" s="53">
        <v>2.415488E-2</v>
      </c>
      <c r="EW1071" s="53">
        <v>57.5625</v>
      </c>
      <c r="EX1071" s="53">
        <v>56.880209999999998</v>
      </c>
      <c r="EY1071" s="53">
        <v>56.29316</v>
      </c>
      <c r="EZ1071" s="53">
        <v>55.911459999999998</v>
      </c>
      <c r="FA1071" s="53">
        <v>55.435270000000003</v>
      </c>
      <c r="FB1071" s="53">
        <v>55.056550000000001</v>
      </c>
      <c r="FC1071" s="53">
        <v>54.900300000000001</v>
      </c>
      <c r="FD1071" s="53">
        <v>56.491810000000001</v>
      </c>
      <c r="FE1071" s="53">
        <v>59.316589999999998</v>
      </c>
      <c r="FF1071" s="53">
        <v>63.064729999999997</v>
      </c>
      <c r="FG1071" s="53">
        <v>67.90401</v>
      </c>
      <c r="FH1071" s="53">
        <v>73.002979999999994</v>
      </c>
      <c r="FI1071" s="53">
        <v>77.930440000000004</v>
      </c>
      <c r="FJ1071" s="53">
        <v>81.130949999999999</v>
      </c>
      <c r="FK1071" s="53">
        <v>82.648439999999994</v>
      </c>
      <c r="FL1071" s="53">
        <v>82.925600000000003</v>
      </c>
      <c r="FM1071" s="53">
        <v>82.008930000000007</v>
      </c>
      <c r="FN1071" s="53">
        <v>79.624629999999996</v>
      </c>
      <c r="FO1071" s="53">
        <v>75.902900000000002</v>
      </c>
      <c r="FP1071" s="53">
        <v>70.695310000000006</v>
      </c>
      <c r="FQ1071" s="53">
        <v>65.181179999999998</v>
      </c>
      <c r="FR1071" s="53">
        <v>61.557290000000002</v>
      </c>
      <c r="FS1071" s="53">
        <v>59.850439999999999</v>
      </c>
      <c r="FT1071" s="53">
        <v>58.653640000000003</v>
      </c>
      <c r="FU1071" s="53">
        <v>64</v>
      </c>
      <c r="FV1071" s="53">
        <v>123.0583</v>
      </c>
      <c r="FW1071" s="53">
        <v>12.77333</v>
      </c>
      <c r="FX1071" s="53">
        <v>1</v>
      </c>
    </row>
    <row r="1072" spans="1:180" x14ac:dyDescent="0.3">
      <c r="A1072" t="s">
        <v>174</v>
      </c>
      <c r="B1072" t="s">
        <v>252</v>
      </c>
      <c r="C1072" t="s">
        <v>0</v>
      </c>
      <c r="D1072" t="s">
        <v>248</v>
      </c>
      <c r="E1072" t="s">
        <v>190</v>
      </c>
      <c r="F1072" t="s">
        <v>233</v>
      </c>
      <c r="G1072" t="s">
        <v>242</v>
      </c>
      <c r="H1072" s="53">
        <v>27</v>
      </c>
      <c r="I1072" s="53">
        <v>2.2693209999999998E-2</v>
      </c>
      <c r="J1072" s="53">
        <v>2.1955659999999998E-2</v>
      </c>
      <c r="K1072" s="53">
        <v>2.6819579999999999E-2</v>
      </c>
      <c r="L1072" s="53">
        <v>1.7785599999999999E-2</v>
      </c>
      <c r="M1072" s="53">
        <v>2.7376299999999999E-2</v>
      </c>
      <c r="N1072" s="53">
        <v>2.3332209999999999E-2</v>
      </c>
      <c r="O1072" s="53">
        <v>3.3165859999999998E-2</v>
      </c>
      <c r="P1072" s="53">
        <v>4.4032460000000002E-2</v>
      </c>
      <c r="Q1072" s="53">
        <v>4.5133060000000003E-2</v>
      </c>
      <c r="R1072" s="53">
        <v>4.3366290000000002E-2</v>
      </c>
      <c r="S1072" s="53">
        <v>4.750542E-2</v>
      </c>
      <c r="T1072" s="53">
        <v>3.3673370000000001E-2</v>
      </c>
      <c r="U1072" s="53">
        <v>3.0002939999999999E-2</v>
      </c>
      <c r="V1072" s="53">
        <v>1.9416909999999999E-2</v>
      </c>
      <c r="W1072" s="53">
        <v>2.662167E-2</v>
      </c>
      <c r="X1072" s="53">
        <v>1.068E-2</v>
      </c>
      <c r="Y1072" s="53">
        <v>1.4212020000000001E-2</v>
      </c>
      <c r="Z1072" s="53">
        <v>1.1215859999999999E-2</v>
      </c>
      <c r="AA1072" s="53">
        <v>1.760867E-2</v>
      </c>
      <c r="AB1072" s="53">
        <v>2.231439E-2</v>
      </c>
      <c r="AC1072" s="53">
        <v>2.7316219999999999E-2</v>
      </c>
      <c r="AD1072" s="53">
        <v>3.1468200000000002E-2</v>
      </c>
      <c r="AE1072" s="53">
        <v>2.6728040000000002E-2</v>
      </c>
      <c r="AF1072" s="53">
        <v>2.1319680000000001E-2</v>
      </c>
      <c r="AG1072" s="53">
        <v>-4.1766379999999999E-2</v>
      </c>
      <c r="AH1072" s="53">
        <v>-4.074092E-2</v>
      </c>
      <c r="AI1072" s="53">
        <v>-3.8224950000000001E-2</v>
      </c>
      <c r="AJ1072" s="53">
        <v>-4.8013960000000001E-2</v>
      </c>
      <c r="AK1072" s="53">
        <v>-3.3060260000000001E-2</v>
      </c>
      <c r="AL1072" s="53">
        <v>-4.5428120000000002E-2</v>
      </c>
      <c r="AM1072" s="53">
        <v>-2.4070190000000002E-2</v>
      </c>
      <c r="AN1072" s="53">
        <v>-1.5115399999999999E-2</v>
      </c>
      <c r="AO1072" s="53">
        <v>-1.0298130000000001E-2</v>
      </c>
      <c r="AP1072" s="53">
        <v>-1.967843E-2</v>
      </c>
      <c r="AQ1072" s="53">
        <v>-1.6604230000000001E-2</v>
      </c>
      <c r="AR1072" s="53">
        <v>-3.2123659999999998E-2</v>
      </c>
      <c r="AS1072" s="53">
        <v>-3.5475680000000002E-2</v>
      </c>
      <c r="AT1072" s="53">
        <v>-5.2456709999999997E-2</v>
      </c>
      <c r="AU1072" s="53">
        <v>-4.506011E-2</v>
      </c>
      <c r="AV1072" s="53">
        <v>-6.9586670000000003E-2</v>
      </c>
      <c r="AW1072" s="53">
        <v>-5.8785209999999997E-2</v>
      </c>
      <c r="AX1072" s="53">
        <v>-6.3433829999999997E-2</v>
      </c>
      <c r="AY1072" s="53">
        <v>-5.4251960000000002E-2</v>
      </c>
      <c r="AZ1072" s="53">
        <v>-4.5535369999999999E-2</v>
      </c>
      <c r="BA1072" s="53">
        <v>-4.6164650000000002E-2</v>
      </c>
      <c r="BB1072" s="53">
        <v>-4.4088809999999999E-2</v>
      </c>
      <c r="BC1072" s="53">
        <v>-4.6769699999999997E-2</v>
      </c>
      <c r="BD1072" s="53">
        <v>-5.1141810000000003E-2</v>
      </c>
      <c r="BE1072" s="53">
        <v>-2.8618000000000001E-2</v>
      </c>
      <c r="BF1072" s="53">
        <v>-2.8813910000000002E-2</v>
      </c>
      <c r="BG1072" s="53">
        <v>-2.516796E-2</v>
      </c>
      <c r="BH1072" s="53">
        <v>-3.4252310000000001E-2</v>
      </c>
      <c r="BI1072" s="53">
        <v>-2.1198729999999999E-2</v>
      </c>
      <c r="BJ1072" s="53">
        <v>-3.0157699999999999E-2</v>
      </c>
      <c r="BK1072" s="53">
        <v>-1.5477950000000001E-2</v>
      </c>
      <c r="BL1072" s="53">
        <v>-4.81454E-3</v>
      </c>
      <c r="BM1072" s="53">
        <v>-2.7015199999999998E-3</v>
      </c>
      <c r="BN1072" s="53">
        <v>-8.9339199999999997E-3</v>
      </c>
      <c r="BO1072" s="53">
        <v>-6.2421500000000001E-3</v>
      </c>
      <c r="BP1072" s="53">
        <v>-2.0561670000000001E-2</v>
      </c>
      <c r="BQ1072" s="53">
        <v>-2.3389259999999999E-2</v>
      </c>
      <c r="BR1072" s="53">
        <v>-3.6833829999999998E-2</v>
      </c>
      <c r="BS1072" s="53">
        <v>-2.9794009999999999E-2</v>
      </c>
      <c r="BT1072" s="53">
        <v>-4.8812460000000002E-2</v>
      </c>
      <c r="BU1072" s="53">
        <v>-4.2087279999999998E-2</v>
      </c>
      <c r="BV1072" s="53">
        <v>-4.5014890000000002E-2</v>
      </c>
      <c r="BW1072" s="53">
        <v>-3.7635410000000001E-2</v>
      </c>
      <c r="BX1072" s="53">
        <v>-3.093752E-2</v>
      </c>
      <c r="BY1072" s="53">
        <v>-3.0417199999999998E-2</v>
      </c>
      <c r="BZ1072" s="53">
        <v>-2.7404350000000001E-2</v>
      </c>
      <c r="CA1072" s="53">
        <v>-3.0594050000000001E-2</v>
      </c>
      <c r="CB1072" s="53">
        <v>-3.4316220000000001E-2</v>
      </c>
      <c r="CC1072" s="53">
        <v>-1.9511460000000001E-2</v>
      </c>
      <c r="CD1072" s="53">
        <v>-2.0553289999999998E-2</v>
      </c>
      <c r="CE1072" s="53">
        <v>-1.612473E-2</v>
      </c>
      <c r="CF1072" s="53">
        <v>-2.4721030000000001E-2</v>
      </c>
      <c r="CG1072" s="53">
        <v>-1.298347E-2</v>
      </c>
      <c r="CH1072" s="53">
        <v>-1.9581439999999999E-2</v>
      </c>
      <c r="CI1072" s="53">
        <v>-9.5269900000000008E-3</v>
      </c>
      <c r="CJ1072" s="53">
        <v>2.3197999999999999E-3</v>
      </c>
      <c r="CK1072" s="53">
        <v>2.5598600000000002E-3</v>
      </c>
      <c r="CL1072" s="53">
        <v>-1.4923099999999999E-3</v>
      </c>
      <c r="CM1072" s="53">
        <v>9.3459000000000001E-4</v>
      </c>
      <c r="CN1072" s="53">
        <v>-1.255388E-2</v>
      </c>
      <c r="CO1072" s="53">
        <v>-1.501824E-2</v>
      </c>
      <c r="CP1072" s="53">
        <v>-2.601349E-2</v>
      </c>
      <c r="CQ1072" s="53">
        <v>-1.9220770000000002E-2</v>
      </c>
      <c r="CR1072" s="53">
        <v>-3.4424349999999999E-2</v>
      </c>
      <c r="CS1072" s="53">
        <v>-3.0522339999999998E-2</v>
      </c>
      <c r="CT1072" s="53">
        <v>-3.2257979999999999E-2</v>
      </c>
      <c r="CU1072" s="53">
        <v>-2.6126819999999999E-2</v>
      </c>
      <c r="CV1072" s="53">
        <v>-2.0827080000000001E-2</v>
      </c>
      <c r="CW1072" s="53">
        <v>-1.9510590000000001E-2</v>
      </c>
      <c r="CX1072" s="53">
        <v>-1.584876E-2</v>
      </c>
      <c r="CY1072" s="53">
        <v>-1.9390870000000001E-2</v>
      </c>
      <c r="CZ1072" s="53">
        <v>-2.2662870000000002E-2</v>
      </c>
      <c r="DA1072" s="53">
        <v>-1.040493E-2</v>
      </c>
      <c r="DB1072" s="53">
        <v>-1.229267E-2</v>
      </c>
      <c r="DC1072" s="53">
        <v>-7.0815100000000001E-3</v>
      </c>
      <c r="DD1072" s="53">
        <v>-1.518975E-2</v>
      </c>
      <c r="DE1072" s="53">
        <v>-4.7682100000000002E-3</v>
      </c>
      <c r="DF1072" s="53">
        <v>-9.0051899999999997E-3</v>
      </c>
      <c r="DG1072" s="53">
        <v>-3.5760399999999999E-3</v>
      </c>
      <c r="DH1072" s="53">
        <v>9.4541499999999997E-3</v>
      </c>
      <c r="DI1072" s="53">
        <v>7.8212500000000001E-3</v>
      </c>
      <c r="DJ1072" s="53">
        <v>5.9493000000000002E-3</v>
      </c>
      <c r="DK1072" s="53">
        <v>8.1113299999999999E-3</v>
      </c>
      <c r="DL1072" s="53">
        <v>-4.54609E-3</v>
      </c>
      <c r="DM1072" s="53">
        <v>-6.6472199999999997E-3</v>
      </c>
      <c r="DN1072" s="53">
        <v>-1.5193140000000001E-2</v>
      </c>
      <c r="DO1072" s="53">
        <v>-8.6475300000000005E-3</v>
      </c>
      <c r="DP1072" s="53">
        <v>-2.0036200000000001E-2</v>
      </c>
      <c r="DQ1072" s="53">
        <v>-1.8957390000000001E-2</v>
      </c>
      <c r="DR1072" s="53">
        <v>-1.9501089999999999E-2</v>
      </c>
      <c r="DS1072" s="53">
        <v>-1.4618239999999999E-2</v>
      </c>
      <c r="DT1072" s="53">
        <v>-1.0716639999999999E-2</v>
      </c>
      <c r="DU1072" s="53">
        <v>-8.6039600000000008E-3</v>
      </c>
      <c r="DV1072" s="53">
        <v>-4.2931599999999999E-3</v>
      </c>
      <c r="DW1072" s="53">
        <v>-8.1876799999999993E-3</v>
      </c>
      <c r="DX1072" s="53">
        <v>-1.100952E-2</v>
      </c>
      <c r="DY1072" s="53">
        <v>2.7434500000000001E-3</v>
      </c>
      <c r="DZ1072" s="53">
        <v>-3.6563999999999998E-4</v>
      </c>
      <c r="EA1072" s="53">
        <v>5.9754700000000001E-3</v>
      </c>
      <c r="EB1072" s="53">
        <v>-1.4281000000000001E-3</v>
      </c>
      <c r="EC1072" s="53">
        <v>7.0933200000000002E-3</v>
      </c>
      <c r="ED1072" s="53">
        <v>6.2652300000000001E-3</v>
      </c>
      <c r="EE1072" s="53">
        <v>5.0162000000000002E-3</v>
      </c>
      <c r="EF1072" s="53">
        <v>1.975501E-2</v>
      </c>
      <c r="EG1072" s="53">
        <v>1.541786E-2</v>
      </c>
      <c r="EH1072" s="53">
        <v>1.669381E-2</v>
      </c>
      <c r="EI1072" s="53">
        <v>1.8473409999999999E-2</v>
      </c>
      <c r="EJ1072" s="53">
        <v>7.0158900000000003E-3</v>
      </c>
      <c r="EK1072" s="53">
        <v>5.4392099999999999E-3</v>
      </c>
      <c r="EL1072" s="53">
        <v>4.2972000000000003E-4</v>
      </c>
      <c r="EM1072" s="53">
        <v>6.6185599999999999E-3</v>
      </c>
      <c r="EN1072" s="53">
        <v>7.3797999999999995E-4</v>
      </c>
      <c r="EO1072" s="53">
        <v>-2.2594500000000001E-3</v>
      </c>
      <c r="EP1072" s="53">
        <v>-1.08216E-3</v>
      </c>
      <c r="EQ1072" s="53">
        <v>1.99832E-3</v>
      </c>
      <c r="ER1072" s="53">
        <v>3.8812199999999999E-3</v>
      </c>
      <c r="ES1072" s="53">
        <v>7.1434699999999999E-3</v>
      </c>
      <c r="ET1072" s="53">
        <v>1.2391279999999999E-2</v>
      </c>
      <c r="EU1072" s="53">
        <v>7.9879400000000007E-3</v>
      </c>
      <c r="EV1072" s="53">
        <v>5.8160699999999996E-3</v>
      </c>
      <c r="EW1072" s="53">
        <v>57.547739999999997</v>
      </c>
      <c r="EX1072" s="53">
        <v>56.921880000000002</v>
      </c>
      <c r="EY1072" s="53">
        <v>56.328989999999997</v>
      </c>
      <c r="EZ1072" s="53">
        <v>55.644970000000001</v>
      </c>
      <c r="FA1072" s="53">
        <v>55.31597</v>
      </c>
      <c r="FB1072" s="53">
        <v>54.714410000000001</v>
      </c>
      <c r="FC1072" s="53">
        <v>54.668399999999998</v>
      </c>
      <c r="FD1072" s="53">
        <v>54.578989999999997</v>
      </c>
      <c r="FE1072" s="53">
        <v>56.566839999999999</v>
      </c>
      <c r="FF1072" s="53">
        <v>60.204859999999996</v>
      </c>
      <c r="FG1072" s="53">
        <v>65.168400000000005</v>
      </c>
      <c r="FH1072" s="53">
        <v>70.605900000000005</v>
      </c>
      <c r="FI1072" s="53">
        <v>75.750870000000006</v>
      </c>
      <c r="FJ1072" s="53">
        <v>80.318569999999994</v>
      </c>
      <c r="FK1072" s="53">
        <v>83.184899999999999</v>
      </c>
      <c r="FL1072" s="53">
        <v>83.301220000000001</v>
      </c>
      <c r="FM1072" s="53">
        <v>81.927090000000007</v>
      </c>
      <c r="FN1072" s="53">
        <v>79.005210000000005</v>
      </c>
      <c r="FO1072" s="53">
        <v>74.703130000000002</v>
      </c>
      <c r="FP1072" s="53">
        <v>69.9375</v>
      </c>
      <c r="FQ1072" s="53">
        <v>66.148439999999994</v>
      </c>
      <c r="FR1072" s="53">
        <v>63.401040000000002</v>
      </c>
      <c r="FS1072" s="53">
        <v>61.796880000000002</v>
      </c>
      <c r="FT1072" s="53">
        <v>60.223959999999998</v>
      </c>
      <c r="FU1072" s="53">
        <v>64</v>
      </c>
      <c r="FV1072" s="53">
        <v>108.3242</v>
      </c>
      <c r="FW1072" s="53">
        <v>11.36022</v>
      </c>
      <c r="FX1072" s="53">
        <v>1</v>
      </c>
    </row>
    <row r="1073" spans="1:180" x14ac:dyDescent="0.3">
      <c r="A1073" t="s">
        <v>174</v>
      </c>
      <c r="B1073" t="s">
        <v>252</v>
      </c>
      <c r="C1073" t="s">
        <v>0</v>
      </c>
      <c r="D1073" t="s">
        <v>248</v>
      </c>
      <c r="E1073" t="s">
        <v>187</v>
      </c>
      <c r="F1073" t="s">
        <v>233</v>
      </c>
      <c r="G1073" t="s">
        <v>242</v>
      </c>
      <c r="H1073" s="53">
        <v>27</v>
      </c>
      <c r="I1073" s="53">
        <v>1.0644900000000001E-2</v>
      </c>
      <c r="J1073" s="53">
        <v>8.9331299999999992E-3</v>
      </c>
      <c r="K1073" s="53">
        <v>1.5802389999999999E-2</v>
      </c>
      <c r="L1073" s="53">
        <v>6.7811599999999996E-3</v>
      </c>
      <c r="M1073" s="53">
        <v>2.2469299999999998E-3</v>
      </c>
      <c r="N1073" s="53">
        <v>-4.6145400000000003E-3</v>
      </c>
      <c r="O1073" s="53">
        <v>8.4851300000000004E-3</v>
      </c>
      <c r="P1073" s="53">
        <v>2.4939619999999999E-2</v>
      </c>
      <c r="Q1073" s="53">
        <v>9.9522499999999993E-3</v>
      </c>
      <c r="R1073" s="53">
        <v>-1.94842E-3</v>
      </c>
      <c r="S1073" s="53">
        <v>7.9026700000000005E-3</v>
      </c>
      <c r="T1073" s="53">
        <v>2.5947800000000001E-3</v>
      </c>
      <c r="U1073" s="53">
        <v>7.52755E-3</v>
      </c>
      <c r="V1073" s="53">
        <v>7.3492699999999998E-3</v>
      </c>
      <c r="W1073" s="53">
        <v>5.2061499999999997E-3</v>
      </c>
      <c r="X1073" s="53">
        <v>1.793573E-2</v>
      </c>
      <c r="Y1073" s="53">
        <v>1.8690660000000001E-2</v>
      </c>
      <c r="Z1073" s="53">
        <v>1.278198E-2</v>
      </c>
      <c r="AA1073" s="53">
        <v>1.0672350000000001E-2</v>
      </c>
      <c r="AB1073" s="53">
        <v>1.048107E-2</v>
      </c>
      <c r="AC1073" s="53">
        <v>1.5724829999999999E-2</v>
      </c>
      <c r="AD1073" s="53">
        <v>1.532442E-2</v>
      </c>
      <c r="AE1073" s="53">
        <v>1.9221539999999999E-2</v>
      </c>
      <c r="AF1073" s="53">
        <v>2.1977770000000001E-2</v>
      </c>
      <c r="AG1073" s="53">
        <v>-7.9975619999999997E-2</v>
      </c>
      <c r="AH1073" s="53">
        <v>-8.3094470000000004E-2</v>
      </c>
      <c r="AI1073" s="53">
        <v>-7.7116270000000001E-2</v>
      </c>
      <c r="AJ1073" s="53">
        <v>-8.5080020000000006E-2</v>
      </c>
      <c r="AK1073" s="53">
        <v>-8.7768330000000006E-2</v>
      </c>
      <c r="AL1073" s="53">
        <v>-9.8912340000000001E-2</v>
      </c>
      <c r="AM1073" s="53">
        <v>-8.8253330000000005E-2</v>
      </c>
      <c r="AN1073" s="53">
        <v>-7.8610529999999998E-2</v>
      </c>
      <c r="AO1073" s="53">
        <v>-8.8537989999999997E-2</v>
      </c>
      <c r="AP1073" s="53">
        <v>-0.10065035999999999</v>
      </c>
      <c r="AQ1073" s="53">
        <v>-8.3158079999999995E-2</v>
      </c>
      <c r="AR1073" s="53">
        <v>-9.1651070000000001E-2</v>
      </c>
      <c r="AS1073" s="53">
        <v>-8.1886760000000003E-2</v>
      </c>
      <c r="AT1073" s="53">
        <v>-7.5760300000000003E-2</v>
      </c>
      <c r="AU1073" s="53">
        <v>-7.8199130000000006E-2</v>
      </c>
      <c r="AV1073" s="53">
        <v>-6.4946180000000006E-2</v>
      </c>
      <c r="AW1073" s="53">
        <v>-6.2054400000000003E-2</v>
      </c>
      <c r="AX1073" s="53">
        <v>-6.7740759999999997E-2</v>
      </c>
      <c r="AY1073" s="53">
        <v>-6.4956089999999994E-2</v>
      </c>
      <c r="AZ1073" s="53">
        <v>-6.6230239999999996E-2</v>
      </c>
      <c r="BA1073" s="53">
        <v>-6.5146190000000007E-2</v>
      </c>
      <c r="BB1073" s="53">
        <v>-6.4863039999999997E-2</v>
      </c>
      <c r="BC1073" s="53">
        <v>-7.2147559999999999E-2</v>
      </c>
      <c r="BD1073" s="53">
        <v>-6.6890069999999996E-2</v>
      </c>
      <c r="BE1073" s="53">
        <v>-4.9704650000000003E-2</v>
      </c>
      <c r="BF1073" s="53">
        <v>-5.2473529999999997E-2</v>
      </c>
      <c r="BG1073" s="53">
        <v>-4.6284859999999997E-2</v>
      </c>
      <c r="BH1073" s="53">
        <v>-5.4542970000000003E-2</v>
      </c>
      <c r="BI1073" s="53">
        <v>-5.9144339999999997E-2</v>
      </c>
      <c r="BJ1073" s="53">
        <v>-7.0164660000000004E-2</v>
      </c>
      <c r="BK1073" s="53">
        <v>-5.8856440000000003E-2</v>
      </c>
      <c r="BL1073" s="53">
        <v>-4.6068720000000001E-2</v>
      </c>
      <c r="BM1073" s="53">
        <v>-5.896179E-2</v>
      </c>
      <c r="BN1073" s="53">
        <v>-7.3323470000000002E-2</v>
      </c>
      <c r="BO1073" s="53">
        <v>-5.9665839999999998E-2</v>
      </c>
      <c r="BP1073" s="53">
        <v>-6.6236450000000002E-2</v>
      </c>
      <c r="BQ1073" s="53">
        <v>-5.813575E-2</v>
      </c>
      <c r="BR1073" s="53">
        <v>-5.217931E-2</v>
      </c>
      <c r="BS1073" s="53">
        <v>-5.3387499999999997E-2</v>
      </c>
      <c r="BT1073" s="53">
        <v>-3.9596310000000003E-2</v>
      </c>
      <c r="BU1073" s="53">
        <v>-3.7660520000000003E-2</v>
      </c>
      <c r="BV1073" s="53">
        <v>-4.3218140000000002E-2</v>
      </c>
      <c r="BW1073" s="53">
        <v>-4.2047750000000002E-2</v>
      </c>
      <c r="BX1073" s="53">
        <v>-4.2372720000000003E-2</v>
      </c>
      <c r="BY1073" s="53">
        <v>-4.195306E-2</v>
      </c>
      <c r="BZ1073" s="53">
        <v>-4.3252190000000003E-2</v>
      </c>
      <c r="CA1073" s="53">
        <v>-4.1333790000000002E-2</v>
      </c>
      <c r="CB1073" s="53">
        <v>-3.6258650000000003E-2</v>
      </c>
      <c r="CC1073" s="53">
        <v>-2.8739069999999999E-2</v>
      </c>
      <c r="CD1073" s="53">
        <v>-3.1265540000000001E-2</v>
      </c>
      <c r="CE1073" s="53">
        <v>-2.4931120000000001E-2</v>
      </c>
      <c r="CF1073" s="53">
        <v>-3.339309E-2</v>
      </c>
      <c r="CG1073" s="53">
        <v>-3.9319420000000001E-2</v>
      </c>
      <c r="CH1073" s="53">
        <v>-5.0254130000000001E-2</v>
      </c>
      <c r="CI1073" s="53">
        <v>-3.8496250000000003E-2</v>
      </c>
      <c r="CJ1073" s="53">
        <v>-2.353038E-2</v>
      </c>
      <c r="CK1073" s="53">
        <v>-3.8477400000000002E-2</v>
      </c>
      <c r="CL1073" s="53">
        <v>-5.4396949999999999E-2</v>
      </c>
      <c r="CM1073" s="53">
        <v>-4.3395209999999997E-2</v>
      </c>
      <c r="CN1073" s="53">
        <v>-4.8634370000000003E-2</v>
      </c>
      <c r="CO1073" s="53">
        <v>-4.168587E-2</v>
      </c>
      <c r="CP1073" s="53">
        <v>-3.5847200000000003E-2</v>
      </c>
      <c r="CQ1073" s="53">
        <v>-3.620309E-2</v>
      </c>
      <c r="CR1073" s="53">
        <v>-2.2039059999999999E-2</v>
      </c>
      <c r="CS1073" s="53">
        <v>-2.07654E-2</v>
      </c>
      <c r="CT1073" s="53">
        <v>-2.6233880000000001E-2</v>
      </c>
      <c r="CU1073" s="53">
        <v>-2.61815E-2</v>
      </c>
      <c r="CV1073" s="53">
        <v>-2.584908E-2</v>
      </c>
      <c r="CW1073" s="53">
        <v>-2.5889539999999999E-2</v>
      </c>
      <c r="CX1073" s="53">
        <v>-2.8284549999999999E-2</v>
      </c>
      <c r="CY1073" s="53">
        <v>-1.9992269999999999E-2</v>
      </c>
      <c r="CZ1073" s="53">
        <v>-1.504343E-2</v>
      </c>
      <c r="DA1073" s="53">
        <v>-7.7734900000000001E-3</v>
      </c>
      <c r="DB1073" s="53">
        <v>-1.005758E-2</v>
      </c>
      <c r="DC1073" s="53">
        <v>-3.5773799999999998E-3</v>
      </c>
      <c r="DD1073" s="53">
        <v>-1.2243209999999999E-2</v>
      </c>
      <c r="DE1073" s="53">
        <v>-1.9494520000000001E-2</v>
      </c>
      <c r="DF1073" s="53">
        <v>-3.034357E-2</v>
      </c>
      <c r="DG1073" s="53">
        <v>-1.8136039999999999E-2</v>
      </c>
      <c r="DH1073" s="53">
        <v>-9.9201999999999992E-4</v>
      </c>
      <c r="DI1073" s="53">
        <v>-1.7993019999999998E-2</v>
      </c>
      <c r="DJ1073" s="53">
        <v>-3.5470439999999999E-2</v>
      </c>
      <c r="DK1073" s="53">
        <v>-2.7124579999999999E-2</v>
      </c>
      <c r="DL1073" s="53">
        <v>-3.1032290000000001E-2</v>
      </c>
      <c r="DM1073" s="53">
        <v>-2.523599E-2</v>
      </c>
      <c r="DN1073" s="53">
        <v>-1.9515069999999999E-2</v>
      </c>
      <c r="DO1073" s="53">
        <v>-1.9018630000000002E-2</v>
      </c>
      <c r="DP1073" s="53">
        <v>-4.4818100000000001E-3</v>
      </c>
      <c r="DQ1073" s="53">
        <v>-3.8702699999999999E-3</v>
      </c>
      <c r="DR1073" s="53">
        <v>-9.2496100000000001E-3</v>
      </c>
      <c r="DS1073" s="53">
        <v>-1.031526E-2</v>
      </c>
      <c r="DT1073" s="53">
        <v>-9.3254299999999991E-3</v>
      </c>
      <c r="DU1073" s="53">
        <v>-9.8260299999999995E-3</v>
      </c>
      <c r="DV1073" s="53">
        <v>-1.3316939999999999E-2</v>
      </c>
      <c r="DW1073" s="53">
        <v>1.34925E-3</v>
      </c>
      <c r="DX1073" s="53">
        <v>6.1717999999999999E-3</v>
      </c>
      <c r="DY1073" s="53">
        <v>2.2497489999999998E-2</v>
      </c>
      <c r="DZ1073" s="53">
        <v>2.0563359999999999E-2</v>
      </c>
      <c r="EA1073" s="53">
        <v>2.725402E-2</v>
      </c>
      <c r="EB1073" s="53">
        <v>1.8293859999999999E-2</v>
      </c>
      <c r="EC1073" s="53">
        <v>9.1294800000000006E-3</v>
      </c>
      <c r="ED1073" s="53">
        <v>-1.59589E-3</v>
      </c>
      <c r="EE1073" s="53">
        <v>1.1260859999999999E-2</v>
      </c>
      <c r="EF1073" s="53">
        <v>3.1549769999999998E-2</v>
      </c>
      <c r="EG1073" s="53">
        <v>1.158318E-2</v>
      </c>
      <c r="EH1073" s="53">
        <v>-8.1435599999999993E-3</v>
      </c>
      <c r="EI1073" s="53">
        <v>-3.6323599999999998E-3</v>
      </c>
      <c r="EJ1073" s="53">
        <v>-5.6176799999999999E-3</v>
      </c>
      <c r="EK1073" s="53">
        <v>-1.4849799999999999E-3</v>
      </c>
      <c r="EL1073" s="53">
        <v>4.0659299999999997E-3</v>
      </c>
      <c r="EM1073" s="53">
        <v>5.7929799999999997E-3</v>
      </c>
      <c r="EN1073" s="53">
        <v>2.0868069999999999E-2</v>
      </c>
      <c r="EO1073" s="53">
        <v>2.0523610000000001E-2</v>
      </c>
      <c r="EP1073" s="53">
        <v>1.527299E-2</v>
      </c>
      <c r="EQ1073" s="53">
        <v>1.259308E-2</v>
      </c>
      <c r="ER1073" s="53">
        <v>1.4532089999999999E-2</v>
      </c>
      <c r="ES1073" s="53">
        <v>1.336712E-2</v>
      </c>
      <c r="ET1073" s="53">
        <v>8.2939199999999998E-3</v>
      </c>
      <c r="EU1073" s="53">
        <v>3.216302E-2</v>
      </c>
      <c r="EV1073" s="53">
        <v>3.6803210000000003E-2</v>
      </c>
      <c r="EW1073" s="53">
        <v>59.425780000000003</v>
      </c>
      <c r="EX1073" s="53">
        <v>58.765630000000002</v>
      </c>
      <c r="EY1073" s="53">
        <v>57.790039999999998</v>
      </c>
      <c r="EZ1073" s="53">
        <v>57.16113</v>
      </c>
      <c r="FA1073" s="53">
        <v>56.571289999999998</v>
      </c>
      <c r="FB1073" s="53">
        <v>56.334960000000002</v>
      </c>
      <c r="FC1073" s="53">
        <v>56.467770000000002</v>
      </c>
      <c r="FD1073" s="53">
        <v>59.042969999999997</v>
      </c>
      <c r="FE1073" s="53">
        <v>62.75</v>
      </c>
      <c r="FF1073" s="53">
        <v>66.842770000000002</v>
      </c>
      <c r="FG1073" s="53">
        <v>71.086910000000003</v>
      </c>
      <c r="FH1073" s="53">
        <v>75.627930000000006</v>
      </c>
      <c r="FI1073" s="53">
        <v>79.398439999999994</v>
      </c>
      <c r="FJ1073" s="53">
        <v>81.884770000000003</v>
      </c>
      <c r="FK1073" s="53">
        <v>82.853520000000003</v>
      </c>
      <c r="FL1073" s="53">
        <v>82.166989999999998</v>
      </c>
      <c r="FM1073" s="53">
        <v>80.9375</v>
      </c>
      <c r="FN1073" s="53">
        <v>79.367189999999994</v>
      </c>
      <c r="FO1073" s="53">
        <v>76.674800000000005</v>
      </c>
      <c r="FP1073" s="53">
        <v>72.708979999999997</v>
      </c>
      <c r="FQ1073" s="53">
        <v>68.150390000000002</v>
      </c>
      <c r="FR1073" s="53">
        <v>64.596680000000006</v>
      </c>
      <c r="FS1073" s="53">
        <v>62.572270000000003</v>
      </c>
      <c r="FT1073" s="53">
        <v>61.50488</v>
      </c>
      <c r="FU1073" s="53">
        <v>64</v>
      </c>
      <c r="FV1073" s="53">
        <v>113.673</v>
      </c>
      <c r="FW1073" s="53">
        <v>12.264849999999999</v>
      </c>
      <c r="FX1073" s="53">
        <v>1</v>
      </c>
    </row>
    <row r="1074" spans="1:180" x14ac:dyDescent="0.3">
      <c r="A1074" t="s">
        <v>174</v>
      </c>
      <c r="B1074" t="s">
        <v>252</v>
      </c>
      <c r="C1074" t="s">
        <v>0</v>
      </c>
      <c r="D1074" t="s">
        <v>248</v>
      </c>
      <c r="E1074" t="s">
        <v>187</v>
      </c>
      <c r="F1074" t="s">
        <v>234</v>
      </c>
      <c r="G1074" t="s">
        <v>242</v>
      </c>
      <c r="H1074" s="53">
        <v>91</v>
      </c>
      <c r="I1074" s="53">
        <v>0.22479767</v>
      </c>
      <c r="J1074" s="53">
        <v>0.22977600000000001</v>
      </c>
      <c r="K1074" s="53">
        <v>0.23223173</v>
      </c>
      <c r="L1074" s="53">
        <v>0.23385898999999999</v>
      </c>
      <c r="M1074" s="53">
        <v>0.22423265000000001</v>
      </c>
      <c r="N1074" s="53">
        <v>0.21143368000000001</v>
      </c>
      <c r="O1074" s="53">
        <v>0.19728418</v>
      </c>
      <c r="P1074" s="53">
        <v>0.22795045</v>
      </c>
      <c r="Q1074" s="53">
        <v>0.25048587</v>
      </c>
      <c r="R1074" s="53">
        <v>0.27046256000000002</v>
      </c>
      <c r="S1074" s="53">
        <v>0.25870435000000003</v>
      </c>
      <c r="T1074" s="53">
        <v>0.24913953</v>
      </c>
      <c r="U1074" s="53">
        <v>0.23988355</v>
      </c>
      <c r="V1074" s="53">
        <v>0.22975461999999999</v>
      </c>
      <c r="W1074" s="53">
        <v>0.23217631</v>
      </c>
      <c r="X1074" s="53">
        <v>0.23533000000000001</v>
      </c>
      <c r="Y1074" s="53">
        <v>0.24125146</v>
      </c>
      <c r="Z1074" s="53">
        <v>0.24261774</v>
      </c>
      <c r="AA1074" s="53">
        <v>0.24061829000000001</v>
      </c>
      <c r="AB1074" s="53">
        <v>0.24419377</v>
      </c>
      <c r="AC1074" s="53">
        <v>0.23942382000000001</v>
      </c>
      <c r="AD1074" s="53">
        <v>0.22616658000000001</v>
      </c>
      <c r="AE1074" s="53">
        <v>0.20974498999999999</v>
      </c>
      <c r="AF1074" s="53">
        <v>0.21203209000000001</v>
      </c>
      <c r="AG1074" s="53">
        <v>-5.4907129999999998E-2</v>
      </c>
      <c r="AH1074" s="53">
        <v>-5.2363680000000003E-2</v>
      </c>
      <c r="AI1074" s="53">
        <v>-5.5188109999999999E-2</v>
      </c>
      <c r="AJ1074" s="53">
        <v>-4.5286920000000001E-2</v>
      </c>
      <c r="AK1074" s="53">
        <v>-5.4419170000000003E-2</v>
      </c>
      <c r="AL1074" s="53">
        <v>-7.109443E-2</v>
      </c>
      <c r="AM1074" s="53">
        <v>-9.1630630000000005E-2</v>
      </c>
      <c r="AN1074" s="53">
        <v>-6.7975129999999995E-2</v>
      </c>
      <c r="AO1074" s="53">
        <v>-6.6997849999999998E-2</v>
      </c>
      <c r="AP1074" s="53">
        <v>-4.8407690000000003E-2</v>
      </c>
      <c r="AQ1074" s="53">
        <v>-6.4937460000000002E-2</v>
      </c>
      <c r="AR1074" s="53">
        <v>-7.1758740000000001E-2</v>
      </c>
      <c r="AS1074" s="53">
        <v>-7.2653510000000004E-2</v>
      </c>
      <c r="AT1074" s="53">
        <v>-8.091508E-2</v>
      </c>
      <c r="AU1074" s="53">
        <v>-7.8235609999999997E-2</v>
      </c>
      <c r="AV1074" s="53">
        <v>-6.4432249999999996E-2</v>
      </c>
      <c r="AW1074" s="53">
        <v>-4.8721489999999999E-2</v>
      </c>
      <c r="AX1074" s="53">
        <v>-3.8571210000000002E-2</v>
      </c>
      <c r="AY1074" s="53">
        <v>-3.4505729999999998E-2</v>
      </c>
      <c r="AZ1074" s="53">
        <v>-2.7819969999999999E-2</v>
      </c>
      <c r="BA1074" s="53">
        <v>-3.1934280000000002E-2</v>
      </c>
      <c r="BB1074" s="53">
        <v>-4.4051079999999999E-2</v>
      </c>
      <c r="BC1074" s="53">
        <v>-4.941802E-2</v>
      </c>
      <c r="BD1074" s="53">
        <v>-4.583926E-2</v>
      </c>
      <c r="BE1074" s="53">
        <v>-2.5712639999999998E-2</v>
      </c>
      <c r="BF1074" s="53">
        <v>-2.2214089999999999E-2</v>
      </c>
      <c r="BG1074" s="53">
        <v>-2.6159399999999999E-2</v>
      </c>
      <c r="BH1074" s="53">
        <v>-1.5756050000000001E-2</v>
      </c>
      <c r="BI1074" s="53">
        <v>-2.56417E-2</v>
      </c>
      <c r="BJ1074" s="53">
        <v>-4.185208E-2</v>
      </c>
      <c r="BK1074" s="53">
        <v>-6.248302E-2</v>
      </c>
      <c r="BL1074" s="53">
        <v>-4.0854689999999999E-2</v>
      </c>
      <c r="BM1074" s="53">
        <v>-3.3516219999999999E-2</v>
      </c>
      <c r="BN1074" s="53">
        <v>-1.3862889999999999E-2</v>
      </c>
      <c r="BO1074" s="53">
        <v>-3.0589689999999999E-2</v>
      </c>
      <c r="BP1074" s="53">
        <v>-4.0602630000000001E-2</v>
      </c>
      <c r="BQ1074" s="53">
        <v>-3.970601E-2</v>
      </c>
      <c r="BR1074" s="53">
        <v>-4.8907720000000002E-2</v>
      </c>
      <c r="BS1074" s="53">
        <v>-4.8647950000000002E-2</v>
      </c>
      <c r="BT1074" s="53">
        <v>-3.8031910000000002E-2</v>
      </c>
      <c r="BU1074" s="53">
        <v>-2.1589480000000001E-2</v>
      </c>
      <c r="BV1074" s="53">
        <v>-1.209764E-2</v>
      </c>
      <c r="BW1074" s="53">
        <v>-9.0595599999999995E-3</v>
      </c>
      <c r="BX1074" s="53">
        <v>-1.93921E-3</v>
      </c>
      <c r="BY1074" s="53">
        <v>-5.7054499999999999E-3</v>
      </c>
      <c r="BZ1074" s="53">
        <v>-1.7979410000000001E-2</v>
      </c>
      <c r="CA1074" s="53">
        <v>-2.42939E-2</v>
      </c>
      <c r="CB1074" s="53">
        <v>-1.9331560000000001E-2</v>
      </c>
      <c r="CC1074" s="53">
        <v>-5.4926300000000001E-3</v>
      </c>
      <c r="CD1074" s="53">
        <v>-1.3325800000000001E-3</v>
      </c>
      <c r="CE1074" s="53">
        <v>-6.0541900000000001E-3</v>
      </c>
      <c r="CF1074" s="53">
        <v>4.6969400000000001E-3</v>
      </c>
      <c r="CG1074" s="53">
        <v>-5.7105000000000003E-3</v>
      </c>
      <c r="CH1074" s="53">
        <v>-2.1598909999999999E-2</v>
      </c>
      <c r="CI1074" s="53">
        <v>-4.2295480000000003E-2</v>
      </c>
      <c r="CJ1074" s="53">
        <v>-2.2071150000000001E-2</v>
      </c>
      <c r="CK1074" s="53">
        <v>-1.032693E-2</v>
      </c>
      <c r="CL1074" s="53">
        <v>1.0062720000000001E-2</v>
      </c>
      <c r="CM1074" s="53">
        <v>-6.80052E-3</v>
      </c>
      <c r="CN1074" s="53">
        <v>-1.9023999999999999E-2</v>
      </c>
      <c r="CO1074" s="53">
        <v>-1.6886680000000001E-2</v>
      </c>
      <c r="CP1074" s="53">
        <v>-2.6739519999999999E-2</v>
      </c>
      <c r="CQ1074" s="53">
        <v>-2.8155630000000001E-2</v>
      </c>
      <c r="CR1074" s="53">
        <v>-1.974712E-2</v>
      </c>
      <c r="CS1074" s="53">
        <v>-2.7979200000000002E-3</v>
      </c>
      <c r="CT1074" s="53">
        <v>6.2378700000000004E-3</v>
      </c>
      <c r="CU1074" s="53">
        <v>8.5643899999999999E-3</v>
      </c>
      <c r="CV1074" s="53">
        <v>1.598573E-2</v>
      </c>
      <c r="CW1074" s="53">
        <v>1.2460560000000001E-2</v>
      </c>
      <c r="CX1074" s="53">
        <v>7.7760000000000001E-5</v>
      </c>
      <c r="CY1074" s="53">
        <v>-6.8929999999999998E-3</v>
      </c>
      <c r="CZ1074" s="53">
        <v>-9.724E-4</v>
      </c>
      <c r="DA1074" s="53">
        <v>1.472738E-2</v>
      </c>
      <c r="DB1074" s="53">
        <v>1.9548940000000001E-2</v>
      </c>
      <c r="DC1074" s="53">
        <v>1.4051009999999999E-2</v>
      </c>
      <c r="DD1074" s="53">
        <v>2.5149930000000001E-2</v>
      </c>
      <c r="DE1074" s="53">
        <v>1.4220689999999999E-2</v>
      </c>
      <c r="DF1074" s="53">
        <v>-1.3457499999999999E-3</v>
      </c>
      <c r="DG1074" s="53">
        <v>-2.2107950000000001E-2</v>
      </c>
      <c r="DH1074" s="53">
        <v>-3.2876099999999998E-3</v>
      </c>
      <c r="DI1074" s="53">
        <v>1.286234E-2</v>
      </c>
      <c r="DJ1074" s="53">
        <v>3.3988329999999997E-2</v>
      </c>
      <c r="DK1074" s="53">
        <v>1.6988639999999999E-2</v>
      </c>
      <c r="DL1074" s="53">
        <v>2.55463E-3</v>
      </c>
      <c r="DM1074" s="53">
        <v>5.9326500000000002E-3</v>
      </c>
      <c r="DN1074" s="53">
        <v>-4.5713200000000002E-3</v>
      </c>
      <c r="DO1074" s="53">
        <v>-7.6632999999999996E-3</v>
      </c>
      <c r="DP1074" s="53">
        <v>-1.46232E-3</v>
      </c>
      <c r="DQ1074" s="53">
        <v>1.599362E-2</v>
      </c>
      <c r="DR1074" s="53">
        <v>2.4573390000000001E-2</v>
      </c>
      <c r="DS1074" s="53">
        <v>2.6188329999999999E-2</v>
      </c>
      <c r="DT1074" s="53">
        <v>3.3910679999999999E-2</v>
      </c>
      <c r="DU1074" s="53">
        <v>3.0626569999999999E-2</v>
      </c>
      <c r="DV1074" s="53">
        <v>1.8134919999999999E-2</v>
      </c>
      <c r="DW1074" s="53">
        <v>1.0507890000000001E-2</v>
      </c>
      <c r="DX1074" s="53">
        <v>1.7386749999999999E-2</v>
      </c>
      <c r="DY1074" s="53">
        <v>4.392186E-2</v>
      </c>
      <c r="DZ1074" s="53">
        <v>4.9698529999999998E-2</v>
      </c>
      <c r="EA1074" s="53">
        <v>4.3079729999999997E-2</v>
      </c>
      <c r="EB1074" s="53">
        <v>5.4680810000000003E-2</v>
      </c>
      <c r="EC1074" s="53">
        <v>4.2998160000000001E-2</v>
      </c>
      <c r="ED1074" s="53">
        <v>2.7896600000000001E-2</v>
      </c>
      <c r="EE1074" s="53">
        <v>7.0396399999999998E-3</v>
      </c>
      <c r="EF1074" s="53">
        <v>2.3832829999999999E-2</v>
      </c>
      <c r="EG1074" s="53">
        <v>4.634398E-2</v>
      </c>
      <c r="EH1074" s="53">
        <v>6.8533120000000003E-2</v>
      </c>
      <c r="EI1074" s="53">
        <v>5.1336409999999999E-2</v>
      </c>
      <c r="EJ1074" s="53">
        <v>3.3710749999999998E-2</v>
      </c>
      <c r="EK1074" s="53">
        <v>3.8880150000000002E-2</v>
      </c>
      <c r="EL1074" s="53">
        <v>2.7436039999999998E-2</v>
      </c>
      <c r="EM1074" s="53">
        <v>2.192436E-2</v>
      </c>
      <c r="EN1074" s="53">
        <v>2.4938020000000002E-2</v>
      </c>
      <c r="EO1074" s="53">
        <v>4.312564E-2</v>
      </c>
      <c r="EP1074" s="53">
        <v>5.1046950000000001E-2</v>
      </c>
      <c r="EQ1074" s="53">
        <v>5.1634510000000002E-2</v>
      </c>
      <c r="ER1074" s="53">
        <v>5.9791440000000001E-2</v>
      </c>
      <c r="ES1074" s="53">
        <v>5.68554E-2</v>
      </c>
      <c r="ET1074" s="53">
        <v>4.4206589999999997E-2</v>
      </c>
      <c r="EU1074" s="53">
        <v>3.5632009999999999E-2</v>
      </c>
      <c r="EV1074" s="53">
        <v>4.3894450000000002E-2</v>
      </c>
      <c r="EW1074" s="53">
        <v>71.999080000000006</v>
      </c>
      <c r="EX1074" s="53">
        <v>70.424019999999999</v>
      </c>
      <c r="EY1074" s="53">
        <v>68.900729999999996</v>
      </c>
      <c r="EZ1074" s="53">
        <v>67.546260000000004</v>
      </c>
      <c r="FA1074" s="53">
        <v>66.192089999999993</v>
      </c>
      <c r="FB1074" s="53">
        <v>65.036460000000005</v>
      </c>
      <c r="FC1074" s="53">
        <v>65.382050000000007</v>
      </c>
      <c r="FD1074" s="53">
        <v>68.216909999999999</v>
      </c>
      <c r="FE1074" s="53">
        <v>71.702510000000004</v>
      </c>
      <c r="FF1074" s="53">
        <v>75.693629999999999</v>
      </c>
      <c r="FG1074" s="53">
        <v>79.514399999999995</v>
      </c>
      <c r="FH1074" s="53">
        <v>83.136340000000004</v>
      </c>
      <c r="FI1074" s="53">
        <v>86.172489999999996</v>
      </c>
      <c r="FJ1074" s="53">
        <v>88.416049999999998</v>
      </c>
      <c r="FK1074" s="53">
        <v>90.200980000000001</v>
      </c>
      <c r="FL1074" s="53">
        <v>91.228859999999997</v>
      </c>
      <c r="FM1074" s="53">
        <v>91.383579999999995</v>
      </c>
      <c r="FN1074" s="53">
        <v>90.63664</v>
      </c>
      <c r="FO1074" s="53">
        <v>88.748769999999993</v>
      </c>
      <c r="FP1074" s="53">
        <v>85.86336</v>
      </c>
      <c r="FQ1074" s="53">
        <v>81.821079999999995</v>
      </c>
      <c r="FR1074" s="53">
        <v>78.363050000000001</v>
      </c>
      <c r="FS1074" s="53">
        <v>75.702820000000003</v>
      </c>
      <c r="FT1074" s="53">
        <v>73.411460000000005</v>
      </c>
      <c r="FU1074" s="53">
        <v>204</v>
      </c>
      <c r="FV1074" s="53">
        <v>565.01829999999995</v>
      </c>
      <c r="FW1074" s="53">
        <v>24.59843</v>
      </c>
      <c r="FX1074" s="53">
        <v>1</v>
      </c>
    </row>
    <row r="1075" spans="1:180" x14ac:dyDescent="0.3">
      <c r="A1075" t="s">
        <v>174</v>
      </c>
      <c r="B1075" t="s">
        <v>252</v>
      </c>
      <c r="C1075" t="s">
        <v>0</v>
      </c>
      <c r="D1075" t="s">
        <v>227</v>
      </c>
      <c r="E1075" t="s">
        <v>187</v>
      </c>
      <c r="F1075" t="s">
        <v>234</v>
      </c>
      <c r="G1075" t="s">
        <v>242</v>
      </c>
      <c r="H1075" s="53">
        <v>91</v>
      </c>
      <c r="I1075" s="53">
        <v>0.17044919</v>
      </c>
      <c r="J1075" s="53">
        <v>0.17010902999999999</v>
      </c>
      <c r="K1075" s="53">
        <v>0.17634062</v>
      </c>
      <c r="L1075" s="53">
        <v>0.17644973</v>
      </c>
      <c r="M1075" s="53">
        <v>0.17622177</v>
      </c>
      <c r="N1075" s="53">
        <v>0.17419466</v>
      </c>
      <c r="O1075" s="53">
        <v>0.21051922000000001</v>
      </c>
      <c r="P1075" s="53">
        <v>0.23353293999999999</v>
      </c>
      <c r="Q1075" s="53">
        <v>0.26060825999999998</v>
      </c>
      <c r="R1075" s="53">
        <v>0.25117401</v>
      </c>
      <c r="S1075" s="53">
        <v>0.23001996999999999</v>
      </c>
      <c r="T1075" s="53">
        <v>0.21426387</v>
      </c>
      <c r="U1075" s="53">
        <v>0.20387949</v>
      </c>
      <c r="V1075" s="53">
        <v>0.19955845</v>
      </c>
      <c r="W1075" s="53">
        <v>0.20432148</v>
      </c>
      <c r="X1075" s="53">
        <v>0.20893755</v>
      </c>
      <c r="Y1075" s="53">
        <v>0.20437043999999999</v>
      </c>
      <c r="Z1075" s="53">
        <v>0.21251649</v>
      </c>
      <c r="AA1075" s="53">
        <v>0.21487539</v>
      </c>
      <c r="AB1075" s="53">
        <v>0.22454558999999999</v>
      </c>
      <c r="AC1075" s="53">
        <v>0.22136823999999999</v>
      </c>
      <c r="AD1075" s="53">
        <v>0.20734414000000001</v>
      </c>
      <c r="AE1075" s="53">
        <v>0.19614530999999999</v>
      </c>
      <c r="AF1075" s="53">
        <v>0.19493893000000001</v>
      </c>
      <c r="AG1075" s="53">
        <v>-0.13537268999999999</v>
      </c>
      <c r="AH1075" s="53">
        <v>-0.13616130000000001</v>
      </c>
      <c r="AI1075" s="53">
        <v>-0.13796518999999999</v>
      </c>
      <c r="AJ1075" s="53">
        <v>-0.13284325999999999</v>
      </c>
      <c r="AK1075" s="53">
        <v>-0.12988166000000001</v>
      </c>
      <c r="AL1075" s="53">
        <v>-0.13531618000000001</v>
      </c>
      <c r="AM1075" s="53">
        <v>-0.12333922</v>
      </c>
      <c r="AN1075" s="53">
        <v>-0.13249609000000001</v>
      </c>
      <c r="AO1075" s="53">
        <v>-0.12291006</v>
      </c>
      <c r="AP1075" s="53">
        <v>-0.13902907</v>
      </c>
      <c r="AQ1075" s="53">
        <v>-0.16554019</v>
      </c>
      <c r="AR1075" s="53">
        <v>-0.18177968999999999</v>
      </c>
      <c r="AS1075" s="53">
        <v>-0.18175939999999999</v>
      </c>
      <c r="AT1075" s="53">
        <v>-0.18605395999999999</v>
      </c>
      <c r="AU1075" s="53">
        <v>-0.17967067</v>
      </c>
      <c r="AV1075" s="53">
        <v>-0.16374048999999999</v>
      </c>
      <c r="AW1075" s="53">
        <v>-0.15962792000000001</v>
      </c>
      <c r="AX1075" s="53">
        <v>-0.14322071</v>
      </c>
      <c r="AY1075" s="53">
        <v>-0.14161874999999999</v>
      </c>
      <c r="AZ1075" s="53">
        <v>-0.12460621</v>
      </c>
      <c r="BA1075" s="53">
        <v>-0.12269057</v>
      </c>
      <c r="BB1075" s="53">
        <v>-0.13500724</v>
      </c>
      <c r="BC1075" s="53">
        <v>-0.13615601999999999</v>
      </c>
      <c r="BD1075" s="53">
        <v>-0.13105183000000001</v>
      </c>
      <c r="BE1075" s="53">
        <v>-8.8919440000000002E-2</v>
      </c>
      <c r="BF1075" s="53">
        <v>-8.9615479999999997E-2</v>
      </c>
      <c r="BG1075" s="53">
        <v>-9.1096460000000004E-2</v>
      </c>
      <c r="BH1075" s="53">
        <v>-8.6029750000000002E-2</v>
      </c>
      <c r="BI1075" s="53">
        <v>-8.3126829999999999E-2</v>
      </c>
      <c r="BJ1075" s="53">
        <v>-8.901713E-2</v>
      </c>
      <c r="BK1075" s="53">
        <v>-7.6891319999999999E-2</v>
      </c>
      <c r="BL1075" s="53">
        <v>-7.9410410000000001E-2</v>
      </c>
      <c r="BM1075" s="53">
        <v>-6.661947E-2</v>
      </c>
      <c r="BN1075" s="53">
        <v>-8.0880629999999995E-2</v>
      </c>
      <c r="BO1075" s="53">
        <v>-0.10976429</v>
      </c>
      <c r="BP1075" s="53">
        <v>-0.1291998</v>
      </c>
      <c r="BQ1075" s="53">
        <v>-0.12997812</v>
      </c>
      <c r="BR1075" s="53">
        <v>-0.13259191000000001</v>
      </c>
      <c r="BS1075" s="53">
        <v>-0.12649036</v>
      </c>
      <c r="BT1075" s="53">
        <v>-0.11327908</v>
      </c>
      <c r="BU1075" s="53">
        <v>-0.10698579</v>
      </c>
      <c r="BV1075" s="53">
        <v>-9.0250670000000005E-2</v>
      </c>
      <c r="BW1075" s="53">
        <v>-8.8726899999999997E-2</v>
      </c>
      <c r="BX1075" s="53">
        <v>-7.1836179999999999E-2</v>
      </c>
      <c r="BY1075" s="53">
        <v>-6.9651450000000004E-2</v>
      </c>
      <c r="BZ1075" s="53">
        <v>-8.2355250000000005E-2</v>
      </c>
      <c r="CA1075" s="53">
        <v>-8.3839869999999997E-2</v>
      </c>
      <c r="CB1075" s="53">
        <v>-7.9076729999999998E-2</v>
      </c>
      <c r="CC1075" s="53">
        <v>-5.6746079999999997E-2</v>
      </c>
      <c r="CD1075" s="53">
        <v>-5.7377999999999998E-2</v>
      </c>
      <c r="CE1075" s="53">
        <v>-5.8635390000000003E-2</v>
      </c>
      <c r="CF1075" s="53">
        <v>-5.3606889999999997E-2</v>
      </c>
      <c r="CG1075" s="53">
        <v>-5.0744570000000003E-2</v>
      </c>
      <c r="CH1075" s="53">
        <v>-5.6950550000000003E-2</v>
      </c>
      <c r="CI1075" s="53">
        <v>-4.4721669999999998E-2</v>
      </c>
      <c r="CJ1075" s="53">
        <v>-4.2643460000000001E-2</v>
      </c>
      <c r="CK1075" s="53">
        <v>-2.7632750000000001E-2</v>
      </c>
      <c r="CL1075" s="53">
        <v>-4.060718E-2</v>
      </c>
      <c r="CM1075" s="53">
        <v>-7.1134139999999998E-2</v>
      </c>
      <c r="CN1075" s="53">
        <v>-9.2783050000000006E-2</v>
      </c>
      <c r="CO1075" s="53">
        <v>-9.4114660000000003E-2</v>
      </c>
      <c r="CP1075" s="53">
        <v>-9.5564289999999996E-2</v>
      </c>
      <c r="CQ1075" s="53">
        <v>-8.9657829999999994E-2</v>
      </c>
      <c r="CR1075" s="53">
        <v>-7.8329720000000005E-2</v>
      </c>
      <c r="CS1075" s="53">
        <v>-7.0525969999999993E-2</v>
      </c>
      <c r="CT1075" s="53">
        <v>-5.3563760000000002E-2</v>
      </c>
      <c r="CU1075" s="53">
        <v>-5.2094210000000002E-2</v>
      </c>
      <c r="CV1075" s="53">
        <v>-3.5287829999999999E-2</v>
      </c>
      <c r="CW1075" s="53">
        <v>-3.2916729999999998E-2</v>
      </c>
      <c r="CX1075" s="53">
        <v>-4.5888669999999999E-2</v>
      </c>
      <c r="CY1075" s="53">
        <v>-4.7605880000000003E-2</v>
      </c>
      <c r="CZ1075" s="53">
        <v>-4.3078940000000003E-2</v>
      </c>
      <c r="DA1075" s="53">
        <v>-2.4572719999999999E-2</v>
      </c>
      <c r="DB1075" s="53">
        <v>-2.514052E-2</v>
      </c>
      <c r="DC1075" s="53">
        <v>-2.6174289999999999E-2</v>
      </c>
      <c r="DD1075" s="53">
        <v>-2.118403E-2</v>
      </c>
      <c r="DE1075" s="53">
        <v>-1.8362320000000001E-2</v>
      </c>
      <c r="DF1075" s="53">
        <v>-2.488396E-2</v>
      </c>
      <c r="DG1075" s="53">
        <v>-1.2552020000000001E-2</v>
      </c>
      <c r="DH1075" s="53">
        <v>-5.8765199999999997E-3</v>
      </c>
      <c r="DI1075" s="53">
        <v>1.135397E-2</v>
      </c>
      <c r="DJ1075" s="53">
        <v>-3.3373000000000002E-4</v>
      </c>
      <c r="DK1075" s="53">
        <v>-3.2503949999999997E-2</v>
      </c>
      <c r="DL1075" s="53">
        <v>-5.6366359999999997E-2</v>
      </c>
      <c r="DM1075" s="53">
        <v>-5.8251169999999998E-2</v>
      </c>
      <c r="DN1075" s="53">
        <v>-5.8536699999999997E-2</v>
      </c>
      <c r="DO1075" s="53">
        <v>-5.2825299999999999E-2</v>
      </c>
      <c r="DP1075" s="53">
        <v>-4.338032E-2</v>
      </c>
      <c r="DQ1075" s="53">
        <v>-3.406617E-2</v>
      </c>
      <c r="DR1075" s="53">
        <v>-1.687686E-2</v>
      </c>
      <c r="DS1075" s="53">
        <v>-1.546149E-2</v>
      </c>
      <c r="DT1075" s="53">
        <v>1.2605100000000001E-3</v>
      </c>
      <c r="DU1075" s="53">
        <v>3.8180100000000002E-3</v>
      </c>
      <c r="DV1075" s="53">
        <v>-9.4220899999999993E-3</v>
      </c>
      <c r="DW1075" s="53">
        <v>-1.1371890000000001E-2</v>
      </c>
      <c r="DX1075" s="53">
        <v>-7.0811499999999996E-3</v>
      </c>
      <c r="DY1075" s="53">
        <v>2.1880500000000001E-2</v>
      </c>
      <c r="DZ1075" s="53">
        <v>2.1405270000000001E-2</v>
      </c>
      <c r="EA1075" s="53">
        <v>2.069437E-2</v>
      </c>
      <c r="EB1075" s="53">
        <v>2.562944E-2</v>
      </c>
      <c r="EC1075" s="53">
        <v>2.8392529999999999E-2</v>
      </c>
      <c r="ED1075" s="53">
        <v>2.1415090000000001E-2</v>
      </c>
      <c r="EE1075" s="53">
        <v>3.3895840000000003E-2</v>
      </c>
      <c r="EF1075" s="53">
        <v>4.720912E-2</v>
      </c>
      <c r="EG1075" s="53">
        <v>6.7644599999999999E-2</v>
      </c>
      <c r="EH1075" s="53">
        <v>5.781472E-2</v>
      </c>
      <c r="EI1075" s="53">
        <v>2.327191E-2</v>
      </c>
      <c r="EJ1075" s="53">
        <v>-3.7864399999999999E-3</v>
      </c>
      <c r="EK1075" s="53">
        <v>-6.4699800000000002E-3</v>
      </c>
      <c r="EL1075" s="53">
        <v>-5.0746899999999998E-3</v>
      </c>
      <c r="EM1075" s="53">
        <v>3.5502E-4</v>
      </c>
      <c r="EN1075" s="53">
        <v>7.0810500000000002E-3</v>
      </c>
      <c r="EO1075" s="53">
        <v>1.8575990000000001E-2</v>
      </c>
      <c r="EP1075" s="53">
        <v>3.6093199999999999E-2</v>
      </c>
      <c r="EQ1075" s="53">
        <v>3.7430310000000001E-2</v>
      </c>
      <c r="ER1075" s="53">
        <v>5.4030519999999999E-2</v>
      </c>
      <c r="ES1075" s="53">
        <v>5.6857129999999999E-2</v>
      </c>
      <c r="ET1075" s="53">
        <v>4.3229869999999997E-2</v>
      </c>
      <c r="EU1075" s="53">
        <v>4.0944250000000001E-2</v>
      </c>
      <c r="EV1075" s="53">
        <v>4.489394E-2</v>
      </c>
      <c r="EW1075" s="53">
        <v>69.24588</v>
      </c>
      <c r="EX1075" s="53">
        <v>67.687719999999999</v>
      </c>
      <c r="EY1075" s="53">
        <v>66.251559999999998</v>
      </c>
      <c r="EZ1075" s="53">
        <v>64.9512</v>
      </c>
      <c r="FA1075" s="53">
        <v>63.844250000000002</v>
      </c>
      <c r="FB1075" s="53">
        <v>62.880009999999999</v>
      </c>
      <c r="FC1075" s="53">
        <v>63.235289999999999</v>
      </c>
      <c r="FD1075" s="53">
        <v>65.773169999999993</v>
      </c>
      <c r="FE1075" s="53">
        <v>69.036869999999993</v>
      </c>
      <c r="FF1075" s="53">
        <v>72.597480000000004</v>
      </c>
      <c r="FG1075" s="53">
        <v>76.214349999999996</v>
      </c>
      <c r="FH1075" s="53">
        <v>79.584559999999996</v>
      </c>
      <c r="FI1075" s="53">
        <v>82.500439999999998</v>
      </c>
      <c r="FJ1075" s="53">
        <v>84.830219999999997</v>
      </c>
      <c r="FK1075" s="53">
        <v>86.499440000000007</v>
      </c>
      <c r="FL1075" s="53">
        <v>87.474930000000001</v>
      </c>
      <c r="FM1075" s="53">
        <v>87.592250000000007</v>
      </c>
      <c r="FN1075" s="53">
        <v>86.92268</v>
      </c>
      <c r="FO1075" s="53">
        <v>85.197299999999998</v>
      </c>
      <c r="FP1075" s="53">
        <v>82.328209999999999</v>
      </c>
      <c r="FQ1075" s="53">
        <v>78.464799999999997</v>
      </c>
      <c r="FR1075" s="53">
        <v>75.297460000000001</v>
      </c>
      <c r="FS1075" s="53">
        <v>72.881240000000005</v>
      </c>
      <c r="FT1075" s="53">
        <v>70.949969999999993</v>
      </c>
      <c r="FU1075" s="53">
        <v>204</v>
      </c>
      <c r="FV1075" s="53">
        <v>565.01829999999995</v>
      </c>
      <c r="FW1075" s="53">
        <v>24.59843</v>
      </c>
      <c r="FX1075" s="53">
        <v>1</v>
      </c>
    </row>
    <row r="1076" spans="1:180" x14ac:dyDescent="0.3">
      <c r="A1076" t="s">
        <v>174</v>
      </c>
      <c r="B1076" t="s">
        <v>252</v>
      </c>
      <c r="C1076" t="s">
        <v>0</v>
      </c>
      <c r="D1076" t="s">
        <v>227</v>
      </c>
      <c r="E1076" t="s">
        <v>188</v>
      </c>
      <c r="F1076" t="s">
        <v>234</v>
      </c>
      <c r="G1076" t="s">
        <v>242</v>
      </c>
      <c r="H1076" s="53">
        <v>91</v>
      </c>
      <c r="I1076" s="53">
        <v>0.21803035000000001</v>
      </c>
      <c r="J1076" s="53">
        <v>0.21620590000000001</v>
      </c>
      <c r="K1076" s="53">
        <v>0.21478301999999999</v>
      </c>
      <c r="L1076" s="53">
        <v>0.20923621000000001</v>
      </c>
      <c r="M1076" s="53">
        <v>0.21699751</v>
      </c>
      <c r="N1076" s="53">
        <v>0.2189683</v>
      </c>
      <c r="O1076" s="53">
        <v>0.21566636</v>
      </c>
      <c r="P1076" s="53">
        <v>0.22382869999999999</v>
      </c>
      <c r="Q1076" s="53">
        <v>0.23494881000000001</v>
      </c>
      <c r="R1076" s="53">
        <v>0.24267570999999999</v>
      </c>
      <c r="S1076" s="53">
        <v>0.23188301</v>
      </c>
      <c r="T1076" s="53">
        <v>0.22593726</v>
      </c>
      <c r="U1076" s="53">
        <v>0.21069494</v>
      </c>
      <c r="V1076" s="53">
        <v>0.20776691999999999</v>
      </c>
      <c r="W1076" s="53">
        <v>0.20949865000000001</v>
      </c>
      <c r="X1076" s="53">
        <v>0.21574398</v>
      </c>
      <c r="Y1076" s="53">
        <v>0.22040946</v>
      </c>
      <c r="Z1076" s="53">
        <v>0.21698914</v>
      </c>
      <c r="AA1076" s="53">
        <v>0.22560256000000001</v>
      </c>
      <c r="AB1076" s="53">
        <v>0.23114928000000001</v>
      </c>
      <c r="AC1076" s="53">
        <v>0.23487910000000001</v>
      </c>
      <c r="AD1076" s="53">
        <v>0.22132993000000001</v>
      </c>
      <c r="AE1076" s="53">
        <v>0.21492289000000001</v>
      </c>
      <c r="AF1076" s="53">
        <v>0.21283589999999999</v>
      </c>
      <c r="AG1076" s="53">
        <v>-7.7088489999999996E-2</v>
      </c>
      <c r="AH1076" s="53">
        <v>-7.8980739999999994E-2</v>
      </c>
      <c r="AI1076" s="53">
        <v>-8.7390770000000007E-2</v>
      </c>
      <c r="AJ1076" s="53">
        <v>-8.7093210000000004E-2</v>
      </c>
      <c r="AK1076" s="53">
        <v>-7.4403010000000006E-2</v>
      </c>
      <c r="AL1076" s="53">
        <v>-7.4441690000000005E-2</v>
      </c>
      <c r="AM1076" s="53">
        <v>-9.926517E-2</v>
      </c>
      <c r="AN1076" s="53">
        <v>-0.12829288999999999</v>
      </c>
      <c r="AO1076" s="53">
        <v>-0.14307138</v>
      </c>
      <c r="AP1076" s="53">
        <v>-0.14118977999999999</v>
      </c>
      <c r="AQ1076" s="53">
        <v>-0.15404553000000001</v>
      </c>
      <c r="AR1076" s="53">
        <v>-0.16291001999999999</v>
      </c>
      <c r="AS1076" s="53">
        <v>-0.17389536</v>
      </c>
      <c r="AT1076" s="53">
        <v>-0.17525963</v>
      </c>
      <c r="AU1076" s="53">
        <v>-0.17515562000000001</v>
      </c>
      <c r="AV1076" s="53">
        <v>-0.16629131</v>
      </c>
      <c r="AW1076" s="53">
        <v>-0.14848860999999999</v>
      </c>
      <c r="AX1076" s="53">
        <v>-0.13772794999999999</v>
      </c>
      <c r="AY1076" s="53">
        <v>-0.11871313999999999</v>
      </c>
      <c r="AZ1076" s="53">
        <v>-0.11158975</v>
      </c>
      <c r="BA1076" s="53">
        <v>-0.10324214</v>
      </c>
      <c r="BB1076" s="53">
        <v>-0.12024503</v>
      </c>
      <c r="BC1076" s="53">
        <v>-0.11809670999999999</v>
      </c>
      <c r="BD1076" s="53">
        <v>-0.11382562</v>
      </c>
      <c r="BE1076" s="53">
        <v>-4.0158659999999999E-2</v>
      </c>
      <c r="BF1076" s="53">
        <v>-4.2027950000000001E-2</v>
      </c>
      <c r="BG1076" s="53">
        <v>-5.0264950000000003E-2</v>
      </c>
      <c r="BH1076" s="53">
        <v>-5.0620279999999997E-2</v>
      </c>
      <c r="BI1076" s="53">
        <v>-3.7993609999999997E-2</v>
      </c>
      <c r="BJ1076" s="53">
        <v>-3.8307840000000003E-2</v>
      </c>
      <c r="BK1076" s="53">
        <v>-6.5417219999999998E-2</v>
      </c>
      <c r="BL1076" s="53">
        <v>-8.5386580000000004E-2</v>
      </c>
      <c r="BM1076" s="53">
        <v>-9.414496E-2</v>
      </c>
      <c r="BN1076" s="53">
        <v>-9.3196290000000001E-2</v>
      </c>
      <c r="BO1076" s="53">
        <v>-0.10809845</v>
      </c>
      <c r="BP1076" s="53">
        <v>-0.11757009</v>
      </c>
      <c r="BQ1076" s="53">
        <v>-0.13011133999999999</v>
      </c>
      <c r="BR1076" s="53">
        <v>-0.13156543000000001</v>
      </c>
      <c r="BS1076" s="53">
        <v>-0.13183115000000001</v>
      </c>
      <c r="BT1076" s="53">
        <v>-0.12281096</v>
      </c>
      <c r="BU1076" s="53">
        <v>-0.10341195</v>
      </c>
      <c r="BV1076" s="53">
        <v>-9.2464459999999998E-2</v>
      </c>
      <c r="BW1076" s="53">
        <v>-7.2928000000000007E-2</v>
      </c>
      <c r="BX1076" s="53">
        <v>-6.5066750000000007E-2</v>
      </c>
      <c r="BY1076" s="53">
        <v>-5.6650239999999998E-2</v>
      </c>
      <c r="BZ1076" s="53">
        <v>-7.4293769999999995E-2</v>
      </c>
      <c r="CA1076" s="53">
        <v>-7.2386309999999995E-2</v>
      </c>
      <c r="CB1076" s="53">
        <v>-6.8181900000000004E-2</v>
      </c>
      <c r="CC1076" s="53">
        <v>-1.4581159999999999E-2</v>
      </c>
      <c r="CD1076" s="53">
        <v>-1.6434560000000001E-2</v>
      </c>
      <c r="CE1076" s="53">
        <v>-2.4551739999999999E-2</v>
      </c>
      <c r="CF1076" s="53">
        <v>-2.535923E-2</v>
      </c>
      <c r="CG1076" s="53">
        <v>-1.2776569999999999E-2</v>
      </c>
      <c r="CH1076" s="53">
        <v>-1.3281650000000001E-2</v>
      </c>
      <c r="CI1076" s="53">
        <v>-4.1974209999999998E-2</v>
      </c>
      <c r="CJ1076" s="53">
        <v>-5.5669829999999997E-2</v>
      </c>
      <c r="CK1076" s="53">
        <v>-6.0258659999999999E-2</v>
      </c>
      <c r="CL1076" s="53">
        <v>-5.9956120000000002E-2</v>
      </c>
      <c r="CM1076" s="53">
        <v>-7.6275620000000002E-2</v>
      </c>
      <c r="CN1076" s="53">
        <v>-8.6167770000000005E-2</v>
      </c>
      <c r="CO1076" s="53">
        <v>-9.9786689999999997E-2</v>
      </c>
      <c r="CP1076" s="53">
        <v>-0.10130301999999999</v>
      </c>
      <c r="CQ1076" s="53">
        <v>-0.10182481</v>
      </c>
      <c r="CR1076" s="53">
        <v>-9.2696689999999998E-2</v>
      </c>
      <c r="CS1076" s="53">
        <v>-7.2191959999999999E-2</v>
      </c>
      <c r="CT1076" s="53">
        <v>-6.1115019999999999E-2</v>
      </c>
      <c r="CU1076" s="53">
        <v>-4.1217339999999998E-2</v>
      </c>
      <c r="CV1076" s="53">
        <v>-3.2845020000000003E-2</v>
      </c>
      <c r="CW1076" s="53">
        <v>-2.4380829999999999E-2</v>
      </c>
      <c r="CX1076" s="53">
        <v>-4.2468069999999997E-2</v>
      </c>
      <c r="CY1076" s="53">
        <v>-4.072742E-2</v>
      </c>
      <c r="CZ1076" s="53">
        <v>-3.6569160000000003E-2</v>
      </c>
      <c r="DA1076" s="53">
        <v>1.099634E-2</v>
      </c>
      <c r="DB1076" s="53">
        <v>9.1588199999999998E-3</v>
      </c>
      <c r="DC1076" s="53">
        <v>1.16149E-3</v>
      </c>
      <c r="DD1076" s="53">
        <v>-9.8200000000000002E-5</v>
      </c>
      <c r="DE1076" s="53">
        <v>1.244046E-2</v>
      </c>
      <c r="DF1076" s="53">
        <v>1.1744539999999999E-2</v>
      </c>
      <c r="DG1076" s="53">
        <v>-1.8531189999999999E-2</v>
      </c>
      <c r="DH1076" s="53">
        <v>-2.595308E-2</v>
      </c>
      <c r="DI1076" s="53">
        <v>-2.6372360000000001E-2</v>
      </c>
      <c r="DJ1076" s="53">
        <v>-2.6715969999999999E-2</v>
      </c>
      <c r="DK1076" s="53">
        <v>-4.4452789999999999E-2</v>
      </c>
      <c r="DL1076" s="53">
        <v>-5.476549E-2</v>
      </c>
      <c r="DM1076" s="53">
        <v>-6.9462029999999994E-2</v>
      </c>
      <c r="DN1076" s="53">
        <v>-7.1040519999999996E-2</v>
      </c>
      <c r="DO1076" s="53">
        <v>-7.1818510000000002E-2</v>
      </c>
      <c r="DP1076" s="53">
        <v>-6.2582330000000005E-2</v>
      </c>
      <c r="DQ1076" s="53">
        <v>-4.0971979999999998E-2</v>
      </c>
      <c r="DR1076" s="53">
        <v>-2.9765610000000001E-2</v>
      </c>
      <c r="DS1076" s="53">
        <v>-9.50668E-3</v>
      </c>
      <c r="DT1076" s="53">
        <v>-6.2328999999999998E-4</v>
      </c>
      <c r="DU1076" s="53">
        <v>7.8885799999999992E-3</v>
      </c>
      <c r="DV1076" s="53">
        <v>-1.064237E-2</v>
      </c>
      <c r="DW1076" s="53">
        <v>-9.06853E-3</v>
      </c>
      <c r="DX1076" s="53">
        <v>-4.9564300000000004E-3</v>
      </c>
      <c r="DY1076" s="53">
        <v>4.792619E-2</v>
      </c>
      <c r="DZ1076" s="53">
        <v>4.6111609999999997E-2</v>
      </c>
      <c r="EA1076" s="53">
        <v>3.8287290000000002E-2</v>
      </c>
      <c r="EB1076" s="53">
        <v>3.6374730000000001E-2</v>
      </c>
      <c r="EC1076" s="53">
        <v>4.8849860000000002E-2</v>
      </c>
      <c r="ED1076" s="53">
        <v>4.787839E-2</v>
      </c>
      <c r="EE1076" s="53">
        <v>1.531678E-2</v>
      </c>
      <c r="EF1076" s="53">
        <v>1.695319E-2</v>
      </c>
      <c r="EG1076" s="53">
        <v>2.2554080000000001E-2</v>
      </c>
      <c r="EH1076" s="53">
        <v>2.1277520000000001E-2</v>
      </c>
      <c r="EI1076" s="53">
        <v>1.4943300000000001E-3</v>
      </c>
      <c r="EJ1076" s="53">
        <v>-9.4255699999999994E-3</v>
      </c>
      <c r="EK1076" s="53">
        <v>-2.5678010000000001E-2</v>
      </c>
      <c r="EL1076" s="53">
        <v>-2.734634E-2</v>
      </c>
      <c r="EM1076" s="53">
        <v>-2.849411E-2</v>
      </c>
      <c r="EN1076" s="53">
        <v>-1.9102009999999999E-2</v>
      </c>
      <c r="EO1076" s="53">
        <v>4.1047200000000001E-3</v>
      </c>
      <c r="EP1076" s="53">
        <v>1.549796E-2</v>
      </c>
      <c r="EQ1076" s="53">
        <v>3.6278489999999997E-2</v>
      </c>
      <c r="ER1076" s="53">
        <v>4.5899759999999998E-2</v>
      </c>
      <c r="ES1076" s="53">
        <v>5.4480470000000003E-2</v>
      </c>
      <c r="ET1076" s="53">
        <v>3.5308890000000002E-2</v>
      </c>
      <c r="EU1076" s="53">
        <v>3.664187E-2</v>
      </c>
      <c r="EV1076" s="53">
        <v>4.0687340000000002E-2</v>
      </c>
      <c r="EW1076" s="53">
        <v>73.440809999999999</v>
      </c>
      <c r="EX1076" s="53">
        <v>71.807029999999997</v>
      </c>
      <c r="EY1076" s="53">
        <v>70.325469999999996</v>
      </c>
      <c r="EZ1076" s="53">
        <v>69.024990000000003</v>
      </c>
      <c r="FA1076" s="53">
        <v>67.936840000000004</v>
      </c>
      <c r="FB1076" s="53">
        <v>66.936840000000004</v>
      </c>
      <c r="FC1076" s="53">
        <v>66.831779999999995</v>
      </c>
      <c r="FD1076" s="53">
        <v>68.834109999999995</v>
      </c>
      <c r="FE1076" s="53">
        <v>72.045410000000004</v>
      </c>
      <c r="FF1076" s="53">
        <v>75.744799999999998</v>
      </c>
      <c r="FG1076" s="53">
        <v>79.930070000000001</v>
      </c>
      <c r="FH1076" s="53">
        <v>84.048450000000003</v>
      </c>
      <c r="FI1076" s="53">
        <v>87.378360000000001</v>
      </c>
      <c r="FJ1076" s="53">
        <v>89.857699999999994</v>
      </c>
      <c r="FK1076" s="53">
        <v>91.612070000000003</v>
      </c>
      <c r="FL1076" s="53">
        <v>92.592460000000003</v>
      </c>
      <c r="FM1076" s="53">
        <v>92.795010000000005</v>
      </c>
      <c r="FN1076" s="53">
        <v>92.131569999999996</v>
      </c>
      <c r="FO1076" s="53">
        <v>90.356179999999995</v>
      </c>
      <c r="FP1076" s="53">
        <v>87.295940000000002</v>
      </c>
      <c r="FQ1076" s="53">
        <v>83.380459999999999</v>
      </c>
      <c r="FR1076" s="53">
        <v>80.258110000000002</v>
      </c>
      <c r="FS1076" s="53">
        <v>77.648030000000006</v>
      </c>
      <c r="FT1076" s="53">
        <v>75.457149999999999</v>
      </c>
      <c r="FU1076" s="53">
        <v>203.96770000000001</v>
      </c>
      <c r="FV1076" s="53">
        <v>548.85919999999999</v>
      </c>
      <c r="FW1076" s="53">
        <v>25.447790000000001</v>
      </c>
      <c r="FX1076" s="53">
        <v>1</v>
      </c>
    </row>
    <row r="1077" spans="1:180" x14ac:dyDescent="0.3">
      <c r="A1077" t="s">
        <v>174</v>
      </c>
      <c r="B1077" t="s">
        <v>252</v>
      </c>
      <c r="C1077" t="s">
        <v>0</v>
      </c>
      <c r="D1077" t="s">
        <v>227</v>
      </c>
      <c r="E1077" t="s">
        <v>189</v>
      </c>
      <c r="F1077" t="s">
        <v>234</v>
      </c>
      <c r="G1077" t="s">
        <v>242</v>
      </c>
      <c r="H1077" s="53">
        <v>91</v>
      </c>
      <c r="I1077" s="53">
        <v>0.19572661999999999</v>
      </c>
      <c r="J1077" s="53">
        <v>0.19455881999999999</v>
      </c>
      <c r="K1077" s="53">
        <v>0.19140784999999999</v>
      </c>
      <c r="L1077" s="53">
        <v>0.19693119000000001</v>
      </c>
      <c r="M1077" s="53">
        <v>0.19128255</v>
      </c>
      <c r="N1077" s="53">
        <v>0.19980279000000001</v>
      </c>
      <c r="O1077" s="53">
        <v>0.17078034</v>
      </c>
      <c r="P1077" s="53">
        <v>0.18558240000000001</v>
      </c>
      <c r="Q1077" s="53">
        <v>0.21097231</v>
      </c>
      <c r="R1077" s="53">
        <v>0.22325458000000001</v>
      </c>
      <c r="S1077" s="53">
        <v>0.22796456000000001</v>
      </c>
      <c r="T1077" s="53">
        <v>0.22917567</v>
      </c>
      <c r="U1077" s="53">
        <v>0.20865781</v>
      </c>
      <c r="V1077" s="53">
        <v>0.20932302</v>
      </c>
      <c r="W1077" s="53">
        <v>0.20560666999999999</v>
      </c>
      <c r="X1077" s="53">
        <v>0.19650293999999999</v>
      </c>
      <c r="Y1077" s="53">
        <v>0.19067566999999999</v>
      </c>
      <c r="Z1077" s="53">
        <v>0.19592746</v>
      </c>
      <c r="AA1077" s="53">
        <v>0.20365744999999999</v>
      </c>
      <c r="AB1077" s="53">
        <v>0.20770868000000001</v>
      </c>
      <c r="AC1077" s="53">
        <v>0.20288696000000001</v>
      </c>
      <c r="AD1077" s="53">
        <v>0.19835361000000001</v>
      </c>
      <c r="AE1077" s="53">
        <v>0.18684475</v>
      </c>
      <c r="AF1077" s="53">
        <v>0.1845591</v>
      </c>
      <c r="AG1077" s="53">
        <v>-4.793675E-2</v>
      </c>
      <c r="AH1077" s="53">
        <v>-5.2606279999999998E-2</v>
      </c>
      <c r="AI1077" s="53">
        <v>-6.1113389999999997E-2</v>
      </c>
      <c r="AJ1077" s="53">
        <v>-5.020554E-2</v>
      </c>
      <c r="AK1077" s="53">
        <v>-5.501031E-2</v>
      </c>
      <c r="AL1077" s="53">
        <v>-4.6106260000000003E-2</v>
      </c>
      <c r="AM1077" s="53">
        <v>-9.2679129999999998E-2</v>
      </c>
      <c r="AN1077" s="53">
        <v>-9.3049140000000002E-2</v>
      </c>
      <c r="AO1077" s="53">
        <v>-8.4575639999999994E-2</v>
      </c>
      <c r="AP1077" s="53">
        <v>-8.141371E-2</v>
      </c>
      <c r="AQ1077" s="53">
        <v>-8.1289589999999995E-2</v>
      </c>
      <c r="AR1077" s="53">
        <v>-8.5408999999999999E-2</v>
      </c>
      <c r="AS1077" s="53">
        <v>-0.10280197000000001</v>
      </c>
      <c r="AT1077" s="53">
        <v>-9.4091090000000002E-2</v>
      </c>
      <c r="AU1077" s="53">
        <v>-9.5156879999999999E-2</v>
      </c>
      <c r="AV1077" s="53">
        <v>-0.10180134</v>
      </c>
      <c r="AW1077" s="53">
        <v>-9.7460089999999999E-2</v>
      </c>
      <c r="AX1077" s="53">
        <v>-8.0114619999999998E-2</v>
      </c>
      <c r="AY1077" s="53">
        <v>-6.4815750000000005E-2</v>
      </c>
      <c r="AZ1077" s="53">
        <v>-5.7697659999999998E-2</v>
      </c>
      <c r="BA1077" s="53">
        <v>-6.7997559999999999E-2</v>
      </c>
      <c r="BB1077" s="53">
        <v>-7.3819590000000004E-2</v>
      </c>
      <c r="BC1077" s="53">
        <v>-7.7882489999999999E-2</v>
      </c>
      <c r="BD1077" s="53">
        <v>-7.8524380000000005E-2</v>
      </c>
      <c r="BE1077" s="53">
        <v>-2.0938680000000001E-2</v>
      </c>
      <c r="BF1077" s="53">
        <v>-2.5440259999999999E-2</v>
      </c>
      <c r="BG1077" s="53">
        <v>-3.3645889999999998E-2</v>
      </c>
      <c r="BH1077" s="53">
        <v>-2.331486E-2</v>
      </c>
      <c r="BI1077" s="53">
        <v>-2.8263529999999999E-2</v>
      </c>
      <c r="BJ1077" s="53">
        <v>-2.0437400000000001E-2</v>
      </c>
      <c r="BK1077" s="53">
        <v>-6.3359120000000005E-2</v>
      </c>
      <c r="BL1077" s="53">
        <v>-6.4145170000000001E-2</v>
      </c>
      <c r="BM1077" s="53">
        <v>-5.5310640000000001E-2</v>
      </c>
      <c r="BN1077" s="53">
        <v>-5.0193559999999998E-2</v>
      </c>
      <c r="BO1077" s="53">
        <v>-4.896271E-2</v>
      </c>
      <c r="BP1077" s="53">
        <v>-5.366075E-2</v>
      </c>
      <c r="BQ1077" s="53">
        <v>-7.1362339999999996E-2</v>
      </c>
      <c r="BR1077" s="53">
        <v>-6.3071959999999996E-2</v>
      </c>
      <c r="BS1077" s="53">
        <v>-6.3852999999999993E-2</v>
      </c>
      <c r="BT1077" s="53">
        <v>-7.0072659999999995E-2</v>
      </c>
      <c r="BU1077" s="53">
        <v>-6.5756980000000007E-2</v>
      </c>
      <c r="BV1077" s="53">
        <v>-4.899995E-2</v>
      </c>
      <c r="BW1077" s="53">
        <v>-3.3640629999999998E-2</v>
      </c>
      <c r="BX1077" s="53">
        <v>-2.634295E-2</v>
      </c>
      <c r="BY1077" s="53">
        <v>-3.5910480000000002E-2</v>
      </c>
      <c r="BZ1077" s="53">
        <v>-4.1513080000000001E-2</v>
      </c>
      <c r="CA1077" s="53">
        <v>-4.6050679999999997E-2</v>
      </c>
      <c r="CB1077" s="53">
        <v>-4.6745410000000001E-2</v>
      </c>
      <c r="CC1077" s="53">
        <v>-2.2399E-3</v>
      </c>
      <c r="CD1077" s="53">
        <v>-6.6251499999999998E-3</v>
      </c>
      <c r="CE1077" s="53">
        <v>-1.4622E-2</v>
      </c>
      <c r="CF1077" s="53">
        <v>-4.6904700000000004E-3</v>
      </c>
      <c r="CG1077" s="53">
        <v>-9.7387900000000006E-3</v>
      </c>
      <c r="CH1077" s="53">
        <v>-2.6592299999999998E-3</v>
      </c>
      <c r="CI1077" s="53">
        <v>-4.3052159999999999E-2</v>
      </c>
      <c r="CJ1077" s="53">
        <v>-4.4126369999999998E-2</v>
      </c>
      <c r="CK1077" s="53">
        <v>-3.5041790000000003E-2</v>
      </c>
      <c r="CL1077" s="53">
        <v>-2.857059E-2</v>
      </c>
      <c r="CM1077" s="53">
        <v>-2.6573220000000002E-2</v>
      </c>
      <c r="CN1077" s="53">
        <v>-3.1672020000000002E-2</v>
      </c>
      <c r="CO1077" s="53">
        <v>-4.9587329999999999E-2</v>
      </c>
      <c r="CP1077" s="53">
        <v>-4.1588199999999999E-2</v>
      </c>
      <c r="CQ1077" s="53">
        <v>-4.2172010000000003E-2</v>
      </c>
      <c r="CR1077" s="53">
        <v>-4.8097470000000003E-2</v>
      </c>
      <c r="CS1077" s="53">
        <v>-4.3799480000000002E-2</v>
      </c>
      <c r="CT1077" s="53">
        <v>-2.7450019999999999E-2</v>
      </c>
      <c r="CU1077" s="53">
        <v>-1.204884E-2</v>
      </c>
      <c r="CV1077" s="53">
        <v>-4.6267799999999996E-3</v>
      </c>
      <c r="CW1077" s="53">
        <v>-1.3687059999999999E-2</v>
      </c>
      <c r="CX1077" s="53">
        <v>-1.9137680000000001E-2</v>
      </c>
      <c r="CY1077" s="53">
        <v>-2.4004060000000001E-2</v>
      </c>
      <c r="CZ1077" s="53">
        <v>-2.473537E-2</v>
      </c>
      <c r="DA1077" s="53">
        <v>1.6458879999999999E-2</v>
      </c>
      <c r="DB1077" s="53">
        <v>1.218994E-2</v>
      </c>
      <c r="DC1077" s="53">
        <v>4.4019000000000003E-3</v>
      </c>
      <c r="DD1077" s="53">
        <v>1.3933930000000001E-2</v>
      </c>
      <c r="DE1077" s="53">
        <v>8.7859500000000007E-3</v>
      </c>
      <c r="DF1077" s="53">
        <v>1.5118940000000001E-2</v>
      </c>
      <c r="DG1077" s="53">
        <v>-2.27452E-2</v>
      </c>
      <c r="DH1077" s="53">
        <v>-2.4107569999999998E-2</v>
      </c>
      <c r="DI1077" s="53">
        <v>-1.477293E-2</v>
      </c>
      <c r="DJ1077" s="53">
        <v>-6.9476E-3</v>
      </c>
      <c r="DK1077" s="53">
        <v>-4.1837300000000001E-3</v>
      </c>
      <c r="DL1077" s="53">
        <v>-9.6832900000000006E-3</v>
      </c>
      <c r="DM1077" s="53">
        <v>-2.781233E-2</v>
      </c>
      <c r="DN1077" s="53">
        <v>-2.010443E-2</v>
      </c>
      <c r="DO1077" s="53">
        <v>-2.049103E-2</v>
      </c>
      <c r="DP1077" s="53">
        <v>-2.612227E-2</v>
      </c>
      <c r="DQ1077" s="53">
        <v>-2.184198E-2</v>
      </c>
      <c r="DR1077" s="53">
        <v>-5.9001000000000001E-3</v>
      </c>
      <c r="DS1077" s="53">
        <v>9.5429599999999996E-3</v>
      </c>
      <c r="DT1077" s="53">
        <v>1.7089389999999999E-2</v>
      </c>
      <c r="DU1077" s="53">
        <v>8.5363599999999998E-3</v>
      </c>
      <c r="DV1077" s="53">
        <v>3.23771E-3</v>
      </c>
      <c r="DW1077" s="53">
        <v>-1.95744E-3</v>
      </c>
      <c r="DX1077" s="53">
        <v>-2.7253500000000001E-3</v>
      </c>
      <c r="DY1077" s="53">
        <v>4.3456950000000001E-2</v>
      </c>
      <c r="DZ1077" s="53">
        <v>3.9355960000000002E-2</v>
      </c>
      <c r="EA1077" s="53">
        <v>3.1869389999999997E-2</v>
      </c>
      <c r="EB1077" s="53">
        <v>4.0824600000000003E-2</v>
      </c>
      <c r="EC1077" s="53">
        <v>3.5532719999999997E-2</v>
      </c>
      <c r="ED1077" s="53">
        <v>4.0787799999999999E-2</v>
      </c>
      <c r="EE1077" s="53">
        <v>6.5748400000000002E-3</v>
      </c>
      <c r="EF1077" s="53">
        <v>4.7964100000000001E-3</v>
      </c>
      <c r="EG1077" s="53">
        <v>1.4492069999999999E-2</v>
      </c>
      <c r="EH1077" s="53">
        <v>2.427255E-2</v>
      </c>
      <c r="EI1077" s="53">
        <v>2.8143149999999999E-2</v>
      </c>
      <c r="EJ1077" s="53">
        <v>2.206495E-2</v>
      </c>
      <c r="EK1077" s="53">
        <v>3.6273199999999998E-3</v>
      </c>
      <c r="EL1077" s="53">
        <v>1.0914709999999999E-2</v>
      </c>
      <c r="EM1077" s="53">
        <v>1.0812860000000001E-2</v>
      </c>
      <c r="EN1077" s="53">
        <v>5.60642E-3</v>
      </c>
      <c r="EO1077" s="53">
        <v>9.8611600000000008E-3</v>
      </c>
      <c r="EP1077" s="53">
        <v>2.5214569999999999E-2</v>
      </c>
      <c r="EQ1077" s="53">
        <v>4.0718079999999997E-2</v>
      </c>
      <c r="ER1077" s="53">
        <v>4.8444099999999997E-2</v>
      </c>
      <c r="ES1077" s="53">
        <v>4.0623439999999997E-2</v>
      </c>
      <c r="ET1077" s="53">
        <v>3.5544230000000003E-2</v>
      </c>
      <c r="EU1077" s="53">
        <v>2.9874370000000001E-2</v>
      </c>
      <c r="EV1077" s="53">
        <v>2.9053619999999999E-2</v>
      </c>
      <c r="EW1077" s="53">
        <v>71.731620000000007</v>
      </c>
      <c r="EX1077" s="53">
        <v>70.170680000000004</v>
      </c>
      <c r="EY1077" s="53">
        <v>68.878460000000004</v>
      </c>
      <c r="EZ1077" s="53">
        <v>67.687060000000002</v>
      </c>
      <c r="FA1077" s="53">
        <v>66.44641</v>
      </c>
      <c r="FB1077" s="53">
        <v>65.463570000000004</v>
      </c>
      <c r="FC1077" s="53">
        <v>64.815619999999996</v>
      </c>
      <c r="FD1077" s="53">
        <v>66.362300000000005</v>
      </c>
      <c r="FE1077" s="53">
        <v>69.556929999999994</v>
      </c>
      <c r="FF1077" s="53">
        <v>73.377009999999999</v>
      </c>
      <c r="FG1077" s="53">
        <v>77.683599999999998</v>
      </c>
      <c r="FH1077" s="53">
        <v>81.758470000000003</v>
      </c>
      <c r="FI1077" s="53">
        <v>85.125</v>
      </c>
      <c r="FJ1077" s="53">
        <v>87.781750000000002</v>
      </c>
      <c r="FK1077" s="53">
        <v>89.613860000000003</v>
      </c>
      <c r="FL1077" s="53">
        <v>90.699969999999993</v>
      </c>
      <c r="FM1077" s="53">
        <v>90.998769999999993</v>
      </c>
      <c r="FN1077" s="53">
        <v>90.074870000000004</v>
      </c>
      <c r="FO1077" s="53">
        <v>87.819850000000002</v>
      </c>
      <c r="FP1077" s="53">
        <v>84.293890000000005</v>
      </c>
      <c r="FQ1077" s="53">
        <v>80.524280000000005</v>
      </c>
      <c r="FR1077" s="53">
        <v>77.709000000000003</v>
      </c>
      <c r="FS1077" s="53">
        <v>75.406080000000003</v>
      </c>
      <c r="FT1077" s="53">
        <v>73.336119999999994</v>
      </c>
      <c r="FU1077" s="53">
        <v>204</v>
      </c>
      <c r="FV1077" s="53">
        <v>458.89389999999997</v>
      </c>
      <c r="FW1077" s="53">
        <v>21.249009999999998</v>
      </c>
      <c r="FX1077" s="53">
        <v>1</v>
      </c>
    </row>
    <row r="1078" spans="1:180" x14ac:dyDescent="0.3">
      <c r="A1078" t="s">
        <v>174</v>
      </c>
      <c r="B1078" t="s">
        <v>252</v>
      </c>
      <c r="C1078" t="s">
        <v>0</v>
      </c>
      <c r="D1078" t="s">
        <v>248</v>
      </c>
      <c r="E1078" t="s">
        <v>189</v>
      </c>
      <c r="F1078" t="s">
        <v>234</v>
      </c>
      <c r="G1078" t="s">
        <v>242</v>
      </c>
      <c r="H1078" s="53">
        <v>91</v>
      </c>
      <c r="I1078" s="53">
        <v>0.16685195999999999</v>
      </c>
      <c r="J1078" s="53">
        <v>0.16902722000000001</v>
      </c>
      <c r="K1078" s="53">
        <v>0.16723779999999999</v>
      </c>
      <c r="L1078" s="53">
        <v>0.16666686</v>
      </c>
      <c r="M1078" s="53">
        <v>0.16071036999999999</v>
      </c>
      <c r="N1078" s="53">
        <v>0.16793131</v>
      </c>
      <c r="O1078" s="53">
        <v>0.1532106</v>
      </c>
      <c r="P1078" s="53">
        <v>0.18087623999999999</v>
      </c>
      <c r="Q1078" s="53">
        <v>0.20717561000000001</v>
      </c>
      <c r="R1078" s="53">
        <v>0.22071504</v>
      </c>
      <c r="S1078" s="53">
        <v>0.21188066999999999</v>
      </c>
      <c r="T1078" s="53">
        <v>0.20965326000000001</v>
      </c>
      <c r="U1078" s="53">
        <v>0.19729927999999999</v>
      </c>
      <c r="V1078" s="53">
        <v>0.18753070999999999</v>
      </c>
      <c r="W1078" s="53">
        <v>0.18995403999999999</v>
      </c>
      <c r="X1078" s="53">
        <v>0.18544408000000001</v>
      </c>
      <c r="Y1078" s="53">
        <v>0.19211711000000001</v>
      </c>
      <c r="Z1078" s="53">
        <v>0.19071042999999999</v>
      </c>
      <c r="AA1078" s="53">
        <v>0.19697159</v>
      </c>
      <c r="AB1078" s="53">
        <v>0.20387248999999999</v>
      </c>
      <c r="AC1078" s="53">
        <v>0.20230929</v>
      </c>
      <c r="AD1078" s="53">
        <v>0.1960858</v>
      </c>
      <c r="AE1078" s="53">
        <v>0.18635853999999999</v>
      </c>
      <c r="AF1078" s="53">
        <v>0.17894877000000001</v>
      </c>
      <c r="AG1078" s="53">
        <v>-7.2016960000000005E-2</v>
      </c>
      <c r="AH1078" s="53">
        <v>-7.28882E-2</v>
      </c>
      <c r="AI1078" s="53">
        <v>-8.1194420000000003E-2</v>
      </c>
      <c r="AJ1078" s="53">
        <v>-7.5654579999999999E-2</v>
      </c>
      <c r="AK1078" s="53">
        <v>-8.2749639999999999E-2</v>
      </c>
      <c r="AL1078" s="53">
        <v>-7.3314969999999993E-2</v>
      </c>
      <c r="AM1078" s="53">
        <v>-8.1777879999999997E-2</v>
      </c>
      <c r="AN1078" s="53">
        <v>-4.9951219999999998E-2</v>
      </c>
      <c r="AO1078" s="53">
        <v>-3.394751E-2</v>
      </c>
      <c r="AP1078" s="53">
        <v>-2.613188E-2</v>
      </c>
      <c r="AQ1078" s="53">
        <v>-3.33199E-2</v>
      </c>
      <c r="AR1078" s="53">
        <v>-3.5160299999999998E-2</v>
      </c>
      <c r="AS1078" s="53">
        <v>-4.2509070000000003E-2</v>
      </c>
      <c r="AT1078" s="53">
        <v>-5.2646770000000002E-2</v>
      </c>
      <c r="AU1078" s="53">
        <v>-4.8341620000000002E-2</v>
      </c>
      <c r="AV1078" s="53">
        <v>-5.0564909999999998E-2</v>
      </c>
      <c r="AW1078" s="53">
        <v>-3.5039389999999997E-2</v>
      </c>
      <c r="AX1078" s="53">
        <v>-2.988435E-2</v>
      </c>
      <c r="AY1078" s="53">
        <v>-1.5933309999999999E-2</v>
      </c>
      <c r="AZ1078" s="53">
        <v>-2.89435E-3</v>
      </c>
      <c r="BA1078" s="53">
        <v>-5.9933199999999999E-3</v>
      </c>
      <c r="BB1078" s="53">
        <v>-1.0366E-2</v>
      </c>
      <c r="BC1078" s="53">
        <v>-2.021504E-2</v>
      </c>
      <c r="BD1078" s="53">
        <v>-2.3983529999999999E-2</v>
      </c>
      <c r="BE1078" s="53">
        <v>-4.0129100000000001E-2</v>
      </c>
      <c r="BF1078" s="53">
        <v>-4.0542540000000002E-2</v>
      </c>
      <c r="BG1078" s="53">
        <v>-4.8615289999999999E-2</v>
      </c>
      <c r="BH1078" s="53">
        <v>-4.3565420000000001E-2</v>
      </c>
      <c r="BI1078" s="53">
        <v>-5.0981470000000001E-2</v>
      </c>
      <c r="BJ1078" s="53">
        <v>-4.2228469999999997E-2</v>
      </c>
      <c r="BK1078" s="53">
        <v>-5.2488470000000002E-2</v>
      </c>
      <c r="BL1078" s="53">
        <v>-2.375555E-2</v>
      </c>
      <c r="BM1078" s="53">
        <v>-7.1865599999999998E-3</v>
      </c>
      <c r="BN1078" s="53">
        <v>-6.1211999999999996E-4</v>
      </c>
      <c r="BO1078" s="53">
        <v>-8.6499100000000002E-3</v>
      </c>
      <c r="BP1078" s="53">
        <v>-1.2426059999999999E-2</v>
      </c>
      <c r="BQ1078" s="53">
        <v>-2.0698609999999999E-2</v>
      </c>
      <c r="BR1078" s="53">
        <v>-3.0582080000000001E-2</v>
      </c>
      <c r="BS1078" s="53">
        <v>-2.6024450000000001E-2</v>
      </c>
      <c r="BT1078" s="53">
        <v>-2.7885009999999998E-2</v>
      </c>
      <c r="BU1078" s="53">
        <v>-1.2611900000000001E-2</v>
      </c>
      <c r="BV1078" s="53">
        <v>-8.0677200000000004E-3</v>
      </c>
      <c r="BW1078" s="53">
        <v>5.9177500000000003E-3</v>
      </c>
      <c r="BX1078" s="53">
        <v>1.8903909999999999E-2</v>
      </c>
      <c r="BY1078" s="53">
        <v>1.545205E-2</v>
      </c>
      <c r="BZ1078" s="53">
        <v>1.0836419999999999E-2</v>
      </c>
      <c r="CA1078" s="53">
        <v>1.0258400000000001E-3</v>
      </c>
      <c r="CB1078" s="53">
        <v>-2.4230300000000001E-3</v>
      </c>
      <c r="CC1078" s="53">
        <v>-1.804366E-2</v>
      </c>
      <c r="CD1078" s="53">
        <v>-1.8140030000000001E-2</v>
      </c>
      <c r="CE1078" s="53">
        <v>-2.6051080000000001E-2</v>
      </c>
      <c r="CF1078" s="53">
        <v>-2.1340560000000001E-2</v>
      </c>
      <c r="CG1078" s="53">
        <v>-2.8978919999999998E-2</v>
      </c>
      <c r="CH1078" s="53">
        <v>-2.0698049999999999E-2</v>
      </c>
      <c r="CI1078" s="53">
        <v>-3.2202719999999997E-2</v>
      </c>
      <c r="CJ1078" s="53">
        <v>-5.6125100000000002E-3</v>
      </c>
      <c r="CK1078" s="53">
        <v>1.1347990000000001E-2</v>
      </c>
      <c r="CL1078" s="53">
        <v>1.7062790000000001E-2</v>
      </c>
      <c r="CM1078" s="53">
        <v>8.4364499999999999E-3</v>
      </c>
      <c r="CN1078" s="53">
        <v>3.3195999999999998E-3</v>
      </c>
      <c r="CO1078" s="53">
        <v>-5.5927399999999997E-3</v>
      </c>
      <c r="CP1078" s="53">
        <v>-1.530014E-2</v>
      </c>
      <c r="CQ1078" s="53">
        <v>-1.056765E-2</v>
      </c>
      <c r="CR1078" s="53">
        <v>-1.217698E-2</v>
      </c>
      <c r="CS1078" s="53">
        <v>2.9212999999999999E-3</v>
      </c>
      <c r="CT1078" s="53">
        <v>7.0423999999999999E-3</v>
      </c>
      <c r="CU1078" s="53">
        <v>2.1051719999999999E-2</v>
      </c>
      <c r="CV1078" s="53">
        <v>3.4001320000000002E-2</v>
      </c>
      <c r="CW1078" s="53">
        <v>3.030505E-2</v>
      </c>
      <c r="CX1078" s="53">
        <v>2.5521149999999999E-2</v>
      </c>
      <c r="CY1078" s="53">
        <v>1.573722E-2</v>
      </c>
      <c r="CZ1078" s="53">
        <v>1.250972E-2</v>
      </c>
      <c r="DA1078" s="53">
        <v>4.0417700000000001E-3</v>
      </c>
      <c r="DB1078" s="53">
        <v>4.2624799999999999E-3</v>
      </c>
      <c r="DC1078" s="53">
        <v>-3.48687E-3</v>
      </c>
      <c r="DD1078" s="53">
        <v>8.8427999999999998E-4</v>
      </c>
      <c r="DE1078" s="53">
        <v>-6.9763799999999999E-3</v>
      </c>
      <c r="DF1078" s="53">
        <v>8.3235999999999998E-4</v>
      </c>
      <c r="DG1078" s="53">
        <v>-1.1916960000000001E-2</v>
      </c>
      <c r="DH1078" s="53">
        <v>1.253053E-2</v>
      </c>
      <c r="DI1078" s="53">
        <v>2.9882539999999999E-2</v>
      </c>
      <c r="DJ1078" s="53">
        <v>3.4737690000000002E-2</v>
      </c>
      <c r="DK1078" s="53">
        <v>2.5522799999999998E-2</v>
      </c>
      <c r="DL1078" s="53">
        <v>1.9065260000000001E-2</v>
      </c>
      <c r="DM1078" s="53">
        <v>9.51311E-3</v>
      </c>
      <c r="DN1078" s="53">
        <v>-1.821E-5</v>
      </c>
      <c r="DO1078" s="53">
        <v>4.88917E-3</v>
      </c>
      <c r="DP1078" s="53">
        <v>3.53105E-3</v>
      </c>
      <c r="DQ1078" s="53">
        <v>1.845451E-2</v>
      </c>
      <c r="DR1078" s="53">
        <v>2.2152519999999998E-2</v>
      </c>
      <c r="DS1078" s="53">
        <v>3.618569E-2</v>
      </c>
      <c r="DT1078" s="53">
        <v>4.909873E-2</v>
      </c>
      <c r="DU1078" s="53">
        <v>4.5158049999999998E-2</v>
      </c>
      <c r="DV1078" s="53">
        <v>4.0205879999999999E-2</v>
      </c>
      <c r="DW1078" s="53">
        <v>3.0448590000000001E-2</v>
      </c>
      <c r="DX1078" s="53">
        <v>2.744245E-2</v>
      </c>
      <c r="DY1078" s="53">
        <v>3.592965E-2</v>
      </c>
      <c r="DZ1078" s="53">
        <v>3.6608139999999997E-2</v>
      </c>
      <c r="EA1078" s="53">
        <v>2.9092260000000002E-2</v>
      </c>
      <c r="EB1078" s="53">
        <v>3.2973450000000001E-2</v>
      </c>
      <c r="EC1078" s="53">
        <v>2.4791790000000001E-2</v>
      </c>
      <c r="ED1078" s="53">
        <v>3.191886E-2</v>
      </c>
      <c r="EE1078" s="53">
        <v>1.7372450000000001E-2</v>
      </c>
      <c r="EF1078" s="53">
        <v>3.8726200000000002E-2</v>
      </c>
      <c r="EG1078" s="53">
        <v>5.6643499999999999E-2</v>
      </c>
      <c r="EH1078" s="53">
        <v>6.0257449999999997E-2</v>
      </c>
      <c r="EI1078" s="53">
        <v>5.0192779999999999E-2</v>
      </c>
      <c r="EJ1078" s="53">
        <v>4.1799490000000002E-2</v>
      </c>
      <c r="EK1078" s="53">
        <v>3.1323579999999997E-2</v>
      </c>
      <c r="EL1078" s="53">
        <v>2.204648E-2</v>
      </c>
      <c r="EM1078" s="53">
        <v>2.7206330000000001E-2</v>
      </c>
      <c r="EN1078" s="53">
        <v>2.621095E-2</v>
      </c>
      <c r="EO1078" s="53">
        <v>4.088199E-2</v>
      </c>
      <c r="EP1078" s="53">
        <v>4.3969139999999997E-2</v>
      </c>
      <c r="EQ1078" s="53">
        <v>5.8036740000000003E-2</v>
      </c>
      <c r="ER1078" s="53">
        <v>7.0896989999999993E-2</v>
      </c>
      <c r="ES1078" s="53">
        <v>6.6603410000000002E-2</v>
      </c>
      <c r="ET1078" s="53">
        <v>6.1408299999999999E-2</v>
      </c>
      <c r="EU1078" s="53">
        <v>5.1689480000000003E-2</v>
      </c>
      <c r="EV1078" s="53">
        <v>4.9002950000000003E-2</v>
      </c>
      <c r="EW1078" s="53">
        <v>72.296300000000002</v>
      </c>
      <c r="EX1078" s="53">
        <v>70.754080000000002</v>
      </c>
      <c r="EY1078" s="53">
        <v>69.398960000000002</v>
      </c>
      <c r="EZ1078" s="53">
        <v>68.147329999999997</v>
      </c>
      <c r="FA1078" s="53">
        <v>66.998909999999995</v>
      </c>
      <c r="FB1078" s="53">
        <v>65.891069999999999</v>
      </c>
      <c r="FC1078" s="53">
        <v>65.147329999999997</v>
      </c>
      <c r="FD1078" s="53">
        <v>66.726849999999999</v>
      </c>
      <c r="FE1078" s="53">
        <v>70.253810000000001</v>
      </c>
      <c r="FF1078" s="53">
        <v>74.39161</v>
      </c>
      <c r="FG1078" s="53">
        <v>78.96705</v>
      </c>
      <c r="FH1078" s="53">
        <v>83.239919999999998</v>
      </c>
      <c r="FI1078" s="53">
        <v>86.492379999999997</v>
      </c>
      <c r="FJ1078" s="53">
        <v>88.83578</v>
      </c>
      <c r="FK1078" s="53">
        <v>90.515529999999998</v>
      </c>
      <c r="FL1078" s="53">
        <v>91.554190000000006</v>
      </c>
      <c r="FM1078" s="53">
        <v>91.78622</v>
      </c>
      <c r="FN1078" s="53">
        <v>90.687640000000002</v>
      </c>
      <c r="FO1078" s="53">
        <v>88.389709999999994</v>
      </c>
      <c r="FP1078" s="53">
        <v>84.827340000000007</v>
      </c>
      <c r="FQ1078" s="53">
        <v>81.031859999999995</v>
      </c>
      <c r="FR1078" s="53">
        <v>78.096950000000007</v>
      </c>
      <c r="FS1078" s="53">
        <v>75.929739999999995</v>
      </c>
      <c r="FT1078" s="53">
        <v>73.984470000000002</v>
      </c>
      <c r="FU1078" s="53">
        <v>204</v>
      </c>
      <c r="FV1078" s="53">
        <v>458.89389999999997</v>
      </c>
      <c r="FW1078" s="53">
        <v>21.249009999999998</v>
      </c>
      <c r="FX1078" s="53">
        <v>1</v>
      </c>
    </row>
    <row r="1079" spans="1:180" x14ac:dyDescent="0.3">
      <c r="A1079" t="s">
        <v>174</v>
      </c>
      <c r="B1079" t="s">
        <v>252</v>
      </c>
      <c r="C1079" t="s">
        <v>0</v>
      </c>
      <c r="D1079" t="s">
        <v>248</v>
      </c>
      <c r="E1079" t="s">
        <v>188</v>
      </c>
      <c r="F1079" t="s">
        <v>234</v>
      </c>
      <c r="G1079" t="s">
        <v>242</v>
      </c>
      <c r="H1079" s="53">
        <v>91</v>
      </c>
      <c r="I1079" s="53">
        <v>0.22046568999999999</v>
      </c>
      <c r="J1079" s="53">
        <v>0.22673624000000001</v>
      </c>
      <c r="K1079" s="53">
        <v>0.23093298000000001</v>
      </c>
      <c r="L1079" s="53">
        <v>0.22694827000000001</v>
      </c>
      <c r="M1079" s="53">
        <v>0.22799676999999999</v>
      </c>
      <c r="N1079" s="53">
        <v>0.21435177</v>
      </c>
      <c r="O1079" s="53">
        <v>0.21563979</v>
      </c>
      <c r="P1079" s="53">
        <v>0.24293078000000001</v>
      </c>
      <c r="Q1079" s="53">
        <v>0.27798688999999999</v>
      </c>
      <c r="R1079" s="53">
        <v>0.27232323000000003</v>
      </c>
      <c r="S1079" s="53">
        <v>0.26156566999999997</v>
      </c>
      <c r="T1079" s="53">
        <v>0.26361708</v>
      </c>
      <c r="U1079" s="53">
        <v>0.26217728000000001</v>
      </c>
      <c r="V1079" s="53">
        <v>0.25760544000000002</v>
      </c>
      <c r="W1079" s="53">
        <v>0.25056895000000001</v>
      </c>
      <c r="X1079" s="53">
        <v>0.26237729999999998</v>
      </c>
      <c r="Y1079" s="53">
        <v>0.27167395</v>
      </c>
      <c r="Z1079" s="53">
        <v>0.27246446000000002</v>
      </c>
      <c r="AA1079" s="53">
        <v>0.27118564000000001</v>
      </c>
      <c r="AB1079" s="53">
        <v>0.27264819000000001</v>
      </c>
      <c r="AC1079" s="53">
        <v>0.26275795000000002</v>
      </c>
      <c r="AD1079" s="53">
        <v>0.25470999999999999</v>
      </c>
      <c r="AE1079" s="53">
        <v>0.23705564000000001</v>
      </c>
      <c r="AF1079" s="53">
        <v>0.23843291999999999</v>
      </c>
      <c r="AG1079" s="53">
        <v>-6.6897650000000003E-2</v>
      </c>
      <c r="AH1079" s="53">
        <v>-5.9239409999999999E-2</v>
      </c>
      <c r="AI1079" s="53">
        <v>-6.2274469999999998E-2</v>
      </c>
      <c r="AJ1079" s="53">
        <v>-6.0514730000000003E-2</v>
      </c>
      <c r="AK1079" s="53">
        <v>-5.703714E-2</v>
      </c>
      <c r="AL1079" s="53">
        <v>-7.1561819999999998E-2</v>
      </c>
      <c r="AM1079" s="53">
        <v>-7.5644779999999995E-2</v>
      </c>
      <c r="AN1079" s="53">
        <v>-3.4268220000000002E-2</v>
      </c>
      <c r="AO1079" s="53">
        <v>-1.4827069999999999E-2</v>
      </c>
      <c r="AP1079" s="53">
        <v>-2.2662169999999999E-2</v>
      </c>
      <c r="AQ1079" s="53">
        <v>-3.193841E-2</v>
      </c>
      <c r="AR1079" s="53">
        <v>-2.978631E-2</v>
      </c>
      <c r="AS1079" s="53">
        <v>-2.0511270000000002E-2</v>
      </c>
      <c r="AT1079" s="53">
        <v>-2.246739E-2</v>
      </c>
      <c r="AU1079" s="53">
        <v>-3.033419E-2</v>
      </c>
      <c r="AV1079" s="53">
        <v>-9.0792200000000007E-3</v>
      </c>
      <c r="AW1079" s="53">
        <v>9.1966800000000005E-3</v>
      </c>
      <c r="AX1079" s="53">
        <v>1.9886520000000001E-2</v>
      </c>
      <c r="AY1079" s="53">
        <v>2.234599E-2</v>
      </c>
      <c r="AZ1079" s="53">
        <v>2.7392219999999998E-2</v>
      </c>
      <c r="BA1079" s="53">
        <v>2.2530560000000002E-2</v>
      </c>
      <c r="BB1079" s="53">
        <v>1.1038249999999999E-2</v>
      </c>
      <c r="BC1079" s="53">
        <v>7.8753999999999998E-4</v>
      </c>
      <c r="BD1079" s="53">
        <v>8.5739200000000005E-3</v>
      </c>
      <c r="BE1079" s="53">
        <v>-2.6054379999999999E-2</v>
      </c>
      <c r="BF1079" s="53">
        <v>-1.8328799999999999E-2</v>
      </c>
      <c r="BG1079" s="53">
        <v>-2.106891E-2</v>
      </c>
      <c r="BH1079" s="53">
        <v>-2.0032580000000001E-2</v>
      </c>
      <c r="BI1079" s="53">
        <v>-1.6664330000000002E-2</v>
      </c>
      <c r="BJ1079" s="53">
        <v>-3.126818E-2</v>
      </c>
      <c r="BK1079" s="53">
        <v>-3.7876590000000002E-2</v>
      </c>
      <c r="BL1079" s="53">
        <v>-4.4067400000000001E-3</v>
      </c>
      <c r="BM1079" s="53">
        <v>1.5441959999999999E-2</v>
      </c>
      <c r="BN1079" s="53">
        <v>7.8101899999999998E-3</v>
      </c>
      <c r="BO1079" s="53">
        <v>-1.26216E-3</v>
      </c>
      <c r="BP1079" s="53">
        <v>1.61093E-3</v>
      </c>
      <c r="BQ1079" s="53">
        <v>1.0097439999999999E-2</v>
      </c>
      <c r="BR1079" s="53">
        <v>8.3605299999999997E-3</v>
      </c>
      <c r="BS1079" s="53">
        <v>3.3418E-4</v>
      </c>
      <c r="BT1079" s="53">
        <v>1.9329140000000002E-2</v>
      </c>
      <c r="BU1079" s="53">
        <v>3.655046E-2</v>
      </c>
      <c r="BV1079" s="53">
        <v>4.6809240000000002E-2</v>
      </c>
      <c r="BW1079" s="53">
        <v>4.9205930000000002E-2</v>
      </c>
      <c r="BX1079" s="53">
        <v>5.5272259999999997E-2</v>
      </c>
      <c r="BY1079" s="53">
        <v>5.051104E-2</v>
      </c>
      <c r="BZ1079" s="53">
        <v>3.8544589999999997E-2</v>
      </c>
      <c r="CA1079" s="53">
        <v>2.831036E-2</v>
      </c>
      <c r="CB1079" s="53">
        <v>3.5509619999999999E-2</v>
      </c>
      <c r="CC1079" s="53">
        <v>2.23354E-3</v>
      </c>
      <c r="CD1079" s="53">
        <v>1.0005760000000001E-2</v>
      </c>
      <c r="CE1079" s="53">
        <v>7.4699399999999996E-3</v>
      </c>
      <c r="CF1079" s="53">
        <v>8.0052400000000003E-3</v>
      </c>
      <c r="CG1079" s="53">
        <v>1.129777E-2</v>
      </c>
      <c r="CH1079" s="53">
        <v>-3.3609199999999999E-3</v>
      </c>
      <c r="CI1079" s="53">
        <v>-1.171846E-2</v>
      </c>
      <c r="CJ1079" s="53">
        <v>1.6275230000000002E-2</v>
      </c>
      <c r="CK1079" s="53">
        <v>3.6406210000000001E-2</v>
      </c>
      <c r="CL1079" s="53">
        <v>2.8915260000000002E-2</v>
      </c>
      <c r="CM1079" s="53">
        <v>1.9984109999999999E-2</v>
      </c>
      <c r="CN1079" s="53">
        <v>2.3356559999999998E-2</v>
      </c>
      <c r="CO1079" s="53">
        <v>3.1296940000000002E-2</v>
      </c>
      <c r="CP1079" s="53">
        <v>2.971186E-2</v>
      </c>
      <c r="CQ1079" s="53">
        <v>2.1575E-2</v>
      </c>
      <c r="CR1079" s="53">
        <v>3.9004669999999998E-2</v>
      </c>
      <c r="CS1079" s="53">
        <v>5.5495599999999999E-2</v>
      </c>
      <c r="CT1079" s="53">
        <v>6.5455830000000007E-2</v>
      </c>
      <c r="CU1079" s="53">
        <v>6.7809040000000001E-2</v>
      </c>
      <c r="CV1079" s="53">
        <v>7.4581900000000007E-2</v>
      </c>
      <c r="CW1079" s="53">
        <v>6.9890240000000006E-2</v>
      </c>
      <c r="CX1079" s="53">
        <v>5.7595390000000003E-2</v>
      </c>
      <c r="CY1079" s="53">
        <v>4.7372589999999999E-2</v>
      </c>
      <c r="CZ1079" s="53">
        <v>5.4165199999999997E-2</v>
      </c>
      <c r="DA1079" s="53">
        <v>3.052146E-2</v>
      </c>
      <c r="DB1079" s="53">
        <v>3.8340319999999997E-2</v>
      </c>
      <c r="DC1079" s="53">
        <v>3.6008770000000002E-2</v>
      </c>
      <c r="DD1079" s="53">
        <v>3.604305E-2</v>
      </c>
      <c r="DE1079" s="53">
        <v>3.9259860000000001E-2</v>
      </c>
      <c r="DF1079" s="53">
        <v>2.4546330000000002E-2</v>
      </c>
      <c r="DG1079" s="53">
        <v>1.443967E-2</v>
      </c>
      <c r="DH1079" s="53">
        <v>3.6957209999999997E-2</v>
      </c>
      <c r="DI1079" s="53">
        <v>5.7370450000000003E-2</v>
      </c>
      <c r="DJ1079" s="53">
        <v>5.002032E-2</v>
      </c>
      <c r="DK1079" s="53">
        <v>4.1230379999999997E-2</v>
      </c>
      <c r="DL1079" s="53">
        <v>4.510219E-2</v>
      </c>
      <c r="DM1079" s="53">
        <v>5.2496439999999998E-2</v>
      </c>
      <c r="DN1079" s="53">
        <v>5.1063190000000001E-2</v>
      </c>
      <c r="DO1079" s="53">
        <v>4.2815819999999997E-2</v>
      </c>
      <c r="DP1079" s="53">
        <v>5.8680219999999998E-2</v>
      </c>
      <c r="DQ1079" s="53">
        <v>7.444075E-2</v>
      </c>
      <c r="DR1079" s="53">
        <v>8.4102419999999997E-2</v>
      </c>
      <c r="DS1079" s="53">
        <v>8.6412149999999993E-2</v>
      </c>
      <c r="DT1079" s="53">
        <v>9.3891530000000001E-2</v>
      </c>
      <c r="DU1079" s="53">
        <v>8.9269429999999997E-2</v>
      </c>
      <c r="DV1079" s="53">
        <v>7.6646190000000003E-2</v>
      </c>
      <c r="DW1079" s="53">
        <v>6.6434809999999997E-2</v>
      </c>
      <c r="DX1079" s="53">
        <v>7.2820780000000002E-2</v>
      </c>
      <c r="DY1079" s="53">
        <v>7.1364720000000006E-2</v>
      </c>
      <c r="DZ1079" s="53">
        <v>7.9250929999999997E-2</v>
      </c>
      <c r="EA1079" s="53">
        <v>7.7214340000000006E-2</v>
      </c>
      <c r="EB1079" s="53">
        <v>7.6525200000000002E-2</v>
      </c>
      <c r="EC1079" s="53">
        <v>7.9632679999999997E-2</v>
      </c>
      <c r="ED1079" s="53">
        <v>6.4839980000000005E-2</v>
      </c>
      <c r="EE1079" s="53">
        <v>5.2207860000000002E-2</v>
      </c>
      <c r="EF1079" s="53">
        <v>6.681869E-2</v>
      </c>
      <c r="EG1079" s="53">
        <v>8.7639480000000006E-2</v>
      </c>
      <c r="EH1079" s="53">
        <v>8.0492679999999997E-2</v>
      </c>
      <c r="EI1079" s="53">
        <v>7.1906629999999999E-2</v>
      </c>
      <c r="EJ1079" s="53">
        <v>7.6499429999999993E-2</v>
      </c>
      <c r="EK1079" s="53">
        <v>8.3105159999999997E-2</v>
      </c>
      <c r="EL1079" s="53">
        <v>8.1891130000000006E-2</v>
      </c>
      <c r="EM1079" s="53">
        <v>7.3484190000000005E-2</v>
      </c>
      <c r="EN1079" s="53">
        <v>8.7088579999999999E-2</v>
      </c>
      <c r="EO1079" s="53">
        <v>0.10179451</v>
      </c>
      <c r="EP1079" s="53">
        <v>0.11102519</v>
      </c>
      <c r="EQ1079" s="53">
        <v>0.11327207</v>
      </c>
      <c r="ER1079" s="53">
        <v>0.12177156</v>
      </c>
      <c r="ES1079" s="53">
        <v>0.11724986</v>
      </c>
      <c r="ET1079" s="53">
        <v>0.1041525</v>
      </c>
      <c r="EU1079" s="53">
        <v>9.3957589999999994E-2</v>
      </c>
      <c r="EV1079" s="53">
        <v>9.975647E-2</v>
      </c>
      <c r="EW1079" s="53">
        <v>75.093869999999995</v>
      </c>
      <c r="EX1079" s="53">
        <v>73.273529999999994</v>
      </c>
      <c r="EY1079" s="53">
        <v>71.673770000000005</v>
      </c>
      <c r="EZ1079" s="53">
        <v>70.227199999999996</v>
      </c>
      <c r="FA1079" s="53">
        <v>68.942409999999995</v>
      </c>
      <c r="FB1079" s="53">
        <v>67.709069999999997</v>
      </c>
      <c r="FC1079" s="53">
        <v>67.584069999999997</v>
      </c>
      <c r="FD1079" s="53">
        <v>69.734309999999994</v>
      </c>
      <c r="FE1079" s="53">
        <v>73.100740000000002</v>
      </c>
      <c r="FF1079" s="53">
        <v>76.870829999999998</v>
      </c>
      <c r="FG1079" s="53">
        <v>81.108329999999995</v>
      </c>
      <c r="FH1079" s="53">
        <v>85.323779999999999</v>
      </c>
      <c r="FI1079" s="53">
        <v>88.875489999999999</v>
      </c>
      <c r="FJ1079" s="53">
        <v>91.229410000000001</v>
      </c>
      <c r="FK1079" s="53">
        <v>93.074749999999995</v>
      </c>
      <c r="FL1079" s="53">
        <v>94.208340000000007</v>
      </c>
      <c r="FM1079" s="53">
        <v>94.310779999999994</v>
      </c>
      <c r="FN1079" s="53">
        <v>93.454170000000005</v>
      </c>
      <c r="FO1079" s="53">
        <v>91.571820000000002</v>
      </c>
      <c r="FP1079" s="53">
        <v>88.40343</v>
      </c>
      <c r="FQ1079" s="53">
        <v>84.456620000000001</v>
      </c>
      <c r="FR1079" s="53">
        <v>81.240930000000006</v>
      </c>
      <c r="FS1079" s="53">
        <v>78.686769999999996</v>
      </c>
      <c r="FT1079" s="53">
        <v>76.625730000000004</v>
      </c>
      <c r="FU1079" s="53">
        <v>203.96770000000001</v>
      </c>
      <c r="FV1079" s="53">
        <v>548.85919999999999</v>
      </c>
      <c r="FW1079" s="53">
        <v>25.447790000000001</v>
      </c>
      <c r="FX1079" s="53">
        <v>1</v>
      </c>
    </row>
    <row r="1080" spans="1:180" x14ac:dyDescent="0.3">
      <c r="A1080" t="s">
        <v>174</v>
      </c>
      <c r="B1080" t="s">
        <v>252</v>
      </c>
      <c r="C1080" t="s">
        <v>0</v>
      </c>
      <c r="D1080" t="s">
        <v>248</v>
      </c>
      <c r="E1080" t="s">
        <v>190</v>
      </c>
      <c r="F1080" t="s">
        <v>234</v>
      </c>
      <c r="G1080" t="s">
        <v>242</v>
      </c>
      <c r="H1080" s="53">
        <v>91</v>
      </c>
      <c r="I1080" s="53">
        <v>0.1661801</v>
      </c>
      <c r="J1080" s="53">
        <v>0.17461452999999999</v>
      </c>
      <c r="K1080" s="53">
        <v>0.16430469</v>
      </c>
      <c r="L1080" s="53">
        <v>0.17218683000000001</v>
      </c>
      <c r="M1080" s="53">
        <v>0.16509366</v>
      </c>
      <c r="N1080" s="53">
        <v>0.16071073</v>
      </c>
      <c r="O1080" s="53">
        <v>0.16289218</v>
      </c>
      <c r="P1080" s="53">
        <v>0.17992638</v>
      </c>
      <c r="Q1080" s="53">
        <v>0.19914986000000001</v>
      </c>
      <c r="R1080" s="53">
        <v>0.20342768</v>
      </c>
      <c r="S1080" s="53">
        <v>0.19736171</v>
      </c>
      <c r="T1080" s="53">
        <v>0.19421584</v>
      </c>
      <c r="U1080" s="53">
        <v>0.18224652</v>
      </c>
      <c r="V1080" s="53">
        <v>0.18093766999999999</v>
      </c>
      <c r="W1080" s="53">
        <v>0.1681366</v>
      </c>
      <c r="X1080" s="53">
        <v>0.16182985</v>
      </c>
      <c r="Y1080" s="53">
        <v>0.16671573000000001</v>
      </c>
      <c r="Z1080" s="53">
        <v>0.15525637</v>
      </c>
      <c r="AA1080" s="53">
        <v>0.16487244000000001</v>
      </c>
      <c r="AB1080" s="53">
        <v>0.15724372</v>
      </c>
      <c r="AC1080" s="53">
        <v>0.16262856000000001</v>
      </c>
      <c r="AD1080" s="53">
        <v>0.16011341000000001</v>
      </c>
      <c r="AE1080" s="53">
        <v>0.14778273</v>
      </c>
      <c r="AF1080" s="53">
        <v>0.14120652</v>
      </c>
      <c r="AG1080" s="53">
        <v>-3.3117699999999999E-3</v>
      </c>
      <c r="AH1080" s="53">
        <v>6.9623799999999998E-3</v>
      </c>
      <c r="AI1080" s="53">
        <v>-8.9588099999999993E-3</v>
      </c>
      <c r="AJ1080" s="53">
        <v>4.9574800000000002E-3</v>
      </c>
      <c r="AK1080" s="53">
        <v>-2.4544599999999999E-3</v>
      </c>
      <c r="AL1080" s="53">
        <v>-1.074582E-2</v>
      </c>
      <c r="AM1080" s="53">
        <v>-4.60772E-3</v>
      </c>
      <c r="AN1080" s="53">
        <v>-7.8801600000000006E-3</v>
      </c>
      <c r="AO1080" s="53">
        <v>-3.6644400000000001E-3</v>
      </c>
      <c r="AP1080" s="53">
        <v>-1.0008599999999999E-3</v>
      </c>
      <c r="AQ1080" s="53">
        <v>4.3196199999999997E-3</v>
      </c>
      <c r="AR1080" s="53">
        <v>-7.1098000000000005E-4</v>
      </c>
      <c r="AS1080" s="53">
        <v>-1.3374219999999999E-2</v>
      </c>
      <c r="AT1080" s="53">
        <v>-1.7237720000000002E-2</v>
      </c>
      <c r="AU1080" s="53">
        <v>-2.9789340000000001E-2</v>
      </c>
      <c r="AV1080" s="53">
        <v>-3.5065279999999997E-2</v>
      </c>
      <c r="AW1080" s="53">
        <v>-2.583309E-2</v>
      </c>
      <c r="AX1080" s="53">
        <v>-2.3541110000000001E-2</v>
      </c>
      <c r="AY1080" s="53">
        <v>-8.3349199999999991E-3</v>
      </c>
      <c r="AZ1080" s="53">
        <v>-1.77367E-3</v>
      </c>
      <c r="BA1080" s="53">
        <v>1.071973E-2</v>
      </c>
      <c r="BB1080" s="53">
        <v>1.1233099999999999E-2</v>
      </c>
      <c r="BC1080" s="53">
        <v>6.5722000000000003E-4</v>
      </c>
      <c r="BD1080" s="53">
        <v>-2.8745099999999998E-3</v>
      </c>
      <c r="BE1080" s="53">
        <v>1.394809E-2</v>
      </c>
      <c r="BF1080" s="53">
        <v>2.390977E-2</v>
      </c>
      <c r="BG1080" s="53">
        <v>8.8800600000000004E-3</v>
      </c>
      <c r="BH1080" s="53">
        <v>2.1973920000000001E-2</v>
      </c>
      <c r="BI1080" s="53">
        <v>1.40001E-2</v>
      </c>
      <c r="BJ1080" s="53">
        <v>6.6132200000000004E-3</v>
      </c>
      <c r="BK1080" s="53">
        <v>1.166181E-2</v>
      </c>
      <c r="BL1080" s="53">
        <v>1.1694329999999999E-2</v>
      </c>
      <c r="BM1080" s="53">
        <v>2.0039359999999999E-2</v>
      </c>
      <c r="BN1080" s="53">
        <v>2.0344480000000002E-2</v>
      </c>
      <c r="BO1080" s="53">
        <v>1.8930220000000001E-2</v>
      </c>
      <c r="BP1080" s="53">
        <v>1.4092759999999999E-2</v>
      </c>
      <c r="BQ1080" s="53">
        <v>2.4769000000000002E-3</v>
      </c>
      <c r="BR1080" s="53">
        <v>-8.2925999999999996E-4</v>
      </c>
      <c r="BS1080" s="53">
        <v>-1.226066E-2</v>
      </c>
      <c r="BT1080" s="53">
        <v>-1.8472760000000001E-2</v>
      </c>
      <c r="BU1080" s="53">
        <v>-7.4473100000000004E-3</v>
      </c>
      <c r="BV1080" s="53">
        <v>-5.3025199999999998E-3</v>
      </c>
      <c r="BW1080" s="53">
        <v>9.7492099999999995E-3</v>
      </c>
      <c r="BX1080" s="53">
        <v>1.451561E-2</v>
      </c>
      <c r="BY1080" s="53">
        <v>2.4664080000000001E-2</v>
      </c>
      <c r="BZ1080" s="53">
        <v>2.470586E-2</v>
      </c>
      <c r="CA1080" s="53">
        <v>1.442857E-2</v>
      </c>
      <c r="CB1080" s="53">
        <v>1.1627429999999999E-2</v>
      </c>
      <c r="CC1080" s="53">
        <v>2.590222E-2</v>
      </c>
      <c r="CD1080" s="53">
        <v>3.5647470000000001E-2</v>
      </c>
      <c r="CE1080" s="53">
        <v>2.1235210000000001E-2</v>
      </c>
      <c r="CF1080" s="53">
        <v>3.3759459999999998E-2</v>
      </c>
      <c r="CG1080" s="53">
        <v>2.5396470000000001E-2</v>
      </c>
      <c r="CH1080" s="53">
        <v>1.8636030000000001E-2</v>
      </c>
      <c r="CI1080" s="53">
        <v>2.293005E-2</v>
      </c>
      <c r="CJ1080" s="53">
        <v>2.5251550000000001E-2</v>
      </c>
      <c r="CK1080" s="53">
        <v>3.6456549999999997E-2</v>
      </c>
      <c r="CL1080" s="53">
        <v>3.5128189999999997E-2</v>
      </c>
      <c r="CM1080" s="53">
        <v>2.9049479999999999E-2</v>
      </c>
      <c r="CN1080" s="53">
        <v>2.4345789999999999E-2</v>
      </c>
      <c r="CO1080" s="53">
        <v>1.345534E-2</v>
      </c>
      <c r="CP1080" s="53">
        <v>1.053518E-2</v>
      </c>
      <c r="CQ1080" s="53">
        <v>-1.2035E-4</v>
      </c>
      <c r="CR1080" s="53">
        <v>-6.9808500000000002E-3</v>
      </c>
      <c r="CS1080" s="53">
        <v>5.2866199999999997E-3</v>
      </c>
      <c r="CT1080" s="53">
        <v>7.3294700000000003E-3</v>
      </c>
      <c r="CU1080" s="53">
        <v>2.2274220000000001E-2</v>
      </c>
      <c r="CV1080" s="53">
        <v>2.5797509999999999E-2</v>
      </c>
      <c r="CW1080" s="53">
        <v>3.4321909999999997E-2</v>
      </c>
      <c r="CX1080" s="53">
        <v>3.4037060000000001E-2</v>
      </c>
      <c r="CY1080" s="53">
        <v>2.396657E-2</v>
      </c>
      <c r="CZ1080" s="53">
        <v>2.1671429999999998E-2</v>
      </c>
      <c r="DA1080" s="53">
        <v>3.7856359999999999E-2</v>
      </c>
      <c r="DB1080" s="53">
        <v>4.7385169999999997E-2</v>
      </c>
      <c r="DC1080" s="53">
        <v>3.3590370000000001E-2</v>
      </c>
      <c r="DD1080" s="53">
        <v>4.5545000000000002E-2</v>
      </c>
      <c r="DE1080" s="53">
        <v>3.6792850000000002E-2</v>
      </c>
      <c r="DF1080" s="53">
        <v>3.065884E-2</v>
      </c>
      <c r="DG1080" s="53">
        <v>3.4198279999999998E-2</v>
      </c>
      <c r="DH1080" s="53">
        <v>3.8808790000000003E-2</v>
      </c>
      <c r="DI1080" s="53">
        <v>5.2873730000000001E-2</v>
      </c>
      <c r="DJ1080" s="53">
        <v>4.9911919999999999E-2</v>
      </c>
      <c r="DK1080" s="53">
        <v>3.9168750000000002E-2</v>
      </c>
      <c r="DL1080" s="53">
        <v>3.4598820000000002E-2</v>
      </c>
      <c r="DM1080" s="53">
        <v>2.443377E-2</v>
      </c>
      <c r="DN1080" s="53">
        <v>2.1899620000000002E-2</v>
      </c>
      <c r="DO1080" s="53">
        <v>1.201996E-2</v>
      </c>
      <c r="DP1080" s="53">
        <v>4.5110699999999998E-3</v>
      </c>
      <c r="DQ1080" s="53">
        <v>1.8020560000000001E-2</v>
      </c>
      <c r="DR1080" s="53">
        <v>1.9961469999999999E-2</v>
      </c>
      <c r="DS1080" s="53">
        <v>3.4799240000000002E-2</v>
      </c>
      <c r="DT1080" s="53">
        <v>3.7079420000000002E-2</v>
      </c>
      <c r="DU1080" s="53">
        <v>4.3979730000000002E-2</v>
      </c>
      <c r="DV1080" s="53">
        <v>4.3368249999999997E-2</v>
      </c>
      <c r="DW1080" s="53">
        <v>3.3504569999999997E-2</v>
      </c>
      <c r="DX1080" s="53">
        <v>3.1715439999999998E-2</v>
      </c>
      <c r="DY1080" s="53">
        <v>5.511622E-2</v>
      </c>
      <c r="DZ1080" s="53">
        <v>6.4332550000000002E-2</v>
      </c>
      <c r="EA1080" s="53">
        <v>5.1429250000000003E-2</v>
      </c>
      <c r="EB1080" s="53">
        <v>6.2561439999999996E-2</v>
      </c>
      <c r="EC1080" s="53">
        <v>5.3247389999999999E-2</v>
      </c>
      <c r="ED1080" s="53">
        <v>4.8017879999999999E-2</v>
      </c>
      <c r="EE1080" s="53">
        <v>5.0467819999999997E-2</v>
      </c>
      <c r="EF1080" s="53">
        <v>5.8383270000000001E-2</v>
      </c>
      <c r="EG1080" s="53">
        <v>7.6577539999999999E-2</v>
      </c>
      <c r="EH1080" s="53">
        <v>7.1257260000000003E-2</v>
      </c>
      <c r="EI1080" s="53">
        <v>5.3779349999999997E-2</v>
      </c>
      <c r="EJ1080" s="53">
        <v>4.9402559999999998E-2</v>
      </c>
      <c r="EK1080" s="53">
        <v>4.0284899999999998E-2</v>
      </c>
      <c r="EL1080" s="53">
        <v>3.830807E-2</v>
      </c>
      <c r="EM1080" s="53">
        <v>2.9548640000000001E-2</v>
      </c>
      <c r="EN1080" s="53">
        <v>2.110358E-2</v>
      </c>
      <c r="EO1080" s="53">
        <v>3.6406330000000001E-2</v>
      </c>
      <c r="EP1080" s="53">
        <v>3.8200060000000001E-2</v>
      </c>
      <c r="EQ1080" s="53">
        <v>5.2883369999999999E-2</v>
      </c>
      <c r="ER1080" s="53">
        <v>5.3368699999999998E-2</v>
      </c>
      <c r="ES1080" s="53">
        <v>5.7924089999999998E-2</v>
      </c>
      <c r="ET1080" s="53">
        <v>5.6841009999999997E-2</v>
      </c>
      <c r="EU1080" s="53">
        <v>4.7275930000000001E-2</v>
      </c>
      <c r="EV1080" s="53">
        <v>4.6217380000000002E-2</v>
      </c>
      <c r="EW1080" s="53">
        <v>67.561819999999997</v>
      </c>
      <c r="EX1080" s="53">
        <v>66.229579999999999</v>
      </c>
      <c r="EY1080" s="53">
        <v>65.078429999999997</v>
      </c>
      <c r="EZ1080" s="53">
        <v>64.120919999999998</v>
      </c>
      <c r="FA1080" s="53">
        <v>63.159039999999997</v>
      </c>
      <c r="FB1080" s="53">
        <v>62.126629999999999</v>
      </c>
      <c r="FC1080" s="53">
        <v>61.232840000000003</v>
      </c>
      <c r="FD1080" s="53">
        <v>62.127989999999997</v>
      </c>
      <c r="FE1080" s="53">
        <v>65.470590000000001</v>
      </c>
      <c r="FF1080" s="53">
        <v>69.253</v>
      </c>
      <c r="FG1080" s="53">
        <v>73.752179999999996</v>
      </c>
      <c r="FH1080" s="53">
        <v>78.098309999999998</v>
      </c>
      <c r="FI1080" s="53">
        <v>82.014160000000004</v>
      </c>
      <c r="FJ1080" s="53">
        <v>84.84151</v>
      </c>
      <c r="FK1080" s="53">
        <v>86.451260000000005</v>
      </c>
      <c r="FL1080" s="53">
        <v>87.191990000000004</v>
      </c>
      <c r="FM1080" s="53">
        <v>87.019329999999997</v>
      </c>
      <c r="FN1080" s="53">
        <v>85.790850000000006</v>
      </c>
      <c r="FO1080" s="53">
        <v>83.068899999999999</v>
      </c>
      <c r="FP1080" s="53">
        <v>79.300929999999994</v>
      </c>
      <c r="FQ1080" s="53">
        <v>76.219499999999996</v>
      </c>
      <c r="FR1080" s="53">
        <v>73.571349999999995</v>
      </c>
      <c r="FS1080" s="53">
        <v>71.50027</v>
      </c>
      <c r="FT1080" s="53">
        <v>69.558549999999997</v>
      </c>
      <c r="FU1080" s="53">
        <v>204</v>
      </c>
      <c r="FV1080" s="53">
        <v>362.30130000000003</v>
      </c>
      <c r="FW1080" s="53">
        <v>20.297699999999999</v>
      </c>
      <c r="FX1080" s="53">
        <v>1</v>
      </c>
    </row>
    <row r="1081" spans="1:180" x14ac:dyDescent="0.3">
      <c r="A1081" t="s">
        <v>174</v>
      </c>
      <c r="B1081" t="s">
        <v>252</v>
      </c>
      <c r="C1081" t="s">
        <v>0</v>
      </c>
      <c r="D1081" t="s">
        <v>227</v>
      </c>
      <c r="E1081" t="s">
        <v>190</v>
      </c>
      <c r="F1081" t="s">
        <v>234</v>
      </c>
      <c r="G1081" t="s">
        <v>242</v>
      </c>
      <c r="H1081" s="53">
        <v>91</v>
      </c>
      <c r="I1081" s="53">
        <v>0.14173578000000001</v>
      </c>
      <c r="J1081" s="53">
        <v>0.1452754</v>
      </c>
      <c r="K1081" s="53">
        <v>0.14141764000000001</v>
      </c>
      <c r="L1081" s="53">
        <v>0.15427940000000001</v>
      </c>
      <c r="M1081" s="53">
        <v>0.14953748</v>
      </c>
      <c r="N1081" s="53">
        <v>0.15845539</v>
      </c>
      <c r="O1081" s="53">
        <v>0.15683968000000001</v>
      </c>
      <c r="P1081" s="53">
        <v>0.1623116</v>
      </c>
      <c r="Q1081" s="53">
        <v>0.20396903999999999</v>
      </c>
      <c r="R1081" s="53">
        <v>0.21237571</v>
      </c>
      <c r="S1081" s="53">
        <v>0.20967674</v>
      </c>
      <c r="T1081" s="53">
        <v>0.21326332000000001</v>
      </c>
      <c r="U1081" s="53">
        <v>0.20364262</v>
      </c>
      <c r="V1081" s="53">
        <v>0.20743149999999999</v>
      </c>
      <c r="W1081" s="53">
        <v>0.20203009999999999</v>
      </c>
      <c r="X1081" s="53">
        <v>0.18659495000000001</v>
      </c>
      <c r="Y1081" s="53">
        <v>0.18681180999999999</v>
      </c>
      <c r="Z1081" s="53">
        <v>0.18540822000000001</v>
      </c>
      <c r="AA1081" s="53">
        <v>0.18128583000000001</v>
      </c>
      <c r="AB1081" s="53">
        <v>0.18085467</v>
      </c>
      <c r="AC1081" s="53">
        <v>0.17147667</v>
      </c>
      <c r="AD1081" s="53">
        <v>0.16163593000000001</v>
      </c>
      <c r="AE1081" s="53">
        <v>0.15326492999999999</v>
      </c>
      <c r="AF1081" s="53">
        <v>0.14956114000000001</v>
      </c>
      <c r="AG1081" s="53">
        <v>-3.9913520000000001E-2</v>
      </c>
      <c r="AH1081" s="53">
        <v>-3.6553160000000001E-2</v>
      </c>
      <c r="AI1081" s="53">
        <v>-4.6046490000000002E-2</v>
      </c>
      <c r="AJ1081" s="53">
        <v>-3.1141990000000001E-2</v>
      </c>
      <c r="AK1081" s="53">
        <v>-3.1993830000000001E-2</v>
      </c>
      <c r="AL1081" s="53">
        <v>-2.4423139999999999E-2</v>
      </c>
      <c r="AM1081" s="53">
        <v>-2.6674710000000001E-2</v>
      </c>
      <c r="AN1081" s="53">
        <v>-4.0602300000000001E-2</v>
      </c>
      <c r="AO1081" s="53">
        <v>-1.258155E-2</v>
      </c>
      <c r="AP1081" s="53">
        <v>-1.5613729999999999E-2</v>
      </c>
      <c r="AQ1081" s="53">
        <v>-2.3561769999999999E-2</v>
      </c>
      <c r="AR1081" s="53">
        <v>-2.1690609999999999E-2</v>
      </c>
      <c r="AS1081" s="53">
        <v>-2.882823E-2</v>
      </c>
      <c r="AT1081" s="53">
        <v>-3.2664699999999998E-2</v>
      </c>
      <c r="AU1081" s="53">
        <v>-3.5550449999999997E-2</v>
      </c>
      <c r="AV1081" s="53">
        <v>-4.4511599999999998E-2</v>
      </c>
      <c r="AW1081" s="53">
        <v>-4.0572169999999998E-2</v>
      </c>
      <c r="AX1081" s="53">
        <v>-3.2816600000000001E-2</v>
      </c>
      <c r="AY1081" s="53">
        <v>-2.8772140000000002E-2</v>
      </c>
      <c r="AZ1081" s="53">
        <v>-1.6563700000000001E-2</v>
      </c>
      <c r="BA1081" s="53">
        <v>-2.3576719999999999E-2</v>
      </c>
      <c r="BB1081" s="53">
        <v>-3.19785E-2</v>
      </c>
      <c r="BC1081" s="53">
        <v>-3.7916440000000003E-2</v>
      </c>
      <c r="BD1081" s="53">
        <v>-4.0238799999999998E-2</v>
      </c>
      <c r="BE1081" s="53">
        <v>-2.3429430000000001E-2</v>
      </c>
      <c r="BF1081" s="53">
        <v>-2.0313629999999999E-2</v>
      </c>
      <c r="BG1081" s="53">
        <v>-2.9166330000000001E-2</v>
      </c>
      <c r="BH1081" s="53">
        <v>-1.381253E-2</v>
      </c>
      <c r="BI1081" s="53">
        <v>-1.5913739999999999E-2</v>
      </c>
      <c r="BJ1081" s="53">
        <v>-8.5410999999999994E-3</v>
      </c>
      <c r="BK1081" s="53">
        <v>-1.1454829999999999E-2</v>
      </c>
      <c r="BL1081" s="53">
        <v>-2.353334E-2</v>
      </c>
      <c r="BM1081" s="53">
        <v>3.41655E-3</v>
      </c>
      <c r="BN1081" s="53">
        <v>1.8771199999999999E-3</v>
      </c>
      <c r="BO1081" s="53">
        <v>-7.1587700000000001E-3</v>
      </c>
      <c r="BP1081" s="53">
        <v>-5.4896600000000004E-3</v>
      </c>
      <c r="BQ1081" s="53">
        <v>-1.165502E-2</v>
      </c>
      <c r="BR1081" s="53">
        <v>-1.3482579999999999E-2</v>
      </c>
      <c r="BS1081" s="53">
        <v>-1.681796E-2</v>
      </c>
      <c r="BT1081" s="53">
        <v>-2.7623379999999999E-2</v>
      </c>
      <c r="BU1081" s="53">
        <v>-2.187095E-2</v>
      </c>
      <c r="BV1081" s="53">
        <v>-1.494968E-2</v>
      </c>
      <c r="BW1081" s="53">
        <v>-1.107906E-2</v>
      </c>
      <c r="BX1081" s="53">
        <v>1.51596E-3</v>
      </c>
      <c r="BY1081" s="53">
        <v>-6.11467E-3</v>
      </c>
      <c r="BZ1081" s="53">
        <v>-1.4551379999999999E-2</v>
      </c>
      <c r="CA1081" s="53">
        <v>-2.0343610000000002E-2</v>
      </c>
      <c r="CB1081" s="53">
        <v>-2.1802559999999999E-2</v>
      </c>
      <c r="CC1081" s="53">
        <v>-1.20126E-2</v>
      </c>
      <c r="CD1081" s="53">
        <v>-9.0661800000000001E-3</v>
      </c>
      <c r="CE1081" s="53">
        <v>-1.7475190000000002E-2</v>
      </c>
      <c r="CF1081" s="53">
        <v>-1.81018E-3</v>
      </c>
      <c r="CG1081" s="53">
        <v>-4.7767199999999999E-3</v>
      </c>
      <c r="CH1081" s="53">
        <v>2.45875E-3</v>
      </c>
      <c r="CI1081" s="53">
        <v>-9.1357000000000005E-4</v>
      </c>
      <c r="CJ1081" s="53">
        <v>-1.171143E-2</v>
      </c>
      <c r="CK1081" s="53">
        <v>1.4496770000000001E-2</v>
      </c>
      <c r="CL1081" s="53">
        <v>1.399122E-2</v>
      </c>
      <c r="CM1081" s="53">
        <v>4.2018899999999998E-3</v>
      </c>
      <c r="CN1081" s="53">
        <v>5.7310599999999996E-3</v>
      </c>
      <c r="CO1081" s="53">
        <v>2.3910000000000001E-4</v>
      </c>
      <c r="CP1081" s="53">
        <v>-1.9710999999999999E-4</v>
      </c>
      <c r="CQ1081" s="53">
        <v>-3.84388E-3</v>
      </c>
      <c r="CR1081" s="53">
        <v>-1.5926650000000001E-2</v>
      </c>
      <c r="CS1081" s="53">
        <v>-8.9185400000000008E-3</v>
      </c>
      <c r="CT1081" s="53">
        <v>-2.5751099999999998E-3</v>
      </c>
      <c r="CU1081" s="53">
        <v>1.17512E-3</v>
      </c>
      <c r="CV1081" s="53">
        <v>1.4037880000000001E-2</v>
      </c>
      <c r="CW1081" s="53">
        <v>5.9794899999999996E-3</v>
      </c>
      <c r="CX1081" s="53">
        <v>-2.4814199999999998E-3</v>
      </c>
      <c r="CY1081" s="53">
        <v>-8.1727299999999996E-3</v>
      </c>
      <c r="CZ1081" s="53">
        <v>-9.0336900000000005E-3</v>
      </c>
      <c r="DA1081" s="53">
        <v>-5.9577000000000002E-4</v>
      </c>
      <c r="DB1081" s="53">
        <v>2.1812799999999999E-3</v>
      </c>
      <c r="DC1081" s="53">
        <v>-5.7840299999999999E-3</v>
      </c>
      <c r="DD1081" s="53">
        <v>1.0192150000000001E-2</v>
      </c>
      <c r="DE1081" s="53">
        <v>6.3603000000000002E-3</v>
      </c>
      <c r="DF1081" s="53">
        <v>1.3458599999999999E-2</v>
      </c>
      <c r="DG1081" s="53">
        <v>9.6276799999999996E-3</v>
      </c>
      <c r="DH1081" s="53">
        <v>1.1048E-4</v>
      </c>
      <c r="DI1081" s="53">
        <v>2.5577010000000001E-2</v>
      </c>
      <c r="DJ1081" s="53">
        <v>2.6105320000000001E-2</v>
      </c>
      <c r="DK1081" s="53">
        <v>1.556256E-2</v>
      </c>
      <c r="DL1081" s="53">
        <v>1.6951790000000001E-2</v>
      </c>
      <c r="DM1081" s="53">
        <v>1.213322E-2</v>
      </c>
      <c r="DN1081" s="53">
        <v>1.308837E-2</v>
      </c>
      <c r="DO1081" s="53">
        <v>9.1301899999999998E-3</v>
      </c>
      <c r="DP1081" s="53">
        <v>-4.2299199999999999E-3</v>
      </c>
      <c r="DQ1081" s="53">
        <v>4.0338800000000001E-3</v>
      </c>
      <c r="DR1081" s="53">
        <v>9.7994599999999994E-3</v>
      </c>
      <c r="DS1081" s="53">
        <v>1.342929E-2</v>
      </c>
      <c r="DT1081" s="53">
        <v>2.655979E-2</v>
      </c>
      <c r="DU1081" s="53">
        <v>1.807365E-2</v>
      </c>
      <c r="DV1081" s="53">
        <v>9.5885599999999994E-3</v>
      </c>
      <c r="DW1081" s="53">
        <v>3.9981599999999997E-3</v>
      </c>
      <c r="DX1081" s="53">
        <v>3.7351900000000002E-3</v>
      </c>
      <c r="DY1081" s="53">
        <v>1.5888320000000001E-2</v>
      </c>
      <c r="DZ1081" s="53">
        <v>1.8420820000000001E-2</v>
      </c>
      <c r="EA1081" s="53">
        <v>1.1096129999999999E-2</v>
      </c>
      <c r="EB1081" s="53">
        <v>2.752162E-2</v>
      </c>
      <c r="EC1081" s="53">
        <v>2.2440399999999999E-2</v>
      </c>
      <c r="ED1081" s="53">
        <v>2.9340640000000001E-2</v>
      </c>
      <c r="EE1081" s="53">
        <v>2.4847569999999999E-2</v>
      </c>
      <c r="EF1081" s="53">
        <v>1.7179429999999999E-2</v>
      </c>
      <c r="EG1081" s="53">
        <v>4.1575099999999997E-2</v>
      </c>
      <c r="EH1081" s="53">
        <v>4.3596169999999997E-2</v>
      </c>
      <c r="EI1081" s="53">
        <v>3.1965540000000001E-2</v>
      </c>
      <c r="EJ1081" s="53">
        <v>3.315274E-2</v>
      </c>
      <c r="EK1081" s="53">
        <v>2.9306430000000001E-2</v>
      </c>
      <c r="EL1081" s="53">
        <v>3.2270479999999997E-2</v>
      </c>
      <c r="EM1081" s="53">
        <v>2.7862700000000001E-2</v>
      </c>
      <c r="EN1081" s="53">
        <v>1.2658300000000001E-2</v>
      </c>
      <c r="EO1081" s="53">
        <v>2.2735089999999999E-2</v>
      </c>
      <c r="EP1081" s="53">
        <v>2.7666380000000001E-2</v>
      </c>
      <c r="EQ1081" s="53">
        <v>3.1122380000000002E-2</v>
      </c>
      <c r="ER1081" s="53">
        <v>4.4639449999999997E-2</v>
      </c>
      <c r="ES1081" s="53">
        <v>3.5535700000000003E-2</v>
      </c>
      <c r="ET1081" s="53">
        <v>2.701568E-2</v>
      </c>
      <c r="EU1081" s="53">
        <v>2.157098E-2</v>
      </c>
      <c r="EV1081" s="53">
        <v>2.2171409999999999E-2</v>
      </c>
      <c r="EW1081" s="53">
        <v>68.035359999999997</v>
      </c>
      <c r="EX1081" s="53">
        <v>66.707859999999997</v>
      </c>
      <c r="EY1081" s="53">
        <v>65.435230000000004</v>
      </c>
      <c r="EZ1081" s="53">
        <v>64.323179999999994</v>
      </c>
      <c r="FA1081" s="53">
        <v>63.209620000000001</v>
      </c>
      <c r="FB1081" s="53">
        <v>62.287579999999998</v>
      </c>
      <c r="FC1081" s="53">
        <v>61.623600000000003</v>
      </c>
      <c r="FD1081" s="53">
        <v>62.673900000000003</v>
      </c>
      <c r="FE1081" s="53">
        <v>66.17577</v>
      </c>
      <c r="FF1081" s="53">
        <v>70.503969999999995</v>
      </c>
      <c r="FG1081" s="53">
        <v>74.924260000000004</v>
      </c>
      <c r="FH1081" s="53">
        <v>79.024159999999995</v>
      </c>
      <c r="FI1081" s="53">
        <v>82.409319999999994</v>
      </c>
      <c r="FJ1081" s="53">
        <v>85.121960000000001</v>
      </c>
      <c r="FK1081" s="53">
        <v>86.864959999999996</v>
      </c>
      <c r="FL1081" s="53">
        <v>87.600260000000006</v>
      </c>
      <c r="FM1081" s="53">
        <v>87.455539999999999</v>
      </c>
      <c r="FN1081" s="53">
        <v>86.08578</v>
      </c>
      <c r="FO1081" s="53">
        <v>83.201449999999994</v>
      </c>
      <c r="FP1081" s="53">
        <v>79.273809999999997</v>
      </c>
      <c r="FQ1081" s="53">
        <v>75.956580000000002</v>
      </c>
      <c r="FR1081" s="53">
        <v>73.195139999999995</v>
      </c>
      <c r="FS1081" s="53">
        <v>70.951800000000006</v>
      </c>
      <c r="FT1081" s="53">
        <v>69.054969999999997</v>
      </c>
      <c r="FU1081" s="53">
        <v>204</v>
      </c>
      <c r="FV1081" s="53">
        <v>362.30130000000003</v>
      </c>
      <c r="FW1081" s="53">
        <v>20.297699999999999</v>
      </c>
      <c r="FX1081" s="53">
        <v>1</v>
      </c>
    </row>
    <row r="1082" spans="1:180" x14ac:dyDescent="0.3">
      <c r="A1082" t="s">
        <v>174</v>
      </c>
      <c r="B1082" t="s">
        <v>252</v>
      </c>
      <c r="C1082" t="s">
        <v>0</v>
      </c>
      <c r="D1082" t="s">
        <v>227</v>
      </c>
      <c r="E1082" t="s">
        <v>188</v>
      </c>
      <c r="F1082" t="s">
        <v>235</v>
      </c>
      <c r="G1082" t="s">
        <v>242</v>
      </c>
      <c r="H1082" s="53">
        <v>15</v>
      </c>
      <c r="I1082" s="53">
        <v>0</v>
      </c>
      <c r="J1082" s="53">
        <v>0</v>
      </c>
      <c r="K1082" s="53">
        <v>0</v>
      </c>
      <c r="L1082" s="53">
        <v>0</v>
      </c>
      <c r="M1082" s="53">
        <v>0</v>
      </c>
      <c r="N1082" s="53">
        <v>0</v>
      </c>
      <c r="O1082" s="53">
        <v>0</v>
      </c>
      <c r="P1082" s="53">
        <v>0</v>
      </c>
      <c r="Q1082" s="53">
        <v>0</v>
      </c>
      <c r="R1082" s="53">
        <v>0</v>
      </c>
      <c r="S1082" s="53">
        <v>0</v>
      </c>
      <c r="T1082" s="53">
        <v>0</v>
      </c>
      <c r="U1082" s="53">
        <v>0</v>
      </c>
      <c r="V1082" s="53">
        <v>0</v>
      </c>
      <c r="W1082" s="53">
        <v>0</v>
      </c>
      <c r="X1082" s="53">
        <v>0</v>
      </c>
      <c r="Y1082" s="53">
        <v>0</v>
      </c>
      <c r="Z1082" s="53">
        <v>0</v>
      </c>
      <c r="AA1082" s="53">
        <v>0</v>
      </c>
      <c r="AB1082" s="53">
        <v>0</v>
      </c>
      <c r="AC1082" s="53">
        <v>0</v>
      </c>
      <c r="AD1082" s="53">
        <v>0</v>
      </c>
      <c r="AE1082" s="53">
        <v>0</v>
      </c>
      <c r="AF1082" s="53">
        <v>0</v>
      </c>
      <c r="AG1082" s="53">
        <v>0</v>
      </c>
      <c r="AH1082" s="53">
        <v>0</v>
      </c>
      <c r="AI1082" s="53">
        <v>0</v>
      </c>
      <c r="AJ1082" s="53">
        <v>0</v>
      </c>
      <c r="AK1082" s="53">
        <v>0</v>
      </c>
      <c r="AL1082" s="53">
        <v>0</v>
      </c>
      <c r="AM1082" s="53">
        <v>0</v>
      </c>
      <c r="AN1082" s="53">
        <v>0</v>
      </c>
      <c r="AO1082" s="53">
        <v>0</v>
      </c>
      <c r="AP1082" s="53">
        <v>0</v>
      </c>
      <c r="AQ1082" s="53">
        <v>0</v>
      </c>
      <c r="AR1082" s="53">
        <v>0</v>
      </c>
      <c r="AS1082" s="53">
        <v>0</v>
      </c>
      <c r="AT1082" s="53">
        <v>0</v>
      </c>
      <c r="AU1082" s="53">
        <v>0</v>
      </c>
      <c r="AV1082" s="53">
        <v>0</v>
      </c>
      <c r="AW1082" s="53">
        <v>0</v>
      </c>
      <c r="AX1082" s="53">
        <v>0</v>
      </c>
      <c r="AY1082" s="53">
        <v>0</v>
      </c>
      <c r="AZ1082" s="53">
        <v>0</v>
      </c>
      <c r="BA1082" s="53">
        <v>0</v>
      </c>
      <c r="BB1082" s="53">
        <v>0</v>
      </c>
      <c r="BC1082" s="53">
        <v>0</v>
      </c>
      <c r="BD1082" s="53">
        <v>0</v>
      </c>
      <c r="BE1082" s="53">
        <v>0</v>
      </c>
      <c r="BF1082" s="53">
        <v>0</v>
      </c>
      <c r="BG1082" s="53">
        <v>0</v>
      </c>
      <c r="BH1082" s="53">
        <v>0</v>
      </c>
      <c r="BI1082" s="53">
        <v>0</v>
      </c>
      <c r="BJ1082" s="53">
        <v>0</v>
      </c>
      <c r="BK1082" s="53">
        <v>0</v>
      </c>
      <c r="BL1082" s="53">
        <v>0</v>
      </c>
      <c r="BM1082" s="53">
        <v>0</v>
      </c>
      <c r="BN1082" s="53">
        <v>0</v>
      </c>
      <c r="BO1082" s="53">
        <v>0</v>
      </c>
      <c r="BP1082" s="53">
        <v>0</v>
      </c>
      <c r="BQ1082" s="53">
        <v>0</v>
      </c>
      <c r="BR1082" s="53">
        <v>0</v>
      </c>
      <c r="BS1082" s="53">
        <v>0</v>
      </c>
      <c r="BT1082" s="53">
        <v>0</v>
      </c>
      <c r="BU1082" s="53">
        <v>0</v>
      </c>
      <c r="BV1082" s="53">
        <v>0</v>
      </c>
      <c r="BW1082" s="53">
        <v>0</v>
      </c>
      <c r="BX1082" s="53">
        <v>0</v>
      </c>
      <c r="BY1082" s="53">
        <v>0</v>
      </c>
      <c r="BZ1082" s="53">
        <v>0</v>
      </c>
      <c r="CA1082" s="53">
        <v>0</v>
      </c>
      <c r="CB1082" s="53">
        <v>0</v>
      </c>
      <c r="CC1082" s="53">
        <v>0</v>
      </c>
      <c r="CD1082" s="53">
        <v>0</v>
      </c>
      <c r="CE1082" s="53">
        <v>0</v>
      </c>
      <c r="CF1082" s="53">
        <v>0</v>
      </c>
      <c r="CG1082" s="53">
        <v>0</v>
      </c>
      <c r="CH1082" s="53">
        <v>0</v>
      </c>
      <c r="CI1082" s="53">
        <v>0</v>
      </c>
      <c r="CJ1082" s="53">
        <v>0</v>
      </c>
      <c r="CK1082" s="53">
        <v>0</v>
      </c>
      <c r="CL1082" s="53">
        <v>0</v>
      </c>
      <c r="CM1082" s="53">
        <v>0</v>
      </c>
      <c r="CN1082" s="53">
        <v>0</v>
      </c>
      <c r="CO1082" s="53">
        <v>0</v>
      </c>
      <c r="CP1082" s="53">
        <v>0</v>
      </c>
      <c r="CQ1082" s="53">
        <v>0</v>
      </c>
      <c r="CR1082" s="53">
        <v>0</v>
      </c>
      <c r="CS1082" s="53">
        <v>0</v>
      </c>
      <c r="CT1082" s="53">
        <v>0</v>
      </c>
      <c r="CU1082" s="53">
        <v>0</v>
      </c>
      <c r="CV1082" s="53">
        <v>0</v>
      </c>
      <c r="CW1082" s="53">
        <v>0</v>
      </c>
      <c r="CX1082" s="53">
        <v>0</v>
      </c>
      <c r="CY1082" s="53">
        <v>0</v>
      </c>
      <c r="CZ1082" s="53">
        <v>0</v>
      </c>
      <c r="DA1082" s="53">
        <v>0</v>
      </c>
      <c r="DB1082" s="53">
        <v>0</v>
      </c>
      <c r="DC1082" s="53">
        <v>0</v>
      </c>
      <c r="DD1082" s="53">
        <v>0</v>
      </c>
      <c r="DE1082" s="53">
        <v>0</v>
      </c>
      <c r="DF1082" s="53">
        <v>0</v>
      </c>
      <c r="DG1082" s="53">
        <v>0</v>
      </c>
      <c r="DH1082" s="53">
        <v>0</v>
      </c>
      <c r="DI1082" s="53">
        <v>0</v>
      </c>
      <c r="DJ1082" s="53">
        <v>0</v>
      </c>
      <c r="DK1082" s="53">
        <v>0</v>
      </c>
      <c r="DL1082" s="53">
        <v>0</v>
      </c>
      <c r="DM1082" s="53">
        <v>0</v>
      </c>
      <c r="DN1082" s="53">
        <v>0</v>
      </c>
      <c r="DO1082" s="53">
        <v>0</v>
      </c>
      <c r="DP1082" s="53">
        <v>0</v>
      </c>
      <c r="DQ1082" s="53">
        <v>0</v>
      </c>
      <c r="DR1082" s="53">
        <v>0</v>
      </c>
      <c r="DS1082" s="53">
        <v>0</v>
      </c>
      <c r="DT1082" s="53">
        <v>0</v>
      </c>
      <c r="DU1082" s="53">
        <v>0</v>
      </c>
      <c r="DV1082" s="53">
        <v>0</v>
      </c>
      <c r="DW1082" s="53">
        <v>0</v>
      </c>
      <c r="DX1082" s="53">
        <v>0</v>
      </c>
      <c r="DY1082" s="53">
        <v>0</v>
      </c>
      <c r="DZ1082" s="53">
        <v>0</v>
      </c>
      <c r="EA1082" s="53">
        <v>0</v>
      </c>
      <c r="EB1082" s="53">
        <v>0</v>
      </c>
      <c r="EC1082" s="53">
        <v>0</v>
      </c>
      <c r="ED1082" s="53">
        <v>0</v>
      </c>
      <c r="EE1082" s="53">
        <v>0</v>
      </c>
      <c r="EF1082" s="53">
        <v>0</v>
      </c>
      <c r="EG1082" s="53">
        <v>0</v>
      </c>
      <c r="EH1082" s="53">
        <v>0</v>
      </c>
      <c r="EI1082" s="53">
        <v>0</v>
      </c>
      <c r="EJ1082" s="53">
        <v>0</v>
      </c>
      <c r="EK1082" s="53">
        <v>0</v>
      </c>
      <c r="EL1082" s="53">
        <v>0</v>
      </c>
      <c r="EM1082" s="53">
        <v>0</v>
      </c>
      <c r="EN1082" s="53">
        <v>0</v>
      </c>
      <c r="EO1082" s="53">
        <v>0</v>
      </c>
      <c r="EP1082" s="53">
        <v>0</v>
      </c>
      <c r="EQ1082" s="53">
        <v>0</v>
      </c>
      <c r="ER1082" s="53">
        <v>0</v>
      </c>
      <c r="ES1082" s="53">
        <v>0</v>
      </c>
      <c r="ET1082" s="53">
        <v>0</v>
      </c>
      <c r="EU1082" s="53">
        <v>0</v>
      </c>
      <c r="EV1082" s="53">
        <v>0</v>
      </c>
      <c r="EW1082" s="53">
        <v>71.017009999999999</v>
      </c>
      <c r="EX1082" s="53">
        <v>69.337419999999995</v>
      </c>
      <c r="EY1082" s="53">
        <v>67.963939999999994</v>
      </c>
      <c r="EZ1082" s="53">
        <v>66.60136</v>
      </c>
      <c r="FA1082" s="53">
        <v>65.242859999999993</v>
      </c>
      <c r="FB1082" s="53">
        <v>64.182990000000004</v>
      </c>
      <c r="FC1082" s="53">
        <v>64.065309999999997</v>
      </c>
      <c r="FD1082" s="53">
        <v>66.865989999999996</v>
      </c>
      <c r="FE1082" s="53">
        <v>71.103399999999993</v>
      </c>
      <c r="FF1082" s="53">
        <v>75.169390000000007</v>
      </c>
      <c r="FG1082" s="53">
        <v>79.244900000000001</v>
      </c>
      <c r="FH1082" s="53">
        <v>83.079589999999996</v>
      </c>
      <c r="FI1082" s="53">
        <v>86.332660000000004</v>
      </c>
      <c r="FJ1082" s="53">
        <v>89.247619999999998</v>
      </c>
      <c r="FK1082" s="53">
        <v>91.704769999999996</v>
      </c>
      <c r="FL1082" s="53">
        <v>93.865989999999996</v>
      </c>
      <c r="FM1082" s="53">
        <v>95.13946</v>
      </c>
      <c r="FN1082" s="53">
        <v>95.107479999999995</v>
      </c>
      <c r="FO1082" s="53">
        <v>93.31156</v>
      </c>
      <c r="FP1082" s="53">
        <v>89.622450000000001</v>
      </c>
      <c r="FQ1082" s="53">
        <v>83.991839999999996</v>
      </c>
      <c r="FR1082" s="53">
        <v>79.12585</v>
      </c>
      <c r="FS1082" s="53">
        <v>75.521090000000001</v>
      </c>
      <c r="FT1082" s="53">
        <v>73.164630000000002</v>
      </c>
      <c r="FU1082" s="53">
        <v>35</v>
      </c>
      <c r="FV1082" s="53">
        <v>97.141000000000005</v>
      </c>
      <c r="FW1082" s="53">
        <v>17.975709999999999</v>
      </c>
      <c r="FX1082" s="53">
        <v>0</v>
      </c>
    </row>
    <row r="1083" spans="1:180" x14ac:dyDescent="0.3">
      <c r="A1083" t="s">
        <v>174</v>
      </c>
      <c r="B1083" t="s">
        <v>252</v>
      </c>
      <c r="C1083" t="s">
        <v>0</v>
      </c>
      <c r="D1083" t="s">
        <v>227</v>
      </c>
      <c r="E1083" t="s">
        <v>187</v>
      </c>
      <c r="F1083" t="s">
        <v>235</v>
      </c>
      <c r="G1083" t="s">
        <v>242</v>
      </c>
      <c r="H1083" s="53">
        <v>15</v>
      </c>
      <c r="I1083" s="53">
        <v>0</v>
      </c>
      <c r="J1083" s="53">
        <v>0</v>
      </c>
      <c r="K1083" s="53">
        <v>0</v>
      </c>
      <c r="L1083" s="53">
        <v>0</v>
      </c>
      <c r="M1083" s="53">
        <v>0</v>
      </c>
      <c r="N1083" s="53">
        <v>0</v>
      </c>
      <c r="O1083" s="53">
        <v>0</v>
      </c>
      <c r="P1083" s="53">
        <v>0</v>
      </c>
      <c r="Q1083" s="53">
        <v>0</v>
      </c>
      <c r="R1083" s="53">
        <v>0</v>
      </c>
      <c r="S1083" s="53">
        <v>0</v>
      </c>
      <c r="T1083" s="53">
        <v>0</v>
      </c>
      <c r="U1083" s="53">
        <v>0</v>
      </c>
      <c r="V1083" s="53">
        <v>0</v>
      </c>
      <c r="W1083" s="53">
        <v>0</v>
      </c>
      <c r="X1083" s="53">
        <v>0</v>
      </c>
      <c r="Y1083" s="53">
        <v>0</v>
      </c>
      <c r="Z1083" s="53">
        <v>0</v>
      </c>
      <c r="AA1083" s="53">
        <v>0</v>
      </c>
      <c r="AB1083" s="53">
        <v>0</v>
      </c>
      <c r="AC1083" s="53">
        <v>0</v>
      </c>
      <c r="AD1083" s="53">
        <v>0</v>
      </c>
      <c r="AE1083" s="53">
        <v>0</v>
      </c>
      <c r="AF1083" s="53">
        <v>0</v>
      </c>
      <c r="AG1083" s="53">
        <v>0</v>
      </c>
      <c r="AH1083" s="53">
        <v>0</v>
      </c>
      <c r="AI1083" s="53">
        <v>0</v>
      </c>
      <c r="AJ1083" s="53">
        <v>0</v>
      </c>
      <c r="AK1083" s="53">
        <v>0</v>
      </c>
      <c r="AL1083" s="53">
        <v>0</v>
      </c>
      <c r="AM1083" s="53">
        <v>0</v>
      </c>
      <c r="AN1083" s="53">
        <v>0</v>
      </c>
      <c r="AO1083" s="53">
        <v>0</v>
      </c>
      <c r="AP1083" s="53">
        <v>0</v>
      </c>
      <c r="AQ1083" s="53">
        <v>0</v>
      </c>
      <c r="AR1083" s="53">
        <v>0</v>
      </c>
      <c r="AS1083" s="53">
        <v>0</v>
      </c>
      <c r="AT1083" s="53">
        <v>0</v>
      </c>
      <c r="AU1083" s="53">
        <v>0</v>
      </c>
      <c r="AV1083" s="53">
        <v>0</v>
      </c>
      <c r="AW1083" s="53">
        <v>0</v>
      </c>
      <c r="AX1083" s="53">
        <v>0</v>
      </c>
      <c r="AY1083" s="53">
        <v>0</v>
      </c>
      <c r="AZ1083" s="53">
        <v>0</v>
      </c>
      <c r="BA1083" s="53">
        <v>0</v>
      </c>
      <c r="BB1083" s="53">
        <v>0</v>
      </c>
      <c r="BC1083" s="53">
        <v>0</v>
      </c>
      <c r="BD1083" s="53">
        <v>0</v>
      </c>
      <c r="BE1083" s="53">
        <v>0</v>
      </c>
      <c r="BF1083" s="53">
        <v>0</v>
      </c>
      <c r="BG1083" s="53">
        <v>0</v>
      </c>
      <c r="BH1083" s="53">
        <v>0</v>
      </c>
      <c r="BI1083" s="53">
        <v>0</v>
      </c>
      <c r="BJ1083" s="53">
        <v>0</v>
      </c>
      <c r="BK1083" s="53">
        <v>0</v>
      </c>
      <c r="BL1083" s="53">
        <v>0</v>
      </c>
      <c r="BM1083" s="53">
        <v>0</v>
      </c>
      <c r="BN1083" s="53">
        <v>0</v>
      </c>
      <c r="BO1083" s="53">
        <v>0</v>
      </c>
      <c r="BP1083" s="53">
        <v>0</v>
      </c>
      <c r="BQ1083" s="53">
        <v>0</v>
      </c>
      <c r="BR1083" s="53">
        <v>0</v>
      </c>
      <c r="BS1083" s="53">
        <v>0</v>
      </c>
      <c r="BT1083" s="53">
        <v>0</v>
      </c>
      <c r="BU1083" s="53">
        <v>0</v>
      </c>
      <c r="BV1083" s="53">
        <v>0</v>
      </c>
      <c r="BW1083" s="53">
        <v>0</v>
      </c>
      <c r="BX1083" s="53">
        <v>0</v>
      </c>
      <c r="BY1083" s="53">
        <v>0</v>
      </c>
      <c r="BZ1083" s="53">
        <v>0</v>
      </c>
      <c r="CA1083" s="53">
        <v>0</v>
      </c>
      <c r="CB1083" s="53">
        <v>0</v>
      </c>
      <c r="CC1083" s="53">
        <v>0</v>
      </c>
      <c r="CD1083" s="53">
        <v>0</v>
      </c>
      <c r="CE1083" s="53">
        <v>0</v>
      </c>
      <c r="CF1083" s="53">
        <v>0</v>
      </c>
      <c r="CG1083" s="53">
        <v>0</v>
      </c>
      <c r="CH1083" s="53">
        <v>0</v>
      </c>
      <c r="CI1083" s="53">
        <v>0</v>
      </c>
      <c r="CJ1083" s="53">
        <v>0</v>
      </c>
      <c r="CK1083" s="53">
        <v>0</v>
      </c>
      <c r="CL1083" s="53">
        <v>0</v>
      </c>
      <c r="CM1083" s="53">
        <v>0</v>
      </c>
      <c r="CN1083" s="53">
        <v>0</v>
      </c>
      <c r="CO1083" s="53">
        <v>0</v>
      </c>
      <c r="CP1083" s="53">
        <v>0</v>
      </c>
      <c r="CQ1083" s="53">
        <v>0</v>
      </c>
      <c r="CR1083" s="53">
        <v>0</v>
      </c>
      <c r="CS1083" s="53">
        <v>0</v>
      </c>
      <c r="CT1083" s="53">
        <v>0</v>
      </c>
      <c r="CU1083" s="53">
        <v>0</v>
      </c>
      <c r="CV1083" s="53">
        <v>0</v>
      </c>
      <c r="CW1083" s="53">
        <v>0</v>
      </c>
      <c r="CX1083" s="53">
        <v>0</v>
      </c>
      <c r="CY1083" s="53">
        <v>0</v>
      </c>
      <c r="CZ1083" s="53">
        <v>0</v>
      </c>
      <c r="DA1083" s="53">
        <v>0</v>
      </c>
      <c r="DB1083" s="53">
        <v>0</v>
      </c>
      <c r="DC1083" s="53">
        <v>0</v>
      </c>
      <c r="DD1083" s="53">
        <v>0</v>
      </c>
      <c r="DE1083" s="53">
        <v>0</v>
      </c>
      <c r="DF1083" s="53">
        <v>0</v>
      </c>
      <c r="DG1083" s="53">
        <v>0</v>
      </c>
      <c r="DH1083" s="53">
        <v>0</v>
      </c>
      <c r="DI1083" s="53">
        <v>0</v>
      </c>
      <c r="DJ1083" s="53">
        <v>0</v>
      </c>
      <c r="DK1083" s="53">
        <v>0</v>
      </c>
      <c r="DL1083" s="53">
        <v>0</v>
      </c>
      <c r="DM1083" s="53">
        <v>0</v>
      </c>
      <c r="DN1083" s="53">
        <v>0</v>
      </c>
      <c r="DO1083" s="53">
        <v>0</v>
      </c>
      <c r="DP1083" s="53">
        <v>0</v>
      </c>
      <c r="DQ1083" s="53">
        <v>0</v>
      </c>
      <c r="DR1083" s="53">
        <v>0</v>
      </c>
      <c r="DS1083" s="53">
        <v>0</v>
      </c>
      <c r="DT1083" s="53">
        <v>0</v>
      </c>
      <c r="DU1083" s="53">
        <v>0</v>
      </c>
      <c r="DV1083" s="53">
        <v>0</v>
      </c>
      <c r="DW1083" s="53">
        <v>0</v>
      </c>
      <c r="DX1083" s="53">
        <v>0</v>
      </c>
      <c r="DY1083" s="53">
        <v>0</v>
      </c>
      <c r="DZ1083" s="53">
        <v>0</v>
      </c>
      <c r="EA1083" s="53">
        <v>0</v>
      </c>
      <c r="EB1083" s="53">
        <v>0</v>
      </c>
      <c r="EC1083" s="53">
        <v>0</v>
      </c>
      <c r="ED1083" s="53">
        <v>0</v>
      </c>
      <c r="EE1083" s="53">
        <v>0</v>
      </c>
      <c r="EF1083" s="53">
        <v>0</v>
      </c>
      <c r="EG1083" s="53">
        <v>0</v>
      </c>
      <c r="EH1083" s="53">
        <v>0</v>
      </c>
      <c r="EI1083" s="53">
        <v>0</v>
      </c>
      <c r="EJ1083" s="53">
        <v>0</v>
      </c>
      <c r="EK1083" s="53">
        <v>0</v>
      </c>
      <c r="EL1083" s="53">
        <v>0</v>
      </c>
      <c r="EM1083" s="53">
        <v>0</v>
      </c>
      <c r="EN1083" s="53">
        <v>0</v>
      </c>
      <c r="EO1083" s="53">
        <v>0</v>
      </c>
      <c r="EP1083" s="53">
        <v>0</v>
      </c>
      <c r="EQ1083" s="53">
        <v>0</v>
      </c>
      <c r="ER1083" s="53">
        <v>0</v>
      </c>
      <c r="ES1083" s="53">
        <v>0</v>
      </c>
      <c r="ET1083" s="53">
        <v>0</v>
      </c>
      <c r="EU1083" s="53">
        <v>0</v>
      </c>
      <c r="EV1083" s="53">
        <v>0</v>
      </c>
      <c r="EW1083" s="53">
        <v>67.584419999999994</v>
      </c>
      <c r="EX1083" s="53">
        <v>66.031170000000003</v>
      </c>
      <c r="EY1083" s="53">
        <v>64.583110000000005</v>
      </c>
      <c r="EZ1083" s="53">
        <v>63.344149999999999</v>
      </c>
      <c r="FA1083" s="53">
        <v>62.090910000000001</v>
      </c>
      <c r="FB1083" s="53">
        <v>61.085709999999999</v>
      </c>
      <c r="FC1083" s="53">
        <v>61.699350000000003</v>
      </c>
      <c r="FD1083" s="53">
        <v>64.901949999999999</v>
      </c>
      <c r="FE1083" s="53">
        <v>68.805850000000007</v>
      </c>
      <c r="FF1083" s="53">
        <v>72.527919999999995</v>
      </c>
      <c r="FG1083" s="53">
        <v>76.177269999999993</v>
      </c>
      <c r="FH1083" s="53">
        <v>79.457790000000003</v>
      </c>
      <c r="FI1083" s="53">
        <v>82.448700000000002</v>
      </c>
      <c r="FJ1083" s="53">
        <v>84.977919999999997</v>
      </c>
      <c r="FK1083" s="53">
        <v>87.124020000000002</v>
      </c>
      <c r="FL1083" s="53">
        <v>88.848050000000001</v>
      </c>
      <c r="FM1083" s="53">
        <v>89.576620000000005</v>
      </c>
      <c r="FN1083" s="53">
        <v>89.237660000000005</v>
      </c>
      <c r="FO1083" s="53">
        <v>87.712990000000005</v>
      </c>
      <c r="FP1083" s="53">
        <v>84.49221</v>
      </c>
      <c r="FQ1083" s="53">
        <v>79.212990000000005</v>
      </c>
      <c r="FR1083" s="53">
        <v>74.791560000000004</v>
      </c>
      <c r="FS1083" s="53">
        <v>71.327920000000006</v>
      </c>
      <c r="FT1083" s="53">
        <v>69.113640000000004</v>
      </c>
      <c r="FU1083" s="53">
        <v>35</v>
      </c>
      <c r="FV1083" s="53">
        <v>99.699579999999997</v>
      </c>
      <c r="FW1083" s="53">
        <v>18.255790000000001</v>
      </c>
      <c r="FX1083" s="53">
        <v>0</v>
      </c>
    </row>
    <row r="1084" spans="1:180" x14ac:dyDescent="0.3">
      <c r="A1084" t="s">
        <v>174</v>
      </c>
      <c r="B1084" t="s">
        <v>252</v>
      </c>
      <c r="C1084" t="s">
        <v>0</v>
      </c>
      <c r="D1084" t="s">
        <v>227</v>
      </c>
      <c r="E1084" t="s">
        <v>189</v>
      </c>
      <c r="F1084" t="s">
        <v>235</v>
      </c>
      <c r="G1084" t="s">
        <v>242</v>
      </c>
      <c r="H1084" s="53">
        <v>15</v>
      </c>
      <c r="I1084" s="53">
        <v>0</v>
      </c>
      <c r="J1084" s="53">
        <v>0</v>
      </c>
      <c r="K1084" s="53">
        <v>0</v>
      </c>
      <c r="L1084" s="53">
        <v>0</v>
      </c>
      <c r="M1084" s="53">
        <v>0</v>
      </c>
      <c r="N1084" s="53">
        <v>0</v>
      </c>
      <c r="O1084" s="53">
        <v>0</v>
      </c>
      <c r="P1084" s="53">
        <v>0</v>
      </c>
      <c r="Q1084" s="53">
        <v>0</v>
      </c>
      <c r="R1084" s="53">
        <v>0</v>
      </c>
      <c r="S1084" s="53">
        <v>0</v>
      </c>
      <c r="T1084" s="53">
        <v>0</v>
      </c>
      <c r="U1084" s="53">
        <v>0</v>
      </c>
      <c r="V1084" s="53">
        <v>0</v>
      </c>
      <c r="W1084" s="53">
        <v>0</v>
      </c>
      <c r="X1084" s="53">
        <v>0</v>
      </c>
      <c r="Y1084" s="53">
        <v>0</v>
      </c>
      <c r="Z1084" s="53">
        <v>0</v>
      </c>
      <c r="AA1084" s="53">
        <v>0</v>
      </c>
      <c r="AB1084" s="53">
        <v>0</v>
      </c>
      <c r="AC1084" s="53">
        <v>0</v>
      </c>
      <c r="AD1084" s="53">
        <v>0</v>
      </c>
      <c r="AE1084" s="53">
        <v>0</v>
      </c>
      <c r="AF1084" s="53">
        <v>0</v>
      </c>
      <c r="AG1084" s="53">
        <v>0</v>
      </c>
      <c r="AH1084" s="53">
        <v>0</v>
      </c>
      <c r="AI1084" s="53">
        <v>0</v>
      </c>
      <c r="AJ1084" s="53">
        <v>0</v>
      </c>
      <c r="AK1084" s="53">
        <v>0</v>
      </c>
      <c r="AL1084" s="53">
        <v>0</v>
      </c>
      <c r="AM1084" s="53">
        <v>0</v>
      </c>
      <c r="AN1084" s="53">
        <v>0</v>
      </c>
      <c r="AO1084" s="53">
        <v>0</v>
      </c>
      <c r="AP1084" s="53">
        <v>0</v>
      </c>
      <c r="AQ1084" s="53">
        <v>0</v>
      </c>
      <c r="AR1084" s="53">
        <v>0</v>
      </c>
      <c r="AS1084" s="53">
        <v>0</v>
      </c>
      <c r="AT1084" s="53">
        <v>0</v>
      </c>
      <c r="AU1084" s="53">
        <v>0</v>
      </c>
      <c r="AV1084" s="53">
        <v>0</v>
      </c>
      <c r="AW1084" s="53">
        <v>0</v>
      </c>
      <c r="AX1084" s="53">
        <v>0</v>
      </c>
      <c r="AY1084" s="53">
        <v>0</v>
      </c>
      <c r="AZ1084" s="53">
        <v>0</v>
      </c>
      <c r="BA1084" s="53">
        <v>0</v>
      </c>
      <c r="BB1084" s="53">
        <v>0</v>
      </c>
      <c r="BC1084" s="53">
        <v>0</v>
      </c>
      <c r="BD1084" s="53">
        <v>0</v>
      </c>
      <c r="BE1084" s="53">
        <v>0</v>
      </c>
      <c r="BF1084" s="53">
        <v>0</v>
      </c>
      <c r="BG1084" s="53">
        <v>0</v>
      </c>
      <c r="BH1084" s="53">
        <v>0</v>
      </c>
      <c r="BI1084" s="53">
        <v>0</v>
      </c>
      <c r="BJ1084" s="53">
        <v>0</v>
      </c>
      <c r="BK1084" s="53">
        <v>0</v>
      </c>
      <c r="BL1084" s="53">
        <v>0</v>
      </c>
      <c r="BM1084" s="53">
        <v>0</v>
      </c>
      <c r="BN1084" s="53">
        <v>0</v>
      </c>
      <c r="BO1084" s="53">
        <v>0</v>
      </c>
      <c r="BP1084" s="53">
        <v>0</v>
      </c>
      <c r="BQ1084" s="53">
        <v>0</v>
      </c>
      <c r="BR1084" s="53">
        <v>0</v>
      </c>
      <c r="BS1084" s="53">
        <v>0</v>
      </c>
      <c r="BT1084" s="53">
        <v>0</v>
      </c>
      <c r="BU1084" s="53">
        <v>0</v>
      </c>
      <c r="BV1084" s="53">
        <v>0</v>
      </c>
      <c r="BW1084" s="53">
        <v>0</v>
      </c>
      <c r="BX1084" s="53">
        <v>0</v>
      </c>
      <c r="BY1084" s="53">
        <v>0</v>
      </c>
      <c r="BZ1084" s="53">
        <v>0</v>
      </c>
      <c r="CA1084" s="53">
        <v>0</v>
      </c>
      <c r="CB1084" s="53">
        <v>0</v>
      </c>
      <c r="CC1084" s="53">
        <v>0</v>
      </c>
      <c r="CD1084" s="53">
        <v>0</v>
      </c>
      <c r="CE1084" s="53">
        <v>0</v>
      </c>
      <c r="CF1084" s="53">
        <v>0</v>
      </c>
      <c r="CG1084" s="53">
        <v>0</v>
      </c>
      <c r="CH1084" s="53">
        <v>0</v>
      </c>
      <c r="CI1084" s="53">
        <v>0</v>
      </c>
      <c r="CJ1084" s="53">
        <v>0</v>
      </c>
      <c r="CK1084" s="53">
        <v>0</v>
      </c>
      <c r="CL1084" s="53">
        <v>0</v>
      </c>
      <c r="CM1084" s="53">
        <v>0</v>
      </c>
      <c r="CN1084" s="53">
        <v>0</v>
      </c>
      <c r="CO1084" s="53">
        <v>0</v>
      </c>
      <c r="CP1084" s="53">
        <v>0</v>
      </c>
      <c r="CQ1084" s="53">
        <v>0</v>
      </c>
      <c r="CR1084" s="53">
        <v>0</v>
      </c>
      <c r="CS1084" s="53">
        <v>0</v>
      </c>
      <c r="CT1084" s="53">
        <v>0</v>
      </c>
      <c r="CU1084" s="53">
        <v>0</v>
      </c>
      <c r="CV1084" s="53">
        <v>0</v>
      </c>
      <c r="CW1084" s="53">
        <v>0</v>
      </c>
      <c r="CX1084" s="53">
        <v>0</v>
      </c>
      <c r="CY1084" s="53">
        <v>0</v>
      </c>
      <c r="CZ1084" s="53">
        <v>0</v>
      </c>
      <c r="DA1084" s="53">
        <v>0</v>
      </c>
      <c r="DB1084" s="53">
        <v>0</v>
      </c>
      <c r="DC1084" s="53">
        <v>0</v>
      </c>
      <c r="DD1084" s="53">
        <v>0</v>
      </c>
      <c r="DE1084" s="53">
        <v>0</v>
      </c>
      <c r="DF1084" s="53">
        <v>0</v>
      </c>
      <c r="DG1084" s="53">
        <v>0</v>
      </c>
      <c r="DH1084" s="53">
        <v>0</v>
      </c>
      <c r="DI1084" s="53">
        <v>0</v>
      </c>
      <c r="DJ1084" s="53">
        <v>0</v>
      </c>
      <c r="DK1084" s="53">
        <v>0</v>
      </c>
      <c r="DL1084" s="53">
        <v>0</v>
      </c>
      <c r="DM1084" s="53">
        <v>0</v>
      </c>
      <c r="DN1084" s="53">
        <v>0</v>
      </c>
      <c r="DO1084" s="53">
        <v>0</v>
      </c>
      <c r="DP1084" s="53">
        <v>0</v>
      </c>
      <c r="DQ1084" s="53">
        <v>0</v>
      </c>
      <c r="DR1084" s="53">
        <v>0</v>
      </c>
      <c r="DS1084" s="53">
        <v>0</v>
      </c>
      <c r="DT1084" s="53">
        <v>0</v>
      </c>
      <c r="DU1084" s="53">
        <v>0</v>
      </c>
      <c r="DV1084" s="53">
        <v>0</v>
      </c>
      <c r="DW1084" s="53">
        <v>0</v>
      </c>
      <c r="DX1084" s="53">
        <v>0</v>
      </c>
      <c r="DY1084" s="53">
        <v>0</v>
      </c>
      <c r="DZ1084" s="53">
        <v>0</v>
      </c>
      <c r="EA1084" s="53">
        <v>0</v>
      </c>
      <c r="EB1084" s="53">
        <v>0</v>
      </c>
      <c r="EC1084" s="53">
        <v>0</v>
      </c>
      <c r="ED1084" s="53">
        <v>0</v>
      </c>
      <c r="EE1084" s="53">
        <v>0</v>
      </c>
      <c r="EF1084" s="53">
        <v>0</v>
      </c>
      <c r="EG1084" s="53">
        <v>0</v>
      </c>
      <c r="EH1084" s="53">
        <v>0</v>
      </c>
      <c r="EI1084" s="53">
        <v>0</v>
      </c>
      <c r="EJ1084" s="53">
        <v>0</v>
      </c>
      <c r="EK1084" s="53">
        <v>0</v>
      </c>
      <c r="EL1084" s="53">
        <v>0</v>
      </c>
      <c r="EM1084" s="53">
        <v>0</v>
      </c>
      <c r="EN1084" s="53">
        <v>0</v>
      </c>
      <c r="EO1084" s="53">
        <v>0</v>
      </c>
      <c r="EP1084" s="53">
        <v>0</v>
      </c>
      <c r="EQ1084" s="53">
        <v>0</v>
      </c>
      <c r="ER1084" s="53">
        <v>0</v>
      </c>
      <c r="ES1084" s="53">
        <v>0</v>
      </c>
      <c r="ET1084" s="53">
        <v>0</v>
      </c>
      <c r="EU1084" s="53">
        <v>0</v>
      </c>
      <c r="EV1084" s="53">
        <v>0</v>
      </c>
      <c r="EW1084" s="53">
        <v>69.23312</v>
      </c>
      <c r="EX1084" s="53">
        <v>67.912989999999994</v>
      </c>
      <c r="EY1084" s="53">
        <v>66.643510000000006</v>
      </c>
      <c r="EZ1084" s="53">
        <v>65.287009999999995</v>
      </c>
      <c r="FA1084" s="53">
        <v>63.971429999999998</v>
      </c>
      <c r="FB1084" s="53">
        <v>62.825969999999998</v>
      </c>
      <c r="FC1084" s="53">
        <v>62.074680000000001</v>
      </c>
      <c r="FD1084" s="53">
        <v>64.058440000000004</v>
      </c>
      <c r="FE1084" s="53">
        <v>68.268180000000001</v>
      </c>
      <c r="FF1084" s="53">
        <v>72.656490000000005</v>
      </c>
      <c r="FG1084" s="53">
        <v>76.951949999999997</v>
      </c>
      <c r="FH1084" s="53">
        <v>80.91883</v>
      </c>
      <c r="FI1084" s="53">
        <v>84.272080000000003</v>
      </c>
      <c r="FJ1084" s="53">
        <v>87.27467</v>
      </c>
      <c r="FK1084" s="53">
        <v>89.55</v>
      </c>
      <c r="FL1084" s="53">
        <v>91.112979999999993</v>
      </c>
      <c r="FM1084" s="53">
        <v>92.022080000000003</v>
      </c>
      <c r="FN1084" s="53">
        <v>91.741560000000007</v>
      </c>
      <c r="FO1084" s="53">
        <v>89.452600000000004</v>
      </c>
      <c r="FP1084" s="53">
        <v>84.910390000000007</v>
      </c>
      <c r="FQ1084" s="53">
        <v>79.283119999999997</v>
      </c>
      <c r="FR1084" s="53">
        <v>75.266239999999996</v>
      </c>
      <c r="FS1084" s="53">
        <v>72.721429999999998</v>
      </c>
      <c r="FT1084" s="53">
        <v>70.768180000000001</v>
      </c>
      <c r="FU1084" s="53">
        <v>35</v>
      </c>
      <c r="FV1084" s="53">
        <v>69.459590000000006</v>
      </c>
      <c r="FW1084" s="53">
        <v>15.215260000000001</v>
      </c>
      <c r="FX1084" s="53">
        <v>0</v>
      </c>
    </row>
    <row r="1085" spans="1:180" x14ac:dyDescent="0.3">
      <c r="A1085" t="s">
        <v>174</v>
      </c>
      <c r="B1085" t="s">
        <v>252</v>
      </c>
      <c r="C1085" t="s">
        <v>0</v>
      </c>
      <c r="D1085" t="s">
        <v>248</v>
      </c>
      <c r="E1085" t="s">
        <v>189</v>
      </c>
      <c r="F1085" t="s">
        <v>235</v>
      </c>
      <c r="G1085" t="s">
        <v>242</v>
      </c>
      <c r="H1085" s="53">
        <v>15</v>
      </c>
      <c r="I1085" s="53">
        <v>0</v>
      </c>
      <c r="J1085" s="53">
        <v>0</v>
      </c>
      <c r="K1085" s="53">
        <v>0</v>
      </c>
      <c r="L1085" s="53">
        <v>0</v>
      </c>
      <c r="M1085" s="53">
        <v>0</v>
      </c>
      <c r="N1085" s="53">
        <v>0</v>
      </c>
      <c r="O1085" s="53">
        <v>0</v>
      </c>
      <c r="P1085" s="53">
        <v>0</v>
      </c>
      <c r="Q1085" s="53">
        <v>0</v>
      </c>
      <c r="R1085" s="53">
        <v>0</v>
      </c>
      <c r="S1085" s="53">
        <v>0</v>
      </c>
      <c r="T1085" s="53">
        <v>0</v>
      </c>
      <c r="U1085" s="53">
        <v>0</v>
      </c>
      <c r="V1085" s="53">
        <v>0</v>
      </c>
      <c r="W1085" s="53">
        <v>0</v>
      </c>
      <c r="X1085" s="53">
        <v>0</v>
      </c>
      <c r="Y1085" s="53">
        <v>0</v>
      </c>
      <c r="Z1085" s="53">
        <v>0</v>
      </c>
      <c r="AA1085" s="53">
        <v>0</v>
      </c>
      <c r="AB1085" s="53">
        <v>0</v>
      </c>
      <c r="AC1085" s="53">
        <v>0</v>
      </c>
      <c r="AD1085" s="53">
        <v>0</v>
      </c>
      <c r="AE1085" s="53">
        <v>0</v>
      </c>
      <c r="AF1085" s="53">
        <v>0</v>
      </c>
      <c r="AG1085" s="53">
        <v>0</v>
      </c>
      <c r="AH1085" s="53">
        <v>0</v>
      </c>
      <c r="AI1085" s="53">
        <v>0</v>
      </c>
      <c r="AJ1085" s="53">
        <v>0</v>
      </c>
      <c r="AK1085" s="53">
        <v>0</v>
      </c>
      <c r="AL1085" s="53">
        <v>0</v>
      </c>
      <c r="AM1085" s="53">
        <v>0</v>
      </c>
      <c r="AN1085" s="53">
        <v>0</v>
      </c>
      <c r="AO1085" s="53">
        <v>0</v>
      </c>
      <c r="AP1085" s="53">
        <v>0</v>
      </c>
      <c r="AQ1085" s="53">
        <v>0</v>
      </c>
      <c r="AR1085" s="53">
        <v>0</v>
      </c>
      <c r="AS1085" s="53">
        <v>0</v>
      </c>
      <c r="AT1085" s="53">
        <v>0</v>
      </c>
      <c r="AU1085" s="53">
        <v>0</v>
      </c>
      <c r="AV1085" s="53">
        <v>0</v>
      </c>
      <c r="AW1085" s="53">
        <v>0</v>
      </c>
      <c r="AX1085" s="53">
        <v>0</v>
      </c>
      <c r="AY1085" s="53">
        <v>0</v>
      </c>
      <c r="AZ1085" s="53">
        <v>0</v>
      </c>
      <c r="BA1085" s="53">
        <v>0</v>
      </c>
      <c r="BB1085" s="53">
        <v>0</v>
      </c>
      <c r="BC1085" s="53">
        <v>0</v>
      </c>
      <c r="BD1085" s="53">
        <v>0</v>
      </c>
      <c r="BE1085" s="53">
        <v>0</v>
      </c>
      <c r="BF1085" s="53">
        <v>0</v>
      </c>
      <c r="BG1085" s="53">
        <v>0</v>
      </c>
      <c r="BH1085" s="53">
        <v>0</v>
      </c>
      <c r="BI1085" s="53">
        <v>0</v>
      </c>
      <c r="BJ1085" s="53">
        <v>0</v>
      </c>
      <c r="BK1085" s="53">
        <v>0</v>
      </c>
      <c r="BL1085" s="53">
        <v>0</v>
      </c>
      <c r="BM1085" s="53">
        <v>0</v>
      </c>
      <c r="BN1085" s="53">
        <v>0</v>
      </c>
      <c r="BO1085" s="53">
        <v>0</v>
      </c>
      <c r="BP1085" s="53">
        <v>0</v>
      </c>
      <c r="BQ1085" s="53">
        <v>0</v>
      </c>
      <c r="BR1085" s="53">
        <v>0</v>
      </c>
      <c r="BS1085" s="53">
        <v>0</v>
      </c>
      <c r="BT1085" s="53">
        <v>0</v>
      </c>
      <c r="BU1085" s="53">
        <v>0</v>
      </c>
      <c r="BV1085" s="53">
        <v>0</v>
      </c>
      <c r="BW1085" s="53">
        <v>0</v>
      </c>
      <c r="BX1085" s="53">
        <v>0</v>
      </c>
      <c r="BY1085" s="53">
        <v>0</v>
      </c>
      <c r="BZ1085" s="53">
        <v>0</v>
      </c>
      <c r="CA1085" s="53">
        <v>0</v>
      </c>
      <c r="CB1085" s="53">
        <v>0</v>
      </c>
      <c r="CC1085" s="53">
        <v>0</v>
      </c>
      <c r="CD1085" s="53">
        <v>0</v>
      </c>
      <c r="CE1085" s="53">
        <v>0</v>
      </c>
      <c r="CF1085" s="53">
        <v>0</v>
      </c>
      <c r="CG1085" s="53">
        <v>0</v>
      </c>
      <c r="CH1085" s="53">
        <v>0</v>
      </c>
      <c r="CI1085" s="53">
        <v>0</v>
      </c>
      <c r="CJ1085" s="53">
        <v>0</v>
      </c>
      <c r="CK1085" s="53">
        <v>0</v>
      </c>
      <c r="CL1085" s="53">
        <v>0</v>
      </c>
      <c r="CM1085" s="53">
        <v>0</v>
      </c>
      <c r="CN1085" s="53">
        <v>0</v>
      </c>
      <c r="CO1085" s="53">
        <v>0</v>
      </c>
      <c r="CP1085" s="53">
        <v>0</v>
      </c>
      <c r="CQ1085" s="53">
        <v>0</v>
      </c>
      <c r="CR1085" s="53">
        <v>0</v>
      </c>
      <c r="CS1085" s="53">
        <v>0</v>
      </c>
      <c r="CT1085" s="53">
        <v>0</v>
      </c>
      <c r="CU1085" s="53">
        <v>0</v>
      </c>
      <c r="CV1085" s="53">
        <v>0</v>
      </c>
      <c r="CW1085" s="53">
        <v>0</v>
      </c>
      <c r="CX1085" s="53">
        <v>0</v>
      </c>
      <c r="CY1085" s="53">
        <v>0</v>
      </c>
      <c r="CZ1085" s="53">
        <v>0</v>
      </c>
      <c r="DA1085" s="53">
        <v>0</v>
      </c>
      <c r="DB1085" s="53">
        <v>0</v>
      </c>
      <c r="DC1085" s="53">
        <v>0</v>
      </c>
      <c r="DD1085" s="53">
        <v>0</v>
      </c>
      <c r="DE1085" s="53">
        <v>0</v>
      </c>
      <c r="DF1085" s="53">
        <v>0</v>
      </c>
      <c r="DG1085" s="53">
        <v>0</v>
      </c>
      <c r="DH1085" s="53">
        <v>0</v>
      </c>
      <c r="DI1085" s="53">
        <v>0</v>
      </c>
      <c r="DJ1085" s="53">
        <v>0</v>
      </c>
      <c r="DK1085" s="53">
        <v>0</v>
      </c>
      <c r="DL1085" s="53">
        <v>0</v>
      </c>
      <c r="DM1085" s="53">
        <v>0</v>
      </c>
      <c r="DN1085" s="53">
        <v>0</v>
      </c>
      <c r="DO1085" s="53">
        <v>0</v>
      </c>
      <c r="DP1085" s="53">
        <v>0</v>
      </c>
      <c r="DQ1085" s="53">
        <v>0</v>
      </c>
      <c r="DR1085" s="53">
        <v>0</v>
      </c>
      <c r="DS1085" s="53">
        <v>0</v>
      </c>
      <c r="DT1085" s="53">
        <v>0</v>
      </c>
      <c r="DU1085" s="53">
        <v>0</v>
      </c>
      <c r="DV1085" s="53">
        <v>0</v>
      </c>
      <c r="DW1085" s="53">
        <v>0</v>
      </c>
      <c r="DX1085" s="53">
        <v>0</v>
      </c>
      <c r="DY1085" s="53">
        <v>0</v>
      </c>
      <c r="DZ1085" s="53">
        <v>0</v>
      </c>
      <c r="EA1085" s="53">
        <v>0</v>
      </c>
      <c r="EB1085" s="53">
        <v>0</v>
      </c>
      <c r="EC1085" s="53">
        <v>0</v>
      </c>
      <c r="ED1085" s="53">
        <v>0</v>
      </c>
      <c r="EE1085" s="53">
        <v>0</v>
      </c>
      <c r="EF1085" s="53">
        <v>0</v>
      </c>
      <c r="EG1085" s="53">
        <v>0</v>
      </c>
      <c r="EH1085" s="53">
        <v>0</v>
      </c>
      <c r="EI1085" s="53">
        <v>0</v>
      </c>
      <c r="EJ1085" s="53">
        <v>0</v>
      </c>
      <c r="EK1085" s="53">
        <v>0</v>
      </c>
      <c r="EL1085" s="53">
        <v>0</v>
      </c>
      <c r="EM1085" s="53">
        <v>0</v>
      </c>
      <c r="EN1085" s="53">
        <v>0</v>
      </c>
      <c r="EO1085" s="53">
        <v>0</v>
      </c>
      <c r="EP1085" s="53">
        <v>0</v>
      </c>
      <c r="EQ1085" s="53">
        <v>0</v>
      </c>
      <c r="ER1085" s="53">
        <v>0</v>
      </c>
      <c r="ES1085" s="53">
        <v>0</v>
      </c>
      <c r="ET1085" s="53">
        <v>0</v>
      </c>
      <c r="EU1085" s="53">
        <v>0</v>
      </c>
      <c r="EV1085" s="53">
        <v>0</v>
      </c>
      <c r="EW1085" s="53">
        <v>70.96508</v>
      </c>
      <c r="EX1085" s="53">
        <v>69.312700000000007</v>
      </c>
      <c r="EY1085" s="53">
        <v>67.858729999999994</v>
      </c>
      <c r="EZ1085" s="53">
        <v>66.784130000000005</v>
      </c>
      <c r="FA1085" s="53">
        <v>65.928569999999993</v>
      </c>
      <c r="FB1085" s="53">
        <v>64.265079999999998</v>
      </c>
      <c r="FC1085" s="53">
        <v>63.387300000000003</v>
      </c>
      <c r="FD1085" s="53">
        <v>64.976190000000003</v>
      </c>
      <c r="FE1085" s="53">
        <v>69.153970000000001</v>
      </c>
      <c r="FF1085" s="53">
        <v>73.926990000000004</v>
      </c>
      <c r="FG1085" s="53">
        <v>78.642859999999999</v>
      </c>
      <c r="FH1085" s="53">
        <v>82.503169999999997</v>
      </c>
      <c r="FI1085" s="53">
        <v>85.666659999999993</v>
      </c>
      <c r="FJ1085" s="53">
        <v>88.398409999999998</v>
      </c>
      <c r="FK1085" s="53">
        <v>90.898409999999998</v>
      </c>
      <c r="FL1085" s="53">
        <v>92.503169999999997</v>
      </c>
      <c r="FM1085" s="53">
        <v>93.312700000000007</v>
      </c>
      <c r="FN1085" s="53">
        <v>92.48254</v>
      </c>
      <c r="FO1085" s="53">
        <v>90.069839999999999</v>
      </c>
      <c r="FP1085" s="53">
        <v>85.341269999999994</v>
      </c>
      <c r="FQ1085" s="53">
        <v>79.985720000000001</v>
      </c>
      <c r="FR1085" s="53">
        <v>76.119050000000001</v>
      </c>
      <c r="FS1085" s="53">
        <v>73.553970000000007</v>
      </c>
      <c r="FT1085" s="53">
        <v>71.626980000000003</v>
      </c>
      <c r="FU1085" s="53">
        <v>35</v>
      </c>
      <c r="FV1085" s="53">
        <v>69.459590000000006</v>
      </c>
      <c r="FW1085" s="53">
        <v>15.215260000000001</v>
      </c>
      <c r="FX1085" s="53">
        <v>0</v>
      </c>
    </row>
    <row r="1086" spans="1:180" x14ac:dyDescent="0.3">
      <c r="A1086" t="s">
        <v>174</v>
      </c>
      <c r="B1086" t="s">
        <v>252</v>
      </c>
      <c r="C1086" t="s">
        <v>0</v>
      </c>
      <c r="D1086" t="s">
        <v>248</v>
      </c>
      <c r="E1086" t="s">
        <v>188</v>
      </c>
      <c r="F1086" t="s">
        <v>235</v>
      </c>
      <c r="G1086" t="s">
        <v>242</v>
      </c>
      <c r="H1086" s="53">
        <v>15</v>
      </c>
      <c r="I1086" s="53">
        <v>0</v>
      </c>
      <c r="J1086" s="53">
        <v>0</v>
      </c>
      <c r="K1086" s="53">
        <v>0</v>
      </c>
      <c r="L1086" s="53">
        <v>0</v>
      </c>
      <c r="M1086" s="53">
        <v>0</v>
      </c>
      <c r="N1086" s="53">
        <v>0</v>
      </c>
      <c r="O1086" s="53">
        <v>0</v>
      </c>
      <c r="P1086" s="53">
        <v>0</v>
      </c>
      <c r="Q1086" s="53">
        <v>0</v>
      </c>
      <c r="R1086" s="53">
        <v>0</v>
      </c>
      <c r="S1086" s="53">
        <v>0</v>
      </c>
      <c r="T1086" s="53">
        <v>0</v>
      </c>
      <c r="U1086" s="53">
        <v>0</v>
      </c>
      <c r="V1086" s="53">
        <v>0</v>
      </c>
      <c r="W1086" s="53">
        <v>0</v>
      </c>
      <c r="X1086" s="53">
        <v>0</v>
      </c>
      <c r="Y1086" s="53">
        <v>0</v>
      </c>
      <c r="Z1086" s="53">
        <v>0</v>
      </c>
      <c r="AA1086" s="53">
        <v>0</v>
      </c>
      <c r="AB1086" s="53">
        <v>0</v>
      </c>
      <c r="AC1086" s="53">
        <v>0</v>
      </c>
      <c r="AD1086" s="53">
        <v>0</v>
      </c>
      <c r="AE1086" s="53">
        <v>0</v>
      </c>
      <c r="AF1086" s="53">
        <v>0</v>
      </c>
      <c r="AG1086" s="53">
        <v>0</v>
      </c>
      <c r="AH1086" s="53">
        <v>0</v>
      </c>
      <c r="AI1086" s="53">
        <v>0</v>
      </c>
      <c r="AJ1086" s="53">
        <v>0</v>
      </c>
      <c r="AK1086" s="53">
        <v>0</v>
      </c>
      <c r="AL1086" s="53">
        <v>0</v>
      </c>
      <c r="AM1086" s="53">
        <v>0</v>
      </c>
      <c r="AN1086" s="53">
        <v>0</v>
      </c>
      <c r="AO1086" s="53">
        <v>0</v>
      </c>
      <c r="AP1086" s="53">
        <v>0</v>
      </c>
      <c r="AQ1086" s="53">
        <v>0</v>
      </c>
      <c r="AR1086" s="53">
        <v>0</v>
      </c>
      <c r="AS1086" s="53">
        <v>0</v>
      </c>
      <c r="AT1086" s="53">
        <v>0</v>
      </c>
      <c r="AU1086" s="53">
        <v>0</v>
      </c>
      <c r="AV1086" s="53">
        <v>0</v>
      </c>
      <c r="AW1086" s="53">
        <v>0</v>
      </c>
      <c r="AX1086" s="53">
        <v>0</v>
      </c>
      <c r="AY1086" s="53">
        <v>0</v>
      </c>
      <c r="AZ1086" s="53">
        <v>0</v>
      </c>
      <c r="BA1086" s="53">
        <v>0</v>
      </c>
      <c r="BB1086" s="53">
        <v>0</v>
      </c>
      <c r="BC1086" s="53">
        <v>0</v>
      </c>
      <c r="BD1086" s="53">
        <v>0</v>
      </c>
      <c r="BE1086" s="53">
        <v>0</v>
      </c>
      <c r="BF1086" s="53">
        <v>0</v>
      </c>
      <c r="BG1086" s="53">
        <v>0</v>
      </c>
      <c r="BH1086" s="53">
        <v>0</v>
      </c>
      <c r="BI1086" s="53">
        <v>0</v>
      </c>
      <c r="BJ1086" s="53">
        <v>0</v>
      </c>
      <c r="BK1086" s="53">
        <v>0</v>
      </c>
      <c r="BL1086" s="53">
        <v>0</v>
      </c>
      <c r="BM1086" s="53">
        <v>0</v>
      </c>
      <c r="BN1086" s="53">
        <v>0</v>
      </c>
      <c r="BO1086" s="53">
        <v>0</v>
      </c>
      <c r="BP1086" s="53">
        <v>0</v>
      </c>
      <c r="BQ1086" s="53">
        <v>0</v>
      </c>
      <c r="BR1086" s="53">
        <v>0</v>
      </c>
      <c r="BS1086" s="53">
        <v>0</v>
      </c>
      <c r="BT1086" s="53">
        <v>0</v>
      </c>
      <c r="BU1086" s="53">
        <v>0</v>
      </c>
      <c r="BV1086" s="53">
        <v>0</v>
      </c>
      <c r="BW1086" s="53">
        <v>0</v>
      </c>
      <c r="BX1086" s="53">
        <v>0</v>
      </c>
      <c r="BY1086" s="53">
        <v>0</v>
      </c>
      <c r="BZ1086" s="53">
        <v>0</v>
      </c>
      <c r="CA1086" s="53">
        <v>0</v>
      </c>
      <c r="CB1086" s="53">
        <v>0</v>
      </c>
      <c r="CC1086" s="53">
        <v>0</v>
      </c>
      <c r="CD1086" s="53">
        <v>0</v>
      </c>
      <c r="CE1086" s="53">
        <v>0</v>
      </c>
      <c r="CF1086" s="53">
        <v>0</v>
      </c>
      <c r="CG1086" s="53">
        <v>0</v>
      </c>
      <c r="CH1086" s="53">
        <v>0</v>
      </c>
      <c r="CI1086" s="53">
        <v>0</v>
      </c>
      <c r="CJ1086" s="53">
        <v>0</v>
      </c>
      <c r="CK1086" s="53">
        <v>0</v>
      </c>
      <c r="CL1086" s="53">
        <v>0</v>
      </c>
      <c r="CM1086" s="53">
        <v>0</v>
      </c>
      <c r="CN1086" s="53">
        <v>0</v>
      </c>
      <c r="CO1086" s="53">
        <v>0</v>
      </c>
      <c r="CP1086" s="53">
        <v>0</v>
      </c>
      <c r="CQ1086" s="53">
        <v>0</v>
      </c>
      <c r="CR1086" s="53">
        <v>0</v>
      </c>
      <c r="CS1086" s="53">
        <v>0</v>
      </c>
      <c r="CT1086" s="53">
        <v>0</v>
      </c>
      <c r="CU1086" s="53">
        <v>0</v>
      </c>
      <c r="CV1086" s="53">
        <v>0</v>
      </c>
      <c r="CW1086" s="53">
        <v>0</v>
      </c>
      <c r="CX1086" s="53">
        <v>0</v>
      </c>
      <c r="CY1086" s="53">
        <v>0</v>
      </c>
      <c r="CZ1086" s="53">
        <v>0</v>
      </c>
      <c r="DA1086" s="53">
        <v>0</v>
      </c>
      <c r="DB1086" s="53">
        <v>0</v>
      </c>
      <c r="DC1086" s="53">
        <v>0</v>
      </c>
      <c r="DD1086" s="53">
        <v>0</v>
      </c>
      <c r="DE1086" s="53">
        <v>0</v>
      </c>
      <c r="DF1086" s="53">
        <v>0</v>
      </c>
      <c r="DG1086" s="53">
        <v>0</v>
      </c>
      <c r="DH1086" s="53">
        <v>0</v>
      </c>
      <c r="DI1086" s="53">
        <v>0</v>
      </c>
      <c r="DJ1086" s="53">
        <v>0</v>
      </c>
      <c r="DK1086" s="53">
        <v>0</v>
      </c>
      <c r="DL1086" s="53">
        <v>0</v>
      </c>
      <c r="DM1086" s="53">
        <v>0</v>
      </c>
      <c r="DN1086" s="53">
        <v>0</v>
      </c>
      <c r="DO1086" s="53">
        <v>0</v>
      </c>
      <c r="DP1086" s="53">
        <v>0</v>
      </c>
      <c r="DQ1086" s="53">
        <v>0</v>
      </c>
      <c r="DR1086" s="53">
        <v>0</v>
      </c>
      <c r="DS1086" s="53">
        <v>0</v>
      </c>
      <c r="DT1086" s="53">
        <v>0</v>
      </c>
      <c r="DU1086" s="53">
        <v>0</v>
      </c>
      <c r="DV1086" s="53">
        <v>0</v>
      </c>
      <c r="DW1086" s="53">
        <v>0</v>
      </c>
      <c r="DX1086" s="53">
        <v>0</v>
      </c>
      <c r="DY1086" s="53">
        <v>0</v>
      </c>
      <c r="DZ1086" s="53">
        <v>0</v>
      </c>
      <c r="EA1086" s="53">
        <v>0</v>
      </c>
      <c r="EB1086" s="53">
        <v>0</v>
      </c>
      <c r="EC1086" s="53">
        <v>0</v>
      </c>
      <c r="ED1086" s="53">
        <v>0</v>
      </c>
      <c r="EE1086" s="53">
        <v>0</v>
      </c>
      <c r="EF1086" s="53">
        <v>0</v>
      </c>
      <c r="EG1086" s="53">
        <v>0</v>
      </c>
      <c r="EH1086" s="53">
        <v>0</v>
      </c>
      <c r="EI1086" s="53">
        <v>0</v>
      </c>
      <c r="EJ1086" s="53">
        <v>0</v>
      </c>
      <c r="EK1086" s="53">
        <v>0</v>
      </c>
      <c r="EL1086" s="53">
        <v>0</v>
      </c>
      <c r="EM1086" s="53">
        <v>0</v>
      </c>
      <c r="EN1086" s="53">
        <v>0</v>
      </c>
      <c r="EO1086" s="53">
        <v>0</v>
      </c>
      <c r="EP1086" s="53">
        <v>0</v>
      </c>
      <c r="EQ1086" s="53">
        <v>0</v>
      </c>
      <c r="ER1086" s="53">
        <v>0</v>
      </c>
      <c r="ES1086" s="53">
        <v>0</v>
      </c>
      <c r="ET1086" s="53">
        <v>0</v>
      </c>
      <c r="EU1086" s="53">
        <v>0</v>
      </c>
      <c r="EV1086" s="53">
        <v>0</v>
      </c>
      <c r="EW1086" s="53">
        <v>74.442859999999996</v>
      </c>
      <c r="EX1086" s="53">
        <v>72.741429999999994</v>
      </c>
      <c r="EY1086" s="53">
        <v>71.27</v>
      </c>
      <c r="EZ1086" s="53">
        <v>69.847149999999999</v>
      </c>
      <c r="FA1086" s="53">
        <v>68.277150000000006</v>
      </c>
      <c r="FB1086" s="53">
        <v>66.517139999999998</v>
      </c>
      <c r="FC1086" s="53">
        <v>66.441429999999997</v>
      </c>
      <c r="FD1086" s="53">
        <v>68.875720000000001</v>
      </c>
      <c r="FE1086" s="53">
        <v>73.168570000000003</v>
      </c>
      <c r="FF1086" s="53">
        <v>77.525710000000004</v>
      </c>
      <c r="FG1086" s="53">
        <v>81.852860000000007</v>
      </c>
      <c r="FH1086" s="53">
        <v>85.551429999999996</v>
      </c>
      <c r="FI1086" s="53">
        <v>88.755709999999993</v>
      </c>
      <c r="FJ1086" s="53">
        <v>91.675709999999995</v>
      </c>
      <c r="FK1086" s="53">
        <v>94.244290000000007</v>
      </c>
      <c r="FL1086" s="53">
        <v>96.524280000000005</v>
      </c>
      <c r="FM1086" s="53">
        <v>97.648570000000007</v>
      </c>
      <c r="FN1086" s="53">
        <v>97.217140000000001</v>
      </c>
      <c r="FO1086" s="53">
        <v>95.345709999999997</v>
      </c>
      <c r="FP1086" s="53">
        <v>91.372860000000003</v>
      </c>
      <c r="FQ1086" s="53">
        <v>85.737139999999997</v>
      </c>
      <c r="FR1086" s="53">
        <v>80.865719999999996</v>
      </c>
      <c r="FS1086" s="53">
        <v>77.761430000000004</v>
      </c>
      <c r="FT1086" s="53">
        <v>75.767139999999998</v>
      </c>
      <c r="FU1086" s="53">
        <v>35</v>
      </c>
      <c r="FV1086" s="53">
        <v>97.141000000000005</v>
      </c>
      <c r="FW1086" s="53">
        <v>17.975709999999999</v>
      </c>
      <c r="FX1086" s="53">
        <v>0</v>
      </c>
    </row>
    <row r="1087" spans="1:180" x14ac:dyDescent="0.3">
      <c r="A1087" t="s">
        <v>174</v>
      </c>
      <c r="B1087" t="s">
        <v>252</v>
      </c>
      <c r="C1087" t="s">
        <v>0</v>
      </c>
      <c r="D1087" t="s">
        <v>227</v>
      </c>
      <c r="E1087" t="s">
        <v>190</v>
      </c>
      <c r="F1087" t="s">
        <v>235</v>
      </c>
      <c r="G1087" t="s">
        <v>242</v>
      </c>
      <c r="H1087" s="53">
        <v>15</v>
      </c>
      <c r="I1087" s="53">
        <v>0</v>
      </c>
      <c r="J1087" s="53">
        <v>0</v>
      </c>
      <c r="K1087" s="53">
        <v>0</v>
      </c>
      <c r="L1087" s="53">
        <v>0</v>
      </c>
      <c r="M1087" s="53">
        <v>0</v>
      </c>
      <c r="N1087" s="53">
        <v>0</v>
      </c>
      <c r="O1087" s="53">
        <v>0</v>
      </c>
      <c r="P1087" s="53">
        <v>0</v>
      </c>
      <c r="Q1087" s="53">
        <v>0</v>
      </c>
      <c r="R1087" s="53">
        <v>0</v>
      </c>
      <c r="S1087" s="53">
        <v>0</v>
      </c>
      <c r="T1087" s="53">
        <v>0</v>
      </c>
      <c r="U1087" s="53">
        <v>0</v>
      </c>
      <c r="V1087" s="53">
        <v>0</v>
      </c>
      <c r="W1087" s="53">
        <v>0</v>
      </c>
      <c r="X1087" s="53">
        <v>0</v>
      </c>
      <c r="Y1087" s="53">
        <v>0</v>
      </c>
      <c r="Z1087" s="53">
        <v>0</v>
      </c>
      <c r="AA1087" s="53">
        <v>0</v>
      </c>
      <c r="AB1087" s="53">
        <v>0</v>
      </c>
      <c r="AC1087" s="53">
        <v>0</v>
      </c>
      <c r="AD1087" s="53">
        <v>0</v>
      </c>
      <c r="AE1087" s="53">
        <v>0</v>
      </c>
      <c r="AF1087" s="53">
        <v>0</v>
      </c>
      <c r="AG1087" s="53">
        <v>0</v>
      </c>
      <c r="AH1087" s="53">
        <v>0</v>
      </c>
      <c r="AI1087" s="53">
        <v>0</v>
      </c>
      <c r="AJ1087" s="53">
        <v>0</v>
      </c>
      <c r="AK1087" s="53">
        <v>0</v>
      </c>
      <c r="AL1087" s="53">
        <v>0</v>
      </c>
      <c r="AM1087" s="53">
        <v>0</v>
      </c>
      <c r="AN1087" s="53">
        <v>0</v>
      </c>
      <c r="AO1087" s="53">
        <v>0</v>
      </c>
      <c r="AP1087" s="53">
        <v>0</v>
      </c>
      <c r="AQ1087" s="53">
        <v>0</v>
      </c>
      <c r="AR1087" s="53">
        <v>0</v>
      </c>
      <c r="AS1087" s="53">
        <v>0</v>
      </c>
      <c r="AT1087" s="53">
        <v>0</v>
      </c>
      <c r="AU1087" s="53">
        <v>0</v>
      </c>
      <c r="AV1087" s="53">
        <v>0</v>
      </c>
      <c r="AW1087" s="53">
        <v>0</v>
      </c>
      <c r="AX1087" s="53">
        <v>0</v>
      </c>
      <c r="AY1087" s="53">
        <v>0</v>
      </c>
      <c r="AZ1087" s="53">
        <v>0</v>
      </c>
      <c r="BA1087" s="53">
        <v>0</v>
      </c>
      <c r="BB1087" s="53">
        <v>0</v>
      </c>
      <c r="BC1087" s="53">
        <v>0</v>
      </c>
      <c r="BD1087" s="53">
        <v>0</v>
      </c>
      <c r="BE1087" s="53">
        <v>0</v>
      </c>
      <c r="BF1087" s="53">
        <v>0</v>
      </c>
      <c r="BG1087" s="53">
        <v>0</v>
      </c>
      <c r="BH1087" s="53">
        <v>0</v>
      </c>
      <c r="BI1087" s="53">
        <v>0</v>
      </c>
      <c r="BJ1087" s="53">
        <v>0</v>
      </c>
      <c r="BK1087" s="53">
        <v>0</v>
      </c>
      <c r="BL1087" s="53">
        <v>0</v>
      </c>
      <c r="BM1087" s="53">
        <v>0</v>
      </c>
      <c r="BN1087" s="53">
        <v>0</v>
      </c>
      <c r="BO1087" s="53">
        <v>0</v>
      </c>
      <c r="BP1087" s="53">
        <v>0</v>
      </c>
      <c r="BQ1087" s="53">
        <v>0</v>
      </c>
      <c r="BR1087" s="53">
        <v>0</v>
      </c>
      <c r="BS1087" s="53">
        <v>0</v>
      </c>
      <c r="BT1087" s="53">
        <v>0</v>
      </c>
      <c r="BU1087" s="53">
        <v>0</v>
      </c>
      <c r="BV1087" s="53">
        <v>0</v>
      </c>
      <c r="BW1087" s="53">
        <v>0</v>
      </c>
      <c r="BX1087" s="53">
        <v>0</v>
      </c>
      <c r="BY1087" s="53">
        <v>0</v>
      </c>
      <c r="BZ1087" s="53">
        <v>0</v>
      </c>
      <c r="CA1087" s="53">
        <v>0</v>
      </c>
      <c r="CB1087" s="53">
        <v>0</v>
      </c>
      <c r="CC1087" s="53">
        <v>0</v>
      </c>
      <c r="CD1087" s="53">
        <v>0</v>
      </c>
      <c r="CE1087" s="53">
        <v>0</v>
      </c>
      <c r="CF1087" s="53">
        <v>0</v>
      </c>
      <c r="CG1087" s="53">
        <v>0</v>
      </c>
      <c r="CH1087" s="53">
        <v>0</v>
      </c>
      <c r="CI1087" s="53">
        <v>0</v>
      </c>
      <c r="CJ1087" s="53">
        <v>0</v>
      </c>
      <c r="CK1087" s="53">
        <v>0</v>
      </c>
      <c r="CL1087" s="53">
        <v>0</v>
      </c>
      <c r="CM1087" s="53">
        <v>0</v>
      </c>
      <c r="CN1087" s="53">
        <v>0</v>
      </c>
      <c r="CO1087" s="53">
        <v>0</v>
      </c>
      <c r="CP1087" s="53">
        <v>0</v>
      </c>
      <c r="CQ1087" s="53">
        <v>0</v>
      </c>
      <c r="CR1087" s="53">
        <v>0</v>
      </c>
      <c r="CS1087" s="53">
        <v>0</v>
      </c>
      <c r="CT1087" s="53">
        <v>0</v>
      </c>
      <c r="CU1087" s="53">
        <v>0</v>
      </c>
      <c r="CV1087" s="53">
        <v>0</v>
      </c>
      <c r="CW1087" s="53">
        <v>0</v>
      </c>
      <c r="CX1087" s="53">
        <v>0</v>
      </c>
      <c r="CY1087" s="53">
        <v>0</v>
      </c>
      <c r="CZ1087" s="53">
        <v>0</v>
      </c>
      <c r="DA1087" s="53">
        <v>0</v>
      </c>
      <c r="DB1087" s="53">
        <v>0</v>
      </c>
      <c r="DC1087" s="53">
        <v>0</v>
      </c>
      <c r="DD1087" s="53">
        <v>0</v>
      </c>
      <c r="DE1087" s="53">
        <v>0</v>
      </c>
      <c r="DF1087" s="53">
        <v>0</v>
      </c>
      <c r="DG1087" s="53">
        <v>0</v>
      </c>
      <c r="DH1087" s="53">
        <v>0</v>
      </c>
      <c r="DI1087" s="53">
        <v>0</v>
      </c>
      <c r="DJ1087" s="53">
        <v>0</v>
      </c>
      <c r="DK1087" s="53">
        <v>0</v>
      </c>
      <c r="DL1087" s="53">
        <v>0</v>
      </c>
      <c r="DM1087" s="53">
        <v>0</v>
      </c>
      <c r="DN1087" s="53">
        <v>0</v>
      </c>
      <c r="DO1087" s="53">
        <v>0</v>
      </c>
      <c r="DP1087" s="53">
        <v>0</v>
      </c>
      <c r="DQ1087" s="53">
        <v>0</v>
      </c>
      <c r="DR1087" s="53">
        <v>0</v>
      </c>
      <c r="DS1087" s="53">
        <v>0</v>
      </c>
      <c r="DT1087" s="53">
        <v>0</v>
      </c>
      <c r="DU1087" s="53">
        <v>0</v>
      </c>
      <c r="DV1087" s="53">
        <v>0</v>
      </c>
      <c r="DW1087" s="53">
        <v>0</v>
      </c>
      <c r="DX1087" s="53">
        <v>0</v>
      </c>
      <c r="DY1087" s="53">
        <v>0</v>
      </c>
      <c r="DZ1087" s="53">
        <v>0</v>
      </c>
      <c r="EA1087" s="53">
        <v>0</v>
      </c>
      <c r="EB1087" s="53">
        <v>0</v>
      </c>
      <c r="EC1087" s="53">
        <v>0</v>
      </c>
      <c r="ED1087" s="53">
        <v>0</v>
      </c>
      <c r="EE1087" s="53">
        <v>0</v>
      </c>
      <c r="EF1087" s="53">
        <v>0</v>
      </c>
      <c r="EG1087" s="53">
        <v>0</v>
      </c>
      <c r="EH1087" s="53">
        <v>0</v>
      </c>
      <c r="EI1087" s="53">
        <v>0</v>
      </c>
      <c r="EJ1087" s="53">
        <v>0</v>
      </c>
      <c r="EK1087" s="53">
        <v>0</v>
      </c>
      <c r="EL1087" s="53">
        <v>0</v>
      </c>
      <c r="EM1087" s="53">
        <v>0</v>
      </c>
      <c r="EN1087" s="53">
        <v>0</v>
      </c>
      <c r="EO1087" s="53">
        <v>0</v>
      </c>
      <c r="EP1087" s="53">
        <v>0</v>
      </c>
      <c r="EQ1087" s="53">
        <v>0</v>
      </c>
      <c r="ER1087" s="53">
        <v>0</v>
      </c>
      <c r="ES1087" s="53">
        <v>0</v>
      </c>
      <c r="ET1087" s="53">
        <v>0</v>
      </c>
      <c r="EU1087" s="53">
        <v>0</v>
      </c>
      <c r="EV1087" s="53">
        <v>0</v>
      </c>
      <c r="EW1087" s="53">
        <v>65.610209999999995</v>
      </c>
      <c r="EX1087" s="53">
        <v>64.510199999999998</v>
      </c>
      <c r="EY1087" s="53">
        <v>63.139449999999997</v>
      </c>
      <c r="EZ1087" s="53">
        <v>62.040819999999997</v>
      </c>
      <c r="FA1087" s="53">
        <v>60.659179999999999</v>
      </c>
      <c r="FB1087" s="53">
        <v>59.812240000000003</v>
      </c>
      <c r="FC1087" s="53">
        <v>59.046259999999997</v>
      </c>
      <c r="FD1087" s="53">
        <v>60.350340000000003</v>
      </c>
      <c r="FE1087" s="53">
        <v>65.18571</v>
      </c>
      <c r="FF1087" s="53">
        <v>70.870750000000001</v>
      </c>
      <c r="FG1087" s="53">
        <v>75.570070000000001</v>
      </c>
      <c r="FH1087" s="53">
        <v>79.602720000000005</v>
      </c>
      <c r="FI1087" s="53">
        <v>82.903400000000005</v>
      </c>
      <c r="FJ1087" s="53">
        <v>85.494560000000007</v>
      </c>
      <c r="FK1087" s="53">
        <v>87.56326</v>
      </c>
      <c r="FL1087" s="53">
        <v>89.02449</v>
      </c>
      <c r="FM1087" s="53">
        <v>89.447620000000001</v>
      </c>
      <c r="FN1087" s="53">
        <v>88.200680000000006</v>
      </c>
      <c r="FO1087" s="53">
        <v>84.385710000000003</v>
      </c>
      <c r="FP1087" s="53">
        <v>78.63673</v>
      </c>
      <c r="FQ1087" s="53">
        <v>74.118369999999999</v>
      </c>
      <c r="FR1087" s="53">
        <v>70.743539999999996</v>
      </c>
      <c r="FS1087" s="53">
        <v>68.317009999999996</v>
      </c>
      <c r="FT1087" s="53">
        <v>66.60136</v>
      </c>
      <c r="FU1087" s="53">
        <v>35</v>
      </c>
      <c r="FV1087" s="53">
        <v>59.364780000000003</v>
      </c>
      <c r="FW1087" s="53">
        <v>14.58836</v>
      </c>
      <c r="FX1087" s="53">
        <v>0</v>
      </c>
    </row>
    <row r="1088" spans="1:180" x14ac:dyDescent="0.3">
      <c r="A1088" t="s">
        <v>174</v>
      </c>
      <c r="B1088" t="s">
        <v>252</v>
      </c>
      <c r="C1088" t="s">
        <v>0</v>
      </c>
      <c r="D1088" t="s">
        <v>248</v>
      </c>
      <c r="E1088" t="s">
        <v>190</v>
      </c>
      <c r="F1088" t="s">
        <v>235</v>
      </c>
      <c r="G1088" t="s">
        <v>242</v>
      </c>
      <c r="H1088" s="53">
        <v>15</v>
      </c>
      <c r="I1088" s="53">
        <v>0</v>
      </c>
      <c r="J1088" s="53">
        <v>0</v>
      </c>
      <c r="K1088" s="53">
        <v>0</v>
      </c>
      <c r="L1088" s="53">
        <v>0</v>
      </c>
      <c r="M1088" s="53">
        <v>0</v>
      </c>
      <c r="N1088" s="53">
        <v>0</v>
      </c>
      <c r="O1088" s="53">
        <v>0</v>
      </c>
      <c r="P1088" s="53">
        <v>0</v>
      </c>
      <c r="Q1088" s="53">
        <v>0</v>
      </c>
      <c r="R1088" s="53">
        <v>0</v>
      </c>
      <c r="S1088" s="53">
        <v>0</v>
      </c>
      <c r="T1088" s="53">
        <v>0</v>
      </c>
      <c r="U1088" s="53">
        <v>0</v>
      </c>
      <c r="V1088" s="53">
        <v>0</v>
      </c>
      <c r="W1088" s="53">
        <v>0</v>
      </c>
      <c r="X1088" s="53">
        <v>0</v>
      </c>
      <c r="Y1088" s="53">
        <v>0</v>
      </c>
      <c r="Z1088" s="53">
        <v>0</v>
      </c>
      <c r="AA1088" s="53">
        <v>0</v>
      </c>
      <c r="AB1088" s="53">
        <v>0</v>
      </c>
      <c r="AC1088" s="53">
        <v>0</v>
      </c>
      <c r="AD1088" s="53">
        <v>0</v>
      </c>
      <c r="AE1088" s="53">
        <v>0</v>
      </c>
      <c r="AF1088" s="53">
        <v>0</v>
      </c>
      <c r="AG1088" s="53">
        <v>0</v>
      </c>
      <c r="AH1088" s="53">
        <v>0</v>
      </c>
      <c r="AI1088" s="53">
        <v>0</v>
      </c>
      <c r="AJ1088" s="53">
        <v>0</v>
      </c>
      <c r="AK1088" s="53">
        <v>0</v>
      </c>
      <c r="AL1088" s="53">
        <v>0</v>
      </c>
      <c r="AM1088" s="53">
        <v>0</v>
      </c>
      <c r="AN1088" s="53">
        <v>0</v>
      </c>
      <c r="AO1088" s="53">
        <v>0</v>
      </c>
      <c r="AP1088" s="53">
        <v>0</v>
      </c>
      <c r="AQ1088" s="53">
        <v>0</v>
      </c>
      <c r="AR1088" s="53">
        <v>0</v>
      </c>
      <c r="AS1088" s="53">
        <v>0</v>
      </c>
      <c r="AT1088" s="53">
        <v>0</v>
      </c>
      <c r="AU1088" s="53">
        <v>0</v>
      </c>
      <c r="AV1088" s="53">
        <v>0</v>
      </c>
      <c r="AW1088" s="53">
        <v>0</v>
      </c>
      <c r="AX1088" s="53">
        <v>0</v>
      </c>
      <c r="AY1088" s="53">
        <v>0</v>
      </c>
      <c r="AZ1088" s="53">
        <v>0</v>
      </c>
      <c r="BA1088" s="53">
        <v>0</v>
      </c>
      <c r="BB1088" s="53">
        <v>0</v>
      </c>
      <c r="BC1088" s="53">
        <v>0</v>
      </c>
      <c r="BD1088" s="53">
        <v>0</v>
      </c>
      <c r="BE1088" s="53">
        <v>0</v>
      </c>
      <c r="BF1088" s="53">
        <v>0</v>
      </c>
      <c r="BG1088" s="53">
        <v>0</v>
      </c>
      <c r="BH1088" s="53">
        <v>0</v>
      </c>
      <c r="BI1088" s="53">
        <v>0</v>
      </c>
      <c r="BJ1088" s="53">
        <v>0</v>
      </c>
      <c r="BK1088" s="53">
        <v>0</v>
      </c>
      <c r="BL1088" s="53">
        <v>0</v>
      </c>
      <c r="BM1088" s="53">
        <v>0</v>
      </c>
      <c r="BN1088" s="53">
        <v>0</v>
      </c>
      <c r="BO1088" s="53">
        <v>0</v>
      </c>
      <c r="BP1088" s="53">
        <v>0</v>
      </c>
      <c r="BQ1088" s="53">
        <v>0</v>
      </c>
      <c r="BR1088" s="53">
        <v>0</v>
      </c>
      <c r="BS1088" s="53">
        <v>0</v>
      </c>
      <c r="BT1088" s="53">
        <v>0</v>
      </c>
      <c r="BU1088" s="53">
        <v>0</v>
      </c>
      <c r="BV1088" s="53">
        <v>0</v>
      </c>
      <c r="BW1088" s="53">
        <v>0</v>
      </c>
      <c r="BX1088" s="53">
        <v>0</v>
      </c>
      <c r="BY1088" s="53">
        <v>0</v>
      </c>
      <c r="BZ1088" s="53">
        <v>0</v>
      </c>
      <c r="CA1088" s="53">
        <v>0</v>
      </c>
      <c r="CB1088" s="53">
        <v>0</v>
      </c>
      <c r="CC1088" s="53">
        <v>0</v>
      </c>
      <c r="CD1088" s="53">
        <v>0</v>
      </c>
      <c r="CE1088" s="53">
        <v>0</v>
      </c>
      <c r="CF1088" s="53">
        <v>0</v>
      </c>
      <c r="CG1088" s="53">
        <v>0</v>
      </c>
      <c r="CH1088" s="53">
        <v>0</v>
      </c>
      <c r="CI1088" s="53">
        <v>0</v>
      </c>
      <c r="CJ1088" s="53">
        <v>0</v>
      </c>
      <c r="CK1088" s="53">
        <v>0</v>
      </c>
      <c r="CL1088" s="53">
        <v>0</v>
      </c>
      <c r="CM1088" s="53">
        <v>0</v>
      </c>
      <c r="CN1088" s="53">
        <v>0</v>
      </c>
      <c r="CO1088" s="53">
        <v>0</v>
      </c>
      <c r="CP1088" s="53">
        <v>0</v>
      </c>
      <c r="CQ1088" s="53">
        <v>0</v>
      </c>
      <c r="CR1088" s="53">
        <v>0</v>
      </c>
      <c r="CS1088" s="53">
        <v>0</v>
      </c>
      <c r="CT1088" s="53">
        <v>0</v>
      </c>
      <c r="CU1088" s="53">
        <v>0</v>
      </c>
      <c r="CV1088" s="53">
        <v>0</v>
      </c>
      <c r="CW1088" s="53">
        <v>0</v>
      </c>
      <c r="CX1088" s="53">
        <v>0</v>
      </c>
      <c r="CY1088" s="53">
        <v>0</v>
      </c>
      <c r="CZ1088" s="53">
        <v>0</v>
      </c>
      <c r="DA1088" s="53">
        <v>0</v>
      </c>
      <c r="DB1088" s="53">
        <v>0</v>
      </c>
      <c r="DC1088" s="53">
        <v>0</v>
      </c>
      <c r="DD1088" s="53">
        <v>0</v>
      </c>
      <c r="DE1088" s="53">
        <v>0</v>
      </c>
      <c r="DF1088" s="53">
        <v>0</v>
      </c>
      <c r="DG1088" s="53">
        <v>0</v>
      </c>
      <c r="DH1088" s="53">
        <v>0</v>
      </c>
      <c r="DI1088" s="53">
        <v>0</v>
      </c>
      <c r="DJ1088" s="53">
        <v>0</v>
      </c>
      <c r="DK1088" s="53">
        <v>0</v>
      </c>
      <c r="DL1088" s="53">
        <v>0</v>
      </c>
      <c r="DM1088" s="53">
        <v>0</v>
      </c>
      <c r="DN1088" s="53">
        <v>0</v>
      </c>
      <c r="DO1088" s="53">
        <v>0</v>
      </c>
      <c r="DP1088" s="53">
        <v>0</v>
      </c>
      <c r="DQ1088" s="53">
        <v>0</v>
      </c>
      <c r="DR1088" s="53">
        <v>0</v>
      </c>
      <c r="DS1088" s="53">
        <v>0</v>
      </c>
      <c r="DT1088" s="53">
        <v>0</v>
      </c>
      <c r="DU1088" s="53">
        <v>0</v>
      </c>
      <c r="DV1088" s="53">
        <v>0</v>
      </c>
      <c r="DW1088" s="53">
        <v>0</v>
      </c>
      <c r="DX1088" s="53">
        <v>0</v>
      </c>
      <c r="DY1088" s="53">
        <v>0</v>
      </c>
      <c r="DZ1088" s="53">
        <v>0</v>
      </c>
      <c r="EA1088" s="53">
        <v>0</v>
      </c>
      <c r="EB1088" s="53">
        <v>0</v>
      </c>
      <c r="EC1088" s="53">
        <v>0</v>
      </c>
      <c r="ED1088" s="53">
        <v>0</v>
      </c>
      <c r="EE1088" s="53">
        <v>0</v>
      </c>
      <c r="EF1088" s="53">
        <v>0</v>
      </c>
      <c r="EG1088" s="53">
        <v>0</v>
      </c>
      <c r="EH1088" s="53">
        <v>0</v>
      </c>
      <c r="EI1088" s="53">
        <v>0</v>
      </c>
      <c r="EJ1088" s="53">
        <v>0</v>
      </c>
      <c r="EK1088" s="53">
        <v>0</v>
      </c>
      <c r="EL1088" s="53">
        <v>0</v>
      </c>
      <c r="EM1088" s="53">
        <v>0</v>
      </c>
      <c r="EN1088" s="53">
        <v>0</v>
      </c>
      <c r="EO1088" s="53">
        <v>0</v>
      </c>
      <c r="EP1088" s="53">
        <v>0</v>
      </c>
      <c r="EQ1088" s="53">
        <v>0</v>
      </c>
      <c r="ER1088" s="53">
        <v>0</v>
      </c>
      <c r="ES1088" s="53">
        <v>0</v>
      </c>
      <c r="ET1088" s="53">
        <v>0</v>
      </c>
      <c r="EU1088" s="53">
        <v>0</v>
      </c>
      <c r="EV1088" s="53">
        <v>0</v>
      </c>
      <c r="EW1088" s="53">
        <v>66.074600000000004</v>
      </c>
      <c r="EX1088" s="53">
        <v>64.757140000000007</v>
      </c>
      <c r="EY1088" s="53">
        <v>63.549210000000002</v>
      </c>
      <c r="EZ1088" s="53">
        <v>62.352379999999997</v>
      </c>
      <c r="FA1088" s="53">
        <v>61.392060000000001</v>
      </c>
      <c r="FB1088" s="53">
        <v>59.977780000000003</v>
      </c>
      <c r="FC1088" s="53">
        <v>59.180950000000003</v>
      </c>
      <c r="FD1088" s="53">
        <v>60.457140000000003</v>
      </c>
      <c r="FE1088" s="53">
        <v>65.380949999999999</v>
      </c>
      <c r="FF1088" s="53">
        <v>70.539680000000004</v>
      </c>
      <c r="FG1088" s="53">
        <v>75.425399999999996</v>
      </c>
      <c r="FH1088" s="53">
        <v>79.20635</v>
      </c>
      <c r="FI1088" s="53">
        <v>82.46508</v>
      </c>
      <c r="FJ1088" s="53">
        <v>85.219049999999996</v>
      </c>
      <c r="FK1088" s="53">
        <v>87.349209999999999</v>
      </c>
      <c r="FL1088" s="53">
        <v>88.630160000000004</v>
      </c>
      <c r="FM1088" s="53">
        <v>89.173019999999994</v>
      </c>
      <c r="FN1088" s="53">
        <v>88.215869999999995</v>
      </c>
      <c r="FO1088" s="53">
        <v>84.976190000000003</v>
      </c>
      <c r="FP1088" s="53">
        <v>79.187299999999993</v>
      </c>
      <c r="FQ1088" s="53">
        <v>74.496830000000003</v>
      </c>
      <c r="FR1088" s="53">
        <v>71.215869999999995</v>
      </c>
      <c r="FS1088" s="53">
        <v>69.24127</v>
      </c>
      <c r="FT1088" s="53">
        <v>67.511110000000002</v>
      </c>
      <c r="FU1088" s="53">
        <v>35</v>
      </c>
      <c r="FV1088" s="53">
        <v>59.364780000000003</v>
      </c>
      <c r="FW1088" s="53">
        <v>14.58836</v>
      </c>
      <c r="FX1088" s="53">
        <v>0</v>
      </c>
    </row>
    <row r="1089" spans="1:180" x14ac:dyDescent="0.3">
      <c r="A1089" t="s">
        <v>174</v>
      </c>
      <c r="B1089" t="s">
        <v>252</v>
      </c>
      <c r="C1089" t="s">
        <v>0</v>
      </c>
      <c r="D1089" t="s">
        <v>248</v>
      </c>
      <c r="E1089" t="s">
        <v>187</v>
      </c>
      <c r="F1089" t="s">
        <v>235</v>
      </c>
      <c r="G1089" t="s">
        <v>242</v>
      </c>
      <c r="H1089" s="53">
        <v>15</v>
      </c>
      <c r="I1089" s="53">
        <v>0</v>
      </c>
      <c r="J1089" s="53">
        <v>0</v>
      </c>
      <c r="K1089" s="53">
        <v>0</v>
      </c>
      <c r="L1089" s="53">
        <v>0</v>
      </c>
      <c r="M1089" s="53">
        <v>0</v>
      </c>
      <c r="N1089" s="53">
        <v>0</v>
      </c>
      <c r="O1089" s="53">
        <v>0</v>
      </c>
      <c r="P1089" s="53">
        <v>0</v>
      </c>
      <c r="Q1089" s="53">
        <v>0</v>
      </c>
      <c r="R1089" s="53">
        <v>0</v>
      </c>
      <c r="S1089" s="53">
        <v>0</v>
      </c>
      <c r="T1089" s="53">
        <v>0</v>
      </c>
      <c r="U1089" s="53">
        <v>0</v>
      </c>
      <c r="V1089" s="53">
        <v>0</v>
      </c>
      <c r="W1089" s="53">
        <v>0</v>
      </c>
      <c r="X1089" s="53">
        <v>0</v>
      </c>
      <c r="Y1089" s="53">
        <v>0</v>
      </c>
      <c r="Z1089" s="53">
        <v>0</v>
      </c>
      <c r="AA1089" s="53">
        <v>0</v>
      </c>
      <c r="AB1089" s="53">
        <v>0</v>
      </c>
      <c r="AC1089" s="53">
        <v>0</v>
      </c>
      <c r="AD1089" s="53">
        <v>0</v>
      </c>
      <c r="AE1089" s="53">
        <v>0</v>
      </c>
      <c r="AF1089" s="53">
        <v>0</v>
      </c>
      <c r="AG1089" s="53">
        <v>0</v>
      </c>
      <c r="AH1089" s="53">
        <v>0</v>
      </c>
      <c r="AI1089" s="53">
        <v>0</v>
      </c>
      <c r="AJ1089" s="53">
        <v>0</v>
      </c>
      <c r="AK1089" s="53">
        <v>0</v>
      </c>
      <c r="AL1089" s="53">
        <v>0</v>
      </c>
      <c r="AM1089" s="53">
        <v>0</v>
      </c>
      <c r="AN1089" s="53">
        <v>0</v>
      </c>
      <c r="AO1089" s="53">
        <v>0</v>
      </c>
      <c r="AP1089" s="53">
        <v>0</v>
      </c>
      <c r="AQ1089" s="53">
        <v>0</v>
      </c>
      <c r="AR1089" s="53">
        <v>0</v>
      </c>
      <c r="AS1089" s="53">
        <v>0</v>
      </c>
      <c r="AT1089" s="53">
        <v>0</v>
      </c>
      <c r="AU1089" s="53">
        <v>0</v>
      </c>
      <c r="AV1089" s="53">
        <v>0</v>
      </c>
      <c r="AW1089" s="53">
        <v>0</v>
      </c>
      <c r="AX1089" s="53">
        <v>0</v>
      </c>
      <c r="AY1089" s="53">
        <v>0</v>
      </c>
      <c r="AZ1089" s="53">
        <v>0</v>
      </c>
      <c r="BA1089" s="53">
        <v>0</v>
      </c>
      <c r="BB1089" s="53">
        <v>0</v>
      </c>
      <c r="BC1089" s="53">
        <v>0</v>
      </c>
      <c r="BD1089" s="53">
        <v>0</v>
      </c>
      <c r="BE1089" s="53">
        <v>0</v>
      </c>
      <c r="BF1089" s="53">
        <v>0</v>
      </c>
      <c r="BG1089" s="53">
        <v>0</v>
      </c>
      <c r="BH1089" s="53">
        <v>0</v>
      </c>
      <c r="BI1089" s="53">
        <v>0</v>
      </c>
      <c r="BJ1089" s="53">
        <v>0</v>
      </c>
      <c r="BK1089" s="53">
        <v>0</v>
      </c>
      <c r="BL1089" s="53">
        <v>0</v>
      </c>
      <c r="BM1089" s="53">
        <v>0</v>
      </c>
      <c r="BN1089" s="53">
        <v>0</v>
      </c>
      <c r="BO1089" s="53">
        <v>0</v>
      </c>
      <c r="BP1089" s="53">
        <v>0</v>
      </c>
      <c r="BQ1089" s="53">
        <v>0</v>
      </c>
      <c r="BR1089" s="53">
        <v>0</v>
      </c>
      <c r="BS1089" s="53">
        <v>0</v>
      </c>
      <c r="BT1089" s="53">
        <v>0</v>
      </c>
      <c r="BU1089" s="53">
        <v>0</v>
      </c>
      <c r="BV1089" s="53">
        <v>0</v>
      </c>
      <c r="BW1089" s="53">
        <v>0</v>
      </c>
      <c r="BX1089" s="53">
        <v>0</v>
      </c>
      <c r="BY1089" s="53">
        <v>0</v>
      </c>
      <c r="BZ1089" s="53">
        <v>0</v>
      </c>
      <c r="CA1089" s="53">
        <v>0</v>
      </c>
      <c r="CB1089" s="53">
        <v>0</v>
      </c>
      <c r="CC1089" s="53">
        <v>0</v>
      </c>
      <c r="CD1089" s="53">
        <v>0</v>
      </c>
      <c r="CE1089" s="53">
        <v>0</v>
      </c>
      <c r="CF1089" s="53">
        <v>0</v>
      </c>
      <c r="CG1089" s="53">
        <v>0</v>
      </c>
      <c r="CH1089" s="53">
        <v>0</v>
      </c>
      <c r="CI1089" s="53">
        <v>0</v>
      </c>
      <c r="CJ1089" s="53">
        <v>0</v>
      </c>
      <c r="CK1089" s="53">
        <v>0</v>
      </c>
      <c r="CL1089" s="53">
        <v>0</v>
      </c>
      <c r="CM1089" s="53">
        <v>0</v>
      </c>
      <c r="CN1089" s="53">
        <v>0</v>
      </c>
      <c r="CO1089" s="53">
        <v>0</v>
      </c>
      <c r="CP1089" s="53">
        <v>0</v>
      </c>
      <c r="CQ1089" s="53">
        <v>0</v>
      </c>
      <c r="CR1089" s="53">
        <v>0</v>
      </c>
      <c r="CS1089" s="53">
        <v>0</v>
      </c>
      <c r="CT1089" s="53">
        <v>0</v>
      </c>
      <c r="CU1089" s="53">
        <v>0</v>
      </c>
      <c r="CV1089" s="53">
        <v>0</v>
      </c>
      <c r="CW1089" s="53">
        <v>0</v>
      </c>
      <c r="CX1089" s="53">
        <v>0</v>
      </c>
      <c r="CY1089" s="53">
        <v>0</v>
      </c>
      <c r="CZ1089" s="53">
        <v>0</v>
      </c>
      <c r="DA1089" s="53">
        <v>0</v>
      </c>
      <c r="DB1089" s="53">
        <v>0</v>
      </c>
      <c r="DC1089" s="53">
        <v>0</v>
      </c>
      <c r="DD1089" s="53">
        <v>0</v>
      </c>
      <c r="DE1089" s="53">
        <v>0</v>
      </c>
      <c r="DF1089" s="53">
        <v>0</v>
      </c>
      <c r="DG1089" s="53">
        <v>0</v>
      </c>
      <c r="DH1089" s="53">
        <v>0</v>
      </c>
      <c r="DI1089" s="53">
        <v>0</v>
      </c>
      <c r="DJ1089" s="53">
        <v>0</v>
      </c>
      <c r="DK1089" s="53">
        <v>0</v>
      </c>
      <c r="DL1089" s="53">
        <v>0</v>
      </c>
      <c r="DM1089" s="53">
        <v>0</v>
      </c>
      <c r="DN1089" s="53">
        <v>0</v>
      </c>
      <c r="DO1089" s="53">
        <v>0</v>
      </c>
      <c r="DP1089" s="53">
        <v>0</v>
      </c>
      <c r="DQ1089" s="53">
        <v>0</v>
      </c>
      <c r="DR1089" s="53">
        <v>0</v>
      </c>
      <c r="DS1089" s="53">
        <v>0</v>
      </c>
      <c r="DT1089" s="53">
        <v>0</v>
      </c>
      <c r="DU1089" s="53">
        <v>0</v>
      </c>
      <c r="DV1089" s="53">
        <v>0</v>
      </c>
      <c r="DW1089" s="53">
        <v>0</v>
      </c>
      <c r="DX1089" s="53">
        <v>0</v>
      </c>
      <c r="DY1089" s="53">
        <v>0</v>
      </c>
      <c r="DZ1089" s="53">
        <v>0</v>
      </c>
      <c r="EA1089" s="53">
        <v>0</v>
      </c>
      <c r="EB1089" s="53">
        <v>0</v>
      </c>
      <c r="EC1089" s="53">
        <v>0</v>
      </c>
      <c r="ED1089" s="53">
        <v>0</v>
      </c>
      <c r="EE1089" s="53">
        <v>0</v>
      </c>
      <c r="EF1089" s="53">
        <v>0</v>
      </c>
      <c r="EG1089" s="53">
        <v>0</v>
      </c>
      <c r="EH1089" s="53">
        <v>0</v>
      </c>
      <c r="EI1089" s="53">
        <v>0</v>
      </c>
      <c r="EJ1089" s="53">
        <v>0</v>
      </c>
      <c r="EK1089" s="53">
        <v>0</v>
      </c>
      <c r="EL1089" s="53">
        <v>0</v>
      </c>
      <c r="EM1089" s="53">
        <v>0</v>
      </c>
      <c r="EN1089" s="53">
        <v>0</v>
      </c>
      <c r="EO1089" s="53">
        <v>0</v>
      </c>
      <c r="EP1089" s="53">
        <v>0</v>
      </c>
      <c r="EQ1089" s="53">
        <v>0</v>
      </c>
      <c r="ER1089" s="53">
        <v>0</v>
      </c>
      <c r="ES1089" s="53">
        <v>0</v>
      </c>
      <c r="ET1089" s="53">
        <v>0</v>
      </c>
      <c r="EU1089" s="53">
        <v>0</v>
      </c>
      <c r="EV1089" s="53">
        <v>0</v>
      </c>
      <c r="EW1089" s="53">
        <v>71.31429</v>
      </c>
      <c r="EX1089" s="53">
        <v>69.641080000000002</v>
      </c>
      <c r="EY1089" s="53">
        <v>68.407139999999998</v>
      </c>
      <c r="EZ1089" s="53">
        <v>66.857140000000001</v>
      </c>
      <c r="FA1089" s="53">
        <v>65.205359999999999</v>
      </c>
      <c r="FB1089" s="53">
        <v>64.00179</v>
      </c>
      <c r="FC1089" s="53">
        <v>64.612499999999997</v>
      </c>
      <c r="FD1089" s="53">
        <v>68.008930000000007</v>
      </c>
      <c r="FE1089" s="53">
        <v>71.991069999999993</v>
      </c>
      <c r="FF1089" s="53">
        <v>75.95</v>
      </c>
      <c r="FG1089" s="53">
        <v>80.078580000000002</v>
      </c>
      <c r="FH1089" s="53">
        <v>83.45</v>
      </c>
      <c r="FI1089" s="53">
        <v>86.610720000000001</v>
      </c>
      <c r="FJ1089" s="53">
        <v>89.242859999999993</v>
      </c>
      <c r="FK1089" s="53">
        <v>91.758930000000007</v>
      </c>
      <c r="FL1089" s="53">
        <v>93.246430000000004</v>
      </c>
      <c r="FM1089" s="53">
        <v>94.112499999999997</v>
      </c>
      <c r="FN1089" s="53">
        <v>93.828580000000002</v>
      </c>
      <c r="FO1089" s="53">
        <v>92.375</v>
      </c>
      <c r="FP1089" s="53">
        <v>88.967860000000002</v>
      </c>
      <c r="FQ1089" s="53">
        <v>83.328580000000002</v>
      </c>
      <c r="FR1089" s="53">
        <v>78.614289999999997</v>
      </c>
      <c r="FS1089" s="53">
        <v>75.605350000000001</v>
      </c>
      <c r="FT1089" s="53">
        <v>72.951779999999999</v>
      </c>
      <c r="FU1089" s="53">
        <v>35</v>
      </c>
      <c r="FV1089" s="53">
        <v>99.699579999999997</v>
      </c>
      <c r="FW1089" s="53">
        <v>18.255790000000001</v>
      </c>
      <c r="FX1089" s="53">
        <v>0</v>
      </c>
    </row>
    <row r="1090" spans="1:180" x14ac:dyDescent="0.3">
      <c r="A1090" t="s">
        <v>174</v>
      </c>
      <c r="B1090" t="s">
        <v>252</v>
      </c>
      <c r="C1090" t="s">
        <v>0</v>
      </c>
      <c r="D1090" t="s">
        <v>248</v>
      </c>
      <c r="E1090" t="s">
        <v>189</v>
      </c>
      <c r="F1090" t="s">
        <v>236</v>
      </c>
      <c r="G1090" t="s">
        <v>242</v>
      </c>
      <c r="H1090" s="53">
        <v>19</v>
      </c>
      <c r="I1090" s="53">
        <v>7.5455380000000002E-2</v>
      </c>
      <c r="J1090" s="53">
        <v>7.3446869999999997E-2</v>
      </c>
      <c r="K1090" s="53">
        <v>6.9395540000000006E-2</v>
      </c>
      <c r="L1090" s="53">
        <v>7.5782150000000006E-2</v>
      </c>
      <c r="M1090" s="53">
        <v>6.7352049999999997E-2</v>
      </c>
      <c r="N1090" s="53">
        <v>5.411643E-2</v>
      </c>
      <c r="O1090" s="53">
        <v>4.8202330000000002E-2</v>
      </c>
      <c r="P1090" s="53">
        <v>4.7719600000000001E-2</v>
      </c>
      <c r="Q1090" s="53">
        <v>4.7148900000000001E-2</v>
      </c>
      <c r="R1090" s="53">
        <v>5.14171E-2</v>
      </c>
      <c r="S1090" s="53">
        <v>5.3631169999999999E-2</v>
      </c>
      <c r="T1090" s="53">
        <v>5.4188680000000003E-2</v>
      </c>
      <c r="U1090" s="53">
        <v>5.7465519999999999E-2</v>
      </c>
      <c r="V1090" s="53">
        <v>5.1943719999999999E-2</v>
      </c>
      <c r="W1090" s="53">
        <v>5.3240280000000001E-2</v>
      </c>
      <c r="X1090" s="53">
        <v>4.8709410000000002E-2</v>
      </c>
      <c r="Y1090" s="53">
        <v>5.3077340000000001E-2</v>
      </c>
      <c r="Z1090" s="53">
        <v>5.9748120000000002E-2</v>
      </c>
      <c r="AA1090" s="53">
        <v>6.1660029999999998E-2</v>
      </c>
      <c r="AB1090" s="53">
        <v>7.3092560000000001E-2</v>
      </c>
      <c r="AC1090" s="53">
        <v>7.1634600000000007E-2</v>
      </c>
      <c r="AD1090" s="53">
        <v>6.3807050000000004E-2</v>
      </c>
      <c r="AE1090" s="53">
        <v>6.2904100000000004E-2</v>
      </c>
      <c r="AF1090" s="53">
        <v>5.9324559999999998E-2</v>
      </c>
      <c r="AG1090" s="53">
        <v>1.9010450000000002E-2</v>
      </c>
      <c r="AH1090" s="53">
        <v>1.789907E-2</v>
      </c>
      <c r="AI1090" s="53">
        <v>1.4344350000000001E-2</v>
      </c>
      <c r="AJ1090" s="53">
        <v>1.4660889999999999E-2</v>
      </c>
      <c r="AK1090" s="53">
        <v>7.9502500000000007E-3</v>
      </c>
      <c r="AL1090" s="53">
        <v>-5.8516200000000001E-3</v>
      </c>
      <c r="AM1090" s="53">
        <v>-1.7561520000000001E-2</v>
      </c>
      <c r="AN1090" s="53">
        <v>-1.698678E-2</v>
      </c>
      <c r="AO1090" s="53">
        <v>-2.1690210000000001E-2</v>
      </c>
      <c r="AP1090" s="53">
        <v>-1.826734E-2</v>
      </c>
      <c r="AQ1090" s="53">
        <v>-1.3855030000000001E-2</v>
      </c>
      <c r="AR1090" s="53">
        <v>-1.2324180000000001E-2</v>
      </c>
      <c r="AS1090" s="53">
        <v>-1.144273E-2</v>
      </c>
      <c r="AT1090" s="53">
        <v>-2.13974E-2</v>
      </c>
      <c r="AU1090" s="53">
        <v>-2.2569800000000001E-2</v>
      </c>
      <c r="AV1090" s="53">
        <v>-2.1089340000000002E-2</v>
      </c>
      <c r="AW1090" s="53">
        <v>-1.1045889999999999E-2</v>
      </c>
      <c r="AX1090" s="53">
        <v>-2.33745E-3</v>
      </c>
      <c r="AY1090" s="53">
        <v>2.0783300000000002E-3</v>
      </c>
      <c r="AZ1090" s="53">
        <v>1.1445179999999999E-2</v>
      </c>
      <c r="BA1090" s="53">
        <v>1.2499339999999999E-2</v>
      </c>
      <c r="BB1090" s="53">
        <v>6.2848899999999996E-3</v>
      </c>
      <c r="BC1090" s="53">
        <v>5.4808000000000001E-3</v>
      </c>
      <c r="BD1090" s="53">
        <v>3.6756499999999999E-3</v>
      </c>
      <c r="BE1090" s="53">
        <v>2.701255E-2</v>
      </c>
      <c r="BF1090" s="53">
        <v>2.5477820000000002E-2</v>
      </c>
      <c r="BG1090" s="53">
        <v>2.1793650000000001E-2</v>
      </c>
      <c r="BH1090" s="53">
        <v>2.5095220000000001E-2</v>
      </c>
      <c r="BI1090" s="53">
        <v>1.776662E-2</v>
      </c>
      <c r="BJ1090" s="53">
        <v>2.8164100000000001E-3</v>
      </c>
      <c r="BK1090" s="53">
        <v>-8.9256400000000003E-3</v>
      </c>
      <c r="BL1090" s="53">
        <v>-9.1760399999999999E-3</v>
      </c>
      <c r="BM1090" s="53">
        <v>-1.4067390000000001E-2</v>
      </c>
      <c r="BN1090" s="53">
        <v>-1.092752E-2</v>
      </c>
      <c r="BO1090" s="53">
        <v>-6.1803099999999996E-3</v>
      </c>
      <c r="BP1090" s="53">
        <v>-4.8708800000000002E-3</v>
      </c>
      <c r="BQ1090" s="53">
        <v>-4.2460700000000002E-3</v>
      </c>
      <c r="BR1090" s="53">
        <v>-1.1878140000000001E-2</v>
      </c>
      <c r="BS1090" s="53">
        <v>-1.1402789999999999E-2</v>
      </c>
      <c r="BT1090" s="53">
        <v>-9.5237700000000008E-3</v>
      </c>
      <c r="BU1090" s="53">
        <v>-6.2222999999999998E-4</v>
      </c>
      <c r="BV1090" s="53">
        <v>6.8314100000000004E-3</v>
      </c>
      <c r="BW1090" s="53">
        <v>1.069821E-2</v>
      </c>
      <c r="BX1090" s="53">
        <v>1.9476029999999998E-2</v>
      </c>
      <c r="BY1090" s="53">
        <v>1.9522709999999999E-2</v>
      </c>
      <c r="BZ1090" s="53">
        <v>1.3432700000000001E-2</v>
      </c>
      <c r="CA1090" s="53">
        <v>1.246391E-2</v>
      </c>
      <c r="CB1090" s="53">
        <v>1.074455E-2</v>
      </c>
      <c r="CC1090" s="53">
        <v>3.255479E-2</v>
      </c>
      <c r="CD1090" s="53">
        <v>3.0726839999999998E-2</v>
      </c>
      <c r="CE1090" s="53">
        <v>2.6953000000000001E-2</v>
      </c>
      <c r="CF1090" s="53">
        <v>3.232198E-2</v>
      </c>
      <c r="CG1090" s="53">
        <v>2.4565420000000001E-2</v>
      </c>
      <c r="CH1090" s="53">
        <v>8.8198600000000005E-3</v>
      </c>
      <c r="CI1090" s="53">
        <v>-2.9444499999999999E-3</v>
      </c>
      <c r="CJ1090" s="53">
        <v>-3.76634E-3</v>
      </c>
      <c r="CK1090" s="53">
        <v>-8.7878599999999998E-3</v>
      </c>
      <c r="CL1090" s="53">
        <v>-5.8439700000000004E-3</v>
      </c>
      <c r="CM1090" s="53">
        <v>-8.6481999999999998E-4</v>
      </c>
      <c r="CN1090" s="53">
        <v>2.9125E-4</v>
      </c>
      <c r="CO1090" s="53">
        <v>7.3831000000000005E-4</v>
      </c>
      <c r="CP1090" s="53">
        <v>-5.2851399999999998E-3</v>
      </c>
      <c r="CQ1090" s="53">
        <v>-3.66856E-3</v>
      </c>
      <c r="CR1090" s="53">
        <v>-1.5135000000000001E-3</v>
      </c>
      <c r="CS1090" s="53">
        <v>6.5971700000000003E-3</v>
      </c>
      <c r="CT1090" s="53">
        <v>1.3181729999999999E-2</v>
      </c>
      <c r="CU1090" s="53">
        <v>1.6668309999999999E-2</v>
      </c>
      <c r="CV1090" s="53">
        <v>2.503816E-2</v>
      </c>
      <c r="CW1090" s="53">
        <v>2.438705E-2</v>
      </c>
      <c r="CX1090" s="53">
        <v>1.8383259999999998E-2</v>
      </c>
      <c r="CY1090" s="53">
        <v>1.7300389999999999E-2</v>
      </c>
      <c r="CZ1090" s="53">
        <v>1.564045E-2</v>
      </c>
      <c r="DA1090" s="53">
        <v>3.8097010000000001E-2</v>
      </c>
      <c r="DB1090" s="53">
        <v>3.5975849999999997E-2</v>
      </c>
      <c r="DC1090" s="53">
        <v>3.211236E-2</v>
      </c>
      <c r="DD1090" s="53">
        <v>3.9548769999999997E-2</v>
      </c>
      <c r="DE1090" s="53">
        <v>3.1364209999999997E-2</v>
      </c>
      <c r="DF1090" s="53">
        <v>1.4823309999999999E-2</v>
      </c>
      <c r="DG1090" s="53">
        <v>3.03675E-3</v>
      </c>
      <c r="DH1090" s="53">
        <v>1.64335E-3</v>
      </c>
      <c r="DI1090" s="53">
        <v>-3.5083200000000001E-3</v>
      </c>
      <c r="DJ1090" s="53">
        <v>-7.6042999999999998E-4</v>
      </c>
      <c r="DK1090" s="53">
        <v>4.4506700000000003E-3</v>
      </c>
      <c r="DL1090" s="53">
        <v>5.4533899999999998E-3</v>
      </c>
      <c r="DM1090" s="53">
        <v>5.7226999999999998E-3</v>
      </c>
      <c r="DN1090" s="53">
        <v>1.30787E-3</v>
      </c>
      <c r="DO1090" s="53">
        <v>4.0656800000000003E-3</v>
      </c>
      <c r="DP1090" s="53">
        <v>6.4967699999999998E-3</v>
      </c>
      <c r="DQ1090" s="53">
        <v>1.381657E-2</v>
      </c>
      <c r="DR1090" s="53">
        <v>1.953206E-2</v>
      </c>
      <c r="DS1090" s="53">
        <v>2.2638419999999999E-2</v>
      </c>
      <c r="DT1090" s="53">
        <v>3.060032E-2</v>
      </c>
      <c r="DU1090" s="53">
        <v>2.9251409999999999E-2</v>
      </c>
      <c r="DV1090" s="53">
        <v>2.3333799999999998E-2</v>
      </c>
      <c r="DW1090" s="53">
        <v>2.2136880000000001E-2</v>
      </c>
      <c r="DX1090" s="53">
        <v>2.053636E-2</v>
      </c>
      <c r="DY1090" s="53">
        <v>4.6099130000000002E-2</v>
      </c>
      <c r="DZ1090" s="53">
        <v>4.3554589999999997E-2</v>
      </c>
      <c r="EA1090" s="53">
        <v>3.9561649999999997E-2</v>
      </c>
      <c r="EB1090" s="53">
        <v>4.9983090000000001E-2</v>
      </c>
      <c r="EC1090" s="53">
        <v>4.1180580000000001E-2</v>
      </c>
      <c r="ED1090" s="53">
        <v>2.3491330000000001E-2</v>
      </c>
      <c r="EE1090" s="53">
        <v>1.167263E-2</v>
      </c>
      <c r="EF1090" s="53">
        <v>9.4540900000000001E-3</v>
      </c>
      <c r="EG1090" s="53">
        <v>4.1144900000000002E-3</v>
      </c>
      <c r="EH1090" s="53">
        <v>6.5794E-3</v>
      </c>
      <c r="EI1090" s="53">
        <v>1.212539E-2</v>
      </c>
      <c r="EJ1090" s="53">
        <v>1.290669E-2</v>
      </c>
      <c r="EK1090" s="53">
        <v>1.291935E-2</v>
      </c>
      <c r="EL1090" s="53">
        <v>1.0827120000000001E-2</v>
      </c>
      <c r="EM1090" s="53">
        <v>1.523269E-2</v>
      </c>
      <c r="EN1090" s="53">
        <v>1.8062330000000001E-2</v>
      </c>
      <c r="EO1090" s="53">
        <v>2.424024E-2</v>
      </c>
      <c r="EP1090" s="53">
        <v>2.870091E-2</v>
      </c>
      <c r="EQ1090" s="53">
        <v>3.1258290000000001E-2</v>
      </c>
      <c r="ER1090" s="53">
        <v>3.8631159999999998E-2</v>
      </c>
      <c r="ES1090" s="53">
        <v>3.627478E-2</v>
      </c>
      <c r="ET1090" s="53">
        <v>3.0481620000000001E-2</v>
      </c>
      <c r="EU1090" s="53">
        <v>2.9119989999999998E-2</v>
      </c>
      <c r="EV1090" s="53">
        <v>2.7605250000000001E-2</v>
      </c>
      <c r="EW1090" s="53">
        <v>73.012249999999995</v>
      </c>
      <c r="EX1090" s="53">
        <v>71.443629999999999</v>
      </c>
      <c r="EY1090" s="53">
        <v>69.979579999999999</v>
      </c>
      <c r="EZ1090" s="53">
        <v>68.632350000000002</v>
      </c>
      <c r="FA1090" s="53">
        <v>67.884799999999998</v>
      </c>
      <c r="FB1090" s="53">
        <v>67.006540000000001</v>
      </c>
      <c r="FC1090" s="53">
        <v>66.34151</v>
      </c>
      <c r="FD1090" s="53">
        <v>66.832520000000002</v>
      </c>
      <c r="FE1090" s="53">
        <v>69.580879999999993</v>
      </c>
      <c r="FF1090" s="53">
        <v>73.117649999999998</v>
      </c>
      <c r="FG1090" s="53">
        <v>77.247550000000004</v>
      </c>
      <c r="FH1090" s="53">
        <v>81.140529999999998</v>
      </c>
      <c r="FI1090" s="53">
        <v>84.673199999999994</v>
      </c>
      <c r="FJ1090" s="53">
        <v>87.450159999999997</v>
      </c>
      <c r="FK1090" s="53">
        <v>89.69444</v>
      </c>
      <c r="FL1090" s="53">
        <v>91.570260000000005</v>
      </c>
      <c r="FM1090" s="53">
        <v>91.902780000000007</v>
      </c>
      <c r="FN1090" s="53">
        <v>90.575159999999997</v>
      </c>
      <c r="FO1090" s="53">
        <v>88.699349999999995</v>
      </c>
      <c r="FP1090" s="53">
        <v>84.928110000000004</v>
      </c>
      <c r="FQ1090" s="53">
        <v>80.764709999999994</v>
      </c>
      <c r="FR1090" s="53">
        <v>77.481210000000004</v>
      </c>
      <c r="FS1090" s="53">
        <v>75.223039999999997</v>
      </c>
      <c r="FT1090" s="53">
        <v>73.646240000000006</v>
      </c>
      <c r="FU1090" s="53">
        <v>68</v>
      </c>
      <c r="FV1090" s="53">
        <v>166.80260000000001</v>
      </c>
      <c r="FW1090" s="53">
        <v>16.608540000000001</v>
      </c>
      <c r="FX1090" s="53">
        <v>1</v>
      </c>
    </row>
    <row r="1091" spans="1:180" x14ac:dyDescent="0.3">
      <c r="A1091" t="s">
        <v>174</v>
      </c>
      <c r="B1091" t="s">
        <v>252</v>
      </c>
      <c r="C1091" t="s">
        <v>0</v>
      </c>
      <c r="D1091" t="s">
        <v>248</v>
      </c>
      <c r="E1091" t="s">
        <v>188</v>
      </c>
      <c r="F1091" t="s">
        <v>236</v>
      </c>
      <c r="G1091" t="s">
        <v>242</v>
      </c>
      <c r="H1091" s="53">
        <v>19</v>
      </c>
      <c r="I1091" s="53">
        <v>0.1110159</v>
      </c>
      <c r="J1091" s="53">
        <v>0.10431331000000001</v>
      </c>
      <c r="K1091" s="53">
        <v>9.6503199999999997E-2</v>
      </c>
      <c r="L1091" s="53">
        <v>9.6446550000000006E-2</v>
      </c>
      <c r="M1091" s="53">
        <v>8.782566E-2</v>
      </c>
      <c r="N1091" s="53">
        <v>8.2989930000000003E-2</v>
      </c>
      <c r="O1091" s="53">
        <v>7.2859339999999995E-2</v>
      </c>
      <c r="P1091" s="53">
        <v>6.9862999999999995E-2</v>
      </c>
      <c r="Q1091" s="53">
        <v>7.3475600000000002E-2</v>
      </c>
      <c r="R1091" s="53">
        <v>8.1496219999999994E-2</v>
      </c>
      <c r="S1091" s="53">
        <v>9.1642909999999994E-2</v>
      </c>
      <c r="T1091" s="53">
        <v>9.8350670000000001E-2</v>
      </c>
      <c r="U1091" s="53">
        <v>9.5593839999999999E-2</v>
      </c>
      <c r="V1091" s="53">
        <v>8.9090160000000002E-2</v>
      </c>
      <c r="W1091" s="53">
        <v>8.2577020000000001E-2</v>
      </c>
      <c r="X1091" s="53">
        <v>8.4619920000000001E-2</v>
      </c>
      <c r="Y1091" s="53">
        <v>8.3785269999999995E-2</v>
      </c>
      <c r="Z1091" s="53">
        <v>8.1320649999999994E-2</v>
      </c>
      <c r="AA1091" s="53">
        <v>7.2337879999999993E-2</v>
      </c>
      <c r="AB1091" s="53">
        <v>8.3688730000000003E-2</v>
      </c>
      <c r="AC1091" s="53">
        <v>8.4126000000000006E-2</v>
      </c>
      <c r="AD1091" s="53">
        <v>8.5524660000000002E-2</v>
      </c>
      <c r="AE1091" s="53">
        <v>7.7397999999999995E-2</v>
      </c>
      <c r="AF1091" s="53">
        <v>8.2704109999999997E-2</v>
      </c>
      <c r="AG1091" s="53">
        <v>3.6293480000000003E-2</v>
      </c>
      <c r="AH1091" s="53">
        <v>3.2683190000000001E-2</v>
      </c>
      <c r="AI1091" s="53">
        <v>2.4962140000000001E-2</v>
      </c>
      <c r="AJ1091" s="53">
        <v>2.5216990000000002E-2</v>
      </c>
      <c r="AK1091" s="53">
        <v>1.7226709999999999E-2</v>
      </c>
      <c r="AL1091" s="53">
        <v>9.16522E-3</v>
      </c>
      <c r="AM1091" s="53">
        <v>-5.4388500000000003E-3</v>
      </c>
      <c r="AN1091" s="53">
        <v>-9.8888799999999992E-3</v>
      </c>
      <c r="AO1091" s="53">
        <v>-1.524324E-2</v>
      </c>
      <c r="AP1091" s="53">
        <v>-9.1421100000000002E-3</v>
      </c>
      <c r="AQ1091" s="53">
        <v>2.5044799999999999E-3</v>
      </c>
      <c r="AR1091" s="53">
        <v>9.6212799999999994E-3</v>
      </c>
      <c r="AS1091" s="53">
        <v>5.3890700000000001E-3</v>
      </c>
      <c r="AT1091" s="53">
        <v>1.9683000000000001E-3</v>
      </c>
      <c r="AU1091" s="53">
        <v>-8.4662999999999995E-3</v>
      </c>
      <c r="AV1091" s="53">
        <v>-3.0525700000000001E-3</v>
      </c>
      <c r="AW1091" s="53">
        <v>4.6148000000000001E-4</v>
      </c>
      <c r="AX1091" s="53">
        <v>-7.3910000000000002E-4</v>
      </c>
      <c r="AY1091" s="53">
        <v>-6.4690800000000003E-3</v>
      </c>
      <c r="AZ1091" s="53">
        <v>9.8270100000000006E-3</v>
      </c>
      <c r="BA1091" s="53">
        <v>1.0611539999999999E-2</v>
      </c>
      <c r="BB1091" s="53">
        <v>1.284719E-2</v>
      </c>
      <c r="BC1091" s="53">
        <v>7.3148099999999997E-3</v>
      </c>
      <c r="BD1091" s="53">
        <v>1.359524E-2</v>
      </c>
      <c r="BE1091" s="53">
        <v>5.0420149999999997E-2</v>
      </c>
      <c r="BF1091" s="53">
        <v>4.5711700000000001E-2</v>
      </c>
      <c r="BG1091" s="53">
        <v>3.7593689999999999E-2</v>
      </c>
      <c r="BH1091" s="53">
        <v>3.7160449999999998E-2</v>
      </c>
      <c r="BI1091" s="53">
        <v>2.9198000000000002E-2</v>
      </c>
      <c r="BJ1091" s="53">
        <v>2.1477070000000001E-2</v>
      </c>
      <c r="BK1091" s="53">
        <v>8.1173100000000008E-3</v>
      </c>
      <c r="BL1091" s="53">
        <v>3.3018700000000002E-3</v>
      </c>
      <c r="BM1091" s="53">
        <v>2.2473E-4</v>
      </c>
      <c r="BN1091" s="53">
        <v>6.4385900000000001E-3</v>
      </c>
      <c r="BO1091" s="53">
        <v>1.7987630000000001E-2</v>
      </c>
      <c r="BP1091" s="53">
        <v>2.4420319999999999E-2</v>
      </c>
      <c r="BQ1091" s="53">
        <v>1.849986E-2</v>
      </c>
      <c r="BR1091" s="53">
        <v>1.407075E-2</v>
      </c>
      <c r="BS1091" s="53">
        <v>7.02806E-3</v>
      </c>
      <c r="BT1091" s="53">
        <v>1.2758159999999999E-2</v>
      </c>
      <c r="BU1091" s="53">
        <v>1.5862060000000001E-2</v>
      </c>
      <c r="BV1091" s="53">
        <v>1.48828E-2</v>
      </c>
      <c r="BW1091" s="53">
        <v>7.25562E-3</v>
      </c>
      <c r="BX1091" s="53">
        <v>1.9935330000000001E-2</v>
      </c>
      <c r="BY1091" s="53">
        <v>1.9722590000000002E-2</v>
      </c>
      <c r="BZ1091" s="53">
        <v>2.3095910000000001E-2</v>
      </c>
      <c r="CA1091" s="53">
        <v>1.677725E-2</v>
      </c>
      <c r="CB1091" s="53">
        <v>2.37892E-2</v>
      </c>
      <c r="CC1091" s="53">
        <v>6.0204239999999999E-2</v>
      </c>
      <c r="CD1091" s="53">
        <v>5.4735220000000001E-2</v>
      </c>
      <c r="CE1091" s="53">
        <v>4.6342250000000001E-2</v>
      </c>
      <c r="CF1091" s="53">
        <v>4.5432460000000001E-2</v>
      </c>
      <c r="CG1091" s="53">
        <v>3.748928E-2</v>
      </c>
      <c r="CH1091" s="53">
        <v>3.000423E-2</v>
      </c>
      <c r="CI1091" s="53">
        <v>1.7506270000000001E-2</v>
      </c>
      <c r="CJ1091" s="53">
        <v>1.2437749999999999E-2</v>
      </c>
      <c r="CK1091" s="53">
        <v>1.0937789999999999E-2</v>
      </c>
      <c r="CL1091" s="53">
        <v>1.7229729999999999E-2</v>
      </c>
      <c r="CM1091" s="53">
        <v>2.8711219999999999E-2</v>
      </c>
      <c r="CN1091" s="53">
        <v>3.4670079999999999E-2</v>
      </c>
      <c r="CO1091" s="53">
        <v>2.7580360000000002E-2</v>
      </c>
      <c r="CP1091" s="53">
        <v>2.245287E-2</v>
      </c>
      <c r="CQ1091" s="53">
        <v>1.775941E-2</v>
      </c>
      <c r="CR1091" s="53">
        <v>2.370862E-2</v>
      </c>
      <c r="CS1091" s="53">
        <v>2.6528449999999999E-2</v>
      </c>
      <c r="CT1091" s="53">
        <v>2.570248E-2</v>
      </c>
      <c r="CU1091" s="53">
        <v>1.6761310000000001E-2</v>
      </c>
      <c r="CV1091" s="53">
        <v>2.693632E-2</v>
      </c>
      <c r="CW1091" s="53">
        <v>2.603287E-2</v>
      </c>
      <c r="CX1091" s="53">
        <v>3.0194140000000001E-2</v>
      </c>
      <c r="CY1091" s="53">
        <v>2.3330920000000002E-2</v>
      </c>
      <c r="CZ1091" s="53">
        <v>3.0849479999999999E-2</v>
      </c>
      <c r="DA1091" s="53">
        <v>6.9988320000000007E-2</v>
      </c>
      <c r="DB1091" s="53">
        <v>6.3758739999999994E-2</v>
      </c>
      <c r="DC1091" s="53">
        <v>5.5090819999999999E-2</v>
      </c>
      <c r="DD1091" s="53">
        <v>5.3704469999999997E-2</v>
      </c>
      <c r="DE1091" s="53">
        <v>4.5780559999999998E-2</v>
      </c>
      <c r="DF1091" s="53">
        <v>3.8531370000000002E-2</v>
      </c>
      <c r="DG1091" s="53">
        <v>2.6895220000000001E-2</v>
      </c>
      <c r="DH1091" s="53">
        <v>2.157363E-2</v>
      </c>
      <c r="DI1091" s="53">
        <v>2.1650860000000001E-2</v>
      </c>
      <c r="DJ1091" s="53">
        <v>2.8020880000000001E-2</v>
      </c>
      <c r="DK1091" s="53">
        <v>3.9434799999999999E-2</v>
      </c>
      <c r="DL1091" s="53">
        <v>4.4919840000000003E-2</v>
      </c>
      <c r="DM1091" s="53">
        <v>3.666084E-2</v>
      </c>
      <c r="DN1091" s="53">
        <v>3.083499E-2</v>
      </c>
      <c r="DO1091" s="53">
        <v>2.8490769999999999E-2</v>
      </c>
      <c r="DP1091" s="53">
        <v>3.4659080000000002E-2</v>
      </c>
      <c r="DQ1091" s="53">
        <v>3.719484E-2</v>
      </c>
      <c r="DR1091" s="53">
        <v>3.6522159999999998E-2</v>
      </c>
      <c r="DS1091" s="53">
        <v>2.626701E-2</v>
      </c>
      <c r="DT1091" s="53">
        <v>3.3937309999999998E-2</v>
      </c>
      <c r="DU1091" s="53">
        <v>3.2343169999999997E-2</v>
      </c>
      <c r="DV1091" s="53">
        <v>3.7292359999999997E-2</v>
      </c>
      <c r="DW1091" s="53">
        <v>2.9884569999999999E-2</v>
      </c>
      <c r="DX1091" s="53">
        <v>3.7909770000000002E-2</v>
      </c>
      <c r="DY1091" s="53">
        <v>8.4114980000000006E-2</v>
      </c>
      <c r="DZ1091" s="53">
        <v>7.6787259999999996E-2</v>
      </c>
      <c r="EA1091" s="53">
        <v>6.7722359999999995E-2</v>
      </c>
      <c r="EB1091" s="53">
        <v>6.5647929999999993E-2</v>
      </c>
      <c r="EC1091" s="53">
        <v>5.7751869999999997E-2</v>
      </c>
      <c r="ED1091" s="53">
        <v>5.0843239999999998E-2</v>
      </c>
      <c r="EE1091" s="53">
        <v>4.0451399999999998E-2</v>
      </c>
      <c r="EF1091" s="53">
        <v>3.4764379999999998E-2</v>
      </c>
      <c r="EG1091" s="53">
        <v>3.7118819999999997E-2</v>
      </c>
      <c r="EH1091" s="53">
        <v>4.3601580000000001E-2</v>
      </c>
      <c r="EI1091" s="53">
        <v>5.4917960000000002E-2</v>
      </c>
      <c r="EJ1091" s="53">
        <v>5.9718880000000002E-2</v>
      </c>
      <c r="EK1091" s="53">
        <v>4.9771639999999999E-2</v>
      </c>
      <c r="EL1091" s="53">
        <v>4.2937450000000002E-2</v>
      </c>
      <c r="EM1091" s="53">
        <v>4.3985110000000001E-2</v>
      </c>
      <c r="EN1091" s="53">
        <v>5.0469809999999997E-2</v>
      </c>
      <c r="EO1091" s="53">
        <v>5.2595419999999997E-2</v>
      </c>
      <c r="EP1091" s="53">
        <v>5.2144070000000001E-2</v>
      </c>
      <c r="EQ1091" s="53">
        <v>3.9991690000000003E-2</v>
      </c>
      <c r="ER1091" s="53">
        <v>4.4045630000000002E-2</v>
      </c>
      <c r="ES1091" s="53">
        <v>4.145422E-2</v>
      </c>
      <c r="ET1091" s="53">
        <v>4.7541079999999999E-2</v>
      </c>
      <c r="EU1091" s="53">
        <v>3.9347E-2</v>
      </c>
      <c r="EV1091" s="53">
        <v>4.8103720000000003E-2</v>
      </c>
      <c r="EW1091" s="53">
        <v>75.179410000000004</v>
      </c>
      <c r="EX1091" s="53">
        <v>73.086759999999998</v>
      </c>
      <c r="EY1091" s="53">
        <v>70.907359999999997</v>
      </c>
      <c r="EZ1091" s="53">
        <v>68.983090000000004</v>
      </c>
      <c r="FA1091" s="53">
        <v>67.830150000000003</v>
      </c>
      <c r="FB1091" s="53">
        <v>66.612499999999997</v>
      </c>
      <c r="FC1091" s="53">
        <v>65.952209999999994</v>
      </c>
      <c r="FD1091" s="53">
        <v>67.439700000000002</v>
      </c>
      <c r="FE1091" s="53">
        <v>70.861760000000004</v>
      </c>
      <c r="FF1091" s="53">
        <v>74.669849999999997</v>
      </c>
      <c r="FG1091" s="53">
        <v>78.902940000000001</v>
      </c>
      <c r="FH1091" s="53">
        <v>82.851470000000006</v>
      </c>
      <c r="FI1091" s="53">
        <v>86.590440000000001</v>
      </c>
      <c r="FJ1091" s="53">
        <v>89.641170000000002</v>
      </c>
      <c r="FK1091" s="53">
        <v>92.172790000000006</v>
      </c>
      <c r="FL1091" s="53">
        <v>93.480149999999995</v>
      </c>
      <c r="FM1091" s="53">
        <v>93.675740000000005</v>
      </c>
      <c r="FN1091" s="53">
        <v>93.015439999999998</v>
      </c>
      <c r="FO1091" s="53">
        <v>90.847059999999999</v>
      </c>
      <c r="FP1091" s="53">
        <v>87.330879999999993</v>
      </c>
      <c r="FQ1091" s="53">
        <v>82.929410000000004</v>
      </c>
      <c r="FR1091" s="53">
        <v>79.32647</v>
      </c>
      <c r="FS1091" s="53">
        <v>76.902209999999997</v>
      </c>
      <c r="FT1091" s="53">
        <v>75.147800000000004</v>
      </c>
      <c r="FU1091" s="53">
        <v>68</v>
      </c>
      <c r="FV1091" s="53">
        <v>212.31569999999999</v>
      </c>
      <c r="FW1091" s="53">
        <v>17.134080000000001</v>
      </c>
      <c r="FX1091" s="53">
        <v>1</v>
      </c>
    </row>
    <row r="1092" spans="1:180" x14ac:dyDescent="0.3">
      <c r="A1092" t="s">
        <v>174</v>
      </c>
      <c r="B1092" t="s">
        <v>252</v>
      </c>
      <c r="C1092" t="s">
        <v>0</v>
      </c>
      <c r="D1092" t="s">
        <v>227</v>
      </c>
      <c r="E1092" t="s">
        <v>187</v>
      </c>
      <c r="F1092" t="s">
        <v>236</v>
      </c>
      <c r="G1092" t="s">
        <v>242</v>
      </c>
      <c r="H1092" s="53">
        <v>19</v>
      </c>
      <c r="I1092" s="53">
        <v>4.0817150000000003E-2</v>
      </c>
      <c r="J1092" s="53">
        <v>3.7989929999999998E-2</v>
      </c>
      <c r="K1092" s="53">
        <v>3.40156E-2</v>
      </c>
      <c r="L1092" s="53">
        <v>3.5542219999999999E-2</v>
      </c>
      <c r="M1092" s="53">
        <v>3.3945669999999997E-2</v>
      </c>
      <c r="N1092" s="53">
        <v>3.354936E-2</v>
      </c>
      <c r="O1092" s="53">
        <v>4.1839220000000003E-2</v>
      </c>
      <c r="P1092" s="53">
        <v>4.0985319999999999E-2</v>
      </c>
      <c r="Q1092" s="53">
        <v>4.4317059999999998E-2</v>
      </c>
      <c r="R1092" s="53">
        <v>4.8043589999999997E-2</v>
      </c>
      <c r="S1092" s="53">
        <v>5.0789239999999999E-2</v>
      </c>
      <c r="T1092" s="53">
        <v>5.3820920000000001E-2</v>
      </c>
      <c r="U1092" s="53">
        <v>5.1028379999999998E-2</v>
      </c>
      <c r="V1092" s="53">
        <v>4.9789020000000003E-2</v>
      </c>
      <c r="W1092" s="53">
        <v>4.8885539999999998E-2</v>
      </c>
      <c r="X1092" s="53">
        <v>4.6619239999999999E-2</v>
      </c>
      <c r="Y1092" s="53">
        <v>4.3291540000000003E-2</v>
      </c>
      <c r="Z1092" s="53">
        <v>4.1322070000000002E-2</v>
      </c>
      <c r="AA1092" s="53">
        <v>4.388939E-2</v>
      </c>
      <c r="AB1092" s="53">
        <v>4.5199250000000003E-2</v>
      </c>
      <c r="AC1092" s="53">
        <v>4.5116160000000002E-2</v>
      </c>
      <c r="AD1092" s="53">
        <v>4.5729770000000003E-2</v>
      </c>
      <c r="AE1092" s="53">
        <v>4.5675809999999997E-2</v>
      </c>
      <c r="AF1092" s="53">
        <v>4.93182E-2</v>
      </c>
      <c r="AG1092" s="53">
        <v>-3.3304060000000003E-2</v>
      </c>
      <c r="AH1092" s="53">
        <v>-3.4999559999999999E-2</v>
      </c>
      <c r="AI1092" s="53">
        <v>-3.9101509999999999E-2</v>
      </c>
      <c r="AJ1092" s="53">
        <v>-4.0237460000000003E-2</v>
      </c>
      <c r="AK1092" s="53">
        <v>-4.0762220000000002E-2</v>
      </c>
      <c r="AL1092" s="53">
        <v>-4.3857239999999999E-2</v>
      </c>
      <c r="AM1092" s="53">
        <v>-3.6097450000000003E-2</v>
      </c>
      <c r="AN1092" s="53">
        <v>-3.9435749999999999E-2</v>
      </c>
      <c r="AO1092" s="53">
        <v>-4.5647519999999997E-2</v>
      </c>
      <c r="AP1092" s="53">
        <v>-4.1121360000000003E-2</v>
      </c>
      <c r="AQ1092" s="53">
        <v>-3.8495370000000001E-2</v>
      </c>
      <c r="AR1092" s="53">
        <v>-3.6605119999999998E-2</v>
      </c>
      <c r="AS1092" s="53">
        <v>-3.6170340000000002E-2</v>
      </c>
      <c r="AT1092" s="53">
        <v>-3.3852220000000002E-2</v>
      </c>
      <c r="AU1092" s="53">
        <v>-3.3950590000000003E-2</v>
      </c>
      <c r="AV1092" s="53">
        <v>-3.50245E-2</v>
      </c>
      <c r="AW1092" s="53">
        <v>-3.7070369999999998E-2</v>
      </c>
      <c r="AX1092" s="53">
        <v>-3.6889640000000001E-2</v>
      </c>
      <c r="AY1092" s="53">
        <v>-3.4404780000000003E-2</v>
      </c>
      <c r="AZ1092" s="53">
        <v>-3.8993359999999998E-2</v>
      </c>
      <c r="BA1092" s="53">
        <v>-4.1393819999999998E-2</v>
      </c>
      <c r="BB1092" s="53">
        <v>-4.063348E-2</v>
      </c>
      <c r="BC1092" s="53">
        <v>-3.9013230000000003E-2</v>
      </c>
      <c r="BD1092" s="53">
        <v>-3.4877060000000001E-2</v>
      </c>
      <c r="BE1092" s="53">
        <v>-1.8358630000000001E-2</v>
      </c>
      <c r="BF1092" s="53">
        <v>-2.023283E-2</v>
      </c>
      <c r="BG1092" s="53">
        <v>-2.4545399999999998E-2</v>
      </c>
      <c r="BH1092" s="53">
        <v>-2.4843239999999999E-2</v>
      </c>
      <c r="BI1092" s="53">
        <v>-2.5924610000000001E-2</v>
      </c>
      <c r="BJ1092" s="53">
        <v>-2.932245E-2</v>
      </c>
      <c r="BK1092" s="53">
        <v>-2.0688680000000001E-2</v>
      </c>
      <c r="BL1092" s="53">
        <v>-2.449991E-2</v>
      </c>
      <c r="BM1092" s="53">
        <v>-2.8330790000000002E-2</v>
      </c>
      <c r="BN1092" s="53">
        <v>-2.392155E-2</v>
      </c>
      <c r="BO1092" s="53">
        <v>-2.1560269999999999E-2</v>
      </c>
      <c r="BP1092" s="53">
        <v>-1.870573E-2</v>
      </c>
      <c r="BQ1092" s="53">
        <v>-2.1296679999999998E-2</v>
      </c>
      <c r="BR1092" s="53">
        <v>-2.088632E-2</v>
      </c>
      <c r="BS1092" s="53">
        <v>-2.0717869999999999E-2</v>
      </c>
      <c r="BT1092" s="53">
        <v>-2.1159270000000001E-2</v>
      </c>
      <c r="BU1092" s="53">
        <v>-2.258686E-2</v>
      </c>
      <c r="BV1092" s="53">
        <v>-2.3130999999999999E-2</v>
      </c>
      <c r="BW1092" s="53">
        <v>-2.0527750000000001E-2</v>
      </c>
      <c r="BX1092" s="53">
        <v>-2.4476100000000001E-2</v>
      </c>
      <c r="BY1092" s="53">
        <v>-2.6731209999999998E-2</v>
      </c>
      <c r="BZ1092" s="53">
        <v>-2.4314619999999999E-2</v>
      </c>
      <c r="CA1092" s="53">
        <v>-2.180909E-2</v>
      </c>
      <c r="CB1092" s="53">
        <v>-1.736677E-2</v>
      </c>
      <c r="CC1092" s="53">
        <v>-8.0074800000000008E-3</v>
      </c>
      <c r="CD1092" s="53">
        <v>-1.0005450000000001E-2</v>
      </c>
      <c r="CE1092" s="53">
        <v>-1.446389E-2</v>
      </c>
      <c r="CF1092" s="53">
        <v>-1.4181239999999999E-2</v>
      </c>
      <c r="CG1092" s="53">
        <v>-1.564813E-2</v>
      </c>
      <c r="CH1092" s="53">
        <v>-1.9255700000000001E-2</v>
      </c>
      <c r="CI1092" s="53">
        <v>-1.001663E-2</v>
      </c>
      <c r="CJ1092" s="53">
        <v>-1.41554E-2</v>
      </c>
      <c r="CK1092" s="53">
        <v>-1.6337259999999999E-2</v>
      </c>
      <c r="CL1092" s="53">
        <v>-1.200903E-2</v>
      </c>
      <c r="CM1092" s="53">
        <v>-9.8310700000000008E-3</v>
      </c>
      <c r="CN1092" s="53">
        <v>-6.3086699999999997E-3</v>
      </c>
      <c r="CO1092" s="53">
        <v>-1.099524E-2</v>
      </c>
      <c r="CP1092" s="53">
        <v>-1.1906180000000001E-2</v>
      </c>
      <c r="CQ1092" s="53">
        <v>-1.1552929999999999E-2</v>
      </c>
      <c r="CR1092" s="53">
        <v>-1.1556250000000001E-2</v>
      </c>
      <c r="CS1092" s="53">
        <v>-1.255564E-2</v>
      </c>
      <c r="CT1092" s="53">
        <v>-1.3601800000000001E-2</v>
      </c>
      <c r="CU1092" s="53">
        <v>-1.0916540000000001E-2</v>
      </c>
      <c r="CV1092" s="53">
        <v>-1.44215E-2</v>
      </c>
      <c r="CW1092" s="53">
        <v>-1.6575929999999999E-2</v>
      </c>
      <c r="CX1092" s="53">
        <v>-1.301223E-2</v>
      </c>
      <c r="CY1092" s="53">
        <v>-9.8935499999999992E-3</v>
      </c>
      <c r="CZ1092" s="53">
        <v>-5.2392000000000003E-3</v>
      </c>
      <c r="DA1092" s="53">
        <v>2.3436799999999999E-3</v>
      </c>
      <c r="DB1092" s="53">
        <v>2.2193000000000001E-4</v>
      </c>
      <c r="DC1092" s="53">
        <v>-4.38238E-3</v>
      </c>
      <c r="DD1092" s="53">
        <v>-3.5192399999999999E-3</v>
      </c>
      <c r="DE1092" s="53">
        <v>-5.3716600000000003E-3</v>
      </c>
      <c r="DF1092" s="53">
        <v>-9.1889499999999995E-3</v>
      </c>
      <c r="DG1092" s="53">
        <v>6.5543000000000003E-4</v>
      </c>
      <c r="DH1092" s="53">
        <v>-3.8108899999999999E-3</v>
      </c>
      <c r="DI1092" s="53">
        <v>-4.3437399999999996E-3</v>
      </c>
      <c r="DJ1092" s="53">
        <v>-9.6500000000000001E-5</v>
      </c>
      <c r="DK1092" s="53">
        <v>1.89813E-3</v>
      </c>
      <c r="DL1092" s="53">
        <v>6.08838E-3</v>
      </c>
      <c r="DM1092" s="53">
        <v>-6.9379000000000001E-4</v>
      </c>
      <c r="DN1092" s="53">
        <v>-2.92604E-3</v>
      </c>
      <c r="DO1092" s="53">
        <v>-2.3879999999999999E-3</v>
      </c>
      <c r="DP1092" s="53">
        <v>-1.9532299999999998E-3</v>
      </c>
      <c r="DQ1092" s="53">
        <v>-2.5244099999999999E-3</v>
      </c>
      <c r="DR1092" s="53">
        <v>-4.0726E-3</v>
      </c>
      <c r="DS1092" s="53">
        <v>-1.3053400000000001E-3</v>
      </c>
      <c r="DT1092" s="53">
        <v>-4.3668999999999999E-3</v>
      </c>
      <c r="DU1092" s="53">
        <v>-6.42065E-3</v>
      </c>
      <c r="DV1092" s="53">
        <v>-1.70984E-3</v>
      </c>
      <c r="DW1092" s="53">
        <v>2.02198E-3</v>
      </c>
      <c r="DX1092" s="53">
        <v>6.8883800000000004E-3</v>
      </c>
      <c r="DY1092" s="53">
        <v>1.7289100000000002E-2</v>
      </c>
      <c r="DZ1092" s="53">
        <v>1.4988659999999999E-2</v>
      </c>
      <c r="EA1092" s="53">
        <v>1.0173720000000001E-2</v>
      </c>
      <c r="EB1092" s="53">
        <v>1.187499E-2</v>
      </c>
      <c r="EC1092" s="53">
        <v>9.4659500000000008E-3</v>
      </c>
      <c r="ED1092" s="53">
        <v>5.3458400000000001E-3</v>
      </c>
      <c r="EE1092" s="53">
        <v>1.6064189999999999E-2</v>
      </c>
      <c r="EF1092" s="53">
        <v>1.112495E-2</v>
      </c>
      <c r="EG1092" s="53">
        <v>1.297301E-2</v>
      </c>
      <c r="EH1092" s="53">
        <v>1.710329E-2</v>
      </c>
      <c r="EI1092" s="53">
        <v>1.8833229999999999E-2</v>
      </c>
      <c r="EJ1092" s="53">
        <v>2.3987769999999999E-2</v>
      </c>
      <c r="EK1092" s="53">
        <v>1.4179860000000001E-2</v>
      </c>
      <c r="EL1092" s="53">
        <v>1.0039849999999999E-2</v>
      </c>
      <c r="EM1092" s="53">
        <v>1.084472E-2</v>
      </c>
      <c r="EN1092" s="53">
        <v>1.1912010000000001E-2</v>
      </c>
      <c r="EO1092" s="53">
        <v>1.195909E-2</v>
      </c>
      <c r="EP1092" s="53">
        <v>9.6860399999999999E-3</v>
      </c>
      <c r="EQ1092" s="53">
        <v>1.25717E-2</v>
      </c>
      <c r="ER1092" s="53">
        <v>1.0150350000000001E-2</v>
      </c>
      <c r="ES1092" s="53">
        <v>8.2419599999999996E-3</v>
      </c>
      <c r="ET1092" s="53">
        <v>1.460902E-2</v>
      </c>
      <c r="EU1092" s="53">
        <v>1.9226139999999999E-2</v>
      </c>
      <c r="EV1092" s="53">
        <v>2.4398679999999999E-2</v>
      </c>
      <c r="EW1092" s="53">
        <v>67.358289999999997</v>
      </c>
      <c r="EX1092" s="53">
        <v>66.240309999999994</v>
      </c>
      <c r="EY1092" s="53">
        <v>65.205219999999997</v>
      </c>
      <c r="EZ1092" s="53">
        <v>64.240970000000004</v>
      </c>
      <c r="FA1092" s="53">
        <v>63.420459999999999</v>
      </c>
      <c r="FB1092" s="53">
        <v>62.554479999999998</v>
      </c>
      <c r="FC1092" s="53">
        <v>62.63937</v>
      </c>
      <c r="FD1092" s="53">
        <v>65.00067</v>
      </c>
      <c r="FE1092" s="53">
        <v>68.228279999999998</v>
      </c>
      <c r="FF1092" s="53">
        <v>71.724599999999995</v>
      </c>
      <c r="FG1092" s="53">
        <v>75.203879999999998</v>
      </c>
      <c r="FH1092" s="53">
        <v>78.372990000000001</v>
      </c>
      <c r="FI1092" s="53">
        <v>81.290779999999998</v>
      </c>
      <c r="FJ1092" s="53">
        <v>83.860290000000006</v>
      </c>
      <c r="FK1092" s="53">
        <v>85.574200000000005</v>
      </c>
      <c r="FL1092" s="53">
        <v>86.496989999999997</v>
      </c>
      <c r="FM1092" s="53">
        <v>86.530079999999998</v>
      </c>
      <c r="FN1092" s="53">
        <v>85.602270000000004</v>
      </c>
      <c r="FO1092" s="53">
        <v>83.708889999999997</v>
      </c>
      <c r="FP1092" s="53">
        <v>80.405079999999998</v>
      </c>
      <c r="FQ1092" s="53">
        <v>75.938500000000005</v>
      </c>
      <c r="FR1092" s="53">
        <v>72.799800000000005</v>
      </c>
      <c r="FS1092" s="53">
        <v>70.675129999999996</v>
      </c>
      <c r="FT1092" s="53">
        <v>69.007350000000002</v>
      </c>
      <c r="FU1092" s="53">
        <v>68</v>
      </c>
      <c r="FV1092" s="53">
        <v>200.04329999999999</v>
      </c>
      <c r="FW1092" s="53">
        <v>18.223610000000001</v>
      </c>
      <c r="FX1092" s="53">
        <v>1</v>
      </c>
    </row>
    <row r="1093" spans="1:180" x14ac:dyDescent="0.3">
      <c r="A1093" t="s">
        <v>174</v>
      </c>
      <c r="B1093" t="s">
        <v>252</v>
      </c>
      <c r="C1093" t="s">
        <v>0</v>
      </c>
      <c r="D1093" t="s">
        <v>227</v>
      </c>
      <c r="E1093" t="s">
        <v>188</v>
      </c>
      <c r="F1093" t="s">
        <v>236</v>
      </c>
      <c r="G1093" t="s">
        <v>242</v>
      </c>
      <c r="H1093" s="53">
        <v>19</v>
      </c>
      <c r="I1093" s="53">
        <v>7.0937050000000001E-2</v>
      </c>
      <c r="J1093" s="53">
        <v>6.8695129999999993E-2</v>
      </c>
      <c r="K1093" s="53">
        <v>6.7715029999999996E-2</v>
      </c>
      <c r="L1093" s="53">
        <v>6.8452739999999998E-2</v>
      </c>
      <c r="M1093" s="53">
        <v>6.9409369999999998E-2</v>
      </c>
      <c r="N1093" s="53">
        <v>7.2905600000000001E-2</v>
      </c>
      <c r="O1093" s="53">
        <v>6.3427020000000001E-2</v>
      </c>
      <c r="P1093" s="53">
        <v>6.6887749999999996E-2</v>
      </c>
      <c r="Q1093" s="53">
        <v>7.0328959999999996E-2</v>
      </c>
      <c r="R1093" s="53">
        <v>7.4524670000000001E-2</v>
      </c>
      <c r="S1093" s="53">
        <v>8.2515019999999994E-2</v>
      </c>
      <c r="T1093" s="53">
        <v>8.4253809999999998E-2</v>
      </c>
      <c r="U1093" s="53">
        <v>8.3531869999999994E-2</v>
      </c>
      <c r="V1093" s="53">
        <v>8.2596230000000007E-2</v>
      </c>
      <c r="W1093" s="53">
        <v>8.3945900000000004E-2</v>
      </c>
      <c r="X1093" s="53">
        <v>7.6426930000000004E-2</v>
      </c>
      <c r="Y1093" s="53">
        <v>7.734742E-2</v>
      </c>
      <c r="Z1093" s="53">
        <v>7.9959730000000007E-2</v>
      </c>
      <c r="AA1093" s="53">
        <v>8.0857860000000004E-2</v>
      </c>
      <c r="AB1093" s="53">
        <v>9.1186030000000001E-2</v>
      </c>
      <c r="AC1093" s="53">
        <v>9.1443960000000005E-2</v>
      </c>
      <c r="AD1093" s="53">
        <v>9.2482270000000005E-2</v>
      </c>
      <c r="AE1093" s="53">
        <v>9.2046870000000003E-2</v>
      </c>
      <c r="AF1093" s="53">
        <v>9.5737310000000006E-2</v>
      </c>
      <c r="AG1093" s="53">
        <v>3.2467300000000002E-3</v>
      </c>
      <c r="AH1093" s="53">
        <v>1.81296E-3</v>
      </c>
      <c r="AI1093" s="53">
        <v>-2.8080000000000001E-6</v>
      </c>
      <c r="AJ1093" s="53">
        <v>-2.9451400000000002E-3</v>
      </c>
      <c r="AK1093" s="53">
        <v>-9.4173E-4</v>
      </c>
      <c r="AL1093" s="53">
        <v>-7.6911999999999998E-4</v>
      </c>
      <c r="AM1093" s="53">
        <v>-1.795399E-2</v>
      </c>
      <c r="AN1093" s="53">
        <v>-2.4579670000000001E-2</v>
      </c>
      <c r="AO1093" s="53">
        <v>-2.4733229999999998E-2</v>
      </c>
      <c r="AP1093" s="53">
        <v>-2.2111760000000001E-2</v>
      </c>
      <c r="AQ1093" s="53">
        <v>-1.418267E-2</v>
      </c>
      <c r="AR1093" s="53">
        <v>-9.7775499999999994E-3</v>
      </c>
      <c r="AS1093" s="53">
        <v>-1.101633E-2</v>
      </c>
      <c r="AT1093" s="53">
        <v>-1.11763E-2</v>
      </c>
      <c r="AU1093" s="53">
        <v>-9.61885E-3</v>
      </c>
      <c r="AV1093" s="53">
        <v>-1.202687E-2</v>
      </c>
      <c r="AW1093" s="53">
        <v>-7.4506700000000004E-3</v>
      </c>
      <c r="AX1093" s="53">
        <v>-5.1262699999999996E-3</v>
      </c>
      <c r="AY1093" s="53">
        <v>-3.6680800000000002E-3</v>
      </c>
      <c r="AZ1093" s="53">
        <v>8.5799499999999994E-3</v>
      </c>
      <c r="BA1093" s="53">
        <v>9.9448000000000002E-3</v>
      </c>
      <c r="BB1093" s="53">
        <v>1.4697129999999999E-2</v>
      </c>
      <c r="BC1093" s="53">
        <v>1.4281210000000001E-2</v>
      </c>
      <c r="BD1093" s="53">
        <v>1.838155E-2</v>
      </c>
      <c r="BE1093" s="53">
        <v>1.078046E-2</v>
      </c>
      <c r="BF1093" s="53">
        <v>9.2476399999999997E-3</v>
      </c>
      <c r="BG1093" s="53">
        <v>7.7482200000000001E-3</v>
      </c>
      <c r="BH1093" s="53">
        <v>6.6313400000000003E-3</v>
      </c>
      <c r="BI1093" s="53">
        <v>7.8003600000000001E-3</v>
      </c>
      <c r="BJ1093" s="53">
        <v>7.8693500000000007E-3</v>
      </c>
      <c r="BK1093" s="53">
        <v>-6.7377299999999999E-3</v>
      </c>
      <c r="BL1093" s="53">
        <v>-1.0344269999999999E-2</v>
      </c>
      <c r="BM1093" s="53">
        <v>-1.016417E-2</v>
      </c>
      <c r="BN1093" s="53">
        <v>-6.5398799999999997E-3</v>
      </c>
      <c r="BO1093" s="53">
        <v>1.42855E-3</v>
      </c>
      <c r="BP1093" s="53">
        <v>5.0064100000000002E-3</v>
      </c>
      <c r="BQ1093" s="53">
        <v>3.63592E-3</v>
      </c>
      <c r="BR1093" s="53">
        <v>2.6729800000000001E-3</v>
      </c>
      <c r="BS1093" s="53">
        <v>5.3338400000000003E-3</v>
      </c>
      <c r="BT1093" s="53">
        <v>1.8109000000000001E-3</v>
      </c>
      <c r="BU1093" s="53">
        <v>5.7394300000000002E-3</v>
      </c>
      <c r="BV1093" s="53">
        <v>8.9535299999999995E-3</v>
      </c>
      <c r="BW1093" s="53">
        <v>1.1127939999999999E-2</v>
      </c>
      <c r="BX1093" s="53">
        <v>2.1295979999999999E-2</v>
      </c>
      <c r="BY1093" s="53">
        <v>2.1097580000000001E-2</v>
      </c>
      <c r="BZ1093" s="53">
        <v>2.5537899999999999E-2</v>
      </c>
      <c r="CA1093" s="53">
        <v>2.6005529999999999E-2</v>
      </c>
      <c r="CB1093" s="53">
        <v>3.015895E-2</v>
      </c>
      <c r="CC1093" s="53">
        <v>1.5998310000000002E-2</v>
      </c>
      <c r="CD1093" s="53">
        <v>1.4396890000000001E-2</v>
      </c>
      <c r="CE1093" s="53">
        <v>1.3116559999999999E-2</v>
      </c>
      <c r="CF1093" s="53">
        <v>1.326398E-2</v>
      </c>
      <c r="CG1093" s="53">
        <v>1.385511E-2</v>
      </c>
      <c r="CH1093" s="53">
        <v>1.385233E-2</v>
      </c>
      <c r="CI1093" s="53">
        <v>1.0306200000000001E-3</v>
      </c>
      <c r="CJ1093" s="53">
        <v>-4.8486999999999998E-4</v>
      </c>
      <c r="CK1093" s="53">
        <v>-7.3679999999999999E-5</v>
      </c>
      <c r="CL1093" s="53">
        <v>4.2451600000000004E-3</v>
      </c>
      <c r="CM1093" s="53">
        <v>1.2240829999999999E-2</v>
      </c>
      <c r="CN1093" s="53">
        <v>1.5245730000000001E-2</v>
      </c>
      <c r="CO1093" s="53">
        <v>1.3784019999999999E-2</v>
      </c>
      <c r="CP1093" s="53">
        <v>1.226496E-2</v>
      </c>
      <c r="CQ1093" s="53">
        <v>1.5690030000000001E-2</v>
      </c>
      <c r="CR1093" s="53">
        <v>1.1394899999999999E-2</v>
      </c>
      <c r="CS1093" s="53">
        <v>1.487485E-2</v>
      </c>
      <c r="CT1093" s="53">
        <v>1.8705159999999998E-2</v>
      </c>
      <c r="CU1093" s="53">
        <v>2.137563E-2</v>
      </c>
      <c r="CV1093" s="53">
        <v>3.0103049999999999E-2</v>
      </c>
      <c r="CW1093" s="53">
        <v>2.8821969999999999E-2</v>
      </c>
      <c r="CX1093" s="53">
        <v>3.3046190000000003E-2</v>
      </c>
      <c r="CY1093" s="53">
        <v>3.412577E-2</v>
      </c>
      <c r="CZ1093" s="53">
        <v>3.8315950000000001E-2</v>
      </c>
      <c r="DA1093" s="53">
        <v>2.1216140000000001E-2</v>
      </c>
      <c r="DB1093" s="53">
        <v>1.954614E-2</v>
      </c>
      <c r="DC1093" s="53">
        <v>1.8484899999999999E-2</v>
      </c>
      <c r="DD1093" s="53">
        <v>1.9896629999999998E-2</v>
      </c>
      <c r="DE1093" s="53">
        <v>1.990985E-2</v>
      </c>
      <c r="DF1093" s="53">
        <v>1.98353E-2</v>
      </c>
      <c r="DG1093" s="53">
        <v>8.7989599999999998E-3</v>
      </c>
      <c r="DH1093" s="53">
        <v>9.3745300000000007E-3</v>
      </c>
      <c r="DI1093" s="53">
        <v>1.0016819999999999E-2</v>
      </c>
      <c r="DJ1093" s="53">
        <v>1.5030200000000001E-2</v>
      </c>
      <c r="DK1093" s="53">
        <v>2.30531E-2</v>
      </c>
      <c r="DL1093" s="53">
        <v>2.548506E-2</v>
      </c>
      <c r="DM1093" s="53">
        <v>2.3932120000000001E-2</v>
      </c>
      <c r="DN1093" s="53">
        <v>2.1856939999999998E-2</v>
      </c>
      <c r="DO1093" s="53">
        <v>2.604623E-2</v>
      </c>
      <c r="DP1093" s="53">
        <v>2.097891E-2</v>
      </c>
      <c r="DQ1093" s="53">
        <v>2.4010259999999999E-2</v>
      </c>
      <c r="DR1093" s="53">
        <v>2.8456780000000001E-2</v>
      </c>
      <c r="DS1093" s="53">
        <v>3.16233E-2</v>
      </c>
      <c r="DT1093" s="53">
        <v>3.8910140000000003E-2</v>
      </c>
      <c r="DU1093" s="53">
        <v>3.6546370000000002E-2</v>
      </c>
      <c r="DV1093" s="53">
        <v>4.0554470000000002E-2</v>
      </c>
      <c r="DW1093" s="53">
        <v>4.2245989999999997E-2</v>
      </c>
      <c r="DX1093" s="53">
        <v>4.6472960000000001E-2</v>
      </c>
      <c r="DY1093" s="53">
        <v>2.874989E-2</v>
      </c>
      <c r="DZ1093" s="53">
        <v>2.6980819999999999E-2</v>
      </c>
      <c r="EA1093" s="53">
        <v>2.6235939999999999E-2</v>
      </c>
      <c r="EB1093" s="53">
        <v>2.9473099999999999E-2</v>
      </c>
      <c r="EC1093" s="53">
        <v>2.8651940000000001E-2</v>
      </c>
      <c r="ED1093" s="53">
        <v>2.8473780000000001E-2</v>
      </c>
      <c r="EE1093" s="53">
        <v>2.0015229999999998E-2</v>
      </c>
      <c r="EF1093" s="53">
        <v>2.3609930000000001E-2</v>
      </c>
      <c r="EG1093" s="53">
        <v>2.4585889999999999E-2</v>
      </c>
      <c r="EH1093" s="53">
        <v>3.060208E-2</v>
      </c>
      <c r="EI1093" s="53">
        <v>3.8664320000000002E-2</v>
      </c>
      <c r="EJ1093" s="53">
        <v>4.0269020000000003E-2</v>
      </c>
      <c r="EK1093" s="53">
        <v>3.8584359999999998E-2</v>
      </c>
      <c r="EL1093" s="53">
        <v>3.5706210000000002E-2</v>
      </c>
      <c r="EM1093" s="53">
        <v>4.0998899999999998E-2</v>
      </c>
      <c r="EN1093" s="53">
        <v>3.4816680000000003E-2</v>
      </c>
      <c r="EO1093" s="53">
        <v>3.7200370000000003E-2</v>
      </c>
      <c r="EP1093" s="53">
        <v>4.2536589999999999E-2</v>
      </c>
      <c r="EQ1093" s="53">
        <v>4.641932E-2</v>
      </c>
      <c r="ER1093" s="53">
        <v>5.1626150000000003E-2</v>
      </c>
      <c r="ES1093" s="53">
        <v>4.7699159999999997E-2</v>
      </c>
      <c r="ET1093" s="53">
        <v>5.139523E-2</v>
      </c>
      <c r="EU1093" s="53">
        <v>5.3970320000000002E-2</v>
      </c>
      <c r="EV1093" s="53">
        <v>5.8250349999999999E-2</v>
      </c>
      <c r="EW1093" s="53">
        <v>71.524510000000006</v>
      </c>
      <c r="EX1093" s="53">
        <v>69.959379999999996</v>
      </c>
      <c r="EY1093" s="53">
        <v>68.64846</v>
      </c>
      <c r="EZ1093" s="53">
        <v>67.483540000000005</v>
      </c>
      <c r="FA1093" s="53">
        <v>66.407910000000001</v>
      </c>
      <c r="FB1093" s="53">
        <v>65.442229999999995</v>
      </c>
      <c r="FC1093" s="53">
        <v>65.166659999999993</v>
      </c>
      <c r="FD1093" s="53">
        <v>66.797970000000007</v>
      </c>
      <c r="FE1093" s="53">
        <v>69.791659999999993</v>
      </c>
      <c r="FF1093" s="53">
        <v>73.44153</v>
      </c>
      <c r="FG1093" s="53">
        <v>77.464640000000003</v>
      </c>
      <c r="FH1093" s="53">
        <v>81.35154</v>
      </c>
      <c r="FI1093" s="53">
        <v>84.835430000000002</v>
      </c>
      <c r="FJ1093" s="53">
        <v>88.054969999999997</v>
      </c>
      <c r="FK1093" s="53">
        <v>90.330879999999993</v>
      </c>
      <c r="FL1093" s="53">
        <v>92.092089999999999</v>
      </c>
      <c r="FM1093" s="53">
        <v>92.75385</v>
      </c>
      <c r="FN1093" s="53">
        <v>92.31232</v>
      </c>
      <c r="FO1093" s="53">
        <v>90.408619999999999</v>
      </c>
      <c r="FP1093" s="53">
        <v>86.727590000000006</v>
      </c>
      <c r="FQ1093" s="53">
        <v>82.005600000000001</v>
      </c>
      <c r="FR1093" s="53">
        <v>78.399510000000006</v>
      </c>
      <c r="FS1093" s="53">
        <v>75.685919999999996</v>
      </c>
      <c r="FT1093" s="53">
        <v>73.757350000000002</v>
      </c>
      <c r="FU1093" s="53">
        <v>68</v>
      </c>
      <c r="FV1093" s="53">
        <v>212.31569999999999</v>
      </c>
      <c r="FW1093" s="53">
        <v>17.134080000000001</v>
      </c>
      <c r="FX1093" s="53">
        <v>1</v>
      </c>
    </row>
    <row r="1094" spans="1:180" x14ac:dyDescent="0.3">
      <c r="A1094" t="s">
        <v>174</v>
      </c>
      <c r="B1094" t="s">
        <v>252</v>
      </c>
      <c r="C1094" t="s">
        <v>0</v>
      </c>
      <c r="D1094" t="s">
        <v>227</v>
      </c>
      <c r="E1094" t="s">
        <v>189</v>
      </c>
      <c r="F1094" t="s">
        <v>236</v>
      </c>
      <c r="G1094" t="s">
        <v>242</v>
      </c>
      <c r="H1094" s="53">
        <v>19</v>
      </c>
      <c r="I1094" s="53">
        <v>4.5622820000000001E-2</v>
      </c>
      <c r="J1094" s="53">
        <v>4.4749999999999998E-2</v>
      </c>
      <c r="K1094" s="53">
        <v>4.4010100000000003E-2</v>
      </c>
      <c r="L1094" s="53">
        <v>4.929708E-2</v>
      </c>
      <c r="M1094" s="53">
        <v>4.5908879999999999E-2</v>
      </c>
      <c r="N1094" s="53">
        <v>4.6989870000000003E-2</v>
      </c>
      <c r="O1094" s="53">
        <v>4.2760260000000001E-2</v>
      </c>
      <c r="P1094" s="53">
        <v>4.3974609999999997E-2</v>
      </c>
      <c r="Q1094" s="53">
        <v>4.4739960000000002E-2</v>
      </c>
      <c r="R1094" s="53">
        <v>3.672168E-2</v>
      </c>
      <c r="S1094" s="53">
        <v>3.27712E-2</v>
      </c>
      <c r="T1094" s="53">
        <v>3.8941429999999999E-2</v>
      </c>
      <c r="U1094" s="53">
        <v>4.8920669999999999E-2</v>
      </c>
      <c r="V1094" s="53">
        <v>4.7825979999999997E-2</v>
      </c>
      <c r="W1094" s="53">
        <v>4.1933270000000002E-2</v>
      </c>
      <c r="X1094" s="53">
        <v>4.1527349999999998E-2</v>
      </c>
      <c r="Y1094" s="53">
        <v>4.318263E-2</v>
      </c>
      <c r="Z1094" s="53">
        <v>4.5533789999999998E-2</v>
      </c>
      <c r="AA1094" s="53">
        <v>4.8512760000000002E-2</v>
      </c>
      <c r="AB1094" s="53">
        <v>6.0689819999999998E-2</v>
      </c>
      <c r="AC1094" s="53">
        <v>6.5438360000000001E-2</v>
      </c>
      <c r="AD1094" s="53">
        <v>6.9832829999999999E-2</v>
      </c>
      <c r="AE1094" s="53">
        <v>6.8551139999999997E-2</v>
      </c>
      <c r="AF1094" s="53">
        <v>6.0718069999999999E-2</v>
      </c>
      <c r="AG1094" s="53">
        <v>-2.7525200000000001E-3</v>
      </c>
      <c r="AH1094" s="53">
        <v>-2.36674E-3</v>
      </c>
      <c r="AI1094" s="53">
        <v>-3.21696E-3</v>
      </c>
      <c r="AJ1094" s="53">
        <v>-1.7331099999999999E-3</v>
      </c>
      <c r="AK1094" s="53">
        <v>-5.3062400000000003E-3</v>
      </c>
      <c r="AL1094" s="53">
        <v>-4.3780199999999998E-3</v>
      </c>
      <c r="AM1094" s="53">
        <v>-1.3558300000000001E-2</v>
      </c>
      <c r="AN1094" s="53">
        <v>-1.6627369999999999E-2</v>
      </c>
      <c r="AO1094" s="53">
        <v>-2.6763149999999999E-2</v>
      </c>
      <c r="AP1094" s="53">
        <v>-3.879697E-2</v>
      </c>
      <c r="AQ1094" s="53">
        <v>-4.1005649999999998E-2</v>
      </c>
      <c r="AR1094" s="53">
        <v>-3.2430340000000002E-2</v>
      </c>
      <c r="AS1094" s="53">
        <v>-2.3844919999999999E-2</v>
      </c>
      <c r="AT1094" s="53">
        <v>-2.7489489999999998E-2</v>
      </c>
      <c r="AU1094" s="53">
        <v>-3.2983390000000001E-2</v>
      </c>
      <c r="AV1094" s="53">
        <v>-2.7285500000000001E-2</v>
      </c>
      <c r="AW1094" s="53">
        <v>-2.113866E-2</v>
      </c>
      <c r="AX1094" s="53">
        <v>-1.4043709999999999E-2</v>
      </c>
      <c r="AY1094" s="53">
        <v>-1.248149E-2</v>
      </c>
      <c r="AZ1094" s="53">
        <v>1.7577700000000001E-3</v>
      </c>
      <c r="BA1094" s="53">
        <v>7.0264300000000002E-3</v>
      </c>
      <c r="BB1094" s="53">
        <v>1.03518E-2</v>
      </c>
      <c r="BC1094" s="53">
        <v>9.3050100000000007E-3</v>
      </c>
      <c r="BD1094" s="53">
        <v>4.1785099999999999E-3</v>
      </c>
      <c r="BE1094" s="53">
        <v>3.43035E-3</v>
      </c>
      <c r="BF1094" s="53">
        <v>3.5539E-3</v>
      </c>
      <c r="BG1094" s="53">
        <v>2.47774E-3</v>
      </c>
      <c r="BH1094" s="53">
        <v>5.1586399999999999E-3</v>
      </c>
      <c r="BI1094" s="53">
        <v>1.3743799999999999E-3</v>
      </c>
      <c r="BJ1094" s="53">
        <v>7.6603000000000001E-4</v>
      </c>
      <c r="BK1094" s="53">
        <v>-7.8979600000000007E-3</v>
      </c>
      <c r="BL1094" s="53">
        <v>-9.6553699999999999E-3</v>
      </c>
      <c r="BM1094" s="53">
        <v>-1.7804759999999999E-2</v>
      </c>
      <c r="BN1094" s="53">
        <v>-2.7381220000000001E-2</v>
      </c>
      <c r="BO1094" s="53">
        <v>-2.947485E-2</v>
      </c>
      <c r="BP1094" s="53">
        <v>-2.3231660000000001E-2</v>
      </c>
      <c r="BQ1094" s="53">
        <v>-1.4506669999999999E-2</v>
      </c>
      <c r="BR1094" s="53">
        <v>-1.742111E-2</v>
      </c>
      <c r="BS1094" s="53">
        <v>-2.1730570000000001E-2</v>
      </c>
      <c r="BT1094" s="53">
        <v>-1.624521E-2</v>
      </c>
      <c r="BU1094" s="53">
        <v>-1.23477E-2</v>
      </c>
      <c r="BV1094" s="53">
        <v>-7.1732300000000001E-3</v>
      </c>
      <c r="BW1094" s="53">
        <v>-4.2948400000000003E-3</v>
      </c>
      <c r="BX1094" s="53">
        <v>8.5645700000000005E-3</v>
      </c>
      <c r="BY1094" s="53">
        <v>1.393374E-2</v>
      </c>
      <c r="BZ1094" s="53">
        <v>1.9426079999999998E-2</v>
      </c>
      <c r="CA1094" s="53">
        <v>1.849139E-2</v>
      </c>
      <c r="CB1094" s="53">
        <v>1.266049E-2</v>
      </c>
      <c r="CC1094" s="53">
        <v>7.7126E-3</v>
      </c>
      <c r="CD1094" s="53">
        <v>7.6545199999999997E-3</v>
      </c>
      <c r="CE1094" s="53">
        <v>6.4218599999999997E-3</v>
      </c>
      <c r="CF1094" s="53">
        <v>9.9318500000000007E-3</v>
      </c>
      <c r="CG1094" s="53">
        <v>6.0013599999999999E-3</v>
      </c>
      <c r="CH1094" s="53">
        <v>4.32878E-3</v>
      </c>
      <c r="CI1094" s="53">
        <v>-3.9776300000000002E-3</v>
      </c>
      <c r="CJ1094" s="53">
        <v>-4.8265799999999996E-3</v>
      </c>
      <c r="CK1094" s="53">
        <v>-1.160021E-2</v>
      </c>
      <c r="CL1094" s="53">
        <v>-1.9474720000000001E-2</v>
      </c>
      <c r="CM1094" s="53">
        <v>-2.148866E-2</v>
      </c>
      <c r="CN1094" s="53">
        <v>-1.6860690000000001E-2</v>
      </c>
      <c r="CO1094" s="53">
        <v>-8.0390199999999992E-3</v>
      </c>
      <c r="CP1094" s="53">
        <v>-1.044779E-2</v>
      </c>
      <c r="CQ1094" s="53">
        <v>-1.393689E-2</v>
      </c>
      <c r="CR1094" s="53">
        <v>-8.5987400000000005E-3</v>
      </c>
      <c r="CS1094" s="53">
        <v>-6.25912E-3</v>
      </c>
      <c r="CT1094" s="53">
        <v>-2.4147600000000002E-3</v>
      </c>
      <c r="CU1094" s="53">
        <v>1.3752199999999999E-3</v>
      </c>
      <c r="CV1094" s="53">
        <v>1.3278939999999999E-2</v>
      </c>
      <c r="CW1094" s="53">
        <v>1.871772E-2</v>
      </c>
      <c r="CX1094" s="53">
        <v>2.5710879999999998E-2</v>
      </c>
      <c r="CY1094" s="53">
        <v>2.4853839999999999E-2</v>
      </c>
      <c r="CZ1094" s="53">
        <v>1.8535090000000001E-2</v>
      </c>
      <c r="DA1094" s="53">
        <v>1.199484E-2</v>
      </c>
      <c r="DB1094" s="53">
        <v>1.1755140000000001E-2</v>
      </c>
      <c r="DC1094" s="53">
        <v>1.036599E-2</v>
      </c>
      <c r="DD1094" s="53">
        <v>1.4705060000000001E-2</v>
      </c>
      <c r="DE1094" s="53">
        <v>1.062833E-2</v>
      </c>
      <c r="DF1094" s="53">
        <v>7.8915400000000007E-3</v>
      </c>
      <c r="DG1094" s="53">
        <v>-5.7299999999999997E-5</v>
      </c>
      <c r="DH1094" s="53">
        <v>2.204E-6</v>
      </c>
      <c r="DI1094" s="53">
        <v>-5.3956500000000001E-3</v>
      </c>
      <c r="DJ1094" s="53">
        <v>-1.1568210000000001E-2</v>
      </c>
      <c r="DK1094" s="53">
        <v>-1.3502449999999999E-2</v>
      </c>
      <c r="DL1094" s="53">
        <v>-1.0489709999999999E-2</v>
      </c>
      <c r="DM1094" s="53">
        <v>-1.5713700000000001E-3</v>
      </c>
      <c r="DN1094" s="53">
        <v>-3.47446E-3</v>
      </c>
      <c r="DO1094" s="53">
        <v>-6.1432099999999996E-3</v>
      </c>
      <c r="DP1094" s="53">
        <v>-9.5226999999999996E-4</v>
      </c>
      <c r="DQ1094" s="53">
        <v>-1.7053000000000001E-4</v>
      </c>
      <c r="DR1094" s="53">
        <v>2.3437100000000002E-3</v>
      </c>
      <c r="DS1094" s="53">
        <v>7.0452700000000002E-3</v>
      </c>
      <c r="DT1094" s="53">
        <v>1.7993309999999998E-2</v>
      </c>
      <c r="DU1094" s="53">
        <v>2.3501689999999999E-2</v>
      </c>
      <c r="DV1094" s="53">
        <v>3.1995700000000002E-2</v>
      </c>
      <c r="DW1094" s="53">
        <v>3.1216299999999999E-2</v>
      </c>
      <c r="DX1094" s="53">
        <v>2.440968E-2</v>
      </c>
      <c r="DY1094" s="53">
        <v>1.8177720000000001E-2</v>
      </c>
      <c r="DZ1094" s="53">
        <v>1.7675779999999999E-2</v>
      </c>
      <c r="EA1094" s="53">
        <v>1.6060680000000001E-2</v>
      </c>
      <c r="EB1094" s="53">
        <v>2.1596830000000001E-2</v>
      </c>
      <c r="EC1094" s="53">
        <v>1.730895E-2</v>
      </c>
      <c r="ED1094" s="53">
        <v>1.303559E-2</v>
      </c>
      <c r="EE1094" s="53">
        <v>5.6030400000000001E-3</v>
      </c>
      <c r="EF1094" s="53">
        <v>6.9741999999999998E-3</v>
      </c>
      <c r="EG1094" s="53">
        <v>3.56274E-3</v>
      </c>
      <c r="EH1094" s="53">
        <v>-1.5245999999999999E-4</v>
      </c>
      <c r="EI1094" s="53">
        <v>-1.9716500000000001E-3</v>
      </c>
      <c r="EJ1094" s="53">
        <v>-1.2910300000000001E-3</v>
      </c>
      <c r="EK1094" s="53">
        <v>7.7668800000000003E-3</v>
      </c>
      <c r="EL1094" s="53">
        <v>6.5939099999999997E-3</v>
      </c>
      <c r="EM1094" s="53">
        <v>5.1096199999999996E-3</v>
      </c>
      <c r="EN1094" s="53">
        <v>1.008801E-2</v>
      </c>
      <c r="EO1094" s="53">
        <v>8.6204100000000002E-3</v>
      </c>
      <c r="EP1094" s="53">
        <v>9.2141900000000006E-3</v>
      </c>
      <c r="EQ1094" s="53">
        <v>1.5231929999999999E-2</v>
      </c>
      <c r="ER1094" s="53">
        <v>2.480011E-2</v>
      </c>
      <c r="ES1094" s="53">
        <v>3.040901E-2</v>
      </c>
      <c r="ET1094" s="53">
        <v>4.1069960000000003E-2</v>
      </c>
      <c r="EU1094" s="53">
        <v>4.0402680000000003E-2</v>
      </c>
      <c r="EV1094" s="53">
        <v>3.289168E-2</v>
      </c>
      <c r="EW1094" s="53">
        <v>70.824870000000004</v>
      </c>
      <c r="EX1094" s="53">
        <v>69.501000000000005</v>
      </c>
      <c r="EY1094" s="53">
        <v>68.440839999999994</v>
      </c>
      <c r="EZ1094" s="53">
        <v>67.309489999999997</v>
      </c>
      <c r="FA1094" s="53">
        <v>66.350939999999994</v>
      </c>
      <c r="FB1094" s="53">
        <v>65.338909999999998</v>
      </c>
      <c r="FC1094" s="53">
        <v>64.5</v>
      </c>
      <c r="FD1094" s="53">
        <v>65.383020000000002</v>
      </c>
      <c r="FE1094" s="53">
        <v>68.060159999999996</v>
      </c>
      <c r="FF1094" s="53">
        <v>71.600269999999995</v>
      </c>
      <c r="FG1094" s="53">
        <v>75.655749999999998</v>
      </c>
      <c r="FH1094" s="53">
        <v>79.315510000000003</v>
      </c>
      <c r="FI1094" s="53">
        <v>82.491979999999998</v>
      </c>
      <c r="FJ1094" s="53">
        <v>85.480609999999999</v>
      </c>
      <c r="FK1094" s="53">
        <v>88.058490000000006</v>
      </c>
      <c r="FL1094" s="53">
        <v>89.770390000000006</v>
      </c>
      <c r="FM1094" s="53">
        <v>90.290779999999998</v>
      </c>
      <c r="FN1094" s="53">
        <v>89.695849999999993</v>
      </c>
      <c r="FO1094" s="53">
        <v>87.444180000000003</v>
      </c>
      <c r="FP1094" s="53">
        <v>83.596260000000001</v>
      </c>
      <c r="FQ1094" s="53">
        <v>79.514709999999994</v>
      </c>
      <c r="FR1094" s="53">
        <v>76.587900000000005</v>
      </c>
      <c r="FS1094" s="53">
        <v>74.720920000000007</v>
      </c>
      <c r="FT1094" s="53">
        <v>72.824529999999996</v>
      </c>
      <c r="FU1094" s="53">
        <v>68</v>
      </c>
      <c r="FV1094" s="53">
        <v>166.80260000000001</v>
      </c>
      <c r="FW1094" s="53">
        <v>16.608540000000001</v>
      </c>
      <c r="FX1094" s="53">
        <v>1</v>
      </c>
    </row>
    <row r="1095" spans="1:180" x14ac:dyDescent="0.3">
      <c r="A1095" t="s">
        <v>174</v>
      </c>
      <c r="B1095" t="s">
        <v>252</v>
      </c>
      <c r="C1095" t="s">
        <v>0</v>
      </c>
      <c r="D1095" t="s">
        <v>248</v>
      </c>
      <c r="E1095" t="s">
        <v>187</v>
      </c>
      <c r="F1095" t="s">
        <v>236</v>
      </c>
      <c r="G1095" t="s">
        <v>242</v>
      </c>
      <c r="H1095" s="53">
        <v>19</v>
      </c>
      <c r="I1095" s="53">
        <v>8.5086599999999998E-2</v>
      </c>
      <c r="J1095" s="53">
        <v>8.4700020000000001E-2</v>
      </c>
      <c r="K1095" s="53">
        <v>7.419278E-2</v>
      </c>
      <c r="L1095" s="53">
        <v>7.7065239999999993E-2</v>
      </c>
      <c r="M1095" s="53">
        <v>7.1285760000000004E-2</v>
      </c>
      <c r="N1095" s="53">
        <v>6.0346089999999998E-2</v>
      </c>
      <c r="O1095" s="53">
        <v>5.3660770000000003E-2</v>
      </c>
      <c r="P1095" s="53">
        <v>4.5577769999999997E-2</v>
      </c>
      <c r="Q1095" s="53">
        <v>4.7061609999999997E-2</v>
      </c>
      <c r="R1095" s="53">
        <v>5.5687479999999998E-2</v>
      </c>
      <c r="S1095" s="53">
        <v>6.7870719999999995E-2</v>
      </c>
      <c r="T1095" s="53">
        <v>6.3264760000000003E-2</v>
      </c>
      <c r="U1095" s="53">
        <v>5.4367680000000002E-2</v>
      </c>
      <c r="V1095" s="53">
        <v>4.9860450000000001E-2</v>
      </c>
      <c r="W1095" s="53">
        <v>4.8070210000000002E-2</v>
      </c>
      <c r="X1095" s="53">
        <v>5.317616E-2</v>
      </c>
      <c r="Y1095" s="53">
        <v>5.0054849999999998E-2</v>
      </c>
      <c r="Z1095" s="53">
        <v>5.3474609999999999E-2</v>
      </c>
      <c r="AA1095" s="53">
        <v>6.0193249999999997E-2</v>
      </c>
      <c r="AB1095" s="53">
        <v>6.9943809999999995E-2</v>
      </c>
      <c r="AC1095" s="53">
        <v>6.8933629999999996E-2</v>
      </c>
      <c r="AD1095" s="53">
        <v>7.3640499999999998E-2</v>
      </c>
      <c r="AE1095" s="53">
        <v>6.9267809999999999E-2</v>
      </c>
      <c r="AF1095" s="53">
        <v>6.5645949999999995E-2</v>
      </c>
      <c r="AG1095" s="53">
        <v>-2.21616E-3</v>
      </c>
      <c r="AH1095" s="53">
        <v>-6.4272000000000005E-4</v>
      </c>
      <c r="AI1095" s="53">
        <v>-2.24158E-3</v>
      </c>
      <c r="AJ1095" s="53">
        <v>-9.4454999999999995E-4</v>
      </c>
      <c r="AK1095" s="53">
        <v>-3.8437800000000002E-3</v>
      </c>
      <c r="AL1095" s="53">
        <v>-1.578912E-2</v>
      </c>
      <c r="AM1095" s="53">
        <v>-1.8433000000000001E-2</v>
      </c>
      <c r="AN1095" s="53">
        <v>-2.7787630000000001E-2</v>
      </c>
      <c r="AO1095" s="53">
        <v>-2.91452E-2</v>
      </c>
      <c r="AP1095" s="53">
        <v>-2.706018E-2</v>
      </c>
      <c r="AQ1095" s="53">
        <v>-1.229018E-2</v>
      </c>
      <c r="AR1095" s="53">
        <v>-1.6344109999999999E-2</v>
      </c>
      <c r="AS1095" s="53">
        <v>-2.1653829999999999E-2</v>
      </c>
      <c r="AT1095" s="53">
        <v>-2.0887739999999998E-2</v>
      </c>
      <c r="AU1095" s="53">
        <v>-2.3702040000000001E-2</v>
      </c>
      <c r="AV1095" s="53">
        <v>-1.4999190000000001E-2</v>
      </c>
      <c r="AW1095" s="53">
        <v>-1.7025539999999999E-2</v>
      </c>
      <c r="AX1095" s="53">
        <v>-8.3395799999999992E-3</v>
      </c>
      <c r="AY1095" s="53">
        <v>-6.0145900000000002E-3</v>
      </c>
      <c r="AZ1095" s="53">
        <v>-1.33665E-3</v>
      </c>
      <c r="BA1095" s="53">
        <v>-3.0810400000000002E-3</v>
      </c>
      <c r="BB1095" s="53">
        <v>1.9762500000000001E-3</v>
      </c>
      <c r="BC1095" s="53">
        <v>-4.809E-6</v>
      </c>
      <c r="BD1095" s="53">
        <v>-1.3359299999999999E-3</v>
      </c>
      <c r="BE1095" s="53">
        <v>1.7050719999999998E-2</v>
      </c>
      <c r="BF1095" s="53">
        <v>1.8153570000000001E-2</v>
      </c>
      <c r="BG1095" s="53">
        <v>1.157559E-2</v>
      </c>
      <c r="BH1095" s="53">
        <v>1.3953399999999999E-2</v>
      </c>
      <c r="BI1095" s="53">
        <v>1.0455900000000001E-2</v>
      </c>
      <c r="BJ1095" s="53">
        <v>-2.5596999999999998E-3</v>
      </c>
      <c r="BK1095" s="53">
        <v>-6.4426600000000002E-3</v>
      </c>
      <c r="BL1095" s="53">
        <v>-1.614962E-2</v>
      </c>
      <c r="BM1095" s="53">
        <v>-1.7407579999999999E-2</v>
      </c>
      <c r="BN1095" s="53">
        <v>-1.287601E-2</v>
      </c>
      <c r="BO1095" s="53">
        <v>2.1915799999999998E-3</v>
      </c>
      <c r="BP1095" s="53">
        <v>-1.69334E-3</v>
      </c>
      <c r="BQ1095" s="53">
        <v>-1.088854E-2</v>
      </c>
      <c r="BR1095" s="53">
        <v>-1.063542E-2</v>
      </c>
      <c r="BS1095" s="53">
        <v>-1.31126E-2</v>
      </c>
      <c r="BT1095" s="53">
        <v>-4.8355500000000001E-3</v>
      </c>
      <c r="BU1095" s="53">
        <v>-6.3633600000000002E-3</v>
      </c>
      <c r="BV1095" s="53">
        <v>2.6228999999999998E-4</v>
      </c>
      <c r="BW1095" s="53">
        <v>4.6666800000000003E-3</v>
      </c>
      <c r="BX1095" s="53">
        <v>1.0331430000000001E-2</v>
      </c>
      <c r="BY1095" s="53">
        <v>8.1921700000000004E-3</v>
      </c>
      <c r="BZ1095" s="53">
        <v>1.402845E-2</v>
      </c>
      <c r="CA1095" s="53">
        <v>1.182012E-2</v>
      </c>
      <c r="CB1095" s="53">
        <v>1.022145E-2</v>
      </c>
      <c r="CC1095" s="53">
        <v>3.0394890000000001E-2</v>
      </c>
      <c r="CD1095" s="53">
        <v>3.1171819999999999E-2</v>
      </c>
      <c r="CE1095" s="53">
        <v>2.114533E-2</v>
      </c>
      <c r="CF1095" s="53">
        <v>2.427168E-2</v>
      </c>
      <c r="CG1095" s="53">
        <v>2.0359829999999999E-2</v>
      </c>
      <c r="CH1095" s="53">
        <v>6.6029599999999997E-3</v>
      </c>
      <c r="CI1095" s="53">
        <v>1.8618199999999999E-3</v>
      </c>
      <c r="CJ1095" s="53">
        <v>-8.0891699999999997E-3</v>
      </c>
      <c r="CK1095" s="53">
        <v>-9.2781400000000007E-3</v>
      </c>
      <c r="CL1095" s="53">
        <v>-3.0520899999999999E-3</v>
      </c>
      <c r="CM1095" s="53">
        <v>1.2221600000000001E-2</v>
      </c>
      <c r="CN1095" s="53">
        <v>8.4537399999999995E-3</v>
      </c>
      <c r="CO1095" s="53">
        <v>-3.43254E-3</v>
      </c>
      <c r="CP1095" s="53">
        <v>-3.5347E-3</v>
      </c>
      <c r="CQ1095" s="53">
        <v>-5.7783899999999996E-3</v>
      </c>
      <c r="CR1095" s="53">
        <v>2.2037599999999999E-3</v>
      </c>
      <c r="CS1095" s="53">
        <v>1.0212400000000001E-3</v>
      </c>
      <c r="CT1095" s="53">
        <v>6.2199200000000003E-3</v>
      </c>
      <c r="CU1095" s="53">
        <v>1.2064500000000001E-2</v>
      </c>
      <c r="CV1095" s="53">
        <v>1.8412700000000001E-2</v>
      </c>
      <c r="CW1095" s="53">
        <v>1.5999969999999999E-2</v>
      </c>
      <c r="CX1095" s="53">
        <v>2.237577E-2</v>
      </c>
      <c r="CY1095" s="53">
        <v>2.001002E-2</v>
      </c>
      <c r="CZ1095" s="53">
        <v>1.8226059999999999E-2</v>
      </c>
      <c r="DA1095" s="53">
        <v>4.373908E-2</v>
      </c>
      <c r="DB1095" s="53">
        <v>4.4190069999999998E-2</v>
      </c>
      <c r="DC1095" s="53">
        <v>3.0715059999999999E-2</v>
      </c>
      <c r="DD1095" s="53">
        <v>3.4589960000000003E-2</v>
      </c>
      <c r="DE1095" s="53">
        <v>3.0263749999999999E-2</v>
      </c>
      <c r="DF1095" s="53">
        <v>1.5765609999999999E-2</v>
      </c>
      <c r="DG1095" s="53">
        <v>1.01663E-2</v>
      </c>
      <c r="DH1095" s="53">
        <v>-2.8710000000000001E-5</v>
      </c>
      <c r="DI1095" s="53">
        <v>-1.14869E-3</v>
      </c>
      <c r="DJ1095" s="53">
        <v>6.7718199999999996E-3</v>
      </c>
      <c r="DK1095" s="53">
        <v>2.225162E-2</v>
      </c>
      <c r="DL1095" s="53">
        <v>1.8600820000000001E-2</v>
      </c>
      <c r="DM1095" s="53">
        <v>4.0234600000000004E-3</v>
      </c>
      <c r="DN1095" s="53">
        <v>3.56602E-3</v>
      </c>
      <c r="DO1095" s="53">
        <v>1.55583E-3</v>
      </c>
      <c r="DP1095" s="53">
        <v>9.2430700000000008E-3</v>
      </c>
      <c r="DQ1095" s="53">
        <v>8.4058299999999996E-3</v>
      </c>
      <c r="DR1095" s="53">
        <v>1.2177540000000001E-2</v>
      </c>
      <c r="DS1095" s="53">
        <v>1.946233E-2</v>
      </c>
      <c r="DT1095" s="53">
        <v>2.649398E-2</v>
      </c>
      <c r="DU1095" s="53">
        <v>2.3807760000000001E-2</v>
      </c>
      <c r="DV1095" s="53">
        <v>3.072308E-2</v>
      </c>
      <c r="DW1095" s="53">
        <v>2.8199930000000002E-2</v>
      </c>
      <c r="DX1095" s="53">
        <v>2.6230679999999999E-2</v>
      </c>
      <c r="DY1095" s="53">
        <v>6.300596E-2</v>
      </c>
      <c r="DZ1095" s="53">
        <v>6.2986329999999993E-2</v>
      </c>
      <c r="EA1095" s="53">
        <v>4.4532219999999997E-2</v>
      </c>
      <c r="EB1095" s="53">
        <v>4.9487910000000003E-2</v>
      </c>
      <c r="EC1095" s="53">
        <v>4.4563419999999999E-2</v>
      </c>
      <c r="ED1095" s="53">
        <v>2.8995050000000001E-2</v>
      </c>
      <c r="EE1095" s="53">
        <v>2.2156639999999998E-2</v>
      </c>
      <c r="EF1095" s="53">
        <v>1.1609299999999999E-2</v>
      </c>
      <c r="EG1095" s="53">
        <v>1.058893E-2</v>
      </c>
      <c r="EH1095" s="53">
        <v>2.0955990000000001E-2</v>
      </c>
      <c r="EI1095" s="53">
        <v>3.6733380000000003E-2</v>
      </c>
      <c r="EJ1095" s="53">
        <v>3.3251599999999999E-2</v>
      </c>
      <c r="EK1095" s="53">
        <v>1.478875E-2</v>
      </c>
      <c r="EL1095" s="53">
        <v>1.381834E-2</v>
      </c>
      <c r="EM1095" s="53">
        <v>1.214527E-2</v>
      </c>
      <c r="EN1095" s="53">
        <v>1.9406710000000001E-2</v>
      </c>
      <c r="EO1095" s="53">
        <v>1.9068020000000001E-2</v>
      </c>
      <c r="EP1095" s="53">
        <v>2.0779410000000002E-2</v>
      </c>
      <c r="EQ1095" s="53">
        <v>3.0143590000000001E-2</v>
      </c>
      <c r="ER1095" s="53">
        <v>3.8162050000000003E-2</v>
      </c>
      <c r="ES1095" s="53">
        <v>3.5080989999999999E-2</v>
      </c>
      <c r="ET1095" s="53">
        <v>4.2775290000000001E-2</v>
      </c>
      <c r="EU1095" s="53">
        <v>4.0024869999999997E-2</v>
      </c>
      <c r="EV1095" s="53">
        <v>3.7788059999999998E-2</v>
      </c>
      <c r="EW1095" s="53">
        <v>70.997249999999994</v>
      </c>
      <c r="EX1095" s="53">
        <v>69.839160000000007</v>
      </c>
      <c r="EY1095" s="53">
        <v>68.523899999999998</v>
      </c>
      <c r="EZ1095" s="53">
        <v>67.329040000000006</v>
      </c>
      <c r="FA1095" s="53">
        <v>66.003680000000003</v>
      </c>
      <c r="FB1095" s="53">
        <v>64.988969999999995</v>
      </c>
      <c r="FC1095" s="53">
        <v>64.728859999999997</v>
      </c>
      <c r="FD1095" s="53">
        <v>66.667280000000005</v>
      </c>
      <c r="FE1095" s="53">
        <v>69.949449999999999</v>
      </c>
      <c r="FF1095" s="53">
        <v>73.552390000000003</v>
      </c>
      <c r="FG1095" s="53">
        <v>77.1875</v>
      </c>
      <c r="FH1095" s="53">
        <v>80.901660000000007</v>
      </c>
      <c r="FI1095" s="53">
        <v>83.983459999999994</v>
      </c>
      <c r="FJ1095" s="53">
        <v>86.705879999999993</v>
      </c>
      <c r="FK1095" s="53">
        <v>89.245410000000007</v>
      </c>
      <c r="FL1095" s="53">
        <v>90.761949999999999</v>
      </c>
      <c r="FM1095" s="53">
        <v>90.782169999999994</v>
      </c>
      <c r="FN1095" s="53">
        <v>89.619479999999996</v>
      </c>
      <c r="FO1095" s="53">
        <v>87.322609999999997</v>
      </c>
      <c r="FP1095" s="53">
        <v>84.151660000000007</v>
      </c>
      <c r="FQ1095" s="53">
        <v>79.527569999999997</v>
      </c>
      <c r="FR1095" s="53">
        <v>75.871319999999997</v>
      </c>
      <c r="FS1095" s="53">
        <v>72.999080000000006</v>
      </c>
      <c r="FT1095" s="53">
        <v>70.819850000000002</v>
      </c>
      <c r="FU1095" s="53">
        <v>68</v>
      </c>
      <c r="FV1095" s="53">
        <v>200.04329999999999</v>
      </c>
      <c r="FW1095" s="53">
        <v>18.223610000000001</v>
      </c>
      <c r="FX1095" s="53">
        <v>1</v>
      </c>
    </row>
    <row r="1096" spans="1:180" x14ac:dyDescent="0.3">
      <c r="A1096" t="s">
        <v>174</v>
      </c>
      <c r="B1096" t="s">
        <v>252</v>
      </c>
      <c r="C1096" t="s">
        <v>0</v>
      </c>
      <c r="D1096" t="s">
        <v>227</v>
      </c>
      <c r="E1096" t="s">
        <v>190</v>
      </c>
      <c r="F1096" t="s">
        <v>236</v>
      </c>
      <c r="G1096" t="s">
        <v>242</v>
      </c>
      <c r="H1096" s="53">
        <v>19</v>
      </c>
      <c r="I1096" s="53">
        <v>4.4733240000000001E-2</v>
      </c>
      <c r="J1096" s="53">
        <v>4.4307619999999999E-2</v>
      </c>
      <c r="K1096" s="53">
        <v>4.2843939999999997E-2</v>
      </c>
      <c r="L1096" s="53">
        <v>4.9477649999999998E-2</v>
      </c>
      <c r="M1096" s="53">
        <v>5.5834460000000002E-2</v>
      </c>
      <c r="N1096" s="53">
        <v>5.1908719999999998E-2</v>
      </c>
      <c r="O1096" s="53">
        <v>4.0729179999999997E-2</v>
      </c>
      <c r="P1096" s="53">
        <v>3.098598E-2</v>
      </c>
      <c r="Q1096" s="53">
        <v>3.0501480000000001E-2</v>
      </c>
      <c r="R1096" s="53">
        <v>3.6180329999999997E-2</v>
      </c>
      <c r="S1096" s="53">
        <v>3.172523E-2</v>
      </c>
      <c r="T1096" s="53">
        <v>2.7271650000000001E-2</v>
      </c>
      <c r="U1096" s="53">
        <v>3.0011429999999999E-2</v>
      </c>
      <c r="V1096" s="53">
        <v>2.6327010000000001E-2</v>
      </c>
      <c r="W1096" s="53">
        <v>2.5741110000000001E-2</v>
      </c>
      <c r="X1096" s="53">
        <v>2.4851890000000001E-2</v>
      </c>
      <c r="Y1096" s="53">
        <v>2.6498029999999999E-2</v>
      </c>
      <c r="Z1096" s="53">
        <v>3.6087370000000001E-2</v>
      </c>
      <c r="AA1096" s="53">
        <v>3.4786640000000001E-2</v>
      </c>
      <c r="AB1096" s="53">
        <v>4.3462290000000001E-2</v>
      </c>
      <c r="AC1096" s="53">
        <v>4.643518E-2</v>
      </c>
      <c r="AD1096" s="53">
        <v>4.5794069999999999E-2</v>
      </c>
      <c r="AE1096" s="53">
        <v>5.2052649999999999E-2</v>
      </c>
      <c r="AF1096" s="53">
        <v>5.044821E-2</v>
      </c>
      <c r="AG1096" s="53">
        <v>2.9562199999999999E-3</v>
      </c>
      <c r="AH1096" s="53">
        <v>3.5779000000000002E-3</v>
      </c>
      <c r="AI1096" s="53">
        <v>1.4049799999999999E-3</v>
      </c>
      <c r="AJ1096" s="53">
        <v>4.5164899999999997E-3</v>
      </c>
      <c r="AK1096" s="53">
        <v>8.3110600000000003E-3</v>
      </c>
      <c r="AL1096" s="53">
        <v>3.6082699999999998E-3</v>
      </c>
      <c r="AM1096" s="53">
        <v>-8.3364400000000005E-3</v>
      </c>
      <c r="AN1096" s="53">
        <v>-2.7217649999999999E-2</v>
      </c>
      <c r="AO1096" s="53">
        <v>-3.2633790000000003E-2</v>
      </c>
      <c r="AP1096" s="53">
        <v>-3.2205169999999998E-2</v>
      </c>
      <c r="AQ1096" s="53">
        <v>-3.273177E-2</v>
      </c>
      <c r="AR1096" s="53">
        <v>-3.8105920000000001E-2</v>
      </c>
      <c r="AS1096" s="53">
        <v>-3.6873929999999999E-2</v>
      </c>
      <c r="AT1096" s="53">
        <v>-4.2403780000000002E-2</v>
      </c>
      <c r="AU1096" s="53">
        <v>-4.0232730000000001E-2</v>
      </c>
      <c r="AV1096" s="53">
        <v>-3.7377790000000001E-2</v>
      </c>
      <c r="AW1096" s="53">
        <v>-2.6188739999999999E-2</v>
      </c>
      <c r="AX1096" s="53">
        <v>-1.485948E-2</v>
      </c>
      <c r="AY1096" s="53">
        <v>-1.6609869999999999E-2</v>
      </c>
      <c r="AZ1096" s="53">
        <v>-1.036189E-2</v>
      </c>
      <c r="BA1096" s="53">
        <v>-5.8171300000000002E-3</v>
      </c>
      <c r="BB1096" s="53">
        <v>-2.0168999999999999E-3</v>
      </c>
      <c r="BC1096" s="53">
        <v>2.8413700000000002E-3</v>
      </c>
      <c r="BD1096" s="53">
        <v>1.5717800000000001E-3</v>
      </c>
      <c r="BE1096" s="53">
        <v>9.1470900000000001E-3</v>
      </c>
      <c r="BF1096" s="53">
        <v>9.4367099999999992E-3</v>
      </c>
      <c r="BG1096" s="53">
        <v>6.9786199999999996E-3</v>
      </c>
      <c r="BH1096" s="53">
        <v>1.201022E-2</v>
      </c>
      <c r="BI1096" s="53">
        <v>1.7223869999999999E-2</v>
      </c>
      <c r="BJ1096" s="53">
        <v>1.214205E-2</v>
      </c>
      <c r="BK1096" s="53">
        <v>-1.22065E-3</v>
      </c>
      <c r="BL1096" s="53">
        <v>-1.6256090000000001E-2</v>
      </c>
      <c r="BM1096" s="53">
        <v>-2.0664439999999999E-2</v>
      </c>
      <c r="BN1096" s="53">
        <v>-1.804567E-2</v>
      </c>
      <c r="BO1096" s="53">
        <v>-1.946107E-2</v>
      </c>
      <c r="BP1096" s="53">
        <v>-2.4447070000000001E-2</v>
      </c>
      <c r="BQ1096" s="53">
        <v>-2.305405E-2</v>
      </c>
      <c r="BR1096" s="53">
        <v>-2.9215499999999998E-2</v>
      </c>
      <c r="BS1096" s="53">
        <v>-2.852443E-2</v>
      </c>
      <c r="BT1096" s="53">
        <v>-2.5796679999999999E-2</v>
      </c>
      <c r="BU1096" s="53">
        <v>-1.9285509999999999E-2</v>
      </c>
      <c r="BV1096" s="53">
        <v>-7.9991000000000003E-3</v>
      </c>
      <c r="BW1096" s="53">
        <v>-9.8088399999999992E-3</v>
      </c>
      <c r="BX1096" s="53">
        <v>-3.5793999999999999E-3</v>
      </c>
      <c r="BY1096" s="53">
        <v>1.1086E-3</v>
      </c>
      <c r="BZ1096" s="53">
        <v>4.3121100000000001E-3</v>
      </c>
      <c r="CA1096" s="53">
        <v>1.0235950000000001E-2</v>
      </c>
      <c r="CB1096" s="53">
        <v>9.54495E-3</v>
      </c>
      <c r="CC1096" s="53">
        <v>1.343486E-2</v>
      </c>
      <c r="CD1096" s="53">
        <v>1.34945E-2</v>
      </c>
      <c r="CE1096" s="53">
        <v>1.083891E-2</v>
      </c>
      <c r="CF1096" s="53">
        <v>1.720035E-2</v>
      </c>
      <c r="CG1096" s="53">
        <v>2.339685E-2</v>
      </c>
      <c r="CH1096" s="53">
        <v>1.8052530000000001E-2</v>
      </c>
      <c r="CI1096" s="53">
        <v>3.7077199999999999E-3</v>
      </c>
      <c r="CJ1096" s="53">
        <v>-8.6641500000000007E-3</v>
      </c>
      <c r="CK1096" s="53">
        <v>-1.237451E-2</v>
      </c>
      <c r="CL1096" s="53">
        <v>-8.2388400000000007E-3</v>
      </c>
      <c r="CM1096" s="53">
        <v>-1.0269840000000001E-2</v>
      </c>
      <c r="CN1096" s="53">
        <v>-1.4987E-2</v>
      </c>
      <c r="CO1096" s="53">
        <v>-1.348246E-2</v>
      </c>
      <c r="CP1096" s="53">
        <v>-2.0081330000000001E-2</v>
      </c>
      <c r="CQ1096" s="53">
        <v>-2.0415289999999999E-2</v>
      </c>
      <c r="CR1096" s="53">
        <v>-1.7775639999999999E-2</v>
      </c>
      <c r="CS1096" s="53">
        <v>-1.4504349999999999E-2</v>
      </c>
      <c r="CT1096" s="53">
        <v>-3.24763E-3</v>
      </c>
      <c r="CU1096" s="53">
        <v>-5.0984699999999999E-3</v>
      </c>
      <c r="CV1096" s="53">
        <v>1.1181299999999999E-3</v>
      </c>
      <c r="CW1096" s="53">
        <v>5.9053500000000002E-3</v>
      </c>
      <c r="CX1096" s="53">
        <v>8.6955499999999998E-3</v>
      </c>
      <c r="CY1096" s="53">
        <v>1.535741E-2</v>
      </c>
      <c r="CZ1096" s="53">
        <v>1.506714E-2</v>
      </c>
      <c r="DA1096" s="53">
        <v>1.7722640000000001E-2</v>
      </c>
      <c r="DB1096" s="53">
        <v>1.7552290000000002E-2</v>
      </c>
      <c r="DC1096" s="53">
        <v>1.4699200000000001E-2</v>
      </c>
      <c r="DD1096" s="53">
        <v>2.2390489999999999E-2</v>
      </c>
      <c r="DE1096" s="53">
        <v>2.9569829999999998E-2</v>
      </c>
      <c r="DF1096" s="53">
        <v>2.396301E-2</v>
      </c>
      <c r="DG1096" s="53">
        <v>8.6360900000000008E-3</v>
      </c>
      <c r="DH1096" s="53">
        <v>-1.0722100000000001E-3</v>
      </c>
      <c r="DI1096" s="53">
        <v>-4.08457E-3</v>
      </c>
      <c r="DJ1096" s="53">
        <v>1.56799E-3</v>
      </c>
      <c r="DK1096" s="53">
        <v>-1.07861E-3</v>
      </c>
      <c r="DL1096" s="53">
        <v>-5.5269200000000003E-3</v>
      </c>
      <c r="DM1096" s="53">
        <v>-3.9108600000000004E-3</v>
      </c>
      <c r="DN1096" s="53">
        <v>-1.0947159999999999E-2</v>
      </c>
      <c r="DO1096" s="53">
        <v>-1.230617E-2</v>
      </c>
      <c r="DP1096" s="53">
        <v>-9.7545900000000005E-3</v>
      </c>
      <c r="DQ1096" s="53">
        <v>-9.7231799999999997E-3</v>
      </c>
      <c r="DR1096" s="53">
        <v>1.5038499999999999E-3</v>
      </c>
      <c r="DS1096" s="53">
        <v>-3.881E-4</v>
      </c>
      <c r="DT1096" s="53">
        <v>5.8156600000000003E-3</v>
      </c>
      <c r="DU1096" s="53">
        <v>1.0702089999999999E-2</v>
      </c>
      <c r="DV1096" s="53">
        <v>1.3079E-2</v>
      </c>
      <c r="DW1096" s="53">
        <v>2.0478860000000002E-2</v>
      </c>
      <c r="DX1096" s="53">
        <v>2.0589329999999999E-2</v>
      </c>
      <c r="DY1096" s="53">
        <v>2.3913500000000001E-2</v>
      </c>
      <c r="DZ1096" s="53">
        <v>2.3411100000000001E-2</v>
      </c>
      <c r="EA1096" s="53">
        <v>2.0272849999999999E-2</v>
      </c>
      <c r="EB1096" s="53">
        <v>2.9884230000000001E-2</v>
      </c>
      <c r="EC1096" s="53">
        <v>3.8482660000000002E-2</v>
      </c>
      <c r="ED1096" s="53">
        <v>3.2496799999999999E-2</v>
      </c>
      <c r="EE1096" s="53">
        <v>1.5751879999999999E-2</v>
      </c>
      <c r="EF1096" s="53">
        <v>9.8893399999999999E-3</v>
      </c>
      <c r="EG1096" s="53">
        <v>7.8847799999999992E-3</v>
      </c>
      <c r="EH1096" s="53">
        <v>1.572749E-2</v>
      </c>
      <c r="EI1096" s="53">
        <v>1.2192079999999999E-2</v>
      </c>
      <c r="EJ1096" s="53">
        <v>8.1319300000000008E-3</v>
      </c>
      <c r="EK1096" s="53">
        <v>9.9089999999999994E-3</v>
      </c>
      <c r="EL1096" s="53">
        <v>2.24113E-3</v>
      </c>
      <c r="EM1096" s="53">
        <v>-5.9787000000000002E-4</v>
      </c>
      <c r="EN1096" s="53">
        <v>1.8265200000000001E-3</v>
      </c>
      <c r="EO1096" s="53">
        <v>-2.8199499999999999E-3</v>
      </c>
      <c r="EP1096" s="53">
        <v>8.3642300000000003E-3</v>
      </c>
      <c r="EQ1096" s="53">
        <v>6.4129299999999998E-3</v>
      </c>
      <c r="ER1096" s="53">
        <v>1.2598150000000001E-2</v>
      </c>
      <c r="ES1096" s="53">
        <v>1.7627819999999999E-2</v>
      </c>
      <c r="ET1096" s="53">
        <v>1.940801E-2</v>
      </c>
      <c r="EU1096" s="53">
        <v>2.7873459999999999E-2</v>
      </c>
      <c r="EV1096" s="53">
        <v>2.8562509999999999E-2</v>
      </c>
      <c r="EW1096" s="53">
        <v>69.669820000000001</v>
      </c>
      <c r="EX1096" s="53">
        <v>68.255250000000004</v>
      </c>
      <c r="EY1096" s="53">
        <v>67.078429999999997</v>
      </c>
      <c r="EZ1096" s="53">
        <v>65.846639999999994</v>
      </c>
      <c r="FA1096" s="53">
        <v>64.880250000000004</v>
      </c>
      <c r="FB1096" s="53">
        <v>64.136210000000005</v>
      </c>
      <c r="FC1096" s="53">
        <v>63.495800000000003</v>
      </c>
      <c r="FD1096" s="53">
        <v>63.817929999999997</v>
      </c>
      <c r="FE1096" s="53">
        <v>66.793769999999995</v>
      </c>
      <c r="FF1096" s="53">
        <v>70.826679999999996</v>
      </c>
      <c r="FG1096" s="53">
        <v>74.913510000000002</v>
      </c>
      <c r="FH1096" s="53">
        <v>78.6096</v>
      </c>
      <c r="FI1096" s="53">
        <v>81.6404</v>
      </c>
      <c r="FJ1096" s="53">
        <v>84.271360000000001</v>
      </c>
      <c r="FK1096" s="53">
        <v>86.49615</v>
      </c>
      <c r="FL1096" s="53">
        <v>87.864850000000004</v>
      </c>
      <c r="FM1096" s="53">
        <v>88.099789999999999</v>
      </c>
      <c r="FN1096" s="53">
        <v>86.968490000000003</v>
      </c>
      <c r="FO1096" s="53">
        <v>84.507350000000002</v>
      </c>
      <c r="FP1096" s="53">
        <v>80.191180000000003</v>
      </c>
      <c r="FQ1096" s="53">
        <v>76.098389999999995</v>
      </c>
      <c r="FR1096" s="53">
        <v>73.254199999999997</v>
      </c>
      <c r="FS1096" s="53">
        <v>71.598039999999997</v>
      </c>
      <c r="FT1096" s="53">
        <v>70.378500000000003</v>
      </c>
      <c r="FU1096" s="53">
        <v>68</v>
      </c>
      <c r="FV1096" s="53">
        <v>134.601</v>
      </c>
      <c r="FW1096" s="53">
        <v>16.284990000000001</v>
      </c>
      <c r="FX1096" s="53">
        <v>1</v>
      </c>
    </row>
    <row r="1097" spans="1:180" x14ac:dyDescent="0.3">
      <c r="A1097" t="s">
        <v>174</v>
      </c>
      <c r="B1097" t="s">
        <v>252</v>
      </c>
      <c r="C1097" t="s">
        <v>0</v>
      </c>
      <c r="D1097" t="s">
        <v>248</v>
      </c>
      <c r="E1097" t="s">
        <v>190</v>
      </c>
      <c r="F1097" t="s">
        <v>236</v>
      </c>
      <c r="G1097" t="s">
        <v>242</v>
      </c>
      <c r="H1097" s="53">
        <v>19</v>
      </c>
      <c r="I1097" s="53">
        <v>6.2305100000000002E-2</v>
      </c>
      <c r="J1097" s="53">
        <v>6.0604449999999997E-2</v>
      </c>
      <c r="K1097" s="53">
        <v>5.8214670000000003E-2</v>
      </c>
      <c r="L1097" s="53">
        <v>5.492727E-2</v>
      </c>
      <c r="M1097" s="53">
        <v>5.6255199999999998E-2</v>
      </c>
      <c r="N1097" s="53">
        <v>4.8468530000000003E-2</v>
      </c>
      <c r="O1097" s="53">
        <v>3.8892370000000002E-2</v>
      </c>
      <c r="P1097" s="53">
        <v>3.5536020000000001E-2</v>
      </c>
      <c r="Q1097" s="53">
        <v>2.9516750000000001E-2</v>
      </c>
      <c r="R1097" s="53">
        <v>2.924742E-2</v>
      </c>
      <c r="S1097" s="53">
        <v>3.0219920000000001E-2</v>
      </c>
      <c r="T1097" s="53">
        <v>2.9951450000000001E-2</v>
      </c>
      <c r="U1097" s="53">
        <v>2.6066180000000001E-2</v>
      </c>
      <c r="V1097" s="53">
        <v>1.8586930000000002E-2</v>
      </c>
      <c r="W1097" s="53">
        <v>2.220927E-2</v>
      </c>
      <c r="X1097" s="53">
        <v>3.2655110000000001E-2</v>
      </c>
      <c r="Y1097" s="53">
        <v>4.5055459999999999E-2</v>
      </c>
      <c r="Z1097" s="53">
        <v>4.6686060000000001E-2</v>
      </c>
      <c r="AA1097" s="53">
        <v>4.1362179999999998E-2</v>
      </c>
      <c r="AB1097" s="53">
        <v>4.4156319999999999E-2</v>
      </c>
      <c r="AC1097" s="53">
        <v>4.3949960000000003E-2</v>
      </c>
      <c r="AD1097" s="53">
        <v>4.6465659999999999E-2</v>
      </c>
      <c r="AE1097" s="53">
        <v>5.2159270000000001E-2</v>
      </c>
      <c r="AF1097" s="53">
        <v>4.8226350000000001E-2</v>
      </c>
      <c r="AG1097" s="53">
        <v>1.192853E-2</v>
      </c>
      <c r="AH1097" s="53">
        <v>1.002075E-2</v>
      </c>
      <c r="AI1097" s="53">
        <v>8.9422400000000006E-3</v>
      </c>
      <c r="AJ1097" s="53">
        <v>4.4633900000000002E-3</v>
      </c>
      <c r="AK1097" s="53">
        <v>7.5390300000000004E-3</v>
      </c>
      <c r="AL1097" s="53">
        <v>2.4206999999999999E-4</v>
      </c>
      <c r="AM1097" s="53">
        <v>-1.4860190000000001E-2</v>
      </c>
      <c r="AN1097" s="53">
        <v>-2.0401860000000001E-2</v>
      </c>
      <c r="AO1097" s="53">
        <v>-3.0982860000000001E-2</v>
      </c>
      <c r="AP1097" s="53">
        <v>-3.3570259999999998E-2</v>
      </c>
      <c r="AQ1097" s="53">
        <v>-3.1415279999999997E-2</v>
      </c>
      <c r="AR1097" s="53">
        <v>-3.01348E-2</v>
      </c>
      <c r="AS1097" s="53">
        <v>-3.5895900000000001E-2</v>
      </c>
      <c r="AT1097" s="53">
        <v>-4.7771380000000002E-2</v>
      </c>
      <c r="AU1097" s="53">
        <v>-4.1639509999999998E-2</v>
      </c>
      <c r="AV1097" s="53">
        <v>-2.2713440000000001E-2</v>
      </c>
      <c r="AW1097" s="53">
        <v>-4.1408399999999998E-3</v>
      </c>
      <c r="AX1097" s="53">
        <v>4.8770000000000001E-6</v>
      </c>
      <c r="AY1097" s="53">
        <v>-5.87062E-3</v>
      </c>
      <c r="AZ1097" s="53">
        <v>-3.5864099999999999E-3</v>
      </c>
      <c r="BA1097" s="53">
        <v>-1.14382E-3</v>
      </c>
      <c r="BB1097" s="53">
        <v>4.0244E-4</v>
      </c>
      <c r="BC1097" s="53">
        <v>6.2947300000000001E-3</v>
      </c>
      <c r="BD1097" s="53">
        <v>4.3894900000000002E-3</v>
      </c>
      <c r="BE1097" s="53">
        <v>2.3452899999999999E-2</v>
      </c>
      <c r="BF1097" s="53">
        <v>2.1637110000000001E-2</v>
      </c>
      <c r="BG1097" s="53">
        <v>1.9895070000000001E-2</v>
      </c>
      <c r="BH1097" s="53">
        <v>1.6517049999999998E-2</v>
      </c>
      <c r="BI1097" s="53">
        <v>1.844024E-2</v>
      </c>
      <c r="BJ1097" s="53">
        <v>9.5228199999999995E-3</v>
      </c>
      <c r="BK1097" s="53">
        <v>-3.9011499999999999E-3</v>
      </c>
      <c r="BL1097" s="53">
        <v>-9.1337899999999993E-3</v>
      </c>
      <c r="BM1097" s="53">
        <v>-1.834071E-2</v>
      </c>
      <c r="BN1097" s="53">
        <v>-2.0870610000000001E-2</v>
      </c>
      <c r="BO1097" s="53">
        <v>-1.8695079999999999E-2</v>
      </c>
      <c r="BP1097" s="53">
        <v>-1.7481420000000001E-2</v>
      </c>
      <c r="BQ1097" s="53">
        <v>-2.2879500000000001E-2</v>
      </c>
      <c r="BR1097" s="53">
        <v>-3.36966E-2</v>
      </c>
      <c r="BS1097" s="53">
        <v>-2.8284440000000001E-2</v>
      </c>
      <c r="BT1097" s="53">
        <v>-1.2926699999999999E-2</v>
      </c>
      <c r="BU1097" s="53">
        <v>3.1981599999999998E-3</v>
      </c>
      <c r="BV1097" s="53">
        <v>8.1166299999999997E-3</v>
      </c>
      <c r="BW1097" s="53">
        <v>2.7832E-3</v>
      </c>
      <c r="BX1097" s="53">
        <v>4.7785600000000003E-3</v>
      </c>
      <c r="BY1097" s="53">
        <v>6.4145399999999998E-3</v>
      </c>
      <c r="BZ1097" s="53">
        <v>9.5298699999999993E-3</v>
      </c>
      <c r="CA1097" s="53">
        <v>1.5375689999999999E-2</v>
      </c>
      <c r="CB1097" s="53">
        <v>1.3174399999999999E-2</v>
      </c>
      <c r="CC1097" s="53">
        <v>3.143464E-2</v>
      </c>
      <c r="CD1097" s="53">
        <v>2.968256E-2</v>
      </c>
      <c r="CE1097" s="53">
        <v>2.748097E-2</v>
      </c>
      <c r="CF1097" s="53">
        <v>2.4865379999999999E-2</v>
      </c>
      <c r="CG1097" s="53">
        <v>2.5990389999999999E-2</v>
      </c>
      <c r="CH1097" s="53">
        <v>1.5950639999999999E-2</v>
      </c>
      <c r="CI1097" s="53">
        <v>3.6890500000000001E-3</v>
      </c>
      <c r="CJ1097" s="53">
        <v>-1.32956E-3</v>
      </c>
      <c r="CK1097" s="53">
        <v>-9.5847899999999993E-3</v>
      </c>
      <c r="CL1097" s="53">
        <v>-1.207485E-2</v>
      </c>
      <c r="CM1097" s="53">
        <v>-9.8851100000000008E-3</v>
      </c>
      <c r="CN1097" s="53">
        <v>-8.7177299999999999E-3</v>
      </c>
      <c r="CO1097" s="53">
        <v>-1.3864390000000001E-2</v>
      </c>
      <c r="CP1097" s="53">
        <v>-2.3948460000000001E-2</v>
      </c>
      <c r="CQ1097" s="53">
        <v>-1.9034789999999999E-2</v>
      </c>
      <c r="CR1097" s="53">
        <v>-6.1484399999999998E-3</v>
      </c>
      <c r="CS1097" s="53">
        <v>8.2811299999999994E-3</v>
      </c>
      <c r="CT1097" s="53">
        <v>1.373481E-2</v>
      </c>
      <c r="CU1097" s="53">
        <v>8.7768099999999995E-3</v>
      </c>
      <c r="CV1097" s="53">
        <v>1.0572109999999999E-2</v>
      </c>
      <c r="CW1097" s="53">
        <v>1.164945E-2</v>
      </c>
      <c r="CX1097" s="53">
        <v>1.5851489999999999E-2</v>
      </c>
      <c r="CY1097" s="53">
        <v>2.1665130000000001E-2</v>
      </c>
      <c r="CZ1097" s="53">
        <v>1.92588E-2</v>
      </c>
      <c r="DA1097" s="53">
        <v>3.9416380000000001E-2</v>
      </c>
      <c r="DB1097" s="53">
        <v>3.7728009999999999E-2</v>
      </c>
      <c r="DC1097" s="53">
        <v>3.506687E-2</v>
      </c>
      <c r="DD1097" s="53">
        <v>3.321371E-2</v>
      </c>
      <c r="DE1097" s="53">
        <v>3.3540510000000003E-2</v>
      </c>
      <c r="DF1097" s="53">
        <v>2.2378470000000001E-2</v>
      </c>
      <c r="DG1097" s="53">
        <v>1.1279249999999999E-2</v>
      </c>
      <c r="DH1097" s="53">
        <v>6.4746600000000001E-3</v>
      </c>
      <c r="DI1097" s="53">
        <v>-8.2887E-4</v>
      </c>
      <c r="DJ1097" s="53">
        <v>-3.27911E-3</v>
      </c>
      <c r="DK1097" s="53">
        <v>-1.07514E-3</v>
      </c>
      <c r="DL1097" s="53">
        <v>4.596E-5</v>
      </c>
      <c r="DM1097" s="53">
        <v>-4.8492700000000001E-3</v>
      </c>
      <c r="DN1097" s="53">
        <v>-1.4200310000000001E-2</v>
      </c>
      <c r="DO1097" s="53">
        <v>-9.7851099999999996E-3</v>
      </c>
      <c r="DP1097" s="53">
        <v>6.2980999999999996E-4</v>
      </c>
      <c r="DQ1097" s="53">
        <v>1.33641E-2</v>
      </c>
      <c r="DR1097" s="53">
        <v>1.9352999999999999E-2</v>
      </c>
      <c r="DS1097" s="53">
        <v>1.4770419999999999E-2</v>
      </c>
      <c r="DT1097" s="53">
        <v>1.6365660000000001E-2</v>
      </c>
      <c r="DU1097" s="53">
        <v>1.6884349999999999E-2</v>
      </c>
      <c r="DV1097" s="53">
        <v>2.2173109999999999E-2</v>
      </c>
      <c r="DW1097" s="53">
        <v>2.7954590000000001E-2</v>
      </c>
      <c r="DX1097" s="53">
        <v>2.5343210000000001E-2</v>
      </c>
      <c r="DY1097" s="53">
        <v>5.094075E-2</v>
      </c>
      <c r="DZ1097" s="53">
        <v>4.9344369999999999E-2</v>
      </c>
      <c r="EA1097" s="53">
        <v>4.6019690000000002E-2</v>
      </c>
      <c r="EB1097" s="53">
        <v>4.5267370000000001E-2</v>
      </c>
      <c r="EC1097" s="53">
        <v>4.4441719999999997E-2</v>
      </c>
      <c r="ED1097" s="53">
        <v>3.165921E-2</v>
      </c>
      <c r="EE1097" s="53">
        <v>2.2238279999999999E-2</v>
      </c>
      <c r="EF1097" s="53">
        <v>1.774272E-2</v>
      </c>
      <c r="EG1097" s="53">
        <v>1.1813280000000001E-2</v>
      </c>
      <c r="EH1097" s="53">
        <v>9.4205499999999998E-3</v>
      </c>
      <c r="EI1097" s="53">
        <v>1.164506E-2</v>
      </c>
      <c r="EJ1097" s="53">
        <v>1.269934E-2</v>
      </c>
      <c r="EK1097" s="53">
        <v>8.1671299999999999E-3</v>
      </c>
      <c r="EL1097" s="53">
        <v>-1.2553E-4</v>
      </c>
      <c r="EM1097" s="53">
        <v>3.5699500000000001E-3</v>
      </c>
      <c r="EN1097" s="53">
        <v>1.041654E-2</v>
      </c>
      <c r="EO1097" s="53">
        <v>2.0703099999999999E-2</v>
      </c>
      <c r="EP1097" s="53">
        <v>2.746475E-2</v>
      </c>
      <c r="EQ1097" s="53">
        <v>2.3424239999999999E-2</v>
      </c>
      <c r="ER1097" s="53">
        <v>2.473063E-2</v>
      </c>
      <c r="ES1097" s="53">
        <v>2.4442720000000001E-2</v>
      </c>
      <c r="ET1097" s="53">
        <v>3.1300540000000002E-2</v>
      </c>
      <c r="EU1097" s="53">
        <v>3.7035539999999999E-2</v>
      </c>
      <c r="EV1097" s="53">
        <v>3.4128100000000001E-2</v>
      </c>
      <c r="EW1097" s="53">
        <v>69.031859999999995</v>
      </c>
      <c r="EX1097" s="53">
        <v>68.012249999999995</v>
      </c>
      <c r="EY1097" s="53">
        <v>66.869280000000003</v>
      </c>
      <c r="EZ1097" s="53">
        <v>65.970590000000001</v>
      </c>
      <c r="FA1097" s="53">
        <v>65.113560000000007</v>
      </c>
      <c r="FB1097" s="53">
        <v>64.064539999999994</v>
      </c>
      <c r="FC1097" s="53">
        <v>63.264710000000001</v>
      </c>
      <c r="FD1097" s="53">
        <v>63.91422</v>
      </c>
      <c r="FE1097" s="53">
        <v>66.839870000000005</v>
      </c>
      <c r="FF1097" s="53">
        <v>70.686269999999993</v>
      </c>
      <c r="FG1097" s="53">
        <v>74.308819999999997</v>
      </c>
      <c r="FH1097" s="53">
        <v>77.875820000000004</v>
      </c>
      <c r="FI1097" s="53">
        <v>81.468140000000005</v>
      </c>
      <c r="FJ1097" s="53">
        <v>84.420749999999998</v>
      </c>
      <c r="FK1097" s="53">
        <v>86.543300000000002</v>
      </c>
      <c r="FL1097" s="53">
        <v>87.709969999999998</v>
      </c>
      <c r="FM1097" s="53">
        <v>87.995919999999998</v>
      </c>
      <c r="FN1097" s="53">
        <v>87.013069999999999</v>
      </c>
      <c r="FO1097" s="53">
        <v>84.705060000000003</v>
      </c>
      <c r="FP1097" s="53">
        <v>80.662580000000005</v>
      </c>
      <c r="FQ1097" s="53">
        <v>76.971410000000006</v>
      </c>
      <c r="FR1097" s="53">
        <v>74.39461</v>
      </c>
      <c r="FS1097" s="53">
        <v>72.736930000000001</v>
      </c>
      <c r="FT1097" s="53">
        <v>71.153589999999994</v>
      </c>
      <c r="FU1097" s="53">
        <v>68</v>
      </c>
      <c r="FV1097" s="53">
        <v>134.601</v>
      </c>
      <c r="FW1097" s="53">
        <v>16.284990000000001</v>
      </c>
      <c r="FX1097" s="53">
        <v>1</v>
      </c>
    </row>
    <row r="1098" spans="1:180" x14ac:dyDescent="0.3">
      <c r="A1098" t="s">
        <v>174</v>
      </c>
      <c r="B1098" t="s">
        <v>253</v>
      </c>
      <c r="C1098" t="s">
        <v>0</v>
      </c>
      <c r="D1098" t="s">
        <v>227</v>
      </c>
      <c r="E1098" t="s">
        <v>190</v>
      </c>
      <c r="F1098" t="s">
        <v>241</v>
      </c>
      <c r="G1098" t="s">
        <v>243</v>
      </c>
      <c r="H1098" s="53">
        <v>1362</v>
      </c>
      <c r="I1098" s="53">
        <v>21.814882000000001</v>
      </c>
      <c r="J1098" s="53">
        <v>21.527922</v>
      </c>
      <c r="K1098" s="53">
        <v>20.983720999999999</v>
      </c>
      <c r="L1098" s="53">
        <v>20.994045</v>
      </c>
      <c r="M1098" s="53">
        <v>20.837482999999999</v>
      </c>
      <c r="N1098" s="53">
        <v>20.899630999999999</v>
      </c>
      <c r="O1098" s="53">
        <v>22.601735999999999</v>
      </c>
      <c r="P1098" s="53">
        <v>26.522770999999999</v>
      </c>
      <c r="Q1098" s="53">
        <v>27.917445000000001</v>
      </c>
      <c r="R1098" s="53">
        <v>28.389365000000002</v>
      </c>
      <c r="S1098" s="53">
        <v>28.747571000000001</v>
      </c>
      <c r="T1098" s="53">
        <v>28.437374999999999</v>
      </c>
      <c r="U1098" s="53">
        <v>27.966232000000002</v>
      </c>
      <c r="V1098" s="53">
        <v>28.397373000000002</v>
      </c>
      <c r="W1098" s="53">
        <v>28.058371000000001</v>
      </c>
      <c r="X1098" s="53">
        <v>27.180862000000001</v>
      </c>
      <c r="Y1098" s="53">
        <v>25.378854</v>
      </c>
      <c r="Z1098" s="53">
        <v>23.379956</v>
      </c>
      <c r="AA1098" s="53">
        <v>22.938490999999999</v>
      </c>
      <c r="AB1098" s="53">
        <v>22.800697</v>
      </c>
      <c r="AC1098" s="53">
        <v>23.204176</v>
      </c>
      <c r="AD1098" s="53">
        <v>23.318584000000001</v>
      </c>
      <c r="AE1098" s="53">
        <v>23.156369999999999</v>
      </c>
      <c r="AF1098" s="53">
        <v>22.862341000000001</v>
      </c>
      <c r="AG1098" s="53">
        <v>-5.3858357000000003</v>
      </c>
      <c r="AH1098" s="53">
        <v>-5.2967798999999998</v>
      </c>
      <c r="AI1098" s="53">
        <v>-5.4611896</v>
      </c>
      <c r="AJ1098" s="53">
        <v>-5.2493128000000002</v>
      </c>
      <c r="AK1098" s="53">
        <v>-5.2792726999999999</v>
      </c>
      <c r="AL1098" s="53">
        <v>-5.7210456000000001</v>
      </c>
      <c r="AM1098" s="53">
        <v>-6.4576370000000001</v>
      </c>
      <c r="AN1098" s="53">
        <v>-6.7401021999999999</v>
      </c>
      <c r="AO1098" s="53">
        <v>-7.4211824999999996</v>
      </c>
      <c r="AP1098" s="53">
        <v>-7.6389281999999996</v>
      </c>
      <c r="AQ1098" s="53">
        <v>-7.7109385000000001</v>
      </c>
      <c r="AR1098" s="53">
        <v>-8.0880845000000008</v>
      </c>
      <c r="AS1098" s="53">
        <v>-8.2795626000000002</v>
      </c>
      <c r="AT1098" s="53">
        <v>-8.0363897000000009</v>
      </c>
      <c r="AU1098" s="53">
        <v>-8.0139943999999996</v>
      </c>
      <c r="AV1098" s="53">
        <v>-8.0608416999999992</v>
      </c>
      <c r="AW1098" s="53">
        <v>-8.2131664999999998</v>
      </c>
      <c r="AX1098" s="53">
        <v>-7.7358903000000003</v>
      </c>
      <c r="AY1098" s="53">
        <v>-7.1745025</v>
      </c>
      <c r="AZ1098" s="53">
        <v>-6.4575075999999996</v>
      </c>
      <c r="BA1098" s="53">
        <v>-6.1875210999999997</v>
      </c>
      <c r="BB1098" s="53">
        <v>-6.2058372000000004</v>
      </c>
      <c r="BC1098" s="53">
        <v>-6.1450129999999996</v>
      </c>
      <c r="BD1098" s="53">
        <v>-6.1912693000000001</v>
      </c>
      <c r="BE1098" s="53">
        <v>-3.2004478999999999</v>
      </c>
      <c r="BF1098" s="53">
        <v>-3.0888376000000002</v>
      </c>
      <c r="BG1098" s="53">
        <v>-3.3048221999999998</v>
      </c>
      <c r="BH1098" s="53">
        <v>-3.0218121999999998</v>
      </c>
      <c r="BI1098" s="53">
        <v>-3.0502970999999999</v>
      </c>
      <c r="BJ1098" s="53">
        <v>-3.486434</v>
      </c>
      <c r="BK1098" s="53">
        <v>-4.0801162</v>
      </c>
      <c r="BL1098" s="53">
        <v>-4.2184913000000002</v>
      </c>
      <c r="BM1098" s="53">
        <v>-4.9163309999999996</v>
      </c>
      <c r="BN1098" s="53">
        <v>-5.0775074</v>
      </c>
      <c r="BO1098" s="53">
        <v>-5.1454044999999997</v>
      </c>
      <c r="BP1098" s="53">
        <v>-5.4851703000000001</v>
      </c>
      <c r="BQ1098" s="53">
        <v>-5.6935644999999999</v>
      </c>
      <c r="BR1098" s="53">
        <v>-5.4183941999999998</v>
      </c>
      <c r="BS1098" s="53">
        <v>-5.3988072999999996</v>
      </c>
      <c r="BT1098" s="53">
        <v>-5.3813545999999999</v>
      </c>
      <c r="BU1098" s="53">
        <v>-5.6350816000000004</v>
      </c>
      <c r="BV1098" s="53">
        <v>-5.4381309</v>
      </c>
      <c r="BW1098" s="53">
        <v>-4.9920010000000001</v>
      </c>
      <c r="BX1098" s="53">
        <v>-4.3061251</v>
      </c>
      <c r="BY1098" s="53">
        <v>-4.1266312000000003</v>
      </c>
      <c r="BZ1098" s="53">
        <v>-4.0606327000000002</v>
      </c>
      <c r="CA1098" s="53">
        <v>-3.8726086999999998</v>
      </c>
      <c r="CB1098" s="53">
        <v>-3.7924685999999999</v>
      </c>
      <c r="CC1098" s="53">
        <v>-1.6868547</v>
      </c>
      <c r="CD1098" s="53">
        <v>-1.5596235000000001</v>
      </c>
      <c r="CE1098" s="53">
        <v>-1.8113292000000001</v>
      </c>
      <c r="CF1098" s="53">
        <v>-1.4790516</v>
      </c>
      <c r="CG1098" s="53">
        <v>-1.5065164</v>
      </c>
      <c r="CH1098" s="53">
        <v>-1.9387471000000001</v>
      </c>
      <c r="CI1098" s="53">
        <v>-2.4334527000000001</v>
      </c>
      <c r="CJ1098" s="53">
        <v>-2.4720300000000002</v>
      </c>
      <c r="CK1098" s="53">
        <v>-3.1814795</v>
      </c>
      <c r="CL1098" s="53">
        <v>-3.3034764999999999</v>
      </c>
      <c r="CM1098" s="53">
        <v>-3.3685228999999999</v>
      </c>
      <c r="CN1098" s="53">
        <v>-3.6823999000000001</v>
      </c>
      <c r="CO1098" s="53">
        <v>-3.9025113999999999</v>
      </c>
      <c r="CP1098" s="53">
        <v>-3.6051785999999999</v>
      </c>
      <c r="CQ1098" s="53">
        <v>-3.5875352</v>
      </c>
      <c r="CR1098" s="53">
        <v>-3.5255493000000002</v>
      </c>
      <c r="CS1098" s="53">
        <v>-3.8495091000000001</v>
      </c>
      <c r="CT1098" s="53">
        <v>-3.8467102</v>
      </c>
      <c r="CU1098" s="53">
        <v>-3.4804070999999999</v>
      </c>
      <c r="CV1098" s="53">
        <v>-2.8160835</v>
      </c>
      <c r="CW1098" s="53">
        <v>-2.6992661</v>
      </c>
      <c r="CX1098" s="53">
        <v>-2.5748719000000002</v>
      </c>
      <c r="CY1098" s="53">
        <v>-2.2987495999999998</v>
      </c>
      <c r="CZ1098" s="53">
        <v>-2.1310669</v>
      </c>
      <c r="DA1098" s="53">
        <v>-0.17326164999999999</v>
      </c>
      <c r="DB1098" s="53">
        <v>-3.041019E-2</v>
      </c>
      <c r="DC1098" s="53">
        <v>-0.31783563999999997</v>
      </c>
      <c r="DD1098" s="53">
        <v>6.370932E-2</v>
      </c>
      <c r="DE1098" s="53">
        <v>3.7265270000000003E-2</v>
      </c>
      <c r="DF1098" s="53">
        <v>-0.39106139000000001</v>
      </c>
      <c r="DG1098" s="53">
        <v>-0.78678817000000001</v>
      </c>
      <c r="DH1098" s="53">
        <v>-0.72556995000000002</v>
      </c>
      <c r="DI1098" s="53">
        <v>-1.4466292000000001</v>
      </c>
      <c r="DJ1098" s="53">
        <v>-1.5294456000000001</v>
      </c>
      <c r="DK1098" s="53">
        <v>-1.5916414000000001</v>
      </c>
      <c r="DL1098" s="53">
        <v>-1.8796307999999999</v>
      </c>
      <c r="DM1098" s="53">
        <v>-2.1114582</v>
      </c>
      <c r="DN1098" s="53">
        <v>-1.791963</v>
      </c>
      <c r="DO1098" s="53">
        <v>-1.7762646</v>
      </c>
      <c r="DP1098" s="53">
        <v>-1.6697453</v>
      </c>
      <c r="DQ1098" s="53">
        <v>-2.0639352999999998</v>
      </c>
      <c r="DR1098" s="53">
        <v>-2.2552908999999999</v>
      </c>
      <c r="DS1098" s="53">
        <v>-1.9688118999999999</v>
      </c>
      <c r="DT1098" s="53">
        <v>-1.3260429</v>
      </c>
      <c r="DU1098" s="53">
        <v>-1.2719003</v>
      </c>
      <c r="DV1098" s="53">
        <v>-1.0891108</v>
      </c>
      <c r="DW1098" s="53">
        <v>-0.72488854000000003</v>
      </c>
      <c r="DX1098" s="53">
        <v>-0.46966553999999999</v>
      </c>
      <c r="DY1098" s="53">
        <v>2.0121262</v>
      </c>
      <c r="DZ1098" s="53">
        <v>2.1775315000000002</v>
      </c>
      <c r="EA1098" s="53">
        <v>1.8385311</v>
      </c>
      <c r="EB1098" s="53">
        <v>2.2912108999999998</v>
      </c>
      <c r="EC1098" s="53">
        <v>2.2662399999999998</v>
      </c>
      <c r="ED1098" s="53">
        <v>1.8435514</v>
      </c>
      <c r="EE1098" s="53">
        <v>1.5907328999999999</v>
      </c>
      <c r="EF1098" s="53">
        <v>1.7960422</v>
      </c>
      <c r="EG1098" s="53">
        <v>1.0582217</v>
      </c>
      <c r="EH1098" s="53">
        <v>1.0319746000000001</v>
      </c>
      <c r="EI1098" s="53">
        <v>0.97389305999999998</v>
      </c>
      <c r="EJ1098" s="53">
        <v>0.72328287999999996</v>
      </c>
      <c r="EK1098" s="53">
        <v>0.47453919</v>
      </c>
      <c r="EL1098" s="53">
        <v>0.82603325000000005</v>
      </c>
      <c r="EM1098" s="53">
        <v>0.83892294999999995</v>
      </c>
      <c r="EN1098" s="53">
        <v>1.0097427000000001</v>
      </c>
      <c r="EO1098" s="53">
        <v>0.51414914</v>
      </c>
      <c r="EP1098" s="53">
        <v>4.2468249999999999E-2</v>
      </c>
      <c r="EQ1098" s="53">
        <v>0.21368949000000001</v>
      </c>
      <c r="ER1098" s="53">
        <v>0.82533944999999997</v>
      </c>
      <c r="ES1098" s="53">
        <v>0.7889893</v>
      </c>
      <c r="ET1098" s="53">
        <v>1.0560925000000001</v>
      </c>
      <c r="EU1098" s="53">
        <v>1.5475152999999999</v>
      </c>
      <c r="EV1098" s="53">
        <v>1.9291341</v>
      </c>
      <c r="EW1098" s="53">
        <v>72.099980000000002</v>
      </c>
      <c r="EX1098" s="53">
        <v>70.524150000000006</v>
      </c>
      <c r="EY1098" s="53">
        <v>68.927989999999994</v>
      </c>
      <c r="EZ1098" s="53">
        <v>67.422910000000002</v>
      </c>
      <c r="FA1098" s="53">
        <v>66.097949999999997</v>
      </c>
      <c r="FB1098" s="53">
        <v>65.071730000000002</v>
      </c>
      <c r="FC1098" s="53">
        <v>64.085400000000007</v>
      </c>
      <c r="FD1098" s="53">
        <v>64.688100000000006</v>
      </c>
      <c r="FE1098" s="53">
        <v>67.856520000000003</v>
      </c>
      <c r="FF1098" s="53">
        <v>72.035579999999996</v>
      </c>
      <c r="FG1098" s="53">
        <v>76.27364</v>
      </c>
      <c r="FH1098" s="53">
        <v>80.089039999999997</v>
      </c>
      <c r="FI1098" s="53">
        <v>83.324479999999994</v>
      </c>
      <c r="FJ1098" s="53">
        <v>86.123919999999998</v>
      </c>
      <c r="FK1098" s="53">
        <v>88.020099999999999</v>
      </c>
      <c r="FL1098" s="53">
        <v>89.165909999999997</v>
      </c>
      <c r="FM1098" s="53">
        <v>89.435209999999998</v>
      </c>
      <c r="FN1098" s="53">
        <v>88.669790000000006</v>
      </c>
      <c r="FO1098" s="53">
        <v>86.50179</v>
      </c>
      <c r="FP1098" s="53">
        <v>83.14143</v>
      </c>
      <c r="FQ1098" s="53">
        <v>80.163089999999997</v>
      </c>
      <c r="FR1098" s="53">
        <v>77.606449999999995</v>
      </c>
      <c r="FS1098" s="53">
        <v>75.438779999999994</v>
      </c>
      <c r="FT1098" s="53">
        <v>73.380660000000006</v>
      </c>
      <c r="FU1098" s="53">
        <v>2018</v>
      </c>
      <c r="FV1098" s="53">
        <v>36184.879999999997</v>
      </c>
      <c r="FW1098" s="53">
        <v>228.09649999999999</v>
      </c>
      <c r="FX1098" s="53">
        <v>1</v>
      </c>
    </row>
    <row r="1099" spans="1:180" x14ac:dyDescent="0.3">
      <c r="A1099" t="s">
        <v>174</v>
      </c>
      <c r="B1099" t="s">
        <v>253</v>
      </c>
      <c r="C1099" t="s">
        <v>0</v>
      </c>
      <c r="D1099" t="s">
        <v>248</v>
      </c>
      <c r="E1099" t="s">
        <v>187</v>
      </c>
      <c r="F1099" t="s">
        <v>241</v>
      </c>
      <c r="G1099" t="s">
        <v>243</v>
      </c>
      <c r="H1099" s="53">
        <v>1362</v>
      </c>
      <c r="I1099" s="53">
        <v>43.809713000000002</v>
      </c>
      <c r="J1099" s="53">
        <v>43.549227999999999</v>
      </c>
      <c r="K1099" s="53">
        <v>43.076749999999997</v>
      </c>
      <c r="L1099" s="53">
        <v>42.551181999999997</v>
      </c>
      <c r="M1099" s="53">
        <v>42.400298999999997</v>
      </c>
      <c r="N1099" s="53">
        <v>42.964263000000003</v>
      </c>
      <c r="O1099" s="53">
        <v>44.847487000000001</v>
      </c>
      <c r="P1099" s="53">
        <v>46.102338000000003</v>
      </c>
      <c r="Q1099" s="53">
        <v>45.693505999999999</v>
      </c>
      <c r="R1099" s="53">
        <v>45.069083999999997</v>
      </c>
      <c r="S1099" s="53">
        <v>44.459792999999998</v>
      </c>
      <c r="T1099" s="53">
        <v>42.892662000000001</v>
      </c>
      <c r="U1099" s="53">
        <v>41.665104999999997</v>
      </c>
      <c r="V1099" s="53">
        <v>41.441260999999997</v>
      </c>
      <c r="W1099" s="53">
        <v>40.830635000000001</v>
      </c>
      <c r="X1099" s="53">
        <v>40.008150999999998</v>
      </c>
      <c r="Y1099" s="53">
        <v>37.991273999999997</v>
      </c>
      <c r="Z1099" s="53">
        <v>36.451996000000001</v>
      </c>
      <c r="AA1099" s="53">
        <v>36.063662999999998</v>
      </c>
      <c r="AB1099" s="53">
        <v>36.280507</v>
      </c>
      <c r="AC1099" s="53">
        <v>37.574080000000002</v>
      </c>
      <c r="AD1099" s="53">
        <v>37.714160999999997</v>
      </c>
      <c r="AE1099" s="53">
        <v>37.002830000000003</v>
      </c>
      <c r="AF1099" s="53">
        <v>36.171450999999998</v>
      </c>
      <c r="AG1099" s="53">
        <v>-1.8770062000000001</v>
      </c>
      <c r="AH1099" s="53">
        <v>-1.8352215000000001</v>
      </c>
      <c r="AI1099" s="53">
        <v>-1.8593084</v>
      </c>
      <c r="AJ1099" s="53">
        <v>-2.010707</v>
      </c>
      <c r="AK1099" s="53">
        <v>-1.9100143000000001</v>
      </c>
      <c r="AL1099" s="53">
        <v>-1.7371969</v>
      </c>
      <c r="AM1099" s="53">
        <v>-0.91834607000000001</v>
      </c>
      <c r="AN1099" s="53">
        <v>-0.66667094000000005</v>
      </c>
      <c r="AO1099" s="53">
        <v>-1.2951641</v>
      </c>
      <c r="AP1099" s="53">
        <v>-1.4910262999999999</v>
      </c>
      <c r="AQ1099" s="53">
        <v>-1.4286684999999999</v>
      </c>
      <c r="AR1099" s="53">
        <v>-2.1776445999999998</v>
      </c>
      <c r="AS1099" s="53">
        <v>-2.7972101999999999</v>
      </c>
      <c r="AT1099" s="53">
        <v>-2.8430742000000002</v>
      </c>
      <c r="AU1099" s="53">
        <v>-2.6000812</v>
      </c>
      <c r="AV1099" s="53">
        <v>-2.1652857999999999</v>
      </c>
      <c r="AW1099" s="53">
        <v>-2.8966335000000001</v>
      </c>
      <c r="AX1099" s="53">
        <v>-2.9201565999999999</v>
      </c>
      <c r="AY1099" s="53">
        <v>-2.7775620000000001</v>
      </c>
      <c r="AZ1099" s="53">
        <v>-1.9608006</v>
      </c>
      <c r="BA1099" s="53">
        <v>-1.1562334000000001</v>
      </c>
      <c r="BB1099" s="53">
        <v>-1.2111749999999999</v>
      </c>
      <c r="BC1099" s="53">
        <v>-1.5235263999999999</v>
      </c>
      <c r="BD1099" s="53">
        <v>-1.9866090999999999</v>
      </c>
      <c r="BE1099" s="53">
        <v>1.6299475999999999</v>
      </c>
      <c r="BF1099" s="53">
        <v>1.6870467</v>
      </c>
      <c r="BG1099" s="53">
        <v>1.6602603</v>
      </c>
      <c r="BH1099" s="53">
        <v>1.4943169000000001</v>
      </c>
      <c r="BI1099" s="53">
        <v>1.5847115000000001</v>
      </c>
      <c r="BJ1099" s="53">
        <v>1.7653835</v>
      </c>
      <c r="BK1099" s="53">
        <v>2.3586706999999998</v>
      </c>
      <c r="BL1099" s="53">
        <v>2.6784248000000002</v>
      </c>
      <c r="BM1099" s="53">
        <v>2.0146636</v>
      </c>
      <c r="BN1099" s="53">
        <v>1.7345900999999999</v>
      </c>
      <c r="BO1099" s="53">
        <v>1.7863937999999999</v>
      </c>
      <c r="BP1099" s="53">
        <v>1.0019666</v>
      </c>
      <c r="BQ1099" s="53">
        <v>0.46920667999999999</v>
      </c>
      <c r="BR1099" s="53">
        <v>0.58573995000000001</v>
      </c>
      <c r="BS1099" s="53">
        <v>0.73824445000000005</v>
      </c>
      <c r="BT1099" s="53">
        <v>1.1127016000000001</v>
      </c>
      <c r="BU1099" s="53">
        <v>0.53907293000000001</v>
      </c>
      <c r="BV1099" s="53">
        <v>0.66669531999999998</v>
      </c>
      <c r="BW1099" s="53">
        <v>0.76774264999999997</v>
      </c>
      <c r="BX1099" s="53">
        <v>1.5228725999999999</v>
      </c>
      <c r="BY1099" s="53">
        <v>2.0117406999999998</v>
      </c>
      <c r="BZ1099" s="53">
        <v>1.9602027</v>
      </c>
      <c r="CA1099" s="53">
        <v>1.6256546000000001</v>
      </c>
      <c r="CB1099" s="53">
        <v>1.1543239999999999</v>
      </c>
      <c r="CC1099" s="53">
        <v>4.0588525999999998</v>
      </c>
      <c r="CD1099" s="53">
        <v>4.1265590000000003</v>
      </c>
      <c r="CE1099" s="53">
        <v>4.0979025</v>
      </c>
      <c r="CF1099" s="53">
        <v>3.9218872</v>
      </c>
      <c r="CG1099" s="53">
        <v>4.0051475999999999</v>
      </c>
      <c r="CH1099" s="53">
        <v>4.1912593999999999</v>
      </c>
      <c r="CI1099" s="53">
        <v>4.6283225000000003</v>
      </c>
      <c r="CJ1099" s="53">
        <v>4.9952275999999998</v>
      </c>
      <c r="CK1099" s="53">
        <v>4.3070402999999997</v>
      </c>
      <c r="CL1099" s="53">
        <v>3.9686419000000002</v>
      </c>
      <c r="CM1099" s="53">
        <v>4.0131370999999998</v>
      </c>
      <c r="CN1099" s="53">
        <v>3.2041553999999999</v>
      </c>
      <c r="CO1099" s="53">
        <v>2.7315168999999999</v>
      </c>
      <c r="CP1099" s="53">
        <v>2.9605263000000002</v>
      </c>
      <c r="CQ1099" s="53">
        <v>3.0503583999999999</v>
      </c>
      <c r="CR1099" s="53">
        <v>3.3830255</v>
      </c>
      <c r="CS1099" s="53">
        <v>2.9186325000000002</v>
      </c>
      <c r="CT1099" s="53">
        <v>3.150938</v>
      </c>
      <c r="CU1099" s="53">
        <v>3.2232097999999998</v>
      </c>
      <c r="CV1099" s="53">
        <v>3.9356542999999999</v>
      </c>
      <c r="CW1099" s="53">
        <v>4.2058695999999998</v>
      </c>
      <c r="CX1099" s="53">
        <v>4.1566891999999998</v>
      </c>
      <c r="CY1099" s="53">
        <v>3.8067682</v>
      </c>
      <c r="CZ1099" s="53">
        <v>3.3297249999999998</v>
      </c>
      <c r="DA1099" s="53">
        <v>6.4877586999999997</v>
      </c>
      <c r="DB1099" s="53">
        <v>6.5660711999999997</v>
      </c>
      <c r="DC1099" s="53">
        <v>6.5355461000000004</v>
      </c>
      <c r="DD1099" s="53">
        <v>6.349456</v>
      </c>
      <c r="DE1099" s="53">
        <v>6.4255836999999998</v>
      </c>
      <c r="DF1099" s="53">
        <v>6.6171366999999996</v>
      </c>
      <c r="DG1099" s="53">
        <v>6.8979742999999996</v>
      </c>
      <c r="DH1099" s="53">
        <v>7.3120304999999997</v>
      </c>
      <c r="DI1099" s="53">
        <v>6.5994184999999996</v>
      </c>
      <c r="DJ1099" s="53">
        <v>6.2026937000000002</v>
      </c>
      <c r="DK1099" s="53">
        <v>6.2398790999999996</v>
      </c>
      <c r="DL1099" s="53">
        <v>5.4063445999999997</v>
      </c>
      <c r="DM1099" s="53">
        <v>4.9938260999999997</v>
      </c>
      <c r="DN1099" s="53">
        <v>5.3353121999999997</v>
      </c>
      <c r="DO1099" s="53">
        <v>5.3624717999999998</v>
      </c>
      <c r="DP1099" s="53">
        <v>5.6533486999999996</v>
      </c>
      <c r="DQ1099" s="53">
        <v>5.2981923000000002</v>
      </c>
      <c r="DR1099" s="53">
        <v>5.6351797000000001</v>
      </c>
      <c r="DS1099" s="53">
        <v>5.6786779000000003</v>
      </c>
      <c r="DT1099" s="53">
        <v>6.3484359000000001</v>
      </c>
      <c r="DU1099" s="53">
        <v>6.3999999000000001</v>
      </c>
      <c r="DV1099" s="53">
        <v>6.3531743000000001</v>
      </c>
      <c r="DW1099" s="53">
        <v>5.9878818000000003</v>
      </c>
      <c r="DX1099" s="53">
        <v>5.5051249999999996</v>
      </c>
      <c r="DY1099" s="53">
        <v>9.9947130000000008</v>
      </c>
      <c r="DZ1099" s="53">
        <v>10.088339</v>
      </c>
      <c r="EA1099" s="53">
        <v>10.055113</v>
      </c>
      <c r="EB1099" s="53">
        <v>9.8544812999999998</v>
      </c>
      <c r="EC1099" s="53">
        <v>9.9203095000000001</v>
      </c>
      <c r="ED1099" s="53">
        <v>10.119717</v>
      </c>
      <c r="EE1099" s="53">
        <v>10.174991</v>
      </c>
      <c r="EF1099" s="53">
        <v>10.657126</v>
      </c>
      <c r="EG1099" s="53">
        <v>9.9092459999999996</v>
      </c>
      <c r="EH1099" s="53">
        <v>9.4283102000000003</v>
      </c>
      <c r="EI1099" s="53">
        <v>9.4549412999999998</v>
      </c>
      <c r="EJ1099" s="53">
        <v>8.5859567000000006</v>
      </c>
      <c r="EK1099" s="53">
        <v>8.2602425999999998</v>
      </c>
      <c r="EL1099" s="53">
        <v>8.7641253999999993</v>
      </c>
      <c r="EM1099" s="53">
        <v>8.7007978999999995</v>
      </c>
      <c r="EN1099" s="53">
        <v>8.9313354</v>
      </c>
      <c r="EO1099" s="53">
        <v>8.7338971999999995</v>
      </c>
      <c r="EP1099" s="53">
        <v>9.2220312</v>
      </c>
      <c r="EQ1099" s="53">
        <v>9.2239816000000001</v>
      </c>
      <c r="ER1099" s="53">
        <v>9.8321091000000003</v>
      </c>
      <c r="ES1099" s="53">
        <v>9.5679736999999996</v>
      </c>
      <c r="ET1099" s="53">
        <v>9.5245517999999993</v>
      </c>
      <c r="EU1099" s="53">
        <v>9.1370641999999993</v>
      </c>
      <c r="EV1099" s="53">
        <v>8.6460577000000001</v>
      </c>
      <c r="EW1099" s="53">
        <v>76.711939999999998</v>
      </c>
      <c r="EX1099" s="53">
        <v>74.966380000000001</v>
      </c>
      <c r="EY1099" s="53">
        <v>73.247690000000006</v>
      </c>
      <c r="EZ1099" s="53">
        <v>71.630260000000007</v>
      </c>
      <c r="FA1099" s="53">
        <v>70.196219999999997</v>
      </c>
      <c r="FB1099" s="53">
        <v>68.85172</v>
      </c>
      <c r="FC1099" s="53">
        <v>68.788049999999998</v>
      </c>
      <c r="FD1099" s="53">
        <v>71.208979999999997</v>
      </c>
      <c r="FE1099" s="53">
        <v>74.61703</v>
      </c>
      <c r="FF1099" s="53">
        <v>78.259739999999994</v>
      </c>
      <c r="FG1099" s="53">
        <v>81.888000000000005</v>
      </c>
      <c r="FH1099" s="53">
        <v>85.171239999999997</v>
      </c>
      <c r="FI1099" s="53">
        <v>88.165819999999997</v>
      </c>
      <c r="FJ1099" s="53">
        <v>90.885230000000007</v>
      </c>
      <c r="FK1099" s="53">
        <v>92.927890000000005</v>
      </c>
      <c r="FL1099" s="53">
        <v>94.181979999999996</v>
      </c>
      <c r="FM1099" s="53">
        <v>94.729190000000003</v>
      </c>
      <c r="FN1099" s="53">
        <v>94.350980000000007</v>
      </c>
      <c r="FO1099" s="53">
        <v>92.438999999999993</v>
      </c>
      <c r="FP1099" s="53">
        <v>90.442120000000003</v>
      </c>
      <c r="FQ1099" s="53">
        <v>87.229780000000005</v>
      </c>
      <c r="FR1099" s="53">
        <v>83.675110000000004</v>
      </c>
      <c r="FS1099" s="53">
        <v>80.600620000000006</v>
      </c>
      <c r="FT1099" s="53">
        <v>77.687839999999994</v>
      </c>
      <c r="FU1099" s="53">
        <v>2018.867</v>
      </c>
      <c r="FV1099" s="53">
        <v>59900.7</v>
      </c>
      <c r="FW1099" s="53">
        <v>278.66480000000001</v>
      </c>
      <c r="FX1099" s="53">
        <v>1</v>
      </c>
    </row>
    <row r="1100" spans="1:180" x14ac:dyDescent="0.3">
      <c r="A1100" t="s">
        <v>174</v>
      </c>
      <c r="B1100" t="s">
        <v>253</v>
      </c>
      <c r="C1100" t="s">
        <v>0</v>
      </c>
      <c r="D1100" t="s">
        <v>227</v>
      </c>
      <c r="E1100" t="s">
        <v>187</v>
      </c>
      <c r="F1100" t="s">
        <v>241</v>
      </c>
      <c r="G1100" t="s">
        <v>243</v>
      </c>
      <c r="H1100" s="53">
        <v>1362</v>
      </c>
      <c r="I1100" s="53">
        <v>41.051442999999999</v>
      </c>
      <c r="J1100" s="53">
        <v>40.705277000000002</v>
      </c>
      <c r="K1100" s="53">
        <v>40.147278999999997</v>
      </c>
      <c r="L1100" s="53">
        <v>39.821952000000003</v>
      </c>
      <c r="M1100" s="53">
        <v>39.643557000000001</v>
      </c>
      <c r="N1100" s="53">
        <v>40.435955</v>
      </c>
      <c r="O1100" s="53">
        <v>44.761476000000002</v>
      </c>
      <c r="P1100" s="53">
        <v>49.072588000000003</v>
      </c>
      <c r="Q1100" s="53">
        <v>51.617403000000003</v>
      </c>
      <c r="R1100" s="53">
        <v>52.714602999999997</v>
      </c>
      <c r="S1100" s="53">
        <v>52.406708999999999</v>
      </c>
      <c r="T1100" s="53">
        <v>51.745852999999997</v>
      </c>
      <c r="U1100" s="53">
        <v>51.162032000000004</v>
      </c>
      <c r="V1100" s="53">
        <v>51.099556999999997</v>
      </c>
      <c r="W1100" s="53">
        <v>49.703901999999999</v>
      </c>
      <c r="X1100" s="53">
        <v>47.599721000000002</v>
      </c>
      <c r="Y1100" s="53">
        <v>45.534669999999998</v>
      </c>
      <c r="Z1100" s="53">
        <v>43.872743999999997</v>
      </c>
      <c r="AA1100" s="53">
        <v>43.553736000000001</v>
      </c>
      <c r="AB1100" s="53">
        <v>43.611676000000003</v>
      </c>
      <c r="AC1100" s="53">
        <v>45.353755999999997</v>
      </c>
      <c r="AD1100" s="53">
        <v>46.501322000000002</v>
      </c>
      <c r="AE1100" s="53">
        <v>45.625815000000003</v>
      </c>
      <c r="AF1100" s="53">
        <v>44.811925000000002</v>
      </c>
      <c r="AG1100" s="53">
        <v>-4.0924123999999997</v>
      </c>
      <c r="AH1100" s="53">
        <v>-4.1899573999999999</v>
      </c>
      <c r="AI1100" s="53">
        <v>-4.4887039</v>
      </c>
      <c r="AJ1100" s="53">
        <v>-4.5668350000000002</v>
      </c>
      <c r="AK1100" s="53">
        <v>-4.5724723000000003</v>
      </c>
      <c r="AL1100" s="53">
        <v>-4.4499031999999996</v>
      </c>
      <c r="AM1100" s="53">
        <v>-3.8854454999999999</v>
      </c>
      <c r="AN1100" s="53">
        <v>-3.7526872999999998</v>
      </c>
      <c r="AO1100" s="53">
        <v>-2.8440085000000002</v>
      </c>
      <c r="AP1100" s="53">
        <v>-2.5423092</v>
      </c>
      <c r="AQ1100" s="53">
        <v>-3.0668753</v>
      </c>
      <c r="AR1100" s="53">
        <v>-3.342743</v>
      </c>
      <c r="AS1100" s="53">
        <v>-3.1394413000000001</v>
      </c>
      <c r="AT1100" s="53">
        <v>-3.0629691000000001</v>
      </c>
      <c r="AU1100" s="53">
        <v>-3.6356847000000001</v>
      </c>
      <c r="AV1100" s="53">
        <v>-4.6873529999999999</v>
      </c>
      <c r="AW1100" s="53">
        <v>-5.6203107000000001</v>
      </c>
      <c r="AX1100" s="53">
        <v>-5.6719387000000001</v>
      </c>
      <c r="AY1100" s="53">
        <v>-5.4366830999999998</v>
      </c>
      <c r="AZ1100" s="53">
        <v>-4.8694442000000002</v>
      </c>
      <c r="BA1100" s="53">
        <v>-3.6216968999999999</v>
      </c>
      <c r="BB1100" s="53">
        <v>-2.6177516999999999</v>
      </c>
      <c r="BC1100" s="53">
        <v>-3.2234371999999998</v>
      </c>
      <c r="BD1100" s="53">
        <v>-3.5200754000000001</v>
      </c>
      <c r="BE1100" s="53">
        <v>-1.1839782999999999</v>
      </c>
      <c r="BF1100" s="53">
        <v>-1.2597357</v>
      </c>
      <c r="BG1100" s="53">
        <v>-1.5689599999999999</v>
      </c>
      <c r="BH1100" s="53">
        <v>-1.6521196</v>
      </c>
      <c r="BI1100" s="53">
        <v>-1.6556622000000001</v>
      </c>
      <c r="BJ1100" s="53">
        <v>-1.6073329999999999</v>
      </c>
      <c r="BK1100" s="53">
        <v>-0.99321371000000003</v>
      </c>
      <c r="BL1100" s="53">
        <v>-0.65136859999999996</v>
      </c>
      <c r="BM1100" s="53">
        <v>0.30884126000000001</v>
      </c>
      <c r="BN1100" s="53">
        <v>0.77510044</v>
      </c>
      <c r="BO1100" s="53">
        <v>0.19877464</v>
      </c>
      <c r="BP1100" s="53">
        <v>-0.10634101</v>
      </c>
      <c r="BQ1100" s="53">
        <v>1.9570850000000001E-2</v>
      </c>
      <c r="BR1100" s="53">
        <v>7.7764340000000001E-2</v>
      </c>
      <c r="BS1100" s="53">
        <v>-0.56967230000000002</v>
      </c>
      <c r="BT1100" s="53">
        <v>-1.5958363</v>
      </c>
      <c r="BU1100" s="53">
        <v>-2.2029029000000002</v>
      </c>
      <c r="BV1100" s="53">
        <v>-1.8463354000000001</v>
      </c>
      <c r="BW1100" s="53">
        <v>-1.6837276000000001</v>
      </c>
      <c r="BX1100" s="53">
        <v>-1.1061637</v>
      </c>
      <c r="BY1100" s="53">
        <v>-0.38657945999999999</v>
      </c>
      <c r="BZ1100" s="53">
        <v>0.36943133</v>
      </c>
      <c r="CA1100" s="53">
        <v>-0.26776007000000002</v>
      </c>
      <c r="CB1100" s="53">
        <v>-0.59022569999999996</v>
      </c>
      <c r="CC1100" s="53">
        <v>0.83039494999999997</v>
      </c>
      <c r="CD1100" s="53">
        <v>0.76972653999999996</v>
      </c>
      <c r="CE1100" s="53">
        <v>0.45324608999999999</v>
      </c>
      <c r="CF1100" s="53">
        <v>0.36660382000000002</v>
      </c>
      <c r="CG1100" s="53">
        <v>0.36451233</v>
      </c>
      <c r="CH1100" s="53">
        <v>0.36142249999999998</v>
      </c>
      <c r="CI1100" s="53">
        <v>1.0099362000000001</v>
      </c>
      <c r="CJ1100" s="53">
        <v>1.4965942000000001</v>
      </c>
      <c r="CK1100" s="53">
        <v>2.4924954000000001</v>
      </c>
      <c r="CL1100" s="53">
        <v>3.0727291999999999</v>
      </c>
      <c r="CM1100" s="53">
        <v>2.4605538</v>
      </c>
      <c r="CN1100" s="53">
        <v>2.1351814999999998</v>
      </c>
      <c r="CO1100" s="53">
        <v>2.2074927999999998</v>
      </c>
      <c r="CP1100" s="53">
        <v>2.2530272</v>
      </c>
      <c r="CQ1100" s="53">
        <v>1.5538391</v>
      </c>
      <c r="CR1100" s="53">
        <v>0.54534017000000001</v>
      </c>
      <c r="CS1100" s="53">
        <v>0.16398452999999999</v>
      </c>
      <c r="CT1100" s="53">
        <v>0.80326551000000002</v>
      </c>
      <c r="CU1100" s="53">
        <v>0.91555710000000001</v>
      </c>
      <c r="CV1100" s="53">
        <v>1.500273</v>
      </c>
      <c r="CW1100" s="53">
        <v>1.8540525000000001</v>
      </c>
      <c r="CX1100" s="53">
        <v>2.438345</v>
      </c>
      <c r="CY1100" s="53">
        <v>1.7793330999999999</v>
      </c>
      <c r="CZ1100" s="53">
        <v>1.4389802</v>
      </c>
      <c r="DA1100" s="53">
        <v>2.8447673</v>
      </c>
      <c r="DB1100" s="53">
        <v>2.7991891999999998</v>
      </c>
      <c r="DC1100" s="53">
        <v>2.4754527</v>
      </c>
      <c r="DD1100" s="53">
        <v>2.3853278000000002</v>
      </c>
      <c r="DE1100" s="53">
        <v>2.3846862999999998</v>
      </c>
      <c r="DF1100" s="53">
        <v>2.3301777000000001</v>
      </c>
      <c r="DG1100" s="53">
        <v>3.0130872000000002</v>
      </c>
      <c r="DH1100" s="53">
        <v>3.6445580999999998</v>
      </c>
      <c r="DI1100" s="53">
        <v>4.6761505000000003</v>
      </c>
      <c r="DJ1100" s="53">
        <v>5.3703577999999998</v>
      </c>
      <c r="DK1100" s="53">
        <v>4.7223331999999996</v>
      </c>
      <c r="DL1100" s="53">
        <v>4.3767038999999999</v>
      </c>
      <c r="DM1100" s="53">
        <v>4.3954151000000001</v>
      </c>
      <c r="DN1100" s="53">
        <v>4.4282896999999997</v>
      </c>
      <c r="DO1100" s="53">
        <v>3.6773495999999999</v>
      </c>
      <c r="DP1100" s="53">
        <v>2.6865163999999999</v>
      </c>
      <c r="DQ1100" s="53">
        <v>2.5308711000000002</v>
      </c>
      <c r="DR1100" s="53">
        <v>3.4528661</v>
      </c>
      <c r="DS1100" s="53">
        <v>3.5148426000000002</v>
      </c>
      <c r="DT1100" s="53">
        <v>4.1067092000000001</v>
      </c>
      <c r="DU1100" s="53">
        <v>4.0946854999999998</v>
      </c>
      <c r="DV1100" s="53">
        <v>4.5072584000000004</v>
      </c>
      <c r="DW1100" s="53">
        <v>3.8264273000000002</v>
      </c>
      <c r="DX1100" s="53">
        <v>3.4681845</v>
      </c>
      <c r="DY1100" s="53">
        <v>5.7532022999999999</v>
      </c>
      <c r="DZ1100" s="53">
        <v>5.7294109999999998</v>
      </c>
      <c r="EA1100" s="53">
        <v>5.3951953000000001</v>
      </c>
      <c r="EB1100" s="53">
        <v>5.3000432000000002</v>
      </c>
      <c r="EC1100" s="53">
        <v>5.3014964999999998</v>
      </c>
      <c r="ED1100" s="53">
        <v>5.1727480000000003</v>
      </c>
      <c r="EE1100" s="53">
        <v>5.9053186999999996</v>
      </c>
      <c r="EF1100" s="53">
        <v>6.7458770000000001</v>
      </c>
      <c r="EG1100" s="53">
        <v>7.8289993999999998</v>
      </c>
      <c r="EH1100" s="53">
        <v>8.6877676000000008</v>
      </c>
      <c r="EI1100" s="53">
        <v>7.9879842999999999</v>
      </c>
      <c r="EJ1100" s="53">
        <v>7.6131060000000002</v>
      </c>
      <c r="EK1100" s="53">
        <v>7.5544269999999996</v>
      </c>
      <c r="EL1100" s="53">
        <v>7.5690235000000001</v>
      </c>
      <c r="EM1100" s="53">
        <v>6.7433627999999999</v>
      </c>
      <c r="EN1100" s="53">
        <v>5.7780344000000001</v>
      </c>
      <c r="EO1100" s="53">
        <v>5.9482803000000004</v>
      </c>
      <c r="EP1100" s="53">
        <v>7.2784693999999996</v>
      </c>
      <c r="EQ1100" s="53">
        <v>7.2677968000000002</v>
      </c>
      <c r="ER1100" s="53">
        <v>7.8699900999999999</v>
      </c>
      <c r="ES1100" s="53">
        <v>7.3298031999999997</v>
      </c>
      <c r="ET1100" s="53">
        <v>7.4944417999999997</v>
      </c>
      <c r="EU1100" s="53">
        <v>6.7821049000000002</v>
      </c>
      <c r="EV1100" s="53">
        <v>6.3980344999999996</v>
      </c>
      <c r="EW1100" s="53">
        <v>72.651179999999997</v>
      </c>
      <c r="EX1100" s="53">
        <v>70.976089999999999</v>
      </c>
      <c r="EY1100" s="53">
        <v>69.407589999999999</v>
      </c>
      <c r="EZ1100" s="53">
        <v>68.089849999999998</v>
      </c>
      <c r="FA1100" s="53">
        <v>66.884190000000004</v>
      </c>
      <c r="FB1100" s="53">
        <v>65.613060000000004</v>
      </c>
      <c r="FC1100" s="53">
        <v>65.31326</v>
      </c>
      <c r="FD1100" s="53">
        <v>67.571020000000004</v>
      </c>
      <c r="FE1100" s="53">
        <v>70.810680000000005</v>
      </c>
      <c r="FF1100" s="53">
        <v>74.436970000000002</v>
      </c>
      <c r="FG1100" s="53">
        <v>77.911330000000007</v>
      </c>
      <c r="FH1100" s="53">
        <v>81.095299999999995</v>
      </c>
      <c r="FI1100" s="53">
        <v>83.99324</v>
      </c>
      <c r="FJ1100" s="53">
        <v>86.386899999999997</v>
      </c>
      <c r="FK1100" s="53">
        <v>88.219130000000007</v>
      </c>
      <c r="FL1100" s="53">
        <v>89.381439999999998</v>
      </c>
      <c r="FM1100" s="53">
        <v>89.838459999999998</v>
      </c>
      <c r="FN1100" s="53">
        <v>89.623249999999999</v>
      </c>
      <c r="FO1100" s="53">
        <v>88.143389999999997</v>
      </c>
      <c r="FP1100" s="53">
        <v>86.091980000000007</v>
      </c>
      <c r="FQ1100" s="53">
        <v>82.845039999999997</v>
      </c>
      <c r="FR1100" s="53">
        <v>79.648989999999998</v>
      </c>
      <c r="FS1100" s="53">
        <v>76.99821</v>
      </c>
      <c r="FT1100" s="53">
        <v>74.670509999999993</v>
      </c>
      <c r="FU1100" s="53">
        <v>2018.867</v>
      </c>
      <c r="FV1100" s="53">
        <v>59900.7</v>
      </c>
      <c r="FW1100" s="53">
        <v>278.66480000000001</v>
      </c>
      <c r="FX1100" s="53">
        <v>1</v>
      </c>
    </row>
    <row r="1101" spans="1:180" x14ac:dyDescent="0.3">
      <c r="A1101" t="s">
        <v>174</v>
      </c>
      <c r="B1101" t="s">
        <v>253</v>
      </c>
      <c r="C1101" t="s">
        <v>0</v>
      </c>
      <c r="D1101" t="s">
        <v>227</v>
      </c>
      <c r="E1101" t="s">
        <v>189</v>
      </c>
      <c r="F1101" t="s">
        <v>241</v>
      </c>
      <c r="G1101" t="s">
        <v>243</v>
      </c>
      <c r="H1101" s="53">
        <v>1362</v>
      </c>
      <c r="I1101" s="53">
        <v>31.043657</v>
      </c>
      <c r="J1101" s="53">
        <v>30.991002000000002</v>
      </c>
      <c r="K1101" s="53">
        <v>30.376427</v>
      </c>
      <c r="L1101" s="53">
        <v>30.327490999999998</v>
      </c>
      <c r="M1101" s="53">
        <v>30.301380999999999</v>
      </c>
      <c r="N1101" s="53">
        <v>30.788024</v>
      </c>
      <c r="O1101" s="53">
        <v>34.382463999999999</v>
      </c>
      <c r="P1101" s="53">
        <v>37.991872999999998</v>
      </c>
      <c r="Q1101" s="53">
        <v>39.143825999999997</v>
      </c>
      <c r="R1101" s="53">
        <v>40.278616999999997</v>
      </c>
      <c r="S1101" s="53">
        <v>40.259126000000002</v>
      </c>
      <c r="T1101" s="53">
        <v>39.427039999999998</v>
      </c>
      <c r="U1101" s="53">
        <v>38.366858999999998</v>
      </c>
      <c r="V1101" s="53">
        <v>38.710600999999997</v>
      </c>
      <c r="W1101" s="53">
        <v>38.501233999999997</v>
      </c>
      <c r="X1101" s="53">
        <v>37.305588999999998</v>
      </c>
      <c r="Y1101" s="53">
        <v>35.529718000000003</v>
      </c>
      <c r="Z1101" s="53">
        <v>33.716092000000003</v>
      </c>
      <c r="AA1101" s="53">
        <v>33.141423000000003</v>
      </c>
      <c r="AB1101" s="53">
        <v>32.439176000000003</v>
      </c>
      <c r="AC1101" s="53">
        <v>32.646718</v>
      </c>
      <c r="AD1101" s="53">
        <v>32.984589</v>
      </c>
      <c r="AE1101" s="53">
        <v>33.093480999999997</v>
      </c>
      <c r="AF1101" s="53">
        <v>32.726312999999998</v>
      </c>
      <c r="AG1101" s="53">
        <v>-5.0927565000000001</v>
      </c>
      <c r="AH1101" s="53">
        <v>-4.8943089000000004</v>
      </c>
      <c r="AI1101" s="53">
        <v>-5.0353139999999996</v>
      </c>
      <c r="AJ1101" s="53">
        <v>-4.9420156000000004</v>
      </c>
      <c r="AK1101" s="53">
        <v>-4.8958614999999996</v>
      </c>
      <c r="AL1101" s="53">
        <v>-5.1285619999999996</v>
      </c>
      <c r="AM1101" s="53">
        <v>-5.2244985000000002</v>
      </c>
      <c r="AN1101" s="53">
        <v>-6.0636280999999999</v>
      </c>
      <c r="AO1101" s="53">
        <v>-6.5442207000000003</v>
      </c>
      <c r="AP1101" s="53">
        <v>-6.1963917999999998</v>
      </c>
      <c r="AQ1101" s="53">
        <v>-6.3246962</v>
      </c>
      <c r="AR1101" s="53">
        <v>-7.0776493</v>
      </c>
      <c r="AS1101" s="53">
        <v>-7.7443279</v>
      </c>
      <c r="AT1101" s="53">
        <v>-7.2662250999999998</v>
      </c>
      <c r="AU1101" s="53">
        <v>-7.0675119999999998</v>
      </c>
      <c r="AV1101" s="53">
        <v>-7.2818076999999999</v>
      </c>
      <c r="AW1101" s="53">
        <v>-7.5907800999999999</v>
      </c>
      <c r="AX1101" s="53">
        <v>-7.4056161999999999</v>
      </c>
      <c r="AY1101" s="53">
        <v>-7.1573140999999998</v>
      </c>
      <c r="AZ1101" s="53">
        <v>-7.2916331999999997</v>
      </c>
      <c r="BA1101" s="53">
        <v>-7.4067439999999998</v>
      </c>
      <c r="BB1101" s="53">
        <v>-7.2597692</v>
      </c>
      <c r="BC1101" s="53">
        <v>-6.5057074000000004</v>
      </c>
      <c r="BD1101" s="53">
        <v>-6.0189940000000002</v>
      </c>
      <c r="BE1101" s="53">
        <v>-2.7294206999999999</v>
      </c>
      <c r="BF1101" s="53">
        <v>-2.5194453000000001</v>
      </c>
      <c r="BG1101" s="53">
        <v>-2.7371474</v>
      </c>
      <c r="BH1101" s="53">
        <v>-2.5672174999999999</v>
      </c>
      <c r="BI1101" s="53">
        <v>-2.5445429000000002</v>
      </c>
      <c r="BJ1101" s="53">
        <v>-2.7733316000000001</v>
      </c>
      <c r="BK1101" s="53">
        <v>-2.7523336999999999</v>
      </c>
      <c r="BL1101" s="53">
        <v>-3.4367755</v>
      </c>
      <c r="BM1101" s="53">
        <v>-3.9064624999999999</v>
      </c>
      <c r="BN1101" s="53">
        <v>-3.4671154</v>
      </c>
      <c r="BO1101" s="53">
        <v>-3.6759358999999998</v>
      </c>
      <c r="BP1101" s="53">
        <v>-4.3887970999999997</v>
      </c>
      <c r="BQ1101" s="53">
        <v>-5.0104616000000002</v>
      </c>
      <c r="BR1101" s="53">
        <v>-4.5107274000000004</v>
      </c>
      <c r="BS1101" s="53">
        <v>-4.2625001999999999</v>
      </c>
      <c r="BT1101" s="53">
        <v>-4.5196690000000004</v>
      </c>
      <c r="BU1101" s="53">
        <v>-4.6542564000000004</v>
      </c>
      <c r="BV1101" s="53">
        <v>-4.2156460999999998</v>
      </c>
      <c r="BW1101" s="53">
        <v>-4.0184325000000003</v>
      </c>
      <c r="BX1101" s="53">
        <v>-4.1452306999999999</v>
      </c>
      <c r="BY1101" s="53">
        <v>-4.5368982999999998</v>
      </c>
      <c r="BZ1101" s="53">
        <v>-4.4278388</v>
      </c>
      <c r="CA1101" s="53">
        <v>-3.8380437999999999</v>
      </c>
      <c r="CB1101" s="53">
        <v>-3.5458349</v>
      </c>
      <c r="CC1101" s="53">
        <v>-1.0925825</v>
      </c>
      <c r="CD1101" s="53">
        <v>-0.87462260000000003</v>
      </c>
      <c r="CE1101" s="53">
        <v>-1.1454446</v>
      </c>
      <c r="CF1101" s="53">
        <v>-0.92243969999999997</v>
      </c>
      <c r="CG1101" s="53">
        <v>-0.91602766999999996</v>
      </c>
      <c r="CH1101" s="53">
        <v>-1.1421064999999999</v>
      </c>
      <c r="CI1101" s="53">
        <v>-1.0401195999999999</v>
      </c>
      <c r="CJ1101" s="53">
        <v>-1.6174253999999999</v>
      </c>
      <c r="CK1101" s="53">
        <v>-2.0795588</v>
      </c>
      <c r="CL1101" s="53">
        <v>-1.5768255</v>
      </c>
      <c r="CM1101" s="53">
        <v>-1.8414117000000001</v>
      </c>
      <c r="CN1101" s="53">
        <v>-2.5265059000000001</v>
      </c>
      <c r="CO1101" s="53">
        <v>-3.1169956000000001</v>
      </c>
      <c r="CP1101" s="53">
        <v>-2.6022767</v>
      </c>
      <c r="CQ1101" s="53">
        <v>-2.3197570000000001</v>
      </c>
      <c r="CR1101" s="53">
        <v>-2.6066201000000002</v>
      </c>
      <c r="CS1101" s="53">
        <v>-2.6204293999999999</v>
      </c>
      <c r="CT1101" s="53">
        <v>-2.0062818</v>
      </c>
      <c r="CU1101" s="53">
        <v>-1.8444517</v>
      </c>
      <c r="CV1101" s="53">
        <v>-1.9660416000000001</v>
      </c>
      <c r="CW1101" s="53">
        <v>-2.5492526999999998</v>
      </c>
      <c r="CX1101" s="53">
        <v>-2.4664540000000001</v>
      </c>
      <c r="CY1101" s="53">
        <v>-1.9904282</v>
      </c>
      <c r="CZ1101" s="53">
        <v>-1.8329306000000001</v>
      </c>
      <c r="DA1101" s="53">
        <v>0.54425628999999998</v>
      </c>
      <c r="DB1101" s="53">
        <v>0.77020038000000002</v>
      </c>
      <c r="DC1101" s="53">
        <v>0.44625794000000002</v>
      </c>
      <c r="DD1101" s="53">
        <v>0.72233793000000002</v>
      </c>
      <c r="DE1101" s="53">
        <v>0.71248807999999997</v>
      </c>
      <c r="DF1101" s="53">
        <v>0.48911872000000001</v>
      </c>
      <c r="DG1101" s="53">
        <v>0.67209443000000002</v>
      </c>
      <c r="DH1101" s="53">
        <v>0.2019244</v>
      </c>
      <c r="DI1101" s="53">
        <v>-0.25265631</v>
      </c>
      <c r="DJ1101" s="53">
        <v>0.31346212000000001</v>
      </c>
      <c r="DK1101" s="53">
        <v>-6.88845E-3</v>
      </c>
      <c r="DL1101" s="53">
        <v>-0.66421458</v>
      </c>
      <c r="DM1101" s="53">
        <v>-1.2235289</v>
      </c>
      <c r="DN1101" s="53">
        <v>-0.69382732000000003</v>
      </c>
      <c r="DO1101" s="53">
        <v>-0.37701385999999998</v>
      </c>
      <c r="DP1101" s="53">
        <v>-0.69357139999999995</v>
      </c>
      <c r="DQ1101" s="53">
        <v>-0.58660182000000005</v>
      </c>
      <c r="DR1101" s="53">
        <v>0.20308224</v>
      </c>
      <c r="DS1101" s="53">
        <v>0.32952745999999999</v>
      </c>
      <c r="DT1101" s="53">
        <v>0.21314742</v>
      </c>
      <c r="DU1101" s="53">
        <v>-0.56160666999999997</v>
      </c>
      <c r="DV1101" s="53">
        <v>-0.50506759999999995</v>
      </c>
      <c r="DW1101" s="53">
        <v>-0.14281346</v>
      </c>
      <c r="DX1101" s="53">
        <v>-0.12002802</v>
      </c>
      <c r="DY1101" s="53">
        <v>2.9075907000000001</v>
      </c>
      <c r="DZ1101" s="53">
        <v>3.1450637000000001</v>
      </c>
      <c r="EA1101" s="53">
        <v>2.7444245999999999</v>
      </c>
      <c r="EB1101" s="53">
        <v>3.0971362</v>
      </c>
      <c r="EC1101" s="53">
        <v>3.0638067000000002</v>
      </c>
      <c r="ED1101" s="53">
        <v>2.8443489999999998</v>
      </c>
      <c r="EE1101" s="53">
        <v>3.1442600999999999</v>
      </c>
      <c r="EF1101" s="53">
        <v>2.8287773000000001</v>
      </c>
      <c r="EG1101" s="53">
        <v>2.3851016999999999</v>
      </c>
      <c r="EH1101" s="53">
        <v>3.0427379999999999</v>
      </c>
      <c r="EI1101" s="53">
        <v>2.6418727999999998</v>
      </c>
      <c r="EJ1101" s="53">
        <v>2.0246374999999999</v>
      </c>
      <c r="EK1101" s="53">
        <v>1.5103367999999999</v>
      </c>
      <c r="EL1101" s="53">
        <v>2.0616717000000002</v>
      </c>
      <c r="EM1101" s="53">
        <v>2.4279978999999998</v>
      </c>
      <c r="EN1101" s="53">
        <v>2.0685674999999999</v>
      </c>
      <c r="EO1101" s="53">
        <v>2.3499213000000001</v>
      </c>
      <c r="EP1101" s="53">
        <v>3.3930525</v>
      </c>
      <c r="EQ1101" s="53">
        <v>3.4684092999999998</v>
      </c>
      <c r="ER1101" s="53">
        <v>3.3595500999999999</v>
      </c>
      <c r="ES1101" s="53">
        <v>2.3082386000000001</v>
      </c>
      <c r="ET1101" s="53">
        <v>2.3268612000000002</v>
      </c>
      <c r="EU1101" s="53">
        <v>2.5248496999999999</v>
      </c>
      <c r="EV1101" s="53">
        <v>2.3531314999999999</v>
      </c>
      <c r="EW1101" s="53">
        <v>76.235230000000001</v>
      </c>
      <c r="EX1101" s="53">
        <v>74.465999999999994</v>
      </c>
      <c r="EY1101" s="53">
        <v>73.045490000000001</v>
      </c>
      <c r="EZ1101" s="53">
        <v>71.657570000000007</v>
      </c>
      <c r="FA1101" s="53">
        <v>70.07441</v>
      </c>
      <c r="FB1101" s="53">
        <v>68.782740000000004</v>
      </c>
      <c r="FC1101" s="53">
        <v>67.872730000000004</v>
      </c>
      <c r="FD1101" s="53">
        <v>69.023669999999996</v>
      </c>
      <c r="FE1101" s="53">
        <v>72.157719999999998</v>
      </c>
      <c r="FF1101" s="53">
        <v>75.924390000000002</v>
      </c>
      <c r="FG1101" s="53">
        <v>79.985529999999997</v>
      </c>
      <c r="FH1101" s="53">
        <v>83.63655</v>
      </c>
      <c r="FI1101" s="53">
        <v>86.87885</v>
      </c>
      <c r="FJ1101" s="53">
        <v>89.634299999999996</v>
      </c>
      <c r="FK1101" s="53">
        <v>91.573409999999996</v>
      </c>
      <c r="FL1101" s="53">
        <v>92.896209999999996</v>
      </c>
      <c r="FM1101" s="53">
        <v>93.442120000000003</v>
      </c>
      <c r="FN1101" s="53">
        <v>93.035250000000005</v>
      </c>
      <c r="FO1101" s="53">
        <v>91.225849999999994</v>
      </c>
      <c r="FP1101" s="53">
        <v>88.440209999999993</v>
      </c>
      <c r="FQ1101" s="53">
        <v>85.102350000000001</v>
      </c>
      <c r="FR1101" s="53">
        <v>82.386759999999995</v>
      </c>
      <c r="FS1101" s="53">
        <v>80.097099999999998</v>
      </c>
      <c r="FT1101" s="53">
        <v>77.977459999999994</v>
      </c>
      <c r="FU1101" s="53">
        <v>2018</v>
      </c>
      <c r="FV1101" s="53">
        <v>48656.37</v>
      </c>
      <c r="FW1101" s="53">
        <v>319.73129999999998</v>
      </c>
      <c r="FX1101" s="53">
        <v>1</v>
      </c>
    </row>
    <row r="1102" spans="1:180" x14ac:dyDescent="0.3">
      <c r="A1102" t="s">
        <v>174</v>
      </c>
      <c r="B1102" t="s">
        <v>253</v>
      </c>
      <c r="C1102" t="s">
        <v>0</v>
      </c>
      <c r="D1102" t="s">
        <v>248</v>
      </c>
      <c r="E1102" t="s">
        <v>188</v>
      </c>
      <c r="F1102" t="s">
        <v>241</v>
      </c>
      <c r="G1102" t="s">
        <v>243</v>
      </c>
      <c r="H1102" s="53">
        <v>1362</v>
      </c>
      <c r="I1102" s="53">
        <v>41.279358999999999</v>
      </c>
      <c r="J1102" s="53">
        <v>40.943572000000003</v>
      </c>
      <c r="K1102" s="53">
        <v>40.330154999999998</v>
      </c>
      <c r="L1102" s="53">
        <v>39.981673000000001</v>
      </c>
      <c r="M1102" s="53">
        <v>39.643011999999999</v>
      </c>
      <c r="N1102" s="53">
        <v>40.560155999999999</v>
      </c>
      <c r="O1102" s="53">
        <v>42.464477000000002</v>
      </c>
      <c r="P1102" s="53">
        <v>43.352201000000001</v>
      </c>
      <c r="Q1102" s="53">
        <v>44.874059000000003</v>
      </c>
      <c r="R1102" s="53">
        <v>45.500551999999999</v>
      </c>
      <c r="S1102" s="53">
        <v>44.952047</v>
      </c>
      <c r="T1102" s="53">
        <v>43.988010000000003</v>
      </c>
      <c r="U1102" s="53">
        <v>43.088285999999997</v>
      </c>
      <c r="V1102" s="53">
        <v>43.214803000000003</v>
      </c>
      <c r="W1102" s="53">
        <v>42.504016</v>
      </c>
      <c r="X1102" s="53">
        <v>41.368243999999997</v>
      </c>
      <c r="Y1102" s="53">
        <v>39.998412000000002</v>
      </c>
      <c r="Z1102" s="53">
        <v>38.540104999999997</v>
      </c>
      <c r="AA1102" s="53">
        <v>37.830694000000001</v>
      </c>
      <c r="AB1102" s="53">
        <v>37.300794000000003</v>
      </c>
      <c r="AC1102" s="53">
        <v>38.32179</v>
      </c>
      <c r="AD1102" s="53">
        <v>38.974719999999998</v>
      </c>
      <c r="AE1102" s="53">
        <v>38.266303000000001</v>
      </c>
      <c r="AF1102" s="53">
        <v>37.49823</v>
      </c>
      <c r="AG1102" s="53">
        <v>-4.0319123000000001</v>
      </c>
      <c r="AH1102" s="53">
        <v>-3.8443757999999999</v>
      </c>
      <c r="AI1102" s="53">
        <v>-4.0222734000000004</v>
      </c>
      <c r="AJ1102" s="53">
        <v>-3.9532459000000002</v>
      </c>
      <c r="AK1102" s="53">
        <v>-4.037096</v>
      </c>
      <c r="AL1102" s="53">
        <v>-3.6763077000000002</v>
      </c>
      <c r="AM1102" s="53">
        <v>-3.7987283000000001</v>
      </c>
      <c r="AN1102" s="53">
        <v>-5.0273586000000003</v>
      </c>
      <c r="AO1102" s="53">
        <v>-3.9375187999999999</v>
      </c>
      <c r="AP1102" s="53">
        <v>-3.1746368</v>
      </c>
      <c r="AQ1102" s="53">
        <v>-3.0131307999999999</v>
      </c>
      <c r="AR1102" s="53">
        <v>-3.3217164000000001</v>
      </c>
      <c r="AS1102" s="53">
        <v>-3.2902406000000002</v>
      </c>
      <c r="AT1102" s="53">
        <v>-2.4679958000000002</v>
      </c>
      <c r="AU1102" s="53">
        <v>-2.5427954000000001</v>
      </c>
      <c r="AV1102" s="53">
        <v>-2.5566116000000001</v>
      </c>
      <c r="AW1102" s="53">
        <v>-2.2602253999999999</v>
      </c>
      <c r="AX1102" s="53">
        <v>-1.8669096999999999</v>
      </c>
      <c r="AY1102" s="53">
        <v>-2.1790324999999999</v>
      </c>
      <c r="AZ1102" s="53">
        <v>-2.3210617999999998</v>
      </c>
      <c r="BA1102" s="53">
        <v>-1.7821852</v>
      </c>
      <c r="BB1102" s="53">
        <v>-1.6174894</v>
      </c>
      <c r="BC1102" s="53">
        <v>-1.8665434000000001</v>
      </c>
      <c r="BD1102" s="53">
        <v>-2.3447906000000001</v>
      </c>
      <c r="BE1102" s="53">
        <v>-0.92461212000000004</v>
      </c>
      <c r="BF1102" s="53">
        <v>-0.77897274999999999</v>
      </c>
      <c r="BG1102" s="53">
        <v>-1.0033084000000001</v>
      </c>
      <c r="BH1102" s="53">
        <v>-0.95250802999999995</v>
      </c>
      <c r="BI1102" s="53">
        <v>-1.1247663999999999</v>
      </c>
      <c r="BJ1102" s="53">
        <v>-0.76668574</v>
      </c>
      <c r="BK1102" s="53">
        <v>-0.87691662000000004</v>
      </c>
      <c r="BL1102" s="53">
        <v>-1.8429739999999999</v>
      </c>
      <c r="BM1102" s="53">
        <v>-0.68156673000000001</v>
      </c>
      <c r="BN1102" s="53">
        <v>5.0390190000000001E-2</v>
      </c>
      <c r="BO1102" s="53">
        <v>9.8507600000000001E-2</v>
      </c>
      <c r="BP1102" s="53">
        <v>-0.19552871999999999</v>
      </c>
      <c r="BQ1102" s="53">
        <v>-0.17646671</v>
      </c>
      <c r="BR1102" s="53">
        <v>0.57394202999999999</v>
      </c>
      <c r="BS1102" s="53">
        <v>0.52809629999999996</v>
      </c>
      <c r="BT1102" s="53">
        <v>0.48205933000000001</v>
      </c>
      <c r="BU1102" s="53">
        <v>0.76406770000000002</v>
      </c>
      <c r="BV1102" s="53">
        <v>1.2731387999999999</v>
      </c>
      <c r="BW1102" s="53">
        <v>1.0524530999999999</v>
      </c>
      <c r="BX1102" s="53">
        <v>0.89753906999999999</v>
      </c>
      <c r="BY1102" s="53">
        <v>1.1405429</v>
      </c>
      <c r="BZ1102" s="53">
        <v>1.3371819</v>
      </c>
      <c r="CA1102" s="53">
        <v>0.96291779</v>
      </c>
      <c r="CB1102" s="53">
        <v>0.48589187</v>
      </c>
      <c r="CC1102" s="53">
        <v>1.2274946</v>
      </c>
      <c r="CD1102" s="53">
        <v>1.3441160999999999</v>
      </c>
      <c r="CE1102" s="53">
        <v>1.0876174999999999</v>
      </c>
      <c r="CF1102" s="53">
        <v>1.1257937</v>
      </c>
      <c r="CG1102" s="53">
        <v>0.89230408999999999</v>
      </c>
      <c r="CH1102" s="53">
        <v>1.2485097000000001</v>
      </c>
      <c r="CI1102" s="53">
        <v>1.1467212</v>
      </c>
      <c r="CJ1102" s="53">
        <v>0.36251931999999998</v>
      </c>
      <c r="CK1102" s="53">
        <v>1.5734968</v>
      </c>
      <c r="CL1102" s="53">
        <v>2.2840330999999998</v>
      </c>
      <c r="CM1102" s="53">
        <v>2.2536196999999998</v>
      </c>
      <c r="CN1102" s="53">
        <v>1.969659</v>
      </c>
      <c r="CO1102" s="53">
        <v>1.9801233</v>
      </c>
      <c r="CP1102" s="53">
        <v>2.6807783000000001</v>
      </c>
      <c r="CQ1102" s="53">
        <v>2.6549860999999999</v>
      </c>
      <c r="CR1102" s="53">
        <v>2.5866340999999999</v>
      </c>
      <c r="CS1102" s="53">
        <v>2.8586841000000001</v>
      </c>
      <c r="CT1102" s="53">
        <v>3.4479275</v>
      </c>
      <c r="CU1102" s="53">
        <v>3.2905701999999999</v>
      </c>
      <c r="CV1102" s="53">
        <v>3.1267311000000002</v>
      </c>
      <c r="CW1102" s="53">
        <v>3.1648139999999998</v>
      </c>
      <c r="CX1102" s="53">
        <v>3.3835771000000001</v>
      </c>
      <c r="CY1102" s="53">
        <v>2.9225946</v>
      </c>
      <c r="CZ1102" s="53">
        <v>2.4464149000000002</v>
      </c>
      <c r="DA1102" s="53">
        <v>3.3796015000000001</v>
      </c>
      <c r="DB1102" s="53">
        <v>3.4672052999999998</v>
      </c>
      <c r="DC1102" s="53">
        <v>3.1785443</v>
      </c>
      <c r="DD1102" s="53">
        <v>3.2040955000000002</v>
      </c>
      <c r="DE1102" s="53">
        <v>2.9093749999999998</v>
      </c>
      <c r="DF1102" s="53">
        <v>3.2637048000000002</v>
      </c>
      <c r="DG1102" s="53">
        <v>3.1703587</v>
      </c>
      <c r="DH1102" s="53">
        <v>2.5680128999999998</v>
      </c>
      <c r="DI1102" s="53">
        <v>3.8285588000000002</v>
      </c>
      <c r="DJ1102" s="53">
        <v>4.5176777000000001</v>
      </c>
      <c r="DK1102" s="53">
        <v>4.4087313000000004</v>
      </c>
      <c r="DL1102" s="53">
        <v>4.1348468</v>
      </c>
      <c r="DM1102" s="53">
        <v>4.1367127000000004</v>
      </c>
      <c r="DN1102" s="53">
        <v>4.7876152000000003</v>
      </c>
      <c r="DO1102" s="53">
        <v>4.7818757999999999</v>
      </c>
      <c r="DP1102" s="53">
        <v>4.6912073999999997</v>
      </c>
      <c r="DQ1102" s="53">
        <v>4.9532997999999999</v>
      </c>
      <c r="DR1102" s="53">
        <v>5.6227159999999996</v>
      </c>
      <c r="DS1102" s="53">
        <v>5.5286875999999996</v>
      </c>
      <c r="DT1102" s="53">
        <v>5.3559247000000001</v>
      </c>
      <c r="DU1102" s="53">
        <v>5.1890865000000002</v>
      </c>
      <c r="DV1102" s="53">
        <v>5.4299739000000002</v>
      </c>
      <c r="DW1102" s="53">
        <v>4.8822701000000004</v>
      </c>
      <c r="DX1102" s="53">
        <v>4.4069361999999996</v>
      </c>
      <c r="DY1102" s="53">
        <v>6.4869007999999999</v>
      </c>
      <c r="DZ1102" s="53">
        <v>6.5326082999999997</v>
      </c>
      <c r="EA1102" s="53">
        <v>6.1975085999999999</v>
      </c>
      <c r="EB1102" s="53">
        <v>6.2048334000000001</v>
      </c>
      <c r="EC1102" s="53">
        <v>5.8217042000000001</v>
      </c>
      <c r="ED1102" s="53">
        <v>6.1733276999999998</v>
      </c>
      <c r="EE1102" s="53">
        <v>6.0921702</v>
      </c>
      <c r="EF1102" s="53">
        <v>5.7523961000000003</v>
      </c>
      <c r="EG1102" s="53">
        <v>7.0845111000000003</v>
      </c>
      <c r="EH1102" s="53">
        <v>7.7427029999999997</v>
      </c>
      <c r="EI1102" s="53">
        <v>7.5203702000000003</v>
      </c>
      <c r="EJ1102" s="53">
        <v>7.2610330999999997</v>
      </c>
      <c r="EK1102" s="53">
        <v>7.2504857999999999</v>
      </c>
      <c r="EL1102" s="53">
        <v>7.8295510000000004</v>
      </c>
      <c r="EM1102" s="53">
        <v>7.8527676</v>
      </c>
      <c r="EN1102" s="53">
        <v>7.7298784999999999</v>
      </c>
      <c r="EO1102" s="53">
        <v>7.9775935999999996</v>
      </c>
      <c r="EP1102" s="53">
        <v>8.7627647999999994</v>
      </c>
      <c r="EQ1102" s="53">
        <v>8.7601742999999992</v>
      </c>
      <c r="ER1102" s="53">
        <v>8.5745240999999996</v>
      </c>
      <c r="ES1102" s="53">
        <v>8.1118132000000003</v>
      </c>
      <c r="ET1102" s="53">
        <v>8.3846450000000008</v>
      </c>
      <c r="EU1102" s="53">
        <v>7.7117325000000001</v>
      </c>
      <c r="EV1102" s="53">
        <v>7.2376202999999997</v>
      </c>
      <c r="EW1102" s="53">
        <v>80.320499999999996</v>
      </c>
      <c r="EX1102" s="53">
        <v>78.26003</v>
      </c>
      <c r="EY1102" s="53">
        <v>76.400469999999999</v>
      </c>
      <c r="EZ1102" s="53">
        <v>74.800520000000006</v>
      </c>
      <c r="FA1102" s="53">
        <v>73.304130000000001</v>
      </c>
      <c r="FB1102" s="53">
        <v>71.732280000000003</v>
      </c>
      <c r="FC1102" s="53">
        <v>71.235500000000002</v>
      </c>
      <c r="FD1102" s="53">
        <v>72.868110000000001</v>
      </c>
      <c r="FE1102" s="53">
        <v>76.01276</v>
      </c>
      <c r="FF1102" s="53">
        <v>79.42371</v>
      </c>
      <c r="FG1102" s="53">
        <v>83.263630000000006</v>
      </c>
      <c r="FH1102" s="53">
        <v>87.079070000000002</v>
      </c>
      <c r="FI1102" s="53">
        <v>90.631889999999999</v>
      </c>
      <c r="FJ1102" s="53">
        <v>93.20438</v>
      </c>
      <c r="FK1102" s="53">
        <v>95.253429999999994</v>
      </c>
      <c r="FL1102" s="53">
        <v>96.8215</v>
      </c>
      <c r="FM1102" s="53">
        <v>97.269409999999993</v>
      </c>
      <c r="FN1102" s="53">
        <v>96.890050000000002</v>
      </c>
      <c r="FO1102" s="53">
        <v>95.472759999999994</v>
      </c>
      <c r="FP1102" s="53">
        <v>93.275689999999997</v>
      </c>
      <c r="FQ1102" s="53">
        <v>89.810490000000001</v>
      </c>
      <c r="FR1102" s="53">
        <v>86.816850000000002</v>
      </c>
      <c r="FS1102" s="53">
        <v>83.897959999999998</v>
      </c>
      <c r="FT1102" s="53">
        <v>81.464910000000003</v>
      </c>
      <c r="FU1102" s="53">
        <v>2018.806</v>
      </c>
      <c r="FV1102" s="53">
        <v>60645.01</v>
      </c>
      <c r="FW1102" s="53">
        <v>256.5419</v>
      </c>
      <c r="FX1102" s="53">
        <v>1</v>
      </c>
    </row>
    <row r="1103" spans="1:180" x14ac:dyDescent="0.3">
      <c r="A1103" t="s">
        <v>174</v>
      </c>
      <c r="B1103" t="s">
        <v>253</v>
      </c>
      <c r="C1103" t="s">
        <v>0</v>
      </c>
      <c r="D1103" t="s">
        <v>248</v>
      </c>
      <c r="E1103" t="s">
        <v>189</v>
      </c>
      <c r="F1103" t="s">
        <v>241</v>
      </c>
      <c r="G1103" t="s">
        <v>243</v>
      </c>
      <c r="H1103" s="53">
        <v>1362</v>
      </c>
      <c r="I1103" s="53">
        <v>28.233428</v>
      </c>
      <c r="J1103" s="53">
        <v>27.884526000000001</v>
      </c>
      <c r="K1103" s="53">
        <v>27.654211</v>
      </c>
      <c r="L1103" s="53">
        <v>27.364104999999999</v>
      </c>
      <c r="M1103" s="53">
        <v>27.308371999999999</v>
      </c>
      <c r="N1103" s="53">
        <v>27.702466999999999</v>
      </c>
      <c r="O1103" s="53">
        <v>28.687275</v>
      </c>
      <c r="P1103" s="53">
        <v>30.367001999999999</v>
      </c>
      <c r="Q1103" s="53">
        <v>31.042172999999998</v>
      </c>
      <c r="R1103" s="53">
        <v>31.25094</v>
      </c>
      <c r="S1103" s="53">
        <v>30.29419</v>
      </c>
      <c r="T1103" s="53">
        <v>29.694406000000001</v>
      </c>
      <c r="U1103" s="53">
        <v>29.566637</v>
      </c>
      <c r="V1103" s="53">
        <v>29.206115</v>
      </c>
      <c r="W1103" s="53">
        <v>28.312289</v>
      </c>
      <c r="X1103" s="53">
        <v>27.365535999999999</v>
      </c>
      <c r="Y1103" s="53">
        <v>26.234503</v>
      </c>
      <c r="Z1103" s="53">
        <v>24.819127000000002</v>
      </c>
      <c r="AA1103" s="53">
        <v>24.307464</v>
      </c>
      <c r="AB1103" s="53">
        <v>24.327213</v>
      </c>
      <c r="AC1103" s="53">
        <v>24.395053999999998</v>
      </c>
      <c r="AD1103" s="53">
        <v>24.664021999999999</v>
      </c>
      <c r="AE1103" s="53">
        <v>24.389021</v>
      </c>
      <c r="AF1103" s="53">
        <v>23.731691999999999</v>
      </c>
      <c r="AG1103" s="53">
        <v>-8.7552237000000002</v>
      </c>
      <c r="AH1103" s="53">
        <v>-8.6715134999999997</v>
      </c>
      <c r="AI1103" s="53">
        <v>-8.1104757000000003</v>
      </c>
      <c r="AJ1103" s="53">
        <v>-8.2128817999999999</v>
      </c>
      <c r="AK1103" s="53">
        <v>-7.8589947000000002</v>
      </c>
      <c r="AL1103" s="53">
        <v>-7.7207885000000003</v>
      </c>
      <c r="AM1103" s="53">
        <v>-8.4120471000000006</v>
      </c>
      <c r="AN1103" s="53">
        <v>-8.3834110000000006</v>
      </c>
      <c r="AO1103" s="53">
        <v>-8.1879013999999994</v>
      </c>
      <c r="AP1103" s="53">
        <v>-8.1453551999999991</v>
      </c>
      <c r="AQ1103" s="53">
        <v>-9.0162834000000007</v>
      </c>
      <c r="AR1103" s="53">
        <v>-9.0430208000000007</v>
      </c>
      <c r="AS1103" s="53">
        <v>-8.5640462999999993</v>
      </c>
      <c r="AT1103" s="53">
        <v>-8.4359447000000003</v>
      </c>
      <c r="AU1103" s="53">
        <v>-8.4123549000000004</v>
      </c>
      <c r="AV1103" s="53">
        <v>-8.2690657000000005</v>
      </c>
      <c r="AW1103" s="53">
        <v>-7.9950175999999997</v>
      </c>
      <c r="AX1103" s="53">
        <v>-7.8439690999999998</v>
      </c>
      <c r="AY1103" s="53">
        <v>-7.7015298000000003</v>
      </c>
      <c r="AZ1103" s="53">
        <v>-7.0655017000000004</v>
      </c>
      <c r="BA1103" s="53">
        <v>-7.0542065999999997</v>
      </c>
      <c r="BB1103" s="53">
        <v>-6.6332722999999998</v>
      </c>
      <c r="BC1103" s="53">
        <v>-6.6086977999999998</v>
      </c>
      <c r="BD1103" s="53">
        <v>-6.8279265999999996</v>
      </c>
      <c r="BE1103" s="53">
        <v>-5.7577094999999998</v>
      </c>
      <c r="BF1103" s="53">
        <v>-5.6661283999999998</v>
      </c>
      <c r="BG1103" s="53">
        <v>-5.3059637999999998</v>
      </c>
      <c r="BH1103" s="53">
        <v>-5.3285267000000003</v>
      </c>
      <c r="BI1103" s="53">
        <v>-5.0148485999999997</v>
      </c>
      <c r="BJ1103" s="53">
        <v>-4.9121551999999999</v>
      </c>
      <c r="BK1103" s="53">
        <v>-5.5023574000000002</v>
      </c>
      <c r="BL1103" s="53">
        <v>-5.3142243999999996</v>
      </c>
      <c r="BM1103" s="53">
        <v>-5.2416761000000003</v>
      </c>
      <c r="BN1103" s="53">
        <v>-5.0821423000000001</v>
      </c>
      <c r="BO1103" s="53">
        <v>-5.9536493000000004</v>
      </c>
      <c r="BP1103" s="53">
        <v>-5.9482993999999998</v>
      </c>
      <c r="BQ1103" s="53">
        <v>-5.4764575999999998</v>
      </c>
      <c r="BR1103" s="53">
        <v>-5.3813464</v>
      </c>
      <c r="BS1103" s="53">
        <v>-5.5362372000000004</v>
      </c>
      <c r="BT1103" s="53">
        <v>-5.4928546999999996</v>
      </c>
      <c r="BU1103" s="53">
        <v>-5.2298211999999999</v>
      </c>
      <c r="BV1103" s="53">
        <v>-5.0582501000000004</v>
      </c>
      <c r="BW1103" s="53">
        <v>-4.8948577999999996</v>
      </c>
      <c r="BX1103" s="53">
        <v>-4.2993205000000003</v>
      </c>
      <c r="BY1103" s="53">
        <v>-4.4599970000000004</v>
      </c>
      <c r="BZ1103" s="53">
        <v>-4.0687775000000004</v>
      </c>
      <c r="CA1103" s="53">
        <v>-4.0176902999999999</v>
      </c>
      <c r="CB1103" s="53">
        <v>-4.2821579999999999</v>
      </c>
      <c r="CC1103" s="53">
        <v>-3.6816412999999999</v>
      </c>
      <c r="CD1103" s="53">
        <v>-3.5846083000000002</v>
      </c>
      <c r="CE1103" s="53">
        <v>-3.3635679999999999</v>
      </c>
      <c r="CF1103" s="53">
        <v>-3.3308309</v>
      </c>
      <c r="CG1103" s="53">
        <v>-3.0450016</v>
      </c>
      <c r="CH1103" s="53">
        <v>-2.9669045000000001</v>
      </c>
      <c r="CI1103" s="53">
        <v>-3.4871162999999998</v>
      </c>
      <c r="CJ1103" s="53">
        <v>-3.1885154999999998</v>
      </c>
      <c r="CK1103" s="53">
        <v>-3.2011289999999999</v>
      </c>
      <c r="CL1103" s="53">
        <v>-2.9605698999999999</v>
      </c>
      <c r="CM1103" s="53">
        <v>-3.8324772999999999</v>
      </c>
      <c r="CN1103" s="53">
        <v>-3.8049064000000001</v>
      </c>
      <c r="CO1103" s="53">
        <v>-3.3380032000000002</v>
      </c>
      <c r="CP1103" s="53">
        <v>-3.2657408999999999</v>
      </c>
      <c r="CQ1103" s="53">
        <v>-3.5442482000000002</v>
      </c>
      <c r="CR1103" s="53">
        <v>-3.5700593999999999</v>
      </c>
      <c r="CS1103" s="53">
        <v>-3.3146558000000002</v>
      </c>
      <c r="CT1103" s="53">
        <v>-3.1288708000000001</v>
      </c>
      <c r="CU1103" s="53">
        <v>-2.9509650000000001</v>
      </c>
      <c r="CV1103" s="53">
        <v>-2.3834727999999998</v>
      </c>
      <c r="CW1103" s="53">
        <v>-2.6632562000000002</v>
      </c>
      <c r="CX1103" s="53">
        <v>-2.2926150999999999</v>
      </c>
      <c r="CY1103" s="53">
        <v>-2.2231654000000001</v>
      </c>
      <c r="CZ1103" s="53">
        <v>-2.5189659</v>
      </c>
      <c r="DA1103" s="53">
        <v>-1.6055718999999999</v>
      </c>
      <c r="DB1103" s="53">
        <v>-1.5030882000000001</v>
      </c>
      <c r="DC1103" s="53">
        <v>-1.4211720999999999</v>
      </c>
      <c r="DD1103" s="53">
        <v>-1.3331362</v>
      </c>
      <c r="DE1103" s="53">
        <v>-1.0751546000000001</v>
      </c>
      <c r="DF1103" s="53">
        <v>-1.0216542</v>
      </c>
      <c r="DG1103" s="53">
        <v>-1.4718753</v>
      </c>
      <c r="DH1103" s="53">
        <v>-1.0628070999999999</v>
      </c>
      <c r="DI1103" s="53">
        <v>-1.160582</v>
      </c>
      <c r="DJ1103" s="53">
        <v>-0.83899785999999998</v>
      </c>
      <c r="DK1103" s="53">
        <v>-1.7113067</v>
      </c>
      <c r="DL1103" s="53">
        <v>-1.6615120000000001</v>
      </c>
      <c r="DM1103" s="53">
        <v>-1.1995488999999999</v>
      </c>
      <c r="DN1103" s="53">
        <v>-1.1501355</v>
      </c>
      <c r="DO1103" s="53">
        <v>-1.5522578</v>
      </c>
      <c r="DP1103" s="53">
        <v>-1.6472640999999999</v>
      </c>
      <c r="DQ1103" s="53">
        <v>-1.399489</v>
      </c>
      <c r="DR1103" s="53">
        <v>-1.1994901</v>
      </c>
      <c r="DS1103" s="53">
        <v>-1.0070718000000001</v>
      </c>
      <c r="DT1103" s="53">
        <v>-0.46762540000000002</v>
      </c>
      <c r="DU1103" s="53">
        <v>-0.86651502000000002</v>
      </c>
      <c r="DV1103" s="53">
        <v>-0.51645297000000001</v>
      </c>
      <c r="DW1103" s="53">
        <v>-0.42864169000000002</v>
      </c>
      <c r="DX1103" s="53">
        <v>-0.75577353000000003</v>
      </c>
      <c r="DY1103" s="53">
        <v>1.3919409</v>
      </c>
      <c r="DZ1103" s="53">
        <v>1.5022955</v>
      </c>
      <c r="EA1103" s="53">
        <v>1.3833397999999999</v>
      </c>
      <c r="EB1103" s="53">
        <v>1.5512185999999999</v>
      </c>
      <c r="EC1103" s="53">
        <v>1.7689915000000001</v>
      </c>
      <c r="ED1103" s="53">
        <v>1.7869794000000001</v>
      </c>
      <c r="EE1103" s="53">
        <v>1.437813</v>
      </c>
      <c r="EF1103" s="53">
        <v>2.0063799000000002</v>
      </c>
      <c r="EG1103" s="53">
        <v>1.7856433</v>
      </c>
      <c r="EH1103" s="53">
        <v>2.2242155000000001</v>
      </c>
      <c r="EI1103" s="53">
        <v>1.3513275</v>
      </c>
      <c r="EJ1103" s="53">
        <v>1.4332081000000001</v>
      </c>
      <c r="EK1103" s="53">
        <v>1.8880398</v>
      </c>
      <c r="EL1103" s="53">
        <v>1.9044627999999999</v>
      </c>
      <c r="EM1103" s="53">
        <v>1.3238586999999999</v>
      </c>
      <c r="EN1103" s="53">
        <v>1.1289472</v>
      </c>
      <c r="EO1103" s="53">
        <v>1.3657060000000001</v>
      </c>
      <c r="EP1103" s="53">
        <v>1.5862288</v>
      </c>
      <c r="EQ1103" s="53">
        <v>1.7996011000000001</v>
      </c>
      <c r="ER1103" s="53">
        <v>2.2985547999999998</v>
      </c>
      <c r="ES1103" s="53">
        <v>1.7276943</v>
      </c>
      <c r="ET1103" s="53">
        <v>2.0480434999999999</v>
      </c>
      <c r="EU1103" s="53">
        <v>2.1623657000000001</v>
      </c>
      <c r="EV1103" s="53">
        <v>1.7899948999999999</v>
      </c>
      <c r="EW1103" s="53">
        <v>76.23563</v>
      </c>
      <c r="EX1103" s="53">
        <v>74.835840000000005</v>
      </c>
      <c r="EY1103" s="53">
        <v>73.355689999999996</v>
      </c>
      <c r="EZ1103" s="53">
        <v>71.748580000000004</v>
      </c>
      <c r="FA1103" s="53">
        <v>70.319860000000006</v>
      </c>
      <c r="FB1103" s="53">
        <v>68.703289999999996</v>
      </c>
      <c r="FC1103" s="53">
        <v>67.593599999999995</v>
      </c>
      <c r="FD1103" s="53">
        <v>68.572940000000003</v>
      </c>
      <c r="FE1103" s="53">
        <v>71.845500000000001</v>
      </c>
      <c r="FF1103" s="53">
        <v>75.880229999999997</v>
      </c>
      <c r="FG1103" s="53">
        <v>80.098479999999995</v>
      </c>
      <c r="FH1103" s="53">
        <v>84.070819999999998</v>
      </c>
      <c r="FI1103" s="53">
        <v>87.530510000000007</v>
      </c>
      <c r="FJ1103" s="53">
        <v>90.122230000000002</v>
      </c>
      <c r="FK1103" s="53">
        <v>92.457040000000006</v>
      </c>
      <c r="FL1103" s="53">
        <v>94.069689999999994</v>
      </c>
      <c r="FM1103" s="53">
        <v>94.787450000000007</v>
      </c>
      <c r="FN1103" s="53">
        <v>94.161379999999994</v>
      </c>
      <c r="FO1103" s="53">
        <v>92.520129999999995</v>
      </c>
      <c r="FP1103" s="53">
        <v>90.052959999999999</v>
      </c>
      <c r="FQ1103" s="53">
        <v>86.708079999999995</v>
      </c>
      <c r="FR1103" s="53">
        <v>83.569280000000006</v>
      </c>
      <c r="FS1103" s="53">
        <v>81.297870000000003</v>
      </c>
      <c r="FT1103" s="53">
        <v>78.573700000000002</v>
      </c>
      <c r="FU1103" s="53">
        <v>2018</v>
      </c>
      <c r="FV1103" s="53">
        <v>48656.37</v>
      </c>
      <c r="FW1103" s="53">
        <v>319.73129999999998</v>
      </c>
      <c r="FX1103" s="53">
        <v>1</v>
      </c>
    </row>
    <row r="1104" spans="1:180" x14ac:dyDescent="0.3">
      <c r="A1104" t="s">
        <v>174</v>
      </c>
      <c r="B1104" t="s">
        <v>253</v>
      </c>
      <c r="C1104" t="s">
        <v>0</v>
      </c>
      <c r="D1104" t="s">
        <v>227</v>
      </c>
      <c r="E1104" t="s">
        <v>188</v>
      </c>
      <c r="F1104" t="s">
        <v>241</v>
      </c>
      <c r="G1104" t="s">
        <v>243</v>
      </c>
      <c r="H1104" s="53">
        <v>1362</v>
      </c>
      <c r="I1104" s="53">
        <v>44.068216</v>
      </c>
      <c r="J1104" s="53">
        <v>43.414144999999998</v>
      </c>
      <c r="K1104" s="53">
        <v>42.622183</v>
      </c>
      <c r="L1104" s="53">
        <v>42.073447000000002</v>
      </c>
      <c r="M1104" s="53">
        <v>41.495291000000002</v>
      </c>
      <c r="N1104" s="53">
        <v>42.192484999999998</v>
      </c>
      <c r="O1104" s="53">
        <v>46.619340000000001</v>
      </c>
      <c r="P1104" s="53">
        <v>50.592905999999999</v>
      </c>
      <c r="Q1104" s="53">
        <v>52.805706999999998</v>
      </c>
      <c r="R1104" s="53">
        <v>53.341777</v>
      </c>
      <c r="S1104" s="53">
        <v>53.045091999999997</v>
      </c>
      <c r="T1104" s="53">
        <v>52.163783000000002</v>
      </c>
      <c r="U1104" s="53">
        <v>51.397753000000002</v>
      </c>
      <c r="V1104" s="53">
        <v>51.979232000000003</v>
      </c>
      <c r="W1104" s="53">
        <v>51.246054000000001</v>
      </c>
      <c r="X1104" s="53">
        <v>49.633051000000002</v>
      </c>
      <c r="Y1104" s="53">
        <v>47.177473999999997</v>
      </c>
      <c r="Z1104" s="53">
        <v>45.230984999999997</v>
      </c>
      <c r="AA1104" s="53">
        <v>44.818272</v>
      </c>
      <c r="AB1104" s="53">
        <v>44.135787000000001</v>
      </c>
      <c r="AC1104" s="53">
        <v>45.76211</v>
      </c>
      <c r="AD1104" s="53">
        <v>47.095849000000001</v>
      </c>
      <c r="AE1104" s="53">
        <v>47.106132000000002</v>
      </c>
      <c r="AF1104" s="53">
        <v>46.466237</v>
      </c>
      <c r="AG1104" s="53">
        <v>-2.7361190999999998</v>
      </c>
      <c r="AH1104" s="53">
        <v>-3.0016600000000002</v>
      </c>
      <c r="AI1104" s="53">
        <v>-3.3587001999999999</v>
      </c>
      <c r="AJ1104" s="53">
        <v>-3.6274269000000001</v>
      </c>
      <c r="AK1104" s="53">
        <v>-4.0715545999999998</v>
      </c>
      <c r="AL1104" s="53">
        <v>-4.2771799000000001</v>
      </c>
      <c r="AM1104" s="53">
        <v>-3.5131318999999999</v>
      </c>
      <c r="AN1104" s="53">
        <v>-3.4035861999999999</v>
      </c>
      <c r="AO1104" s="53">
        <v>-2.8330226999999999</v>
      </c>
      <c r="AP1104" s="53">
        <v>-2.9570721999999998</v>
      </c>
      <c r="AQ1104" s="53">
        <v>-3.2115128999999998</v>
      </c>
      <c r="AR1104" s="53">
        <v>-3.7438915000000001</v>
      </c>
      <c r="AS1104" s="53">
        <v>-3.8779830999999998</v>
      </c>
      <c r="AT1104" s="53">
        <v>-3.3340466000000002</v>
      </c>
      <c r="AU1104" s="53">
        <v>-3.2793827000000002</v>
      </c>
      <c r="AV1104" s="53">
        <v>-3.6566961999999998</v>
      </c>
      <c r="AW1104" s="53">
        <v>-4.3747303999999998</v>
      </c>
      <c r="AX1104" s="53">
        <v>-4.3492949999999997</v>
      </c>
      <c r="AY1104" s="53">
        <v>-4.1456488</v>
      </c>
      <c r="AZ1104" s="53">
        <v>-4.4257195999999999</v>
      </c>
      <c r="BA1104" s="53">
        <v>-3.9029213</v>
      </c>
      <c r="BB1104" s="53">
        <v>-3.3426817</v>
      </c>
      <c r="BC1104" s="53">
        <v>-2.8219154999999998</v>
      </c>
      <c r="BD1104" s="53">
        <v>-3.0912142999999999</v>
      </c>
      <c r="BE1104" s="53">
        <v>7.54499E-2</v>
      </c>
      <c r="BF1104" s="53">
        <v>-0.19621176000000001</v>
      </c>
      <c r="BG1104" s="53">
        <v>-0.58279694000000004</v>
      </c>
      <c r="BH1104" s="53">
        <v>-0.82558869000000001</v>
      </c>
      <c r="BI1104" s="53">
        <v>-1.2979643000000001</v>
      </c>
      <c r="BJ1104" s="53">
        <v>-1.5168934000000001</v>
      </c>
      <c r="BK1104" s="53">
        <v>-0.64270722999999996</v>
      </c>
      <c r="BL1104" s="53">
        <v>-0.35905861</v>
      </c>
      <c r="BM1104" s="53">
        <v>0.37095378000000001</v>
      </c>
      <c r="BN1104" s="53">
        <v>0.34750817000000001</v>
      </c>
      <c r="BO1104" s="53">
        <v>1.6388949999999999E-2</v>
      </c>
      <c r="BP1104" s="53">
        <v>-0.55231565000000005</v>
      </c>
      <c r="BQ1104" s="53">
        <v>-0.70606256999999994</v>
      </c>
      <c r="BR1104" s="53">
        <v>-7.3592669999999999E-2</v>
      </c>
      <c r="BS1104" s="53">
        <v>-6.3776600000000003E-2</v>
      </c>
      <c r="BT1104" s="53">
        <v>-0.61213318999999999</v>
      </c>
      <c r="BU1104" s="53">
        <v>-1.3082921000000001</v>
      </c>
      <c r="BV1104" s="53">
        <v>-0.95910065</v>
      </c>
      <c r="BW1104" s="53">
        <v>-0.72249795999999999</v>
      </c>
      <c r="BX1104" s="53">
        <v>-0.97132242000000002</v>
      </c>
      <c r="BY1104" s="53">
        <v>-0.66822974999999996</v>
      </c>
      <c r="BZ1104" s="53">
        <v>-0.10128622</v>
      </c>
      <c r="CA1104" s="53">
        <v>0.19881494999999999</v>
      </c>
      <c r="CB1104" s="53">
        <v>-6.4199779999999998E-2</v>
      </c>
      <c r="CC1104" s="53">
        <v>2.0227335000000002</v>
      </c>
      <c r="CD1104" s="53">
        <v>1.7468330999999999</v>
      </c>
      <c r="CE1104" s="53">
        <v>1.3397854</v>
      </c>
      <c r="CF1104" s="53">
        <v>1.1149557000000001</v>
      </c>
      <c r="CG1104" s="53">
        <v>0.62301598000000002</v>
      </c>
      <c r="CH1104" s="53">
        <v>0.39487227000000003</v>
      </c>
      <c r="CI1104" s="53">
        <v>1.34534</v>
      </c>
      <c r="CJ1104" s="53">
        <v>1.7495721</v>
      </c>
      <c r="CK1104" s="53">
        <v>2.5900173</v>
      </c>
      <c r="CL1104" s="53">
        <v>2.6362504000000002</v>
      </c>
      <c r="CM1104" s="53">
        <v>2.2520234000000001</v>
      </c>
      <c r="CN1104" s="53">
        <v>1.6581600999999999</v>
      </c>
      <c r="CO1104" s="53">
        <v>1.4908003000000001</v>
      </c>
      <c r="CP1104" s="53">
        <v>2.1845881</v>
      </c>
      <c r="CQ1104" s="53">
        <v>2.1633422000000002</v>
      </c>
      <c r="CR1104" s="53">
        <v>1.4965219999999999</v>
      </c>
      <c r="CS1104" s="53">
        <v>0.81551344000000003</v>
      </c>
      <c r="CT1104" s="53">
        <v>1.3889376</v>
      </c>
      <c r="CU1104" s="53">
        <v>1.6483658999999999</v>
      </c>
      <c r="CV1104" s="53">
        <v>1.4211830000000001</v>
      </c>
      <c r="CW1104" s="53">
        <v>1.5721076</v>
      </c>
      <c r="CX1104" s="53">
        <v>2.143694</v>
      </c>
      <c r="CY1104" s="53">
        <v>2.2909644</v>
      </c>
      <c r="CZ1104" s="53">
        <v>2.0323015</v>
      </c>
      <c r="DA1104" s="53">
        <v>3.9700175999999998</v>
      </c>
      <c r="DB1104" s="53">
        <v>3.6898786000000001</v>
      </c>
      <c r="DC1104" s="53">
        <v>3.2623673000000002</v>
      </c>
      <c r="DD1104" s="53">
        <v>3.0554999</v>
      </c>
      <c r="DE1104" s="53">
        <v>2.5439967000000001</v>
      </c>
      <c r="DF1104" s="53">
        <v>2.3066382999999999</v>
      </c>
      <c r="DG1104" s="53">
        <v>3.3333873999999999</v>
      </c>
      <c r="DH1104" s="53">
        <v>3.8582027999999999</v>
      </c>
      <c r="DI1104" s="53">
        <v>4.8090817000000001</v>
      </c>
      <c r="DJ1104" s="53">
        <v>4.9249934</v>
      </c>
      <c r="DK1104" s="53">
        <v>4.4876592000000004</v>
      </c>
      <c r="DL1104" s="53">
        <v>3.8686357</v>
      </c>
      <c r="DM1104" s="53">
        <v>3.6876612999999998</v>
      </c>
      <c r="DN1104" s="53">
        <v>4.4427677000000001</v>
      </c>
      <c r="DO1104" s="53">
        <v>4.3904614999999998</v>
      </c>
      <c r="DP1104" s="53">
        <v>3.6051772</v>
      </c>
      <c r="DQ1104" s="53">
        <v>2.9393186</v>
      </c>
      <c r="DR1104" s="53">
        <v>3.7369751999999998</v>
      </c>
      <c r="DS1104" s="53">
        <v>4.0192293000000001</v>
      </c>
      <c r="DT1104" s="53">
        <v>3.8136871999999999</v>
      </c>
      <c r="DU1104" s="53">
        <v>3.8124449999999999</v>
      </c>
      <c r="DV1104" s="53">
        <v>4.3886744999999996</v>
      </c>
      <c r="DW1104" s="53">
        <v>4.3831135000000003</v>
      </c>
      <c r="DX1104" s="53">
        <v>4.1288036000000004</v>
      </c>
      <c r="DY1104" s="53">
        <v>6.7815858000000002</v>
      </c>
      <c r="DZ1104" s="53">
        <v>6.4953262</v>
      </c>
      <c r="EA1104" s="53">
        <v>6.0382717000000001</v>
      </c>
      <c r="EB1104" s="53">
        <v>5.8573367999999997</v>
      </c>
      <c r="EC1104" s="53">
        <v>5.3175870999999999</v>
      </c>
      <c r="ED1104" s="53">
        <v>5.0669247000000004</v>
      </c>
      <c r="EE1104" s="53">
        <v>6.2038118999999998</v>
      </c>
      <c r="EF1104" s="53">
        <v>6.9027304000000003</v>
      </c>
      <c r="EG1104" s="53">
        <v>8.0130587000000002</v>
      </c>
      <c r="EH1104" s="53">
        <v>8.2295730999999996</v>
      </c>
      <c r="EI1104" s="53">
        <v>7.7155598000000003</v>
      </c>
      <c r="EJ1104" s="53">
        <v>7.0602117</v>
      </c>
      <c r="EK1104" s="53">
        <v>6.8595822000000002</v>
      </c>
      <c r="EL1104" s="53">
        <v>7.7032214000000003</v>
      </c>
      <c r="EM1104" s="53">
        <v>7.6060686000000004</v>
      </c>
      <c r="EN1104" s="53">
        <v>6.6497403000000004</v>
      </c>
      <c r="EO1104" s="53">
        <v>6.0057567000000001</v>
      </c>
      <c r="EP1104" s="53">
        <v>7.1271689</v>
      </c>
      <c r="EQ1104" s="53">
        <v>7.4423792999999998</v>
      </c>
      <c r="ER1104" s="53">
        <v>7.2680841999999997</v>
      </c>
      <c r="ES1104" s="53">
        <v>7.0471377999999998</v>
      </c>
      <c r="ET1104" s="53">
        <v>7.6300697</v>
      </c>
      <c r="EU1104" s="53">
        <v>7.4038428999999999</v>
      </c>
      <c r="EV1104" s="53">
        <v>7.1558185999999999</v>
      </c>
      <c r="EW1104" s="53">
        <v>78.281859999999995</v>
      </c>
      <c r="EX1104" s="53">
        <v>76.487660000000005</v>
      </c>
      <c r="EY1104" s="53">
        <v>74.971509999999995</v>
      </c>
      <c r="EZ1104" s="53">
        <v>73.643619999999999</v>
      </c>
      <c r="FA1104" s="53">
        <v>72.233320000000006</v>
      </c>
      <c r="FB1104" s="53">
        <v>70.960139999999996</v>
      </c>
      <c r="FC1104" s="53">
        <v>70.460480000000004</v>
      </c>
      <c r="FD1104" s="53">
        <v>72.056650000000005</v>
      </c>
      <c r="FE1104" s="53">
        <v>75.243679999999998</v>
      </c>
      <c r="FF1104" s="53">
        <v>78.938400000000001</v>
      </c>
      <c r="FG1104" s="53">
        <v>82.687010000000001</v>
      </c>
      <c r="FH1104" s="53">
        <v>86.299160000000001</v>
      </c>
      <c r="FI1104" s="53">
        <v>89.430700000000002</v>
      </c>
      <c r="FJ1104" s="53">
        <v>91.97757</v>
      </c>
      <c r="FK1104" s="53">
        <v>94.03725</v>
      </c>
      <c r="FL1104" s="53">
        <v>95.437899999999999</v>
      </c>
      <c r="FM1104" s="53">
        <v>96.052199999999999</v>
      </c>
      <c r="FN1104" s="53">
        <v>95.957980000000006</v>
      </c>
      <c r="FO1104" s="53">
        <v>94.580889999999997</v>
      </c>
      <c r="FP1104" s="53">
        <v>92.257930000000002</v>
      </c>
      <c r="FQ1104" s="53">
        <v>88.667270000000002</v>
      </c>
      <c r="FR1104" s="53">
        <v>85.781270000000006</v>
      </c>
      <c r="FS1104" s="53">
        <v>83.132320000000007</v>
      </c>
      <c r="FT1104" s="53">
        <v>80.721239999999995</v>
      </c>
      <c r="FU1104" s="53">
        <v>2018.806</v>
      </c>
      <c r="FV1104" s="53">
        <v>60645.01</v>
      </c>
      <c r="FW1104" s="53">
        <v>256.5419</v>
      </c>
      <c r="FX1104" s="53">
        <v>1</v>
      </c>
    </row>
    <row r="1105" spans="1:180" x14ac:dyDescent="0.3">
      <c r="A1105" t="s">
        <v>174</v>
      </c>
      <c r="B1105" t="s">
        <v>253</v>
      </c>
      <c r="C1105" t="s">
        <v>0</v>
      </c>
      <c r="D1105" t="s">
        <v>248</v>
      </c>
      <c r="E1105" t="s">
        <v>190</v>
      </c>
      <c r="F1105" t="s">
        <v>241</v>
      </c>
      <c r="G1105" t="s">
        <v>243</v>
      </c>
      <c r="H1105" s="53">
        <v>1362</v>
      </c>
      <c r="I1105" s="53">
        <v>18.041080000000001</v>
      </c>
      <c r="J1105" s="53">
        <v>18.575078999999999</v>
      </c>
      <c r="K1105" s="53">
        <v>18.414376000000001</v>
      </c>
      <c r="L1105" s="53">
        <v>18.296099999999999</v>
      </c>
      <c r="M1105" s="53">
        <v>18.213318000000001</v>
      </c>
      <c r="N1105" s="53">
        <v>18.174745999999999</v>
      </c>
      <c r="O1105" s="53">
        <v>19.871662000000001</v>
      </c>
      <c r="P1105" s="53">
        <v>23.050815</v>
      </c>
      <c r="Q1105" s="53">
        <v>23.288021000000001</v>
      </c>
      <c r="R1105" s="53">
        <v>23.652287999999999</v>
      </c>
      <c r="S1105" s="53">
        <v>24.278725999999999</v>
      </c>
      <c r="T1105" s="53">
        <v>23.600259000000001</v>
      </c>
      <c r="U1105" s="53">
        <v>23.225245999999999</v>
      </c>
      <c r="V1105" s="53">
        <v>23.162307999999999</v>
      </c>
      <c r="W1105" s="53">
        <v>22.340491</v>
      </c>
      <c r="X1105" s="53">
        <v>21.923010999999999</v>
      </c>
      <c r="Y1105" s="53">
        <v>21.165220999999999</v>
      </c>
      <c r="Z1105" s="53">
        <v>19.822261999999998</v>
      </c>
      <c r="AA1105" s="53">
        <v>19.257971999999999</v>
      </c>
      <c r="AB1105" s="53">
        <v>19.199051999999998</v>
      </c>
      <c r="AC1105" s="53">
        <v>18.5349</v>
      </c>
      <c r="AD1105" s="53">
        <v>18.069123000000001</v>
      </c>
      <c r="AE1105" s="53">
        <v>17.476230999999999</v>
      </c>
      <c r="AF1105" s="53">
        <v>16.838187999999999</v>
      </c>
      <c r="AG1105" s="53">
        <v>-8.8903584000000002</v>
      </c>
      <c r="AH1105" s="53">
        <v>-7.7271898999999999</v>
      </c>
      <c r="AI1105" s="53">
        <v>-7.5626125999999996</v>
      </c>
      <c r="AJ1105" s="53">
        <v>-7.4251759000000002</v>
      </c>
      <c r="AK1105" s="53">
        <v>-7.2452706999999998</v>
      </c>
      <c r="AL1105" s="53">
        <v>-7.4506794000000003</v>
      </c>
      <c r="AM1105" s="53">
        <v>-7.2046476999999998</v>
      </c>
      <c r="AN1105" s="53">
        <v>-6.5354343999999998</v>
      </c>
      <c r="AO1105" s="53">
        <v>-6.9740637999999997</v>
      </c>
      <c r="AP1105" s="53">
        <v>-6.686566</v>
      </c>
      <c r="AQ1105" s="53">
        <v>-6.0640897999999996</v>
      </c>
      <c r="AR1105" s="53">
        <v>-6.3499435999999996</v>
      </c>
      <c r="AS1105" s="53">
        <v>-6.2937598000000001</v>
      </c>
      <c r="AT1105" s="53">
        <v>-6.2687875000000002</v>
      </c>
      <c r="AU1105" s="53">
        <v>-6.4636284000000002</v>
      </c>
      <c r="AV1105" s="53">
        <v>-6.236218</v>
      </c>
      <c r="AW1105" s="53">
        <v>-5.6667876000000001</v>
      </c>
      <c r="AX1105" s="53">
        <v>-5.4184596000000003</v>
      </c>
      <c r="AY1105" s="53">
        <v>-5.3990960000000001</v>
      </c>
      <c r="AZ1105" s="53">
        <v>-4.7868047999999996</v>
      </c>
      <c r="BA1105" s="53">
        <v>-5.2964583999999997</v>
      </c>
      <c r="BB1105" s="53">
        <v>-5.5869007999999996</v>
      </c>
      <c r="BC1105" s="53">
        <v>-5.7538629999999999</v>
      </c>
      <c r="BD1105" s="53">
        <v>-6.0763764</v>
      </c>
      <c r="BE1105" s="53">
        <v>-6.3692460000000004</v>
      </c>
      <c r="BF1105" s="53">
        <v>-5.3187544000000004</v>
      </c>
      <c r="BG1105" s="53">
        <v>-5.0955320999999998</v>
      </c>
      <c r="BH1105" s="53">
        <v>-4.9506057999999999</v>
      </c>
      <c r="BI1105" s="53">
        <v>-4.8079770999999996</v>
      </c>
      <c r="BJ1105" s="53">
        <v>-5.0558407000000001</v>
      </c>
      <c r="BK1105" s="53">
        <v>-4.7973017999999996</v>
      </c>
      <c r="BL1105" s="53">
        <v>-3.9433264000000001</v>
      </c>
      <c r="BM1105" s="53">
        <v>-4.4539361</v>
      </c>
      <c r="BN1105" s="53">
        <v>-4.1992815999999999</v>
      </c>
      <c r="BO1105" s="53">
        <v>-3.5767373</v>
      </c>
      <c r="BP1105" s="53">
        <v>-3.8907191999999999</v>
      </c>
      <c r="BQ1105" s="53">
        <v>-3.8295735</v>
      </c>
      <c r="BR1105" s="53">
        <v>-3.6926885</v>
      </c>
      <c r="BS1105" s="53">
        <v>-3.9172959000000001</v>
      </c>
      <c r="BT1105" s="53">
        <v>-3.5938699000000001</v>
      </c>
      <c r="BU1105" s="53">
        <v>-3.1370946000000002</v>
      </c>
      <c r="BV1105" s="53">
        <v>-2.9896104000000001</v>
      </c>
      <c r="BW1105" s="53">
        <v>-2.9485283999999998</v>
      </c>
      <c r="BX1105" s="53">
        <v>-2.3581750000000001</v>
      </c>
      <c r="BY1105" s="53">
        <v>-2.9676591000000001</v>
      </c>
      <c r="BZ1105" s="53">
        <v>-3.3274149999999998</v>
      </c>
      <c r="CA1105" s="53">
        <v>-3.5561710999999998</v>
      </c>
      <c r="CB1105" s="53">
        <v>-3.8948309999999999</v>
      </c>
      <c r="CC1105" s="53">
        <v>-4.6231304</v>
      </c>
      <c r="CD1105" s="53">
        <v>-3.6506788999999999</v>
      </c>
      <c r="CE1105" s="53">
        <v>-3.3868391</v>
      </c>
      <c r="CF1105" s="53">
        <v>-3.2367262999999999</v>
      </c>
      <c r="CG1105" s="53">
        <v>-3.1199157</v>
      </c>
      <c r="CH1105" s="53">
        <v>-3.3971835000000001</v>
      </c>
      <c r="CI1105" s="53">
        <v>-3.1299809000000001</v>
      </c>
      <c r="CJ1105" s="53">
        <v>-2.1480388000000001</v>
      </c>
      <c r="CK1105" s="53">
        <v>-2.7085032</v>
      </c>
      <c r="CL1105" s="53">
        <v>-2.4765967999999998</v>
      </c>
      <c r="CM1105" s="53">
        <v>-1.8540048</v>
      </c>
      <c r="CN1105" s="53">
        <v>-2.1874660000000001</v>
      </c>
      <c r="CO1105" s="53">
        <v>-2.1228853999999999</v>
      </c>
      <c r="CP1105" s="53">
        <v>-1.9084889</v>
      </c>
      <c r="CQ1105" s="53">
        <v>-2.1537128999999999</v>
      </c>
      <c r="CR1105" s="53">
        <v>-1.7637872999999999</v>
      </c>
      <c r="CS1105" s="53">
        <v>-1.3850369</v>
      </c>
      <c r="CT1105" s="53">
        <v>-1.3073971</v>
      </c>
      <c r="CU1105" s="53">
        <v>-1.2512736</v>
      </c>
      <c r="CV1105" s="53">
        <v>-0.67611328000000004</v>
      </c>
      <c r="CW1105" s="53">
        <v>-1.3547392</v>
      </c>
      <c r="CX1105" s="53">
        <v>-1.7625014999999999</v>
      </c>
      <c r="CY1105" s="53">
        <v>-2.0340557000000001</v>
      </c>
      <c r="CZ1105" s="53">
        <v>-2.3839003999999999</v>
      </c>
      <c r="DA1105" s="53">
        <v>-2.8770164999999999</v>
      </c>
      <c r="DB1105" s="53">
        <v>-1.9826035</v>
      </c>
      <c r="DC1105" s="53">
        <v>-1.6781461</v>
      </c>
      <c r="DD1105" s="53">
        <v>-1.5228467999999999</v>
      </c>
      <c r="DE1105" s="53">
        <v>-1.4318529</v>
      </c>
      <c r="DF1105" s="53">
        <v>-1.7385263</v>
      </c>
      <c r="DG1105" s="53">
        <v>-1.4626600000000001</v>
      </c>
      <c r="DH1105" s="53">
        <v>-0.35275242000000001</v>
      </c>
      <c r="DI1105" s="53">
        <v>-0.96306966000000005</v>
      </c>
      <c r="DJ1105" s="53">
        <v>-0.75391195</v>
      </c>
      <c r="DK1105" s="53">
        <v>-0.1312731</v>
      </c>
      <c r="DL1105" s="53">
        <v>-0.48421456000000002</v>
      </c>
      <c r="DM1105" s="53">
        <v>-0.41619778000000002</v>
      </c>
      <c r="DN1105" s="53">
        <v>-0.12429108</v>
      </c>
      <c r="DO1105" s="53">
        <v>-0.39013005000000001</v>
      </c>
      <c r="DP1105" s="53">
        <v>6.6295209999999993E-2</v>
      </c>
      <c r="DQ1105" s="53">
        <v>0.36702114000000002</v>
      </c>
      <c r="DR1105" s="53">
        <v>0.37481599999999998</v>
      </c>
      <c r="DS1105" s="53">
        <v>0.44598145</v>
      </c>
      <c r="DT1105" s="53">
        <v>1.0059484999999999</v>
      </c>
      <c r="DU1105" s="53">
        <v>0.25818004</v>
      </c>
      <c r="DV1105" s="53">
        <v>-0.19758875000000001</v>
      </c>
      <c r="DW1105" s="53">
        <v>-0.51194039000000002</v>
      </c>
      <c r="DX1105" s="53">
        <v>-0.87296859000000004</v>
      </c>
      <c r="DY1105" s="53">
        <v>-0.35590382999999998</v>
      </c>
      <c r="DZ1105" s="53">
        <v>0.42583352000000002</v>
      </c>
      <c r="EA1105" s="53">
        <v>0.78893469000000005</v>
      </c>
      <c r="EB1105" s="53">
        <v>0.95172310999999998</v>
      </c>
      <c r="EC1105" s="53">
        <v>1.0054405</v>
      </c>
      <c r="ED1105" s="53">
        <v>0.65631170999999999</v>
      </c>
      <c r="EE1105" s="53">
        <v>0.94468660999999998</v>
      </c>
      <c r="EF1105" s="53">
        <v>2.2393567999999999</v>
      </c>
      <c r="EG1105" s="53">
        <v>1.5570588000000001</v>
      </c>
      <c r="EH1105" s="53">
        <v>1.7333711000000001</v>
      </c>
      <c r="EI1105" s="53">
        <v>2.3560789</v>
      </c>
      <c r="EJ1105" s="53">
        <v>1.9750117</v>
      </c>
      <c r="EK1105" s="53">
        <v>2.0479889999999998</v>
      </c>
      <c r="EL1105" s="53">
        <v>2.4518084</v>
      </c>
      <c r="EM1105" s="53">
        <v>2.1562025999999999</v>
      </c>
      <c r="EN1105" s="53">
        <v>2.7086434000000001</v>
      </c>
      <c r="EO1105" s="53">
        <v>2.8967139</v>
      </c>
      <c r="EP1105" s="53">
        <v>2.8036647000000001</v>
      </c>
      <c r="EQ1105" s="53">
        <v>2.8965477000000002</v>
      </c>
      <c r="ER1105" s="53">
        <v>3.4345786</v>
      </c>
      <c r="ES1105" s="53">
        <v>2.5869787</v>
      </c>
      <c r="ET1105" s="53">
        <v>2.0618976999999998</v>
      </c>
      <c r="EU1105" s="53">
        <v>1.6857527999999999</v>
      </c>
      <c r="EV1105" s="53">
        <v>1.3085762000000001</v>
      </c>
      <c r="EW1105" s="53">
        <v>72.335099999999997</v>
      </c>
      <c r="EX1105" s="53">
        <v>70.671340000000001</v>
      </c>
      <c r="EY1105" s="53">
        <v>69.193190000000001</v>
      </c>
      <c r="EZ1105" s="53">
        <v>68.040790000000001</v>
      </c>
      <c r="FA1105" s="53">
        <v>67.010099999999994</v>
      </c>
      <c r="FB1105" s="53">
        <v>65.535960000000003</v>
      </c>
      <c r="FC1105" s="53">
        <v>64.144490000000005</v>
      </c>
      <c r="FD1105" s="53">
        <v>64.485860000000002</v>
      </c>
      <c r="FE1105" s="53">
        <v>67.557919999999996</v>
      </c>
      <c r="FF1105" s="53">
        <v>71.568669999999997</v>
      </c>
      <c r="FG1105" s="53">
        <v>75.842179999999999</v>
      </c>
      <c r="FH1105" s="53">
        <v>79.706670000000003</v>
      </c>
      <c r="FI1105" s="53">
        <v>83.360429999999994</v>
      </c>
      <c r="FJ1105" s="53">
        <v>86.092479999999995</v>
      </c>
      <c r="FK1105" s="53">
        <v>88.147400000000005</v>
      </c>
      <c r="FL1105" s="53">
        <v>88.994169999999997</v>
      </c>
      <c r="FM1105" s="53">
        <v>89.216769999999997</v>
      </c>
      <c r="FN1105" s="53">
        <v>88.545190000000005</v>
      </c>
      <c r="FO1105" s="53">
        <v>86.713040000000007</v>
      </c>
      <c r="FP1105" s="53">
        <v>83.704719999999995</v>
      </c>
      <c r="FQ1105" s="53">
        <v>80.790679999999995</v>
      </c>
      <c r="FR1105" s="53">
        <v>78.181460000000001</v>
      </c>
      <c r="FS1105" s="53">
        <v>76.227000000000004</v>
      </c>
      <c r="FT1105" s="53">
        <v>74.564520000000002</v>
      </c>
      <c r="FU1105" s="53">
        <v>2018</v>
      </c>
      <c r="FV1105" s="53">
        <v>36184.879999999997</v>
      </c>
      <c r="FW1105" s="53">
        <v>228.09649999999999</v>
      </c>
      <c r="FX1105" s="53">
        <v>1</v>
      </c>
    </row>
    <row r="1106" spans="1:180" x14ac:dyDescent="0.3">
      <c r="A1106" t="s">
        <v>174</v>
      </c>
      <c r="B1106" t="s">
        <v>253</v>
      </c>
      <c r="C1106" t="s">
        <v>0</v>
      </c>
      <c r="D1106" t="s">
        <v>248</v>
      </c>
      <c r="E1106" t="s">
        <v>190</v>
      </c>
      <c r="F1106" t="s">
        <v>229</v>
      </c>
      <c r="G1106" t="s">
        <v>243</v>
      </c>
      <c r="H1106" s="53">
        <v>86</v>
      </c>
      <c r="I1106" s="53">
        <v>0.69708966999999999</v>
      </c>
      <c r="J1106" s="53">
        <v>0.58120846999999998</v>
      </c>
      <c r="K1106" s="53">
        <v>0.53945812999999998</v>
      </c>
      <c r="L1106" s="53">
        <v>0.45013845000000002</v>
      </c>
      <c r="M1106" s="53">
        <v>0.34623935</v>
      </c>
      <c r="N1106" s="53">
        <v>0.52690479999999995</v>
      </c>
      <c r="O1106" s="53">
        <v>0.86334626000000003</v>
      </c>
      <c r="P1106" s="53">
        <v>1.3989077999999999</v>
      </c>
      <c r="Q1106" s="53">
        <v>1.7817893</v>
      </c>
      <c r="R1106" s="53">
        <v>1.8492364999999999</v>
      </c>
      <c r="S1106" s="53">
        <v>1.9314224</v>
      </c>
      <c r="T1106" s="53">
        <v>1.9688763</v>
      </c>
      <c r="U1106" s="53">
        <v>1.9658198</v>
      </c>
      <c r="V1106" s="53">
        <v>1.7331202000000001</v>
      </c>
      <c r="W1106" s="53">
        <v>1.6155126</v>
      </c>
      <c r="X1106" s="53">
        <v>1.2604762</v>
      </c>
      <c r="Y1106" s="53">
        <v>1.4017321</v>
      </c>
      <c r="Z1106" s="53">
        <v>1.3401793</v>
      </c>
      <c r="AA1106" s="53">
        <v>1.1903036</v>
      </c>
      <c r="AB1106" s="53">
        <v>0.96569141999999997</v>
      </c>
      <c r="AC1106" s="53">
        <v>0.80363817999999998</v>
      </c>
      <c r="AD1106" s="53">
        <v>0.71415207999999997</v>
      </c>
      <c r="AE1106" s="53">
        <v>0.74940907000000001</v>
      </c>
      <c r="AF1106" s="53">
        <v>0.64863203999999997</v>
      </c>
      <c r="AG1106" s="53">
        <v>-0.84146995999999996</v>
      </c>
      <c r="AH1106" s="53">
        <v>-0.76396182000000001</v>
      </c>
      <c r="AI1106" s="53">
        <v>-0.66784443999999998</v>
      </c>
      <c r="AJ1106" s="53">
        <v>-0.68842020000000004</v>
      </c>
      <c r="AK1106" s="53">
        <v>-0.80149840999999999</v>
      </c>
      <c r="AL1106" s="53">
        <v>-0.69761342000000004</v>
      </c>
      <c r="AM1106" s="53">
        <v>-0.83481284</v>
      </c>
      <c r="AN1106" s="53">
        <v>-1.16933</v>
      </c>
      <c r="AO1106" s="53">
        <v>-1.0679626</v>
      </c>
      <c r="AP1106" s="53">
        <v>-0.98112670000000002</v>
      </c>
      <c r="AQ1106" s="53">
        <v>-0.81224324999999997</v>
      </c>
      <c r="AR1106" s="53">
        <v>-0.60639803999999997</v>
      </c>
      <c r="AS1106" s="53">
        <v>-0.39217753999999999</v>
      </c>
      <c r="AT1106" s="53">
        <v>-0.41558107</v>
      </c>
      <c r="AU1106" s="53">
        <v>-0.41798632000000002</v>
      </c>
      <c r="AV1106" s="53">
        <v>-0.60498945000000004</v>
      </c>
      <c r="AW1106" s="53">
        <v>-0.38862738000000002</v>
      </c>
      <c r="AX1106" s="53">
        <v>-0.40224779999999999</v>
      </c>
      <c r="AY1106" s="53">
        <v>-0.50600714000000002</v>
      </c>
      <c r="AZ1106" s="53">
        <v>-0.60033641999999998</v>
      </c>
      <c r="BA1106" s="53">
        <v>-0.55751375000000003</v>
      </c>
      <c r="BB1106" s="53">
        <v>-0.60591927999999995</v>
      </c>
      <c r="BC1106" s="53">
        <v>-0.54118398000000001</v>
      </c>
      <c r="BD1106" s="53">
        <v>-0.55884020999999995</v>
      </c>
      <c r="BE1106" s="53">
        <v>-0.61109519999999995</v>
      </c>
      <c r="BF1106" s="53">
        <v>-0.54922351999999997</v>
      </c>
      <c r="BG1106" s="53">
        <v>-0.47923534000000001</v>
      </c>
      <c r="BH1106" s="53">
        <v>-0.49391562999999999</v>
      </c>
      <c r="BI1106" s="53">
        <v>-0.59026195000000004</v>
      </c>
      <c r="BJ1106" s="53">
        <v>-0.48114773</v>
      </c>
      <c r="BK1106" s="53">
        <v>-0.57712553</v>
      </c>
      <c r="BL1106" s="53">
        <v>-0.88749334000000002</v>
      </c>
      <c r="BM1106" s="53">
        <v>-0.79242884999999996</v>
      </c>
      <c r="BN1106" s="53">
        <v>-0.74778814999999998</v>
      </c>
      <c r="BO1106" s="53">
        <v>-0.60589760999999998</v>
      </c>
      <c r="BP1106" s="53">
        <v>-0.42719742999999999</v>
      </c>
      <c r="BQ1106" s="53">
        <v>-0.21655083999999999</v>
      </c>
      <c r="BR1106" s="53">
        <v>-0.24853818999999999</v>
      </c>
      <c r="BS1106" s="53">
        <v>-0.25704539999999998</v>
      </c>
      <c r="BT1106" s="53">
        <v>-0.42617961999999998</v>
      </c>
      <c r="BU1106" s="53">
        <v>-0.21936536000000001</v>
      </c>
      <c r="BV1106" s="53">
        <v>-0.22371394999999999</v>
      </c>
      <c r="BW1106" s="53">
        <v>-0.25999528999999999</v>
      </c>
      <c r="BX1106" s="53">
        <v>-0.35459923999999998</v>
      </c>
      <c r="BY1106" s="53">
        <v>-0.36040115</v>
      </c>
      <c r="BZ1106" s="53">
        <v>-0.41898013000000001</v>
      </c>
      <c r="CA1106" s="53">
        <v>-0.35478449000000001</v>
      </c>
      <c r="CB1106" s="53">
        <v>-0.39610206999999997</v>
      </c>
      <c r="CC1106" s="53">
        <v>-0.45153833999999998</v>
      </c>
      <c r="CD1106" s="53">
        <v>-0.40049632000000002</v>
      </c>
      <c r="CE1106" s="53">
        <v>-0.34860521</v>
      </c>
      <c r="CF1106" s="53">
        <v>-0.35920238999999998</v>
      </c>
      <c r="CG1106" s="53">
        <v>-0.44396021000000002</v>
      </c>
      <c r="CH1106" s="53">
        <v>-0.33122426999999999</v>
      </c>
      <c r="CI1106" s="53">
        <v>-0.39865204999999998</v>
      </c>
      <c r="CJ1106" s="53">
        <v>-0.69229423999999995</v>
      </c>
      <c r="CK1106" s="53">
        <v>-0.60159503000000003</v>
      </c>
      <c r="CL1106" s="53">
        <v>-0.58617874999999997</v>
      </c>
      <c r="CM1106" s="53">
        <v>-0.46298324000000002</v>
      </c>
      <c r="CN1106" s="53">
        <v>-0.30308378000000002</v>
      </c>
      <c r="CO1106" s="53">
        <v>-9.4912270000000007E-2</v>
      </c>
      <c r="CP1106" s="53">
        <v>-0.13284488999999999</v>
      </c>
      <c r="CQ1106" s="53">
        <v>-0.14557822000000001</v>
      </c>
      <c r="CR1106" s="53">
        <v>-0.30233643999999998</v>
      </c>
      <c r="CS1106" s="53">
        <v>-0.10213506</v>
      </c>
      <c r="CT1106" s="53">
        <v>-0.10006186</v>
      </c>
      <c r="CU1106" s="53">
        <v>-8.9608300000000002E-2</v>
      </c>
      <c r="CV1106" s="53">
        <v>-0.18440239999999999</v>
      </c>
      <c r="CW1106" s="53">
        <v>-0.22388147999999999</v>
      </c>
      <c r="CX1106" s="53">
        <v>-0.28950670000000001</v>
      </c>
      <c r="CY1106" s="53">
        <v>-0.22568473</v>
      </c>
      <c r="CZ1106" s="53">
        <v>-0.28339012000000002</v>
      </c>
      <c r="DA1106" s="53">
        <v>-0.29198151999999999</v>
      </c>
      <c r="DB1106" s="53">
        <v>-0.25176921000000002</v>
      </c>
      <c r="DC1106" s="53">
        <v>-0.21797517</v>
      </c>
      <c r="DD1106" s="53">
        <v>-0.22448907000000001</v>
      </c>
      <c r="DE1106" s="53">
        <v>-0.29765847000000001</v>
      </c>
      <c r="DF1106" s="53">
        <v>-0.18130072999999999</v>
      </c>
      <c r="DG1106" s="53">
        <v>-0.22017858000000001</v>
      </c>
      <c r="DH1106" s="53">
        <v>-0.49709513999999999</v>
      </c>
      <c r="DI1106" s="53">
        <v>-0.41076119999999999</v>
      </c>
      <c r="DJ1106" s="53">
        <v>-0.42456936000000001</v>
      </c>
      <c r="DK1106" s="53">
        <v>-0.32006895000000002</v>
      </c>
      <c r="DL1106" s="53">
        <v>-0.17896996000000001</v>
      </c>
      <c r="DM1106" s="53">
        <v>2.6726260000000002E-2</v>
      </c>
      <c r="DN1106" s="53">
        <v>-1.7151489999999998E-2</v>
      </c>
      <c r="DO1106" s="53">
        <v>-3.4110979999999999E-2</v>
      </c>
      <c r="DP1106" s="53">
        <v>-0.17849334</v>
      </c>
      <c r="DQ1106" s="53">
        <v>1.5095280000000001E-2</v>
      </c>
      <c r="DR1106" s="53">
        <v>2.3590139999999999E-2</v>
      </c>
      <c r="DS1106" s="53">
        <v>8.0778749999999996E-2</v>
      </c>
      <c r="DT1106" s="53">
        <v>-1.4205560000000001E-2</v>
      </c>
      <c r="DU1106" s="53">
        <v>-8.7361900000000006E-2</v>
      </c>
      <c r="DV1106" s="53">
        <v>-0.16003318999999999</v>
      </c>
      <c r="DW1106" s="53">
        <v>-9.6584970000000006E-2</v>
      </c>
      <c r="DX1106" s="53">
        <v>-0.17067818000000001</v>
      </c>
      <c r="DY1106" s="53">
        <v>-6.1606769999999998E-2</v>
      </c>
      <c r="DZ1106" s="53">
        <v>-3.7030880000000002E-2</v>
      </c>
      <c r="EA1106" s="53">
        <v>-2.9366079999999999E-2</v>
      </c>
      <c r="EB1106" s="53">
        <v>-2.998454E-2</v>
      </c>
      <c r="EC1106" s="53">
        <v>-8.6421919999999999E-2</v>
      </c>
      <c r="ED1106" s="53">
        <v>3.5164929999999997E-2</v>
      </c>
      <c r="EE1106" s="53">
        <v>3.7508699999999999E-2</v>
      </c>
      <c r="EF1106" s="53">
        <v>-0.21525859999999999</v>
      </c>
      <c r="EG1106" s="53">
        <v>-0.13522743000000001</v>
      </c>
      <c r="EH1106" s="53">
        <v>-0.19123106000000001</v>
      </c>
      <c r="EI1106" s="53">
        <v>-0.1137233</v>
      </c>
      <c r="EJ1106" s="53">
        <v>2.3055999999999999E-4</v>
      </c>
      <c r="EK1106" s="53">
        <v>0.20235301</v>
      </c>
      <c r="EL1106" s="53">
        <v>0.14989137999999999</v>
      </c>
      <c r="EM1106" s="53">
        <v>0.12682995999999999</v>
      </c>
      <c r="EN1106" s="53">
        <v>3.1649E-4</v>
      </c>
      <c r="EO1106" s="53">
        <v>0.18435725</v>
      </c>
      <c r="EP1106" s="53">
        <v>0.20212399</v>
      </c>
      <c r="EQ1106" s="53">
        <v>0.32679054000000002</v>
      </c>
      <c r="ER1106" s="53">
        <v>0.23153161</v>
      </c>
      <c r="ES1106" s="53">
        <v>0.10975071</v>
      </c>
      <c r="ET1106" s="53">
        <v>2.6905930000000002E-2</v>
      </c>
      <c r="EU1106" s="53">
        <v>8.9814530000000004E-2</v>
      </c>
      <c r="EV1106" s="53">
        <v>-7.9400700000000005E-3</v>
      </c>
      <c r="EW1106" s="53">
        <v>59.041670000000003</v>
      </c>
      <c r="EX1106" s="53">
        <v>58.49342</v>
      </c>
      <c r="EY1106" s="53">
        <v>58.067979999999999</v>
      </c>
      <c r="EZ1106" s="53">
        <v>57.59357</v>
      </c>
      <c r="FA1106" s="53">
        <v>57.203220000000002</v>
      </c>
      <c r="FB1106" s="53">
        <v>56.885959999999997</v>
      </c>
      <c r="FC1106" s="53">
        <v>56.600149999999999</v>
      </c>
      <c r="FD1106" s="53">
        <v>57.233919999999998</v>
      </c>
      <c r="FE1106" s="53">
        <v>59.350149999999999</v>
      </c>
      <c r="FF1106" s="53">
        <v>62.313589999999998</v>
      </c>
      <c r="FG1106" s="53">
        <v>66.490489999999994</v>
      </c>
      <c r="FH1106" s="53">
        <v>70.223690000000005</v>
      </c>
      <c r="FI1106" s="53">
        <v>72.278509999999997</v>
      </c>
      <c r="FJ1106" s="53">
        <v>72.929820000000007</v>
      </c>
      <c r="FK1106" s="53">
        <v>73.290940000000006</v>
      </c>
      <c r="FL1106" s="53">
        <v>73.053359999999998</v>
      </c>
      <c r="FM1106" s="53">
        <v>72.339179999999999</v>
      </c>
      <c r="FN1106" s="53">
        <v>70.874269999999996</v>
      </c>
      <c r="FO1106" s="53">
        <v>68.095029999999994</v>
      </c>
      <c r="FP1106" s="53">
        <v>64.682749999999999</v>
      </c>
      <c r="FQ1106" s="53">
        <v>62.700290000000003</v>
      </c>
      <c r="FR1106" s="53">
        <v>61.654240000000001</v>
      </c>
      <c r="FS1106" s="53">
        <v>60.877929999999999</v>
      </c>
      <c r="FT1106" s="53">
        <v>60.169589999999999</v>
      </c>
      <c r="FU1106" s="53">
        <v>76</v>
      </c>
      <c r="FV1106" s="53">
        <v>1544.9490000000001</v>
      </c>
      <c r="FW1106" s="53">
        <v>127.0598</v>
      </c>
      <c r="FX1106" s="53">
        <v>1</v>
      </c>
    </row>
    <row r="1107" spans="1:180" x14ac:dyDescent="0.3">
      <c r="A1107" t="s">
        <v>174</v>
      </c>
      <c r="B1107" t="s">
        <v>253</v>
      </c>
      <c r="C1107" t="s">
        <v>0</v>
      </c>
      <c r="D1107" t="s">
        <v>227</v>
      </c>
      <c r="E1107" t="s">
        <v>189</v>
      </c>
      <c r="F1107" t="s">
        <v>229</v>
      </c>
      <c r="G1107" t="s">
        <v>243</v>
      </c>
      <c r="H1107" s="53">
        <v>86</v>
      </c>
      <c r="I1107" s="53">
        <v>1.2243553</v>
      </c>
      <c r="J1107" s="53">
        <v>1.0665152</v>
      </c>
      <c r="K1107" s="53">
        <v>1.0220644000000001</v>
      </c>
      <c r="L1107" s="53">
        <v>0.89764736000000001</v>
      </c>
      <c r="M1107" s="53">
        <v>0.72313607000000002</v>
      </c>
      <c r="N1107" s="53">
        <v>0.89351764</v>
      </c>
      <c r="O1107" s="53">
        <v>1.7156397999999999</v>
      </c>
      <c r="P1107" s="53">
        <v>2.7560815999999999</v>
      </c>
      <c r="Q1107" s="53">
        <v>2.9068567999999999</v>
      </c>
      <c r="R1107" s="53">
        <v>2.8119257000000002</v>
      </c>
      <c r="S1107" s="53">
        <v>2.8195228999999999</v>
      </c>
      <c r="T1107" s="53">
        <v>2.7100062</v>
      </c>
      <c r="U1107" s="53">
        <v>2.5259782</v>
      </c>
      <c r="V1107" s="53">
        <v>2.5192701999999998</v>
      </c>
      <c r="W1107" s="53">
        <v>2.5059979000000001</v>
      </c>
      <c r="X1107" s="53">
        <v>2.6060872000000002</v>
      </c>
      <c r="Y1107" s="53">
        <v>2.7074348000000001</v>
      </c>
      <c r="Z1107" s="53">
        <v>2.9411966</v>
      </c>
      <c r="AA1107" s="53">
        <v>2.9282303000000001</v>
      </c>
      <c r="AB1107" s="53">
        <v>2.7970993000000002</v>
      </c>
      <c r="AC1107" s="53">
        <v>2.3992855999999998</v>
      </c>
      <c r="AD1107" s="53">
        <v>2.1890000999999999</v>
      </c>
      <c r="AE1107" s="53">
        <v>2.0322659999999999</v>
      </c>
      <c r="AF1107" s="53">
        <v>1.8245579000000001</v>
      </c>
      <c r="AG1107" s="53">
        <v>-0.62031893000000005</v>
      </c>
      <c r="AH1107" s="53">
        <v>-0.56814377999999999</v>
      </c>
      <c r="AI1107" s="53">
        <v>-0.49404557999999998</v>
      </c>
      <c r="AJ1107" s="53">
        <v>-0.53035167999999999</v>
      </c>
      <c r="AK1107" s="53">
        <v>-0.72870800999999996</v>
      </c>
      <c r="AL1107" s="53">
        <v>-0.69284696000000001</v>
      </c>
      <c r="AM1107" s="53">
        <v>-0.66452792999999999</v>
      </c>
      <c r="AN1107" s="53">
        <v>-0.80296754999999997</v>
      </c>
      <c r="AO1107" s="53">
        <v>-0.93492319999999995</v>
      </c>
      <c r="AP1107" s="53">
        <v>-0.98039741999999996</v>
      </c>
      <c r="AQ1107" s="53">
        <v>-0.81492198000000005</v>
      </c>
      <c r="AR1107" s="53">
        <v>-0.67800464999999999</v>
      </c>
      <c r="AS1107" s="53">
        <v>-0.71997376999999996</v>
      </c>
      <c r="AT1107" s="53">
        <v>-0.55537888000000002</v>
      </c>
      <c r="AU1107" s="53">
        <v>-0.44140326000000002</v>
      </c>
      <c r="AV1107" s="53">
        <v>-0.26738054</v>
      </c>
      <c r="AW1107" s="53">
        <v>-0.12486220000000001</v>
      </c>
      <c r="AX1107" s="53">
        <v>9.4158989999999998E-2</v>
      </c>
      <c r="AY1107" s="53">
        <v>0.15299581000000001</v>
      </c>
      <c r="AZ1107" s="53">
        <v>0.11690917000000001</v>
      </c>
      <c r="BA1107" s="53">
        <v>-0.18180589</v>
      </c>
      <c r="BB1107" s="53">
        <v>-0.3131893</v>
      </c>
      <c r="BC1107" s="53">
        <v>-0.35419606999999997</v>
      </c>
      <c r="BD1107" s="53">
        <v>-0.40964862000000002</v>
      </c>
      <c r="BE1107" s="53">
        <v>-0.37078179</v>
      </c>
      <c r="BF1107" s="53">
        <v>-0.35829362999999997</v>
      </c>
      <c r="BG1107" s="53">
        <v>-0.29005400999999997</v>
      </c>
      <c r="BH1107" s="53">
        <v>-0.29982318000000002</v>
      </c>
      <c r="BI1107" s="53">
        <v>-0.46250481999999998</v>
      </c>
      <c r="BJ1107" s="53">
        <v>-0.41776392000000001</v>
      </c>
      <c r="BK1107" s="53">
        <v>-0.36613648999999998</v>
      </c>
      <c r="BL1107" s="53">
        <v>-0.44761571999999999</v>
      </c>
      <c r="BM1107" s="53">
        <v>-0.54667911999999996</v>
      </c>
      <c r="BN1107" s="53">
        <v>-0.60148692000000004</v>
      </c>
      <c r="BO1107" s="53">
        <v>-0.48957856</v>
      </c>
      <c r="BP1107" s="53">
        <v>-0.41235916</v>
      </c>
      <c r="BQ1107" s="53">
        <v>-0.45346519000000002</v>
      </c>
      <c r="BR1107" s="53">
        <v>-0.30059580000000002</v>
      </c>
      <c r="BS1107" s="53">
        <v>-0.19349647</v>
      </c>
      <c r="BT1107" s="53">
        <v>-6.099682E-2</v>
      </c>
      <c r="BU1107" s="53">
        <v>5.5469440000000002E-2</v>
      </c>
      <c r="BV1107" s="53">
        <v>0.28491946000000001</v>
      </c>
      <c r="BW1107" s="53">
        <v>0.37451762</v>
      </c>
      <c r="BX1107" s="53">
        <v>0.36035581999999999</v>
      </c>
      <c r="BY1107" s="53">
        <v>5.1330809999999998E-2</v>
      </c>
      <c r="BZ1107" s="53">
        <v>-0.10088772</v>
      </c>
      <c r="CA1107" s="53">
        <v>-0.14705741999999999</v>
      </c>
      <c r="CB1107" s="53">
        <v>-0.19579070000000001</v>
      </c>
      <c r="CC1107" s="53">
        <v>-0.19795308</v>
      </c>
      <c r="CD1107" s="53">
        <v>-0.21295207999999999</v>
      </c>
      <c r="CE1107" s="53">
        <v>-0.14877011000000001</v>
      </c>
      <c r="CF1107" s="53">
        <v>-0.14015987999999999</v>
      </c>
      <c r="CG1107" s="53">
        <v>-0.27813336999999999</v>
      </c>
      <c r="CH1107" s="53">
        <v>-0.22724227</v>
      </c>
      <c r="CI1107" s="53">
        <v>-0.15947143</v>
      </c>
      <c r="CJ1107" s="53">
        <v>-0.20150006000000001</v>
      </c>
      <c r="CK1107" s="53">
        <v>-0.27778232000000003</v>
      </c>
      <c r="CL1107" s="53">
        <v>-0.33905474000000002</v>
      </c>
      <c r="CM1107" s="53">
        <v>-0.26424678000000001</v>
      </c>
      <c r="CN1107" s="53">
        <v>-0.22837394999999999</v>
      </c>
      <c r="CO1107" s="53">
        <v>-0.26888226999999998</v>
      </c>
      <c r="CP1107" s="53">
        <v>-0.12413378</v>
      </c>
      <c r="CQ1107" s="53">
        <v>-2.1797009999999999E-2</v>
      </c>
      <c r="CR1107" s="53">
        <v>8.1943940000000007E-2</v>
      </c>
      <c r="CS1107" s="53">
        <v>0.18036659999999999</v>
      </c>
      <c r="CT1107" s="53">
        <v>0.41703962999999999</v>
      </c>
      <c r="CU1107" s="53">
        <v>0.52794299</v>
      </c>
      <c r="CV1107" s="53">
        <v>0.52896631000000005</v>
      </c>
      <c r="CW1107" s="53">
        <v>0.21280064000000001</v>
      </c>
      <c r="CX1107" s="53">
        <v>4.6151650000000002E-2</v>
      </c>
      <c r="CY1107" s="53">
        <v>-3.5938300000000001E-3</v>
      </c>
      <c r="CZ1107" s="53">
        <v>-4.7673399999999998E-2</v>
      </c>
      <c r="DA1107" s="53">
        <v>-2.512441E-2</v>
      </c>
      <c r="DB1107" s="53">
        <v>-6.7610580000000003E-2</v>
      </c>
      <c r="DC1107" s="53">
        <v>-7.4862100000000001E-3</v>
      </c>
      <c r="DD1107" s="53">
        <v>1.9503449999999999E-2</v>
      </c>
      <c r="DE1107" s="53">
        <v>-9.3761839999999999E-2</v>
      </c>
      <c r="DF1107" s="53">
        <v>-3.6720580000000003E-2</v>
      </c>
      <c r="DG1107" s="53">
        <v>4.7193539999999999E-2</v>
      </c>
      <c r="DH1107" s="53">
        <v>4.4615549999999997E-2</v>
      </c>
      <c r="DI1107" s="53">
        <v>-8.8854899999999994E-3</v>
      </c>
      <c r="DJ1107" s="53">
        <v>-7.6622560000000006E-2</v>
      </c>
      <c r="DK1107" s="53">
        <v>-3.8915020000000002E-2</v>
      </c>
      <c r="DL1107" s="53">
        <v>-4.438872E-2</v>
      </c>
      <c r="DM1107" s="53">
        <v>-8.4299269999999996E-2</v>
      </c>
      <c r="DN1107" s="53">
        <v>5.2328260000000001E-2</v>
      </c>
      <c r="DO1107" s="53">
        <v>0.14990247000000001</v>
      </c>
      <c r="DP1107" s="53">
        <v>0.22488467000000001</v>
      </c>
      <c r="DQ1107" s="53">
        <v>0.30526371000000002</v>
      </c>
      <c r="DR1107" s="53">
        <v>0.54915979000000004</v>
      </c>
      <c r="DS1107" s="53">
        <v>0.68136828000000005</v>
      </c>
      <c r="DT1107" s="53">
        <v>0.69757670000000005</v>
      </c>
      <c r="DU1107" s="53">
        <v>0.37427044999999998</v>
      </c>
      <c r="DV1107" s="53">
        <v>0.19319109000000001</v>
      </c>
      <c r="DW1107" s="53">
        <v>0.13986979999999999</v>
      </c>
      <c r="DX1107" s="53">
        <v>0.10044387</v>
      </c>
      <c r="DY1107" s="53">
        <v>0.22441279</v>
      </c>
      <c r="DZ1107" s="53">
        <v>0.14223953</v>
      </c>
      <c r="EA1107" s="53">
        <v>0.19650527000000001</v>
      </c>
      <c r="EB1107" s="53">
        <v>0.25003193000000001</v>
      </c>
      <c r="EC1107" s="53">
        <v>0.17244127000000001</v>
      </c>
      <c r="ED1107" s="53">
        <v>0.2383625</v>
      </c>
      <c r="EE1107" s="53">
        <v>0.34558497999999999</v>
      </c>
      <c r="EF1107" s="53">
        <v>0.39996742000000002</v>
      </c>
      <c r="EG1107" s="53">
        <v>0.37935880999999999</v>
      </c>
      <c r="EH1107" s="53">
        <v>0.30228785000000002</v>
      </c>
      <c r="EI1107" s="53">
        <v>0.28642833000000001</v>
      </c>
      <c r="EJ1107" s="53">
        <v>0.22125676</v>
      </c>
      <c r="EK1107" s="53">
        <v>0.18220923</v>
      </c>
      <c r="EL1107" s="53">
        <v>0.30711142000000002</v>
      </c>
      <c r="EM1107" s="53">
        <v>0.39780925</v>
      </c>
      <c r="EN1107" s="53">
        <v>0.43126840999999999</v>
      </c>
      <c r="EO1107" s="53">
        <v>0.48559539000000002</v>
      </c>
      <c r="EP1107" s="53">
        <v>0.73992026</v>
      </c>
      <c r="EQ1107" s="53">
        <v>0.90288992000000001</v>
      </c>
      <c r="ER1107" s="53">
        <v>0.94102317999999996</v>
      </c>
      <c r="ES1107" s="53">
        <v>0.60740715999999995</v>
      </c>
      <c r="ET1107" s="53">
        <v>0.40549267</v>
      </c>
      <c r="EU1107" s="53">
        <v>0.34700845000000002</v>
      </c>
      <c r="EV1107" s="53">
        <v>0.31430179000000003</v>
      </c>
      <c r="EW1107" s="53">
        <v>60.023919999999997</v>
      </c>
      <c r="EX1107" s="53">
        <v>59.488340000000001</v>
      </c>
      <c r="EY1107" s="53">
        <v>59.182119999999998</v>
      </c>
      <c r="EZ1107" s="53">
        <v>58.8765</v>
      </c>
      <c r="FA1107" s="53">
        <v>58.55921</v>
      </c>
      <c r="FB1107" s="53">
        <v>58.369619999999998</v>
      </c>
      <c r="FC1107" s="53">
        <v>58.249400000000001</v>
      </c>
      <c r="FD1107" s="53">
        <v>58.811</v>
      </c>
      <c r="FE1107" s="53">
        <v>60.680619999999998</v>
      </c>
      <c r="FF1107" s="53">
        <v>63.105559999999997</v>
      </c>
      <c r="FG1107" s="53">
        <v>66.05592</v>
      </c>
      <c r="FH1107" s="53">
        <v>68.886359999999996</v>
      </c>
      <c r="FI1107" s="53">
        <v>70.853769999999997</v>
      </c>
      <c r="FJ1107" s="53">
        <v>72.170159999999996</v>
      </c>
      <c r="FK1107" s="53">
        <v>72.694379999999995</v>
      </c>
      <c r="FL1107" s="53">
        <v>72.655199999999994</v>
      </c>
      <c r="FM1107" s="53">
        <v>71.893540000000002</v>
      </c>
      <c r="FN1107" s="53">
        <v>70.483249999999998</v>
      </c>
      <c r="FO1107" s="53">
        <v>68.454250000000002</v>
      </c>
      <c r="FP1107" s="53">
        <v>65.726380000000006</v>
      </c>
      <c r="FQ1107" s="53">
        <v>63.555320000000002</v>
      </c>
      <c r="FR1107" s="53">
        <v>62.314</v>
      </c>
      <c r="FS1107" s="53">
        <v>61.494619999999998</v>
      </c>
      <c r="FT1107" s="53">
        <v>60.753889999999998</v>
      </c>
      <c r="FU1107" s="53">
        <v>76</v>
      </c>
      <c r="FV1107" s="53">
        <v>1800.547</v>
      </c>
      <c r="FW1107" s="53">
        <v>129.46530000000001</v>
      </c>
      <c r="FX1107" s="53">
        <v>1</v>
      </c>
    </row>
    <row r="1108" spans="1:180" x14ac:dyDescent="0.3">
      <c r="A1108" t="s">
        <v>174</v>
      </c>
      <c r="B1108" t="s">
        <v>253</v>
      </c>
      <c r="C1108" t="s">
        <v>0</v>
      </c>
      <c r="D1108" t="s">
        <v>227</v>
      </c>
      <c r="E1108" t="s">
        <v>187</v>
      </c>
      <c r="F1108" t="s">
        <v>229</v>
      </c>
      <c r="G1108" t="s">
        <v>243</v>
      </c>
      <c r="H1108" s="53">
        <v>86</v>
      </c>
      <c r="I1108" s="53">
        <v>2.0492078999999999</v>
      </c>
      <c r="J1108" s="53">
        <v>1.7947727</v>
      </c>
      <c r="K1108" s="53">
        <v>1.6080074</v>
      </c>
      <c r="L1108" s="53">
        <v>1.5126454</v>
      </c>
      <c r="M1108" s="53">
        <v>1.4993833000000001</v>
      </c>
      <c r="N1108" s="53">
        <v>1.6181768999999999</v>
      </c>
      <c r="O1108" s="53">
        <v>2.6023711999999999</v>
      </c>
      <c r="P1108" s="53">
        <v>3.4645324</v>
      </c>
      <c r="Q1108" s="53">
        <v>3.7128367</v>
      </c>
      <c r="R1108" s="53">
        <v>3.6986338000000001</v>
      </c>
      <c r="S1108" s="53">
        <v>3.6576832000000001</v>
      </c>
      <c r="T1108" s="53">
        <v>3.4769146000000002</v>
      </c>
      <c r="U1108" s="53">
        <v>3.1660883000000002</v>
      </c>
      <c r="V1108" s="53">
        <v>3.0064774000000001</v>
      </c>
      <c r="W1108" s="53">
        <v>2.9262188</v>
      </c>
      <c r="X1108" s="53">
        <v>2.9676931999999998</v>
      </c>
      <c r="Y1108" s="53">
        <v>3.0981405</v>
      </c>
      <c r="Z1108" s="53">
        <v>3.2952775000000001</v>
      </c>
      <c r="AA1108" s="53">
        <v>3.2232791000000001</v>
      </c>
      <c r="AB1108" s="53">
        <v>3.2984672000000002</v>
      </c>
      <c r="AC1108" s="53">
        <v>2.9626001999999998</v>
      </c>
      <c r="AD1108" s="53">
        <v>2.8272878000000001</v>
      </c>
      <c r="AE1108" s="53">
        <v>2.631084</v>
      </c>
      <c r="AF1108" s="53">
        <v>2.4850612000000001</v>
      </c>
      <c r="AG1108" s="53">
        <v>1.2776239999999999E-2</v>
      </c>
      <c r="AH1108" s="53">
        <v>-0.10670810999999999</v>
      </c>
      <c r="AI1108" s="53">
        <v>-0.22048430999999999</v>
      </c>
      <c r="AJ1108" s="53">
        <v>-0.14999457999999999</v>
      </c>
      <c r="AK1108" s="53">
        <v>-0.11728421999999999</v>
      </c>
      <c r="AL1108" s="53">
        <v>-0.17024268000000001</v>
      </c>
      <c r="AM1108" s="53">
        <v>0.12230352</v>
      </c>
      <c r="AN1108" s="53">
        <v>-0.10057054999999999</v>
      </c>
      <c r="AO1108" s="53">
        <v>-0.15390963999999999</v>
      </c>
      <c r="AP1108" s="53">
        <v>-0.18171335999999999</v>
      </c>
      <c r="AQ1108" s="53">
        <v>-0.21240924999999999</v>
      </c>
      <c r="AR1108" s="53">
        <v>-0.21195559999999999</v>
      </c>
      <c r="AS1108" s="53">
        <v>-0.34442689999999998</v>
      </c>
      <c r="AT1108" s="53">
        <v>-0.35955878000000002</v>
      </c>
      <c r="AU1108" s="53">
        <v>-0.25138849000000002</v>
      </c>
      <c r="AV1108" s="53">
        <v>-0.26403754000000002</v>
      </c>
      <c r="AW1108" s="53">
        <v>-0.25241102999999998</v>
      </c>
      <c r="AX1108" s="53">
        <v>-0.10958532999999999</v>
      </c>
      <c r="AY1108" s="53">
        <v>-3.1804359999999997E-2</v>
      </c>
      <c r="AZ1108" s="53">
        <v>0.29461080000000001</v>
      </c>
      <c r="BA1108" s="53">
        <v>0.1300695</v>
      </c>
      <c r="BB1108" s="53">
        <v>5.8948420000000001E-2</v>
      </c>
      <c r="BC1108" s="53">
        <v>-4.179596E-2</v>
      </c>
      <c r="BD1108" s="53">
        <v>-1.52356E-3</v>
      </c>
      <c r="BE1108" s="53">
        <v>0.33837379000000001</v>
      </c>
      <c r="BF1108" s="53">
        <v>0.21091070000000001</v>
      </c>
      <c r="BG1108" s="53">
        <v>0.10176741</v>
      </c>
      <c r="BH1108" s="53">
        <v>0.14043817</v>
      </c>
      <c r="BI1108" s="53">
        <v>0.18614743</v>
      </c>
      <c r="BJ1108" s="53">
        <v>0.1154501</v>
      </c>
      <c r="BK1108" s="53">
        <v>0.39690495999999997</v>
      </c>
      <c r="BL1108" s="53">
        <v>0.17319686000000001</v>
      </c>
      <c r="BM1108" s="53">
        <v>0.13483811000000001</v>
      </c>
      <c r="BN1108" s="53">
        <v>0.14034495</v>
      </c>
      <c r="BO1108" s="53">
        <v>9.6670710000000007E-2</v>
      </c>
      <c r="BP1108" s="53">
        <v>7.9410590000000003E-2</v>
      </c>
      <c r="BQ1108" s="53">
        <v>-6.2899350000000007E-2</v>
      </c>
      <c r="BR1108" s="53">
        <v>-7.2207629999999995E-2</v>
      </c>
      <c r="BS1108" s="53">
        <v>1.58527E-3</v>
      </c>
      <c r="BT1108" s="53">
        <v>4.6120689999999999E-2</v>
      </c>
      <c r="BU1108" s="53">
        <v>0.10131436000000001</v>
      </c>
      <c r="BV1108" s="53">
        <v>0.26195531</v>
      </c>
      <c r="BW1108" s="53">
        <v>0.31380454000000002</v>
      </c>
      <c r="BX1108" s="53">
        <v>0.62569807</v>
      </c>
      <c r="BY1108" s="53">
        <v>0.41709424</v>
      </c>
      <c r="BZ1108" s="53">
        <v>0.36043442999999997</v>
      </c>
      <c r="CA1108" s="53">
        <v>0.25156978000000002</v>
      </c>
      <c r="CB1108" s="53">
        <v>0.28775573999999998</v>
      </c>
      <c r="CC1108" s="53">
        <v>0.56388170999999998</v>
      </c>
      <c r="CD1108" s="53">
        <v>0.43089251000000001</v>
      </c>
      <c r="CE1108" s="53">
        <v>0.32495796999999998</v>
      </c>
      <c r="CF1108" s="53">
        <v>0.34159096999999999</v>
      </c>
      <c r="CG1108" s="53">
        <v>0.39630338999999998</v>
      </c>
      <c r="CH1108" s="53">
        <v>0.31332001999999998</v>
      </c>
      <c r="CI1108" s="53">
        <v>0.58709310000000003</v>
      </c>
      <c r="CJ1108" s="53">
        <v>0.36280733999999998</v>
      </c>
      <c r="CK1108" s="53">
        <v>0.33482397000000003</v>
      </c>
      <c r="CL1108" s="53">
        <v>0.36340150999999998</v>
      </c>
      <c r="CM1108" s="53">
        <v>0.31073855</v>
      </c>
      <c r="CN1108" s="53">
        <v>0.28120993999999999</v>
      </c>
      <c r="CO1108" s="53">
        <v>0.13208576999999999</v>
      </c>
      <c r="CP1108" s="53">
        <v>0.12681086999999999</v>
      </c>
      <c r="CQ1108" s="53">
        <v>0.17679416000000001</v>
      </c>
      <c r="CR1108" s="53">
        <v>0.26093535000000001</v>
      </c>
      <c r="CS1108" s="53">
        <v>0.34630350999999998</v>
      </c>
      <c r="CT1108" s="53">
        <v>0.51928331000000005</v>
      </c>
      <c r="CU1108" s="53">
        <v>0.55317212000000004</v>
      </c>
      <c r="CV1108" s="53">
        <v>0.85500821999999999</v>
      </c>
      <c r="CW1108" s="53">
        <v>0.61588668000000002</v>
      </c>
      <c r="CX1108" s="53">
        <v>0.56924277000000001</v>
      </c>
      <c r="CY1108" s="53">
        <v>0.45475398</v>
      </c>
      <c r="CZ1108" s="53">
        <v>0.48810967999999999</v>
      </c>
      <c r="DA1108" s="53">
        <v>0.78938956000000005</v>
      </c>
      <c r="DB1108" s="53">
        <v>0.65087432000000001</v>
      </c>
      <c r="DC1108" s="53">
        <v>0.54814852000000003</v>
      </c>
      <c r="DD1108" s="53">
        <v>0.54274376000000002</v>
      </c>
      <c r="DE1108" s="53">
        <v>0.60645926999999999</v>
      </c>
      <c r="DF1108" s="53">
        <v>0.51118993000000001</v>
      </c>
      <c r="DG1108" s="53">
        <v>0.77728123999999998</v>
      </c>
      <c r="DH1108" s="53">
        <v>0.55241781999999995</v>
      </c>
      <c r="DI1108" s="53">
        <v>0.53480983000000004</v>
      </c>
      <c r="DJ1108" s="53">
        <v>0.58645817</v>
      </c>
      <c r="DK1108" s="53">
        <v>0.52480631</v>
      </c>
      <c r="DL1108" s="53">
        <v>0.48300927999999999</v>
      </c>
      <c r="DM1108" s="53">
        <v>0.32707099000000001</v>
      </c>
      <c r="DN1108" s="53">
        <v>0.32582939999999999</v>
      </c>
      <c r="DO1108" s="53">
        <v>0.35200299000000002</v>
      </c>
      <c r="DP1108" s="53">
        <v>0.47574993999999998</v>
      </c>
      <c r="DQ1108" s="53">
        <v>0.59129266000000003</v>
      </c>
      <c r="DR1108" s="53">
        <v>0.77661122000000005</v>
      </c>
      <c r="DS1108" s="53">
        <v>0.79253978999999997</v>
      </c>
      <c r="DT1108" s="53">
        <v>1.0843181</v>
      </c>
      <c r="DU1108" s="53">
        <v>0.81467920000000005</v>
      </c>
      <c r="DV1108" s="53">
        <v>0.77805102999999998</v>
      </c>
      <c r="DW1108" s="53">
        <v>0.65793818000000004</v>
      </c>
      <c r="DX1108" s="53">
        <v>0.68846370999999995</v>
      </c>
      <c r="DY1108" s="53">
        <v>1.1149874</v>
      </c>
      <c r="DZ1108" s="53">
        <v>0.9684933</v>
      </c>
      <c r="EA1108" s="53">
        <v>0.87039997999999996</v>
      </c>
      <c r="EB1108" s="53">
        <v>0.83317651000000004</v>
      </c>
      <c r="EC1108" s="53">
        <v>0.90989118000000002</v>
      </c>
      <c r="ED1108" s="53">
        <v>0.79688270999999999</v>
      </c>
      <c r="EE1108" s="53">
        <v>1.0518822999999999</v>
      </c>
      <c r="EF1108" s="53">
        <v>0.82618532</v>
      </c>
      <c r="EG1108" s="53">
        <v>0.82355758999999995</v>
      </c>
      <c r="EH1108" s="53">
        <v>0.90851603999999997</v>
      </c>
      <c r="EI1108" s="53">
        <v>0.83388627000000004</v>
      </c>
      <c r="EJ1108" s="53">
        <v>0.77437555999999996</v>
      </c>
      <c r="EK1108" s="53">
        <v>0.60859852000000003</v>
      </c>
      <c r="EL1108" s="53">
        <v>0.61318059999999996</v>
      </c>
      <c r="EM1108" s="53">
        <v>0.60497672000000002</v>
      </c>
      <c r="EN1108" s="53">
        <v>0.78590824999999997</v>
      </c>
      <c r="EO1108" s="53">
        <v>0.94501787999999998</v>
      </c>
      <c r="EP1108" s="53">
        <v>1.1481516</v>
      </c>
      <c r="EQ1108" s="53">
        <v>1.1381489</v>
      </c>
      <c r="ER1108" s="53">
        <v>1.4154051999999999</v>
      </c>
      <c r="ES1108" s="53">
        <v>1.1017039</v>
      </c>
      <c r="ET1108" s="53">
        <v>1.0795374</v>
      </c>
      <c r="EU1108" s="53">
        <v>0.95130362000000002</v>
      </c>
      <c r="EV1108" s="53">
        <v>0.97774260000000002</v>
      </c>
      <c r="EW1108" s="53">
        <v>57.825960000000002</v>
      </c>
      <c r="EX1108" s="53">
        <v>57.340310000000002</v>
      </c>
      <c r="EY1108" s="53">
        <v>56.85736</v>
      </c>
      <c r="EZ1108" s="53">
        <v>56.304130000000001</v>
      </c>
      <c r="FA1108" s="53">
        <v>55.837620000000001</v>
      </c>
      <c r="FB1108" s="53">
        <v>55.52243</v>
      </c>
      <c r="FC1108" s="53">
        <v>55.882179999999998</v>
      </c>
      <c r="FD1108" s="53">
        <v>58.041870000000003</v>
      </c>
      <c r="FE1108" s="53">
        <v>60.228169999999999</v>
      </c>
      <c r="FF1108" s="53">
        <v>62.779609999999998</v>
      </c>
      <c r="FG1108" s="53">
        <v>65.406999999999996</v>
      </c>
      <c r="FH1108" s="53">
        <v>67.746409999999997</v>
      </c>
      <c r="FI1108" s="53">
        <v>69.335819999999998</v>
      </c>
      <c r="FJ1108" s="53">
        <v>70.07835</v>
      </c>
      <c r="FK1108" s="53">
        <v>70.551730000000006</v>
      </c>
      <c r="FL1108" s="53">
        <v>70.42165</v>
      </c>
      <c r="FM1108" s="53">
        <v>69.685410000000005</v>
      </c>
      <c r="FN1108" s="53">
        <v>68.467410000000001</v>
      </c>
      <c r="FO1108" s="53">
        <v>66.759270000000001</v>
      </c>
      <c r="FP1108" s="53">
        <v>64.491929999999996</v>
      </c>
      <c r="FQ1108" s="53">
        <v>61.978169999999999</v>
      </c>
      <c r="FR1108" s="53">
        <v>60.323569999999997</v>
      </c>
      <c r="FS1108" s="53">
        <v>59.42165</v>
      </c>
      <c r="FT1108" s="53">
        <v>58.734450000000002</v>
      </c>
      <c r="FU1108" s="53">
        <v>76</v>
      </c>
      <c r="FV1108" s="53">
        <v>1972.635</v>
      </c>
      <c r="FW1108" s="53">
        <v>134.1123</v>
      </c>
      <c r="FX1108" s="53">
        <v>1</v>
      </c>
    </row>
    <row r="1109" spans="1:180" x14ac:dyDescent="0.3">
      <c r="A1109" t="s">
        <v>174</v>
      </c>
      <c r="B1109" t="s">
        <v>253</v>
      </c>
      <c r="C1109" t="s">
        <v>0</v>
      </c>
      <c r="D1109" t="s">
        <v>227</v>
      </c>
      <c r="E1109" t="s">
        <v>188</v>
      </c>
      <c r="F1109" t="s">
        <v>229</v>
      </c>
      <c r="G1109" t="s">
        <v>243</v>
      </c>
      <c r="H1109" s="53">
        <v>86</v>
      </c>
      <c r="I1109" s="53">
        <v>1.5045081</v>
      </c>
      <c r="J1109" s="53">
        <v>1.2613302</v>
      </c>
      <c r="K1109" s="53">
        <v>1.2212421</v>
      </c>
      <c r="L1109" s="53">
        <v>1.1760466000000001</v>
      </c>
      <c r="M1109" s="53">
        <v>0.93190717999999995</v>
      </c>
      <c r="N1109" s="53">
        <v>1.1710818000000001</v>
      </c>
      <c r="O1109" s="53">
        <v>2.1914270999999999</v>
      </c>
      <c r="P1109" s="53">
        <v>3.0046517000000001</v>
      </c>
      <c r="Q1109" s="53">
        <v>3.2198159</v>
      </c>
      <c r="R1109" s="53">
        <v>3.1612181000000001</v>
      </c>
      <c r="S1109" s="53">
        <v>3.0793667</v>
      </c>
      <c r="T1109" s="53">
        <v>3.0525897999999998</v>
      </c>
      <c r="U1109" s="53">
        <v>2.9260201000000001</v>
      </c>
      <c r="V1109" s="53">
        <v>2.9348635000000001</v>
      </c>
      <c r="W1109" s="53">
        <v>2.8038004000000001</v>
      </c>
      <c r="X1109" s="53">
        <v>2.8995476</v>
      </c>
      <c r="Y1109" s="53">
        <v>3.0877534999999998</v>
      </c>
      <c r="Z1109" s="53">
        <v>3.2228241999999998</v>
      </c>
      <c r="AA1109" s="53">
        <v>3.2426333999999999</v>
      </c>
      <c r="AB1109" s="53">
        <v>2.9620205999999998</v>
      </c>
      <c r="AC1109" s="53">
        <v>2.4833764</v>
      </c>
      <c r="AD1109" s="53">
        <v>2.2804087000000002</v>
      </c>
      <c r="AE1109" s="53">
        <v>2.0655565999999999</v>
      </c>
      <c r="AF1109" s="53">
        <v>1.9599219000000001</v>
      </c>
      <c r="AG1109" s="53">
        <v>-0.38585739000000002</v>
      </c>
      <c r="AH1109" s="53">
        <v>-0.45921849999999997</v>
      </c>
      <c r="AI1109" s="53">
        <v>-0.37774528000000002</v>
      </c>
      <c r="AJ1109" s="53">
        <v>-0.32471433</v>
      </c>
      <c r="AK1109" s="53">
        <v>-0.48112261000000001</v>
      </c>
      <c r="AL1109" s="53">
        <v>-0.43813765999999998</v>
      </c>
      <c r="AM1109" s="53">
        <v>-0.41391214999999998</v>
      </c>
      <c r="AN1109" s="53">
        <v>-0.66232659000000005</v>
      </c>
      <c r="AO1109" s="53">
        <v>-0.71943137000000001</v>
      </c>
      <c r="AP1109" s="53">
        <v>-0.72550373999999995</v>
      </c>
      <c r="AQ1109" s="53">
        <v>-0.69867707000000001</v>
      </c>
      <c r="AR1109" s="53">
        <v>-0.42207500999999997</v>
      </c>
      <c r="AS1109" s="53">
        <v>-0.39450796999999999</v>
      </c>
      <c r="AT1109" s="53">
        <v>-0.28265285000000001</v>
      </c>
      <c r="AU1109" s="53">
        <v>-0.30500313000000001</v>
      </c>
      <c r="AV1109" s="53">
        <v>-0.16494078000000001</v>
      </c>
      <c r="AW1109" s="53">
        <v>8.6296600000000008E-3</v>
      </c>
      <c r="AX1109" s="53">
        <v>0.21755205</v>
      </c>
      <c r="AY1109" s="53">
        <v>0.39023584</v>
      </c>
      <c r="AZ1109" s="53">
        <v>0.30499538999999998</v>
      </c>
      <c r="BA1109" s="53">
        <v>-0.12585034</v>
      </c>
      <c r="BB1109" s="53">
        <v>-0.26169215000000001</v>
      </c>
      <c r="BC1109" s="53">
        <v>-0.39969075999999998</v>
      </c>
      <c r="BD1109" s="53">
        <v>-0.34760279999999999</v>
      </c>
      <c r="BE1109" s="53">
        <v>-0.17872451</v>
      </c>
      <c r="BF1109" s="53">
        <v>-0.25683547000000001</v>
      </c>
      <c r="BG1109" s="53">
        <v>-0.17448953</v>
      </c>
      <c r="BH1109" s="53">
        <v>-9.8727480000000006E-2</v>
      </c>
      <c r="BI1109" s="53">
        <v>-0.23993044999999999</v>
      </c>
      <c r="BJ1109" s="53">
        <v>-0.16489554000000001</v>
      </c>
      <c r="BK1109" s="53">
        <v>-9.3366669999999999E-2</v>
      </c>
      <c r="BL1109" s="53">
        <v>-0.31824050999999998</v>
      </c>
      <c r="BM1109" s="53">
        <v>-0.37775646000000002</v>
      </c>
      <c r="BN1109" s="53">
        <v>-0.42767464999999999</v>
      </c>
      <c r="BO1109" s="53">
        <v>-0.40272208999999998</v>
      </c>
      <c r="BP1109" s="53">
        <v>-0.18969063</v>
      </c>
      <c r="BQ1109" s="53">
        <v>-0.18440017</v>
      </c>
      <c r="BR1109" s="53">
        <v>-8.9991860000000007E-2</v>
      </c>
      <c r="BS1109" s="53">
        <v>-0.10601581</v>
      </c>
      <c r="BT1109" s="53">
        <v>3.8320130000000001E-2</v>
      </c>
      <c r="BU1109" s="53">
        <v>0.23046203000000001</v>
      </c>
      <c r="BV1109" s="53">
        <v>0.42248928000000002</v>
      </c>
      <c r="BW1109" s="53">
        <v>0.59310640000000003</v>
      </c>
      <c r="BX1109" s="53">
        <v>0.52792243999999999</v>
      </c>
      <c r="BY1109" s="53">
        <v>0.10281997</v>
      </c>
      <c r="BZ1109" s="53">
        <v>-4.2717829999999998E-2</v>
      </c>
      <c r="CA1109" s="53">
        <v>-0.17818951</v>
      </c>
      <c r="CB1109" s="53">
        <v>-0.12834467999999999</v>
      </c>
      <c r="CC1109" s="53">
        <v>-3.5264839999999999E-2</v>
      </c>
      <c r="CD1109" s="53">
        <v>-0.11666554</v>
      </c>
      <c r="CE1109" s="53">
        <v>-3.3715130000000003E-2</v>
      </c>
      <c r="CF1109" s="53">
        <v>5.7790319999999999E-2</v>
      </c>
      <c r="CG1109" s="53">
        <v>-7.2881520000000005E-2</v>
      </c>
      <c r="CH1109" s="53">
        <v>2.4351109999999999E-2</v>
      </c>
      <c r="CI1109" s="53">
        <v>0.12864223999999999</v>
      </c>
      <c r="CJ1109" s="53">
        <v>-7.992763E-2</v>
      </c>
      <c r="CK1109" s="53">
        <v>-0.14111335999999999</v>
      </c>
      <c r="CL1109" s="53">
        <v>-0.22139917000000001</v>
      </c>
      <c r="CM1109" s="53">
        <v>-0.19774453</v>
      </c>
      <c r="CN1109" s="53">
        <v>-2.8741909999999999E-2</v>
      </c>
      <c r="CO1109" s="53">
        <v>-3.8880079999999997E-2</v>
      </c>
      <c r="CP1109" s="53">
        <v>4.3444620000000003E-2</v>
      </c>
      <c r="CQ1109" s="53">
        <v>3.1802209999999997E-2</v>
      </c>
      <c r="CR1109" s="53">
        <v>0.17909801</v>
      </c>
      <c r="CS1109" s="53">
        <v>0.38410249000000002</v>
      </c>
      <c r="CT1109" s="53">
        <v>0.56442822999999998</v>
      </c>
      <c r="CU1109" s="53">
        <v>0.73361405999999996</v>
      </c>
      <c r="CV1109" s="53">
        <v>0.68232099000000002</v>
      </c>
      <c r="CW1109" s="53">
        <v>0.26119636000000002</v>
      </c>
      <c r="CX1109" s="53">
        <v>0.10894317000000001</v>
      </c>
      <c r="CY1109" s="53">
        <v>-2.4778379999999999E-2</v>
      </c>
      <c r="CZ1109" s="53">
        <v>2.351286E-2</v>
      </c>
      <c r="DA1109" s="53">
        <v>0.10819479999999999</v>
      </c>
      <c r="DB1109" s="53">
        <v>2.3504319999999999E-2</v>
      </c>
      <c r="DC1109" s="53">
        <v>0.10705924999999999</v>
      </c>
      <c r="DD1109" s="53">
        <v>0.21430813000000001</v>
      </c>
      <c r="DE1109" s="53">
        <v>9.4167420000000002E-2</v>
      </c>
      <c r="DF1109" s="53">
        <v>0.21359776999999999</v>
      </c>
      <c r="DG1109" s="53">
        <v>0.35065107000000001</v>
      </c>
      <c r="DH1109" s="53">
        <v>0.15838534000000001</v>
      </c>
      <c r="DI1109" s="53">
        <v>9.5529660000000002E-2</v>
      </c>
      <c r="DJ1109" s="53">
        <v>-1.5123589999999999E-2</v>
      </c>
      <c r="DK1109" s="53">
        <v>7.2330199999999997E-3</v>
      </c>
      <c r="DL1109" s="53">
        <v>0.13220677</v>
      </c>
      <c r="DM1109" s="53">
        <v>0.10664</v>
      </c>
      <c r="DN1109" s="53">
        <v>0.17688110000000001</v>
      </c>
      <c r="DO1109" s="53">
        <v>0.16962020999999999</v>
      </c>
      <c r="DP1109" s="53">
        <v>0.31987597000000001</v>
      </c>
      <c r="DQ1109" s="53">
        <v>0.53774286000000004</v>
      </c>
      <c r="DR1109" s="53">
        <v>0.70636728000000004</v>
      </c>
      <c r="DS1109" s="53">
        <v>0.87412120000000004</v>
      </c>
      <c r="DT1109" s="53">
        <v>0.83671954000000004</v>
      </c>
      <c r="DU1109" s="53">
        <v>0.41957275999999999</v>
      </c>
      <c r="DV1109" s="53">
        <v>0.26060408000000002</v>
      </c>
      <c r="DW1109" s="53">
        <v>0.12863268999999999</v>
      </c>
      <c r="DX1109" s="53">
        <v>0.17537042999999999</v>
      </c>
      <c r="DY1109" s="53">
        <v>0.31532776000000001</v>
      </c>
      <c r="DZ1109" s="53">
        <v>0.22588733999999999</v>
      </c>
      <c r="EA1109" s="53">
        <v>0.31031500000000001</v>
      </c>
      <c r="EB1109" s="53">
        <v>0.44029497000000001</v>
      </c>
      <c r="EC1109" s="53">
        <v>0.33535948999999998</v>
      </c>
      <c r="ED1109" s="53">
        <v>0.48683989</v>
      </c>
      <c r="EE1109" s="53">
        <v>0.67119662999999996</v>
      </c>
      <c r="EF1109" s="53">
        <v>0.50247134000000004</v>
      </c>
      <c r="EG1109" s="53">
        <v>0.43720464999999997</v>
      </c>
      <c r="EH1109" s="53">
        <v>0.28270556000000002</v>
      </c>
      <c r="EI1109" s="53">
        <v>0.30318801000000001</v>
      </c>
      <c r="EJ1109" s="53">
        <v>0.36459123999999998</v>
      </c>
      <c r="EK1109" s="53">
        <v>0.31674780000000002</v>
      </c>
      <c r="EL1109" s="53">
        <v>0.36954208999999999</v>
      </c>
      <c r="EM1109" s="53">
        <v>0.36860752000000002</v>
      </c>
      <c r="EN1109" s="53">
        <v>0.52313688000000003</v>
      </c>
      <c r="EO1109" s="53">
        <v>0.75957531</v>
      </c>
      <c r="EP1109" s="53">
        <v>0.91130416000000003</v>
      </c>
      <c r="EQ1109" s="53">
        <v>1.0769926000000001</v>
      </c>
      <c r="ER1109" s="53">
        <v>1.0596464000000001</v>
      </c>
      <c r="ES1109" s="53">
        <v>0.64824314999999999</v>
      </c>
      <c r="ET1109" s="53">
        <v>0.47957840000000002</v>
      </c>
      <c r="EU1109" s="53">
        <v>0.35013403999999998</v>
      </c>
      <c r="EV1109" s="53">
        <v>0.39462854000000003</v>
      </c>
      <c r="EW1109" s="53">
        <v>58.368969999999997</v>
      </c>
      <c r="EX1109" s="53">
        <v>58.169910000000002</v>
      </c>
      <c r="EY1109" s="53">
        <v>57.81662</v>
      </c>
      <c r="EZ1109" s="53">
        <v>57.508459999999999</v>
      </c>
      <c r="FA1109" s="53">
        <v>57.322569999999999</v>
      </c>
      <c r="FB1109" s="53">
        <v>57.078060000000001</v>
      </c>
      <c r="FC1109" s="53">
        <v>57.086829999999999</v>
      </c>
      <c r="FD1109" s="53">
        <v>57.964260000000003</v>
      </c>
      <c r="FE1109" s="53">
        <v>59.598120000000002</v>
      </c>
      <c r="FF1109" s="53">
        <v>61.940440000000002</v>
      </c>
      <c r="FG1109" s="53">
        <v>64.700940000000003</v>
      </c>
      <c r="FH1109" s="53">
        <v>67.056110000000004</v>
      </c>
      <c r="FI1109" s="53">
        <v>68.833849999999998</v>
      </c>
      <c r="FJ1109" s="53">
        <v>69.693420000000003</v>
      </c>
      <c r="FK1109" s="53">
        <v>70.276489999999995</v>
      </c>
      <c r="FL1109" s="53">
        <v>70.181820000000002</v>
      </c>
      <c r="FM1109" s="53">
        <v>69.424449999999993</v>
      </c>
      <c r="FN1109" s="53">
        <v>68.157679999999999</v>
      </c>
      <c r="FO1109" s="53">
        <v>66.031660000000002</v>
      </c>
      <c r="FP1109" s="53">
        <v>63.812849999999997</v>
      </c>
      <c r="FQ1109" s="53">
        <v>61.526960000000003</v>
      </c>
      <c r="FR1109" s="53">
        <v>60.16395</v>
      </c>
      <c r="FS1109" s="53">
        <v>59.42727</v>
      </c>
      <c r="FT1109" s="53">
        <v>58.815989999999999</v>
      </c>
      <c r="FU1109" s="53">
        <v>75.967740000000006</v>
      </c>
      <c r="FV1109" s="53">
        <v>1882.2080000000001</v>
      </c>
      <c r="FW1109" s="53">
        <v>123.70140000000001</v>
      </c>
      <c r="FX1109" s="53">
        <v>1</v>
      </c>
    </row>
    <row r="1110" spans="1:180" x14ac:dyDescent="0.3">
      <c r="A1110" t="s">
        <v>174</v>
      </c>
      <c r="B1110" t="s">
        <v>253</v>
      </c>
      <c r="C1110" t="s">
        <v>0</v>
      </c>
      <c r="D1110" t="s">
        <v>248</v>
      </c>
      <c r="E1110" t="s">
        <v>187</v>
      </c>
      <c r="F1110" t="s">
        <v>229</v>
      </c>
      <c r="G1110" t="s">
        <v>243</v>
      </c>
      <c r="H1110" s="53">
        <v>86</v>
      </c>
      <c r="I1110" s="53">
        <v>2.0778726999999999</v>
      </c>
      <c r="J1110" s="53">
        <v>1.6965237</v>
      </c>
      <c r="K1110" s="53">
        <v>1.5449375000000001</v>
      </c>
      <c r="L1110" s="53">
        <v>1.4517488000000001</v>
      </c>
      <c r="M1110" s="53">
        <v>1.2488868</v>
      </c>
      <c r="N1110" s="53">
        <v>1.3192039</v>
      </c>
      <c r="O1110" s="53">
        <v>2.1091318999999999</v>
      </c>
      <c r="P1110" s="53">
        <v>2.8187660999999999</v>
      </c>
      <c r="Q1110" s="53">
        <v>2.9789850000000002</v>
      </c>
      <c r="R1110" s="53">
        <v>2.9278002999999999</v>
      </c>
      <c r="S1110" s="53">
        <v>2.8145375000000001</v>
      </c>
      <c r="T1110" s="53">
        <v>2.6659475000000001</v>
      </c>
      <c r="U1110" s="53">
        <v>2.6154578000000002</v>
      </c>
      <c r="V1110" s="53">
        <v>2.3711549999999999</v>
      </c>
      <c r="W1110" s="53">
        <v>2.2507602000000002</v>
      </c>
      <c r="X1110" s="53">
        <v>2.3827796000000001</v>
      </c>
      <c r="Y1110" s="53">
        <v>2.3685415000000001</v>
      </c>
      <c r="Z1110" s="53">
        <v>2.2304271999999998</v>
      </c>
      <c r="AA1110" s="53">
        <v>2.1143143000000002</v>
      </c>
      <c r="AB1110" s="53">
        <v>2.1300557000000002</v>
      </c>
      <c r="AC1110" s="53">
        <v>1.8599512</v>
      </c>
      <c r="AD1110" s="53">
        <v>1.7723576999999999</v>
      </c>
      <c r="AE1110" s="53">
        <v>1.7618811000000001</v>
      </c>
      <c r="AF1110" s="53">
        <v>1.6643133000000001</v>
      </c>
      <c r="AG1110" s="53">
        <v>-0.12436253999999999</v>
      </c>
      <c r="AH1110" s="53">
        <v>-0.31267268999999998</v>
      </c>
      <c r="AI1110" s="53">
        <v>-0.26788965999999997</v>
      </c>
      <c r="AJ1110" s="53">
        <v>-0.11965705</v>
      </c>
      <c r="AK1110" s="53">
        <v>-0.12509981000000001</v>
      </c>
      <c r="AL1110" s="53">
        <v>-0.23011295000000001</v>
      </c>
      <c r="AM1110" s="53">
        <v>-9.0577009999999999E-2</v>
      </c>
      <c r="AN1110" s="53">
        <v>6.6714949999999995E-2</v>
      </c>
      <c r="AO1110" s="53">
        <v>-3.6625360000000003E-2</v>
      </c>
      <c r="AP1110" s="53">
        <v>-0.18937362999999999</v>
      </c>
      <c r="AQ1110" s="53">
        <v>-0.33117413000000001</v>
      </c>
      <c r="AR1110" s="53">
        <v>-0.38720716999999999</v>
      </c>
      <c r="AS1110" s="53">
        <v>-0.26737237000000003</v>
      </c>
      <c r="AT1110" s="53">
        <v>-0.51903390999999999</v>
      </c>
      <c r="AU1110" s="53">
        <v>-0.55667809000000001</v>
      </c>
      <c r="AV1110" s="53">
        <v>-0.18877937</v>
      </c>
      <c r="AW1110" s="53">
        <v>-0.17791293</v>
      </c>
      <c r="AX1110" s="53">
        <v>-0.13831826999999999</v>
      </c>
      <c r="AY1110" s="53">
        <v>-0.13491275999999999</v>
      </c>
      <c r="AZ1110" s="53">
        <v>0.11431387</v>
      </c>
      <c r="BA1110" s="53">
        <v>5.2819209999999998E-2</v>
      </c>
      <c r="BB1110" s="53">
        <v>1.822294E-2</v>
      </c>
      <c r="BC1110" s="53">
        <v>9.0154830000000005E-2</v>
      </c>
      <c r="BD1110" s="53">
        <v>6.1069199999999997E-2</v>
      </c>
      <c r="BE1110" s="53">
        <v>0.18315049999999999</v>
      </c>
      <c r="BF1110" s="53">
        <v>-1.8962630000000001E-2</v>
      </c>
      <c r="BG1110" s="53">
        <v>6.2544699999999998E-3</v>
      </c>
      <c r="BH1110" s="53">
        <v>0.13504898000000001</v>
      </c>
      <c r="BI1110" s="53">
        <v>9.6087800000000001E-2</v>
      </c>
      <c r="BJ1110" s="53">
        <v>6.07144E-3</v>
      </c>
      <c r="BK1110" s="53">
        <v>0.19830147000000001</v>
      </c>
      <c r="BL1110" s="53">
        <v>0.34346885999999999</v>
      </c>
      <c r="BM1110" s="53">
        <v>0.29539744000000001</v>
      </c>
      <c r="BN1110" s="53">
        <v>0.19126984999999999</v>
      </c>
      <c r="BO1110" s="53">
        <v>4.8529450000000002E-2</v>
      </c>
      <c r="BP1110" s="53">
        <v>2.2052600000000001E-3</v>
      </c>
      <c r="BQ1110" s="53">
        <v>0.11397011999999999</v>
      </c>
      <c r="BR1110" s="53">
        <v>-0.11130498</v>
      </c>
      <c r="BS1110" s="53">
        <v>-0.1323724</v>
      </c>
      <c r="BT1110" s="53">
        <v>0.21528965</v>
      </c>
      <c r="BU1110" s="53">
        <v>0.2230637</v>
      </c>
      <c r="BV1110" s="53">
        <v>0.26137670000000002</v>
      </c>
      <c r="BW1110" s="53">
        <v>0.23654549</v>
      </c>
      <c r="BX1110" s="53">
        <v>0.43361295</v>
      </c>
      <c r="BY1110" s="53">
        <v>0.29755690000000001</v>
      </c>
      <c r="BZ1110" s="53">
        <v>0.27866210000000002</v>
      </c>
      <c r="CA1110" s="53">
        <v>0.36114099999999999</v>
      </c>
      <c r="CB1110" s="53">
        <v>0.34198286999999999</v>
      </c>
      <c r="CC1110" s="53">
        <v>0.39613310000000002</v>
      </c>
      <c r="CD1110" s="53">
        <v>0.18446002</v>
      </c>
      <c r="CE1110" s="53">
        <v>0.19612584</v>
      </c>
      <c r="CF1110" s="53">
        <v>0.3114576</v>
      </c>
      <c r="CG1110" s="53">
        <v>0.24928175</v>
      </c>
      <c r="CH1110" s="53">
        <v>0.16965203000000001</v>
      </c>
      <c r="CI1110" s="53">
        <v>0.3983778</v>
      </c>
      <c r="CJ1110" s="53">
        <v>0.53514773000000004</v>
      </c>
      <c r="CK1110" s="53">
        <v>0.52535533999999995</v>
      </c>
      <c r="CL1110" s="53">
        <v>0.45490241999999997</v>
      </c>
      <c r="CM1110" s="53">
        <v>0.31151100999999998</v>
      </c>
      <c r="CN1110" s="53">
        <v>0.27191110000000002</v>
      </c>
      <c r="CO1110" s="53">
        <v>0.37808679000000001</v>
      </c>
      <c r="CP1110" s="53">
        <v>0.17108685000000001</v>
      </c>
      <c r="CQ1110" s="53">
        <v>0.16150043</v>
      </c>
      <c r="CR1110" s="53">
        <v>0.49514662999999998</v>
      </c>
      <c r="CS1110" s="53">
        <v>0.50077886000000005</v>
      </c>
      <c r="CT1110" s="53">
        <v>0.53820433999999995</v>
      </c>
      <c r="CU1110" s="53">
        <v>0.49381629999999999</v>
      </c>
      <c r="CV1110" s="53">
        <v>0.65475859000000003</v>
      </c>
      <c r="CW1110" s="53">
        <v>0.46706143999999999</v>
      </c>
      <c r="CX1110" s="53">
        <v>0.45904150999999999</v>
      </c>
      <c r="CY1110" s="53">
        <v>0.54882516999999997</v>
      </c>
      <c r="CZ1110" s="53">
        <v>0.53654281999999998</v>
      </c>
      <c r="DA1110" s="53">
        <v>0.60911570999999998</v>
      </c>
      <c r="DB1110" s="53">
        <v>0.38788270000000002</v>
      </c>
      <c r="DC1110" s="53">
        <v>0.38599724000000002</v>
      </c>
      <c r="DD1110" s="53">
        <v>0.48786622000000002</v>
      </c>
      <c r="DE1110" s="53">
        <v>0.40247560999999998</v>
      </c>
      <c r="DF1110" s="53">
        <v>0.33323262999999997</v>
      </c>
      <c r="DG1110" s="53">
        <v>0.59845413000000003</v>
      </c>
      <c r="DH1110" s="53">
        <v>0.72682659000000005</v>
      </c>
      <c r="DI1110" s="53">
        <v>0.75531331999999995</v>
      </c>
      <c r="DJ1110" s="53">
        <v>0.71853489999999998</v>
      </c>
      <c r="DK1110" s="53">
        <v>0.57449247000000003</v>
      </c>
      <c r="DL1110" s="53">
        <v>0.54161707999999997</v>
      </c>
      <c r="DM1110" s="53">
        <v>0.64220354000000002</v>
      </c>
      <c r="DN1110" s="53">
        <v>0.45347869000000002</v>
      </c>
      <c r="DO1110" s="53">
        <v>0.45537317999999999</v>
      </c>
      <c r="DP1110" s="53">
        <v>0.77500362</v>
      </c>
      <c r="DQ1110" s="53">
        <v>0.77849409999999997</v>
      </c>
      <c r="DR1110" s="53">
        <v>0.81503188999999998</v>
      </c>
      <c r="DS1110" s="53">
        <v>0.75108710999999995</v>
      </c>
      <c r="DT1110" s="53">
        <v>0.87590398000000003</v>
      </c>
      <c r="DU1110" s="53">
        <v>0.63656606999999998</v>
      </c>
      <c r="DV1110" s="53">
        <v>0.63942083999999999</v>
      </c>
      <c r="DW1110" s="53">
        <v>0.73650932999999996</v>
      </c>
      <c r="DX1110" s="53">
        <v>0.73110277000000001</v>
      </c>
      <c r="DY1110" s="53">
        <v>0.91662843000000005</v>
      </c>
      <c r="DZ1110" s="53">
        <v>0.68159283000000004</v>
      </c>
      <c r="EA1110" s="53">
        <v>0.66014141999999998</v>
      </c>
      <c r="EB1110" s="53">
        <v>0.74257233</v>
      </c>
      <c r="EC1110" s="53">
        <v>0.62366323000000001</v>
      </c>
      <c r="ED1110" s="53">
        <v>0.56941701</v>
      </c>
      <c r="EE1110" s="53">
        <v>0.88733251999999996</v>
      </c>
      <c r="EF1110" s="53">
        <v>1.0035803999999999</v>
      </c>
      <c r="EG1110" s="53">
        <v>1.0873358</v>
      </c>
      <c r="EH1110" s="53">
        <v>1.099178</v>
      </c>
      <c r="EI1110" s="53">
        <v>0.95419580000000004</v>
      </c>
      <c r="EJ1110" s="53">
        <v>0.93102912000000004</v>
      </c>
      <c r="EK1110" s="53">
        <v>1.0235462</v>
      </c>
      <c r="EL1110" s="53">
        <v>0.86120744000000005</v>
      </c>
      <c r="EM1110" s="53">
        <v>0.87967852000000002</v>
      </c>
      <c r="EN1110" s="53">
        <v>1.1790729</v>
      </c>
      <c r="EO1110" s="53">
        <v>1.1794711</v>
      </c>
      <c r="EP1110" s="53">
        <v>1.2147268</v>
      </c>
      <c r="EQ1110" s="53">
        <v>1.1225451</v>
      </c>
      <c r="ER1110" s="53">
        <v>1.1952031000000001</v>
      </c>
      <c r="ES1110" s="53">
        <v>0.88130392000000002</v>
      </c>
      <c r="ET1110" s="53">
        <v>0.89986014000000003</v>
      </c>
      <c r="EU1110" s="53">
        <v>1.0074951999999999</v>
      </c>
      <c r="EV1110" s="53">
        <v>1.0120161999999999</v>
      </c>
      <c r="EW1110" s="53">
        <v>58.601149999999997</v>
      </c>
      <c r="EX1110" s="53">
        <v>58.108550000000001</v>
      </c>
      <c r="EY1110" s="53">
        <v>57.71875</v>
      </c>
      <c r="EZ1110" s="53">
        <v>57.470390000000002</v>
      </c>
      <c r="FA1110" s="53">
        <v>57.001640000000002</v>
      </c>
      <c r="FB1110" s="53">
        <v>56.726149999999997</v>
      </c>
      <c r="FC1110" s="53">
        <v>56.865960000000001</v>
      </c>
      <c r="FD1110" s="53">
        <v>58.112659999999998</v>
      </c>
      <c r="FE1110" s="53">
        <v>60.28125</v>
      </c>
      <c r="FF1110" s="53">
        <v>62.916939999999997</v>
      </c>
      <c r="FG1110" s="53">
        <v>65.726969999999994</v>
      </c>
      <c r="FH1110" s="53">
        <v>67.849509999999995</v>
      </c>
      <c r="FI1110" s="53">
        <v>69.209699999999998</v>
      </c>
      <c r="FJ1110" s="53">
        <v>70.284540000000007</v>
      </c>
      <c r="FK1110" s="53">
        <v>70.720399999999998</v>
      </c>
      <c r="FL1110" s="53">
        <v>70.431740000000005</v>
      </c>
      <c r="FM1110" s="53">
        <v>69.888980000000004</v>
      </c>
      <c r="FN1110" s="53">
        <v>68.457239999999999</v>
      </c>
      <c r="FO1110" s="53">
        <v>66.303449999999998</v>
      </c>
      <c r="FP1110" s="53">
        <v>64.111840000000001</v>
      </c>
      <c r="FQ1110" s="53">
        <v>62.05592</v>
      </c>
      <c r="FR1110" s="53">
        <v>60.676810000000003</v>
      </c>
      <c r="FS1110" s="53">
        <v>59.65625</v>
      </c>
      <c r="FT1110" s="53">
        <v>58.811680000000003</v>
      </c>
      <c r="FU1110" s="53">
        <v>76</v>
      </c>
      <c r="FV1110" s="53">
        <v>1972.635</v>
      </c>
      <c r="FW1110" s="53">
        <v>134.1123</v>
      </c>
      <c r="FX1110" s="53">
        <v>1</v>
      </c>
    </row>
    <row r="1111" spans="1:180" x14ac:dyDescent="0.3">
      <c r="A1111" t="s">
        <v>174</v>
      </c>
      <c r="B1111" t="s">
        <v>253</v>
      </c>
      <c r="C1111" t="s">
        <v>0</v>
      </c>
      <c r="D1111" t="s">
        <v>248</v>
      </c>
      <c r="E1111" t="s">
        <v>188</v>
      </c>
      <c r="F1111" t="s">
        <v>229</v>
      </c>
      <c r="G1111" t="s">
        <v>243</v>
      </c>
      <c r="H1111" s="53">
        <v>86</v>
      </c>
      <c r="I1111" s="53">
        <v>1.5289244</v>
      </c>
      <c r="J1111" s="53">
        <v>1.2855985000000001</v>
      </c>
      <c r="K1111" s="53">
        <v>1.1948091999999999</v>
      </c>
      <c r="L1111" s="53">
        <v>1.0074943000000001</v>
      </c>
      <c r="M1111" s="53">
        <v>0.80917760999999999</v>
      </c>
      <c r="N1111" s="53">
        <v>0.92604628</v>
      </c>
      <c r="O1111" s="53">
        <v>1.7858536</v>
      </c>
      <c r="P1111" s="53">
        <v>2.3905033000000002</v>
      </c>
      <c r="Q1111" s="53">
        <v>2.6194533999999998</v>
      </c>
      <c r="R1111" s="53">
        <v>2.5591260999999998</v>
      </c>
      <c r="S1111" s="53">
        <v>2.5897017</v>
      </c>
      <c r="T1111" s="53">
        <v>2.3798306999999999</v>
      </c>
      <c r="U1111" s="53">
        <v>2.2249094</v>
      </c>
      <c r="V1111" s="53">
        <v>2.1533221999999999</v>
      </c>
      <c r="W1111" s="53">
        <v>2.0783895000000001</v>
      </c>
      <c r="X1111" s="53">
        <v>2.1914829999999998</v>
      </c>
      <c r="Y1111" s="53">
        <v>2.2786697999999999</v>
      </c>
      <c r="Z1111" s="53">
        <v>2.2092358999999999</v>
      </c>
      <c r="AA1111" s="53">
        <v>2.0235352999999998</v>
      </c>
      <c r="AB1111" s="53">
        <v>1.9176065</v>
      </c>
      <c r="AC1111" s="53">
        <v>1.6151591000000001</v>
      </c>
      <c r="AD1111" s="53">
        <v>1.5073607</v>
      </c>
      <c r="AE1111" s="53">
        <v>1.3739661000000001</v>
      </c>
      <c r="AF1111" s="53">
        <v>1.2999158</v>
      </c>
      <c r="AG1111" s="53">
        <v>-0.50458566999999999</v>
      </c>
      <c r="AH1111" s="53">
        <v>-0.45961917000000002</v>
      </c>
      <c r="AI1111" s="53">
        <v>-0.41170083000000002</v>
      </c>
      <c r="AJ1111" s="53">
        <v>-0.50860684</v>
      </c>
      <c r="AK1111" s="53">
        <v>-0.58005150999999999</v>
      </c>
      <c r="AL1111" s="53">
        <v>-0.63582492000000002</v>
      </c>
      <c r="AM1111" s="53">
        <v>-0.67038238000000006</v>
      </c>
      <c r="AN1111" s="53">
        <v>-0.81804180000000004</v>
      </c>
      <c r="AO1111" s="53">
        <v>-0.73585436000000004</v>
      </c>
      <c r="AP1111" s="53">
        <v>-0.83360453999999995</v>
      </c>
      <c r="AQ1111" s="53">
        <v>-0.68447588999999998</v>
      </c>
      <c r="AR1111" s="53">
        <v>-0.67473320999999997</v>
      </c>
      <c r="AS1111" s="53">
        <v>-0.67800963999999997</v>
      </c>
      <c r="AT1111" s="53">
        <v>-0.49298133</v>
      </c>
      <c r="AU1111" s="53">
        <v>-0.36396946000000002</v>
      </c>
      <c r="AV1111" s="53">
        <v>-0.16324073</v>
      </c>
      <c r="AW1111" s="53">
        <v>-2.4682340000000001E-2</v>
      </c>
      <c r="AX1111" s="53">
        <v>6.8460549999999995E-2</v>
      </c>
      <c r="AY1111" s="53">
        <v>1.1057199999999999E-3</v>
      </c>
      <c r="AZ1111" s="53">
        <v>2.866807E-2</v>
      </c>
      <c r="BA1111" s="53">
        <v>-0.18089816</v>
      </c>
      <c r="BB1111" s="53">
        <v>-0.19182850000000001</v>
      </c>
      <c r="BC1111" s="53">
        <v>-0.24636558</v>
      </c>
      <c r="BD1111" s="53">
        <v>-0.28309350999999999</v>
      </c>
      <c r="BE1111" s="53">
        <v>-0.29409979000000003</v>
      </c>
      <c r="BF1111" s="53">
        <v>-0.25753414000000002</v>
      </c>
      <c r="BG1111" s="53">
        <v>-0.19730137</v>
      </c>
      <c r="BH1111" s="53">
        <v>-0.27474514999999999</v>
      </c>
      <c r="BI1111" s="53">
        <v>-0.36534940999999999</v>
      </c>
      <c r="BJ1111" s="53">
        <v>-0.40732575999999998</v>
      </c>
      <c r="BK1111" s="53">
        <v>-0.39390752000000001</v>
      </c>
      <c r="BL1111" s="53">
        <v>-0.54483020999999998</v>
      </c>
      <c r="BM1111" s="53">
        <v>-0.48006695999999999</v>
      </c>
      <c r="BN1111" s="53">
        <v>-0.59091830000000001</v>
      </c>
      <c r="BO1111" s="53">
        <v>-0.46435932000000002</v>
      </c>
      <c r="BP1111" s="53">
        <v>-0.47986065</v>
      </c>
      <c r="BQ1111" s="53">
        <v>-0.48001227000000002</v>
      </c>
      <c r="BR1111" s="53">
        <v>-0.32241624000000002</v>
      </c>
      <c r="BS1111" s="53">
        <v>-0.2200666</v>
      </c>
      <c r="BT1111" s="53">
        <v>-1.684459E-2</v>
      </c>
      <c r="BU1111" s="53">
        <v>0.12909744000000001</v>
      </c>
      <c r="BV1111" s="53">
        <v>0.22068924000000001</v>
      </c>
      <c r="BW1111" s="53">
        <v>0.16142596000000001</v>
      </c>
      <c r="BX1111" s="53">
        <v>0.19933433</v>
      </c>
      <c r="BY1111" s="53">
        <v>-5.9131799999999997E-3</v>
      </c>
      <c r="BZ1111" s="53">
        <v>-3.2073530000000003E-2</v>
      </c>
      <c r="CA1111" s="53">
        <v>-7.7400129999999998E-2</v>
      </c>
      <c r="CB1111" s="53">
        <v>-9.9643469999999998E-2</v>
      </c>
      <c r="CC1111" s="53">
        <v>-0.14831791999999999</v>
      </c>
      <c r="CD1111" s="53">
        <v>-0.11757069000000001</v>
      </c>
      <c r="CE1111" s="53">
        <v>-4.880897E-2</v>
      </c>
      <c r="CF1111" s="53">
        <v>-0.11277326</v>
      </c>
      <c r="CG1111" s="53">
        <v>-0.21664733</v>
      </c>
      <c r="CH1111" s="53">
        <v>-0.24906795000000001</v>
      </c>
      <c r="CI1111" s="53">
        <v>-0.20242198</v>
      </c>
      <c r="CJ1111" s="53">
        <v>-0.35560467000000001</v>
      </c>
      <c r="CK1111" s="53">
        <v>-0.30290937000000001</v>
      </c>
      <c r="CL1111" s="53">
        <v>-0.42283448000000001</v>
      </c>
      <c r="CM1111" s="53">
        <v>-0.31190729</v>
      </c>
      <c r="CN1111" s="53">
        <v>-0.34489250999999999</v>
      </c>
      <c r="CO1111" s="53">
        <v>-0.34287984999999999</v>
      </c>
      <c r="CP1111" s="53">
        <v>-0.20428345000000001</v>
      </c>
      <c r="CQ1111" s="53">
        <v>-0.12039983</v>
      </c>
      <c r="CR1111" s="53">
        <v>8.4548910000000005E-2</v>
      </c>
      <c r="CS1111" s="53">
        <v>0.23560491</v>
      </c>
      <c r="CT1111" s="53">
        <v>0.32612240999999997</v>
      </c>
      <c r="CU1111" s="53">
        <v>0.27246331000000001</v>
      </c>
      <c r="CV1111" s="53">
        <v>0.31753720000000002</v>
      </c>
      <c r="CW1111" s="53">
        <v>0.11528085</v>
      </c>
      <c r="CX1111" s="53">
        <v>7.8572279999999994E-2</v>
      </c>
      <c r="CY1111" s="53">
        <v>3.9624840000000001E-2</v>
      </c>
      <c r="CZ1111" s="53">
        <v>2.7413549999999998E-2</v>
      </c>
      <c r="DA1111" s="53">
        <v>-2.53601E-3</v>
      </c>
      <c r="DB1111" s="53">
        <v>2.2392809999999999E-2</v>
      </c>
      <c r="DC1111" s="53">
        <v>9.9683460000000002E-2</v>
      </c>
      <c r="DD1111" s="53">
        <v>4.9198609999999997E-2</v>
      </c>
      <c r="DE1111" s="53">
        <v>-6.7945320000000003E-2</v>
      </c>
      <c r="DF1111" s="53">
        <v>-9.0810150000000006E-2</v>
      </c>
      <c r="DG1111" s="53">
        <v>-1.0936370000000001E-2</v>
      </c>
      <c r="DH1111" s="53">
        <v>-0.16637921</v>
      </c>
      <c r="DI1111" s="53">
        <v>-0.12575178000000001</v>
      </c>
      <c r="DJ1111" s="53">
        <v>-0.25475075000000003</v>
      </c>
      <c r="DK1111" s="53">
        <v>-0.15945527000000001</v>
      </c>
      <c r="DL1111" s="53">
        <v>-0.20992437</v>
      </c>
      <c r="DM1111" s="53">
        <v>-0.20574743000000001</v>
      </c>
      <c r="DN1111" s="53">
        <v>-8.6150589999999999E-2</v>
      </c>
      <c r="DO1111" s="53">
        <v>-2.0733140000000001E-2</v>
      </c>
      <c r="DP1111" s="53">
        <v>0.18594241</v>
      </c>
      <c r="DQ1111" s="53">
        <v>0.34211238999999999</v>
      </c>
      <c r="DR1111" s="53">
        <v>0.43155547999999999</v>
      </c>
      <c r="DS1111" s="53">
        <v>0.38350056999999999</v>
      </c>
      <c r="DT1111" s="53">
        <v>0.43574006999999998</v>
      </c>
      <c r="DU1111" s="53">
        <v>0.23647488999999999</v>
      </c>
      <c r="DV1111" s="53">
        <v>0.18921805999999999</v>
      </c>
      <c r="DW1111" s="53">
        <v>0.15664976999999999</v>
      </c>
      <c r="DX1111" s="53">
        <v>0.15447052999999999</v>
      </c>
      <c r="DY1111" s="53">
        <v>0.20794988</v>
      </c>
      <c r="DZ1111" s="53">
        <v>0.22447780000000001</v>
      </c>
      <c r="EA1111" s="53">
        <v>0.31408291999999999</v>
      </c>
      <c r="EB1111" s="53">
        <v>0.28306030999999998</v>
      </c>
      <c r="EC1111" s="53">
        <v>0.14675676000000001</v>
      </c>
      <c r="ED1111" s="53">
        <v>0.13768901</v>
      </c>
      <c r="EE1111" s="53">
        <v>0.26553842</v>
      </c>
      <c r="EF1111" s="53">
        <v>0.10683238</v>
      </c>
      <c r="EG1111" s="53">
        <v>0.13003561</v>
      </c>
      <c r="EH1111" s="53">
        <v>-1.2064490000000001E-2</v>
      </c>
      <c r="EI1111" s="53">
        <v>6.0661329999999999E-2</v>
      </c>
      <c r="EJ1111" s="53">
        <v>-1.505182E-2</v>
      </c>
      <c r="EK1111" s="53">
        <v>-7.7500700000000004E-3</v>
      </c>
      <c r="EL1111" s="53">
        <v>8.4414489999999995E-2</v>
      </c>
      <c r="EM1111" s="53">
        <v>0.1231698</v>
      </c>
      <c r="EN1111" s="53">
        <v>0.33233857</v>
      </c>
      <c r="EO1111" s="53">
        <v>0.49589217000000002</v>
      </c>
      <c r="EP1111" s="53">
        <v>0.58378417000000005</v>
      </c>
      <c r="EQ1111" s="53">
        <v>0.54382083000000003</v>
      </c>
      <c r="ER1111" s="53">
        <v>0.60640629999999995</v>
      </c>
      <c r="ES1111" s="53">
        <v>0.41145986000000001</v>
      </c>
      <c r="ET1111" s="53">
        <v>0.34897312000000003</v>
      </c>
      <c r="EU1111" s="53">
        <v>0.32561526000000002</v>
      </c>
      <c r="EV1111" s="53">
        <v>0.33792065999999998</v>
      </c>
      <c r="EW1111" s="53">
        <v>58.81579</v>
      </c>
      <c r="EX1111" s="53">
        <v>58.336840000000002</v>
      </c>
      <c r="EY1111" s="53">
        <v>57.943420000000003</v>
      </c>
      <c r="EZ1111" s="53">
        <v>57.591450000000002</v>
      </c>
      <c r="FA1111" s="53">
        <v>57.359870000000001</v>
      </c>
      <c r="FB1111" s="53">
        <v>57.175660000000001</v>
      </c>
      <c r="FC1111" s="53">
        <v>56.959870000000002</v>
      </c>
      <c r="FD1111" s="53">
        <v>58.01052</v>
      </c>
      <c r="FE1111" s="53">
        <v>59.830269999999999</v>
      </c>
      <c r="FF1111" s="53">
        <v>62.408549999999998</v>
      </c>
      <c r="FG1111" s="53">
        <v>65.119739999999993</v>
      </c>
      <c r="FH1111" s="53">
        <v>67.751310000000004</v>
      </c>
      <c r="FI1111" s="53">
        <v>69.305260000000004</v>
      </c>
      <c r="FJ1111" s="53">
        <v>70.202629999999999</v>
      </c>
      <c r="FK1111" s="53">
        <v>70.744739999999993</v>
      </c>
      <c r="FL1111" s="53">
        <v>70.884209999999996</v>
      </c>
      <c r="FM1111" s="53">
        <v>70.091449999999995</v>
      </c>
      <c r="FN1111" s="53">
        <v>68.376980000000003</v>
      </c>
      <c r="FO1111" s="53">
        <v>66.358549999999994</v>
      </c>
      <c r="FP1111" s="53">
        <v>64.070400000000006</v>
      </c>
      <c r="FQ1111" s="53">
        <v>62.072369999999999</v>
      </c>
      <c r="FR1111" s="53">
        <v>60.526969999999999</v>
      </c>
      <c r="FS1111" s="53">
        <v>59.721710000000002</v>
      </c>
      <c r="FT1111" s="53">
        <v>59.141449999999999</v>
      </c>
      <c r="FU1111" s="53">
        <v>75.967740000000006</v>
      </c>
      <c r="FV1111" s="53">
        <v>1882.2080000000001</v>
      </c>
      <c r="FW1111" s="53">
        <v>123.70140000000001</v>
      </c>
      <c r="FX1111" s="53">
        <v>1</v>
      </c>
    </row>
    <row r="1112" spans="1:180" x14ac:dyDescent="0.3">
      <c r="A1112" t="s">
        <v>174</v>
      </c>
      <c r="B1112" t="s">
        <v>253</v>
      </c>
      <c r="C1112" t="s">
        <v>0</v>
      </c>
      <c r="D1112" t="s">
        <v>248</v>
      </c>
      <c r="E1112" t="s">
        <v>189</v>
      </c>
      <c r="F1112" t="s">
        <v>229</v>
      </c>
      <c r="G1112" t="s">
        <v>243</v>
      </c>
      <c r="H1112" s="53">
        <v>86</v>
      </c>
      <c r="I1112" s="53">
        <v>1.3505887000000001</v>
      </c>
      <c r="J1112" s="53">
        <v>1.2119196999999999</v>
      </c>
      <c r="K1112" s="53">
        <v>1.1941229</v>
      </c>
      <c r="L1112" s="53">
        <v>1.027792</v>
      </c>
      <c r="M1112" s="53">
        <v>0.84569227000000002</v>
      </c>
      <c r="N1112" s="53">
        <v>0.88033298000000004</v>
      </c>
      <c r="O1112" s="53">
        <v>1.4620979999999999</v>
      </c>
      <c r="P1112" s="53">
        <v>2.2091671000000002</v>
      </c>
      <c r="Q1112" s="53">
        <v>2.2727444000000001</v>
      </c>
      <c r="R1112" s="53">
        <v>2.1114849000000002</v>
      </c>
      <c r="S1112" s="53">
        <v>2.1885968</v>
      </c>
      <c r="T1112" s="53">
        <v>2.0690301</v>
      </c>
      <c r="U1112" s="53">
        <v>1.8150455000000001</v>
      </c>
      <c r="V1112" s="53">
        <v>1.5994039</v>
      </c>
      <c r="W1112" s="53">
        <v>1.6724806999999999</v>
      </c>
      <c r="X1112" s="53">
        <v>1.6266598999999999</v>
      </c>
      <c r="Y1112" s="53">
        <v>1.7496855</v>
      </c>
      <c r="Z1112" s="53">
        <v>1.7101169000000001</v>
      </c>
      <c r="AA1112" s="53">
        <v>1.6559721000000001</v>
      </c>
      <c r="AB1112" s="53">
        <v>1.6466618</v>
      </c>
      <c r="AC1112" s="53">
        <v>1.3295969999999999</v>
      </c>
      <c r="AD1112" s="53">
        <v>1.3152573000000001</v>
      </c>
      <c r="AE1112" s="53">
        <v>1.2160614999999999</v>
      </c>
      <c r="AF1112" s="53">
        <v>0.98149821999999998</v>
      </c>
      <c r="AG1112" s="53">
        <v>-0.77708166999999995</v>
      </c>
      <c r="AH1112" s="53">
        <v>-0.64648125999999995</v>
      </c>
      <c r="AI1112" s="53">
        <v>-0.43120701</v>
      </c>
      <c r="AJ1112" s="53">
        <v>-0.58079334999999999</v>
      </c>
      <c r="AK1112" s="53">
        <v>-0.64453379</v>
      </c>
      <c r="AL1112" s="53">
        <v>-0.60581883000000003</v>
      </c>
      <c r="AM1112" s="53">
        <v>-0.61306399</v>
      </c>
      <c r="AN1112" s="53">
        <v>-0.66309715000000002</v>
      </c>
      <c r="AO1112" s="53">
        <v>-0.84628309000000002</v>
      </c>
      <c r="AP1112" s="53">
        <v>-0.97783891999999994</v>
      </c>
      <c r="AQ1112" s="53">
        <v>-0.78534839000000001</v>
      </c>
      <c r="AR1112" s="53">
        <v>-0.70142735000000001</v>
      </c>
      <c r="AS1112" s="53">
        <v>-0.81076870000000001</v>
      </c>
      <c r="AT1112" s="53">
        <v>-0.84579141999999996</v>
      </c>
      <c r="AU1112" s="53">
        <v>-0.59462086000000003</v>
      </c>
      <c r="AV1112" s="53">
        <v>-0.49755429000000001</v>
      </c>
      <c r="AW1112" s="53">
        <v>-0.21736405</v>
      </c>
      <c r="AX1112" s="53">
        <v>-0.13592850000000001</v>
      </c>
      <c r="AY1112" s="53">
        <v>-0.17741489999999999</v>
      </c>
      <c r="AZ1112" s="53">
        <v>-0.11081255</v>
      </c>
      <c r="BA1112" s="53">
        <v>-0.41778525</v>
      </c>
      <c r="BB1112" s="53">
        <v>-0.3269861</v>
      </c>
      <c r="BC1112" s="53">
        <v>-0.39268906999999997</v>
      </c>
      <c r="BD1112" s="53">
        <v>-0.53692603999999999</v>
      </c>
      <c r="BE1112" s="53">
        <v>-0.49507267999999999</v>
      </c>
      <c r="BF1112" s="53">
        <v>-0.40627888000000001</v>
      </c>
      <c r="BG1112" s="53">
        <v>-0.21083081000000001</v>
      </c>
      <c r="BH1112" s="53">
        <v>-0.30887364</v>
      </c>
      <c r="BI1112" s="53">
        <v>-0.36577236000000002</v>
      </c>
      <c r="BJ1112" s="53">
        <v>-0.32442167</v>
      </c>
      <c r="BK1112" s="53">
        <v>-0.31346475000000001</v>
      </c>
      <c r="BL1112" s="53">
        <v>-0.32285483999999998</v>
      </c>
      <c r="BM1112" s="53">
        <v>-0.47927078000000001</v>
      </c>
      <c r="BN1112" s="53">
        <v>-0.60217147999999998</v>
      </c>
      <c r="BO1112" s="53">
        <v>-0.44731514999999999</v>
      </c>
      <c r="BP1112" s="53">
        <v>-0.39718756</v>
      </c>
      <c r="BQ1112" s="53">
        <v>-0.46808132000000002</v>
      </c>
      <c r="BR1112" s="53">
        <v>-0.53627132</v>
      </c>
      <c r="BS1112" s="53">
        <v>-0.36803373</v>
      </c>
      <c r="BT1112" s="53">
        <v>-0.29201283</v>
      </c>
      <c r="BU1112" s="53">
        <v>-2.0861939999999999E-2</v>
      </c>
      <c r="BV1112" s="53">
        <v>5.2108950000000001E-2</v>
      </c>
      <c r="BW1112" s="53">
        <v>5.867058E-2</v>
      </c>
      <c r="BX1112" s="53">
        <v>0.12361889</v>
      </c>
      <c r="BY1112" s="53">
        <v>-0.17242983000000001</v>
      </c>
      <c r="BZ1112" s="53">
        <v>-0.10742208</v>
      </c>
      <c r="CA1112" s="53">
        <v>-0.16077364999999999</v>
      </c>
      <c r="CB1112" s="53">
        <v>-0.29857109999999998</v>
      </c>
      <c r="CC1112" s="53">
        <v>-0.29975403</v>
      </c>
      <c r="CD1112" s="53">
        <v>-0.2399154</v>
      </c>
      <c r="CE1112" s="53">
        <v>-5.8199000000000001E-2</v>
      </c>
      <c r="CF1112" s="53">
        <v>-0.12054285000000001</v>
      </c>
      <c r="CG1112" s="53">
        <v>-0.17270295999999999</v>
      </c>
      <c r="CH1112" s="53">
        <v>-0.12952691999999999</v>
      </c>
      <c r="CI1112" s="53">
        <v>-0.10596327</v>
      </c>
      <c r="CJ1112" s="53">
        <v>-8.7204000000000004E-2</v>
      </c>
      <c r="CK1112" s="53">
        <v>-0.22507903000000001</v>
      </c>
      <c r="CL1112" s="53">
        <v>-0.34198545000000002</v>
      </c>
      <c r="CM1112" s="53">
        <v>-0.21319442999999999</v>
      </c>
      <c r="CN1112" s="53">
        <v>-0.18647199</v>
      </c>
      <c r="CO1112" s="53">
        <v>-0.23073722999999999</v>
      </c>
      <c r="CP1112" s="53">
        <v>-0.32189852000000002</v>
      </c>
      <c r="CQ1112" s="53">
        <v>-0.21110016000000001</v>
      </c>
      <c r="CR1112" s="53">
        <v>-0.14965548000000001</v>
      </c>
      <c r="CS1112" s="53">
        <v>0.11523484000000001</v>
      </c>
      <c r="CT1112" s="53">
        <v>0.18234312999999999</v>
      </c>
      <c r="CU1112" s="53">
        <v>0.22218262999999999</v>
      </c>
      <c r="CV1112" s="53">
        <v>0.28598535000000003</v>
      </c>
      <c r="CW1112" s="53">
        <v>-2.4973999999999999E-3</v>
      </c>
      <c r="CX1112" s="53">
        <v>4.4647230000000003E-2</v>
      </c>
      <c r="CY1112" s="53">
        <v>-1.4970000000000001E-4</v>
      </c>
      <c r="CZ1112" s="53">
        <v>-0.13348714</v>
      </c>
      <c r="DA1112" s="53">
        <v>-0.10443539</v>
      </c>
      <c r="DB1112" s="53">
        <v>-7.3551900000000003E-2</v>
      </c>
      <c r="DC1112" s="53">
        <v>9.4432820000000001E-2</v>
      </c>
      <c r="DD1112" s="53">
        <v>6.778795E-2</v>
      </c>
      <c r="DE1112" s="53">
        <v>2.0366349999999998E-2</v>
      </c>
      <c r="DF1112" s="53">
        <v>6.5367880000000003E-2</v>
      </c>
      <c r="DG1112" s="53">
        <v>0.10153822</v>
      </c>
      <c r="DH1112" s="53">
        <v>0.14844684</v>
      </c>
      <c r="DI1112" s="53">
        <v>2.9112579999999999E-2</v>
      </c>
      <c r="DJ1112" s="53">
        <v>-8.1799440000000001E-2</v>
      </c>
      <c r="DK1112" s="53">
        <v>2.092635E-2</v>
      </c>
      <c r="DL1112" s="53">
        <v>2.4243509999999999E-2</v>
      </c>
      <c r="DM1112" s="53">
        <v>6.6069800000000001E-3</v>
      </c>
      <c r="DN1112" s="53">
        <v>-0.1075258</v>
      </c>
      <c r="DO1112" s="53">
        <v>-5.4166579999999999E-2</v>
      </c>
      <c r="DP1112" s="53">
        <v>-7.2980900000000001E-3</v>
      </c>
      <c r="DQ1112" s="53">
        <v>0.25133156000000001</v>
      </c>
      <c r="DR1112" s="53">
        <v>0.31257731999999999</v>
      </c>
      <c r="DS1112" s="53">
        <v>0.38569469000000001</v>
      </c>
      <c r="DT1112" s="53">
        <v>0.44835187999999998</v>
      </c>
      <c r="DU1112" s="53">
        <v>0.16743503000000001</v>
      </c>
      <c r="DV1112" s="53">
        <v>0.19671657000000001</v>
      </c>
      <c r="DW1112" s="53">
        <v>0.16047418999999999</v>
      </c>
      <c r="DX1112" s="53">
        <v>3.1596779999999998E-2</v>
      </c>
      <c r="DY1112" s="53">
        <v>0.17757375</v>
      </c>
      <c r="DZ1112" s="53">
        <v>0.16665054000000001</v>
      </c>
      <c r="EA1112" s="53">
        <v>0.31480892999999999</v>
      </c>
      <c r="EB1112" s="53">
        <v>0.33970765000000003</v>
      </c>
      <c r="EC1112" s="53">
        <v>0.29912778000000001</v>
      </c>
      <c r="ED1112" s="53">
        <v>0.34676499</v>
      </c>
      <c r="EE1112" s="53">
        <v>0.40113736999999999</v>
      </c>
      <c r="EF1112" s="53">
        <v>0.48868924000000002</v>
      </c>
      <c r="EG1112" s="53">
        <v>0.39612493999999998</v>
      </c>
      <c r="EH1112" s="53">
        <v>0.29386784999999999</v>
      </c>
      <c r="EI1112" s="53">
        <v>0.35895953000000003</v>
      </c>
      <c r="EJ1112" s="53">
        <v>0.32848327999999999</v>
      </c>
      <c r="EK1112" s="53">
        <v>0.34929424999999997</v>
      </c>
      <c r="EL1112" s="53">
        <v>0.20199439</v>
      </c>
      <c r="EM1112" s="53">
        <v>0.17242054000000001</v>
      </c>
      <c r="EN1112" s="53">
        <v>0.19824333</v>
      </c>
      <c r="EO1112" s="53">
        <v>0.44783365000000003</v>
      </c>
      <c r="EP1112" s="53">
        <v>0.50061485999999999</v>
      </c>
      <c r="EQ1112" s="53">
        <v>0.62178016999999997</v>
      </c>
      <c r="ER1112" s="53">
        <v>0.68278333000000002</v>
      </c>
      <c r="ES1112" s="53">
        <v>0.41279044999999998</v>
      </c>
      <c r="ET1112" s="53">
        <v>0.41628050999999999</v>
      </c>
      <c r="EU1112" s="53">
        <v>0.39238961999999999</v>
      </c>
      <c r="EV1112" s="53">
        <v>0.26995175999999999</v>
      </c>
      <c r="EW1112" s="53">
        <v>61.062130000000003</v>
      </c>
      <c r="EX1112" s="53">
        <v>60.823099999999997</v>
      </c>
      <c r="EY1112" s="53">
        <v>60.241959999999999</v>
      </c>
      <c r="EZ1112" s="53">
        <v>59.84064</v>
      </c>
      <c r="FA1112" s="53">
        <v>59.37865</v>
      </c>
      <c r="FB1112" s="53">
        <v>59.047519999999999</v>
      </c>
      <c r="FC1112" s="53">
        <v>58.790199999999999</v>
      </c>
      <c r="FD1112" s="53">
        <v>59.325290000000003</v>
      </c>
      <c r="FE1112" s="53">
        <v>61.033630000000002</v>
      </c>
      <c r="FF1112" s="53">
        <v>63.671050000000001</v>
      </c>
      <c r="FG1112" s="53">
        <v>66.676169999999999</v>
      </c>
      <c r="FH1112" s="53">
        <v>69.24342</v>
      </c>
      <c r="FI1112" s="53">
        <v>70.862570000000005</v>
      </c>
      <c r="FJ1112" s="53">
        <v>72.060670000000002</v>
      </c>
      <c r="FK1112" s="53">
        <v>72.541659999999993</v>
      </c>
      <c r="FL1112" s="53">
        <v>72.687129999999996</v>
      </c>
      <c r="FM1112" s="53">
        <v>72.100139999999996</v>
      </c>
      <c r="FN1112" s="53">
        <v>70.476609999999994</v>
      </c>
      <c r="FO1112" s="53">
        <v>68.274119999999996</v>
      </c>
      <c r="FP1112" s="53">
        <v>65.554820000000007</v>
      </c>
      <c r="FQ1112" s="53">
        <v>63.559939999999997</v>
      </c>
      <c r="FR1112" s="53">
        <v>62.411549999999998</v>
      </c>
      <c r="FS1112" s="53">
        <v>61.626460000000002</v>
      </c>
      <c r="FT1112" s="53">
        <v>60.937869999999997</v>
      </c>
      <c r="FU1112" s="53">
        <v>76</v>
      </c>
      <c r="FV1112" s="53">
        <v>1800.547</v>
      </c>
      <c r="FW1112" s="53">
        <v>129.46530000000001</v>
      </c>
      <c r="FX1112" s="53">
        <v>1</v>
      </c>
    </row>
    <row r="1113" spans="1:180" x14ac:dyDescent="0.3">
      <c r="A1113" t="s">
        <v>174</v>
      </c>
      <c r="B1113" t="s">
        <v>253</v>
      </c>
      <c r="C1113" t="s">
        <v>0</v>
      </c>
      <c r="D1113" t="s">
        <v>227</v>
      </c>
      <c r="E1113" t="s">
        <v>190</v>
      </c>
      <c r="F1113" t="s">
        <v>229</v>
      </c>
      <c r="G1113" t="s">
        <v>243</v>
      </c>
      <c r="H1113" s="53">
        <v>86</v>
      </c>
      <c r="I1113" s="53">
        <v>0.63981359999999998</v>
      </c>
      <c r="J1113" s="53">
        <v>0.58975111000000002</v>
      </c>
      <c r="K1113" s="53">
        <v>0.59705602999999996</v>
      </c>
      <c r="L1113" s="53">
        <v>0.50124299999999999</v>
      </c>
      <c r="M1113" s="53">
        <v>0.41172800999999998</v>
      </c>
      <c r="N1113" s="53">
        <v>0.65145602000000002</v>
      </c>
      <c r="O1113" s="53">
        <v>1.0301655999999999</v>
      </c>
      <c r="P1113" s="53">
        <v>1.7302701</v>
      </c>
      <c r="Q1113" s="53">
        <v>2.2279374999999999</v>
      </c>
      <c r="R1113" s="53">
        <v>2.2739647000000001</v>
      </c>
      <c r="S1113" s="53">
        <v>2.3557378</v>
      </c>
      <c r="T1113" s="53">
        <v>2.1853416999999999</v>
      </c>
      <c r="U1113" s="53">
        <v>2.0544660000000001</v>
      </c>
      <c r="V1113" s="53">
        <v>1.9452210999999999</v>
      </c>
      <c r="W1113" s="53">
        <v>1.9445701</v>
      </c>
      <c r="X1113" s="53">
        <v>1.9258118</v>
      </c>
      <c r="Y1113" s="53">
        <v>1.8009329000000001</v>
      </c>
      <c r="Z1113" s="53">
        <v>1.9098261000000001</v>
      </c>
      <c r="AA1113" s="53">
        <v>1.7422249999999999</v>
      </c>
      <c r="AB1113" s="53">
        <v>1.4913836</v>
      </c>
      <c r="AC1113" s="53">
        <v>1.2539514</v>
      </c>
      <c r="AD1113" s="53">
        <v>1.1573338</v>
      </c>
      <c r="AE1113" s="53">
        <v>1.0352722999999999</v>
      </c>
      <c r="AF1113" s="53">
        <v>0.86402652000000002</v>
      </c>
      <c r="AG1113" s="53">
        <v>-0.88913593000000002</v>
      </c>
      <c r="AH1113" s="53">
        <v>-0.75755335999999995</v>
      </c>
      <c r="AI1113" s="53">
        <v>-0.72791483999999995</v>
      </c>
      <c r="AJ1113" s="53">
        <v>-0.78817512000000001</v>
      </c>
      <c r="AK1113" s="53">
        <v>-0.85744648999999995</v>
      </c>
      <c r="AL1113" s="53">
        <v>-0.74021318000000003</v>
      </c>
      <c r="AM1113" s="53">
        <v>-0.79993510999999995</v>
      </c>
      <c r="AN1113" s="53">
        <v>-1.2040275</v>
      </c>
      <c r="AO1113" s="53">
        <v>-1.2075277</v>
      </c>
      <c r="AP1113" s="53">
        <v>-1.1319888</v>
      </c>
      <c r="AQ1113" s="53">
        <v>-1.0174531</v>
      </c>
      <c r="AR1113" s="53">
        <v>-1.1196193999999999</v>
      </c>
      <c r="AS1113" s="53">
        <v>-1.0754041999999999</v>
      </c>
      <c r="AT1113" s="53">
        <v>-1.0065869999999999</v>
      </c>
      <c r="AU1113" s="53">
        <v>-0.85852054</v>
      </c>
      <c r="AV1113" s="53">
        <v>-0.77451815000000002</v>
      </c>
      <c r="AW1113" s="53">
        <v>-0.78787463999999996</v>
      </c>
      <c r="AX1113" s="53">
        <v>-0.72469061000000001</v>
      </c>
      <c r="AY1113" s="53">
        <v>-0.83376603999999999</v>
      </c>
      <c r="AZ1113" s="53">
        <v>-0.95442541999999997</v>
      </c>
      <c r="BA1113" s="53">
        <v>-0.93994215999999997</v>
      </c>
      <c r="BB1113" s="53">
        <v>-0.91855052000000004</v>
      </c>
      <c r="BC1113" s="53">
        <v>-0.90196628000000001</v>
      </c>
      <c r="BD1113" s="53">
        <v>-0.99849697999999998</v>
      </c>
      <c r="BE1113" s="53">
        <v>-0.69543007000000001</v>
      </c>
      <c r="BF1113" s="53">
        <v>-0.58298711999999997</v>
      </c>
      <c r="BG1113" s="53">
        <v>-0.52390864999999998</v>
      </c>
      <c r="BH1113" s="53">
        <v>-0.55172774999999996</v>
      </c>
      <c r="BI1113" s="53">
        <v>-0.63125092000000005</v>
      </c>
      <c r="BJ1113" s="53">
        <v>-0.50908852000000004</v>
      </c>
      <c r="BK1113" s="53">
        <v>-0.54518169000000005</v>
      </c>
      <c r="BL1113" s="53">
        <v>-0.92419211999999995</v>
      </c>
      <c r="BM1113" s="53">
        <v>-0.92039177999999999</v>
      </c>
      <c r="BN1113" s="53">
        <v>-0.87849688000000004</v>
      </c>
      <c r="BO1113" s="53">
        <v>-0.79490212999999998</v>
      </c>
      <c r="BP1113" s="53">
        <v>-0.90372927999999997</v>
      </c>
      <c r="BQ1113" s="53">
        <v>-0.85194833999999997</v>
      </c>
      <c r="BR1113" s="53">
        <v>-0.77673075999999996</v>
      </c>
      <c r="BS1113" s="53">
        <v>-0.63199567999999995</v>
      </c>
      <c r="BT1113" s="53">
        <v>-0.54742062000000002</v>
      </c>
      <c r="BU1113" s="53">
        <v>-0.57538772999999999</v>
      </c>
      <c r="BV1113" s="53">
        <v>-0.49762575999999997</v>
      </c>
      <c r="BW1113" s="53">
        <v>-0.56889274999999995</v>
      </c>
      <c r="BX1113" s="53">
        <v>-0.69099107999999998</v>
      </c>
      <c r="BY1113" s="53">
        <v>-0.72132715000000003</v>
      </c>
      <c r="BZ1113" s="53">
        <v>-0.72988131000000001</v>
      </c>
      <c r="CA1113" s="53">
        <v>-0.72229104</v>
      </c>
      <c r="CB1113" s="53">
        <v>-0.80786964000000006</v>
      </c>
      <c r="CC1113" s="53">
        <v>-0.56127004000000003</v>
      </c>
      <c r="CD1113" s="53">
        <v>-0.46208306999999998</v>
      </c>
      <c r="CE1113" s="53">
        <v>-0.38261468999999998</v>
      </c>
      <c r="CF1113" s="53">
        <v>-0.38796491999999999</v>
      </c>
      <c r="CG1113" s="53">
        <v>-0.47458851000000002</v>
      </c>
      <c r="CH1113" s="53">
        <v>-0.34901225000000002</v>
      </c>
      <c r="CI1113" s="53">
        <v>-0.36874031000000002</v>
      </c>
      <c r="CJ1113" s="53">
        <v>-0.73037874000000003</v>
      </c>
      <c r="CK1113" s="53">
        <v>-0.72152280000000002</v>
      </c>
      <c r="CL1113" s="53">
        <v>-0.70292907999999998</v>
      </c>
      <c r="CM1113" s="53">
        <v>-0.64076372999999998</v>
      </c>
      <c r="CN1113" s="53">
        <v>-0.75420511999999995</v>
      </c>
      <c r="CO1113" s="53">
        <v>-0.69718325000000003</v>
      </c>
      <c r="CP1113" s="53">
        <v>-0.61753323000000004</v>
      </c>
      <c r="CQ1113" s="53">
        <v>-0.47510528000000002</v>
      </c>
      <c r="CR1113" s="53">
        <v>-0.39013350000000002</v>
      </c>
      <c r="CS1113" s="53">
        <v>-0.42821988999999999</v>
      </c>
      <c r="CT1113" s="53">
        <v>-0.34036134000000001</v>
      </c>
      <c r="CU1113" s="53">
        <v>-0.38544228000000003</v>
      </c>
      <c r="CV1113" s="53">
        <v>-0.50853718000000003</v>
      </c>
      <c r="CW1113" s="53">
        <v>-0.56991486000000002</v>
      </c>
      <c r="CX1113" s="53">
        <v>-0.59920947000000002</v>
      </c>
      <c r="CY1113" s="53">
        <v>-0.59784835000000003</v>
      </c>
      <c r="CZ1113" s="53">
        <v>-0.67584191999999998</v>
      </c>
      <c r="DA1113" s="53">
        <v>-0.42711004000000002</v>
      </c>
      <c r="DB1113" s="53">
        <v>-0.34117902999999999</v>
      </c>
      <c r="DC1113" s="53">
        <v>-0.24132073000000001</v>
      </c>
      <c r="DD1113" s="53">
        <v>-0.22420217000000001</v>
      </c>
      <c r="DE1113" s="53">
        <v>-0.31792608999999999</v>
      </c>
      <c r="DF1113" s="53">
        <v>-0.18893607000000001</v>
      </c>
      <c r="DG1113" s="53">
        <v>-0.19229892000000001</v>
      </c>
      <c r="DH1113" s="53">
        <v>-0.53656561000000003</v>
      </c>
      <c r="DI1113" s="53">
        <v>-0.52265348</v>
      </c>
      <c r="DJ1113" s="53">
        <v>-0.52736137000000005</v>
      </c>
      <c r="DK1113" s="53">
        <v>-0.48662531999999997</v>
      </c>
      <c r="DL1113" s="53">
        <v>-0.60468052999999999</v>
      </c>
      <c r="DM1113" s="53">
        <v>-0.54241817000000003</v>
      </c>
      <c r="DN1113" s="53">
        <v>-0.45833562</v>
      </c>
      <c r="DO1113" s="53">
        <v>-0.31821495999999999</v>
      </c>
      <c r="DP1113" s="53">
        <v>-0.23284637999999999</v>
      </c>
      <c r="DQ1113" s="53">
        <v>-0.28105204</v>
      </c>
      <c r="DR1113" s="53">
        <v>-0.18309692</v>
      </c>
      <c r="DS1113" s="53">
        <v>-0.20199180999999999</v>
      </c>
      <c r="DT1113" s="53">
        <v>-0.32608327999999998</v>
      </c>
      <c r="DU1113" s="53">
        <v>-0.41850257000000002</v>
      </c>
      <c r="DV1113" s="53">
        <v>-0.46853771999999999</v>
      </c>
      <c r="DW1113" s="53">
        <v>-0.47340566000000001</v>
      </c>
      <c r="DX1113" s="53">
        <v>-0.54381420999999996</v>
      </c>
      <c r="DY1113" s="53">
        <v>-0.23340443</v>
      </c>
      <c r="DZ1113" s="53">
        <v>-0.16661279000000001</v>
      </c>
      <c r="EA1113" s="53">
        <v>-3.7314590000000002E-2</v>
      </c>
      <c r="EB1113" s="53">
        <v>1.2245219999999999E-2</v>
      </c>
      <c r="EC1113" s="53">
        <v>-9.1730439999999996E-2</v>
      </c>
      <c r="ED1113" s="53">
        <v>4.2188589999999998E-2</v>
      </c>
      <c r="EE1113" s="53">
        <v>6.24544E-2</v>
      </c>
      <c r="EF1113" s="53">
        <v>-0.25673012000000001</v>
      </c>
      <c r="EG1113" s="53">
        <v>-0.23551770999999999</v>
      </c>
      <c r="EH1113" s="53">
        <v>-0.27386948999999999</v>
      </c>
      <c r="EI1113" s="53">
        <v>-0.26407392000000002</v>
      </c>
      <c r="EJ1113" s="53">
        <v>-0.38879078</v>
      </c>
      <c r="EK1113" s="53">
        <v>-0.31896195999999999</v>
      </c>
      <c r="EL1113" s="53">
        <v>-0.22847972999999999</v>
      </c>
      <c r="EM1113" s="53">
        <v>-9.1690099999999997E-2</v>
      </c>
      <c r="EN1113" s="53">
        <v>-5.74881E-3</v>
      </c>
      <c r="EO1113" s="53">
        <v>-6.8565119999999993E-2</v>
      </c>
      <c r="EP1113" s="53">
        <v>4.3967859999999998E-2</v>
      </c>
      <c r="EQ1113" s="53">
        <v>6.2881480000000003E-2</v>
      </c>
      <c r="ER1113" s="53">
        <v>-6.2648919999999997E-2</v>
      </c>
      <c r="ES1113" s="53">
        <v>-0.19988722</v>
      </c>
      <c r="ET1113" s="53">
        <v>-0.27986842000000001</v>
      </c>
      <c r="EU1113" s="53">
        <v>-0.29373025000000003</v>
      </c>
      <c r="EV1113" s="53">
        <v>-0.35318720999999997</v>
      </c>
      <c r="EW1113" s="53">
        <v>59.179510000000001</v>
      </c>
      <c r="EX1113" s="53">
        <v>58.575189999999999</v>
      </c>
      <c r="EY1113" s="53">
        <v>57.887839999999997</v>
      </c>
      <c r="EZ1113" s="53">
        <v>57.385959999999997</v>
      </c>
      <c r="FA1113" s="53">
        <v>57.00188</v>
      </c>
      <c r="FB1113" s="53">
        <v>56.805759999999999</v>
      </c>
      <c r="FC1113" s="53">
        <v>56.460209999999996</v>
      </c>
      <c r="FD1113" s="53">
        <v>57.075189999999999</v>
      </c>
      <c r="FE1113" s="53">
        <v>59.817039999999999</v>
      </c>
      <c r="FF1113" s="53">
        <v>63.141919999999999</v>
      </c>
      <c r="FG1113" s="53">
        <v>66.774119999999996</v>
      </c>
      <c r="FH1113" s="53">
        <v>69.915099999999995</v>
      </c>
      <c r="FI1113" s="53">
        <v>72.210840000000005</v>
      </c>
      <c r="FJ1113" s="53">
        <v>73.121859999999998</v>
      </c>
      <c r="FK1113" s="53">
        <v>73.37876</v>
      </c>
      <c r="FL1113" s="53">
        <v>73.149119999999996</v>
      </c>
      <c r="FM1113" s="53">
        <v>72.270679999999999</v>
      </c>
      <c r="FN1113" s="53">
        <v>70.511899999999997</v>
      </c>
      <c r="FO1113" s="53">
        <v>67.708340000000007</v>
      </c>
      <c r="FP1113" s="53">
        <v>64.60181</v>
      </c>
      <c r="FQ1113" s="53">
        <v>62.574559999999998</v>
      </c>
      <c r="FR1113" s="53">
        <v>61.383139999999997</v>
      </c>
      <c r="FS1113" s="53">
        <v>60.514719999999997</v>
      </c>
      <c r="FT1113" s="53">
        <v>59.741540000000001</v>
      </c>
      <c r="FU1113" s="53">
        <v>76</v>
      </c>
      <c r="FV1113" s="53">
        <v>1544.9490000000001</v>
      </c>
      <c r="FW1113" s="53">
        <v>127.0598</v>
      </c>
      <c r="FX1113" s="53">
        <v>1</v>
      </c>
    </row>
    <row r="1114" spans="1:180" x14ac:dyDescent="0.3">
      <c r="A1114" t="s">
        <v>174</v>
      </c>
      <c r="B1114" t="s">
        <v>253</v>
      </c>
      <c r="C1114" t="s">
        <v>0</v>
      </c>
      <c r="D1114" t="s">
        <v>227</v>
      </c>
      <c r="E1114" t="s">
        <v>190</v>
      </c>
      <c r="F1114" t="s">
        <v>230</v>
      </c>
      <c r="G1114" t="s">
        <v>243</v>
      </c>
      <c r="H1114" s="53">
        <v>621</v>
      </c>
      <c r="I1114" s="53">
        <v>10.716666</v>
      </c>
      <c r="J1114" s="53">
        <v>10.470103</v>
      </c>
      <c r="K1114" s="53">
        <v>10.219889999999999</v>
      </c>
      <c r="L1114" s="53">
        <v>10.191746</v>
      </c>
      <c r="M1114" s="53">
        <v>10.238992</v>
      </c>
      <c r="N1114" s="53">
        <v>10.27614</v>
      </c>
      <c r="O1114" s="53">
        <v>10.744349</v>
      </c>
      <c r="P1114" s="53">
        <v>11.453227</v>
      </c>
      <c r="Q1114" s="53">
        <v>11.722125999999999</v>
      </c>
      <c r="R1114" s="53">
        <v>12.052002</v>
      </c>
      <c r="S1114" s="53">
        <v>12.284416999999999</v>
      </c>
      <c r="T1114" s="53">
        <v>12.30301</v>
      </c>
      <c r="U1114" s="53">
        <v>12.298899</v>
      </c>
      <c r="V1114" s="53">
        <v>12.577672</v>
      </c>
      <c r="W1114" s="53">
        <v>12.272072</v>
      </c>
      <c r="X1114" s="53">
        <v>11.330220000000001</v>
      </c>
      <c r="Y1114" s="53">
        <v>10.799761</v>
      </c>
      <c r="Z1114" s="53">
        <v>10.230466</v>
      </c>
      <c r="AA1114" s="53">
        <v>10.166118000000001</v>
      </c>
      <c r="AB1114" s="53">
        <v>10.263925</v>
      </c>
      <c r="AC1114" s="53">
        <v>10.837505999999999</v>
      </c>
      <c r="AD1114" s="53">
        <v>10.909727999999999</v>
      </c>
      <c r="AE1114" s="53">
        <v>10.783329999999999</v>
      </c>
      <c r="AF1114" s="53">
        <v>10.792365</v>
      </c>
      <c r="AG1114" s="53">
        <v>-1.19242</v>
      </c>
      <c r="AH1114" s="53">
        <v>-1.3439738000000001</v>
      </c>
      <c r="AI1114" s="53">
        <v>-1.5633029000000001</v>
      </c>
      <c r="AJ1114" s="53">
        <v>-1.5904841000000001</v>
      </c>
      <c r="AK1114" s="53">
        <v>-1.5134905999999999</v>
      </c>
      <c r="AL1114" s="53">
        <v>-1.6773396</v>
      </c>
      <c r="AM1114" s="53">
        <v>-1.926296</v>
      </c>
      <c r="AN1114" s="53">
        <v>-2.2061503</v>
      </c>
      <c r="AO1114" s="53">
        <v>-2.5722198999999999</v>
      </c>
      <c r="AP1114" s="53">
        <v>-2.4926834000000002</v>
      </c>
      <c r="AQ1114" s="53">
        <v>-2.426396</v>
      </c>
      <c r="AR1114" s="53">
        <v>-2.4392011</v>
      </c>
      <c r="AS1114" s="53">
        <v>-2.4527779999999999</v>
      </c>
      <c r="AT1114" s="53">
        <v>-2.2436444</v>
      </c>
      <c r="AU1114" s="53">
        <v>-2.2556018</v>
      </c>
      <c r="AV1114" s="53">
        <v>-2.7262757</v>
      </c>
      <c r="AW1114" s="53">
        <v>-2.5703375999999998</v>
      </c>
      <c r="AX1114" s="53">
        <v>-2.4611385000000001</v>
      </c>
      <c r="AY1114" s="53">
        <v>-2.3731422000000002</v>
      </c>
      <c r="AZ1114" s="53">
        <v>-2.0627352999999999</v>
      </c>
      <c r="BA1114" s="53">
        <v>-1.7014568000000001</v>
      </c>
      <c r="BB1114" s="53">
        <v>-1.6687288</v>
      </c>
      <c r="BC1114" s="53">
        <v>-1.6532038</v>
      </c>
      <c r="BD1114" s="53">
        <v>-1.5492087000000001</v>
      </c>
      <c r="BE1114" s="53">
        <v>-0.65024972999999997</v>
      </c>
      <c r="BF1114" s="53">
        <v>-0.80593753000000001</v>
      </c>
      <c r="BG1114" s="53">
        <v>-1.0233086</v>
      </c>
      <c r="BH1114" s="53">
        <v>-1.0462849999999999</v>
      </c>
      <c r="BI1114" s="53">
        <v>-0.96333369999999996</v>
      </c>
      <c r="BJ1114" s="53">
        <v>-1.116784</v>
      </c>
      <c r="BK1114" s="53">
        <v>-1.3676394999999999</v>
      </c>
      <c r="BL1114" s="53">
        <v>-1.587399</v>
      </c>
      <c r="BM1114" s="53">
        <v>-1.8438968</v>
      </c>
      <c r="BN1114" s="53">
        <v>-1.7301998000000001</v>
      </c>
      <c r="BO1114" s="53">
        <v>-1.6637553</v>
      </c>
      <c r="BP1114" s="53">
        <v>-1.6655947</v>
      </c>
      <c r="BQ1114" s="53">
        <v>-1.6774184999999999</v>
      </c>
      <c r="BR1114" s="53">
        <v>-1.4859201</v>
      </c>
      <c r="BS1114" s="53">
        <v>-1.5757378</v>
      </c>
      <c r="BT1114" s="53">
        <v>-2.1050160999999998</v>
      </c>
      <c r="BU1114" s="53">
        <v>-1.9871454</v>
      </c>
      <c r="BV1114" s="53">
        <v>-1.8997755999999999</v>
      </c>
      <c r="BW1114" s="53">
        <v>-1.8122867</v>
      </c>
      <c r="BX1114" s="53">
        <v>-1.5150680000000001</v>
      </c>
      <c r="BY1114" s="53">
        <v>-1.150998</v>
      </c>
      <c r="BZ1114" s="53">
        <v>-1.1197741999999999</v>
      </c>
      <c r="CA1114" s="53">
        <v>-1.1150291000000001</v>
      </c>
      <c r="CB1114" s="53">
        <v>-1.0135813</v>
      </c>
      <c r="CC1114" s="53">
        <v>-0.27474456000000003</v>
      </c>
      <c r="CD1114" s="53">
        <v>-0.43329517000000001</v>
      </c>
      <c r="CE1114" s="53">
        <v>-0.64930953000000002</v>
      </c>
      <c r="CF1114" s="53">
        <v>-0.66937466000000001</v>
      </c>
      <c r="CG1114" s="53">
        <v>-0.58229673000000004</v>
      </c>
      <c r="CH1114" s="53">
        <v>-0.72854478</v>
      </c>
      <c r="CI1114" s="53">
        <v>-0.98071611000000003</v>
      </c>
      <c r="CJ1114" s="53">
        <v>-1.1588537000000001</v>
      </c>
      <c r="CK1114" s="53">
        <v>-1.3394622</v>
      </c>
      <c r="CL1114" s="53">
        <v>-1.2021063000000001</v>
      </c>
      <c r="CM1114" s="53">
        <v>-1.1355525</v>
      </c>
      <c r="CN1114" s="53">
        <v>-1.1297976999999999</v>
      </c>
      <c r="CO1114" s="53">
        <v>-1.1404068999999999</v>
      </c>
      <c r="CP1114" s="53">
        <v>-0.96112231999999997</v>
      </c>
      <c r="CQ1114" s="53">
        <v>-1.1048658</v>
      </c>
      <c r="CR1114" s="53">
        <v>-1.6747345</v>
      </c>
      <c r="CS1114" s="53">
        <v>-1.5832283</v>
      </c>
      <c r="CT1114" s="53">
        <v>-1.5109775000000001</v>
      </c>
      <c r="CU1114" s="53">
        <v>-1.42384</v>
      </c>
      <c r="CV1114" s="53">
        <v>-1.1357550000000001</v>
      </c>
      <c r="CW1114" s="53">
        <v>-0.76975185999999995</v>
      </c>
      <c r="CX1114" s="53">
        <v>-0.73957001</v>
      </c>
      <c r="CY1114" s="53">
        <v>-0.74229060999999996</v>
      </c>
      <c r="CZ1114" s="53">
        <v>-0.64260768999999995</v>
      </c>
      <c r="DA1114" s="53">
        <v>0.10076066</v>
      </c>
      <c r="DB1114" s="53">
        <v>-6.065276E-2</v>
      </c>
      <c r="DC1114" s="53">
        <v>-0.27531103000000001</v>
      </c>
      <c r="DD1114" s="53">
        <v>-0.29246442</v>
      </c>
      <c r="DE1114" s="53">
        <v>-0.20125963999999999</v>
      </c>
      <c r="DF1114" s="53">
        <v>-0.34030551999999997</v>
      </c>
      <c r="DG1114" s="53">
        <v>-0.59379238000000001</v>
      </c>
      <c r="DH1114" s="53">
        <v>-0.73030841999999996</v>
      </c>
      <c r="DI1114" s="53">
        <v>-0.83502703</v>
      </c>
      <c r="DJ1114" s="53">
        <v>-0.67401290999999997</v>
      </c>
      <c r="DK1114" s="53">
        <v>-0.60734999000000001</v>
      </c>
      <c r="DL1114" s="53">
        <v>-0.59400078000000001</v>
      </c>
      <c r="DM1114" s="53">
        <v>-0.60339507999999997</v>
      </c>
      <c r="DN1114" s="53">
        <v>-0.43632441</v>
      </c>
      <c r="DO1114" s="53">
        <v>-0.63399443</v>
      </c>
      <c r="DP1114" s="53">
        <v>-1.2444523000000001</v>
      </c>
      <c r="DQ1114" s="53">
        <v>-1.1793113</v>
      </c>
      <c r="DR1114" s="53">
        <v>-1.1221798999999999</v>
      </c>
      <c r="DS1114" s="53">
        <v>-1.0353927000000001</v>
      </c>
      <c r="DT1114" s="53">
        <v>-0.75644257999999998</v>
      </c>
      <c r="DU1114" s="53">
        <v>-0.38850573999999999</v>
      </c>
      <c r="DV1114" s="53">
        <v>-0.3593655</v>
      </c>
      <c r="DW1114" s="53">
        <v>-0.36955188</v>
      </c>
      <c r="DX1114" s="53">
        <v>-0.27163341000000002</v>
      </c>
      <c r="DY1114" s="53">
        <v>0.64293064</v>
      </c>
      <c r="DZ1114" s="53">
        <v>0.47738375</v>
      </c>
      <c r="EA1114" s="53">
        <v>0.26468361000000001</v>
      </c>
      <c r="EB1114" s="53">
        <v>0.25173426999999998</v>
      </c>
      <c r="EC1114" s="53">
        <v>0.34889748999999998</v>
      </c>
      <c r="ED1114" s="53">
        <v>0.22025032</v>
      </c>
      <c r="EE1114" s="53">
        <v>-3.513612E-2</v>
      </c>
      <c r="EF1114" s="53">
        <v>-0.11155725</v>
      </c>
      <c r="EG1114" s="53">
        <v>-0.10670382</v>
      </c>
      <c r="EH1114" s="53">
        <v>8.8470770000000004E-2</v>
      </c>
      <c r="EI1114" s="53">
        <v>0.15529074000000001</v>
      </c>
      <c r="EJ1114" s="53">
        <v>0.17960506000000001</v>
      </c>
      <c r="EK1114" s="53">
        <v>0.17196459</v>
      </c>
      <c r="EL1114" s="53">
        <v>0.32140004</v>
      </c>
      <c r="EM1114" s="53">
        <v>4.5869920000000002E-2</v>
      </c>
      <c r="EN1114" s="53">
        <v>-0.62319336999999997</v>
      </c>
      <c r="EO1114" s="53">
        <v>-0.59611919999999996</v>
      </c>
      <c r="EP1114" s="53">
        <v>-0.56081703000000005</v>
      </c>
      <c r="EQ1114" s="53">
        <v>-0.47453733999999997</v>
      </c>
      <c r="ER1114" s="53">
        <v>-0.20877498</v>
      </c>
      <c r="ES1114" s="53">
        <v>0.16195319999999999</v>
      </c>
      <c r="ET1114" s="53">
        <v>0.18958906</v>
      </c>
      <c r="EU1114" s="53">
        <v>0.16862342</v>
      </c>
      <c r="EV1114" s="53">
        <v>0.26399405999999997</v>
      </c>
      <c r="EW1114" s="53">
        <v>74.89631</v>
      </c>
      <c r="EX1114" s="53">
        <v>72.966130000000007</v>
      </c>
      <c r="EY1114" s="53">
        <v>71.0321</v>
      </c>
      <c r="EZ1114" s="53">
        <v>69.22954</v>
      </c>
      <c r="FA1114" s="53">
        <v>67.887810000000002</v>
      </c>
      <c r="FB1114" s="53">
        <v>66.827470000000005</v>
      </c>
      <c r="FC1114" s="53">
        <v>65.862489999999994</v>
      </c>
      <c r="FD1114" s="53">
        <v>66.339259999999996</v>
      </c>
      <c r="FE1114" s="53">
        <v>69.359409999999997</v>
      </c>
      <c r="FF1114" s="53">
        <v>73.757260000000002</v>
      </c>
      <c r="FG1114" s="53">
        <v>78.115579999999994</v>
      </c>
      <c r="FH1114" s="53">
        <v>81.965779999999995</v>
      </c>
      <c r="FI1114" s="53">
        <v>85.339359999999999</v>
      </c>
      <c r="FJ1114" s="53">
        <v>88.474969999999999</v>
      </c>
      <c r="FK1114" s="53">
        <v>90.720730000000003</v>
      </c>
      <c r="FL1114" s="53">
        <v>92.303839999999994</v>
      </c>
      <c r="FM1114" s="53">
        <v>93.054339999999996</v>
      </c>
      <c r="FN1114" s="53">
        <v>92.439809999999994</v>
      </c>
      <c r="FO1114" s="53">
        <v>90.555779999999999</v>
      </c>
      <c r="FP1114" s="53">
        <v>87.196340000000006</v>
      </c>
      <c r="FQ1114" s="53">
        <v>84.23415</v>
      </c>
      <c r="FR1114" s="53">
        <v>81.627470000000002</v>
      </c>
      <c r="FS1114" s="53">
        <v>79.038700000000006</v>
      </c>
      <c r="FT1114" s="53">
        <v>76.587959999999995</v>
      </c>
      <c r="FU1114" s="53">
        <v>913.13329999999996</v>
      </c>
      <c r="FV1114" s="53">
        <v>16320.23</v>
      </c>
      <c r="FW1114" s="53">
        <v>216.60159999999999</v>
      </c>
      <c r="FX1114" s="53">
        <v>1</v>
      </c>
    </row>
    <row r="1115" spans="1:180" x14ac:dyDescent="0.3">
      <c r="A1115" t="s">
        <v>174</v>
      </c>
      <c r="B1115" t="s">
        <v>253</v>
      </c>
      <c r="C1115" t="s">
        <v>0</v>
      </c>
      <c r="D1115" t="s">
        <v>248</v>
      </c>
      <c r="E1115" t="s">
        <v>189</v>
      </c>
      <c r="F1115" t="s">
        <v>230</v>
      </c>
      <c r="G1115" t="s">
        <v>243</v>
      </c>
      <c r="H1115" s="53">
        <v>621</v>
      </c>
      <c r="I1115" s="53">
        <v>15.734866999999999</v>
      </c>
      <c r="J1115" s="53">
        <v>15.474109</v>
      </c>
      <c r="K1115" s="53">
        <v>15.223449</v>
      </c>
      <c r="L1115" s="53">
        <v>15.051866</v>
      </c>
      <c r="M1115" s="53">
        <v>14.882004</v>
      </c>
      <c r="N1115" s="53">
        <v>14.767989</v>
      </c>
      <c r="O1115" s="53">
        <v>15.160038</v>
      </c>
      <c r="P1115" s="53">
        <v>15.279394999999999</v>
      </c>
      <c r="Q1115" s="53">
        <v>15.591168</v>
      </c>
      <c r="R1115" s="53">
        <v>15.780944999999999</v>
      </c>
      <c r="S1115" s="53">
        <v>15.682416999999999</v>
      </c>
      <c r="T1115" s="53">
        <v>15.341711999999999</v>
      </c>
      <c r="U1115" s="53">
        <v>15.249897000000001</v>
      </c>
      <c r="V1115" s="53">
        <v>15.105302999999999</v>
      </c>
      <c r="W1115" s="53">
        <v>14.481329000000001</v>
      </c>
      <c r="X1115" s="53">
        <v>13.733936999999999</v>
      </c>
      <c r="Y1115" s="53">
        <v>13.362442</v>
      </c>
      <c r="Z1115" s="53">
        <v>12.829618</v>
      </c>
      <c r="AA1115" s="53">
        <v>12.930431</v>
      </c>
      <c r="AB1115" s="53">
        <v>13.158810000000001</v>
      </c>
      <c r="AC1115" s="53">
        <v>13.857901</v>
      </c>
      <c r="AD1115" s="53">
        <v>14.179871</v>
      </c>
      <c r="AE1115" s="53">
        <v>14.00699</v>
      </c>
      <c r="AF1115" s="53">
        <v>13.892559</v>
      </c>
      <c r="AG1115" s="53">
        <v>-0.84559456</v>
      </c>
      <c r="AH1115" s="53">
        <v>-1.0485026</v>
      </c>
      <c r="AI1115" s="53">
        <v>-1.2097148</v>
      </c>
      <c r="AJ1115" s="53">
        <v>-1.333885</v>
      </c>
      <c r="AK1115" s="53">
        <v>-1.4408156000000001</v>
      </c>
      <c r="AL1115" s="53">
        <v>-1.5817516</v>
      </c>
      <c r="AM1115" s="53">
        <v>-1.4961287000000001</v>
      </c>
      <c r="AN1115" s="53">
        <v>-1.5874653999999999</v>
      </c>
      <c r="AO1115" s="53">
        <v>-1.4740062</v>
      </c>
      <c r="AP1115" s="53">
        <v>-1.3355467999999999</v>
      </c>
      <c r="AQ1115" s="53">
        <v>-1.517244</v>
      </c>
      <c r="AR1115" s="53">
        <v>-1.5492167999999999</v>
      </c>
      <c r="AS1115" s="53">
        <v>-1.4928889999999999</v>
      </c>
      <c r="AT1115" s="53">
        <v>-1.407653</v>
      </c>
      <c r="AU1115" s="53">
        <v>-1.6895770999999999</v>
      </c>
      <c r="AV1115" s="53">
        <v>-2.0936748000000001</v>
      </c>
      <c r="AW1115" s="53">
        <v>-2.1057861999999998</v>
      </c>
      <c r="AX1115" s="53">
        <v>-2.1532944999999999</v>
      </c>
      <c r="AY1115" s="53">
        <v>-1.8738389</v>
      </c>
      <c r="AZ1115" s="53">
        <v>-1.4636293</v>
      </c>
      <c r="BA1115" s="53">
        <v>-1.0082705000000001</v>
      </c>
      <c r="BB1115" s="53">
        <v>-0.66540336</v>
      </c>
      <c r="BC1115" s="53">
        <v>-0.67682107000000002</v>
      </c>
      <c r="BD1115" s="53">
        <v>-0.66334040000000005</v>
      </c>
      <c r="BE1115" s="53">
        <v>-2.3497899999999999E-2</v>
      </c>
      <c r="BF1115" s="53">
        <v>-0.21898938000000001</v>
      </c>
      <c r="BG1115" s="53">
        <v>-0.38320388999999999</v>
      </c>
      <c r="BH1115" s="53">
        <v>-0.50769271000000005</v>
      </c>
      <c r="BI1115" s="53">
        <v>-0.62223205999999998</v>
      </c>
      <c r="BJ1115" s="53">
        <v>-0.79507499000000004</v>
      </c>
      <c r="BK1115" s="53">
        <v>-0.69674709999999995</v>
      </c>
      <c r="BL1115" s="53">
        <v>-0.80640699999999998</v>
      </c>
      <c r="BM1115" s="53">
        <v>-0.67471526000000004</v>
      </c>
      <c r="BN1115" s="53">
        <v>-0.51925387000000001</v>
      </c>
      <c r="BO1115" s="53">
        <v>-0.67809598000000004</v>
      </c>
      <c r="BP1115" s="53">
        <v>-0.69659806000000002</v>
      </c>
      <c r="BQ1115" s="53">
        <v>-0.62665979000000005</v>
      </c>
      <c r="BR1115" s="53">
        <v>-0.55968867</v>
      </c>
      <c r="BS1115" s="53">
        <v>-0.89463806000000001</v>
      </c>
      <c r="BT1115" s="53">
        <v>-1.3112296999999999</v>
      </c>
      <c r="BU1115" s="53">
        <v>-1.2996443</v>
      </c>
      <c r="BV1115" s="53">
        <v>-1.3068124999999999</v>
      </c>
      <c r="BW1115" s="53">
        <v>-1.0224808000000001</v>
      </c>
      <c r="BX1115" s="53">
        <v>-0.62780678000000001</v>
      </c>
      <c r="BY1115" s="53">
        <v>-0.17497605999999999</v>
      </c>
      <c r="BZ1115" s="53">
        <v>0.19086379000000001</v>
      </c>
      <c r="CA1115" s="53">
        <v>0.18449494</v>
      </c>
      <c r="CB1115" s="53">
        <v>0.18508663</v>
      </c>
      <c r="CC1115" s="53">
        <v>0.54588358000000003</v>
      </c>
      <c r="CD1115" s="53">
        <v>0.35552889999999998</v>
      </c>
      <c r="CE1115" s="53">
        <v>0.18923522000000001</v>
      </c>
      <c r="CF1115" s="53">
        <v>6.4525319999999997E-2</v>
      </c>
      <c r="CG1115" s="53">
        <v>-5.5282850000000001E-2</v>
      </c>
      <c r="CH1115" s="53">
        <v>-0.25022462000000001</v>
      </c>
      <c r="CI1115" s="53">
        <v>-0.14309778000000001</v>
      </c>
      <c r="CJ1115" s="53">
        <v>-0.26544813</v>
      </c>
      <c r="CK1115" s="53">
        <v>-0.12112908999999999</v>
      </c>
      <c r="CL1115" s="53">
        <v>4.6108320000000001E-2</v>
      </c>
      <c r="CM1115" s="53">
        <v>-9.6904320000000002E-2</v>
      </c>
      <c r="CN1115" s="53">
        <v>-0.10607698</v>
      </c>
      <c r="CO1115" s="53">
        <v>-2.671188E-2</v>
      </c>
      <c r="CP1115" s="53">
        <v>2.7609100000000001E-2</v>
      </c>
      <c r="CQ1115" s="53">
        <v>-0.34406523999999999</v>
      </c>
      <c r="CR1115" s="53">
        <v>-0.76931095000000005</v>
      </c>
      <c r="CS1115" s="53">
        <v>-0.74131316000000003</v>
      </c>
      <c r="CT1115" s="53">
        <v>-0.72054194999999999</v>
      </c>
      <c r="CU1115" s="53">
        <v>-0.43283295999999999</v>
      </c>
      <c r="CV1115" s="53">
        <v>-4.8918589999999998E-2</v>
      </c>
      <c r="CW1115" s="53">
        <v>0.40216089999999999</v>
      </c>
      <c r="CX1115" s="53">
        <v>0.78391189999999999</v>
      </c>
      <c r="CY1115" s="53">
        <v>0.78103977000000002</v>
      </c>
      <c r="CZ1115" s="53">
        <v>0.77270470999999996</v>
      </c>
      <c r="DA1115" s="53">
        <v>1.1152651</v>
      </c>
      <c r="DB1115" s="53">
        <v>0.93004748000000004</v>
      </c>
      <c r="DC1115" s="53">
        <v>0.76167450999999997</v>
      </c>
      <c r="DD1115" s="53">
        <v>0.63674359000000003</v>
      </c>
      <c r="DE1115" s="53">
        <v>0.51166599000000001</v>
      </c>
      <c r="DF1115" s="53">
        <v>0.29462544000000002</v>
      </c>
      <c r="DG1115" s="53">
        <v>0.41055161000000001</v>
      </c>
      <c r="DH1115" s="53">
        <v>0.27551056000000002</v>
      </c>
      <c r="DI1115" s="53">
        <v>0.43245719999999999</v>
      </c>
      <c r="DJ1115" s="53">
        <v>0.61147043999999995</v>
      </c>
      <c r="DK1115" s="53">
        <v>0.48428710000000003</v>
      </c>
      <c r="DL1115" s="53">
        <v>0.48444420999999999</v>
      </c>
      <c r="DM1115" s="53">
        <v>0.57323597000000004</v>
      </c>
      <c r="DN1115" s="53">
        <v>0.61490686999999999</v>
      </c>
      <c r="DO1115" s="53">
        <v>0.20650734000000001</v>
      </c>
      <c r="DP1115" s="53">
        <v>-0.22739187999999999</v>
      </c>
      <c r="DQ1115" s="53">
        <v>-0.18298186999999999</v>
      </c>
      <c r="DR1115" s="53">
        <v>-0.13427138</v>
      </c>
      <c r="DS1115" s="53">
        <v>0.15681497999999999</v>
      </c>
      <c r="DT1115" s="53">
        <v>0.52996966000000001</v>
      </c>
      <c r="DU1115" s="53">
        <v>0.97929774999999997</v>
      </c>
      <c r="DV1115" s="53">
        <v>1.3769594000000001</v>
      </c>
      <c r="DW1115" s="53">
        <v>1.3775847999999999</v>
      </c>
      <c r="DX1115" s="53">
        <v>1.3603221999999999</v>
      </c>
      <c r="DY1115" s="53">
        <v>1.9373617000000001</v>
      </c>
      <c r="DZ1115" s="53">
        <v>1.7595607</v>
      </c>
      <c r="EA1115" s="53">
        <v>1.5881858</v>
      </c>
      <c r="EB1115" s="53">
        <v>1.4629350000000001</v>
      </c>
      <c r="EC1115" s="53">
        <v>1.3302503000000001</v>
      </c>
      <c r="ED1115" s="53">
        <v>1.0813025999999999</v>
      </c>
      <c r="EE1115" s="53">
        <v>1.2099333999999999</v>
      </c>
      <c r="EF1115" s="53">
        <v>1.0565688</v>
      </c>
      <c r="EG1115" s="53">
        <v>1.2317479</v>
      </c>
      <c r="EH1115" s="53">
        <v>1.4277635</v>
      </c>
      <c r="EI1115" s="53">
        <v>1.3234355</v>
      </c>
      <c r="EJ1115" s="53">
        <v>1.3370626999999999</v>
      </c>
      <c r="EK1115" s="53">
        <v>1.4394655999999999</v>
      </c>
      <c r="EL1115" s="53">
        <v>1.4628717</v>
      </c>
      <c r="EM1115" s="53">
        <v>1.001447</v>
      </c>
      <c r="EN1115" s="53">
        <v>0.55505309000000003</v>
      </c>
      <c r="EO1115" s="53">
        <v>0.62315984000000002</v>
      </c>
      <c r="EP1115" s="53">
        <v>0.71221062000000002</v>
      </c>
      <c r="EQ1115" s="53">
        <v>1.008173</v>
      </c>
      <c r="ER1115" s="53">
        <v>1.3657919999999999</v>
      </c>
      <c r="ES1115" s="53">
        <v>1.8125922000000001</v>
      </c>
      <c r="ET1115" s="53">
        <v>2.2332264999999998</v>
      </c>
      <c r="EU1115" s="53">
        <v>2.2389006</v>
      </c>
      <c r="EV1115" s="53">
        <v>2.2087492000000002</v>
      </c>
      <c r="EW1115" s="53">
        <v>79.277190000000004</v>
      </c>
      <c r="EX1115" s="53">
        <v>77.888930000000002</v>
      </c>
      <c r="EY1115" s="53">
        <v>76.240449999999996</v>
      </c>
      <c r="EZ1115" s="53">
        <v>74.471530000000001</v>
      </c>
      <c r="FA1115" s="53">
        <v>72.905590000000004</v>
      </c>
      <c r="FB1115" s="53">
        <v>71.228039999999993</v>
      </c>
      <c r="FC1115" s="53">
        <v>70.135090000000005</v>
      </c>
      <c r="FD1115" s="53">
        <v>71.033940000000001</v>
      </c>
      <c r="FE1115" s="53">
        <v>74.442580000000007</v>
      </c>
      <c r="FF1115" s="53">
        <v>78.712649999999996</v>
      </c>
      <c r="FG1115" s="53">
        <v>82.888930000000002</v>
      </c>
      <c r="FH1115" s="53">
        <v>86.806079999999994</v>
      </c>
      <c r="FI1115" s="53">
        <v>90.417400000000001</v>
      </c>
      <c r="FJ1115" s="53">
        <v>93.278710000000004</v>
      </c>
      <c r="FK1115" s="53">
        <v>96.010580000000004</v>
      </c>
      <c r="FL1115" s="53">
        <v>98.084670000000003</v>
      </c>
      <c r="FM1115" s="53">
        <v>99.057659999999998</v>
      </c>
      <c r="FN1115" s="53">
        <v>98.493859999999998</v>
      </c>
      <c r="FO1115" s="53">
        <v>96.91977</v>
      </c>
      <c r="FP1115" s="53">
        <v>94.551519999999996</v>
      </c>
      <c r="FQ1115" s="53">
        <v>91.201160000000002</v>
      </c>
      <c r="FR1115" s="53">
        <v>88.025909999999996</v>
      </c>
      <c r="FS1115" s="53">
        <v>85.266120000000001</v>
      </c>
      <c r="FT1115" s="53">
        <v>82.57902</v>
      </c>
      <c r="FU1115" s="53">
        <v>913.22580000000005</v>
      </c>
      <c r="FV1115" s="53">
        <v>22163.919999999998</v>
      </c>
      <c r="FW1115" s="53">
        <v>319.73129999999998</v>
      </c>
      <c r="FX1115" s="53">
        <v>1</v>
      </c>
    </row>
    <row r="1116" spans="1:180" x14ac:dyDescent="0.3">
      <c r="A1116" t="s">
        <v>174</v>
      </c>
      <c r="B1116" t="s">
        <v>253</v>
      </c>
      <c r="C1116" t="s">
        <v>0</v>
      </c>
      <c r="D1116" t="s">
        <v>248</v>
      </c>
      <c r="E1116" t="s">
        <v>188</v>
      </c>
      <c r="F1116" t="s">
        <v>230</v>
      </c>
      <c r="G1116" t="s">
        <v>243</v>
      </c>
      <c r="H1116" s="53">
        <v>621</v>
      </c>
      <c r="I1116" s="53">
        <v>22.239381999999999</v>
      </c>
      <c r="J1116" s="53">
        <v>22.083653999999999</v>
      </c>
      <c r="K1116" s="53">
        <v>21.780519000000002</v>
      </c>
      <c r="L1116" s="53">
        <v>21.547885999999998</v>
      </c>
      <c r="M1116" s="53">
        <v>21.292338999999998</v>
      </c>
      <c r="N1116" s="53">
        <v>21.483079</v>
      </c>
      <c r="O1116" s="53">
        <v>22.303525</v>
      </c>
      <c r="P1116" s="53">
        <v>22.562923000000001</v>
      </c>
      <c r="Q1116" s="53">
        <v>22.597134</v>
      </c>
      <c r="R1116" s="53">
        <v>22.542069999999999</v>
      </c>
      <c r="S1116" s="53">
        <v>22.157665000000001</v>
      </c>
      <c r="T1116" s="53">
        <v>21.999794000000001</v>
      </c>
      <c r="U1116" s="53">
        <v>21.59299</v>
      </c>
      <c r="V1116" s="53">
        <v>21.521519000000001</v>
      </c>
      <c r="W1116" s="53">
        <v>21.147658</v>
      </c>
      <c r="X1116" s="53">
        <v>20.648306000000002</v>
      </c>
      <c r="Y1116" s="53">
        <v>20.377611999999999</v>
      </c>
      <c r="Z1116" s="53">
        <v>19.921486999999999</v>
      </c>
      <c r="AA1116" s="53">
        <v>19.962902</v>
      </c>
      <c r="AB1116" s="53">
        <v>19.795231999999999</v>
      </c>
      <c r="AC1116" s="53">
        <v>20.604742999999999</v>
      </c>
      <c r="AD1116" s="53">
        <v>20.624732999999999</v>
      </c>
      <c r="AE1116" s="53">
        <v>20.391093999999999</v>
      </c>
      <c r="AF1116" s="53">
        <v>20.247499999999999</v>
      </c>
      <c r="AG1116" s="53">
        <v>1.5795071999999999</v>
      </c>
      <c r="AH1116" s="53">
        <v>1.4672788999999999</v>
      </c>
      <c r="AI1116" s="53">
        <v>1.2261856</v>
      </c>
      <c r="AJ1116" s="53">
        <v>1.0790496000000001</v>
      </c>
      <c r="AK1116" s="53">
        <v>0.80321505999999998</v>
      </c>
      <c r="AL1116" s="53">
        <v>0.83586289000000003</v>
      </c>
      <c r="AM1116" s="53">
        <v>1.1187452</v>
      </c>
      <c r="AN1116" s="53">
        <v>1.0982466</v>
      </c>
      <c r="AO1116" s="53">
        <v>0.95329896000000003</v>
      </c>
      <c r="AP1116" s="53">
        <v>0.84719677000000004</v>
      </c>
      <c r="AQ1116" s="53">
        <v>0.60470520999999999</v>
      </c>
      <c r="AR1116" s="53">
        <v>0.75772680999999997</v>
      </c>
      <c r="AS1116" s="53">
        <v>0.81571020000000005</v>
      </c>
      <c r="AT1116" s="53">
        <v>0.95891901000000002</v>
      </c>
      <c r="AU1116" s="53">
        <v>0.90576824</v>
      </c>
      <c r="AV1116" s="53">
        <v>0.78522097000000002</v>
      </c>
      <c r="AW1116" s="53">
        <v>1.0501532</v>
      </c>
      <c r="AX1116" s="53">
        <v>1.2450975</v>
      </c>
      <c r="AY1116" s="53">
        <v>1.4351912</v>
      </c>
      <c r="AZ1116" s="53">
        <v>1.3077917999999999</v>
      </c>
      <c r="BA1116" s="53">
        <v>1.6852183000000001</v>
      </c>
      <c r="BB1116" s="53">
        <v>1.4595978000000001</v>
      </c>
      <c r="BC1116" s="53">
        <v>1.3186724000000001</v>
      </c>
      <c r="BD1116" s="53">
        <v>1.2738685000000001</v>
      </c>
      <c r="BE1116" s="53">
        <v>2.6136674000000002</v>
      </c>
      <c r="BF1116" s="53">
        <v>2.4962536000000002</v>
      </c>
      <c r="BG1116" s="53">
        <v>2.2480007</v>
      </c>
      <c r="BH1116" s="53">
        <v>2.1016050000000002</v>
      </c>
      <c r="BI1116" s="53">
        <v>1.8279091999999999</v>
      </c>
      <c r="BJ1116" s="53">
        <v>1.8600161</v>
      </c>
      <c r="BK1116" s="53">
        <v>2.1396443000000001</v>
      </c>
      <c r="BL1116" s="53">
        <v>2.1211193000000002</v>
      </c>
      <c r="BM1116" s="53">
        <v>2.0088225999999998</v>
      </c>
      <c r="BN1116" s="53">
        <v>1.9270121</v>
      </c>
      <c r="BO1116" s="53">
        <v>1.7191677000000001</v>
      </c>
      <c r="BP1116" s="53">
        <v>1.8600669999999999</v>
      </c>
      <c r="BQ1116" s="53">
        <v>1.9047107000000001</v>
      </c>
      <c r="BR1116" s="53">
        <v>2.0333608000000001</v>
      </c>
      <c r="BS1116" s="53">
        <v>1.9569224999999999</v>
      </c>
      <c r="BT1116" s="53">
        <v>1.8258462</v>
      </c>
      <c r="BU1116" s="53">
        <v>2.0936132999999999</v>
      </c>
      <c r="BV1116" s="53">
        <v>2.2964511999999999</v>
      </c>
      <c r="BW1116" s="53">
        <v>2.4797834000000001</v>
      </c>
      <c r="BX1116" s="53">
        <v>2.3452573999999999</v>
      </c>
      <c r="BY1116" s="53">
        <v>2.6912973</v>
      </c>
      <c r="BZ1116" s="53">
        <v>2.4778527000000001</v>
      </c>
      <c r="CA1116" s="53">
        <v>2.3365162000000002</v>
      </c>
      <c r="CB1116" s="53">
        <v>2.3012918999999998</v>
      </c>
      <c r="CC1116" s="53">
        <v>3.3299230999999998</v>
      </c>
      <c r="CD1116" s="53">
        <v>3.2089175000000001</v>
      </c>
      <c r="CE1116" s="53">
        <v>2.9557072999999998</v>
      </c>
      <c r="CF1116" s="53">
        <v>2.8098238000000002</v>
      </c>
      <c r="CG1116" s="53">
        <v>2.5376097</v>
      </c>
      <c r="CH1116" s="53">
        <v>2.5693415000000002</v>
      </c>
      <c r="CI1116" s="53">
        <v>2.8467161999999999</v>
      </c>
      <c r="CJ1116" s="53">
        <v>2.8295572999999998</v>
      </c>
      <c r="CK1116" s="53">
        <v>2.7398756</v>
      </c>
      <c r="CL1116" s="53">
        <v>2.6748886000000001</v>
      </c>
      <c r="CM1116" s="53">
        <v>2.4910415000000001</v>
      </c>
      <c r="CN1116" s="53">
        <v>2.6235449000000002</v>
      </c>
      <c r="CO1116" s="53">
        <v>2.6589494</v>
      </c>
      <c r="CP1116" s="53">
        <v>2.7775162999999998</v>
      </c>
      <c r="CQ1116" s="53">
        <v>2.6849481000000002</v>
      </c>
      <c r="CR1116" s="53">
        <v>2.5465794000000002</v>
      </c>
      <c r="CS1116" s="53">
        <v>2.8163100999999999</v>
      </c>
      <c r="CT1116" s="53">
        <v>3.0246159000000001</v>
      </c>
      <c r="CU1116" s="53">
        <v>3.2032652000000001</v>
      </c>
      <c r="CV1116" s="53">
        <v>3.0638035000000001</v>
      </c>
      <c r="CW1116" s="53">
        <v>3.3881046000000001</v>
      </c>
      <c r="CX1116" s="53">
        <v>3.1830932000000001</v>
      </c>
      <c r="CY1116" s="53">
        <v>3.0414716999999998</v>
      </c>
      <c r="CZ1116" s="53">
        <v>3.0128827</v>
      </c>
      <c r="DA1116" s="53">
        <v>4.0461793999999998</v>
      </c>
      <c r="DB1116" s="53">
        <v>3.9215821000000002</v>
      </c>
      <c r="DC1116" s="53">
        <v>3.6634137999999998</v>
      </c>
      <c r="DD1116" s="53">
        <v>3.5180425999999998</v>
      </c>
      <c r="DE1116" s="53">
        <v>3.2473095999999999</v>
      </c>
      <c r="DF1116" s="53">
        <v>3.278667</v>
      </c>
      <c r="DG1116" s="53">
        <v>3.5537879999999999</v>
      </c>
      <c r="DH1116" s="53">
        <v>3.5379960000000001</v>
      </c>
      <c r="DI1116" s="53">
        <v>3.4709279999999998</v>
      </c>
      <c r="DJ1116" s="53">
        <v>3.4227650999999999</v>
      </c>
      <c r="DK1116" s="53">
        <v>3.2629147000000001</v>
      </c>
      <c r="DL1116" s="53">
        <v>3.3870222000000001</v>
      </c>
      <c r="DM1116" s="53">
        <v>3.4131879999999999</v>
      </c>
      <c r="DN1116" s="53">
        <v>3.5216710999999998</v>
      </c>
      <c r="DO1116" s="53">
        <v>3.4129744</v>
      </c>
      <c r="DP1116" s="53">
        <v>3.2673133000000001</v>
      </c>
      <c r="DQ1116" s="53">
        <v>3.5390069999999998</v>
      </c>
      <c r="DR1116" s="53">
        <v>3.7527805999999999</v>
      </c>
      <c r="DS1116" s="53">
        <v>3.9267468999999999</v>
      </c>
      <c r="DT1116" s="53">
        <v>3.7823489000000001</v>
      </c>
      <c r="DU1116" s="53">
        <v>4.0849118999999998</v>
      </c>
      <c r="DV1116" s="53">
        <v>3.8883337</v>
      </c>
      <c r="DW1116" s="53">
        <v>3.7464278000000002</v>
      </c>
      <c r="DX1116" s="53">
        <v>3.7244730000000001</v>
      </c>
      <c r="DY1116" s="53">
        <v>5.0803393000000003</v>
      </c>
      <c r="DZ1116" s="53">
        <v>4.9505561</v>
      </c>
      <c r="EA1116" s="53">
        <v>4.6852289000000003</v>
      </c>
      <c r="EB1116" s="53">
        <v>4.5405980000000001</v>
      </c>
      <c r="EC1116" s="53">
        <v>4.2720037</v>
      </c>
      <c r="ED1116" s="53">
        <v>4.3028202000000002</v>
      </c>
      <c r="EE1116" s="53">
        <v>4.5746871999999996</v>
      </c>
      <c r="EF1116" s="53">
        <v>4.5608687000000003</v>
      </c>
      <c r="EG1116" s="53">
        <v>4.5264521999999996</v>
      </c>
      <c r="EH1116" s="53">
        <v>4.5025804000000003</v>
      </c>
      <c r="EI1116" s="53">
        <v>4.3773774999999997</v>
      </c>
      <c r="EJ1116" s="53">
        <v>4.4893624000000001</v>
      </c>
      <c r="EK1116" s="53">
        <v>4.5021884999999999</v>
      </c>
      <c r="EL1116" s="53">
        <v>4.5961128999999996</v>
      </c>
      <c r="EM1116" s="53">
        <v>4.4641286999999998</v>
      </c>
      <c r="EN1116" s="53">
        <v>4.3079378999999998</v>
      </c>
      <c r="EO1116" s="53">
        <v>4.5824670999999997</v>
      </c>
      <c r="EP1116" s="53">
        <v>4.8041349000000002</v>
      </c>
      <c r="EQ1116" s="53">
        <v>4.9713390999999998</v>
      </c>
      <c r="ER1116" s="53">
        <v>4.8198144999999997</v>
      </c>
      <c r="ES1116" s="53">
        <v>5.0909902999999996</v>
      </c>
      <c r="ET1116" s="53">
        <v>4.9065893000000003</v>
      </c>
      <c r="EU1116" s="53">
        <v>4.7642715999999998</v>
      </c>
      <c r="EV1116" s="53">
        <v>4.7518969999999996</v>
      </c>
      <c r="EW1116" s="53">
        <v>84.147919999999999</v>
      </c>
      <c r="EX1116" s="53">
        <v>81.780959999999993</v>
      </c>
      <c r="EY1116" s="53">
        <v>79.597920000000002</v>
      </c>
      <c r="EZ1116" s="53">
        <v>77.923580000000001</v>
      </c>
      <c r="FA1116" s="53">
        <v>76.423140000000004</v>
      </c>
      <c r="FB1116" s="53">
        <v>75.039659999999998</v>
      </c>
      <c r="FC1116" s="53">
        <v>74.623580000000004</v>
      </c>
      <c r="FD1116" s="53">
        <v>76.482709999999997</v>
      </c>
      <c r="FE1116" s="53">
        <v>79.665760000000006</v>
      </c>
      <c r="FF1116" s="53">
        <v>83.023570000000007</v>
      </c>
      <c r="FG1116" s="53">
        <v>86.697919999999996</v>
      </c>
      <c r="FH1116" s="53">
        <v>90.631399999999999</v>
      </c>
      <c r="FI1116" s="53">
        <v>94.406180000000006</v>
      </c>
      <c r="FJ1116" s="53">
        <v>97.080089999999998</v>
      </c>
      <c r="FK1116" s="53">
        <v>99.137029999999996</v>
      </c>
      <c r="FL1116" s="53">
        <v>100.9375</v>
      </c>
      <c r="FM1116" s="53">
        <v>101.5044</v>
      </c>
      <c r="FN1116" s="53">
        <v>101.1379</v>
      </c>
      <c r="FO1116" s="53">
        <v>99.847480000000004</v>
      </c>
      <c r="FP1116" s="53">
        <v>97.833150000000003</v>
      </c>
      <c r="FQ1116" s="53">
        <v>94.635339999999999</v>
      </c>
      <c r="FR1116" s="53">
        <v>91.753609999999995</v>
      </c>
      <c r="FS1116" s="53">
        <v>88.327079999999995</v>
      </c>
      <c r="FT1116" s="53">
        <v>85.391850000000005</v>
      </c>
      <c r="FU1116" s="53">
        <v>913.87099999999998</v>
      </c>
      <c r="FV1116" s="53">
        <v>28000.49</v>
      </c>
      <c r="FW1116" s="53">
        <v>242.20490000000001</v>
      </c>
      <c r="FX1116" s="53">
        <v>1</v>
      </c>
    </row>
    <row r="1117" spans="1:180" x14ac:dyDescent="0.3">
      <c r="A1117" t="s">
        <v>174</v>
      </c>
      <c r="B1117" t="s">
        <v>253</v>
      </c>
      <c r="C1117" t="s">
        <v>0</v>
      </c>
      <c r="D1117" t="s">
        <v>227</v>
      </c>
      <c r="E1117" t="s">
        <v>187</v>
      </c>
      <c r="F1117" t="s">
        <v>230</v>
      </c>
      <c r="G1117" t="s">
        <v>243</v>
      </c>
      <c r="H1117" s="53">
        <v>621</v>
      </c>
      <c r="I1117" s="53">
        <v>22.173611999999999</v>
      </c>
      <c r="J1117" s="53">
        <v>21.996483999999999</v>
      </c>
      <c r="K1117" s="53">
        <v>21.712295999999998</v>
      </c>
      <c r="L1117" s="53">
        <v>21.636056</v>
      </c>
      <c r="M1117" s="53">
        <v>21.600262000000001</v>
      </c>
      <c r="N1117" s="53">
        <v>21.943923000000002</v>
      </c>
      <c r="O1117" s="53">
        <v>24.058993000000001</v>
      </c>
      <c r="P1117" s="53">
        <v>25.548839999999998</v>
      </c>
      <c r="Q1117" s="53">
        <v>25.927327999999999</v>
      </c>
      <c r="R1117" s="53">
        <v>25.933277</v>
      </c>
      <c r="S1117" s="53">
        <v>25.712971</v>
      </c>
      <c r="T1117" s="53">
        <v>25.419132000000001</v>
      </c>
      <c r="U1117" s="53">
        <v>24.837565999999999</v>
      </c>
      <c r="V1117" s="53">
        <v>24.453240999999998</v>
      </c>
      <c r="W1117" s="53">
        <v>23.454412000000001</v>
      </c>
      <c r="X1117" s="53">
        <v>22.526880999999999</v>
      </c>
      <c r="Y1117" s="53">
        <v>22.051145000000002</v>
      </c>
      <c r="Z1117" s="53">
        <v>21.519400999999998</v>
      </c>
      <c r="AA1117" s="53">
        <v>21.878401</v>
      </c>
      <c r="AB1117" s="53">
        <v>21.975370000000002</v>
      </c>
      <c r="AC1117" s="53">
        <v>23.139434999999999</v>
      </c>
      <c r="AD1117" s="53">
        <v>23.906842000000001</v>
      </c>
      <c r="AE1117" s="53">
        <v>23.722995000000001</v>
      </c>
      <c r="AF1117" s="53">
        <v>23.454183</v>
      </c>
      <c r="AG1117" s="53">
        <v>1.3337000000000001</v>
      </c>
      <c r="AH1117" s="53">
        <v>1.2854357999999999</v>
      </c>
      <c r="AI1117" s="53">
        <v>1.006985</v>
      </c>
      <c r="AJ1117" s="53">
        <v>0.96123161999999995</v>
      </c>
      <c r="AK1117" s="53">
        <v>0.93630343999999999</v>
      </c>
      <c r="AL1117" s="53">
        <v>1.0562688</v>
      </c>
      <c r="AM1117" s="53">
        <v>1.9058390999999999</v>
      </c>
      <c r="AN1117" s="53">
        <v>2.3729564999999999</v>
      </c>
      <c r="AO1117" s="53">
        <v>2.3564932000000001</v>
      </c>
      <c r="AP1117" s="53">
        <v>2.1395412</v>
      </c>
      <c r="AQ1117" s="53">
        <v>1.8162387</v>
      </c>
      <c r="AR1117" s="53">
        <v>1.6350918000000001</v>
      </c>
      <c r="AS1117" s="53">
        <v>1.4256215999999999</v>
      </c>
      <c r="AT1117" s="53">
        <v>1.1596789999999999</v>
      </c>
      <c r="AU1117" s="53">
        <v>0.54762761000000004</v>
      </c>
      <c r="AV1117" s="53">
        <v>5.6995259999999999E-2</v>
      </c>
      <c r="AW1117" s="53">
        <v>0.2787964</v>
      </c>
      <c r="AX1117" s="53">
        <v>0.57824167000000004</v>
      </c>
      <c r="AY1117" s="53">
        <v>0.89545901999999999</v>
      </c>
      <c r="AZ1117" s="53">
        <v>0.96273381999999996</v>
      </c>
      <c r="BA1117" s="53">
        <v>1.4320651</v>
      </c>
      <c r="BB1117" s="53">
        <v>1.8918554000000001</v>
      </c>
      <c r="BC1117" s="53">
        <v>1.7611330000000001</v>
      </c>
      <c r="BD1117" s="53">
        <v>1.5854503</v>
      </c>
      <c r="BE1117" s="53">
        <v>2.4492400999999999</v>
      </c>
      <c r="BF1117" s="53">
        <v>2.3980629000000002</v>
      </c>
      <c r="BG1117" s="53">
        <v>2.1213826</v>
      </c>
      <c r="BH1117" s="53">
        <v>2.0873685000000002</v>
      </c>
      <c r="BI1117" s="53">
        <v>2.0653317000000002</v>
      </c>
      <c r="BJ1117" s="53">
        <v>2.1790455</v>
      </c>
      <c r="BK1117" s="53">
        <v>3.0436681999999999</v>
      </c>
      <c r="BL1117" s="53">
        <v>3.5039875</v>
      </c>
      <c r="BM1117" s="53">
        <v>3.4961430999999998</v>
      </c>
      <c r="BN1117" s="53">
        <v>3.3098455000000002</v>
      </c>
      <c r="BO1117" s="53">
        <v>2.9911911999999998</v>
      </c>
      <c r="BP1117" s="53">
        <v>2.8182477000000001</v>
      </c>
      <c r="BQ1117" s="53">
        <v>2.6044423000000001</v>
      </c>
      <c r="BR1117" s="53">
        <v>2.3388722999999998</v>
      </c>
      <c r="BS1117" s="53">
        <v>1.7093957</v>
      </c>
      <c r="BT1117" s="53">
        <v>1.2089255000000001</v>
      </c>
      <c r="BU1117" s="53">
        <v>1.4153795</v>
      </c>
      <c r="BV1117" s="53">
        <v>1.7144680000000001</v>
      </c>
      <c r="BW1117" s="53">
        <v>2.0490951000000002</v>
      </c>
      <c r="BX1117" s="53">
        <v>2.1422227</v>
      </c>
      <c r="BY1117" s="53">
        <v>2.5798755999999998</v>
      </c>
      <c r="BZ1117" s="53">
        <v>3.0336197999999999</v>
      </c>
      <c r="CA1117" s="53">
        <v>2.8988504000000002</v>
      </c>
      <c r="CB1117" s="53">
        <v>2.7203799000000002</v>
      </c>
      <c r="CC1117" s="53">
        <v>3.2218604000000002</v>
      </c>
      <c r="CD1117" s="53">
        <v>3.1686649</v>
      </c>
      <c r="CE1117" s="53">
        <v>2.8932110999999998</v>
      </c>
      <c r="CF1117" s="53">
        <v>2.8673283999999999</v>
      </c>
      <c r="CG1117" s="53">
        <v>2.8472930999999999</v>
      </c>
      <c r="CH1117" s="53">
        <v>2.9566773</v>
      </c>
      <c r="CI1117" s="53">
        <v>3.8317245999999998</v>
      </c>
      <c r="CJ1117" s="53">
        <v>4.2873362000000004</v>
      </c>
      <c r="CK1117" s="53">
        <v>4.2854614</v>
      </c>
      <c r="CL1117" s="53">
        <v>4.1203946</v>
      </c>
      <c r="CM1117" s="53">
        <v>3.8049594999999998</v>
      </c>
      <c r="CN1117" s="53">
        <v>3.6376981000000002</v>
      </c>
      <c r="CO1117" s="53">
        <v>3.4208897</v>
      </c>
      <c r="CP1117" s="53">
        <v>3.1555786000000001</v>
      </c>
      <c r="CQ1117" s="53">
        <v>2.5140327999999998</v>
      </c>
      <c r="CR1117" s="53">
        <v>2.0067491</v>
      </c>
      <c r="CS1117" s="53">
        <v>2.2025733999999999</v>
      </c>
      <c r="CT1117" s="53">
        <v>2.5014140999999999</v>
      </c>
      <c r="CU1117" s="53">
        <v>2.8480998</v>
      </c>
      <c r="CV1117" s="53">
        <v>2.9591333</v>
      </c>
      <c r="CW1117" s="53">
        <v>3.3748450000000001</v>
      </c>
      <c r="CX1117" s="53">
        <v>3.8244018</v>
      </c>
      <c r="CY1117" s="53">
        <v>3.6868303999999998</v>
      </c>
      <c r="CZ1117" s="53">
        <v>3.5064286999999998</v>
      </c>
      <c r="DA1117" s="53">
        <v>3.9944799999999998</v>
      </c>
      <c r="DB1117" s="53">
        <v>3.9392668999999998</v>
      </c>
      <c r="DC1117" s="53">
        <v>3.6650388999999999</v>
      </c>
      <c r="DD1117" s="53">
        <v>3.6472875999999999</v>
      </c>
      <c r="DE1117" s="53">
        <v>3.6292544000000002</v>
      </c>
      <c r="DF1117" s="53">
        <v>3.7343090000000001</v>
      </c>
      <c r="DG1117" s="53">
        <v>4.6197816999999999</v>
      </c>
      <c r="DH1117" s="53">
        <v>5.0706848000000004</v>
      </c>
      <c r="DI1117" s="53">
        <v>5.0747790999999998</v>
      </c>
      <c r="DJ1117" s="53">
        <v>4.9309437000000003</v>
      </c>
      <c r="DK1117" s="53">
        <v>4.6187278999999997</v>
      </c>
      <c r="DL1117" s="53">
        <v>4.4571486</v>
      </c>
      <c r="DM1117" s="53">
        <v>4.2373370000000001</v>
      </c>
      <c r="DN1117" s="53">
        <v>3.9722843000000001</v>
      </c>
      <c r="DO1117" s="53">
        <v>3.3186692999999998</v>
      </c>
      <c r="DP1117" s="53">
        <v>2.8045732000000001</v>
      </c>
      <c r="DQ1117" s="53">
        <v>2.9897672000000002</v>
      </c>
      <c r="DR1117" s="53">
        <v>3.2883608</v>
      </c>
      <c r="DS1117" s="53">
        <v>3.6471051000000001</v>
      </c>
      <c r="DT1117" s="53">
        <v>3.7760438999999999</v>
      </c>
      <c r="DU1117" s="53">
        <v>4.1698143999999999</v>
      </c>
      <c r="DV1117" s="53">
        <v>4.6151837999999996</v>
      </c>
      <c r="DW1117" s="53">
        <v>4.4748099000000003</v>
      </c>
      <c r="DX1117" s="53">
        <v>4.2924774000000001</v>
      </c>
      <c r="DY1117" s="53">
        <v>5.1100206999999997</v>
      </c>
      <c r="DZ1117" s="53">
        <v>5.0518945999999998</v>
      </c>
      <c r="EA1117" s="53">
        <v>4.7794365000000001</v>
      </c>
      <c r="EB1117" s="53">
        <v>4.7734252000000001</v>
      </c>
      <c r="EC1117" s="53">
        <v>4.7582826999999996</v>
      </c>
      <c r="ED1117" s="53">
        <v>4.8570856999999998</v>
      </c>
      <c r="EE1117" s="53">
        <v>5.7576114</v>
      </c>
      <c r="EF1117" s="53">
        <v>6.2017158999999999</v>
      </c>
      <c r="EG1117" s="53">
        <v>6.2144276999999999</v>
      </c>
      <c r="EH1117" s="53">
        <v>6.101248</v>
      </c>
      <c r="EI1117" s="53">
        <v>5.7936804000000004</v>
      </c>
      <c r="EJ1117" s="53">
        <v>5.6403052000000002</v>
      </c>
      <c r="EK1117" s="53">
        <v>5.4161577000000003</v>
      </c>
      <c r="EL1117" s="53">
        <v>5.1514775999999998</v>
      </c>
      <c r="EM1117" s="53">
        <v>4.4804380000000004</v>
      </c>
      <c r="EN1117" s="53">
        <v>3.9565033999999999</v>
      </c>
      <c r="EO1117" s="53">
        <v>4.1263506000000003</v>
      </c>
      <c r="EP1117" s="53">
        <v>4.4245865000000002</v>
      </c>
      <c r="EQ1117" s="53">
        <v>4.8007410999999998</v>
      </c>
      <c r="ER1117" s="53">
        <v>4.9555328000000003</v>
      </c>
      <c r="ES1117" s="53">
        <v>5.3176249000000002</v>
      </c>
      <c r="ET1117" s="53">
        <v>5.7569482000000001</v>
      </c>
      <c r="EU1117" s="53">
        <v>5.6125277999999996</v>
      </c>
      <c r="EV1117" s="53">
        <v>5.4274070999999999</v>
      </c>
      <c r="EW1117" s="53">
        <v>75.530389999999997</v>
      </c>
      <c r="EX1117" s="53">
        <v>73.631360000000001</v>
      </c>
      <c r="EY1117" s="53">
        <v>71.823170000000005</v>
      </c>
      <c r="EZ1117" s="53">
        <v>70.462649999999996</v>
      </c>
      <c r="FA1117" s="53">
        <v>69.200559999999996</v>
      </c>
      <c r="FB1117" s="53">
        <v>67.763980000000004</v>
      </c>
      <c r="FC1117" s="53">
        <v>67.232770000000002</v>
      </c>
      <c r="FD1117" s="53">
        <v>69.524439999999998</v>
      </c>
      <c r="FE1117" s="53">
        <v>72.975849999999994</v>
      </c>
      <c r="FF1117" s="53">
        <v>76.973389999999995</v>
      </c>
      <c r="FG1117" s="53">
        <v>80.541979999999995</v>
      </c>
      <c r="FH1117" s="53">
        <v>83.814959999999999</v>
      </c>
      <c r="FI1117" s="53">
        <v>86.898409999999998</v>
      </c>
      <c r="FJ1117" s="53">
        <v>89.504130000000004</v>
      </c>
      <c r="FK1117" s="53">
        <v>91.504400000000004</v>
      </c>
      <c r="FL1117" s="53">
        <v>92.940610000000007</v>
      </c>
      <c r="FM1117" s="53">
        <v>93.885090000000005</v>
      </c>
      <c r="FN1117" s="53">
        <v>93.757409999999993</v>
      </c>
      <c r="FO1117" s="53">
        <v>92.261570000000006</v>
      </c>
      <c r="FP1117" s="53">
        <v>90.267480000000006</v>
      </c>
      <c r="FQ1117" s="53">
        <v>87.125929999999997</v>
      </c>
      <c r="FR1117" s="53">
        <v>83.720309999999998</v>
      </c>
      <c r="FS1117" s="53">
        <v>80.715090000000004</v>
      </c>
      <c r="FT1117" s="53">
        <v>77.940539999999999</v>
      </c>
      <c r="FU1117" s="53">
        <v>913.96669999999995</v>
      </c>
      <c r="FV1117" s="53">
        <v>27314.3</v>
      </c>
      <c r="FW1117" s="53">
        <v>197.77860000000001</v>
      </c>
      <c r="FX1117" s="53">
        <v>1</v>
      </c>
    </row>
    <row r="1118" spans="1:180" x14ac:dyDescent="0.3">
      <c r="A1118" t="s">
        <v>174</v>
      </c>
      <c r="B1118" t="s">
        <v>253</v>
      </c>
      <c r="C1118" t="s">
        <v>0</v>
      </c>
      <c r="D1118" t="s">
        <v>248</v>
      </c>
      <c r="E1118" t="s">
        <v>187</v>
      </c>
      <c r="F1118" t="s">
        <v>230</v>
      </c>
      <c r="G1118" t="s">
        <v>243</v>
      </c>
      <c r="H1118" s="53">
        <v>621</v>
      </c>
      <c r="I1118" s="53">
        <v>22.953216000000001</v>
      </c>
      <c r="J1118" s="53">
        <v>22.951619999999998</v>
      </c>
      <c r="K1118" s="53">
        <v>22.753080000000001</v>
      </c>
      <c r="L1118" s="53">
        <v>22.503394</v>
      </c>
      <c r="M1118" s="53">
        <v>22.506672999999999</v>
      </c>
      <c r="N1118" s="53">
        <v>22.523260000000001</v>
      </c>
      <c r="O1118" s="53">
        <v>22.965219999999999</v>
      </c>
      <c r="P1118" s="53">
        <v>23.288710999999999</v>
      </c>
      <c r="Q1118" s="53">
        <v>23.065151</v>
      </c>
      <c r="R1118" s="53">
        <v>23.056083999999998</v>
      </c>
      <c r="S1118" s="53">
        <v>22.745062999999998</v>
      </c>
      <c r="T1118" s="53">
        <v>22.263812999999999</v>
      </c>
      <c r="U1118" s="53">
        <v>21.799882</v>
      </c>
      <c r="V1118" s="53">
        <v>21.578935999999999</v>
      </c>
      <c r="W1118" s="53">
        <v>21.245739</v>
      </c>
      <c r="X1118" s="53">
        <v>20.383766000000001</v>
      </c>
      <c r="Y1118" s="53">
        <v>19.307137999999998</v>
      </c>
      <c r="Z1118" s="53">
        <v>18.755709</v>
      </c>
      <c r="AA1118" s="53">
        <v>19.089179999999999</v>
      </c>
      <c r="AB1118" s="53">
        <v>19.443826999999999</v>
      </c>
      <c r="AC1118" s="53">
        <v>20.361621</v>
      </c>
      <c r="AD1118" s="53">
        <v>20.693794</v>
      </c>
      <c r="AE1118" s="53">
        <v>20.565967000000001</v>
      </c>
      <c r="AF1118" s="53">
        <v>20.212643</v>
      </c>
      <c r="AG1118" s="53">
        <v>2.0137011999999999</v>
      </c>
      <c r="AH1118" s="53">
        <v>2.0250767000000001</v>
      </c>
      <c r="AI1118" s="53">
        <v>1.9170586999999999</v>
      </c>
      <c r="AJ1118" s="53">
        <v>1.7201762</v>
      </c>
      <c r="AK1118" s="53">
        <v>1.7733517999999999</v>
      </c>
      <c r="AL1118" s="53">
        <v>1.6655933999999999</v>
      </c>
      <c r="AM1118" s="53">
        <v>1.7664053</v>
      </c>
      <c r="AN1118" s="53">
        <v>1.9326725</v>
      </c>
      <c r="AO1118" s="53">
        <v>1.7147338000000001</v>
      </c>
      <c r="AP1118" s="53">
        <v>1.8009676999999999</v>
      </c>
      <c r="AQ1118" s="53">
        <v>1.7746895</v>
      </c>
      <c r="AR1118" s="53">
        <v>1.5590398000000001</v>
      </c>
      <c r="AS1118" s="53">
        <v>1.4414168000000001</v>
      </c>
      <c r="AT1118" s="53">
        <v>1.3406788000000001</v>
      </c>
      <c r="AU1118" s="53">
        <v>1.2371593000000001</v>
      </c>
      <c r="AV1118" s="53">
        <v>0.84674654000000005</v>
      </c>
      <c r="AW1118" s="53">
        <v>0.39573331</v>
      </c>
      <c r="AX1118" s="53">
        <v>0.39871535000000002</v>
      </c>
      <c r="AY1118" s="53">
        <v>0.83894678</v>
      </c>
      <c r="AZ1118" s="53">
        <v>1.2859586999999999</v>
      </c>
      <c r="BA1118" s="53">
        <v>1.586473</v>
      </c>
      <c r="BB1118" s="53">
        <v>1.8442563999999999</v>
      </c>
      <c r="BC1118" s="53">
        <v>1.9214180999999999</v>
      </c>
      <c r="BD1118" s="53">
        <v>1.6563976</v>
      </c>
      <c r="BE1118" s="53">
        <v>3.2622621000000001</v>
      </c>
      <c r="BF1118" s="53">
        <v>3.2712292999999999</v>
      </c>
      <c r="BG1118" s="53">
        <v>3.1658419000000002</v>
      </c>
      <c r="BH1118" s="53">
        <v>2.9789246</v>
      </c>
      <c r="BI1118" s="53">
        <v>3.0342264999999999</v>
      </c>
      <c r="BJ1118" s="53">
        <v>2.9421868</v>
      </c>
      <c r="BK1118" s="53">
        <v>3.0426055999999999</v>
      </c>
      <c r="BL1118" s="53">
        <v>3.2001080000000002</v>
      </c>
      <c r="BM1118" s="53">
        <v>2.9876806999999999</v>
      </c>
      <c r="BN1118" s="53">
        <v>3.0957496</v>
      </c>
      <c r="BO1118" s="53">
        <v>3.0686646999999998</v>
      </c>
      <c r="BP1118" s="53">
        <v>2.8528858000000001</v>
      </c>
      <c r="BQ1118" s="53">
        <v>2.743668</v>
      </c>
      <c r="BR1118" s="53">
        <v>2.6447663000000001</v>
      </c>
      <c r="BS1118" s="53">
        <v>2.5415250999999999</v>
      </c>
      <c r="BT1118" s="53">
        <v>2.1549396000000001</v>
      </c>
      <c r="BU1118" s="53">
        <v>1.6818474999999999</v>
      </c>
      <c r="BV1118" s="53">
        <v>1.6889305999999999</v>
      </c>
      <c r="BW1118" s="53">
        <v>2.1211142999999999</v>
      </c>
      <c r="BX1118" s="53">
        <v>2.5757813000000001</v>
      </c>
      <c r="BY1118" s="53">
        <v>2.8867284</v>
      </c>
      <c r="BZ1118" s="53">
        <v>3.1305627999999999</v>
      </c>
      <c r="CA1118" s="53">
        <v>3.2015834999999999</v>
      </c>
      <c r="CB1118" s="53">
        <v>2.9356049</v>
      </c>
      <c r="CC1118" s="53">
        <v>4.1270119999999997</v>
      </c>
      <c r="CD1118" s="53">
        <v>4.1343112</v>
      </c>
      <c r="CE1118" s="53">
        <v>4.0307446000000002</v>
      </c>
      <c r="CF1118" s="53">
        <v>3.8507297</v>
      </c>
      <c r="CG1118" s="53">
        <v>3.9075039999999999</v>
      </c>
      <c r="CH1118" s="53">
        <v>3.8263517</v>
      </c>
      <c r="CI1118" s="53">
        <v>3.9264979000000002</v>
      </c>
      <c r="CJ1118" s="53">
        <v>4.0779300000000003</v>
      </c>
      <c r="CK1118" s="53">
        <v>3.8693192999999999</v>
      </c>
      <c r="CL1118" s="53">
        <v>3.9925115</v>
      </c>
      <c r="CM1118" s="53">
        <v>3.9648683</v>
      </c>
      <c r="CN1118" s="53">
        <v>3.7490000000000001</v>
      </c>
      <c r="CO1118" s="53">
        <v>3.6456029000000001</v>
      </c>
      <c r="CP1118" s="53">
        <v>3.5479729999999998</v>
      </c>
      <c r="CQ1118" s="53">
        <v>3.4449247999999999</v>
      </c>
      <c r="CR1118" s="53">
        <v>3.0609896999999999</v>
      </c>
      <c r="CS1118" s="53">
        <v>2.5726060999999998</v>
      </c>
      <c r="CT1118" s="53">
        <v>2.5825290999999999</v>
      </c>
      <c r="CU1118" s="53">
        <v>3.0091399999999999</v>
      </c>
      <c r="CV1118" s="53">
        <v>3.4691084000000001</v>
      </c>
      <c r="CW1118" s="53">
        <v>3.7872808999999998</v>
      </c>
      <c r="CX1118" s="53">
        <v>4.0214556999999997</v>
      </c>
      <c r="CY1118" s="53">
        <v>4.0882218000000003</v>
      </c>
      <c r="CZ1118" s="53">
        <v>3.82158</v>
      </c>
      <c r="DA1118" s="53">
        <v>4.9917615</v>
      </c>
      <c r="DB1118" s="53">
        <v>4.9973926000000004</v>
      </c>
      <c r="DC1118" s="53">
        <v>4.8956479000000002</v>
      </c>
      <c r="DD1118" s="53">
        <v>4.7225348</v>
      </c>
      <c r="DE1118" s="53">
        <v>4.7807814999999998</v>
      </c>
      <c r="DF1118" s="53">
        <v>4.7105160000000001</v>
      </c>
      <c r="DG1118" s="53">
        <v>4.8103908000000004</v>
      </c>
      <c r="DH1118" s="53">
        <v>4.9557520000000004</v>
      </c>
      <c r="DI1118" s="53">
        <v>4.7509585999999997</v>
      </c>
      <c r="DJ1118" s="53">
        <v>4.8892733000000002</v>
      </c>
      <c r="DK1118" s="53">
        <v>4.8610718999999998</v>
      </c>
      <c r="DL1118" s="53">
        <v>4.6451134999999999</v>
      </c>
      <c r="DM1118" s="53">
        <v>4.5475377000000003</v>
      </c>
      <c r="DN1118" s="53">
        <v>4.4511801999999996</v>
      </c>
      <c r="DO1118" s="53">
        <v>4.3483245999999998</v>
      </c>
      <c r="DP1118" s="53">
        <v>3.9670405</v>
      </c>
      <c r="DQ1118" s="53">
        <v>3.4633642</v>
      </c>
      <c r="DR1118" s="53">
        <v>3.4761281999999998</v>
      </c>
      <c r="DS1118" s="53">
        <v>3.8971656000000001</v>
      </c>
      <c r="DT1118" s="53">
        <v>4.3624356000000004</v>
      </c>
      <c r="DU1118" s="53">
        <v>4.6878339999999996</v>
      </c>
      <c r="DV1118" s="53">
        <v>4.9123478</v>
      </c>
      <c r="DW1118" s="53">
        <v>4.9748602000000002</v>
      </c>
      <c r="DX1118" s="53">
        <v>4.7075551000000004</v>
      </c>
      <c r="DY1118" s="53">
        <v>6.2403234999999997</v>
      </c>
      <c r="DZ1118" s="53">
        <v>6.2435463999999996</v>
      </c>
      <c r="EA1118" s="53">
        <v>6.1444305000000004</v>
      </c>
      <c r="EB1118" s="53">
        <v>5.9812832</v>
      </c>
      <c r="EC1118" s="53">
        <v>6.0416562000000003</v>
      </c>
      <c r="ED1118" s="53">
        <v>5.9871100999999998</v>
      </c>
      <c r="EE1118" s="53">
        <v>6.0865904999999998</v>
      </c>
      <c r="EF1118" s="53">
        <v>6.2231899999999998</v>
      </c>
      <c r="EG1118" s="53">
        <v>6.0239056</v>
      </c>
      <c r="EH1118" s="53">
        <v>6.1840545999999996</v>
      </c>
      <c r="EI1118" s="53">
        <v>6.1550476999999999</v>
      </c>
      <c r="EJ1118" s="53">
        <v>5.9389595999999996</v>
      </c>
      <c r="EK1118" s="53">
        <v>5.8497889000000001</v>
      </c>
      <c r="EL1118" s="53">
        <v>5.7552671999999996</v>
      </c>
      <c r="EM1118" s="53">
        <v>5.6526909999999999</v>
      </c>
      <c r="EN1118" s="53">
        <v>5.2752334999999997</v>
      </c>
      <c r="EO1118" s="53">
        <v>4.7494782000000004</v>
      </c>
      <c r="EP1118" s="53">
        <v>4.7663432999999999</v>
      </c>
      <c r="EQ1118" s="53">
        <v>5.1793331</v>
      </c>
      <c r="ER1118" s="53">
        <v>5.6522582000000003</v>
      </c>
      <c r="ES1118" s="53">
        <v>5.9880887999999999</v>
      </c>
      <c r="ET1118" s="53">
        <v>6.1986543000000003</v>
      </c>
      <c r="EU1118" s="53">
        <v>6.2550224999999999</v>
      </c>
      <c r="EV1118" s="53">
        <v>5.9867622999999996</v>
      </c>
      <c r="EW1118" s="53">
        <v>80.340289999999996</v>
      </c>
      <c r="EX1118" s="53">
        <v>78.317719999999994</v>
      </c>
      <c r="EY1118" s="53">
        <v>76.264319999999998</v>
      </c>
      <c r="EZ1118" s="53">
        <v>74.388279999999995</v>
      </c>
      <c r="FA1118" s="53">
        <v>73.055040000000005</v>
      </c>
      <c r="FB1118" s="53">
        <v>71.888080000000002</v>
      </c>
      <c r="FC1118" s="53">
        <v>71.774029999999996</v>
      </c>
      <c r="FD1118" s="53">
        <v>74.160539999999997</v>
      </c>
      <c r="FE1118" s="53">
        <v>77.713040000000007</v>
      </c>
      <c r="FF1118" s="53">
        <v>81.421850000000006</v>
      </c>
      <c r="FG1118" s="53">
        <v>85.036779999999993</v>
      </c>
      <c r="FH1118" s="53">
        <v>88.275260000000003</v>
      </c>
      <c r="FI1118" s="53">
        <v>91.368729999999999</v>
      </c>
      <c r="FJ1118" s="53">
        <v>94.306299999999993</v>
      </c>
      <c r="FK1118" s="53">
        <v>96.649320000000003</v>
      </c>
      <c r="FL1118" s="53">
        <v>98.295090000000002</v>
      </c>
      <c r="FM1118" s="53">
        <v>99.004310000000004</v>
      </c>
      <c r="FN1118" s="53">
        <v>98.515720000000002</v>
      </c>
      <c r="FO1118" s="53">
        <v>96.380420000000001</v>
      </c>
      <c r="FP1118" s="53">
        <v>94.40325</v>
      </c>
      <c r="FQ1118" s="53">
        <v>91.479290000000006</v>
      </c>
      <c r="FR1118" s="53">
        <v>87.813000000000002</v>
      </c>
      <c r="FS1118" s="53">
        <v>84.280869999999993</v>
      </c>
      <c r="FT1118" s="53">
        <v>81.081149999999994</v>
      </c>
      <c r="FU1118" s="53">
        <v>913.96669999999995</v>
      </c>
      <c r="FV1118" s="53">
        <v>27314.3</v>
      </c>
      <c r="FW1118" s="53">
        <v>197.77860000000001</v>
      </c>
      <c r="FX1118" s="53">
        <v>1</v>
      </c>
    </row>
    <row r="1119" spans="1:180" x14ac:dyDescent="0.3">
      <c r="A1119" t="s">
        <v>174</v>
      </c>
      <c r="B1119" t="s">
        <v>253</v>
      </c>
      <c r="C1119" t="s">
        <v>0</v>
      </c>
      <c r="D1119" t="s">
        <v>227</v>
      </c>
      <c r="E1119" t="s">
        <v>189</v>
      </c>
      <c r="F1119" t="s">
        <v>230</v>
      </c>
      <c r="G1119" t="s">
        <v>243</v>
      </c>
      <c r="H1119" s="53">
        <v>621</v>
      </c>
      <c r="I1119" s="53">
        <v>16.470858</v>
      </c>
      <c r="J1119" s="53">
        <v>16.318525999999999</v>
      </c>
      <c r="K1119" s="53">
        <v>16.067816000000001</v>
      </c>
      <c r="L1119" s="53">
        <v>15.975598</v>
      </c>
      <c r="M1119" s="53">
        <v>15.742629000000001</v>
      </c>
      <c r="N1119" s="53">
        <v>15.808865000000001</v>
      </c>
      <c r="O1119" s="53">
        <v>17.35913</v>
      </c>
      <c r="P1119" s="53">
        <v>18.294014000000001</v>
      </c>
      <c r="Q1119" s="53">
        <v>18.375744000000001</v>
      </c>
      <c r="R1119" s="53">
        <v>18.738066</v>
      </c>
      <c r="S1119" s="53">
        <v>18.826801</v>
      </c>
      <c r="T1119" s="53">
        <v>18.609947999999999</v>
      </c>
      <c r="U1119" s="53">
        <v>18.430261999999999</v>
      </c>
      <c r="V1119" s="53">
        <v>18.415202000000001</v>
      </c>
      <c r="W1119" s="53">
        <v>17.916378000000002</v>
      </c>
      <c r="X1119" s="53">
        <v>16.933807000000002</v>
      </c>
      <c r="Y1119" s="53">
        <v>16.512364999999999</v>
      </c>
      <c r="Z1119" s="53">
        <v>16.317433000000001</v>
      </c>
      <c r="AA1119" s="53">
        <v>16.553867</v>
      </c>
      <c r="AB1119" s="53">
        <v>16.288321</v>
      </c>
      <c r="AC1119" s="53">
        <v>16.908905000000001</v>
      </c>
      <c r="AD1119" s="53">
        <v>17.162918999999999</v>
      </c>
      <c r="AE1119" s="53">
        <v>17.067142</v>
      </c>
      <c r="AF1119" s="53">
        <v>16.982903</v>
      </c>
      <c r="AG1119" s="53">
        <v>0.14480931999999999</v>
      </c>
      <c r="AH1119" s="53">
        <v>4.4761620000000002E-2</v>
      </c>
      <c r="AI1119" s="53">
        <v>-0.13608228</v>
      </c>
      <c r="AJ1119" s="53">
        <v>-0.20507774000000001</v>
      </c>
      <c r="AK1119" s="53">
        <v>-0.38118513999999998</v>
      </c>
      <c r="AL1119" s="53">
        <v>-0.59316206000000005</v>
      </c>
      <c r="AM1119" s="53">
        <v>-0.15811057000000001</v>
      </c>
      <c r="AN1119" s="53">
        <v>-0.44298655999999997</v>
      </c>
      <c r="AO1119" s="53">
        <v>-0.87788471999999995</v>
      </c>
      <c r="AP1119" s="53">
        <v>-0.76878557999999997</v>
      </c>
      <c r="AQ1119" s="53">
        <v>-0.78390196000000001</v>
      </c>
      <c r="AR1119" s="53">
        <v>-0.97452411999999999</v>
      </c>
      <c r="AS1119" s="53">
        <v>-0.99151529999999999</v>
      </c>
      <c r="AT1119" s="53">
        <v>-0.81829976999999998</v>
      </c>
      <c r="AU1119" s="53">
        <v>-1.0270725000000001</v>
      </c>
      <c r="AV1119" s="53">
        <v>-1.5628105000000001</v>
      </c>
      <c r="AW1119" s="53">
        <v>-1.3335596000000001</v>
      </c>
      <c r="AX1119" s="53">
        <v>-0.70857714999999999</v>
      </c>
      <c r="AY1119" s="53">
        <v>-0.39759376000000002</v>
      </c>
      <c r="AZ1119" s="53">
        <v>-0.53538384999999999</v>
      </c>
      <c r="BA1119" s="53">
        <v>-0.17972709000000001</v>
      </c>
      <c r="BB1119" s="53">
        <v>-3.7359419999999997E-2</v>
      </c>
      <c r="BC1119" s="53">
        <v>-0.10582051000000001</v>
      </c>
      <c r="BD1119" s="53">
        <v>-4.7182590000000003E-2</v>
      </c>
      <c r="BE1119" s="53">
        <v>0.91973643000000005</v>
      </c>
      <c r="BF1119" s="53">
        <v>0.81163954999999999</v>
      </c>
      <c r="BG1119" s="53">
        <v>0.63149303999999995</v>
      </c>
      <c r="BH1119" s="53">
        <v>0.55881479999999994</v>
      </c>
      <c r="BI1119" s="53">
        <v>0.37513970000000002</v>
      </c>
      <c r="BJ1119" s="53">
        <v>0.16456562</v>
      </c>
      <c r="BK1119" s="53">
        <v>0.59122945000000005</v>
      </c>
      <c r="BL1119" s="53">
        <v>0.34588618999999998</v>
      </c>
      <c r="BM1119" s="53">
        <v>-7.0437239999999998E-2</v>
      </c>
      <c r="BN1119" s="53">
        <v>4.4183399999999998E-2</v>
      </c>
      <c r="BO1119" s="53">
        <v>3.2334290000000002E-2</v>
      </c>
      <c r="BP1119" s="53">
        <v>-0.16332039000000001</v>
      </c>
      <c r="BQ1119" s="53">
        <v>-0.17384783000000001</v>
      </c>
      <c r="BR1119" s="53">
        <v>-2.1715129999999999E-2</v>
      </c>
      <c r="BS1119" s="53">
        <v>-0.24663176000000001</v>
      </c>
      <c r="BT1119" s="53">
        <v>-0.78735845000000004</v>
      </c>
      <c r="BU1119" s="53">
        <v>-0.57729439000000005</v>
      </c>
      <c r="BV1119" s="53">
        <v>3.1665720000000001E-2</v>
      </c>
      <c r="BW1119" s="53">
        <v>0.36504441999999998</v>
      </c>
      <c r="BX1119" s="53">
        <v>0.21889306</v>
      </c>
      <c r="BY1119" s="53">
        <v>0.54513982000000005</v>
      </c>
      <c r="BZ1119" s="53">
        <v>0.70332534999999996</v>
      </c>
      <c r="CA1119" s="53">
        <v>0.65511401000000002</v>
      </c>
      <c r="CB1119" s="53">
        <v>0.71516347000000002</v>
      </c>
      <c r="CC1119" s="53">
        <v>1.4564486999999999</v>
      </c>
      <c r="CD1119" s="53">
        <v>1.3427765</v>
      </c>
      <c r="CE1119" s="53">
        <v>1.1631137</v>
      </c>
      <c r="CF1119" s="53">
        <v>1.0878846</v>
      </c>
      <c r="CG1119" s="53">
        <v>0.89896829</v>
      </c>
      <c r="CH1119" s="53">
        <v>0.68936527000000003</v>
      </c>
      <c r="CI1119" s="53">
        <v>1.1102201</v>
      </c>
      <c r="CJ1119" s="53">
        <v>0.89225715000000005</v>
      </c>
      <c r="CK1119" s="53">
        <v>0.48879834999999999</v>
      </c>
      <c r="CL1119" s="53">
        <v>0.60724347999999995</v>
      </c>
      <c r="CM1119" s="53">
        <v>0.59765716999999996</v>
      </c>
      <c r="CN1119" s="53">
        <v>0.39851669000000001</v>
      </c>
      <c r="CO1119" s="53">
        <v>0.39246621999999998</v>
      </c>
      <c r="CP1119" s="53">
        <v>0.52999717000000002</v>
      </c>
      <c r="CQ1119" s="53">
        <v>0.29389912000000001</v>
      </c>
      <c r="CR1119" s="53">
        <v>-0.25028324000000002</v>
      </c>
      <c r="CS1119" s="53">
        <v>-5.3507350000000002E-2</v>
      </c>
      <c r="CT1119" s="53">
        <v>0.54435575000000003</v>
      </c>
      <c r="CU1119" s="53">
        <v>0.89324515999999998</v>
      </c>
      <c r="CV1119" s="53">
        <v>0.74130322000000004</v>
      </c>
      <c r="CW1119" s="53">
        <v>1.0471805000000001</v>
      </c>
      <c r="CX1119" s="53">
        <v>1.216321</v>
      </c>
      <c r="CY1119" s="53">
        <v>1.1821349999999999</v>
      </c>
      <c r="CZ1119" s="53">
        <v>1.2431619</v>
      </c>
      <c r="DA1119" s="53">
        <v>1.993161</v>
      </c>
      <c r="DB1119" s="53">
        <v>1.8739135</v>
      </c>
      <c r="DC1119" s="53">
        <v>1.6947338000000001</v>
      </c>
      <c r="DD1119" s="53">
        <v>1.6169541999999999</v>
      </c>
      <c r="DE1119" s="53">
        <v>1.4227961</v>
      </c>
      <c r="DF1119" s="53">
        <v>1.2141655</v>
      </c>
      <c r="DG1119" s="53">
        <v>1.6292108999999999</v>
      </c>
      <c r="DH1119" s="53">
        <v>1.4386279</v>
      </c>
      <c r="DI1119" s="53">
        <v>1.0480338</v>
      </c>
      <c r="DJ1119" s="53">
        <v>1.1703037000000001</v>
      </c>
      <c r="DK1119" s="53">
        <v>1.1629802</v>
      </c>
      <c r="DL1119" s="53">
        <v>0.96035351999999996</v>
      </c>
      <c r="DM1119" s="53">
        <v>0.95878052999999996</v>
      </c>
      <c r="DN1119" s="53">
        <v>1.0817093</v>
      </c>
      <c r="DO1119" s="53">
        <v>0.83443025000000004</v>
      </c>
      <c r="DP1119" s="53">
        <v>0.28679220999999999</v>
      </c>
      <c r="DQ1119" s="53">
        <v>0.47027970000000002</v>
      </c>
      <c r="DR1119" s="53">
        <v>1.0570457</v>
      </c>
      <c r="DS1119" s="53">
        <v>1.421446</v>
      </c>
      <c r="DT1119" s="53">
        <v>1.2637126000000001</v>
      </c>
      <c r="DU1119" s="53">
        <v>1.5492211</v>
      </c>
      <c r="DV1119" s="53">
        <v>1.7293167</v>
      </c>
      <c r="DW1119" s="53">
        <v>1.7091559000000001</v>
      </c>
      <c r="DX1119" s="53">
        <v>1.7711603</v>
      </c>
      <c r="DY1119" s="53">
        <v>2.7680882000000002</v>
      </c>
      <c r="DZ1119" s="53">
        <v>2.6407913000000001</v>
      </c>
      <c r="EA1119" s="53">
        <v>2.4623091000000001</v>
      </c>
      <c r="EB1119" s="53">
        <v>2.3808463</v>
      </c>
      <c r="EC1119" s="53">
        <v>2.1791212999999998</v>
      </c>
      <c r="ED1119" s="53">
        <v>1.9718929999999999</v>
      </c>
      <c r="EE1119" s="53">
        <v>2.3785504999999998</v>
      </c>
      <c r="EF1119" s="53">
        <v>2.2275008999999999</v>
      </c>
      <c r="EG1119" s="53">
        <v>1.8554809000000001</v>
      </c>
      <c r="EH1119" s="53">
        <v>1.9832727999999999</v>
      </c>
      <c r="EI1119" s="53">
        <v>1.9792164000000001</v>
      </c>
      <c r="EJ1119" s="53">
        <v>1.7715571000000001</v>
      </c>
      <c r="EK1119" s="53">
        <v>1.7764475</v>
      </c>
      <c r="EL1119" s="53">
        <v>1.8782946</v>
      </c>
      <c r="EM1119" s="53">
        <v>1.6148708000000001</v>
      </c>
      <c r="EN1119" s="53">
        <v>1.0622441</v>
      </c>
      <c r="EO1119" s="53">
        <v>1.2265451999999999</v>
      </c>
      <c r="EP1119" s="53">
        <v>1.7972889000000001</v>
      </c>
      <c r="EQ1119" s="53">
        <v>2.1840842999999999</v>
      </c>
      <c r="ER1119" s="53">
        <v>2.0179898000000001</v>
      </c>
      <c r="ES1119" s="53">
        <v>2.2740882999999998</v>
      </c>
      <c r="ET1119" s="53">
        <v>2.4700014000000001</v>
      </c>
      <c r="EU1119" s="53">
        <v>2.4700907999999999</v>
      </c>
      <c r="EV1119" s="53">
        <v>2.5335060999999999</v>
      </c>
      <c r="EW1119" s="53">
        <v>79.65025</v>
      </c>
      <c r="EX1119" s="53">
        <v>77.516170000000002</v>
      </c>
      <c r="EY1119" s="53">
        <v>75.893879999999996</v>
      </c>
      <c r="EZ1119" s="53">
        <v>74.518420000000006</v>
      </c>
      <c r="FA1119" s="53">
        <v>72.797309999999996</v>
      </c>
      <c r="FB1119" s="53">
        <v>71.273619999999994</v>
      </c>
      <c r="FC1119" s="53">
        <v>70.478369999999998</v>
      </c>
      <c r="FD1119" s="53">
        <v>71.903790000000001</v>
      </c>
      <c r="FE1119" s="53">
        <v>75.276330000000002</v>
      </c>
      <c r="FF1119" s="53">
        <v>79.308070000000001</v>
      </c>
      <c r="FG1119" s="53">
        <v>83.460229999999996</v>
      </c>
      <c r="FH1119" s="53">
        <v>87.00582</v>
      </c>
      <c r="FI1119" s="53">
        <v>90.422939999999997</v>
      </c>
      <c r="FJ1119" s="53">
        <v>93.536709999999999</v>
      </c>
      <c r="FK1119" s="53">
        <v>95.759190000000004</v>
      </c>
      <c r="FL1119" s="53">
        <v>97.471329999999995</v>
      </c>
      <c r="FM1119" s="53">
        <v>98.376909999999995</v>
      </c>
      <c r="FN1119" s="53">
        <v>97.99042</v>
      </c>
      <c r="FO1119" s="53">
        <v>96.206950000000006</v>
      </c>
      <c r="FP1119" s="53">
        <v>93.386480000000006</v>
      </c>
      <c r="FQ1119" s="53">
        <v>90.016400000000004</v>
      </c>
      <c r="FR1119" s="53">
        <v>87.149230000000003</v>
      </c>
      <c r="FS1119" s="53">
        <v>84.245840000000001</v>
      </c>
      <c r="FT1119" s="53">
        <v>81.653530000000003</v>
      </c>
      <c r="FU1119" s="53">
        <v>913.22580000000005</v>
      </c>
      <c r="FV1119" s="53">
        <v>22163.919999999998</v>
      </c>
      <c r="FW1119" s="53">
        <v>319.73129999999998</v>
      </c>
      <c r="FX1119" s="53">
        <v>1</v>
      </c>
    </row>
    <row r="1120" spans="1:180" x14ac:dyDescent="0.3">
      <c r="A1120" t="s">
        <v>174</v>
      </c>
      <c r="B1120" t="s">
        <v>253</v>
      </c>
      <c r="C1120" t="s">
        <v>0</v>
      </c>
      <c r="D1120" t="s">
        <v>248</v>
      </c>
      <c r="E1120" t="s">
        <v>190</v>
      </c>
      <c r="F1120" t="s">
        <v>230</v>
      </c>
      <c r="G1120" t="s">
        <v>243</v>
      </c>
      <c r="H1120" s="53">
        <v>621</v>
      </c>
      <c r="I1120" s="53">
        <v>9.8434027999999998</v>
      </c>
      <c r="J1120" s="53">
        <v>9.6596674</v>
      </c>
      <c r="K1120" s="53">
        <v>9.4634128000000004</v>
      </c>
      <c r="L1120" s="53">
        <v>9.4166700999999993</v>
      </c>
      <c r="M1120" s="53">
        <v>9.3349340999999999</v>
      </c>
      <c r="N1120" s="53">
        <v>9.2973573999999992</v>
      </c>
      <c r="O1120" s="53">
        <v>9.7168863999999999</v>
      </c>
      <c r="P1120" s="53">
        <v>10.062628</v>
      </c>
      <c r="Q1120" s="53">
        <v>9.6976291000000003</v>
      </c>
      <c r="R1120" s="53">
        <v>9.9422659000000007</v>
      </c>
      <c r="S1120" s="53">
        <v>10.374599999999999</v>
      </c>
      <c r="T1120" s="53">
        <v>10.446728999999999</v>
      </c>
      <c r="U1120" s="53">
        <v>10.431328000000001</v>
      </c>
      <c r="V1120" s="53">
        <v>10.475505999999999</v>
      </c>
      <c r="W1120" s="53">
        <v>9.9868536999999993</v>
      </c>
      <c r="X1120" s="53">
        <v>9.6896740999999995</v>
      </c>
      <c r="Y1120" s="53">
        <v>9.4448758999999995</v>
      </c>
      <c r="Z1120" s="53">
        <v>9.0156842000000008</v>
      </c>
      <c r="AA1120" s="53">
        <v>9.2074738000000007</v>
      </c>
      <c r="AB1120" s="53">
        <v>9.2865830000000003</v>
      </c>
      <c r="AC1120" s="53">
        <v>9.4802418999999993</v>
      </c>
      <c r="AD1120" s="53">
        <v>9.4170178999999994</v>
      </c>
      <c r="AE1120" s="53">
        <v>9.1581168000000002</v>
      </c>
      <c r="AF1120" s="53">
        <v>9.0598931999999994</v>
      </c>
      <c r="AG1120" s="53">
        <v>-2.1008486</v>
      </c>
      <c r="AH1120" s="53">
        <v>-2.2334301999999999</v>
      </c>
      <c r="AI1120" s="53">
        <v>-2.3981721999999999</v>
      </c>
      <c r="AJ1120" s="53">
        <v>-2.4292359000000001</v>
      </c>
      <c r="AK1120" s="53">
        <v>-2.4532989999999999</v>
      </c>
      <c r="AL1120" s="53">
        <v>-2.6015323000000001</v>
      </c>
      <c r="AM1120" s="53">
        <v>-2.5342687000000002</v>
      </c>
      <c r="AN1120" s="53">
        <v>-2.603186</v>
      </c>
      <c r="AO1120" s="53">
        <v>-3.1413582999999998</v>
      </c>
      <c r="AP1120" s="53">
        <v>-2.8088593999999998</v>
      </c>
      <c r="AQ1120" s="53">
        <v>-2.3570061</v>
      </c>
      <c r="AR1120" s="53">
        <v>-2.2121540999999998</v>
      </c>
      <c r="AS1120" s="53">
        <v>-2.1895267999999999</v>
      </c>
      <c r="AT1120" s="53">
        <v>-2.0966357000000002</v>
      </c>
      <c r="AU1120" s="53">
        <v>-2.3652449</v>
      </c>
      <c r="AV1120" s="53">
        <v>-2.4207282000000001</v>
      </c>
      <c r="AW1120" s="53">
        <v>-2.2277003</v>
      </c>
      <c r="AX1120" s="53">
        <v>-2.1302895999999998</v>
      </c>
      <c r="AY1120" s="53">
        <v>-1.8391635</v>
      </c>
      <c r="AZ1120" s="53">
        <v>-1.6658157</v>
      </c>
      <c r="BA1120" s="53">
        <v>-1.5402377</v>
      </c>
      <c r="BB1120" s="53">
        <v>-1.5981031000000001</v>
      </c>
      <c r="BC1120" s="53">
        <v>-1.6864342000000001</v>
      </c>
      <c r="BD1120" s="53">
        <v>-1.6802216999999999</v>
      </c>
      <c r="BE1120" s="53">
        <v>-1.4747142</v>
      </c>
      <c r="BF1120" s="53">
        <v>-1.6020459</v>
      </c>
      <c r="BG1120" s="53">
        <v>-1.7497992</v>
      </c>
      <c r="BH1120" s="53">
        <v>-1.791998</v>
      </c>
      <c r="BI1120" s="53">
        <v>-1.8204081000000001</v>
      </c>
      <c r="BJ1120" s="53">
        <v>-1.9719158999999999</v>
      </c>
      <c r="BK1120" s="53">
        <v>-1.9137257999999999</v>
      </c>
      <c r="BL1120" s="53">
        <v>-1.9499599000000001</v>
      </c>
      <c r="BM1120" s="53">
        <v>-2.4729176000000002</v>
      </c>
      <c r="BN1120" s="53">
        <v>-2.1424021999999998</v>
      </c>
      <c r="BO1120" s="53">
        <v>-1.6851338</v>
      </c>
      <c r="BP1120" s="53">
        <v>-1.5477798</v>
      </c>
      <c r="BQ1120" s="53">
        <v>-1.5108352</v>
      </c>
      <c r="BR1120" s="53">
        <v>-1.4176225</v>
      </c>
      <c r="BS1120" s="53">
        <v>-1.6985325</v>
      </c>
      <c r="BT1120" s="53">
        <v>-1.7589836999999999</v>
      </c>
      <c r="BU1120" s="53">
        <v>-1.5465458999999999</v>
      </c>
      <c r="BV1120" s="53">
        <v>-1.4646775999999999</v>
      </c>
      <c r="BW1120" s="53">
        <v>-1.1819251</v>
      </c>
      <c r="BX1120" s="53">
        <v>-1.0085698000000001</v>
      </c>
      <c r="BY1120" s="53">
        <v>-0.89987371000000005</v>
      </c>
      <c r="BZ1120" s="53">
        <v>-0.96969274000000005</v>
      </c>
      <c r="CA1120" s="53">
        <v>-1.0699959999999999</v>
      </c>
      <c r="CB1120" s="53">
        <v>-1.0642928</v>
      </c>
      <c r="CC1120" s="53">
        <v>-1.0410550000000001</v>
      </c>
      <c r="CD1120" s="53">
        <v>-1.1647506999999999</v>
      </c>
      <c r="CE1120" s="53">
        <v>-1.3007373</v>
      </c>
      <c r="CF1120" s="53">
        <v>-1.3506495000000001</v>
      </c>
      <c r="CG1120" s="53">
        <v>-1.3820703000000001</v>
      </c>
      <c r="CH1120" s="53">
        <v>-1.5358453999999999</v>
      </c>
      <c r="CI1120" s="53">
        <v>-1.4839397000000001</v>
      </c>
      <c r="CJ1120" s="53">
        <v>-1.4975377999999999</v>
      </c>
      <c r="CK1120" s="53">
        <v>-2.0099578</v>
      </c>
      <c r="CL1120" s="53">
        <v>-1.6808160000000001</v>
      </c>
      <c r="CM1120" s="53">
        <v>-1.2197967999999999</v>
      </c>
      <c r="CN1120" s="53">
        <v>-1.0876361999999999</v>
      </c>
      <c r="CO1120" s="53">
        <v>-1.0407748999999999</v>
      </c>
      <c r="CP1120" s="53">
        <v>-0.94734046999999999</v>
      </c>
      <c r="CQ1120" s="53">
        <v>-1.2367699000000001</v>
      </c>
      <c r="CR1120" s="53">
        <v>-1.3006621</v>
      </c>
      <c r="CS1120" s="53">
        <v>-1.0747802</v>
      </c>
      <c r="CT1120" s="53">
        <v>-1.0036763</v>
      </c>
      <c r="CU1120" s="53">
        <v>-0.72672400999999998</v>
      </c>
      <c r="CV1120" s="53">
        <v>-0.55336359999999996</v>
      </c>
      <c r="CW1120" s="53">
        <v>-0.45635911000000001</v>
      </c>
      <c r="CX1120" s="53">
        <v>-0.53445737999999998</v>
      </c>
      <c r="CY1120" s="53">
        <v>-0.64305232999999995</v>
      </c>
      <c r="CZ1120" s="53">
        <v>-0.63770179000000005</v>
      </c>
      <c r="DA1120" s="53">
        <v>-0.60739595999999996</v>
      </c>
      <c r="DB1120" s="53">
        <v>-0.72745554999999995</v>
      </c>
      <c r="DC1120" s="53">
        <v>-0.85167603999999997</v>
      </c>
      <c r="DD1120" s="53">
        <v>-0.90930049000000002</v>
      </c>
      <c r="DE1120" s="53">
        <v>-0.94373183999999999</v>
      </c>
      <c r="DF1120" s="53">
        <v>-1.0997749000000001</v>
      </c>
      <c r="DG1120" s="53">
        <v>-1.0541543</v>
      </c>
      <c r="DH1120" s="53">
        <v>-1.0451157</v>
      </c>
      <c r="DI1120" s="53">
        <v>-1.5469972999999999</v>
      </c>
      <c r="DJ1120" s="53">
        <v>-1.2192297999999999</v>
      </c>
      <c r="DK1120" s="53">
        <v>-0.75445973</v>
      </c>
      <c r="DL1120" s="53">
        <v>-0.62749255999999998</v>
      </c>
      <c r="DM1120" s="53">
        <v>-0.57071495999999999</v>
      </c>
      <c r="DN1120" s="53">
        <v>-0.47705847000000001</v>
      </c>
      <c r="DO1120" s="53">
        <v>-0.77500738000000002</v>
      </c>
      <c r="DP1120" s="53">
        <v>-0.84234054999999997</v>
      </c>
      <c r="DQ1120" s="53">
        <v>-0.60301472</v>
      </c>
      <c r="DR1120" s="53">
        <v>-0.54267544000000001</v>
      </c>
      <c r="DS1120" s="53">
        <v>-0.27152312000000001</v>
      </c>
      <c r="DT1120" s="53">
        <v>-9.815712E-2</v>
      </c>
      <c r="DU1120" s="53">
        <v>-1.284476E-2</v>
      </c>
      <c r="DV1120" s="53">
        <v>-9.9222260000000007E-2</v>
      </c>
      <c r="DW1120" s="53">
        <v>-0.21610918000000001</v>
      </c>
      <c r="DX1120" s="53">
        <v>-0.21111150000000001</v>
      </c>
      <c r="DY1120" s="53">
        <v>1.873874E-2</v>
      </c>
      <c r="DZ1120" s="53">
        <v>-9.607069E-2</v>
      </c>
      <c r="EA1120" s="53">
        <v>-0.20330255</v>
      </c>
      <c r="EB1120" s="53">
        <v>-0.27206270999999999</v>
      </c>
      <c r="EC1120" s="53">
        <v>-0.31084142999999997</v>
      </c>
      <c r="ED1120" s="53">
        <v>-0.47015867</v>
      </c>
      <c r="EE1120" s="53">
        <v>-0.43361150999999998</v>
      </c>
      <c r="EF1120" s="53">
        <v>-0.39188962999999999</v>
      </c>
      <c r="EG1120" s="53">
        <v>-0.87855664</v>
      </c>
      <c r="EH1120" s="53">
        <v>-0.55277233999999997</v>
      </c>
      <c r="EI1120" s="53">
        <v>-8.2586729999999997E-2</v>
      </c>
      <c r="EJ1120" s="53">
        <v>3.6881749999999998E-2</v>
      </c>
      <c r="EK1120" s="53">
        <v>0.10797706</v>
      </c>
      <c r="EL1120" s="53">
        <v>0.20195429000000001</v>
      </c>
      <c r="EM1120" s="53">
        <v>-0.10829544000000001</v>
      </c>
      <c r="EN1120" s="53">
        <v>-0.18059649</v>
      </c>
      <c r="EO1120" s="53">
        <v>7.8139810000000004E-2</v>
      </c>
      <c r="EP1120" s="53">
        <v>0.12293676000000001</v>
      </c>
      <c r="EQ1120" s="53">
        <v>0.38571490000000003</v>
      </c>
      <c r="ER1120" s="53">
        <v>0.55908871999999998</v>
      </c>
      <c r="ES1120" s="53">
        <v>0.62751988000000003</v>
      </c>
      <c r="ET1120" s="53">
        <v>0.52918807000000001</v>
      </c>
      <c r="EU1120" s="53">
        <v>0.4003292</v>
      </c>
      <c r="EV1120" s="53">
        <v>0.40481748000000001</v>
      </c>
      <c r="EW1120" s="53">
        <v>75.316509999999994</v>
      </c>
      <c r="EX1120" s="53">
        <v>73.277820000000006</v>
      </c>
      <c r="EY1120" s="53">
        <v>71.508150000000001</v>
      </c>
      <c r="EZ1120" s="53">
        <v>70.378299999999996</v>
      </c>
      <c r="FA1120" s="53">
        <v>69.350139999999996</v>
      </c>
      <c r="FB1120" s="53">
        <v>67.867840000000001</v>
      </c>
      <c r="FC1120" s="53">
        <v>66.431520000000006</v>
      </c>
      <c r="FD1120" s="53">
        <v>66.718279999999993</v>
      </c>
      <c r="FE1120" s="53">
        <v>69.783839999999998</v>
      </c>
      <c r="FF1120" s="53">
        <v>74.470870000000005</v>
      </c>
      <c r="FG1120" s="53">
        <v>78.880129999999994</v>
      </c>
      <c r="FH1120" s="53">
        <v>82.602779999999996</v>
      </c>
      <c r="FI1120" s="53">
        <v>86.186109999999999</v>
      </c>
      <c r="FJ1120" s="53">
        <v>89.130219999999994</v>
      </c>
      <c r="FK1120" s="53">
        <v>91.426469999999995</v>
      </c>
      <c r="FL1120" s="53">
        <v>92.40737</v>
      </c>
      <c r="FM1120" s="53">
        <v>92.722049999999996</v>
      </c>
      <c r="FN1120" s="53">
        <v>91.990880000000004</v>
      </c>
      <c r="FO1120" s="53">
        <v>90.389920000000004</v>
      </c>
      <c r="FP1120" s="53">
        <v>87.632710000000003</v>
      </c>
      <c r="FQ1120" s="53">
        <v>84.671090000000007</v>
      </c>
      <c r="FR1120" s="53">
        <v>82.134289999999993</v>
      </c>
      <c r="FS1120" s="53">
        <v>79.901949999999999</v>
      </c>
      <c r="FT1120" s="53">
        <v>77.678749999999994</v>
      </c>
      <c r="FU1120" s="53">
        <v>913.13329999999996</v>
      </c>
      <c r="FV1120" s="53">
        <v>16320.23</v>
      </c>
      <c r="FW1120" s="53">
        <v>216.60159999999999</v>
      </c>
      <c r="FX1120" s="53">
        <v>1</v>
      </c>
    </row>
    <row r="1121" spans="1:180" x14ac:dyDescent="0.3">
      <c r="A1121" t="s">
        <v>174</v>
      </c>
      <c r="B1121" t="s">
        <v>253</v>
      </c>
      <c r="C1121" t="s">
        <v>0</v>
      </c>
      <c r="D1121" t="s">
        <v>227</v>
      </c>
      <c r="E1121" t="s">
        <v>188</v>
      </c>
      <c r="F1121" t="s">
        <v>230</v>
      </c>
      <c r="G1121" t="s">
        <v>243</v>
      </c>
      <c r="H1121" s="53">
        <v>621</v>
      </c>
      <c r="I1121" s="53">
        <v>23.485181999999998</v>
      </c>
      <c r="J1121" s="53">
        <v>23.200565999999998</v>
      </c>
      <c r="K1121" s="53">
        <v>22.921258999999999</v>
      </c>
      <c r="L1121" s="53">
        <v>22.660861000000001</v>
      </c>
      <c r="M1121" s="53">
        <v>22.352491000000001</v>
      </c>
      <c r="N1121" s="53">
        <v>22.511907999999998</v>
      </c>
      <c r="O1121" s="53">
        <v>24.233128000000001</v>
      </c>
      <c r="P1121" s="53">
        <v>25.779467</v>
      </c>
      <c r="Q1121" s="53">
        <v>26.001953</v>
      </c>
      <c r="R1121" s="53">
        <v>25.870282</v>
      </c>
      <c r="S1121" s="53">
        <v>26.032064999999999</v>
      </c>
      <c r="T1121" s="53">
        <v>25.624547</v>
      </c>
      <c r="U1121" s="53">
        <v>25.268688999999998</v>
      </c>
      <c r="V1121" s="53">
        <v>25.010432999999999</v>
      </c>
      <c r="W1121" s="53">
        <v>24.173698000000002</v>
      </c>
      <c r="X1121" s="53">
        <v>23.670266000000002</v>
      </c>
      <c r="Y1121" s="53">
        <v>23.089680000000001</v>
      </c>
      <c r="Z1121" s="53">
        <v>22.382118999999999</v>
      </c>
      <c r="AA1121" s="53">
        <v>22.848949999999999</v>
      </c>
      <c r="AB1121" s="53">
        <v>22.656974000000002</v>
      </c>
      <c r="AC1121" s="53">
        <v>24.15418</v>
      </c>
      <c r="AD1121" s="53">
        <v>24.749154000000001</v>
      </c>
      <c r="AE1121" s="53">
        <v>24.613638999999999</v>
      </c>
      <c r="AF1121" s="53">
        <v>24.376225000000002</v>
      </c>
      <c r="AG1121" s="53">
        <v>1.8654082999999999</v>
      </c>
      <c r="AH1121" s="53">
        <v>1.6890274999999999</v>
      </c>
      <c r="AI1121" s="53">
        <v>1.4945904999999999</v>
      </c>
      <c r="AJ1121" s="53">
        <v>1.3225560999999999</v>
      </c>
      <c r="AK1121" s="53">
        <v>1.0457776999999999</v>
      </c>
      <c r="AL1121" s="53">
        <v>0.89438593</v>
      </c>
      <c r="AM1121" s="53">
        <v>1.4858039999999999</v>
      </c>
      <c r="AN1121" s="53">
        <v>1.8671656999999999</v>
      </c>
      <c r="AO1121" s="53">
        <v>1.7056857999999999</v>
      </c>
      <c r="AP1121" s="53">
        <v>1.3579406999999999</v>
      </c>
      <c r="AQ1121" s="53">
        <v>1.5089996000000001</v>
      </c>
      <c r="AR1121" s="53">
        <v>1.2463209</v>
      </c>
      <c r="AS1121" s="53">
        <v>1.2963039999999999</v>
      </c>
      <c r="AT1121" s="53">
        <v>1.1266499000000001</v>
      </c>
      <c r="AU1121" s="53">
        <v>0.69221690000000002</v>
      </c>
      <c r="AV1121" s="53">
        <v>0.56813705999999997</v>
      </c>
      <c r="AW1121" s="53">
        <v>0.77242898999999998</v>
      </c>
      <c r="AX1121" s="53">
        <v>0.91192669999999998</v>
      </c>
      <c r="AY1121" s="53">
        <v>1.4583136000000001</v>
      </c>
      <c r="AZ1121" s="53">
        <v>1.2229023999999999</v>
      </c>
      <c r="BA1121" s="53">
        <v>2.0648175000000002</v>
      </c>
      <c r="BB1121" s="53">
        <v>2.2702114</v>
      </c>
      <c r="BC1121" s="53">
        <v>2.1195257999999999</v>
      </c>
      <c r="BD1121" s="53">
        <v>2.0018704999999999</v>
      </c>
      <c r="BE1121" s="53">
        <v>2.8828287000000001</v>
      </c>
      <c r="BF1121" s="53">
        <v>2.6821369000000002</v>
      </c>
      <c r="BG1121" s="53">
        <v>2.4810341</v>
      </c>
      <c r="BH1121" s="53">
        <v>2.3030803</v>
      </c>
      <c r="BI1121" s="53">
        <v>2.0201975000000001</v>
      </c>
      <c r="BJ1121" s="53">
        <v>1.8691802</v>
      </c>
      <c r="BK1121" s="53">
        <v>2.4862728999999999</v>
      </c>
      <c r="BL1121" s="53">
        <v>2.9690705999999998</v>
      </c>
      <c r="BM1121" s="53">
        <v>2.8428255999999998</v>
      </c>
      <c r="BN1121" s="53">
        <v>2.5149848000000001</v>
      </c>
      <c r="BO1121" s="53">
        <v>2.6694927000000002</v>
      </c>
      <c r="BP1121" s="53">
        <v>2.3961763</v>
      </c>
      <c r="BQ1121" s="53">
        <v>2.4354993</v>
      </c>
      <c r="BR1121" s="53">
        <v>2.2453297999999999</v>
      </c>
      <c r="BS1121" s="53">
        <v>1.7802567</v>
      </c>
      <c r="BT1121" s="53">
        <v>1.6734907000000001</v>
      </c>
      <c r="BU1121" s="53">
        <v>1.8410731</v>
      </c>
      <c r="BV1121" s="53">
        <v>1.9646018000000001</v>
      </c>
      <c r="BW1121" s="53">
        <v>2.5292498000000001</v>
      </c>
      <c r="BX1121" s="53">
        <v>2.2947769999999998</v>
      </c>
      <c r="BY1121" s="53">
        <v>3.0922565</v>
      </c>
      <c r="BZ1121" s="53">
        <v>3.3187004</v>
      </c>
      <c r="CA1121" s="53">
        <v>3.1923194000000001</v>
      </c>
      <c r="CB1121" s="53">
        <v>3.0705828999999998</v>
      </c>
      <c r="CC1121" s="53">
        <v>3.5874909000000001</v>
      </c>
      <c r="CD1121" s="53">
        <v>3.3699621</v>
      </c>
      <c r="CE1121" s="53">
        <v>3.1642415000000002</v>
      </c>
      <c r="CF1121" s="53">
        <v>2.9821879</v>
      </c>
      <c r="CG1121" s="53">
        <v>2.6950778999999998</v>
      </c>
      <c r="CH1121" s="53">
        <v>2.5443190000000002</v>
      </c>
      <c r="CI1121" s="53">
        <v>3.1791946000000002</v>
      </c>
      <c r="CJ1121" s="53">
        <v>3.732246</v>
      </c>
      <c r="CK1121" s="53">
        <v>3.6304050999999999</v>
      </c>
      <c r="CL1121" s="53">
        <v>3.3163499000000001</v>
      </c>
      <c r="CM1121" s="53">
        <v>3.4732474</v>
      </c>
      <c r="CN1121" s="53">
        <v>3.1925634999999999</v>
      </c>
      <c r="CO1121" s="53">
        <v>3.2245027999999998</v>
      </c>
      <c r="CP1121" s="53">
        <v>3.0201235999999998</v>
      </c>
      <c r="CQ1121" s="53">
        <v>2.5338297000000001</v>
      </c>
      <c r="CR1121" s="53">
        <v>2.4390551</v>
      </c>
      <c r="CS1121" s="53">
        <v>2.5812126000000002</v>
      </c>
      <c r="CT1121" s="53">
        <v>2.6936819000000001</v>
      </c>
      <c r="CU1121" s="53">
        <v>3.2709777999999998</v>
      </c>
      <c r="CV1121" s="53">
        <v>3.0371545000000002</v>
      </c>
      <c r="CW1121" s="53">
        <v>3.8038579000000001</v>
      </c>
      <c r="CX1121" s="53">
        <v>4.0448810000000002</v>
      </c>
      <c r="CY1121" s="53">
        <v>3.9353329000000001</v>
      </c>
      <c r="CZ1121" s="53">
        <v>3.8107701999999999</v>
      </c>
      <c r="DA1121" s="53">
        <v>4.2921534000000001</v>
      </c>
      <c r="DB1121" s="53">
        <v>4.0577866</v>
      </c>
      <c r="DC1121" s="53">
        <v>3.8474496</v>
      </c>
      <c r="DD1121" s="53">
        <v>3.6612960999999999</v>
      </c>
      <c r="DE1121" s="53">
        <v>3.3699583</v>
      </c>
      <c r="DF1121" s="53">
        <v>3.2194584000000002</v>
      </c>
      <c r="DG1121" s="53">
        <v>3.8721163000000001</v>
      </c>
      <c r="DH1121" s="53">
        <v>4.4954220999999999</v>
      </c>
      <c r="DI1121" s="53">
        <v>4.4179845999999996</v>
      </c>
      <c r="DJ1121" s="53">
        <v>4.1177156000000004</v>
      </c>
      <c r="DK1121" s="53">
        <v>4.2770014999999999</v>
      </c>
      <c r="DL1121" s="53">
        <v>3.9889494000000001</v>
      </c>
      <c r="DM1121" s="53">
        <v>4.0135062000000001</v>
      </c>
      <c r="DN1121" s="53">
        <v>3.794918</v>
      </c>
      <c r="DO1121" s="53">
        <v>3.2874026000000001</v>
      </c>
      <c r="DP1121" s="53">
        <v>3.2046201999999999</v>
      </c>
      <c r="DQ1121" s="53">
        <v>3.3213520999999999</v>
      </c>
      <c r="DR1121" s="53">
        <v>3.4227614000000002</v>
      </c>
      <c r="DS1121" s="53">
        <v>4.0127050999999998</v>
      </c>
      <c r="DT1121" s="53">
        <v>3.7795314000000002</v>
      </c>
      <c r="DU1121" s="53">
        <v>4.5154586999999999</v>
      </c>
      <c r="DV1121" s="53">
        <v>4.7710610000000004</v>
      </c>
      <c r="DW1121" s="53">
        <v>4.6783463000000003</v>
      </c>
      <c r="DX1121" s="53">
        <v>4.5509569000000001</v>
      </c>
      <c r="DY1121" s="53">
        <v>5.3095732</v>
      </c>
      <c r="DZ1121" s="53">
        <v>5.0508967</v>
      </c>
      <c r="EA1121" s="53">
        <v>4.8338932000000003</v>
      </c>
      <c r="EB1121" s="53">
        <v>4.6418197000000001</v>
      </c>
      <c r="EC1121" s="53">
        <v>4.3443781000000001</v>
      </c>
      <c r="ED1121" s="53">
        <v>4.1942519999999996</v>
      </c>
      <c r="EE1121" s="53">
        <v>4.8725858000000004</v>
      </c>
      <c r="EF1121" s="53">
        <v>5.5973269999999999</v>
      </c>
      <c r="EG1121" s="53">
        <v>5.5551250999999997</v>
      </c>
      <c r="EH1121" s="53">
        <v>5.2747596999999997</v>
      </c>
      <c r="EI1121" s="53">
        <v>5.4374953000000001</v>
      </c>
      <c r="EJ1121" s="53">
        <v>5.1388053999999999</v>
      </c>
      <c r="EK1121" s="53">
        <v>5.1527015</v>
      </c>
      <c r="EL1121" s="53">
        <v>4.9135973000000002</v>
      </c>
      <c r="EM1121" s="53">
        <v>4.3754423999999998</v>
      </c>
      <c r="EN1121" s="53">
        <v>4.3099734999999999</v>
      </c>
      <c r="EO1121" s="53">
        <v>4.3899955999999998</v>
      </c>
      <c r="EP1121" s="53">
        <v>4.4754370999999997</v>
      </c>
      <c r="EQ1121" s="53">
        <v>5.0836420000000002</v>
      </c>
      <c r="ER1121" s="53">
        <v>4.8514059999999999</v>
      </c>
      <c r="ES1121" s="53">
        <v>5.5428975999999999</v>
      </c>
      <c r="ET1121" s="53">
        <v>5.8195506000000004</v>
      </c>
      <c r="EU1121" s="53">
        <v>5.7511400000000004</v>
      </c>
      <c r="EV1121" s="53">
        <v>5.6196693</v>
      </c>
      <c r="EW1121" s="53">
        <v>82.042940000000002</v>
      </c>
      <c r="EX1121" s="53">
        <v>79.938720000000004</v>
      </c>
      <c r="EY1121" s="53">
        <v>78.255520000000004</v>
      </c>
      <c r="EZ1121" s="53">
        <v>76.86224</v>
      </c>
      <c r="FA1121" s="53">
        <v>75.361519999999999</v>
      </c>
      <c r="FB1121" s="53">
        <v>74.194630000000004</v>
      </c>
      <c r="FC1121" s="53">
        <v>73.666390000000007</v>
      </c>
      <c r="FD1121" s="53">
        <v>75.43262</v>
      </c>
      <c r="FE1121" s="53">
        <v>79.005420000000001</v>
      </c>
      <c r="FF1121" s="53">
        <v>82.950909999999993</v>
      </c>
      <c r="FG1121" s="53">
        <v>86.617400000000004</v>
      </c>
      <c r="FH1121" s="53">
        <v>90.184489999999997</v>
      </c>
      <c r="FI1121" s="53">
        <v>93.421779999999998</v>
      </c>
      <c r="FJ1121" s="53">
        <v>96.146429999999995</v>
      </c>
      <c r="FK1121" s="53">
        <v>98.415760000000006</v>
      </c>
      <c r="FL1121" s="53">
        <v>100.185</v>
      </c>
      <c r="FM1121" s="53">
        <v>101.2328</v>
      </c>
      <c r="FN1121" s="53">
        <v>101.2213</v>
      </c>
      <c r="FO1121" s="53">
        <v>99.813079999999999</v>
      </c>
      <c r="FP1121" s="53">
        <v>97.366600000000005</v>
      </c>
      <c r="FQ1121" s="53">
        <v>93.813389999999998</v>
      </c>
      <c r="FR1121" s="53">
        <v>90.802859999999995</v>
      </c>
      <c r="FS1121" s="53">
        <v>87.898070000000004</v>
      </c>
      <c r="FT1121" s="53">
        <v>84.960009999999997</v>
      </c>
      <c r="FU1121" s="53">
        <v>913.87099999999998</v>
      </c>
      <c r="FV1121" s="53">
        <v>28000.49</v>
      </c>
      <c r="FW1121" s="53">
        <v>242.20490000000001</v>
      </c>
      <c r="FX1121" s="53">
        <v>1</v>
      </c>
    </row>
    <row r="1122" spans="1:180" x14ac:dyDescent="0.3">
      <c r="A1122" t="s">
        <v>174</v>
      </c>
      <c r="B1122" t="s">
        <v>253</v>
      </c>
      <c r="C1122" t="s">
        <v>0</v>
      </c>
      <c r="D1122" t="s">
        <v>227</v>
      </c>
      <c r="E1122" t="s">
        <v>190</v>
      </c>
      <c r="F1122" t="s">
        <v>231</v>
      </c>
      <c r="G1122" t="s">
        <v>243</v>
      </c>
      <c r="H1122" s="53">
        <v>17</v>
      </c>
      <c r="I1122" s="53">
        <v>0</v>
      </c>
      <c r="J1122" s="53">
        <v>0</v>
      </c>
      <c r="K1122" s="53">
        <v>0</v>
      </c>
      <c r="L1122" s="53">
        <v>0</v>
      </c>
      <c r="M1122" s="53">
        <v>0</v>
      </c>
      <c r="N1122" s="53">
        <v>0</v>
      </c>
      <c r="O1122" s="53">
        <v>0</v>
      </c>
      <c r="P1122" s="53">
        <v>0</v>
      </c>
      <c r="Q1122" s="53">
        <v>0</v>
      </c>
      <c r="R1122" s="53">
        <v>0</v>
      </c>
      <c r="S1122" s="53">
        <v>0</v>
      </c>
      <c r="T1122" s="53">
        <v>0</v>
      </c>
      <c r="U1122" s="53">
        <v>0</v>
      </c>
      <c r="V1122" s="53">
        <v>0</v>
      </c>
      <c r="W1122" s="53">
        <v>0</v>
      </c>
      <c r="X1122" s="53">
        <v>0</v>
      </c>
      <c r="Y1122" s="53">
        <v>0</v>
      </c>
      <c r="Z1122" s="53">
        <v>0</v>
      </c>
      <c r="AA1122" s="53">
        <v>0</v>
      </c>
      <c r="AB1122" s="53">
        <v>0</v>
      </c>
      <c r="AC1122" s="53">
        <v>0</v>
      </c>
      <c r="AD1122" s="53">
        <v>0</v>
      </c>
      <c r="AE1122" s="53">
        <v>0</v>
      </c>
      <c r="AF1122" s="53">
        <v>0</v>
      </c>
      <c r="AG1122" s="53">
        <v>0</v>
      </c>
      <c r="AH1122" s="53">
        <v>0</v>
      </c>
      <c r="AI1122" s="53">
        <v>0</v>
      </c>
      <c r="AJ1122" s="53">
        <v>0</v>
      </c>
      <c r="AK1122" s="53">
        <v>0</v>
      </c>
      <c r="AL1122" s="53">
        <v>0</v>
      </c>
      <c r="AM1122" s="53">
        <v>0</v>
      </c>
      <c r="AN1122" s="53">
        <v>0</v>
      </c>
      <c r="AO1122" s="53">
        <v>0</v>
      </c>
      <c r="AP1122" s="53">
        <v>0</v>
      </c>
      <c r="AQ1122" s="53">
        <v>0</v>
      </c>
      <c r="AR1122" s="53">
        <v>0</v>
      </c>
      <c r="AS1122" s="53">
        <v>0</v>
      </c>
      <c r="AT1122" s="53">
        <v>0</v>
      </c>
      <c r="AU1122" s="53">
        <v>0</v>
      </c>
      <c r="AV1122" s="53">
        <v>0</v>
      </c>
      <c r="AW1122" s="53">
        <v>0</v>
      </c>
      <c r="AX1122" s="53">
        <v>0</v>
      </c>
      <c r="AY1122" s="53">
        <v>0</v>
      </c>
      <c r="AZ1122" s="53">
        <v>0</v>
      </c>
      <c r="BA1122" s="53">
        <v>0</v>
      </c>
      <c r="BB1122" s="53">
        <v>0</v>
      </c>
      <c r="BC1122" s="53">
        <v>0</v>
      </c>
      <c r="BD1122" s="53">
        <v>0</v>
      </c>
      <c r="BE1122" s="53">
        <v>0</v>
      </c>
      <c r="BF1122" s="53">
        <v>0</v>
      </c>
      <c r="BG1122" s="53">
        <v>0</v>
      </c>
      <c r="BH1122" s="53">
        <v>0</v>
      </c>
      <c r="BI1122" s="53">
        <v>0</v>
      </c>
      <c r="BJ1122" s="53">
        <v>0</v>
      </c>
      <c r="BK1122" s="53">
        <v>0</v>
      </c>
      <c r="BL1122" s="53">
        <v>0</v>
      </c>
      <c r="BM1122" s="53">
        <v>0</v>
      </c>
      <c r="BN1122" s="53">
        <v>0</v>
      </c>
      <c r="BO1122" s="53">
        <v>0</v>
      </c>
      <c r="BP1122" s="53">
        <v>0</v>
      </c>
      <c r="BQ1122" s="53">
        <v>0</v>
      </c>
      <c r="BR1122" s="53">
        <v>0</v>
      </c>
      <c r="BS1122" s="53">
        <v>0</v>
      </c>
      <c r="BT1122" s="53">
        <v>0</v>
      </c>
      <c r="BU1122" s="53">
        <v>0</v>
      </c>
      <c r="BV1122" s="53">
        <v>0</v>
      </c>
      <c r="BW1122" s="53">
        <v>0</v>
      </c>
      <c r="BX1122" s="53">
        <v>0</v>
      </c>
      <c r="BY1122" s="53">
        <v>0</v>
      </c>
      <c r="BZ1122" s="53">
        <v>0</v>
      </c>
      <c r="CA1122" s="53">
        <v>0</v>
      </c>
      <c r="CB1122" s="53">
        <v>0</v>
      </c>
      <c r="CC1122" s="53">
        <v>0</v>
      </c>
      <c r="CD1122" s="53">
        <v>0</v>
      </c>
      <c r="CE1122" s="53">
        <v>0</v>
      </c>
      <c r="CF1122" s="53">
        <v>0</v>
      </c>
      <c r="CG1122" s="53">
        <v>0</v>
      </c>
      <c r="CH1122" s="53">
        <v>0</v>
      </c>
      <c r="CI1122" s="53">
        <v>0</v>
      </c>
      <c r="CJ1122" s="53">
        <v>0</v>
      </c>
      <c r="CK1122" s="53">
        <v>0</v>
      </c>
      <c r="CL1122" s="53">
        <v>0</v>
      </c>
      <c r="CM1122" s="53">
        <v>0</v>
      </c>
      <c r="CN1122" s="53">
        <v>0</v>
      </c>
      <c r="CO1122" s="53">
        <v>0</v>
      </c>
      <c r="CP1122" s="53">
        <v>0</v>
      </c>
      <c r="CQ1122" s="53">
        <v>0</v>
      </c>
      <c r="CR1122" s="53">
        <v>0</v>
      </c>
      <c r="CS1122" s="53">
        <v>0</v>
      </c>
      <c r="CT1122" s="53">
        <v>0</v>
      </c>
      <c r="CU1122" s="53">
        <v>0</v>
      </c>
      <c r="CV1122" s="53">
        <v>0</v>
      </c>
      <c r="CW1122" s="53">
        <v>0</v>
      </c>
      <c r="CX1122" s="53">
        <v>0</v>
      </c>
      <c r="CY1122" s="53">
        <v>0</v>
      </c>
      <c r="CZ1122" s="53">
        <v>0</v>
      </c>
      <c r="DA1122" s="53">
        <v>0</v>
      </c>
      <c r="DB1122" s="53">
        <v>0</v>
      </c>
      <c r="DC1122" s="53">
        <v>0</v>
      </c>
      <c r="DD1122" s="53">
        <v>0</v>
      </c>
      <c r="DE1122" s="53">
        <v>0</v>
      </c>
      <c r="DF1122" s="53">
        <v>0</v>
      </c>
      <c r="DG1122" s="53">
        <v>0</v>
      </c>
      <c r="DH1122" s="53">
        <v>0</v>
      </c>
      <c r="DI1122" s="53">
        <v>0</v>
      </c>
      <c r="DJ1122" s="53">
        <v>0</v>
      </c>
      <c r="DK1122" s="53">
        <v>0</v>
      </c>
      <c r="DL1122" s="53">
        <v>0</v>
      </c>
      <c r="DM1122" s="53">
        <v>0</v>
      </c>
      <c r="DN1122" s="53">
        <v>0</v>
      </c>
      <c r="DO1122" s="53">
        <v>0</v>
      </c>
      <c r="DP1122" s="53">
        <v>0</v>
      </c>
      <c r="DQ1122" s="53">
        <v>0</v>
      </c>
      <c r="DR1122" s="53">
        <v>0</v>
      </c>
      <c r="DS1122" s="53">
        <v>0</v>
      </c>
      <c r="DT1122" s="53">
        <v>0</v>
      </c>
      <c r="DU1122" s="53">
        <v>0</v>
      </c>
      <c r="DV1122" s="53">
        <v>0</v>
      </c>
      <c r="DW1122" s="53">
        <v>0</v>
      </c>
      <c r="DX1122" s="53">
        <v>0</v>
      </c>
      <c r="DY1122" s="53">
        <v>0</v>
      </c>
      <c r="DZ1122" s="53">
        <v>0</v>
      </c>
      <c r="EA1122" s="53">
        <v>0</v>
      </c>
      <c r="EB1122" s="53">
        <v>0</v>
      </c>
      <c r="EC1122" s="53">
        <v>0</v>
      </c>
      <c r="ED1122" s="53">
        <v>0</v>
      </c>
      <c r="EE1122" s="53">
        <v>0</v>
      </c>
      <c r="EF1122" s="53">
        <v>0</v>
      </c>
      <c r="EG1122" s="53">
        <v>0</v>
      </c>
      <c r="EH1122" s="53">
        <v>0</v>
      </c>
      <c r="EI1122" s="53">
        <v>0</v>
      </c>
      <c r="EJ1122" s="53">
        <v>0</v>
      </c>
      <c r="EK1122" s="53">
        <v>0</v>
      </c>
      <c r="EL1122" s="53">
        <v>0</v>
      </c>
      <c r="EM1122" s="53">
        <v>0</v>
      </c>
      <c r="EN1122" s="53">
        <v>0</v>
      </c>
      <c r="EO1122" s="53">
        <v>0</v>
      </c>
      <c r="EP1122" s="53">
        <v>0</v>
      </c>
      <c r="EQ1122" s="53">
        <v>0</v>
      </c>
      <c r="ER1122" s="53">
        <v>0</v>
      </c>
      <c r="ES1122" s="53">
        <v>0</v>
      </c>
      <c r="ET1122" s="53">
        <v>0</v>
      </c>
      <c r="EU1122" s="53">
        <v>0</v>
      </c>
      <c r="EV1122" s="53">
        <v>0</v>
      </c>
      <c r="EW1122" s="53">
        <v>53.285710000000002</v>
      </c>
      <c r="EX1122" s="53">
        <v>52.904760000000003</v>
      </c>
      <c r="EY1122" s="53">
        <v>52.523809999999997</v>
      </c>
      <c r="EZ1122" s="53">
        <v>52.071429999999999</v>
      </c>
      <c r="FA1122" s="53">
        <v>51.976190000000003</v>
      </c>
      <c r="FB1122" s="53">
        <v>51.595239999999997</v>
      </c>
      <c r="FC1122" s="53">
        <v>51.428570000000001</v>
      </c>
      <c r="FD1122" s="53">
        <v>51.73809</v>
      </c>
      <c r="FE1122" s="53">
        <v>53.428570000000001</v>
      </c>
      <c r="FF1122" s="53">
        <v>56.047620000000002</v>
      </c>
      <c r="FG1122" s="53">
        <v>59.119050000000001</v>
      </c>
      <c r="FH1122" s="53">
        <v>62.095239999999997</v>
      </c>
      <c r="FI1122" s="53">
        <v>63.619050000000001</v>
      </c>
      <c r="FJ1122" s="53">
        <v>63.619050000000001</v>
      </c>
      <c r="FK1122" s="53">
        <v>63.73809</v>
      </c>
      <c r="FL1122" s="53">
        <v>63.714289999999998</v>
      </c>
      <c r="FM1122" s="53">
        <v>63.285710000000002</v>
      </c>
      <c r="FN1122" s="53">
        <v>62</v>
      </c>
      <c r="FO1122" s="53">
        <v>60.26191</v>
      </c>
      <c r="FP1122" s="53">
        <v>58.095239999999997</v>
      </c>
      <c r="FQ1122" s="53">
        <v>56.476190000000003</v>
      </c>
      <c r="FR1122" s="53">
        <v>55.23809</v>
      </c>
      <c r="FS1122" s="53">
        <v>54.452379999999998</v>
      </c>
      <c r="FT1122" s="53">
        <v>53.666670000000003</v>
      </c>
      <c r="FU1122" s="53">
        <v>4</v>
      </c>
      <c r="FV1122" s="53">
        <v>67.601979999999998</v>
      </c>
      <c r="FW1122" s="53">
        <v>47.567189999999997</v>
      </c>
      <c r="FX1122" s="53">
        <v>0</v>
      </c>
    </row>
    <row r="1123" spans="1:180" x14ac:dyDescent="0.3">
      <c r="A1123" t="s">
        <v>174</v>
      </c>
      <c r="B1123" t="s">
        <v>253</v>
      </c>
      <c r="C1123" t="s">
        <v>0</v>
      </c>
      <c r="D1123" t="s">
        <v>227</v>
      </c>
      <c r="E1123" t="s">
        <v>188</v>
      </c>
      <c r="F1123" t="s">
        <v>231</v>
      </c>
      <c r="G1123" t="s">
        <v>243</v>
      </c>
      <c r="H1123" s="53">
        <v>17</v>
      </c>
      <c r="I1123" s="53">
        <v>0</v>
      </c>
      <c r="J1123" s="53">
        <v>0</v>
      </c>
      <c r="K1123" s="53">
        <v>0</v>
      </c>
      <c r="L1123" s="53">
        <v>0</v>
      </c>
      <c r="M1123" s="53">
        <v>0</v>
      </c>
      <c r="N1123" s="53">
        <v>0</v>
      </c>
      <c r="O1123" s="53">
        <v>0</v>
      </c>
      <c r="P1123" s="53">
        <v>0</v>
      </c>
      <c r="Q1123" s="53">
        <v>0</v>
      </c>
      <c r="R1123" s="53">
        <v>0</v>
      </c>
      <c r="S1123" s="53">
        <v>0</v>
      </c>
      <c r="T1123" s="53">
        <v>0</v>
      </c>
      <c r="U1123" s="53">
        <v>0</v>
      </c>
      <c r="V1123" s="53">
        <v>0</v>
      </c>
      <c r="W1123" s="53">
        <v>0</v>
      </c>
      <c r="X1123" s="53">
        <v>0</v>
      </c>
      <c r="Y1123" s="53">
        <v>0</v>
      </c>
      <c r="Z1123" s="53">
        <v>0</v>
      </c>
      <c r="AA1123" s="53">
        <v>0</v>
      </c>
      <c r="AB1123" s="53">
        <v>0</v>
      </c>
      <c r="AC1123" s="53">
        <v>0</v>
      </c>
      <c r="AD1123" s="53">
        <v>0</v>
      </c>
      <c r="AE1123" s="53">
        <v>0</v>
      </c>
      <c r="AF1123" s="53">
        <v>0</v>
      </c>
      <c r="AG1123" s="53">
        <v>0</v>
      </c>
      <c r="AH1123" s="53">
        <v>0</v>
      </c>
      <c r="AI1123" s="53">
        <v>0</v>
      </c>
      <c r="AJ1123" s="53">
        <v>0</v>
      </c>
      <c r="AK1123" s="53">
        <v>0</v>
      </c>
      <c r="AL1123" s="53">
        <v>0</v>
      </c>
      <c r="AM1123" s="53">
        <v>0</v>
      </c>
      <c r="AN1123" s="53">
        <v>0</v>
      </c>
      <c r="AO1123" s="53">
        <v>0</v>
      </c>
      <c r="AP1123" s="53">
        <v>0</v>
      </c>
      <c r="AQ1123" s="53">
        <v>0</v>
      </c>
      <c r="AR1123" s="53">
        <v>0</v>
      </c>
      <c r="AS1123" s="53">
        <v>0</v>
      </c>
      <c r="AT1123" s="53">
        <v>0</v>
      </c>
      <c r="AU1123" s="53">
        <v>0</v>
      </c>
      <c r="AV1123" s="53">
        <v>0</v>
      </c>
      <c r="AW1123" s="53">
        <v>0</v>
      </c>
      <c r="AX1123" s="53">
        <v>0</v>
      </c>
      <c r="AY1123" s="53">
        <v>0</v>
      </c>
      <c r="AZ1123" s="53">
        <v>0</v>
      </c>
      <c r="BA1123" s="53">
        <v>0</v>
      </c>
      <c r="BB1123" s="53">
        <v>0</v>
      </c>
      <c r="BC1123" s="53">
        <v>0</v>
      </c>
      <c r="BD1123" s="53">
        <v>0</v>
      </c>
      <c r="BE1123" s="53">
        <v>0</v>
      </c>
      <c r="BF1123" s="53">
        <v>0</v>
      </c>
      <c r="BG1123" s="53">
        <v>0</v>
      </c>
      <c r="BH1123" s="53">
        <v>0</v>
      </c>
      <c r="BI1123" s="53">
        <v>0</v>
      </c>
      <c r="BJ1123" s="53">
        <v>0</v>
      </c>
      <c r="BK1123" s="53">
        <v>0</v>
      </c>
      <c r="BL1123" s="53">
        <v>0</v>
      </c>
      <c r="BM1123" s="53">
        <v>0</v>
      </c>
      <c r="BN1123" s="53">
        <v>0</v>
      </c>
      <c r="BO1123" s="53">
        <v>0</v>
      </c>
      <c r="BP1123" s="53">
        <v>0</v>
      </c>
      <c r="BQ1123" s="53">
        <v>0</v>
      </c>
      <c r="BR1123" s="53">
        <v>0</v>
      </c>
      <c r="BS1123" s="53">
        <v>0</v>
      </c>
      <c r="BT1123" s="53">
        <v>0</v>
      </c>
      <c r="BU1123" s="53">
        <v>0</v>
      </c>
      <c r="BV1123" s="53">
        <v>0</v>
      </c>
      <c r="BW1123" s="53">
        <v>0</v>
      </c>
      <c r="BX1123" s="53">
        <v>0</v>
      </c>
      <c r="BY1123" s="53">
        <v>0</v>
      </c>
      <c r="BZ1123" s="53">
        <v>0</v>
      </c>
      <c r="CA1123" s="53">
        <v>0</v>
      </c>
      <c r="CB1123" s="53">
        <v>0</v>
      </c>
      <c r="CC1123" s="53">
        <v>0</v>
      </c>
      <c r="CD1123" s="53">
        <v>0</v>
      </c>
      <c r="CE1123" s="53">
        <v>0</v>
      </c>
      <c r="CF1123" s="53">
        <v>0</v>
      </c>
      <c r="CG1123" s="53">
        <v>0</v>
      </c>
      <c r="CH1123" s="53">
        <v>0</v>
      </c>
      <c r="CI1123" s="53">
        <v>0</v>
      </c>
      <c r="CJ1123" s="53">
        <v>0</v>
      </c>
      <c r="CK1123" s="53">
        <v>0</v>
      </c>
      <c r="CL1123" s="53">
        <v>0</v>
      </c>
      <c r="CM1123" s="53">
        <v>0</v>
      </c>
      <c r="CN1123" s="53">
        <v>0</v>
      </c>
      <c r="CO1123" s="53">
        <v>0</v>
      </c>
      <c r="CP1123" s="53">
        <v>0</v>
      </c>
      <c r="CQ1123" s="53">
        <v>0</v>
      </c>
      <c r="CR1123" s="53">
        <v>0</v>
      </c>
      <c r="CS1123" s="53">
        <v>0</v>
      </c>
      <c r="CT1123" s="53">
        <v>0</v>
      </c>
      <c r="CU1123" s="53">
        <v>0</v>
      </c>
      <c r="CV1123" s="53">
        <v>0</v>
      </c>
      <c r="CW1123" s="53">
        <v>0</v>
      </c>
      <c r="CX1123" s="53">
        <v>0</v>
      </c>
      <c r="CY1123" s="53">
        <v>0</v>
      </c>
      <c r="CZ1123" s="53">
        <v>0</v>
      </c>
      <c r="DA1123" s="53">
        <v>0</v>
      </c>
      <c r="DB1123" s="53">
        <v>0</v>
      </c>
      <c r="DC1123" s="53">
        <v>0</v>
      </c>
      <c r="DD1123" s="53">
        <v>0</v>
      </c>
      <c r="DE1123" s="53">
        <v>0</v>
      </c>
      <c r="DF1123" s="53">
        <v>0</v>
      </c>
      <c r="DG1123" s="53">
        <v>0</v>
      </c>
      <c r="DH1123" s="53">
        <v>0</v>
      </c>
      <c r="DI1123" s="53">
        <v>0</v>
      </c>
      <c r="DJ1123" s="53">
        <v>0</v>
      </c>
      <c r="DK1123" s="53">
        <v>0</v>
      </c>
      <c r="DL1123" s="53">
        <v>0</v>
      </c>
      <c r="DM1123" s="53">
        <v>0</v>
      </c>
      <c r="DN1123" s="53">
        <v>0</v>
      </c>
      <c r="DO1123" s="53">
        <v>0</v>
      </c>
      <c r="DP1123" s="53">
        <v>0</v>
      </c>
      <c r="DQ1123" s="53">
        <v>0</v>
      </c>
      <c r="DR1123" s="53">
        <v>0</v>
      </c>
      <c r="DS1123" s="53">
        <v>0</v>
      </c>
      <c r="DT1123" s="53">
        <v>0</v>
      </c>
      <c r="DU1123" s="53">
        <v>0</v>
      </c>
      <c r="DV1123" s="53">
        <v>0</v>
      </c>
      <c r="DW1123" s="53">
        <v>0</v>
      </c>
      <c r="DX1123" s="53">
        <v>0</v>
      </c>
      <c r="DY1123" s="53">
        <v>0</v>
      </c>
      <c r="DZ1123" s="53">
        <v>0</v>
      </c>
      <c r="EA1123" s="53">
        <v>0</v>
      </c>
      <c r="EB1123" s="53">
        <v>0</v>
      </c>
      <c r="EC1123" s="53">
        <v>0</v>
      </c>
      <c r="ED1123" s="53">
        <v>0</v>
      </c>
      <c r="EE1123" s="53">
        <v>0</v>
      </c>
      <c r="EF1123" s="53">
        <v>0</v>
      </c>
      <c r="EG1123" s="53">
        <v>0</v>
      </c>
      <c r="EH1123" s="53">
        <v>0</v>
      </c>
      <c r="EI1123" s="53">
        <v>0</v>
      </c>
      <c r="EJ1123" s="53">
        <v>0</v>
      </c>
      <c r="EK1123" s="53">
        <v>0</v>
      </c>
      <c r="EL1123" s="53">
        <v>0</v>
      </c>
      <c r="EM1123" s="53">
        <v>0</v>
      </c>
      <c r="EN1123" s="53">
        <v>0</v>
      </c>
      <c r="EO1123" s="53">
        <v>0</v>
      </c>
      <c r="EP1123" s="53">
        <v>0</v>
      </c>
      <c r="EQ1123" s="53">
        <v>0</v>
      </c>
      <c r="ER1123" s="53">
        <v>0</v>
      </c>
      <c r="ES1123" s="53">
        <v>0</v>
      </c>
      <c r="ET1123" s="53">
        <v>0</v>
      </c>
      <c r="EU1123" s="53">
        <v>0</v>
      </c>
      <c r="EV1123" s="53">
        <v>0</v>
      </c>
      <c r="EW1123" s="53">
        <v>54.976190000000003</v>
      </c>
      <c r="EX1123" s="53">
        <v>54.833329999999997</v>
      </c>
      <c r="EY1123" s="53">
        <v>54.690480000000001</v>
      </c>
      <c r="EZ1123" s="53">
        <v>54.595239999999997</v>
      </c>
      <c r="FA1123" s="53">
        <v>54.214289999999998</v>
      </c>
      <c r="FB1123" s="53">
        <v>54</v>
      </c>
      <c r="FC1123" s="53">
        <v>54</v>
      </c>
      <c r="FD1123" s="53">
        <v>54.428570000000001</v>
      </c>
      <c r="FE1123" s="53">
        <v>55.285710000000002</v>
      </c>
      <c r="FF1123" s="53">
        <v>56.595239999999997</v>
      </c>
      <c r="FG1123" s="53">
        <v>58.523809999999997</v>
      </c>
      <c r="FH1123" s="53">
        <v>60.5</v>
      </c>
      <c r="FI1123" s="53">
        <v>61.976190000000003</v>
      </c>
      <c r="FJ1123" s="53">
        <v>63.357140000000001</v>
      </c>
      <c r="FK1123" s="53">
        <v>63.785710000000002</v>
      </c>
      <c r="FL1123" s="53">
        <v>63.214289999999998</v>
      </c>
      <c r="FM1123" s="53">
        <v>62.190480000000001</v>
      </c>
      <c r="FN1123" s="53">
        <v>60.809519999999999</v>
      </c>
      <c r="FO1123" s="53">
        <v>59.428570000000001</v>
      </c>
      <c r="FP1123" s="53">
        <v>58.23809</v>
      </c>
      <c r="FQ1123" s="53">
        <v>56.928570000000001</v>
      </c>
      <c r="FR1123" s="53">
        <v>55.833329999999997</v>
      </c>
      <c r="FS1123" s="53">
        <v>55.523809999999997</v>
      </c>
      <c r="FT1123" s="53">
        <v>55.095239999999997</v>
      </c>
      <c r="FU1123" s="53">
        <v>4</v>
      </c>
      <c r="FV1123" s="53">
        <v>81.941550000000007</v>
      </c>
      <c r="FW1123" s="53">
        <v>45.519970000000001</v>
      </c>
      <c r="FX1123" s="53">
        <v>0</v>
      </c>
    </row>
    <row r="1124" spans="1:180" x14ac:dyDescent="0.3">
      <c r="A1124" t="s">
        <v>174</v>
      </c>
      <c r="B1124" t="s">
        <v>253</v>
      </c>
      <c r="C1124" t="s">
        <v>0</v>
      </c>
      <c r="D1124" t="s">
        <v>248</v>
      </c>
      <c r="E1124" t="s">
        <v>187</v>
      </c>
      <c r="F1124" t="s">
        <v>231</v>
      </c>
      <c r="G1124" t="s">
        <v>243</v>
      </c>
      <c r="H1124" s="53">
        <v>17</v>
      </c>
      <c r="I1124" s="53">
        <v>0</v>
      </c>
      <c r="J1124" s="53">
        <v>0</v>
      </c>
      <c r="K1124" s="53">
        <v>0</v>
      </c>
      <c r="L1124" s="53">
        <v>0</v>
      </c>
      <c r="M1124" s="53">
        <v>0</v>
      </c>
      <c r="N1124" s="53">
        <v>0</v>
      </c>
      <c r="O1124" s="53">
        <v>0</v>
      </c>
      <c r="P1124" s="53">
        <v>0</v>
      </c>
      <c r="Q1124" s="53">
        <v>0</v>
      </c>
      <c r="R1124" s="53">
        <v>0</v>
      </c>
      <c r="S1124" s="53">
        <v>0</v>
      </c>
      <c r="T1124" s="53">
        <v>0</v>
      </c>
      <c r="U1124" s="53">
        <v>0</v>
      </c>
      <c r="V1124" s="53">
        <v>0</v>
      </c>
      <c r="W1124" s="53">
        <v>0</v>
      </c>
      <c r="X1124" s="53">
        <v>0</v>
      </c>
      <c r="Y1124" s="53">
        <v>0</v>
      </c>
      <c r="Z1124" s="53">
        <v>0</v>
      </c>
      <c r="AA1124" s="53">
        <v>0</v>
      </c>
      <c r="AB1124" s="53">
        <v>0</v>
      </c>
      <c r="AC1124" s="53">
        <v>0</v>
      </c>
      <c r="AD1124" s="53">
        <v>0</v>
      </c>
      <c r="AE1124" s="53">
        <v>0</v>
      </c>
      <c r="AF1124" s="53">
        <v>0</v>
      </c>
      <c r="AG1124" s="53">
        <v>0</v>
      </c>
      <c r="AH1124" s="53">
        <v>0</v>
      </c>
      <c r="AI1124" s="53">
        <v>0</v>
      </c>
      <c r="AJ1124" s="53">
        <v>0</v>
      </c>
      <c r="AK1124" s="53">
        <v>0</v>
      </c>
      <c r="AL1124" s="53">
        <v>0</v>
      </c>
      <c r="AM1124" s="53">
        <v>0</v>
      </c>
      <c r="AN1124" s="53">
        <v>0</v>
      </c>
      <c r="AO1124" s="53">
        <v>0</v>
      </c>
      <c r="AP1124" s="53">
        <v>0</v>
      </c>
      <c r="AQ1124" s="53">
        <v>0</v>
      </c>
      <c r="AR1124" s="53">
        <v>0</v>
      </c>
      <c r="AS1124" s="53">
        <v>0</v>
      </c>
      <c r="AT1124" s="53">
        <v>0</v>
      </c>
      <c r="AU1124" s="53">
        <v>0</v>
      </c>
      <c r="AV1124" s="53">
        <v>0</v>
      </c>
      <c r="AW1124" s="53">
        <v>0</v>
      </c>
      <c r="AX1124" s="53">
        <v>0</v>
      </c>
      <c r="AY1124" s="53">
        <v>0</v>
      </c>
      <c r="AZ1124" s="53">
        <v>0</v>
      </c>
      <c r="BA1124" s="53">
        <v>0</v>
      </c>
      <c r="BB1124" s="53">
        <v>0</v>
      </c>
      <c r="BC1124" s="53">
        <v>0</v>
      </c>
      <c r="BD1124" s="53">
        <v>0</v>
      </c>
      <c r="BE1124" s="53">
        <v>0</v>
      </c>
      <c r="BF1124" s="53">
        <v>0</v>
      </c>
      <c r="BG1124" s="53">
        <v>0</v>
      </c>
      <c r="BH1124" s="53">
        <v>0</v>
      </c>
      <c r="BI1124" s="53">
        <v>0</v>
      </c>
      <c r="BJ1124" s="53">
        <v>0</v>
      </c>
      <c r="BK1124" s="53">
        <v>0</v>
      </c>
      <c r="BL1124" s="53">
        <v>0</v>
      </c>
      <c r="BM1124" s="53">
        <v>0</v>
      </c>
      <c r="BN1124" s="53">
        <v>0</v>
      </c>
      <c r="BO1124" s="53">
        <v>0</v>
      </c>
      <c r="BP1124" s="53">
        <v>0</v>
      </c>
      <c r="BQ1124" s="53">
        <v>0</v>
      </c>
      <c r="BR1124" s="53">
        <v>0</v>
      </c>
      <c r="BS1124" s="53">
        <v>0</v>
      </c>
      <c r="BT1124" s="53">
        <v>0</v>
      </c>
      <c r="BU1124" s="53">
        <v>0</v>
      </c>
      <c r="BV1124" s="53">
        <v>0</v>
      </c>
      <c r="BW1124" s="53">
        <v>0</v>
      </c>
      <c r="BX1124" s="53">
        <v>0</v>
      </c>
      <c r="BY1124" s="53">
        <v>0</v>
      </c>
      <c r="BZ1124" s="53">
        <v>0</v>
      </c>
      <c r="CA1124" s="53">
        <v>0</v>
      </c>
      <c r="CB1124" s="53">
        <v>0</v>
      </c>
      <c r="CC1124" s="53">
        <v>0</v>
      </c>
      <c r="CD1124" s="53">
        <v>0</v>
      </c>
      <c r="CE1124" s="53">
        <v>0</v>
      </c>
      <c r="CF1124" s="53">
        <v>0</v>
      </c>
      <c r="CG1124" s="53">
        <v>0</v>
      </c>
      <c r="CH1124" s="53">
        <v>0</v>
      </c>
      <c r="CI1124" s="53">
        <v>0</v>
      </c>
      <c r="CJ1124" s="53">
        <v>0</v>
      </c>
      <c r="CK1124" s="53">
        <v>0</v>
      </c>
      <c r="CL1124" s="53">
        <v>0</v>
      </c>
      <c r="CM1124" s="53">
        <v>0</v>
      </c>
      <c r="CN1124" s="53">
        <v>0</v>
      </c>
      <c r="CO1124" s="53">
        <v>0</v>
      </c>
      <c r="CP1124" s="53">
        <v>0</v>
      </c>
      <c r="CQ1124" s="53">
        <v>0</v>
      </c>
      <c r="CR1124" s="53">
        <v>0</v>
      </c>
      <c r="CS1124" s="53">
        <v>0</v>
      </c>
      <c r="CT1124" s="53">
        <v>0</v>
      </c>
      <c r="CU1124" s="53">
        <v>0</v>
      </c>
      <c r="CV1124" s="53">
        <v>0</v>
      </c>
      <c r="CW1124" s="53">
        <v>0</v>
      </c>
      <c r="CX1124" s="53">
        <v>0</v>
      </c>
      <c r="CY1124" s="53">
        <v>0</v>
      </c>
      <c r="CZ1124" s="53">
        <v>0</v>
      </c>
      <c r="DA1124" s="53">
        <v>0</v>
      </c>
      <c r="DB1124" s="53">
        <v>0</v>
      </c>
      <c r="DC1124" s="53">
        <v>0</v>
      </c>
      <c r="DD1124" s="53">
        <v>0</v>
      </c>
      <c r="DE1124" s="53">
        <v>0</v>
      </c>
      <c r="DF1124" s="53">
        <v>0</v>
      </c>
      <c r="DG1124" s="53">
        <v>0</v>
      </c>
      <c r="DH1124" s="53">
        <v>0</v>
      </c>
      <c r="DI1124" s="53">
        <v>0</v>
      </c>
      <c r="DJ1124" s="53">
        <v>0</v>
      </c>
      <c r="DK1124" s="53">
        <v>0</v>
      </c>
      <c r="DL1124" s="53">
        <v>0</v>
      </c>
      <c r="DM1124" s="53">
        <v>0</v>
      </c>
      <c r="DN1124" s="53">
        <v>0</v>
      </c>
      <c r="DO1124" s="53">
        <v>0</v>
      </c>
      <c r="DP1124" s="53">
        <v>0</v>
      </c>
      <c r="DQ1124" s="53">
        <v>0</v>
      </c>
      <c r="DR1124" s="53">
        <v>0</v>
      </c>
      <c r="DS1124" s="53">
        <v>0</v>
      </c>
      <c r="DT1124" s="53">
        <v>0</v>
      </c>
      <c r="DU1124" s="53">
        <v>0</v>
      </c>
      <c r="DV1124" s="53">
        <v>0</v>
      </c>
      <c r="DW1124" s="53">
        <v>0</v>
      </c>
      <c r="DX1124" s="53">
        <v>0</v>
      </c>
      <c r="DY1124" s="53">
        <v>0</v>
      </c>
      <c r="DZ1124" s="53">
        <v>0</v>
      </c>
      <c r="EA1124" s="53">
        <v>0</v>
      </c>
      <c r="EB1124" s="53">
        <v>0</v>
      </c>
      <c r="EC1124" s="53">
        <v>0</v>
      </c>
      <c r="ED1124" s="53">
        <v>0</v>
      </c>
      <c r="EE1124" s="53">
        <v>0</v>
      </c>
      <c r="EF1124" s="53">
        <v>0</v>
      </c>
      <c r="EG1124" s="53">
        <v>0</v>
      </c>
      <c r="EH1124" s="53">
        <v>0</v>
      </c>
      <c r="EI1124" s="53">
        <v>0</v>
      </c>
      <c r="EJ1124" s="53">
        <v>0</v>
      </c>
      <c r="EK1124" s="53">
        <v>0</v>
      </c>
      <c r="EL1124" s="53">
        <v>0</v>
      </c>
      <c r="EM1124" s="53">
        <v>0</v>
      </c>
      <c r="EN1124" s="53">
        <v>0</v>
      </c>
      <c r="EO1124" s="53">
        <v>0</v>
      </c>
      <c r="EP1124" s="53">
        <v>0</v>
      </c>
      <c r="EQ1124" s="53">
        <v>0</v>
      </c>
      <c r="ER1124" s="53">
        <v>0</v>
      </c>
      <c r="ES1124" s="53">
        <v>0</v>
      </c>
      <c r="ET1124" s="53">
        <v>0</v>
      </c>
      <c r="EU1124" s="53">
        <v>0</v>
      </c>
      <c r="EV1124" s="53">
        <v>0</v>
      </c>
      <c r="EW1124" s="53">
        <v>55.8125</v>
      </c>
      <c r="EX1124" s="53">
        <v>55.4375</v>
      </c>
      <c r="EY1124" s="53">
        <v>54.875</v>
      </c>
      <c r="EZ1124" s="53">
        <v>54.5625</v>
      </c>
      <c r="FA1124" s="53">
        <v>53.9375</v>
      </c>
      <c r="FB1124" s="53">
        <v>53.5625</v>
      </c>
      <c r="FC1124" s="53">
        <v>53.5625</v>
      </c>
      <c r="FD1124" s="53">
        <v>54.9375</v>
      </c>
      <c r="FE1124" s="53">
        <v>57.5</v>
      </c>
      <c r="FF1124" s="53">
        <v>60.25</v>
      </c>
      <c r="FG1124" s="53">
        <v>62.5</v>
      </c>
      <c r="FH1124" s="53">
        <v>63.9375</v>
      </c>
      <c r="FI1124" s="53">
        <v>63.5625</v>
      </c>
      <c r="FJ1124" s="53">
        <v>64.125</v>
      </c>
      <c r="FK1124" s="53">
        <v>65.75</v>
      </c>
      <c r="FL1124" s="53">
        <v>65.9375</v>
      </c>
      <c r="FM1124" s="53">
        <v>65.3125</v>
      </c>
      <c r="FN1124" s="53">
        <v>64.3125</v>
      </c>
      <c r="FO1124" s="53">
        <v>63</v>
      </c>
      <c r="FP1124" s="53">
        <v>60.875</v>
      </c>
      <c r="FQ1124" s="53">
        <v>59</v>
      </c>
      <c r="FR1124" s="53">
        <v>57.625</v>
      </c>
      <c r="FS1124" s="53">
        <v>57.125</v>
      </c>
      <c r="FT1124" s="53">
        <v>56.6875</v>
      </c>
      <c r="FU1124" s="53">
        <v>4</v>
      </c>
      <c r="FV1124" s="53">
        <v>87.309560000000005</v>
      </c>
      <c r="FW1124" s="53">
        <v>46.439599999999999</v>
      </c>
      <c r="FX1124" s="53">
        <v>0</v>
      </c>
    </row>
    <row r="1125" spans="1:180" x14ac:dyDescent="0.3">
      <c r="A1125" t="s">
        <v>174</v>
      </c>
      <c r="B1125" t="s">
        <v>253</v>
      </c>
      <c r="C1125" t="s">
        <v>0</v>
      </c>
      <c r="D1125" t="s">
        <v>248</v>
      </c>
      <c r="E1125" t="s">
        <v>189</v>
      </c>
      <c r="F1125" t="s">
        <v>231</v>
      </c>
      <c r="G1125" t="s">
        <v>243</v>
      </c>
      <c r="H1125" s="53">
        <v>17</v>
      </c>
      <c r="I1125" s="53">
        <v>0</v>
      </c>
      <c r="J1125" s="53">
        <v>0</v>
      </c>
      <c r="K1125" s="53">
        <v>0</v>
      </c>
      <c r="L1125" s="53">
        <v>0</v>
      </c>
      <c r="M1125" s="53">
        <v>0</v>
      </c>
      <c r="N1125" s="53">
        <v>0</v>
      </c>
      <c r="O1125" s="53">
        <v>0</v>
      </c>
      <c r="P1125" s="53">
        <v>0</v>
      </c>
      <c r="Q1125" s="53">
        <v>0</v>
      </c>
      <c r="R1125" s="53">
        <v>0</v>
      </c>
      <c r="S1125" s="53">
        <v>0</v>
      </c>
      <c r="T1125" s="53">
        <v>0</v>
      </c>
      <c r="U1125" s="53">
        <v>0</v>
      </c>
      <c r="V1125" s="53">
        <v>0</v>
      </c>
      <c r="W1125" s="53">
        <v>0</v>
      </c>
      <c r="X1125" s="53">
        <v>0</v>
      </c>
      <c r="Y1125" s="53">
        <v>0</v>
      </c>
      <c r="Z1125" s="53">
        <v>0</v>
      </c>
      <c r="AA1125" s="53">
        <v>0</v>
      </c>
      <c r="AB1125" s="53">
        <v>0</v>
      </c>
      <c r="AC1125" s="53">
        <v>0</v>
      </c>
      <c r="AD1125" s="53">
        <v>0</v>
      </c>
      <c r="AE1125" s="53">
        <v>0</v>
      </c>
      <c r="AF1125" s="53">
        <v>0</v>
      </c>
      <c r="AG1125" s="53">
        <v>0</v>
      </c>
      <c r="AH1125" s="53">
        <v>0</v>
      </c>
      <c r="AI1125" s="53">
        <v>0</v>
      </c>
      <c r="AJ1125" s="53">
        <v>0</v>
      </c>
      <c r="AK1125" s="53">
        <v>0</v>
      </c>
      <c r="AL1125" s="53">
        <v>0</v>
      </c>
      <c r="AM1125" s="53">
        <v>0</v>
      </c>
      <c r="AN1125" s="53">
        <v>0</v>
      </c>
      <c r="AO1125" s="53">
        <v>0</v>
      </c>
      <c r="AP1125" s="53">
        <v>0</v>
      </c>
      <c r="AQ1125" s="53">
        <v>0</v>
      </c>
      <c r="AR1125" s="53">
        <v>0</v>
      </c>
      <c r="AS1125" s="53">
        <v>0</v>
      </c>
      <c r="AT1125" s="53">
        <v>0</v>
      </c>
      <c r="AU1125" s="53">
        <v>0</v>
      </c>
      <c r="AV1125" s="53">
        <v>0</v>
      </c>
      <c r="AW1125" s="53">
        <v>0</v>
      </c>
      <c r="AX1125" s="53">
        <v>0</v>
      </c>
      <c r="AY1125" s="53">
        <v>0</v>
      </c>
      <c r="AZ1125" s="53">
        <v>0</v>
      </c>
      <c r="BA1125" s="53">
        <v>0</v>
      </c>
      <c r="BB1125" s="53">
        <v>0</v>
      </c>
      <c r="BC1125" s="53">
        <v>0</v>
      </c>
      <c r="BD1125" s="53">
        <v>0</v>
      </c>
      <c r="BE1125" s="53">
        <v>0</v>
      </c>
      <c r="BF1125" s="53">
        <v>0</v>
      </c>
      <c r="BG1125" s="53">
        <v>0</v>
      </c>
      <c r="BH1125" s="53">
        <v>0</v>
      </c>
      <c r="BI1125" s="53">
        <v>0</v>
      </c>
      <c r="BJ1125" s="53">
        <v>0</v>
      </c>
      <c r="BK1125" s="53">
        <v>0</v>
      </c>
      <c r="BL1125" s="53">
        <v>0</v>
      </c>
      <c r="BM1125" s="53">
        <v>0</v>
      </c>
      <c r="BN1125" s="53">
        <v>0</v>
      </c>
      <c r="BO1125" s="53">
        <v>0</v>
      </c>
      <c r="BP1125" s="53">
        <v>0</v>
      </c>
      <c r="BQ1125" s="53">
        <v>0</v>
      </c>
      <c r="BR1125" s="53">
        <v>0</v>
      </c>
      <c r="BS1125" s="53">
        <v>0</v>
      </c>
      <c r="BT1125" s="53">
        <v>0</v>
      </c>
      <c r="BU1125" s="53">
        <v>0</v>
      </c>
      <c r="BV1125" s="53">
        <v>0</v>
      </c>
      <c r="BW1125" s="53">
        <v>0</v>
      </c>
      <c r="BX1125" s="53">
        <v>0</v>
      </c>
      <c r="BY1125" s="53">
        <v>0</v>
      </c>
      <c r="BZ1125" s="53">
        <v>0</v>
      </c>
      <c r="CA1125" s="53">
        <v>0</v>
      </c>
      <c r="CB1125" s="53">
        <v>0</v>
      </c>
      <c r="CC1125" s="53">
        <v>0</v>
      </c>
      <c r="CD1125" s="53">
        <v>0</v>
      </c>
      <c r="CE1125" s="53">
        <v>0</v>
      </c>
      <c r="CF1125" s="53">
        <v>0</v>
      </c>
      <c r="CG1125" s="53">
        <v>0</v>
      </c>
      <c r="CH1125" s="53">
        <v>0</v>
      </c>
      <c r="CI1125" s="53">
        <v>0</v>
      </c>
      <c r="CJ1125" s="53">
        <v>0</v>
      </c>
      <c r="CK1125" s="53">
        <v>0</v>
      </c>
      <c r="CL1125" s="53">
        <v>0</v>
      </c>
      <c r="CM1125" s="53">
        <v>0</v>
      </c>
      <c r="CN1125" s="53">
        <v>0</v>
      </c>
      <c r="CO1125" s="53">
        <v>0</v>
      </c>
      <c r="CP1125" s="53">
        <v>0</v>
      </c>
      <c r="CQ1125" s="53">
        <v>0</v>
      </c>
      <c r="CR1125" s="53">
        <v>0</v>
      </c>
      <c r="CS1125" s="53">
        <v>0</v>
      </c>
      <c r="CT1125" s="53">
        <v>0</v>
      </c>
      <c r="CU1125" s="53">
        <v>0</v>
      </c>
      <c r="CV1125" s="53">
        <v>0</v>
      </c>
      <c r="CW1125" s="53">
        <v>0</v>
      </c>
      <c r="CX1125" s="53">
        <v>0</v>
      </c>
      <c r="CY1125" s="53">
        <v>0</v>
      </c>
      <c r="CZ1125" s="53">
        <v>0</v>
      </c>
      <c r="DA1125" s="53">
        <v>0</v>
      </c>
      <c r="DB1125" s="53">
        <v>0</v>
      </c>
      <c r="DC1125" s="53">
        <v>0</v>
      </c>
      <c r="DD1125" s="53">
        <v>0</v>
      </c>
      <c r="DE1125" s="53">
        <v>0</v>
      </c>
      <c r="DF1125" s="53">
        <v>0</v>
      </c>
      <c r="DG1125" s="53">
        <v>0</v>
      </c>
      <c r="DH1125" s="53">
        <v>0</v>
      </c>
      <c r="DI1125" s="53">
        <v>0</v>
      </c>
      <c r="DJ1125" s="53">
        <v>0</v>
      </c>
      <c r="DK1125" s="53">
        <v>0</v>
      </c>
      <c r="DL1125" s="53">
        <v>0</v>
      </c>
      <c r="DM1125" s="53">
        <v>0</v>
      </c>
      <c r="DN1125" s="53">
        <v>0</v>
      </c>
      <c r="DO1125" s="53">
        <v>0</v>
      </c>
      <c r="DP1125" s="53">
        <v>0</v>
      </c>
      <c r="DQ1125" s="53">
        <v>0</v>
      </c>
      <c r="DR1125" s="53">
        <v>0</v>
      </c>
      <c r="DS1125" s="53">
        <v>0</v>
      </c>
      <c r="DT1125" s="53">
        <v>0</v>
      </c>
      <c r="DU1125" s="53">
        <v>0</v>
      </c>
      <c r="DV1125" s="53">
        <v>0</v>
      </c>
      <c r="DW1125" s="53">
        <v>0</v>
      </c>
      <c r="DX1125" s="53">
        <v>0</v>
      </c>
      <c r="DY1125" s="53">
        <v>0</v>
      </c>
      <c r="DZ1125" s="53">
        <v>0</v>
      </c>
      <c r="EA1125" s="53">
        <v>0</v>
      </c>
      <c r="EB1125" s="53">
        <v>0</v>
      </c>
      <c r="EC1125" s="53">
        <v>0</v>
      </c>
      <c r="ED1125" s="53">
        <v>0</v>
      </c>
      <c r="EE1125" s="53">
        <v>0</v>
      </c>
      <c r="EF1125" s="53">
        <v>0</v>
      </c>
      <c r="EG1125" s="53">
        <v>0</v>
      </c>
      <c r="EH1125" s="53">
        <v>0</v>
      </c>
      <c r="EI1125" s="53">
        <v>0</v>
      </c>
      <c r="EJ1125" s="53">
        <v>0</v>
      </c>
      <c r="EK1125" s="53">
        <v>0</v>
      </c>
      <c r="EL1125" s="53">
        <v>0</v>
      </c>
      <c r="EM1125" s="53">
        <v>0</v>
      </c>
      <c r="EN1125" s="53">
        <v>0</v>
      </c>
      <c r="EO1125" s="53">
        <v>0</v>
      </c>
      <c r="EP1125" s="53">
        <v>0</v>
      </c>
      <c r="EQ1125" s="53">
        <v>0</v>
      </c>
      <c r="ER1125" s="53">
        <v>0</v>
      </c>
      <c r="ES1125" s="53">
        <v>0</v>
      </c>
      <c r="ET1125" s="53">
        <v>0</v>
      </c>
      <c r="EU1125" s="53">
        <v>0</v>
      </c>
      <c r="EV1125" s="53">
        <v>0</v>
      </c>
      <c r="EW1125" s="53">
        <v>57.27778</v>
      </c>
      <c r="EX1125" s="53">
        <v>56.666670000000003</v>
      </c>
      <c r="EY1125" s="53">
        <v>56.111109999999996</v>
      </c>
      <c r="EZ1125" s="53">
        <v>55.666670000000003</v>
      </c>
      <c r="FA1125" s="53">
        <v>55.111109999999996</v>
      </c>
      <c r="FB1125" s="53">
        <v>55</v>
      </c>
      <c r="FC1125" s="53">
        <v>54.72222</v>
      </c>
      <c r="FD1125" s="53">
        <v>55</v>
      </c>
      <c r="FE1125" s="53">
        <v>56.333329999999997</v>
      </c>
      <c r="FF1125" s="53">
        <v>58</v>
      </c>
      <c r="FG1125" s="53">
        <v>60.5</v>
      </c>
      <c r="FH1125" s="53">
        <v>62.94444</v>
      </c>
      <c r="FI1125" s="53">
        <v>64.166659999999993</v>
      </c>
      <c r="FJ1125" s="53">
        <v>64.55556</v>
      </c>
      <c r="FK1125" s="53">
        <v>65.166659999999993</v>
      </c>
      <c r="FL1125" s="53">
        <v>64.833340000000007</v>
      </c>
      <c r="FM1125" s="53">
        <v>63.55556</v>
      </c>
      <c r="FN1125" s="53">
        <v>62.77778</v>
      </c>
      <c r="FO1125" s="53">
        <v>61.833329999999997</v>
      </c>
      <c r="FP1125" s="53">
        <v>59.833329999999997</v>
      </c>
      <c r="FQ1125" s="53">
        <v>58.22222</v>
      </c>
      <c r="FR1125" s="53">
        <v>57.166670000000003</v>
      </c>
      <c r="FS1125" s="53">
        <v>56.77778</v>
      </c>
      <c r="FT1125" s="53">
        <v>56.333329999999997</v>
      </c>
      <c r="FU1125" s="53">
        <v>4</v>
      </c>
      <c r="FV1125" s="53">
        <v>86.463859999999997</v>
      </c>
      <c r="FW1125" s="53">
        <v>48.021259999999998</v>
      </c>
      <c r="FX1125" s="53">
        <v>0</v>
      </c>
    </row>
    <row r="1126" spans="1:180" x14ac:dyDescent="0.3">
      <c r="A1126" t="s">
        <v>174</v>
      </c>
      <c r="B1126" t="s">
        <v>253</v>
      </c>
      <c r="C1126" t="s">
        <v>0</v>
      </c>
      <c r="D1126" t="s">
        <v>248</v>
      </c>
      <c r="E1126" t="s">
        <v>190</v>
      </c>
      <c r="F1126" t="s">
        <v>231</v>
      </c>
      <c r="G1126" t="s">
        <v>243</v>
      </c>
      <c r="H1126" s="53">
        <v>17</v>
      </c>
      <c r="I1126" s="53">
        <v>0</v>
      </c>
      <c r="J1126" s="53">
        <v>0</v>
      </c>
      <c r="K1126" s="53">
        <v>0</v>
      </c>
      <c r="L1126" s="53">
        <v>0</v>
      </c>
      <c r="M1126" s="53">
        <v>0</v>
      </c>
      <c r="N1126" s="53">
        <v>0</v>
      </c>
      <c r="O1126" s="53">
        <v>0</v>
      </c>
      <c r="P1126" s="53">
        <v>0</v>
      </c>
      <c r="Q1126" s="53">
        <v>0</v>
      </c>
      <c r="R1126" s="53">
        <v>0</v>
      </c>
      <c r="S1126" s="53">
        <v>0</v>
      </c>
      <c r="T1126" s="53">
        <v>0</v>
      </c>
      <c r="U1126" s="53">
        <v>0</v>
      </c>
      <c r="V1126" s="53">
        <v>0</v>
      </c>
      <c r="W1126" s="53">
        <v>0</v>
      </c>
      <c r="X1126" s="53">
        <v>0</v>
      </c>
      <c r="Y1126" s="53">
        <v>0</v>
      </c>
      <c r="Z1126" s="53">
        <v>0</v>
      </c>
      <c r="AA1126" s="53">
        <v>0</v>
      </c>
      <c r="AB1126" s="53">
        <v>0</v>
      </c>
      <c r="AC1126" s="53">
        <v>0</v>
      </c>
      <c r="AD1126" s="53">
        <v>0</v>
      </c>
      <c r="AE1126" s="53">
        <v>0</v>
      </c>
      <c r="AF1126" s="53">
        <v>0</v>
      </c>
      <c r="AG1126" s="53">
        <v>0</v>
      </c>
      <c r="AH1126" s="53">
        <v>0</v>
      </c>
      <c r="AI1126" s="53">
        <v>0</v>
      </c>
      <c r="AJ1126" s="53">
        <v>0</v>
      </c>
      <c r="AK1126" s="53">
        <v>0</v>
      </c>
      <c r="AL1126" s="53">
        <v>0</v>
      </c>
      <c r="AM1126" s="53">
        <v>0</v>
      </c>
      <c r="AN1126" s="53">
        <v>0</v>
      </c>
      <c r="AO1126" s="53">
        <v>0</v>
      </c>
      <c r="AP1126" s="53">
        <v>0</v>
      </c>
      <c r="AQ1126" s="53">
        <v>0</v>
      </c>
      <c r="AR1126" s="53">
        <v>0</v>
      </c>
      <c r="AS1126" s="53">
        <v>0</v>
      </c>
      <c r="AT1126" s="53">
        <v>0</v>
      </c>
      <c r="AU1126" s="53">
        <v>0</v>
      </c>
      <c r="AV1126" s="53">
        <v>0</v>
      </c>
      <c r="AW1126" s="53">
        <v>0</v>
      </c>
      <c r="AX1126" s="53">
        <v>0</v>
      </c>
      <c r="AY1126" s="53">
        <v>0</v>
      </c>
      <c r="AZ1126" s="53">
        <v>0</v>
      </c>
      <c r="BA1126" s="53">
        <v>0</v>
      </c>
      <c r="BB1126" s="53">
        <v>0</v>
      </c>
      <c r="BC1126" s="53">
        <v>0</v>
      </c>
      <c r="BD1126" s="53">
        <v>0</v>
      </c>
      <c r="BE1126" s="53">
        <v>0</v>
      </c>
      <c r="BF1126" s="53">
        <v>0</v>
      </c>
      <c r="BG1126" s="53">
        <v>0</v>
      </c>
      <c r="BH1126" s="53">
        <v>0</v>
      </c>
      <c r="BI1126" s="53">
        <v>0</v>
      </c>
      <c r="BJ1126" s="53">
        <v>0</v>
      </c>
      <c r="BK1126" s="53">
        <v>0</v>
      </c>
      <c r="BL1126" s="53">
        <v>0</v>
      </c>
      <c r="BM1126" s="53">
        <v>0</v>
      </c>
      <c r="BN1126" s="53">
        <v>0</v>
      </c>
      <c r="BO1126" s="53">
        <v>0</v>
      </c>
      <c r="BP1126" s="53">
        <v>0</v>
      </c>
      <c r="BQ1126" s="53">
        <v>0</v>
      </c>
      <c r="BR1126" s="53">
        <v>0</v>
      </c>
      <c r="BS1126" s="53">
        <v>0</v>
      </c>
      <c r="BT1126" s="53">
        <v>0</v>
      </c>
      <c r="BU1126" s="53">
        <v>0</v>
      </c>
      <c r="BV1126" s="53">
        <v>0</v>
      </c>
      <c r="BW1126" s="53">
        <v>0</v>
      </c>
      <c r="BX1126" s="53">
        <v>0</v>
      </c>
      <c r="BY1126" s="53">
        <v>0</v>
      </c>
      <c r="BZ1126" s="53">
        <v>0</v>
      </c>
      <c r="CA1126" s="53">
        <v>0</v>
      </c>
      <c r="CB1126" s="53">
        <v>0</v>
      </c>
      <c r="CC1126" s="53">
        <v>0</v>
      </c>
      <c r="CD1126" s="53">
        <v>0</v>
      </c>
      <c r="CE1126" s="53">
        <v>0</v>
      </c>
      <c r="CF1126" s="53">
        <v>0</v>
      </c>
      <c r="CG1126" s="53">
        <v>0</v>
      </c>
      <c r="CH1126" s="53">
        <v>0</v>
      </c>
      <c r="CI1126" s="53">
        <v>0</v>
      </c>
      <c r="CJ1126" s="53">
        <v>0</v>
      </c>
      <c r="CK1126" s="53">
        <v>0</v>
      </c>
      <c r="CL1126" s="53">
        <v>0</v>
      </c>
      <c r="CM1126" s="53">
        <v>0</v>
      </c>
      <c r="CN1126" s="53">
        <v>0</v>
      </c>
      <c r="CO1126" s="53">
        <v>0</v>
      </c>
      <c r="CP1126" s="53">
        <v>0</v>
      </c>
      <c r="CQ1126" s="53">
        <v>0</v>
      </c>
      <c r="CR1126" s="53">
        <v>0</v>
      </c>
      <c r="CS1126" s="53">
        <v>0</v>
      </c>
      <c r="CT1126" s="53">
        <v>0</v>
      </c>
      <c r="CU1126" s="53">
        <v>0</v>
      </c>
      <c r="CV1126" s="53">
        <v>0</v>
      </c>
      <c r="CW1126" s="53">
        <v>0</v>
      </c>
      <c r="CX1126" s="53">
        <v>0</v>
      </c>
      <c r="CY1126" s="53">
        <v>0</v>
      </c>
      <c r="CZ1126" s="53">
        <v>0</v>
      </c>
      <c r="DA1126" s="53">
        <v>0</v>
      </c>
      <c r="DB1126" s="53">
        <v>0</v>
      </c>
      <c r="DC1126" s="53">
        <v>0</v>
      </c>
      <c r="DD1126" s="53">
        <v>0</v>
      </c>
      <c r="DE1126" s="53">
        <v>0</v>
      </c>
      <c r="DF1126" s="53">
        <v>0</v>
      </c>
      <c r="DG1126" s="53">
        <v>0</v>
      </c>
      <c r="DH1126" s="53">
        <v>0</v>
      </c>
      <c r="DI1126" s="53">
        <v>0</v>
      </c>
      <c r="DJ1126" s="53">
        <v>0</v>
      </c>
      <c r="DK1126" s="53">
        <v>0</v>
      </c>
      <c r="DL1126" s="53">
        <v>0</v>
      </c>
      <c r="DM1126" s="53">
        <v>0</v>
      </c>
      <c r="DN1126" s="53">
        <v>0</v>
      </c>
      <c r="DO1126" s="53">
        <v>0</v>
      </c>
      <c r="DP1126" s="53">
        <v>0</v>
      </c>
      <c r="DQ1126" s="53">
        <v>0</v>
      </c>
      <c r="DR1126" s="53">
        <v>0</v>
      </c>
      <c r="DS1126" s="53">
        <v>0</v>
      </c>
      <c r="DT1126" s="53">
        <v>0</v>
      </c>
      <c r="DU1126" s="53">
        <v>0</v>
      </c>
      <c r="DV1126" s="53">
        <v>0</v>
      </c>
      <c r="DW1126" s="53">
        <v>0</v>
      </c>
      <c r="DX1126" s="53">
        <v>0</v>
      </c>
      <c r="DY1126" s="53">
        <v>0</v>
      </c>
      <c r="DZ1126" s="53">
        <v>0</v>
      </c>
      <c r="EA1126" s="53">
        <v>0</v>
      </c>
      <c r="EB1126" s="53">
        <v>0</v>
      </c>
      <c r="EC1126" s="53">
        <v>0</v>
      </c>
      <c r="ED1126" s="53">
        <v>0</v>
      </c>
      <c r="EE1126" s="53">
        <v>0</v>
      </c>
      <c r="EF1126" s="53">
        <v>0</v>
      </c>
      <c r="EG1126" s="53">
        <v>0</v>
      </c>
      <c r="EH1126" s="53">
        <v>0</v>
      </c>
      <c r="EI1126" s="53">
        <v>0</v>
      </c>
      <c r="EJ1126" s="53">
        <v>0</v>
      </c>
      <c r="EK1126" s="53">
        <v>0</v>
      </c>
      <c r="EL1126" s="53">
        <v>0</v>
      </c>
      <c r="EM1126" s="53">
        <v>0</v>
      </c>
      <c r="EN1126" s="53">
        <v>0</v>
      </c>
      <c r="EO1126" s="53">
        <v>0</v>
      </c>
      <c r="EP1126" s="53">
        <v>0</v>
      </c>
      <c r="EQ1126" s="53">
        <v>0</v>
      </c>
      <c r="ER1126" s="53">
        <v>0</v>
      </c>
      <c r="ES1126" s="53">
        <v>0</v>
      </c>
      <c r="ET1126" s="53">
        <v>0</v>
      </c>
      <c r="EU1126" s="53">
        <v>0</v>
      </c>
      <c r="EV1126" s="53">
        <v>0</v>
      </c>
      <c r="EW1126" s="53">
        <v>54.5</v>
      </c>
      <c r="EX1126" s="53">
        <v>54.388890000000004</v>
      </c>
      <c r="EY1126" s="53">
        <v>54.5</v>
      </c>
      <c r="EZ1126" s="53">
        <v>54.44444</v>
      </c>
      <c r="FA1126" s="53">
        <v>54.44444</v>
      </c>
      <c r="FB1126" s="53">
        <v>54.833329999999997</v>
      </c>
      <c r="FC1126" s="53">
        <v>54.72222</v>
      </c>
      <c r="FD1126" s="53">
        <v>54.833329999999997</v>
      </c>
      <c r="FE1126" s="53">
        <v>55.27778</v>
      </c>
      <c r="FF1126" s="53">
        <v>56.5</v>
      </c>
      <c r="FG1126" s="53">
        <v>58.333329999999997</v>
      </c>
      <c r="FH1126" s="53">
        <v>60.77778</v>
      </c>
      <c r="FI1126" s="53">
        <v>62.333329999999997</v>
      </c>
      <c r="FJ1126" s="53">
        <v>63.27778</v>
      </c>
      <c r="FK1126" s="53">
        <v>64.111109999999996</v>
      </c>
      <c r="FL1126" s="53">
        <v>64.277780000000007</v>
      </c>
      <c r="FM1126" s="53">
        <v>63.666670000000003</v>
      </c>
      <c r="FN1126" s="53">
        <v>62.111109999999996</v>
      </c>
      <c r="FO1126" s="53">
        <v>60.666670000000003</v>
      </c>
      <c r="FP1126" s="53">
        <v>58.833329999999997</v>
      </c>
      <c r="FQ1126" s="53">
        <v>57.666670000000003</v>
      </c>
      <c r="FR1126" s="53">
        <v>56.55556</v>
      </c>
      <c r="FS1126" s="53">
        <v>55.888890000000004</v>
      </c>
      <c r="FT1126" s="53">
        <v>55.333329999999997</v>
      </c>
      <c r="FU1126" s="53">
        <v>4</v>
      </c>
      <c r="FV1126" s="53">
        <v>67.601979999999998</v>
      </c>
      <c r="FW1126" s="53">
        <v>47.567189999999997</v>
      </c>
      <c r="FX1126" s="53">
        <v>0</v>
      </c>
    </row>
    <row r="1127" spans="1:180" x14ac:dyDescent="0.3">
      <c r="A1127" t="s">
        <v>174</v>
      </c>
      <c r="B1127" t="s">
        <v>253</v>
      </c>
      <c r="C1127" t="s">
        <v>0</v>
      </c>
      <c r="D1127" t="s">
        <v>248</v>
      </c>
      <c r="E1127" t="s">
        <v>188</v>
      </c>
      <c r="F1127" t="s">
        <v>231</v>
      </c>
      <c r="G1127" t="s">
        <v>243</v>
      </c>
      <c r="H1127" s="53">
        <v>17</v>
      </c>
      <c r="I1127" s="53">
        <v>0</v>
      </c>
      <c r="J1127" s="53">
        <v>0</v>
      </c>
      <c r="K1127" s="53">
        <v>0</v>
      </c>
      <c r="L1127" s="53">
        <v>0</v>
      </c>
      <c r="M1127" s="53">
        <v>0</v>
      </c>
      <c r="N1127" s="53">
        <v>0</v>
      </c>
      <c r="O1127" s="53">
        <v>0</v>
      </c>
      <c r="P1127" s="53">
        <v>0</v>
      </c>
      <c r="Q1127" s="53">
        <v>0</v>
      </c>
      <c r="R1127" s="53">
        <v>0</v>
      </c>
      <c r="S1127" s="53">
        <v>0</v>
      </c>
      <c r="T1127" s="53">
        <v>0</v>
      </c>
      <c r="U1127" s="53">
        <v>0</v>
      </c>
      <c r="V1127" s="53">
        <v>0</v>
      </c>
      <c r="W1127" s="53">
        <v>0</v>
      </c>
      <c r="X1127" s="53">
        <v>0</v>
      </c>
      <c r="Y1127" s="53">
        <v>0</v>
      </c>
      <c r="Z1127" s="53">
        <v>0</v>
      </c>
      <c r="AA1127" s="53">
        <v>0</v>
      </c>
      <c r="AB1127" s="53">
        <v>0</v>
      </c>
      <c r="AC1127" s="53">
        <v>0</v>
      </c>
      <c r="AD1127" s="53">
        <v>0</v>
      </c>
      <c r="AE1127" s="53">
        <v>0</v>
      </c>
      <c r="AF1127" s="53">
        <v>0</v>
      </c>
      <c r="AG1127" s="53">
        <v>0</v>
      </c>
      <c r="AH1127" s="53">
        <v>0</v>
      </c>
      <c r="AI1127" s="53">
        <v>0</v>
      </c>
      <c r="AJ1127" s="53">
        <v>0</v>
      </c>
      <c r="AK1127" s="53">
        <v>0</v>
      </c>
      <c r="AL1127" s="53">
        <v>0</v>
      </c>
      <c r="AM1127" s="53">
        <v>0</v>
      </c>
      <c r="AN1127" s="53">
        <v>0</v>
      </c>
      <c r="AO1127" s="53">
        <v>0</v>
      </c>
      <c r="AP1127" s="53">
        <v>0</v>
      </c>
      <c r="AQ1127" s="53">
        <v>0</v>
      </c>
      <c r="AR1127" s="53">
        <v>0</v>
      </c>
      <c r="AS1127" s="53">
        <v>0</v>
      </c>
      <c r="AT1127" s="53">
        <v>0</v>
      </c>
      <c r="AU1127" s="53">
        <v>0</v>
      </c>
      <c r="AV1127" s="53">
        <v>0</v>
      </c>
      <c r="AW1127" s="53">
        <v>0</v>
      </c>
      <c r="AX1127" s="53">
        <v>0</v>
      </c>
      <c r="AY1127" s="53">
        <v>0</v>
      </c>
      <c r="AZ1127" s="53">
        <v>0</v>
      </c>
      <c r="BA1127" s="53">
        <v>0</v>
      </c>
      <c r="BB1127" s="53">
        <v>0</v>
      </c>
      <c r="BC1127" s="53">
        <v>0</v>
      </c>
      <c r="BD1127" s="53">
        <v>0</v>
      </c>
      <c r="BE1127" s="53">
        <v>0</v>
      </c>
      <c r="BF1127" s="53">
        <v>0</v>
      </c>
      <c r="BG1127" s="53">
        <v>0</v>
      </c>
      <c r="BH1127" s="53">
        <v>0</v>
      </c>
      <c r="BI1127" s="53">
        <v>0</v>
      </c>
      <c r="BJ1127" s="53">
        <v>0</v>
      </c>
      <c r="BK1127" s="53">
        <v>0</v>
      </c>
      <c r="BL1127" s="53">
        <v>0</v>
      </c>
      <c r="BM1127" s="53">
        <v>0</v>
      </c>
      <c r="BN1127" s="53">
        <v>0</v>
      </c>
      <c r="BO1127" s="53">
        <v>0</v>
      </c>
      <c r="BP1127" s="53">
        <v>0</v>
      </c>
      <c r="BQ1127" s="53">
        <v>0</v>
      </c>
      <c r="BR1127" s="53">
        <v>0</v>
      </c>
      <c r="BS1127" s="53">
        <v>0</v>
      </c>
      <c r="BT1127" s="53">
        <v>0</v>
      </c>
      <c r="BU1127" s="53">
        <v>0</v>
      </c>
      <c r="BV1127" s="53">
        <v>0</v>
      </c>
      <c r="BW1127" s="53">
        <v>0</v>
      </c>
      <c r="BX1127" s="53">
        <v>0</v>
      </c>
      <c r="BY1127" s="53">
        <v>0</v>
      </c>
      <c r="BZ1127" s="53">
        <v>0</v>
      </c>
      <c r="CA1127" s="53">
        <v>0</v>
      </c>
      <c r="CB1127" s="53">
        <v>0</v>
      </c>
      <c r="CC1127" s="53">
        <v>0</v>
      </c>
      <c r="CD1127" s="53">
        <v>0</v>
      </c>
      <c r="CE1127" s="53">
        <v>0</v>
      </c>
      <c r="CF1127" s="53">
        <v>0</v>
      </c>
      <c r="CG1127" s="53">
        <v>0</v>
      </c>
      <c r="CH1127" s="53">
        <v>0</v>
      </c>
      <c r="CI1127" s="53">
        <v>0</v>
      </c>
      <c r="CJ1127" s="53">
        <v>0</v>
      </c>
      <c r="CK1127" s="53">
        <v>0</v>
      </c>
      <c r="CL1127" s="53">
        <v>0</v>
      </c>
      <c r="CM1127" s="53">
        <v>0</v>
      </c>
      <c r="CN1127" s="53">
        <v>0</v>
      </c>
      <c r="CO1127" s="53">
        <v>0</v>
      </c>
      <c r="CP1127" s="53">
        <v>0</v>
      </c>
      <c r="CQ1127" s="53">
        <v>0</v>
      </c>
      <c r="CR1127" s="53">
        <v>0</v>
      </c>
      <c r="CS1127" s="53">
        <v>0</v>
      </c>
      <c r="CT1127" s="53">
        <v>0</v>
      </c>
      <c r="CU1127" s="53">
        <v>0</v>
      </c>
      <c r="CV1127" s="53">
        <v>0</v>
      </c>
      <c r="CW1127" s="53">
        <v>0</v>
      </c>
      <c r="CX1127" s="53">
        <v>0</v>
      </c>
      <c r="CY1127" s="53">
        <v>0</v>
      </c>
      <c r="CZ1127" s="53">
        <v>0</v>
      </c>
      <c r="DA1127" s="53">
        <v>0</v>
      </c>
      <c r="DB1127" s="53">
        <v>0</v>
      </c>
      <c r="DC1127" s="53">
        <v>0</v>
      </c>
      <c r="DD1127" s="53">
        <v>0</v>
      </c>
      <c r="DE1127" s="53">
        <v>0</v>
      </c>
      <c r="DF1127" s="53">
        <v>0</v>
      </c>
      <c r="DG1127" s="53">
        <v>0</v>
      </c>
      <c r="DH1127" s="53">
        <v>0</v>
      </c>
      <c r="DI1127" s="53">
        <v>0</v>
      </c>
      <c r="DJ1127" s="53">
        <v>0</v>
      </c>
      <c r="DK1127" s="53">
        <v>0</v>
      </c>
      <c r="DL1127" s="53">
        <v>0</v>
      </c>
      <c r="DM1127" s="53">
        <v>0</v>
      </c>
      <c r="DN1127" s="53">
        <v>0</v>
      </c>
      <c r="DO1127" s="53">
        <v>0</v>
      </c>
      <c r="DP1127" s="53">
        <v>0</v>
      </c>
      <c r="DQ1127" s="53">
        <v>0</v>
      </c>
      <c r="DR1127" s="53">
        <v>0</v>
      </c>
      <c r="DS1127" s="53">
        <v>0</v>
      </c>
      <c r="DT1127" s="53">
        <v>0</v>
      </c>
      <c r="DU1127" s="53">
        <v>0</v>
      </c>
      <c r="DV1127" s="53">
        <v>0</v>
      </c>
      <c r="DW1127" s="53">
        <v>0</v>
      </c>
      <c r="DX1127" s="53">
        <v>0</v>
      </c>
      <c r="DY1127" s="53">
        <v>0</v>
      </c>
      <c r="DZ1127" s="53">
        <v>0</v>
      </c>
      <c r="EA1127" s="53">
        <v>0</v>
      </c>
      <c r="EB1127" s="53">
        <v>0</v>
      </c>
      <c r="EC1127" s="53">
        <v>0</v>
      </c>
      <c r="ED1127" s="53">
        <v>0</v>
      </c>
      <c r="EE1127" s="53">
        <v>0</v>
      </c>
      <c r="EF1127" s="53">
        <v>0</v>
      </c>
      <c r="EG1127" s="53">
        <v>0</v>
      </c>
      <c r="EH1127" s="53">
        <v>0</v>
      </c>
      <c r="EI1127" s="53">
        <v>0</v>
      </c>
      <c r="EJ1127" s="53">
        <v>0</v>
      </c>
      <c r="EK1127" s="53">
        <v>0</v>
      </c>
      <c r="EL1127" s="53">
        <v>0</v>
      </c>
      <c r="EM1127" s="53">
        <v>0</v>
      </c>
      <c r="EN1127" s="53">
        <v>0</v>
      </c>
      <c r="EO1127" s="53">
        <v>0</v>
      </c>
      <c r="EP1127" s="53">
        <v>0</v>
      </c>
      <c r="EQ1127" s="53">
        <v>0</v>
      </c>
      <c r="ER1127" s="53">
        <v>0</v>
      </c>
      <c r="ES1127" s="53">
        <v>0</v>
      </c>
      <c r="ET1127" s="53">
        <v>0</v>
      </c>
      <c r="EU1127" s="53">
        <v>0</v>
      </c>
      <c r="EV1127" s="53">
        <v>0</v>
      </c>
      <c r="EW1127" s="53">
        <v>55</v>
      </c>
      <c r="EX1127" s="53">
        <v>54.8</v>
      </c>
      <c r="EY1127" s="53">
        <v>54.5</v>
      </c>
      <c r="EZ1127" s="53">
        <v>54.35</v>
      </c>
      <c r="FA1127" s="53">
        <v>54.1</v>
      </c>
      <c r="FB1127" s="53">
        <v>53.85</v>
      </c>
      <c r="FC1127" s="53">
        <v>53.6</v>
      </c>
      <c r="FD1127" s="53">
        <v>53.75</v>
      </c>
      <c r="FE1127" s="53">
        <v>54.85</v>
      </c>
      <c r="FF1127" s="53">
        <v>56.85</v>
      </c>
      <c r="FG1127" s="53">
        <v>59.3</v>
      </c>
      <c r="FH1127" s="53">
        <v>61.95</v>
      </c>
      <c r="FI1127" s="53">
        <v>63.5</v>
      </c>
      <c r="FJ1127" s="53">
        <v>65.400000000000006</v>
      </c>
      <c r="FK1127" s="53">
        <v>65.25</v>
      </c>
      <c r="FL1127" s="53">
        <v>64.25</v>
      </c>
      <c r="FM1127" s="53">
        <v>62.8</v>
      </c>
      <c r="FN1127" s="53">
        <v>60.95</v>
      </c>
      <c r="FO1127" s="53">
        <v>58.6</v>
      </c>
      <c r="FP1127" s="53">
        <v>57.2</v>
      </c>
      <c r="FQ1127" s="53">
        <v>56.05</v>
      </c>
      <c r="FR1127" s="53">
        <v>55.65</v>
      </c>
      <c r="FS1127" s="53">
        <v>55.45</v>
      </c>
      <c r="FT1127" s="53">
        <v>55.3</v>
      </c>
      <c r="FU1127" s="53">
        <v>4</v>
      </c>
      <c r="FV1127" s="53">
        <v>81.941550000000007</v>
      </c>
      <c r="FW1127" s="53">
        <v>45.519970000000001</v>
      </c>
      <c r="FX1127" s="53">
        <v>0</v>
      </c>
    </row>
    <row r="1128" spans="1:180" x14ac:dyDescent="0.3">
      <c r="A1128" t="s">
        <v>174</v>
      </c>
      <c r="B1128" t="s">
        <v>253</v>
      </c>
      <c r="C1128" t="s">
        <v>0</v>
      </c>
      <c r="D1128" t="s">
        <v>227</v>
      </c>
      <c r="E1128" t="s">
        <v>189</v>
      </c>
      <c r="F1128" t="s">
        <v>231</v>
      </c>
      <c r="G1128" t="s">
        <v>243</v>
      </c>
      <c r="H1128" s="53">
        <v>17</v>
      </c>
      <c r="I1128" s="53">
        <v>0</v>
      </c>
      <c r="J1128" s="53">
        <v>0</v>
      </c>
      <c r="K1128" s="53">
        <v>0</v>
      </c>
      <c r="L1128" s="53">
        <v>0</v>
      </c>
      <c r="M1128" s="53">
        <v>0</v>
      </c>
      <c r="N1128" s="53">
        <v>0</v>
      </c>
      <c r="O1128" s="53">
        <v>0</v>
      </c>
      <c r="P1128" s="53">
        <v>0</v>
      </c>
      <c r="Q1128" s="53">
        <v>0</v>
      </c>
      <c r="R1128" s="53">
        <v>0</v>
      </c>
      <c r="S1128" s="53">
        <v>0</v>
      </c>
      <c r="T1128" s="53">
        <v>0</v>
      </c>
      <c r="U1128" s="53">
        <v>0</v>
      </c>
      <c r="V1128" s="53">
        <v>0</v>
      </c>
      <c r="W1128" s="53">
        <v>0</v>
      </c>
      <c r="X1128" s="53">
        <v>0</v>
      </c>
      <c r="Y1128" s="53">
        <v>0</v>
      </c>
      <c r="Z1128" s="53">
        <v>0</v>
      </c>
      <c r="AA1128" s="53">
        <v>0</v>
      </c>
      <c r="AB1128" s="53">
        <v>0</v>
      </c>
      <c r="AC1128" s="53">
        <v>0</v>
      </c>
      <c r="AD1128" s="53">
        <v>0</v>
      </c>
      <c r="AE1128" s="53">
        <v>0</v>
      </c>
      <c r="AF1128" s="53">
        <v>0</v>
      </c>
      <c r="AG1128" s="53">
        <v>0</v>
      </c>
      <c r="AH1128" s="53">
        <v>0</v>
      </c>
      <c r="AI1128" s="53">
        <v>0</v>
      </c>
      <c r="AJ1128" s="53">
        <v>0</v>
      </c>
      <c r="AK1128" s="53">
        <v>0</v>
      </c>
      <c r="AL1128" s="53">
        <v>0</v>
      </c>
      <c r="AM1128" s="53">
        <v>0</v>
      </c>
      <c r="AN1128" s="53">
        <v>0</v>
      </c>
      <c r="AO1128" s="53">
        <v>0</v>
      </c>
      <c r="AP1128" s="53">
        <v>0</v>
      </c>
      <c r="AQ1128" s="53">
        <v>0</v>
      </c>
      <c r="AR1128" s="53">
        <v>0</v>
      </c>
      <c r="AS1128" s="53">
        <v>0</v>
      </c>
      <c r="AT1128" s="53">
        <v>0</v>
      </c>
      <c r="AU1128" s="53">
        <v>0</v>
      </c>
      <c r="AV1128" s="53">
        <v>0</v>
      </c>
      <c r="AW1128" s="53">
        <v>0</v>
      </c>
      <c r="AX1128" s="53">
        <v>0</v>
      </c>
      <c r="AY1128" s="53">
        <v>0</v>
      </c>
      <c r="AZ1128" s="53">
        <v>0</v>
      </c>
      <c r="BA1128" s="53">
        <v>0</v>
      </c>
      <c r="BB1128" s="53">
        <v>0</v>
      </c>
      <c r="BC1128" s="53">
        <v>0</v>
      </c>
      <c r="BD1128" s="53">
        <v>0</v>
      </c>
      <c r="BE1128" s="53">
        <v>0</v>
      </c>
      <c r="BF1128" s="53">
        <v>0</v>
      </c>
      <c r="BG1128" s="53">
        <v>0</v>
      </c>
      <c r="BH1128" s="53">
        <v>0</v>
      </c>
      <c r="BI1128" s="53">
        <v>0</v>
      </c>
      <c r="BJ1128" s="53">
        <v>0</v>
      </c>
      <c r="BK1128" s="53">
        <v>0</v>
      </c>
      <c r="BL1128" s="53">
        <v>0</v>
      </c>
      <c r="BM1128" s="53">
        <v>0</v>
      </c>
      <c r="BN1128" s="53">
        <v>0</v>
      </c>
      <c r="BO1128" s="53">
        <v>0</v>
      </c>
      <c r="BP1128" s="53">
        <v>0</v>
      </c>
      <c r="BQ1128" s="53">
        <v>0</v>
      </c>
      <c r="BR1128" s="53">
        <v>0</v>
      </c>
      <c r="BS1128" s="53">
        <v>0</v>
      </c>
      <c r="BT1128" s="53">
        <v>0</v>
      </c>
      <c r="BU1128" s="53">
        <v>0</v>
      </c>
      <c r="BV1128" s="53">
        <v>0</v>
      </c>
      <c r="BW1128" s="53">
        <v>0</v>
      </c>
      <c r="BX1128" s="53">
        <v>0</v>
      </c>
      <c r="BY1128" s="53">
        <v>0</v>
      </c>
      <c r="BZ1128" s="53">
        <v>0</v>
      </c>
      <c r="CA1128" s="53">
        <v>0</v>
      </c>
      <c r="CB1128" s="53">
        <v>0</v>
      </c>
      <c r="CC1128" s="53">
        <v>0</v>
      </c>
      <c r="CD1128" s="53">
        <v>0</v>
      </c>
      <c r="CE1128" s="53">
        <v>0</v>
      </c>
      <c r="CF1128" s="53">
        <v>0</v>
      </c>
      <c r="CG1128" s="53">
        <v>0</v>
      </c>
      <c r="CH1128" s="53">
        <v>0</v>
      </c>
      <c r="CI1128" s="53">
        <v>0</v>
      </c>
      <c r="CJ1128" s="53">
        <v>0</v>
      </c>
      <c r="CK1128" s="53">
        <v>0</v>
      </c>
      <c r="CL1128" s="53">
        <v>0</v>
      </c>
      <c r="CM1128" s="53">
        <v>0</v>
      </c>
      <c r="CN1128" s="53">
        <v>0</v>
      </c>
      <c r="CO1128" s="53">
        <v>0</v>
      </c>
      <c r="CP1128" s="53">
        <v>0</v>
      </c>
      <c r="CQ1128" s="53">
        <v>0</v>
      </c>
      <c r="CR1128" s="53">
        <v>0</v>
      </c>
      <c r="CS1128" s="53">
        <v>0</v>
      </c>
      <c r="CT1128" s="53">
        <v>0</v>
      </c>
      <c r="CU1128" s="53">
        <v>0</v>
      </c>
      <c r="CV1128" s="53">
        <v>0</v>
      </c>
      <c r="CW1128" s="53">
        <v>0</v>
      </c>
      <c r="CX1128" s="53">
        <v>0</v>
      </c>
      <c r="CY1128" s="53">
        <v>0</v>
      </c>
      <c r="CZ1128" s="53">
        <v>0</v>
      </c>
      <c r="DA1128" s="53">
        <v>0</v>
      </c>
      <c r="DB1128" s="53">
        <v>0</v>
      </c>
      <c r="DC1128" s="53">
        <v>0</v>
      </c>
      <c r="DD1128" s="53">
        <v>0</v>
      </c>
      <c r="DE1128" s="53">
        <v>0</v>
      </c>
      <c r="DF1128" s="53">
        <v>0</v>
      </c>
      <c r="DG1128" s="53">
        <v>0</v>
      </c>
      <c r="DH1128" s="53">
        <v>0</v>
      </c>
      <c r="DI1128" s="53">
        <v>0</v>
      </c>
      <c r="DJ1128" s="53">
        <v>0</v>
      </c>
      <c r="DK1128" s="53">
        <v>0</v>
      </c>
      <c r="DL1128" s="53">
        <v>0</v>
      </c>
      <c r="DM1128" s="53">
        <v>0</v>
      </c>
      <c r="DN1128" s="53">
        <v>0</v>
      </c>
      <c r="DO1128" s="53">
        <v>0</v>
      </c>
      <c r="DP1128" s="53">
        <v>0</v>
      </c>
      <c r="DQ1128" s="53">
        <v>0</v>
      </c>
      <c r="DR1128" s="53">
        <v>0</v>
      </c>
      <c r="DS1128" s="53">
        <v>0</v>
      </c>
      <c r="DT1128" s="53">
        <v>0</v>
      </c>
      <c r="DU1128" s="53">
        <v>0</v>
      </c>
      <c r="DV1128" s="53">
        <v>0</v>
      </c>
      <c r="DW1128" s="53">
        <v>0</v>
      </c>
      <c r="DX1128" s="53">
        <v>0</v>
      </c>
      <c r="DY1128" s="53">
        <v>0</v>
      </c>
      <c r="DZ1128" s="53">
        <v>0</v>
      </c>
      <c r="EA1128" s="53">
        <v>0</v>
      </c>
      <c r="EB1128" s="53">
        <v>0</v>
      </c>
      <c r="EC1128" s="53">
        <v>0</v>
      </c>
      <c r="ED1128" s="53">
        <v>0</v>
      </c>
      <c r="EE1128" s="53">
        <v>0</v>
      </c>
      <c r="EF1128" s="53">
        <v>0</v>
      </c>
      <c r="EG1128" s="53">
        <v>0</v>
      </c>
      <c r="EH1128" s="53">
        <v>0</v>
      </c>
      <c r="EI1128" s="53">
        <v>0</v>
      </c>
      <c r="EJ1128" s="53">
        <v>0</v>
      </c>
      <c r="EK1128" s="53">
        <v>0</v>
      </c>
      <c r="EL1128" s="53">
        <v>0</v>
      </c>
      <c r="EM1128" s="53">
        <v>0</v>
      </c>
      <c r="EN1128" s="53">
        <v>0</v>
      </c>
      <c r="EO1128" s="53">
        <v>0</v>
      </c>
      <c r="EP1128" s="53">
        <v>0</v>
      </c>
      <c r="EQ1128" s="53">
        <v>0</v>
      </c>
      <c r="ER1128" s="53">
        <v>0</v>
      </c>
      <c r="ES1128" s="53">
        <v>0</v>
      </c>
      <c r="ET1128" s="53">
        <v>0</v>
      </c>
      <c r="EU1128" s="53">
        <v>0</v>
      </c>
      <c r="EV1128" s="53">
        <v>0</v>
      </c>
      <c r="EW1128" s="53">
        <v>55.045459999999999</v>
      </c>
      <c r="EX1128" s="53">
        <v>54.863639999999997</v>
      </c>
      <c r="EY1128" s="53">
        <v>54.477269999999997</v>
      </c>
      <c r="EZ1128" s="53">
        <v>54.295459999999999</v>
      </c>
      <c r="FA1128" s="53">
        <v>53.909089999999999</v>
      </c>
      <c r="FB1128" s="53">
        <v>53.545459999999999</v>
      </c>
      <c r="FC1128" s="53">
        <v>53.431820000000002</v>
      </c>
      <c r="FD1128" s="53">
        <v>53.659089999999999</v>
      </c>
      <c r="FE1128" s="53">
        <v>55.045459999999999</v>
      </c>
      <c r="FF1128" s="53">
        <v>57.227269999999997</v>
      </c>
      <c r="FG1128" s="53">
        <v>60.022730000000003</v>
      </c>
      <c r="FH1128" s="53">
        <v>62.704540000000001</v>
      </c>
      <c r="FI1128" s="53">
        <v>64.363640000000004</v>
      </c>
      <c r="FJ1128" s="53">
        <v>64.772729999999996</v>
      </c>
      <c r="FK1128" s="53">
        <v>65.454539999999994</v>
      </c>
      <c r="FL1128" s="53">
        <v>65.659090000000006</v>
      </c>
      <c r="FM1128" s="53">
        <v>65</v>
      </c>
      <c r="FN1128" s="53">
        <v>63.863639999999997</v>
      </c>
      <c r="FO1128" s="53">
        <v>62.227269999999997</v>
      </c>
      <c r="FP1128" s="53">
        <v>59.75</v>
      </c>
      <c r="FQ1128" s="53">
        <v>57.886360000000003</v>
      </c>
      <c r="FR1128" s="53">
        <v>56.954540000000001</v>
      </c>
      <c r="FS1128" s="53">
        <v>56.318179999999998</v>
      </c>
      <c r="FT1128" s="53">
        <v>55.818179999999998</v>
      </c>
      <c r="FU1128" s="53">
        <v>4</v>
      </c>
      <c r="FV1128" s="53">
        <v>86.463859999999997</v>
      </c>
      <c r="FW1128" s="53">
        <v>48.021259999999998</v>
      </c>
      <c r="FX1128" s="53">
        <v>0</v>
      </c>
    </row>
    <row r="1129" spans="1:180" x14ac:dyDescent="0.3">
      <c r="A1129" t="s">
        <v>174</v>
      </c>
      <c r="B1129" t="s">
        <v>253</v>
      </c>
      <c r="C1129" t="s">
        <v>0</v>
      </c>
      <c r="D1129" t="s">
        <v>227</v>
      </c>
      <c r="E1129" t="s">
        <v>187</v>
      </c>
      <c r="F1129" t="s">
        <v>231</v>
      </c>
      <c r="G1129" t="s">
        <v>243</v>
      </c>
      <c r="H1129" s="53">
        <v>17</v>
      </c>
      <c r="I1129" s="53">
        <v>0</v>
      </c>
      <c r="J1129" s="53">
        <v>0</v>
      </c>
      <c r="K1129" s="53">
        <v>0</v>
      </c>
      <c r="L1129" s="53">
        <v>0</v>
      </c>
      <c r="M1129" s="53">
        <v>0</v>
      </c>
      <c r="N1129" s="53">
        <v>0</v>
      </c>
      <c r="O1129" s="53">
        <v>0</v>
      </c>
      <c r="P1129" s="53">
        <v>0</v>
      </c>
      <c r="Q1129" s="53">
        <v>0</v>
      </c>
      <c r="R1129" s="53">
        <v>0</v>
      </c>
      <c r="S1129" s="53">
        <v>0</v>
      </c>
      <c r="T1129" s="53">
        <v>0</v>
      </c>
      <c r="U1129" s="53">
        <v>0</v>
      </c>
      <c r="V1129" s="53">
        <v>0</v>
      </c>
      <c r="W1129" s="53">
        <v>0</v>
      </c>
      <c r="X1129" s="53">
        <v>0</v>
      </c>
      <c r="Y1129" s="53">
        <v>0</v>
      </c>
      <c r="Z1129" s="53">
        <v>0</v>
      </c>
      <c r="AA1129" s="53">
        <v>0</v>
      </c>
      <c r="AB1129" s="53">
        <v>0</v>
      </c>
      <c r="AC1129" s="53">
        <v>0</v>
      </c>
      <c r="AD1129" s="53">
        <v>0</v>
      </c>
      <c r="AE1129" s="53">
        <v>0</v>
      </c>
      <c r="AF1129" s="53">
        <v>0</v>
      </c>
      <c r="AG1129" s="53">
        <v>0</v>
      </c>
      <c r="AH1129" s="53">
        <v>0</v>
      </c>
      <c r="AI1129" s="53">
        <v>0</v>
      </c>
      <c r="AJ1129" s="53">
        <v>0</v>
      </c>
      <c r="AK1129" s="53">
        <v>0</v>
      </c>
      <c r="AL1129" s="53">
        <v>0</v>
      </c>
      <c r="AM1129" s="53">
        <v>0</v>
      </c>
      <c r="AN1129" s="53">
        <v>0</v>
      </c>
      <c r="AO1129" s="53">
        <v>0</v>
      </c>
      <c r="AP1129" s="53">
        <v>0</v>
      </c>
      <c r="AQ1129" s="53">
        <v>0</v>
      </c>
      <c r="AR1129" s="53">
        <v>0</v>
      </c>
      <c r="AS1129" s="53">
        <v>0</v>
      </c>
      <c r="AT1129" s="53">
        <v>0</v>
      </c>
      <c r="AU1129" s="53">
        <v>0</v>
      </c>
      <c r="AV1129" s="53">
        <v>0</v>
      </c>
      <c r="AW1129" s="53">
        <v>0</v>
      </c>
      <c r="AX1129" s="53">
        <v>0</v>
      </c>
      <c r="AY1129" s="53">
        <v>0</v>
      </c>
      <c r="AZ1129" s="53">
        <v>0</v>
      </c>
      <c r="BA1129" s="53">
        <v>0</v>
      </c>
      <c r="BB1129" s="53">
        <v>0</v>
      </c>
      <c r="BC1129" s="53">
        <v>0</v>
      </c>
      <c r="BD1129" s="53">
        <v>0</v>
      </c>
      <c r="BE1129" s="53">
        <v>0</v>
      </c>
      <c r="BF1129" s="53">
        <v>0</v>
      </c>
      <c r="BG1129" s="53">
        <v>0</v>
      </c>
      <c r="BH1129" s="53">
        <v>0</v>
      </c>
      <c r="BI1129" s="53">
        <v>0</v>
      </c>
      <c r="BJ1129" s="53">
        <v>0</v>
      </c>
      <c r="BK1129" s="53">
        <v>0</v>
      </c>
      <c r="BL1129" s="53">
        <v>0</v>
      </c>
      <c r="BM1129" s="53">
        <v>0</v>
      </c>
      <c r="BN1129" s="53">
        <v>0</v>
      </c>
      <c r="BO1129" s="53">
        <v>0</v>
      </c>
      <c r="BP1129" s="53">
        <v>0</v>
      </c>
      <c r="BQ1129" s="53">
        <v>0</v>
      </c>
      <c r="BR1129" s="53">
        <v>0</v>
      </c>
      <c r="BS1129" s="53">
        <v>0</v>
      </c>
      <c r="BT1129" s="53">
        <v>0</v>
      </c>
      <c r="BU1129" s="53">
        <v>0</v>
      </c>
      <c r="BV1129" s="53">
        <v>0</v>
      </c>
      <c r="BW1129" s="53">
        <v>0</v>
      </c>
      <c r="BX1129" s="53">
        <v>0</v>
      </c>
      <c r="BY1129" s="53">
        <v>0</v>
      </c>
      <c r="BZ1129" s="53">
        <v>0</v>
      </c>
      <c r="CA1129" s="53">
        <v>0</v>
      </c>
      <c r="CB1129" s="53">
        <v>0</v>
      </c>
      <c r="CC1129" s="53">
        <v>0</v>
      </c>
      <c r="CD1129" s="53">
        <v>0</v>
      </c>
      <c r="CE1129" s="53">
        <v>0</v>
      </c>
      <c r="CF1129" s="53">
        <v>0</v>
      </c>
      <c r="CG1129" s="53">
        <v>0</v>
      </c>
      <c r="CH1129" s="53">
        <v>0</v>
      </c>
      <c r="CI1129" s="53">
        <v>0</v>
      </c>
      <c r="CJ1129" s="53">
        <v>0</v>
      </c>
      <c r="CK1129" s="53">
        <v>0</v>
      </c>
      <c r="CL1129" s="53">
        <v>0</v>
      </c>
      <c r="CM1129" s="53">
        <v>0</v>
      </c>
      <c r="CN1129" s="53">
        <v>0</v>
      </c>
      <c r="CO1129" s="53">
        <v>0</v>
      </c>
      <c r="CP1129" s="53">
        <v>0</v>
      </c>
      <c r="CQ1129" s="53">
        <v>0</v>
      </c>
      <c r="CR1129" s="53">
        <v>0</v>
      </c>
      <c r="CS1129" s="53">
        <v>0</v>
      </c>
      <c r="CT1129" s="53">
        <v>0</v>
      </c>
      <c r="CU1129" s="53">
        <v>0</v>
      </c>
      <c r="CV1129" s="53">
        <v>0</v>
      </c>
      <c r="CW1129" s="53">
        <v>0</v>
      </c>
      <c r="CX1129" s="53">
        <v>0</v>
      </c>
      <c r="CY1129" s="53">
        <v>0</v>
      </c>
      <c r="CZ1129" s="53">
        <v>0</v>
      </c>
      <c r="DA1129" s="53">
        <v>0</v>
      </c>
      <c r="DB1129" s="53">
        <v>0</v>
      </c>
      <c r="DC1129" s="53">
        <v>0</v>
      </c>
      <c r="DD1129" s="53">
        <v>0</v>
      </c>
      <c r="DE1129" s="53">
        <v>0</v>
      </c>
      <c r="DF1129" s="53">
        <v>0</v>
      </c>
      <c r="DG1129" s="53">
        <v>0</v>
      </c>
      <c r="DH1129" s="53">
        <v>0</v>
      </c>
      <c r="DI1129" s="53">
        <v>0</v>
      </c>
      <c r="DJ1129" s="53">
        <v>0</v>
      </c>
      <c r="DK1129" s="53">
        <v>0</v>
      </c>
      <c r="DL1129" s="53">
        <v>0</v>
      </c>
      <c r="DM1129" s="53">
        <v>0</v>
      </c>
      <c r="DN1129" s="53">
        <v>0</v>
      </c>
      <c r="DO1129" s="53">
        <v>0</v>
      </c>
      <c r="DP1129" s="53">
        <v>0</v>
      </c>
      <c r="DQ1129" s="53">
        <v>0</v>
      </c>
      <c r="DR1129" s="53">
        <v>0</v>
      </c>
      <c r="DS1129" s="53">
        <v>0</v>
      </c>
      <c r="DT1129" s="53">
        <v>0</v>
      </c>
      <c r="DU1129" s="53">
        <v>0</v>
      </c>
      <c r="DV1129" s="53">
        <v>0</v>
      </c>
      <c r="DW1129" s="53">
        <v>0</v>
      </c>
      <c r="DX1129" s="53">
        <v>0</v>
      </c>
      <c r="DY1129" s="53">
        <v>0</v>
      </c>
      <c r="DZ1129" s="53">
        <v>0</v>
      </c>
      <c r="EA1129" s="53">
        <v>0</v>
      </c>
      <c r="EB1129" s="53">
        <v>0</v>
      </c>
      <c r="EC1129" s="53">
        <v>0</v>
      </c>
      <c r="ED1129" s="53">
        <v>0</v>
      </c>
      <c r="EE1129" s="53">
        <v>0</v>
      </c>
      <c r="EF1129" s="53">
        <v>0</v>
      </c>
      <c r="EG1129" s="53">
        <v>0</v>
      </c>
      <c r="EH1129" s="53">
        <v>0</v>
      </c>
      <c r="EI1129" s="53">
        <v>0</v>
      </c>
      <c r="EJ1129" s="53">
        <v>0</v>
      </c>
      <c r="EK1129" s="53">
        <v>0</v>
      </c>
      <c r="EL1129" s="53">
        <v>0</v>
      </c>
      <c r="EM1129" s="53">
        <v>0</v>
      </c>
      <c r="EN1129" s="53">
        <v>0</v>
      </c>
      <c r="EO1129" s="53">
        <v>0</v>
      </c>
      <c r="EP1129" s="53">
        <v>0</v>
      </c>
      <c r="EQ1129" s="53">
        <v>0</v>
      </c>
      <c r="ER1129" s="53">
        <v>0</v>
      </c>
      <c r="ES1129" s="53">
        <v>0</v>
      </c>
      <c r="ET1129" s="53">
        <v>0</v>
      </c>
      <c r="EU1129" s="53">
        <v>0</v>
      </c>
      <c r="EV1129" s="53">
        <v>0</v>
      </c>
      <c r="EW1129" s="53">
        <v>54.204540000000001</v>
      </c>
      <c r="EX1129" s="53">
        <v>53.954540000000001</v>
      </c>
      <c r="EY1129" s="53">
        <v>53.613639999999997</v>
      </c>
      <c r="EZ1129" s="53">
        <v>53.431820000000002</v>
      </c>
      <c r="FA1129" s="53">
        <v>53.136360000000003</v>
      </c>
      <c r="FB1129" s="53">
        <v>52.75</v>
      </c>
      <c r="FC1129" s="53">
        <v>52.795459999999999</v>
      </c>
      <c r="FD1129" s="53">
        <v>54.022730000000003</v>
      </c>
      <c r="FE1129" s="53">
        <v>55.954540000000001</v>
      </c>
      <c r="FF1129" s="53">
        <v>58.045459999999999</v>
      </c>
      <c r="FG1129" s="53">
        <v>59.931820000000002</v>
      </c>
      <c r="FH1129" s="53">
        <v>61.909089999999999</v>
      </c>
      <c r="FI1129" s="53">
        <v>63.409089999999999</v>
      </c>
      <c r="FJ1129" s="53">
        <v>64.204539999999994</v>
      </c>
      <c r="FK1129" s="53">
        <v>64.068179999999998</v>
      </c>
      <c r="FL1129" s="53">
        <v>63.477269999999997</v>
      </c>
      <c r="FM1129" s="53">
        <v>62.886360000000003</v>
      </c>
      <c r="FN1129" s="53">
        <v>61.772730000000003</v>
      </c>
      <c r="FO1129" s="53">
        <v>60.5</v>
      </c>
      <c r="FP1129" s="53">
        <v>59.5</v>
      </c>
      <c r="FQ1129" s="53">
        <v>57.886360000000003</v>
      </c>
      <c r="FR1129" s="53">
        <v>56.681820000000002</v>
      </c>
      <c r="FS1129" s="53">
        <v>55.795459999999999</v>
      </c>
      <c r="FT1129" s="53">
        <v>55.068179999999998</v>
      </c>
      <c r="FU1129" s="53">
        <v>4</v>
      </c>
      <c r="FV1129" s="53">
        <v>87.309560000000005</v>
      </c>
      <c r="FW1129" s="53">
        <v>46.439599999999999</v>
      </c>
      <c r="FX1129" s="53">
        <v>0</v>
      </c>
    </row>
    <row r="1130" spans="1:180" x14ac:dyDescent="0.3">
      <c r="A1130" t="s">
        <v>174</v>
      </c>
      <c r="B1130" t="s">
        <v>253</v>
      </c>
      <c r="C1130" t="s">
        <v>0</v>
      </c>
      <c r="D1130" t="s">
        <v>227</v>
      </c>
      <c r="E1130" t="s">
        <v>188</v>
      </c>
      <c r="F1130" t="s">
        <v>232</v>
      </c>
      <c r="G1130" t="s">
        <v>243</v>
      </c>
      <c r="H1130" s="53">
        <v>58</v>
      </c>
      <c r="I1130" s="53">
        <v>2.0298834000000001</v>
      </c>
      <c r="J1130" s="53">
        <v>2.0511252999999998</v>
      </c>
      <c r="K1130" s="53">
        <v>2.0744205</v>
      </c>
      <c r="L1130" s="53">
        <v>2.0867901</v>
      </c>
      <c r="M1130" s="53">
        <v>2.0385886000000002</v>
      </c>
      <c r="N1130" s="53">
        <v>1.9987044</v>
      </c>
      <c r="O1130" s="53">
        <v>2.1836118</v>
      </c>
      <c r="P1130" s="53">
        <v>2.3127656999999999</v>
      </c>
      <c r="Q1130" s="53">
        <v>2.5076903000000001</v>
      </c>
      <c r="R1130" s="53">
        <v>2.3453013</v>
      </c>
      <c r="S1130" s="53">
        <v>2.2795334</v>
      </c>
      <c r="T1130" s="53">
        <v>2.2423844000000002</v>
      </c>
      <c r="U1130" s="53">
        <v>2.217409</v>
      </c>
      <c r="V1130" s="53">
        <v>2.2800577</v>
      </c>
      <c r="W1130" s="53">
        <v>2.2266651999999998</v>
      </c>
      <c r="X1130" s="53">
        <v>2.1177348999999999</v>
      </c>
      <c r="Y1130" s="53">
        <v>1.5785524</v>
      </c>
      <c r="Z1130" s="53">
        <v>1.0065639</v>
      </c>
      <c r="AA1130" s="53">
        <v>1.0424762999999999</v>
      </c>
      <c r="AB1130" s="53">
        <v>1.0652286</v>
      </c>
      <c r="AC1130" s="53">
        <v>1.2103584999999999</v>
      </c>
      <c r="AD1130" s="53">
        <v>1.3276542</v>
      </c>
      <c r="AE1130" s="53">
        <v>1.8115813000000001</v>
      </c>
      <c r="AF1130" s="53">
        <v>2.0350454</v>
      </c>
      <c r="AG1130" s="53">
        <v>-0.78105933999999999</v>
      </c>
      <c r="AH1130" s="53">
        <v>-0.77464277999999998</v>
      </c>
      <c r="AI1130" s="53">
        <v>-0.76535350000000002</v>
      </c>
      <c r="AJ1130" s="53">
        <v>-0.74743961999999997</v>
      </c>
      <c r="AK1130" s="53">
        <v>-0.79975503999999997</v>
      </c>
      <c r="AL1130" s="53">
        <v>-0.88097418000000005</v>
      </c>
      <c r="AM1130" s="53">
        <v>-0.91887196000000004</v>
      </c>
      <c r="AN1130" s="53">
        <v>-0.94981031999999999</v>
      </c>
      <c r="AO1130" s="53">
        <v>-0.87328918</v>
      </c>
      <c r="AP1130" s="53">
        <v>-1.0153631000000001</v>
      </c>
      <c r="AQ1130" s="53">
        <v>-1.0748553999999999</v>
      </c>
      <c r="AR1130" s="53">
        <v>-1.0697433000000001</v>
      </c>
      <c r="AS1130" s="53">
        <v>-1.0941114000000001</v>
      </c>
      <c r="AT1130" s="53">
        <v>-0.98222478000000002</v>
      </c>
      <c r="AU1130" s="53">
        <v>-0.93577025999999996</v>
      </c>
      <c r="AV1130" s="53">
        <v>-0.91169040000000001</v>
      </c>
      <c r="AW1130" s="53">
        <v>-1.4520839000000001</v>
      </c>
      <c r="AX1130" s="53">
        <v>-2.4107126000000001</v>
      </c>
      <c r="AY1130" s="53">
        <v>-2.3075299999999999</v>
      </c>
      <c r="AZ1130" s="53">
        <v>-2.2315604000000002</v>
      </c>
      <c r="BA1130" s="53">
        <v>-1.9575539</v>
      </c>
      <c r="BB1130" s="53">
        <v>-1.6842579</v>
      </c>
      <c r="BC1130" s="53">
        <v>-0.92756731999999997</v>
      </c>
      <c r="BD1130" s="53">
        <v>-0.84495096000000003</v>
      </c>
      <c r="BE1130" s="53">
        <v>-0.46089909000000001</v>
      </c>
      <c r="BF1130" s="53">
        <v>-0.45595388999999997</v>
      </c>
      <c r="BG1130" s="53">
        <v>-0.44841743000000001</v>
      </c>
      <c r="BH1130" s="53">
        <v>-0.43038325999999999</v>
      </c>
      <c r="BI1130" s="53">
        <v>-0.48223398000000001</v>
      </c>
      <c r="BJ1130" s="53">
        <v>-0.57933283000000002</v>
      </c>
      <c r="BK1130" s="53">
        <v>-0.62316128000000004</v>
      </c>
      <c r="BL1130" s="53">
        <v>-0.69003760000000003</v>
      </c>
      <c r="BM1130" s="53">
        <v>-0.58221560000000006</v>
      </c>
      <c r="BN1130" s="53">
        <v>-0.75804550000000004</v>
      </c>
      <c r="BO1130" s="53">
        <v>-0.82089314000000002</v>
      </c>
      <c r="BP1130" s="53">
        <v>-0.81496902000000004</v>
      </c>
      <c r="BQ1130" s="53">
        <v>-0.83329586</v>
      </c>
      <c r="BR1130" s="53">
        <v>-0.69714666000000003</v>
      </c>
      <c r="BS1130" s="53">
        <v>-0.6526885</v>
      </c>
      <c r="BT1130" s="53">
        <v>-0.63189724000000003</v>
      </c>
      <c r="BU1130" s="53">
        <v>-1.1045984</v>
      </c>
      <c r="BV1130" s="53">
        <v>-1.7723987999999999</v>
      </c>
      <c r="BW1130" s="53">
        <v>-1.6681048999999999</v>
      </c>
      <c r="BX1130" s="53">
        <v>-1.5929613</v>
      </c>
      <c r="BY1130" s="53">
        <v>-1.4222174000000001</v>
      </c>
      <c r="BZ1130" s="53">
        <v>-1.2533817</v>
      </c>
      <c r="CA1130" s="53">
        <v>-0.67529863999999995</v>
      </c>
      <c r="CB1130" s="53">
        <v>-0.52770795000000004</v>
      </c>
      <c r="CC1130" s="53">
        <v>-0.23915713</v>
      </c>
      <c r="CD1130" s="53">
        <v>-0.23523105999999999</v>
      </c>
      <c r="CE1130" s="53">
        <v>-0.22890843</v>
      </c>
      <c r="CF1130" s="53">
        <v>-0.21079085</v>
      </c>
      <c r="CG1130" s="53">
        <v>-0.26231961999999998</v>
      </c>
      <c r="CH1130" s="53">
        <v>-0.37041677000000001</v>
      </c>
      <c r="CI1130" s="53">
        <v>-0.41835261000000001</v>
      </c>
      <c r="CJ1130" s="53">
        <v>-0.51012009000000003</v>
      </c>
      <c r="CK1130" s="53">
        <v>-0.38061942999999998</v>
      </c>
      <c r="CL1130" s="53">
        <v>-0.57982844</v>
      </c>
      <c r="CM1130" s="53">
        <v>-0.64499943999999998</v>
      </c>
      <c r="CN1130" s="53">
        <v>-0.63851272000000003</v>
      </c>
      <c r="CO1130" s="53">
        <v>-0.65265602</v>
      </c>
      <c r="CP1130" s="53">
        <v>-0.49970293999999998</v>
      </c>
      <c r="CQ1130" s="53">
        <v>-0.45662703999999998</v>
      </c>
      <c r="CR1130" s="53">
        <v>-0.43811372999999998</v>
      </c>
      <c r="CS1130" s="53">
        <v>-0.86393145999999998</v>
      </c>
      <c r="CT1130" s="53">
        <v>-1.3303048</v>
      </c>
      <c r="CU1130" s="53">
        <v>-1.2252413</v>
      </c>
      <c r="CV1130" s="53">
        <v>-1.1506695</v>
      </c>
      <c r="CW1130" s="53">
        <v>-1.0514448999999999</v>
      </c>
      <c r="CX1130" s="53">
        <v>-0.95495781999999996</v>
      </c>
      <c r="CY1130" s="53">
        <v>-0.50057845000000001</v>
      </c>
      <c r="CZ1130" s="53">
        <v>-0.30798643999999997</v>
      </c>
      <c r="DA1130" s="53">
        <v>-1.7415179999999999E-2</v>
      </c>
      <c r="DB1130" s="53">
        <v>-1.450828E-2</v>
      </c>
      <c r="DC1130" s="53">
        <v>-9.3994300000000003E-3</v>
      </c>
      <c r="DD1130" s="53">
        <v>8.80155E-3</v>
      </c>
      <c r="DE1130" s="53">
        <v>-4.2405320000000003E-2</v>
      </c>
      <c r="DF1130" s="53">
        <v>-0.16150065</v>
      </c>
      <c r="DG1130" s="53">
        <v>-0.21354417000000001</v>
      </c>
      <c r="DH1130" s="53">
        <v>-0.33020234999999998</v>
      </c>
      <c r="DI1130" s="53">
        <v>-0.17902303</v>
      </c>
      <c r="DJ1130" s="53">
        <v>-0.40161108000000001</v>
      </c>
      <c r="DK1130" s="53">
        <v>-0.46910603000000001</v>
      </c>
      <c r="DL1130" s="53">
        <v>-0.46205654000000002</v>
      </c>
      <c r="DM1130" s="53">
        <v>-0.4720163</v>
      </c>
      <c r="DN1130" s="53">
        <v>-0.302259</v>
      </c>
      <c r="DO1130" s="53">
        <v>-0.26056563999999999</v>
      </c>
      <c r="DP1130" s="53">
        <v>-0.24432993</v>
      </c>
      <c r="DQ1130" s="53">
        <v>-0.62326393999999996</v>
      </c>
      <c r="DR1130" s="53">
        <v>-0.88821026000000003</v>
      </c>
      <c r="DS1130" s="53">
        <v>-0.78237707999999995</v>
      </c>
      <c r="DT1130" s="53">
        <v>-0.70837777999999996</v>
      </c>
      <c r="DU1130" s="53">
        <v>-0.68067175999999996</v>
      </c>
      <c r="DV1130" s="53">
        <v>-0.6565339</v>
      </c>
      <c r="DW1130" s="53">
        <v>-0.32585808999999999</v>
      </c>
      <c r="DX1130" s="53">
        <v>-8.8264860000000001E-2</v>
      </c>
      <c r="DY1130" s="53">
        <v>0.30274497</v>
      </c>
      <c r="DZ1130" s="53">
        <v>0.30418042000000001</v>
      </c>
      <c r="EA1130" s="53">
        <v>0.30753670999999999</v>
      </c>
      <c r="EB1130" s="53">
        <v>0.32585808999999999</v>
      </c>
      <c r="EC1130" s="53">
        <v>0.27511604000000001</v>
      </c>
      <c r="ED1130" s="53">
        <v>0.14014093</v>
      </c>
      <c r="EE1130" s="53">
        <v>8.2166740000000002E-2</v>
      </c>
      <c r="EF1130" s="53">
        <v>-7.0429749999999999E-2</v>
      </c>
      <c r="EG1130" s="53">
        <v>0.11205014000000001</v>
      </c>
      <c r="EH1130" s="53">
        <v>-0.14429362000000001</v>
      </c>
      <c r="EI1130" s="53">
        <v>-0.21514380999999999</v>
      </c>
      <c r="EJ1130" s="53">
        <v>-0.20728184999999999</v>
      </c>
      <c r="EK1130" s="53">
        <v>-0.21120108000000001</v>
      </c>
      <c r="EL1130" s="53">
        <v>-1.718128E-2</v>
      </c>
      <c r="EM1130" s="53">
        <v>2.2515919999999998E-2</v>
      </c>
      <c r="EN1130" s="53">
        <v>3.546303E-2</v>
      </c>
      <c r="EO1130" s="53">
        <v>-0.27577846</v>
      </c>
      <c r="EP1130" s="53">
        <v>-0.24989682999999999</v>
      </c>
      <c r="EQ1130" s="53">
        <v>-0.14295202000000001</v>
      </c>
      <c r="ER1130" s="53">
        <v>-6.9778350000000003E-2</v>
      </c>
      <c r="ES1130" s="53">
        <v>-0.14533518000000001</v>
      </c>
      <c r="ET1130" s="53">
        <v>-0.22565747</v>
      </c>
      <c r="EU1130" s="53">
        <v>-7.3589650000000006E-2</v>
      </c>
      <c r="EV1130" s="53">
        <v>0.22897814</v>
      </c>
      <c r="EW1130" s="53">
        <v>86.333340000000007</v>
      </c>
      <c r="EX1130" s="53">
        <v>84.523809999999997</v>
      </c>
      <c r="EY1130" s="53">
        <v>82.880949999999999</v>
      </c>
      <c r="EZ1130" s="53">
        <v>81.357140000000001</v>
      </c>
      <c r="FA1130" s="53">
        <v>80.119050000000001</v>
      </c>
      <c r="FB1130" s="53">
        <v>78.857140000000001</v>
      </c>
      <c r="FC1130" s="53">
        <v>78.309520000000006</v>
      </c>
      <c r="FD1130" s="53">
        <v>79.928569999999993</v>
      </c>
      <c r="FE1130" s="53">
        <v>83.166659999999993</v>
      </c>
      <c r="FF1130" s="53">
        <v>86.428569999999993</v>
      </c>
      <c r="FG1130" s="53">
        <v>89.690479999999994</v>
      </c>
      <c r="FH1130" s="53">
        <v>92.714290000000005</v>
      </c>
      <c r="FI1130" s="53">
        <v>95.690479999999994</v>
      </c>
      <c r="FJ1130" s="53">
        <v>97.880949999999999</v>
      </c>
      <c r="FK1130" s="53">
        <v>99.976190000000003</v>
      </c>
      <c r="FL1130" s="53">
        <v>101.2381</v>
      </c>
      <c r="FM1130" s="53">
        <v>102.0714</v>
      </c>
      <c r="FN1130" s="53">
        <v>102.28570000000001</v>
      </c>
      <c r="FO1130" s="53">
        <v>101.90479999999999</v>
      </c>
      <c r="FP1130" s="53">
        <v>100.21429999999999</v>
      </c>
      <c r="FQ1130" s="53">
        <v>97.357140000000001</v>
      </c>
      <c r="FR1130" s="53">
        <v>94.666659999999993</v>
      </c>
      <c r="FS1130" s="53">
        <v>91.547619999999995</v>
      </c>
      <c r="FT1130" s="53">
        <v>88.714290000000005</v>
      </c>
      <c r="FU1130" s="53">
        <v>104</v>
      </c>
      <c r="FV1130" s="53">
        <v>3736.085</v>
      </c>
      <c r="FW1130" s="53">
        <v>190.99610000000001</v>
      </c>
      <c r="FX1130" s="53">
        <v>1</v>
      </c>
    </row>
    <row r="1131" spans="1:180" x14ac:dyDescent="0.3">
      <c r="A1131" t="s">
        <v>174</v>
      </c>
      <c r="B1131" t="s">
        <v>253</v>
      </c>
      <c r="C1131" t="s">
        <v>0</v>
      </c>
      <c r="D1131" t="s">
        <v>248</v>
      </c>
      <c r="E1131" t="s">
        <v>187</v>
      </c>
      <c r="F1131" t="s">
        <v>232</v>
      </c>
      <c r="G1131" t="s">
        <v>243</v>
      </c>
      <c r="H1131" s="53">
        <v>58</v>
      </c>
      <c r="I1131" s="53">
        <v>2.4011282</v>
      </c>
      <c r="J1131" s="53">
        <v>2.3426705000000001</v>
      </c>
      <c r="K1131" s="53">
        <v>2.344643</v>
      </c>
      <c r="L1131" s="53">
        <v>2.3074308000000001</v>
      </c>
      <c r="M1131" s="53">
        <v>2.2842685</v>
      </c>
      <c r="N1131" s="53">
        <v>2.2948645000000001</v>
      </c>
      <c r="O1131" s="53">
        <v>2.1867114000000001</v>
      </c>
      <c r="P1131" s="53">
        <v>2.3544380999999999</v>
      </c>
      <c r="Q1131" s="53">
        <v>2.3246093000000001</v>
      </c>
      <c r="R1131" s="53">
        <v>2.0379621999999999</v>
      </c>
      <c r="S1131" s="53">
        <v>2.0269398999999999</v>
      </c>
      <c r="T1131" s="53">
        <v>1.8781374</v>
      </c>
      <c r="U1131" s="53">
        <v>1.7514776000000001</v>
      </c>
      <c r="V1131" s="53">
        <v>1.6541513000000001</v>
      </c>
      <c r="W1131" s="53">
        <v>1.7587241</v>
      </c>
      <c r="X1131" s="53">
        <v>1.7434886999999999</v>
      </c>
      <c r="Y1131" s="53">
        <v>1.2921617000000001</v>
      </c>
      <c r="Z1131" s="53">
        <v>1.0149983</v>
      </c>
      <c r="AA1131" s="53">
        <v>1.0051197000000001</v>
      </c>
      <c r="AB1131" s="53">
        <v>0.94860566000000002</v>
      </c>
      <c r="AC1131" s="53">
        <v>1.3763312999999999</v>
      </c>
      <c r="AD1131" s="53">
        <v>1.6062642</v>
      </c>
      <c r="AE1131" s="53">
        <v>1.5423568999999999</v>
      </c>
      <c r="AF1131" s="53">
        <v>1.5639897</v>
      </c>
      <c r="AG1131" s="53">
        <v>-0.29426671999999998</v>
      </c>
      <c r="AH1131" s="53">
        <v>-0.35608265</v>
      </c>
      <c r="AI1131" s="53">
        <v>-0.34587162999999999</v>
      </c>
      <c r="AJ1131" s="53">
        <v>-0.38820763000000003</v>
      </c>
      <c r="AK1131" s="53">
        <v>-0.40894071999999998</v>
      </c>
      <c r="AL1131" s="53">
        <v>-0.42831770000000002</v>
      </c>
      <c r="AM1131" s="53">
        <v>-0.39457951000000002</v>
      </c>
      <c r="AN1131" s="53">
        <v>-0.41055902999999999</v>
      </c>
      <c r="AO1131" s="53">
        <v>-0.42988330000000002</v>
      </c>
      <c r="AP1131" s="53">
        <v>-0.46971167000000003</v>
      </c>
      <c r="AQ1131" s="53">
        <v>-0.39565123000000002</v>
      </c>
      <c r="AR1131" s="53">
        <v>-0.38590770000000002</v>
      </c>
      <c r="AS1131" s="53">
        <v>-0.57812642999999997</v>
      </c>
      <c r="AT1131" s="53">
        <v>-0.77358892000000001</v>
      </c>
      <c r="AU1131" s="53">
        <v>-0.46659468999999998</v>
      </c>
      <c r="AV1131" s="53">
        <v>-0.36984587000000002</v>
      </c>
      <c r="AW1131" s="53">
        <v>-0.98025916000000002</v>
      </c>
      <c r="AX1131" s="53">
        <v>-1.350784</v>
      </c>
      <c r="AY1131" s="53">
        <v>-1.2896793</v>
      </c>
      <c r="AZ1131" s="53">
        <v>-1.3022833</v>
      </c>
      <c r="BA1131" s="53">
        <v>-0.56385721</v>
      </c>
      <c r="BB1131" s="53">
        <v>-0.32621062000000001</v>
      </c>
      <c r="BC1131" s="53">
        <v>-0.40568257000000002</v>
      </c>
      <c r="BD1131" s="53">
        <v>-0.37234456999999999</v>
      </c>
      <c r="BE1131" s="53">
        <v>0.13375955</v>
      </c>
      <c r="BF1131" s="53">
        <v>7.759286E-2</v>
      </c>
      <c r="BG1131" s="53">
        <v>8.7448049999999999E-2</v>
      </c>
      <c r="BH1131" s="53">
        <v>4.5847600000000002E-2</v>
      </c>
      <c r="BI1131" s="53">
        <v>2.6952830000000001E-2</v>
      </c>
      <c r="BJ1131" s="53">
        <v>6.63855E-3</v>
      </c>
      <c r="BK1131" s="53">
        <v>-9.117931E-2</v>
      </c>
      <c r="BL1131" s="53">
        <v>-4.1735399999999999E-2</v>
      </c>
      <c r="BM1131" s="53">
        <v>-6.7734260000000004E-2</v>
      </c>
      <c r="BN1131" s="53">
        <v>-0.23429976</v>
      </c>
      <c r="BO1131" s="53">
        <v>-0.16706494</v>
      </c>
      <c r="BP1131" s="53">
        <v>-0.19425215000000001</v>
      </c>
      <c r="BQ1131" s="53">
        <v>-0.32398422999999998</v>
      </c>
      <c r="BR1131" s="53">
        <v>-0.43137830999999999</v>
      </c>
      <c r="BS1131" s="53">
        <v>-0.20589953999999999</v>
      </c>
      <c r="BT1131" s="53">
        <v>-0.127028</v>
      </c>
      <c r="BU1131" s="53">
        <v>-0.57720329999999997</v>
      </c>
      <c r="BV1131" s="53">
        <v>-0.84814038000000003</v>
      </c>
      <c r="BW1131" s="53">
        <v>-0.82044132000000003</v>
      </c>
      <c r="BX1131" s="53">
        <v>-0.84961184000000001</v>
      </c>
      <c r="BY1131" s="53">
        <v>-0.33257942000000001</v>
      </c>
      <c r="BZ1131" s="53">
        <v>-9.7202319999999995E-2</v>
      </c>
      <c r="CA1131" s="53">
        <v>-0.16957182000000001</v>
      </c>
      <c r="CB1131" s="53">
        <v>-0.13448135</v>
      </c>
      <c r="CC1131" s="53">
        <v>0.43020919000000002</v>
      </c>
      <c r="CD1131" s="53">
        <v>0.37795519999999999</v>
      </c>
      <c r="CE1131" s="53">
        <v>0.38756394999999999</v>
      </c>
      <c r="CF1131" s="53">
        <v>0.34647292000000002</v>
      </c>
      <c r="CG1131" s="53">
        <v>0.32885135999999998</v>
      </c>
      <c r="CH1131" s="53">
        <v>0.30788789999999999</v>
      </c>
      <c r="CI1131" s="53">
        <v>0.11895475</v>
      </c>
      <c r="CJ1131" s="53">
        <v>0.21371074000000001</v>
      </c>
      <c r="CK1131" s="53">
        <v>0.18308911999999999</v>
      </c>
      <c r="CL1131" s="53">
        <v>-7.1254219999999993E-2</v>
      </c>
      <c r="CM1131" s="53">
        <v>-8.7467499999999993E-3</v>
      </c>
      <c r="CN1131" s="53">
        <v>-6.1512129999999998E-2</v>
      </c>
      <c r="CO1131" s="53">
        <v>-0.14796612000000001</v>
      </c>
      <c r="CP1131" s="53">
        <v>-0.19436432000000001</v>
      </c>
      <c r="CQ1131" s="53">
        <v>-2.534283E-2</v>
      </c>
      <c r="CR1131" s="53">
        <v>4.1146879999999997E-2</v>
      </c>
      <c r="CS1131" s="53">
        <v>-0.29804802000000002</v>
      </c>
      <c r="CT1131" s="53">
        <v>-0.50001068999999998</v>
      </c>
      <c r="CU1131" s="53">
        <v>-0.49544811999999999</v>
      </c>
      <c r="CV1131" s="53">
        <v>-0.53609335999999996</v>
      </c>
      <c r="CW1131" s="53">
        <v>-0.17239716999999999</v>
      </c>
      <c r="CX1131" s="53">
        <v>6.140814E-2</v>
      </c>
      <c r="CY1131" s="53">
        <v>-6.0422399999999999E-3</v>
      </c>
      <c r="CZ1131" s="53">
        <v>3.0262000000000001E-2</v>
      </c>
      <c r="DA1131" s="53">
        <v>0.72665877999999995</v>
      </c>
      <c r="DB1131" s="53">
        <v>0.67831754</v>
      </c>
      <c r="DC1131" s="53">
        <v>0.68767990000000001</v>
      </c>
      <c r="DD1131" s="53">
        <v>0.64709846000000004</v>
      </c>
      <c r="DE1131" s="53">
        <v>0.63075000000000003</v>
      </c>
      <c r="DF1131" s="53">
        <v>0.60913746000000002</v>
      </c>
      <c r="DG1131" s="53">
        <v>0.32908881000000001</v>
      </c>
      <c r="DH1131" s="53">
        <v>0.46915684000000002</v>
      </c>
      <c r="DI1131" s="53">
        <v>0.43391244000000001</v>
      </c>
      <c r="DJ1131" s="53">
        <v>9.1791319999999996E-2</v>
      </c>
      <c r="DK1131" s="53">
        <v>0.14957144</v>
      </c>
      <c r="DL1131" s="53">
        <v>7.1227890000000002E-2</v>
      </c>
      <c r="DM1131" s="53">
        <v>2.8051969999999999E-2</v>
      </c>
      <c r="DN1131" s="53">
        <v>4.2649600000000003E-2</v>
      </c>
      <c r="DO1131" s="53">
        <v>0.15521386000000001</v>
      </c>
      <c r="DP1131" s="53">
        <v>0.20932176999999999</v>
      </c>
      <c r="DQ1131" s="53">
        <v>-1.889269E-2</v>
      </c>
      <c r="DR1131" s="53">
        <v>-0.15188106000000001</v>
      </c>
      <c r="DS1131" s="53">
        <v>-0.1704551</v>
      </c>
      <c r="DT1131" s="53">
        <v>-0.22257471000000001</v>
      </c>
      <c r="DU1131" s="53">
        <v>-1.2214890000000001E-2</v>
      </c>
      <c r="DV1131" s="53">
        <v>0.22001859000000001</v>
      </c>
      <c r="DW1131" s="53">
        <v>0.15748734</v>
      </c>
      <c r="DX1131" s="53">
        <v>0.19500534</v>
      </c>
      <c r="DY1131" s="53">
        <v>1.1546848999999999</v>
      </c>
      <c r="DZ1131" s="53">
        <v>1.1119927999999999</v>
      </c>
      <c r="EA1131" s="53">
        <v>1.1209996</v>
      </c>
      <c r="EB1131" s="53">
        <v>1.0811535999999999</v>
      </c>
      <c r="EC1131" s="53">
        <v>1.0666431999999999</v>
      </c>
      <c r="ED1131" s="53">
        <v>1.0440933999999999</v>
      </c>
      <c r="EE1131" s="53">
        <v>0.63248884000000005</v>
      </c>
      <c r="EF1131" s="53">
        <v>0.83798052000000001</v>
      </c>
      <c r="EG1131" s="53">
        <v>0.79606160000000004</v>
      </c>
      <c r="EH1131" s="53">
        <v>0.32720323000000001</v>
      </c>
      <c r="EI1131" s="53">
        <v>0.37815774000000002</v>
      </c>
      <c r="EJ1131" s="53">
        <v>0.26288338</v>
      </c>
      <c r="EK1131" s="53">
        <v>0.28219419000000001</v>
      </c>
      <c r="EL1131" s="53">
        <v>0.38486009999999998</v>
      </c>
      <c r="EM1131" s="53">
        <v>0.41590901000000002</v>
      </c>
      <c r="EN1131" s="53">
        <v>0.45213957999999999</v>
      </c>
      <c r="EO1131" s="53">
        <v>0.38416323000000002</v>
      </c>
      <c r="EP1131" s="53">
        <v>0.35076288999999999</v>
      </c>
      <c r="EQ1131" s="53">
        <v>0.29878311000000002</v>
      </c>
      <c r="ER1131" s="53">
        <v>0.23009644000000001</v>
      </c>
      <c r="ES1131" s="53">
        <v>0.21906286999999999</v>
      </c>
      <c r="ET1131" s="53">
        <v>0.44902689000000001</v>
      </c>
      <c r="EU1131" s="53">
        <v>0.39359809000000001</v>
      </c>
      <c r="EV1131" s="53">
        <v>0.43286856000000001</v>
      </c>
      <c r="EW1131" s="53">
        <v>82.625</v>
      </c>
      <c r="EX1131" s="53">
        <v>80.875</v>
      </c>
      <c r="EY1131" s="53">
        <v>79</v>
      </c>
      <c r="EZ1131" s="53">
        <v>77.1875</v>
      </c>
      <c r="FA1131" s="53">
        <v>75.5625</v>
      </c>
      <c r="FB1131" s="53">
        <v>73.9375</v>
      </c>
      <c r="FC1131" s="53">
        <v>73.9375</v>
      </c>
      <c r="FD1131" s="53">
        <v>77.375</v>
      </c>
      <c r="FE1131" s="53">
        <v>81.25</v>
      </c>
      <c r="FF1131" s="53">
        <v>84.25</v>
      </c>
      <c r="FG1131" s="53">
        <v>87.5</v>
      </c>
      <c r="FH1131" s="53">
        <v>90.625</v>
      </c>
      <c r="FI1131" s="53">
        <v>93.5</v>
      </c>
      <c r="FJ1131" s="53">
        <v>95.9375</v>
      </c>
      <c r="FK1131" s="53">
        <v>97.75</v>
      </c>
      <c r="FL1131" s="53">
        <v>99.3125</v>
      </c>
      <c r="FM1131" s="53">
        <v>100.1875</v>
      </c>
      <c r="FN1131" s="53">
        <v>100.625</v>
      </c>
      <c r="FO1131" s="53">
        <v>99.8125</v>
      </c>
      <c r="FP1131" s="53">
        <v>98.375</v>
      </c>
      <c r="FQ1131" s="53">
        <v>95.3125</v>
      </c>
      <c r="FR1131" s="53">
        <v>91.8125</v>
      </c>
      <c r="FS1131" s="53">
        <v>88.4375</v>
      </c>
      <c r="FT1131" s="53">
        <v>85.4375</v>
      </c>
      <c r="FU1131" s="53">
        <v>104</v>
      </c>
      <c r="FV1131" s="53">
        <v>3800.0920000000001</v>
      </c>
      <c r="FW1131" s="53">
        <v>191.91919999999999</v>
      </c>
      <c r="FX1131" s="53">
        <v>1</v>
      </c>
    </row>
    <row r="1132" spans="1:180" x14ac:dyDescent="0.3">
      <c r="A1132" t="s">
        <v>174</v>
      </c>
      <c r="B1132" t="s">
        <v>253</v>
      </c>
      <c r="C1132" t="s">
        <v>0</v>
      </c>
      <c r="D1132" t="s">
        <v>248</v>
      </c>
      <c r="E1132" t="s">
        <v>190</v>
      </c>
      <c r="F1132" t="s">
        <v>232</v>
      </c>
      <c r="G1132" t="s">
        <v>243</v>
      </c>
      <c r="H1132" s="53">
        <v>58</v>
      </c>
      <c r="I1132" s="53">
        <v>1.2843583999999999</v>
      </c>
      <c r="J1132" s="53">
        <v>1.3459966999999999</v>
      </c>
      <c r="K1132" s="53">
        <v>1.4904852</v>
      </c>
      <c r="L1132" s="53">
        <v>1.4245049000000001</v>
      </c>
      <c r="M1132" s="53">
        <v>1.3622715000000001</v>
      </c>
      <c r="N1132" s="53">
        <v>1.3610297</v>
      </c>
      <c r="O1132" s="53">
        <v>1.5285580999999999</v>
      </c>
      <c r="P1132" s="53">
        <v>1.8674033999999999</v>
      </c>
      <c r="Q1132" s="53">
        <v>1.8691028000000001</v>
      </c>
      <c r="R1132" s="53">
        <v>1.7288507</v>
      </c>
      <c r="S1132" s="53">
        <v>1.4107171999999999</v>
      </c>
      <c r="T1132" s="53">
        <v>1.2526689</v>
      </c>
      <c r="U1132" s="53">
        <v>1.2467651</v>
      </c>
      <c r="V1132" s="53">
        <v>1.4090769000000001</v>
      </c>
      <c r="W1132" s="53">
        <v>1.3269565000000001</v>
      </c>
      <c r="X1132" s="53">
        <v>1.2802079</v>
      </c>
      <c r="Y1132" s="53">
        <v>1.0173014</v>
      </c>
      <c r="Z1132" s="53">
        <v>0.83320538</v>
      </c>
      <c r="AA1132" s="53">
        <v>0.71472530000000001</v>
      </c>
      <c r="AB1132" s="53">
        <v>0.72587637999999999</v>
      </c>
      <c r="AC1132" s="53">
        <v>0.77373508000000002</v>
      </c>
      <c r="AD1132" s="53">
        <v>0.75853269999999995</v>
      </c>
      <c r="AE1132" s="53">
        <v>0.67233193999999996</v>
      </c>
      <c r="AF1132" s="53">
        <v>0.62103732</v>
      </c>
      <c r="AG1132" s="53">
        <v>-0.24197340000000001</v>
      </c>
      <c r="AH1132" s="53">
        <v>-0.1599158</v>
      </c>
      <c r="AI1132" s="53">
        <v>-0.16609976000000001</v>
      </c>
      <c r="AJ1132" s="53">
        <v>-0.22967867</v>
      </c>
      <c r="AK1132" s="53">
        <v>-0.27661521999999999</v>
      </c>
      <c r="AL1132" s="53">
        <v>-0.31730250999999998</v>
      </c>
      <c r="AM1132" s="53">
        <v>-0.31748422999999998</v>
      </c>
      <c r="AN1132" s="53">
        <v>-0.32195139</v>
      </c>
      <c r="AO1132" s="53">
        <v>-0.19648531999999999</v>
      </c>
      <c r="AP1132" s="53">
        <v>-0.29622282</v>
      </c>
      <c r="AQ1132" s="53">
        <v>-0.51375930000000003</v>
      </c>
      <c r="AR1132" s="53">
        <v>-0.66223065999999997</v>
      </c>
      <c r="AS1132" s="53">
        <v>-0.61435804000000005</v>
      </c>
      <c r="AT1132" s="53">
        <v>-0.58201550000000002</v>
      </c>
      <c r="AU1132" s="53">
        <v>-0.53276873999999996</v>
      </c>
      <c r="AV1132" s="53">
        <v>-0.45771331999999998</v>
      </c>
      <c r="AW1132" s="53">
        <v>-0.45515023999999998</v>
      </c>
      <c r="AX1132" s="53">
        <v>-0.49985815</v>
      </c>
      <c r="AY1132" s="53">
        <v>-0.57402390999999997</v>
      </c>
      <c r="AZ1132" s="53">
        <v>-0.51010999999999995</v>
      </c>
      <c r="BA1132" s="53">
        <v>-0.42523337999999999</v>
      </c>
      <c r="BB1132" s="53">
        <v>-0.44275576</v>
      </c>
      <c r="BC1132" s="53">
        <v>-0.5073086</v>
      </c>
      <c r="BD1132" s="53">
        <v>-0.56016637999999996</v>
      </c>
      <c r="BE1132" s="53">
        <v>2.6139579999999999E-2</v>
      </c>
      <c r="BF1132" s="53">
        <v>0.10953132</v>
      </c>
      <c r="BG1132" s="53">
        <v>0.19848679</v>
      </c>
      <c r="BH1132" s="53">
        <v>0.14200123000000001</v>
      </c>
      <c r="BI1132" s="53">
        <v>9.0732419999999994E-2</v>
      </c>
      <c r="BJ1132" s="53">
        <v>4.9364470000000001E-2</v>
      </c>
      <c r="BK1132" s="53">
        <v>6.2513620000000006E-2</v>
      </c>
      <c r="BL1132" s="53">
        <v>0.13831324</v>
      </c>
      <c r="BM1132" s="53">
        <v>0.17290426</v>
      </c>
      <c r="BN1132" s="53">
        <v>5.2022100000000002E-2</v>
      </c>
      <c r="BO1132" s="53">
        <v>-0.22566222</v>
      </c>
      <c r="BP1132" s="53">
        <v>-0.36704360000000003</v>
      </c>
      <c r="BQ1132" s="53">
        <v>-0.33136235000000003</v>
      </c>
      <c r="BR1132" s="53">
        <v>-0.20091676</v>
      </c>
      <c r="BS1132" s="53">
        <v>-0.19331284000000001</v>
      </c>
      <c r="BT1132" s="53">
        <v>-0.13149563</v>
      </c>
      <c r="BU1132" s="53">
        <v>-0.21315249</v>
      </c>
      <c r="BV1132" s="53">
        <v>-0.28961916999999998</v>
      </c>
      <c r="BW1132" s="53">
        <v>-0.37171381999999997</v>
      </c>
      <c r="BX1132" s="53">
        <v>-0.31558617999999999</v>
      </c>
      <c r="BY1132" s="53">
        <v>-0.23694873</v>
      </c>
      <c r="BZ1132" s="53">
        <v>-0.25976581999999998</v>
      </c>
      <c r="CA1132" s="53">
        <v>-0.33223780000000003</v>
      </c>
      <c r="CB1132" s="53">
        <v>-0.38833465</v>
      </c>
      <c r="CC1132" s="53">
        <v>0.21183381000000001</v>
      </c>
      <c r="CD1132" s="53">
        <v>0.29614962</v>
      </c>
      <c r="CE1132" s="53">
        <v>0.45099831000000001</v>
      </c>
      <c r="CF1132" s="53">
        <v>0.39942558</v>
      </c>
      <c r="CG1132" s="53">
        <v>0.34515620000000002</v>
      </c>
      <c r="CH1132" s="53">
        <v>0.30331686000000002</v>
      </c>
      <c r="CI1132" s="53">
        <v>0.32569900000000002</v>
      </c>
      <c r="CJ1132" s="53">
        <v>0.45709109999999997</v>
      </c>
      <c r="CK1132" s="53">
        <v>0.42874237999999998</v>
      </c>
      <c r="CL1132" s="53">
        <v>0.29321545999999998</v>
      </c>
      <c r="CM1132" s="53">
        <v>-2.61271E-2</v>
      </c>
      <c r="CN1132" s="53">
        <v>-0.16259800999999999</v>
      </c>
      <c r="CO1132" s="53">
        <v>-0.13536045999999999</v>
      </c>
      <c r="CP1132" s="53">
        <v>6.3030859999999994E-2</v>
      </c>
      <c r="CQ1132" s="53">
        <v>4.1793249999999997E-2</v>
      </c>
      <c r="CR1132" s="53">
        <v>9.4441689999999995E-2</v>
      </c>
      <c r="CS1132" s="53">
        <v>-4.5545580000000002E-2</v>
      </c>
      <c r="CT1132" s="53">
        <v>-0.14400832</v>
      </c>
      <c r="CU1132" s="53">
        <v>-0.23159446</v>
      </c>
      <c r="CV1132" s="53">
        <v>-0.18085954000000001</v>
      </c>
      <c r="CW1132" s="53">
        <v>-0.10654339</v>
      </c>
      <c r="CX1132" s="53">
        <v>-0.13302752000000001</v>
      </c>
      <c r="CY1132" s="53">
        <v>-0.21098428</v>
      </c>
      <c r="CZ1132" s="53">
        <v>-0.26932451000000002</v>
      </c>
      <c r="DA1132" s="53">
        <v>0.39752805000000002</v>
      </c>
      <c r="DB1132" s="53">
        <v>0.48276786999999999</v>
      </c>
      <c r="DC1132" s="53">
        <v>0.70350984000000005</v>
      </c>
      <c r="DD1132" s="53">
        <v>0.65685000000000004</v>
      </c>
      <c r="DE1132" s="53">
        <v>0.59958022</v>
      </c>
      <c r="DF1132" s="53">
        <v>0.55726927999999998</v>
      </c>
      <c r="DG1132" s="53">
        <v>0.58888443999999995</v>
      </c>
      <c r="DH1132" s="53">
        <v>0.77586889999999997</v>
      </c>
      <c r="DI1132" s="53">
        <v>0.68458037999999999</v>
      </c>
      <c r="DJ1132" s="53">
        <v>0.53440887000000004</v>
      </c>
      <c r="DK1132" s="53">
        <v>0.17340805000000001</v>
      </c>
      <c r="DL1132" s="53">
        <v>4.1847549999999997E-2</v>
      </c>
      <c r="DM1132" s="53">
        <v>6.0641489999999999E-2</v>
      </c>
      <c r="DN1132" s="53">
        <v>0.32697848000000002</v>
      </c>
      <c r="DO1132" s="53">
        <v>0.27689936999999998</v>
      </c>
      <c r="DP1132" s="53">
        <v>0.32037906999999999</v>
      </c>
      <c r="DQ1132" s="53">
        <v>0.12206135</v>
      </c>
      <c r="DR1132" s="53">
        <v>1.60257E-3</v>
      </c>
      <c r="DS1132" s="53">
        <v>-9.1475109999999998E-2</v>
      </c>
      <c r="DT1132" s="53">
        <v>-4.6132899999999998E-2</v>
      </c>
      <c r="DU1132" s="53">
        <v>2.386195E-2</v>
      </c>
      <c r="DV1132" s="53">
        <v>-6.2892199999999999E-3</v>
      </c>
      <c r="DW1132" s="53">
        <v>-8.9730760000000007E-2</v>
      </c>
      <c r="DX1132" s="53">
        <v>-0.15031437</v>
      </c>
      <c r="DY1132" s="53">
        <v>0.66564106999999995</v>
      </c>
      <c r="DZ1132" s="53">
        <v>0.75221475999999998</v>
      </c>
      <c r="EA1132" s="53">
        <v>1.0680961</v>
      </c>
      <c r="EB1132" s="53">
        <v>1.0285297</v>
      </c>
      <c r="EC1132" s="53">
        <v>0.96692785999999997</v>
      </c>
      <c r="ED1132" s="53">
        <v>0.92393652000000004</v>
      </c>
      <c r="EE1132" s="53">
        <v>0.96888246</v>
      </c>
      <c r="EF1132" s="53">
        <v>1.2361336999999999</v>
      </c>
      <c r="EG1132" s="53">
        <v>1.0539702</v>
      </c>
      <c r="EH1132" s="53">
        <v>0.88265386000000001</v>
      </c>
      <c r="EI1132" s="53">
        <v>0.46150507000000002</v>
      </c>
      <c r="EJ1132" s="53">
        <v>0.33703445999999998</v>
      </c>
      <c r="EK1132" s="53">
        <v>0.34363712000000002</v>
      </c>
      <c r="EL1132" s="53">
        <v>0.70807675999999997</v>
      </c>
      <c r="EM1132" s="53">
        <v>0.61635498</v>
      </c>
      <c r="EN1132" s="53">
        <v>0.64659675999999999</v>
      </c>
      <c r="EO1132" s="53">
        <v>0.36405910000000002</v>
      </c>
      <c r="EP1132" s="53">
        <v>0.21184158</v>
      </c>
      <c r="EQ1132" s="53">
        <v>0.11083498</v>
      </c>
      <c r="ER1132" s="53">
        <v>0.14839097000000001</v>
      </c>
      <c r="ES1132" s="53">
        <v>0.21214659999999999</v>
      </c>
      <c r="ET1132" s="53">
        <v>0.17670077000000001</v>
      </c>
      <c r="EU1132" s="53">
        <v>8.5340040000000006E-2</v>
      </c>
      <c r="EV1132" s="53">
        <v>2.1517390000000001E-2</v>
      </c>
      <c r="EW1132" s="53">
        <v>76.388890000000004</v>
      </c>
      <c r="EX1132" s="53">
        <v>74.5</v>
      </c>
      <c r="EY1132" s="53">
        <v>73</v>
      </c>
      <c r="EZ1132" s="53">
        <v>71.666659999999993</v>
      </c>
      <c r="FA1132" s="53">
        <v>70.333340000000007</v>
      </c>
      <c r="FB1132" s="53">
        <v>69</v>
      </c>
      <c r="FC1132" s="53">
        <v>67.722219999999993</v>
      </c>
      <c r="FD1132" s="53">
        <v>68.388890000000004</v>
      </c>
      <c r="FE1132" s="53">
        <v>71.611109999999996</v>
      </c>
      <c r="FF1132" s="53">
        <v>75.05556</v>
      </c>
      <c r="FG1132" s="53">
        <v>78.5</v>
      </c>
      <c r="FH1132" s="53">
        <v>82.277780000000007</v>
      </c>
      <c r="FI1132" s="53">
        <v>85.777780000000007</v>
      </c>
      <c r="FJ1132" s="53">
        <v>88.44444</v>
      </c>
      <c r="FK1132" s="53">
        <v>90.5</v>
      </c>
      <c r="FL1132" s="53">
        <v>92</v>
      </c>
      <c r="FM1132" s="53">
        <v>92.55556</v>
      </c>
      <c r="FN1132" s="53">
        <v>92.55556</v>
      </c>
      <c r="FO1132" s="53">
        <v>91.222219999999993</v>
      </c>
      <c r="FP1132" s="53">
        <v>88.777780000000007</v>
      </c>
      <c r="FQ1132" s="53">
        <v>86.166659999999993</v>
      </c>
      <c r="FR1132" s="53">
        <v>83.277780000000007</v>
      </c>
      <c r="FS1132" s="53">
        <v>80.777780000000007</v>
      </c>
      <c r="FT1132" s="53">
        <v>78.277780000000007</v>
      </c>
      <c r="FU1132" s="53">
        <v>103.9667</v>
      </c>
      <c r="FV1132" s="53">
        <v>2265.4389999999999</v>
      </c>
      <c r="FW1132" s="53">
        <v>183.61969999999999</v>
      </c>
      <c r="FX1132" s="53">
        <v>1</v>
      </c>
    </row>
    <row r="1133" spans="1:180" x14ac:dyDescent="0.3">
      <c r="A1133" t="s">
        <v>174</v>
      </c>
      <c r="B1133" t="s">
        <v>253</v>
      </c>
      <c r="C1133" t="s">
        <v>0</v>
      </c>
      <c r="D1133" t="s">
        <v>227</v>
      </c>
      <c r="E1133" t="s">
        <v>189</v>
      </c>
      <c r="F1133" t="s">
        <v>232</v>
      </c>
      <c r="G1133" t="s">
        <v>243</v>
      </c>
      <c r="H1133" s="53">
        <v>58</v>
      </c>
      <c r="I1133" s="53">
        <v>1.4187339000000001</v>
      </c>
      <c r="J1133" s="53">
        <v>1.4982815</v>
      </c>
      <c r="K1133" s="53">
        <v>1.5091235000000001</v>
      </c>
      <c r="L1133" s="53">
        <v>1.5077651000000001</v>
      </c>
      <c r="M1133" s="53">
        <v>1.4333876000000001</v>
      </c>
      <c r="N1133" s="53">
        <v>1.3575178000000001</v>
      </c>
      <c r="O1133" s="53">
        <v>1.8413457</v>
      </c>
      <c r="P1133" s="53">
        <v>2.0717525000000001</v>
      </c>
      <c r="Q1133" s="53">
        <v>1.8690789999999999</v>
      </c>
      <c r="R1133" s="53">
        <v>1.8241035000000001</v>
      </c>
      <c r="S1133" s="53">
        <v>1.8032333</v>
      </c>
      <c r="T1133" s="53">
        <v>1.6664699000000001</v>
      </c>
      <c r="U1133" s="53">
        <v>1.6730145999999999</v>
      </c>
      <c r="V1133" s="53">
        <v>1.7088726000000001</v>
      </c>
      <c r="W1133" s="53">
        <v>1.6202346000000001</v>
      </c>
      <c r="X1133" s="53">
        <v>1.6571283999999999</v>
      </c>
      <c r="Y1133" s="53">
        <v>1.1065807999999999</v>
      </c>
      <c r="Z1133" s="53">
        <v>0.52185197999999999</v>
      </c>
      <c r="AA1133" s="53">
        <v>0.57537084999999999</v>
      </c>
      <c r="AB1133" s="53">
        <v>0.63938678000000004</v>
      </c>
      <c r="AC1133" s="53">
        <v>0.80713902000000004</v>
      </c>
      <c r="AD1133" s="53">
        <v>0.90949336000000003</v>
      </c>
      <c r="AE1133" s="53">
        <v>1.1319296999999999</v>
      </c>
      <c r="AF1133" s="53">
        <v>1.4684630999999999</v>
      </c>
      <c r="AG1133" s="53">
        <v>-0.82515671999999995</v>
      </c>
      <c r="AH1133" s="53">
        <v>-0.78614185999999997</v>
      </c>
      <c r="AI1133" s="53">
        <v>-0.78176517999999995</v>
      </c>
      <c r="AJ1133" s="53">
        <v>-0.77355876000000001</v>
      </c>
      <c r="AK1133" s="53">
        <v>-0.82439286000000001</v>
      </c>
      <c r="AL1133" s="53">
        <v>-0.91150248</v>
      </c>
      <c r="AM1133" s="53">
        <v>-0.76757489999999995</v>
      </c>
      <c r="AN1133" s="53">
        <v>-0.77325252</v>
      </c>
      <c r="AO1133" s="53">
        <v>-1.0858551000000001</v>
      </c>
      <c r="AP1133" s="53">
        <v>-1.1883649000000001</v>
      </c>
      <c r="AQ1133" s="53">
        <v>-1.2577509</v>
      </c>
      <c r="AR1133" s="53">
        <v>-1.4256765</v>
      </c>
      <c r="AS1133" s="53">
        <v>-1.4210023000000001</v>
      </c>
      <c r="AT1133" s="53">
        <v>-1.3603314</v>
      </c>
      <c r="AU1133" s="53">
        <v>-1.4062541</v>
      </c>
      <c r="AV1133" s="53">
        <v>-1.2496552000000001</v>
      </c>
      <c r="AW1133" s="53">
        <v>-2.0507814</v>
      </c>
      <c r="AX1133" s="53">
        <v>-3.1133095000000002</v>
      </c>
      <c r="AY1133" s="53">
        <v>-2.9311988000000002</v>
      </c>
      <c r="AZ1133" s="53">
        <v>-2.7920289</v>
      </c>
      <c r="BA1133" s="53">
        <v>-2.4575157000000001</v>
      </c>
      <c r="BB1133" s="53">
        <v>-2.2381897999999998</v>
      </c>
      <c r="BC1133" s="53">
        <v>-1.7237188000000001</v>
      </c>
      <c r="BD1133" s="53">
        <v>-1.0821965</v>
      </c>
      <c r="BE1133" s="53">
        <v>-0.59039708999999996</v>
      </c>
      <c r="BF1133" s="53">
        <v>-0.54316008000000005</v>
      </c>
      <c r="BG1133" s="53">
        <v>-0.53608239999999996</v>
      </c>
      <c r="BH1133" s="53">
        <v>-0.52784262999999998</v>
      </c>
      <c r="BI1133" s="53">
        <v>-0.59362826000000002</v>
      </c>
      <c r="BJ1133" s="53">
        <v>-0.68864502000000005</v>
      </c>
      <c r="BK1133" s="53">
        <v>-0.50565501999999996</v>
      </c>
      <c r="BL1133" s="53">
        <v>-0.52437034000000005</v>
      </c>
      <c r="BM1133" s="53">
        <v>-0.81768342000000005</v>
      </c>
      <c r="BN1133" s="53">
        <v>-0.90765708</v>
      </c>
      <c r="BO1133" s="53">
        <v>-0.95926142000000003</v>
      </c>
      <c r="BP1133" s="53">
        <v>-1.1017953</v>
      </c>
      <c r="BQ1133" s="53">
        <v>-1.0824058999999999</v>
      </c>
      <c r="BR1133" s="53">
        <v>-1.0172962000000001</v>
      </c>
      <c r="BS1133" s="53">
        <v>-1.0745266</v>
      </c>
      <c r="BT1133" s="53">
        <v>-0.94278419999999996</v>
      </c>
      <c r="BU1133" s="53">
        <v>-1.5169581000000001</v>
      </c>
      <c r="BV1133" s="53">
        <v>-2.2519961999999998</v>
      </c>
      <c r="BW1133" s="53">
        <v>-2.1173248</v>
      </c>
      <c r="BX1133" s="53">
        <v>-2.0057740000000002</v>
      </c>
      <c r="BY1133" s="53">
        <v>-1.7778176999999999</v>
      </c>
      <c r="BZ1133" s="53">
        <v>-1.6207107999999999</v>
      </c>
      <c r="CA1133" s="53">
        <v>-1.2692772000000001</v>
      </c>
      <c r="CB1133" s="53">
        <v>-0.78964679999999998</v>
      </c>
      <c r="CC1133" s="53">
        <v>-0.42780296000000001</v>
      </c>
      <c r="CD1133" s="53">
        <v>-0.37487156999999999</v>
      </c>
      <c r="CE1133" s="53">
        <v>-0.36592321999999999</v>
      </c>
      <c r="CF1133" s="53">
        <v>-0.35766013000000002</v>
      </c>
      <c r="CG1133" s="53">
        <v>-0.4338012</v>
      </c>
      <c r="CH1133" s="53">
        <v>-0.53429455000000003</v>
      </c>
      <c r="CI1133" s="53">
        <v>-0.32425009999999999</v>
      </c>
      <c r="CJ1133" s="53">
        <v>-0.35199533</v>
      </c>
      <c r="CK1133" s="53">
        <v>-0.63194828000000003</v>
      </c>
      <c r="CL1133" s="53">
        <v>-0.71323934</v>
      </c>
      <c r="CM1133" s="53">
        <v>-0.75252854000000002</v>
      </c>
      <c r="CN1133" s="53">
        <v>-0.87747620000000004</v>
      </c>
      <c r="CO1133" s="53">
        <v>-0.84789561999999996</v>
      </c>
      <c r="CP1133" s="53">
        <v>-0.77971140000000005</v>
      </c>
      <c r="CQ1133" s="53">
        <v>-0.84477290000000005</v>
      </c>
      <c r="CR1133" s="53">
        <v>-0.73024668000000004</v>
      </c>
      <c r="CS1133" s="53">
        <v>-1.1472336000000001</v>
      </c>
      <c r="CT1133" s="53">
        <v>-1.6554534000000001</v>
      </c>
      <c r="CU1133" s="53">
        <v>-1.5536384999999999</v>
      </c>
      <c r="CV1133" s="53">
        <v>-1.4612155</v>
      </c>
      <c r="CW1133" s="53">
        <v>-1.3070613</v>
      </c>
      <c r="CX1133" s="53">
        <v>-1.1930467</v>
      </c>
      <c r="CY1133" s="53">
        <v>-0.95453209999999999</v>
      </c>
      <c r="CZ1133" s="53">
        <v>-0.58702785999999996</v>
      </c>
      <c r="DA1133" s="53">
        <v>-0.26520911000000003</v>
      </c>
      <c r="DB1133" s="53">
        <v>-0.20658301000000001</v>
      </c>
      <c r="DC1133" s="53">
        <v>-0.19576398</v>
      </c>
      <c r="DD1133" s="53">
        <v>-0.18747769</v>
      </c>
      <c r="DE1133" s="53">
        <v>-0.27397437000000002</v>
      </c>
      <c r="DF1133" s="53">
        <v>-0.37994408000000002</v>
      </c>
      <c r="DG1133" s="53">
        <v>-0.14284517999999999</v>
      </c>
      <c r="DH1133" s="53">
        <v>-0.17962026</v>
      </c>
      <c r="DI1133" s="53">
        <v>-0.44621343000000002</v>
      </c>
      <c r="DJ1133" s="53">
        <v>-0.51882200999999994</v>
      </c>
      <c r="DK1133" s="53">
        <v>-0.54579537</v>
      </c>
      <c r="DL1133" s="53">
        <v>-0.65315714000000002</v>
      </c>
      <c r="DM1133" s="53">
        <v>-0.61338479999999995</v>
      </c>
      <c r="DN1133" s="53">
        <v>-0.54212623000000004</v>
      </c>
      <c r="DO1133" s="53">
        <v>-0.61501923999999997</v>
      </c>
      <c r="DP1133" s="53">
        <v>-0.51770886999999999</v>
      </c>
      <c r="DQ1133" s="53">
        <v>-0.77750856000000002</v>
      </c>
      <c r="DR1133" s="53">
        <v>-1.0589101000000001</v>
      </c>
      <c r="DS1133" s="53">
        <v>-0.98995153999999996</v>
      </c>
      <c r="DT1133" s="53">
        <v>-0.91665752</v>
      </c>
      <c r="DU1133" s="53">
        <v>-0.83630490000000002</v>
      </c>
      <c r="DV1133" s="53">
        <v>-0.76538307999999999</v>
      </c>
      <c r="DW1133" s="53">
        <v>-0.63978698000000001</v>
      </c>
      <c r="DX1133" s="53">
        <v>-0.38440839999999998</v>
      </c>
      <c r="DY1133" s="53">
        <v>-3.0449460000000001E-2</v>
      </c>
      <c r="DZ1133" s="53">
        <v>3.639891E-2</v>
      </c>
      <c r="EA1133" s="53">
        <v>4.9918919999999999E-2</v>
      </c>
      <c r="EB1133" s="53">
        <v>5.8238730000000002E-2</v>
      </c>
      <c r="EC1133" s="53">
        <v>-4.3209810000000001E-2</v>
      </c>
      <c r="ED1133" s="53">
        <v>-0.15708655999999999</v>
      </c>
      <c r="EE1133" s="53">
        <v>0.11907470000000001</v>
      </c>
      <c r="EF1133" s="53">
        <v>6.9261920000000005E-2</v>
      </c>
      <c r="EG1133" s="53">
        <v>-0.17804160999999999</v>
      </c>
      <c r="EH1133" s="53">
        <v>-0.23811394999999999</v>
      </c>
      <c r="EI1133" s="53">
        <v>-0.24730568</v>
      </c>
      <c r="EJ1133" s="53">
        <v>-0.32927562999999999</v>
      </c>
      <c r="EK1133" s="53">
        <v>-0.27478857000000001</v>
      </c>
      <c r="EL1133" s="53">
        <v>-0.19909114999999999</v>
      </c>
      <c r="EM1133" s="53">
        <v>-0.28329125999999999</v>
      </c>
      <c r="EN1133" s="53">
        <v>-0.21083805999999999</v>
      </c>
      <c r="EO1133" s="53">
        <v>-0.24368513999999999</v>
      </c>
      <c r="EP1133" s="53">
        <v>-0.19759713000000001</v>
      </c>
      <c r="EQ1133" s="53">
        <v>-0.17607755999999999</v>
      </c>
      <c r="ER1133" s="53">
        <v>-0.13040256</v>
      </c>
      <c r="ES1133" s="53">
        <v>-0.15660719000000001</v>
      </c>
      <c r="ET1133" s="53">
        <v>-0.14790382999999999</v>
      </c>
      <c r="EU1133" s="53">
        <v>-0.18534521000000001</v>
      </c>
      <c r="EV1133" s="53">
        <v>-9.1858540000000002E-2</v>
      </c>
      <c r="EW1133" s="53">
        <v>83.341059999999999</v>
      </c>
      <c r="EX1133" s="53">
        <v>81.477260000000001</v>
      </c>
      <c r="EY1133" s="53">
        <v>79.72672</v>
      </c>
      <c r="EZ1133" s="53">
        <v>78.113249999999994</v>
      </c>
      <c r="FA1133" s="53">
        <v>76.454089999999994</v>
      </c>
      <c r="FB1133" s="53">
        <v>75.204409999999996</v>
      </c>
      <c r="FC1133" s="53">
        <v>74.136420000000001</v>
      </c>
      <c r="FD1133" s="53">
        <v>75.56756</v>
      </c>
      <c r="FE1133" s="53">
        <v>79.181020000000004</v>
      </c>
      <c r="FF1133" s="53">
        <v>82.726280000000003</v>
      </c>
      <c r="FG1133" s="53">
        <v>86.180800000000005</v>
      </c>
      <c r="FH1133" s="53">
        <v>89.294489999999996</v>
      </c>
      <c r="FI1133" s="53">
        <v>92.203540000000004</v>
      </c>
      <c r="FJ1133" s="53">
        <v>94.680800000000005</v>
      </c>
      <c r="FK1133" s="53">
        <v>96.612369999999999</v>
      </c>
      <c r="FL1133" s="53">
        <v>98.271320000000003</v>
      </c>
      <c r="FM1133" s="53">
        <v>99.316789999999997</v>
      </c>
      <c r="FN1133" s="53">
        <v>99.339309999999998</v>
      </c>
      <c r="FO1133" s="53">
        <v>98.452770000000001</v>
      </c>
      <c r="FP1133" s="53">
        <v>96.270880000000005</v>
      </c>
      <c r="FQ1133" s="53">
        <v>93.361609999999999</v>
      </c>
      <c r="FR1133" s="53">
        <v>90.680149999999998</v>
      </c>
      <c r="FS1133" s="53">
        <v>87.817670000000007</v>
      </c>
      <c r="FT1133" s="53">
        <v>84.999570000000006</v>
      </c>
      <c r="FU1133" s="53">
        <v>103.96769999999999</v>
      </c>
      <c r="FV1133" s="53">
        <v>3419.2469999999998</v>
      </c>
      <c r="FW1133" s="53">
        <v>187.3466</v>
      </c>
      <c r="FX1133" s="53">
        <v>1</v>
      </c>
    </row>
    <row r="1134" spans="1:180" x14ac:dyDescent="0.3">
      <c r="A1134" t="s">
        <v>174</v>
      </c>
      <c r="B1134" t="s">
        <v>253</v>
      </c>
      <c r="C1134" t="s">
        <v>0</v>
      </c>
      <c r="D1134" t="s">
        <v>248</v>
      </c>
      <c r="E1134" t="s">
        <v>188</v>
      </c>
      <c r="F1134" t="s">
        <v>232</v>
      </c>
      <c r="G1134" t="s">
        <v>243</v>
      </c>
      <c r="H1134" s="53">
        <v>58</v>
      </c>
      <c r="I1134" s="53">
        <v>1.5587895000000001</v>
      </c>
      <c r="J1134" s="53">
        <v>1.6165457999999999</v>
      </c>
      <c r="K1134" s="53">
        <v>1.615119</v>
      </c>
      <c r="L1134" s="53">
        <v>1.6128530000000001</v>
      </c>
      <c r="M1134" s="53">
        <v>1.6220163999999999</v>
      </c>
      <c r="N1134" s="53">
        <v>1.6764349000000001</v>
      </c>
      <c r="O1134" s="53">
        <v>1.4610837999999999</v>
      </c>
      <c r="P1134" s="53">
        <v>1.2615197</v>
      </c>
      <c r="Q1134" s="53">
        <v>1.2703466999999999</v>
      </c>
      <c r="R1134" s="53">
        <v>1.3512063000000001</v>
      </c>
      <c r="S1134" s="53">
        <v>1.3704210999999999</v>
      </c>
      <c r="T1134" s="53">
        <v>1.3165686999999999</v>
      </c>
      <c r="U1134" s="53">
        <v>1.2748986</v>
      </c>
      <c r="V1134" s="53">
        <v>1.3445362999999999</v>
      </c>
      <c r="W1134" s="53">
        <v>1.1755974</v>
      </c>
      <c r="X1134" s="53">
        <v>1.1463190000000001</v>
      </c>
      <c r="Y1134" s="53">
        <v>1.0292673999999999</v>
      </c>
      <c r="Z1134" s="53">
        <v>0.77806825999999996</v>
      </c>
      <c r="AA1134" s="53">
        <v>0.69234715999999996</v>
      </c>
      <c r="AB1134" s="53">
        <v>0.61927991999999998</v>
      </c>
      <c r="AC1134" s="53">
        <v>0.87166692000000001</v>
      </c>
      <c r="AD1134" s="53">
        <v>1.0504844</v>
      </c>
      <c r="AE1134" s="53">
        <v>1.1246026</v>
      </c>
      <c r="AF1134" s="53">
        <v>1.1608224</v>
      </c>
      <c r="AG1134" s="53">
        <v>-1.0851637999999999</v>
      </c>
      <c r="AH1134" s="53">
        <v>-1.0367947</v>
      </c>
      <c r="AI1134" s="53">
        <v>-1.0080712999999999</v>
      </c>
      <c r="AJ1134" s="53">
        <v>-0.98061701999999995</v>
      </c>
      <c r="AK1134" s="53">
        <v>-0.96775204000000004</v>
      </c>
      <c r="AL1134" s="53">
        <v>-0.94203716000000004</v>
      </c>
      <c r="AM1134" s="53">
        <v>-1.3124321000000001</v>
      </c>
      <c r="AN1134" s="53">
        <v>-1.8399665000000001</v>
      </c>
      <c r="AO1134" s="53">
        <v>-1.7984072</v>
      </c>
      <c r="AP1134" s="53">
        <v>-1.5369652</v>
      </c>
      <c r="AQ1134" s="53">
        <v>-1.4680148</v>
      </c>
      <c r="AR1134" s="53">
        <v>-1.5021838000000001</v>
      </c>
      <c r="AS1134" s="53">
        <v>-1.4754312999999999</v>
      </c>
      <c r="AT1134" s="53">
        <v>-1.3288994999999999</v>
      </c>
      <c r="AU1134" s="53">
        <v>-1.5126858000000001</v>
      </c>
      <c r="AV1134" s="53">
        <v>-1.4613657</v>
      </c>
      <c r="AW1134" s="53">
        <v>-1.5150835</v>
      </c>
      <c r="AX1134" s="53">
        <v>-1.8274634000000001</v>
      </c>
      <c r="AY1134" s="53">
        <v>-1.9174329999999999</v>
      </c>
      <c r="AZ1134" s="53">
        <v>-1.9772136</v>
      </c>
      <c r="BA1134" s="53">
        <v>-1.5348789</v>
      </c>
      <c r="BB1134" s="53">
        <v>-1.2478648000000001</v>
      </c>
      <c r="BC1134" s="53">
        <v>-1.1154705</v>
      </c>
      <c r="BD1134" s="53">
        <v>-1.0888275999999999</v>
      </c>
      <c r="BE1134" s="53">
        <v>-0.74192670000000005</v>
      </c>
      <c r="BF1134" s="53">
        <v>-0.69903746</v>
      </c>
      <c r="BG1134" s="53">
        <v>-0.68602631999999997</v>
      </c>
      <c r="BH1134" s="53">
        <v>-0.66380013999999998</v>
      </c>
      <c r="BI1134" s="53">
        <v>-0.65227206000000004</v>
      </c>
      <c r="BJ1134" s="53">
        <v>-0.63199642</v>
      </c>
      <c r="BK1134" s="53">
        <v>-0.99528116</v>
      </c>
      <c r="BL1134" s="53">
        <v>-1.3923729</v>
      </c>
      <c r="BM1134" s="53">
        <v>-1.3521643999999999</v>
      </c>
      <c r="BN1134" s="53">
        <v>-1.1684692000000001</v>
      </c>
      <c r="BO1134" s="53">
        <v>-1.1036698</v>
      </c>
      <c r="BP1134" s="53">
        <v>-1.1275937</v>
      </c>
      <c r="BQ1134" s="53">
        <v>-1.1049104000000001</v>
      </c>
      <c r="BR1134" s="53">
        <v>-0.96203903999999996</v>
      </c>
      <c r="BS1134" s="53">
        <v>-1.0951867</v>
      </c>
      <c r="BT1134" s="53">
        <v>-1.0438272</v>
      </c>
      <c r="BU1134" s="53">
        <v>-1.0754969000000001</v>
      </c>
      <c r="BV1134" s="53">
        <v>-1.2969073</v>
      </c>
      <c r="BW1134" s="53">
        <v>-1.3520322</v>
      </c>
      <c r="BX1134" s="53">
        <v>-1.4152214999999999</v>
      </c>
      <c r="BY1134" s="53">
        <v>-1.1144879999999999</v>
      </c>
      <c r="BZ1134" s="53">
        <v>-0.91132848</v>
      </c>
      <c r="CA1134" s="53">
        <v>-0.82125448000000001</v>
      </c>
      <c r="CB1134" s="53">
        <v>-0.79235597999999996</v>
      </c>
      <c r="CC1134" s="53">
        <v>-0.50420189999999998</v>
      </c>
      <c r="CD1134" s="53">
        <v>-0.46510844000000001</v>
      </c>
      <c r="CE1134" s="53">
        <v>-0.46297926</v>
      </c>
      <c r="CF1134" s="53">
        <v>-0.44437419</v>
      </c>
      <c r="CG1134" s="53">
        <v>-0.43377144000000001</v>
      </c>
      <c r="CH1134" s="53">
        <v>-0.41726260999999998</v>
      </c>
      <c r="CI1134" s="53">
        <v>-0.77562355999999999</v>
      </c>
      <c r="CJ1134" s="53">
        <v>-1.0823711</v>
      </c>
      <c r="CK1134" s="53">
        <v>-1.0430980999999999</v>
      </c>
      <c r="CL1134" s="53">
        <v>-0.91325002</v>
      </c>
      <c r="CM1134" s="53">
        <v>-0.85132574000000005</v>
      </c>
      <c r="CN1134" s="53">
        <v>-0.86815328000000003</v>
      </c>
      <c r="CO1134" s="53">
        <v>-0.84828886000000003</v>
      </c>
      <c r="CP1134" s="53">
        <v>-0.70795205999999999</v>
      </c>
      <c r="CQ1134" s="53">
        <v>-0.80602832000000002</v>
      </c>
      <c r="CR1134" s="53">
        <v>-0.75464147999999998</v>
      </c>
      <c r="CS1134" s="53">
        <v>-0.77104039999999996</v>
      </c>
      <c r="CT1134" s="53">
        <v>-0.92944536</v>
      </c>
      <c r="CU1134" s="53">
        <v>-0.96043765999999997</v>
      </c>
      <c r="CV1134" s="53">
        <v>-1.0259868999999999</v>
      </c>
      <c r="CW1134" s="53">
        <v>-0.82332623999999999</v>
      </c>
      <c r="CX1134" s="53">
        <v>-0.67824446000000005</v>
      </c>
      <c r="CY1134" s="53">
        <v>-0.61748133999999999</v>
      </c>
      <c r="CZ1134" s="53">
        <v>-0.58702032000000004</v>
      </c>
      <c r="DA1134" s="53">
        <v>-0.26647694</v>
      </c>
      <c r="DB1134" s="53">
        <v>-0.23117906999999999</v>
      </c>
      <c r="DC1134" s="53">
        <v>-0.23993196</v>
      </c>
      <c r="DD1134" s="53">
        <v>-0.22494807</v>
      </c>
      <c r="DE1134" s="53">
        <v>-0.21527083</v>
      </c>
      <c r="DF1134" s="53">
        <v>-0.20252909999999999</v>
      </c>
      <c r="DG1134" s="53">
        <v>-0.55596630999999996</v>
      </c>
      <c r="DH1134" s="53">
        <v>-0.77236917999999999</v>
      </c>
      <c r="DI1134" s="53">
        <v>-0.73403176000000003</v>
      </c>
      <c r="DJ1134" s="53">
        <v>-0.65803087999999998</v>
      </c>
      <c r="DK1134" s="53">
        <v>-0.59898108000000005</v>
      </c>
      <c r="DL1134" s="53">
        <v>-0.60871348000000003</v>
      </c>
      <c r="DM1134" s="53">
        <v>-0.59166728000000002</v>
      </c>
      <c r="DN1134" s="53">
        <v>-0.45386548999999998</v>
      </c>
      <c r="DO1134" s="53">
        <v>-0.51686955000000001</v>
      </c>
      <c r="DP1134" s="53">
        <v>-0.46545539000000002</v>
      </c>
      <c r="DQ1134" s="53">
        <v>-0.46658372999999997</v>
      </c>
      <c r="DR1134" s="53">
        <v>-0.56198358000000004</v>
      </c>
      <c r="DS1134" s="53">
        <v>-0.56884283000000002</v>
      </c>
      <c r="DT1134" s="53">
        <v>-0.63675241999999999</v>
      </c>
      <c r="DU1134" s="53">
        <v>-0.53216443999999996</v>
      </c>
      <c r="DV1134" s="53">
        <v>-0.44516085</v>
      </c>
      <c r="DW1134" s="53">
        <v>-0.41370784999999999</v>
      </c>
      <c r="DX1134" s="53">
        <v>-0.38168495000000002</v>
      </c>
      <c r="DY1134" s="53">
        <v>7.6760099999999998E-2</v>
      </c>
      <c r="DZ1134" s="53">
        <v>0.10657773</v>
      </c>
      <c r="EA1134" s="53">
        <v>8.2112920000000006E-2</v>
      </c>
      <c r="EB1134" s="53">
        <v>9.1868459999999999E-2</v>
      </c>
      <c r="EC1134" s="53">
        <v>0.10020927</v>
      </c>
      <c r="ED1134" s="53">
        <v>0.10751205</v>
      </c>
      <c r="EE1134" s="53">
        <v>-0.23881574999999999</v>
      </c>
      <c r="EF1134" s="53">
        <v>-0.32477599000000001</v>
      </c>
      <c r="EG1134" s="53">
        <v>-0.28778881000000001</v>
      </c>
      <c r="EH1134" s="53">
        <v>-0.28953461000000003</v>
      </c>
      <c r="EI1134" s="53">
        <v>-0.23463645</v>
      </c>
      <c r="EJ1134" s="53">
        <v>-0.23412297000000001</v>
      </c>
      <c r="EK1134" s="53">
        <v>-0.22114617</v>
      </c>
      <c r="EL1134" s="53">
        <v>-8.7004639999999994E-2</v>
      </c>
      <c r="EM1134" s="53">
        <v>-9.9370410000000006E-2</v>
      </c>
      <c r="EN1134" s="53">
        <v>-4.7916889999999997E-2</v>
      </c>
      <c r="EO1134" s="53">
        <v>-2.6996989999999998E-2</v>
      </c>
      <c r="EP1134" s="53">
        <v>-3.1427190000000001E-2</v>
      </c>
      <c r="EQ1134" s="53">
        <v>-3.4421600000000001E-3</v>
      </c>
      <c r="ER1134" s="53">
        <v>-7.4759560000000003E-2</v>
      </c>
      <c r="ES1134" s="53">
        <v>-0.11177318999999999</v>
      </c>
      <c r="ET1134" s="53">
        <v>-0.10862478</v>
      </c>
      <c r="EU1134" s="53">
        <v>-0.1194916</v>
      </c>
      <c r="EV1134" s="53">
        <v>-8.5213140000000007E-2</v>
      </c>
      <c r="EW1134" s="53">
        <v>87.3</v>
      </c>
      <c r="EX1134" s="53">
        <v>85.3</v>
      </c>
      <c r="EY1134" s="53">
        <v>83.75</v>
      </c>
      <c r="EZ1134" s="53">
        <v>82</v>
      </c>
      <c r="FA1134" s="53">
        <v>80.400000000000006</v>
      </c>
      <c r="FB1134" s="53">
        <v>79</v>
      </c>
      <c r="FC1134" s="53">
        <v>78.7</v>
      </c>
      <c r="FD1134" s="53">
        <v>81.05</v>
      </c>
      <c r="FE1134" s="53">
        <v>84.5</v>
      </c>
      <c r="FF1134" s="53">
        <v>87.7</v>
      </c>
      <c r="FG1134" s="53">
        <v>90.85</v>
      </c>
      <c r="FH1134" s="53">
        <v>93.65</v>
      </c>
      <c r="FI1134" s="53">
        <v>96.5</v>
      </c>
      <c r="FJ1134" s="53">
        <v>98.8</v>
      </c>
      <c r="FK1134" s="53">
        <v>101.15</v>
      </c>
      <c r="FL1134" s="53">
        <v>102.85</v>
      </c>
      <c r="FM1134" s="53">
        <v>103.85</v>
      </c>
      <c r="FN1134" s="53">
        <v>103.9</v>
      </c>
      <c r="FO1134" s="53">
        <v>103.6</v>
      </c>
      <c r="FP1134" s="53">
        <v>102.05</v>
      </c>
      <c r="FQ1134" s="53">
        <v>98.9</v>
      </c>
      <c r="FR1134" s="53">
        <v>95.7</v>
      </c>
      <c r="FS1134" s="53">
        <v>92.4</v>
      </c>
      <c r="FT1134" s="53">
        <v>89.8</v>
      </c>
      <c r="FU1134" s="53">
        <v>104</v>
      </c>
      <c r="FV1134" s="53">
        <v>3736.085</v>
      </c>
      <c r="FW1134" s="53">
        <v>190.99610000000001</v>
      </c>
      <c r="FX1134" s="53">
        <v>1</v>
      </c>
    </row>
    <row r="1135" spans="1:180" x14ac:dyDescent="0.3">
      <c r="A1135" t="s">
        <v>174</v>
      </c>
      <c r="B1135" t="s">
        <v>253</v>
      </c>
      <c r="C1135" t="s">
        <v>0</v>
      </c>
      <c r="D1135" t="s">
        <v>227</v>
      </c>
      <c r="E1135" t="s">
        <v>187</v>
      </c>
      <c r="F1135" t="s">
        <v>232</v>
      </c>
      <c r="G1135" t="s">
        <v>243</v>
      </c>
      <c r="H1135" s="53">
        <v>58</v>
      </c>
      <c r="I1135" s="53">
        <v>1.4594923</v>
      </c>
      <c r="J1135" s="53">
        <v>1.4681093000000001</v>
      </c>
      <c r="K1135" s="53">
        <v>1.4655857999999999</v>
      </c>
      <c r="L1135" s="53">
        <v>1.4489125</v>
      </c>
      <c r="M1135" s="53">
        <v>1.4178500000000001</v>
      </c>
      <c r="N1135" s="53">
        <v>1.5055263000000001</v>
      </c>
      <c r="O1135" s="53">
        <v>1.8269135999999999</v>
      </c>
      <c r="P1135" s="53">
        <v>1.9493579999999999</v>
      </c>
      <c r="Q1135" s="53">
        <v>2.0164366999999999</v>
      </c>
      <c r="R1135" s="53">
        <v>2.0941393000000001</v>
      </c>
      <c r="S1135" s="53">
        <v>2.1893991000000002</v>
      </c>
      <c r="T1135" s="53">
        <v>2.1282021000000002</v>
      </c>
      <c r="U1135" s="53">
        <v>2.0440656000000001</v>
      </c>
      <c r="V1135" s="53">
        <v>2.1314055000000001</v>
      </c>
      <c r="W1135" s="53">
        <v>2.1469233999999999</v>
      </c>
      <c r="X1135" s="53">
        <v>2.0686007000000002</v>
      </c>
      <c r="Y1135" s="53">
        <v>1.4516564999999999</v>
      </c>
      <c r="Z1135" s="53">
        <v>0.90722672000000004</v>
      </c>
      <c r="AA1135" s="53">
        <v>1.0243420999999999</v>
      </c>
      <c r="AB1135" s="53">
        <v>1.0654409</v>
      </c>
      <c r="AC1135" s="53">
        <v>1.545533</v>
      </c>
      <c r="AD1135" s="53">
        <v>1.9780616</v>
      </c>
      <c r="AE1135" s="53">
        <v>1.9144251000000001</v>
      </c>
      <c r="AF1135" s="53">
        <v>1.903654</v>
      </c>
      <c r="AG1135" s="53">
        <v>-1.0872147000000001</v>
      </c>
      <c r="AH1135" s="53">
        <v>-1.1197735</v>
      </c>
      <c r="AI1135" s="53">
        <v>-1.1462817999999999</v>
      </c>
      <c r="AJ1135" s="53">
        <v>-1.1744269000000001</v>
      </c>
      <c r="AK1135" s="53">
        <v>-1.1902383000000001</v>
      </c>
      <c r="AL1135" s="53">
        <v>-1.0755566000000001</v>
      </c>
      <c r="AM1135" s="53">
        <v>-0.97360597999999998</v>
      </c>
      <c r="AN1135" s="53">
        <v>-1.1759871</v>
      </c>
      <c r="AO1135" s="53">
        <v>-1.2603243</v>
      </c>
      <c r="AP1135" s="53">
        <v>-1.2361772</v>
      </c>
      <c r="AQ1135" s="53">
        <v>-1.1578307999999999</v>
      </c>
      <c r="AR1135" s="53">
        <v>-1.203743</v>
      </c>
      <c r="AS1135" s="53">
        <v>-1.2580009000000001</v>
      </c>
      <c r="AT1135" s="53">
        <v>-1.0682237000000001</v>
      </c>
      <c r="AU1135" s="53">
        <v>-0.94126401999999998</v>
      </c>
      <c r="AV1135" s="53">
        <v>-0.91034132000000001</v>
      </c>
      <c r="AW1135" s="53">
        <v>-1.9032456</v>
      </c>
      <c r="AX1135" s="53">
        <v>-2.9255564999999999</v>
      </c>
      <c r="AY1135" s="53">
        <v>-2.6163516000000002</v>
      </c>
      <c r="AZ1135" s="53">
        <v>-2.5141062999999999</v>
      </c>
      <c r="BA1135" s="53">
        <v>-1.4909045000000001</v>
      </c>
      <c r="BB1135" s="53">
        <v>-0.69511608000000003</v>
      </c>
      <c r="BC1135" s="53">
        <v>-0.75402899999999995</v>
      </c>
      <c r="BD1135" s="53">
        <v>-0.75088018000000001</v>
      </c>
      <c r="BE1135" s="53">
        <v>-0.82868542000000001</v>
      </c>
      <c r="BF1135" s="53">
        <v>-0.86057905999999995</v>
      </c>
      <c r="BG1135" s="53">
        <v>-0.88665411999999999</v>
      </c>
      <c r="BH1135" s="53">
        <v>-0.91641565999999997</v>
      </c>
      <c r="BI1135" s="53">
        <v>-0.93519606</v>
      </c>
      <c r="BJ1135" s="53">
        <v>-0.84916292000000004</v>
      </c>
      <c r="BK1135" s="53">
        <v>-0.75225014000000001</v>
      </c>
      <c r="BL1135" s="53">
        <v>-0.91781752000000005</v>
      </c>
      <c r="BM1135" s="53">
        <v>-0.97198372</v>
      </c>
      <c r="BN1135" s="53">
        <v>-0.94600030000000002</v>
      </c>
      <c r="BO1135" s="53">
        <v>-0.86646489999999998</v>
      </c>
      <c r="BP1135" s="53">
        <v>-0.90645763999999995</v>
      </c>
      <c r="BQ1135" s="53">
        <v>-0.95918892</v>
      </c>
      <c r="BR1135" s="53">
        <v>-0.79407335999999995</v>
      </c>
      <c r="BS1135" s="53">
        <v>-0.68687370000000003</v>
      </c>
      <c r="BT1135" s="53">
        <v>-0.63572930000000005</v>
      </c>
      <c r="BU1135" s="53">
        <v>-1.3486514000000001</v>
      </c>
      <c r="BV1135" s="53">
        <v>-2.0656241999999998</v>
      </c>
      <c r="BW1135" s="53">
        <v>-1.8500956</v>
      </c>
      <c r="BX1135" s="53">
        <v>-1.7664416000000001</v>
      </c>
      <c r="BY1135" s="53">
        <v>-1.0778105</v>
      </c>
      <c r="BZ1135" s="53">
        <v>-0.48406974000000003</v>
      </c>
      <c r="CA1135" s="53">
        <v>-0.54195647000000002</v>
      </c>
      <c r="CB1135" s="53">
        <v>-0.53953404000000005</v>
      </c>
      <c r="CC1135" s="53">
        <v>-0.64962958000000004</v>
      </c>
      <c r="CD1135" s="53">
        <v>-0.6810621</v>
      </c>
      <c r="CE1135" s="53">
        <v>-0.70683671999999997</v>
      </c>
      <c r="CF1135" s="53">
        <v>-0.73771766000000005</v>
      </c>
      <c r="CG1135" s="53">
        <v>-0.75855474000000001</v>
      </c>
      <c r="CH1135" s="53">
        <v>-0.69236339999999996</v>
      </c>
      <c r="CI1135" s="53">
        <v>-0.59893989999999997</v>
      </c>
      <c r="CJ1135" s="53">
        <v>-0.73901048000000003</v>
      </c>
      <c r="CK1135" s="53">
        <v>-0.77227928000000001</v>
      </c>
      <c r="CL1135" s="53">
        <v>-0.74502449999999998</v>
      </c>
      <c r="CM1135" s="53">
        <v>-0.66466608000000005</v>
      </c>
      <c r="CN1135" s="53">
        <v>-0.70055880000000004</v>
      </c>
      <c r="CO1135" s="53">
        <v>-0.75223273999999996</v>
      </c>
      <c r="CP1135" s="53">
        <v>-0.60419818000000003</v>
      </c>
      <c r="CQ1135" s="53">
        <v>-0.51068345000000004</v>
      </c>
      <c r="CR1135" s="53">
        <v>-0.44553384000000001</v>
      </c>
      <c r="CS1135" s="53">
        <v>-0.96454116000000001</v>
      </c>
      <c r="CT1135" s="53">
        <v>-1.4700373</v>
      </c>
      <c r="CU1135" s="53">
        <v>-1.3193892</v>
      </c>
      <c r="CV1135" s="53">
        <v>-1.2486107</v>
      </c>
      <c r="CW1135" s="53">
        <v>-0.79170348000000001</v>
      </c>
      <c r="CX1135" s="53">
        <v>-0.33789975999999999</v>
      </c>
      <c r="CY1135" s="53">
        <v>-0.39507569999999997</v>
      </c>
      <c r="CZ1135" s="53">
        <v>-0.39315654</v>
      </c>
      <c r="DA1135" s="53">
        <v>-0.47057291000000001</v>
      </c>
      <c r="DB1135" s="53">
        <v>-0.50154491000000001</v>
      </c>
      <c r="DC1135" s="53">
        <v>-0.52701931999999996</v>
      </c>
      <c r="DD1135" s="53">
        <v>-0.55901977999999997</v>
      </c>
      <c r="DE1135" s="53">
        <v>-0.58191342000000001</v>
      </c>
      <c r="DF1135" s="53">
        <v>-0.53556411000000004</v>
      </c>
      <c r="DG1135" s="53">
        <v>-0.4456292</v>
      </c>
      <c r="DH1135" s="53">
        <v>-0.56020274000000003</v>
      </c>
      <c r="DI1135" s="53">
        <v>-0.57257553999999999</v>
      </c>
      <c r="DJ1135" s="53">
        <v>-0.54404927999999997</v>
      </c>
      <c r="DK1135" s="53">
        <v>-0.46286696999999999</v>
      </c>
      <c r="DL1135" s="53">
        <v>-0.49465973000000002</v>
      </c>
      <c r="DM1135" s="53">
        <v>-0.54527627000000001</v>
      </c>
      <c r="DN1135" s="53">
        <v>-0.41432270999999998</v>
      </c>
      <c r="DO1135" s="53">
        <v>-0.33449325000000002</v>
      </c>
      <c r="DP1135" s="53">
        <v>-0.25533833</v>
      </c>
      <c r="DQ1135" s="53">
        <v>-0.58043036000000003</v>
      </c>
      <c r="DR1135" s="53">
        <v>-0.87445033999999999</v>
      </c>
      <c r="DS1135" s="53">
        <v>-0.78868342000000002</v>
      </c>
      <c r="DT1135" s="53">
        <v>-0.73078027999999995</v>
      </c>
      <c r="DU1135" s="53">
        <v>-0.50559586000000001</v>
      </c>
      <c r="DV1135" s="53">
        <v>-0.19172972999999999</v>
      </c>
      <c r="DW1135" s="53">
        <v>-0.24819488000000001</v>
      </c>
      <c r="DX1135" s="53">
        <v>-0.24677898000000001</v>
      </c>
      <c r="DY1135" s="53">
        <v>-0.21204400000000001</v>
      </c>
      <c r="DZ1135" s="53">
        <v>-0.24235055999999999</v>
      </c>
      <c r="EA1135" s="53">
        <v>-0.26739153999999998</v>
      </c>
      <c r="EB1135" s="53">
        <v>-0.30100840000000001</v>
      </c>
      <c r="EC1135" s="53">
        <v>-0.32687140999999997</v>
      </c>
      <c r="ED1135" s="53">
        <v>-0.30917067999999998</v>
      </c>
      <c r="EE1135" s="53">
        <v>-0.22427324000000001</v>
      </c>
      <c r="EF1135" s="53">
        <v>-0.30203313999999998</v>
      </c>
      <c r="EG1135" s="53">
        <v>-0.28423473999999999</v>
      </c>
      <c r="EH1135" s="53">
        <v>-0.25387261</v>
      </c>
      <c r="EI1135" s="53">
        <v>-0.1715013</v>
      </c>
      <c r="EJ1135" s="53">
        <v>-0.19737429000000001</v>
      </c>
      <c r="EK1135" s="53">
        <v>-0.24646427000000001</v>
      </c>
      <c r="EL1135" s="53">
        <v>-0.14017272</v>
      </c>
      <c r="EM1135" s="53">
        <v>-8.0102519999999997E-2</v>
      </c>
      <c r="EN1135" s="53">
        <v>1.9273849999999999E-2</v>
      </c>
      <c r="EO1135" s="53">
        <v>-2.5836020000000001E-2</v>
      </c>
      <c r="EP1135" s="53">
        <v>-1.451799E-2</v>
      </c>
      <c r="EQ1135" s="53">
        <v>-2.2427490000000001E-2</v>
      </c>
      <c r="ER1135" s="53">
        <v>1.6884630000000001E-2</v>
      </c>
      <c r="ES1135" s="53">
        <v>-9.2502050000000002E-2</v>
      </c>
      <c r="ET1135" s="53">
        <v>1.931656E-2</v>
      </c>
      <c r="EU1135" s="53">
        <v>-3.6122410000000001E-2</v>
      </c>
      <c r="EV1135" s="53">
        <v>-3.5433050000000001E-2</v>
      </c>
      <c r="EW1135" s="53">
        <v>79.977270000000004</v>
      </c>
      <c r="EX1135" s="53">
        <v>77.909090000000006</v>
      </c>
      <c r="EY1135" s="53">
        <v>76.022729999999996</v>
      </c>
      <c r="EZ1135" s="53">
        <v>74.204539999999994</v>
      </c>
      <c r="FA1135" s="53">
        <v>72.659090000000006</v>
      </c>
      <c r="FB1135" s="53">
        <v>71.272729999999996</v>
      </c>
      <c r="FC1135" s="53">
        <v>71.181820000000002</v>
      </c>
      <c r="FD1135" s="53">
        <v>73.545460000000006</v>
      </c>
      <c r="FE1135" s="53">
        <v>76.340909999999994</v>
      </c>
      <c r="FF1135" s="53">
        <v>78.931820000000002</v>
      </c>
      <c r="FG1135" s="53">
        <v>81.75</v>
      </c>
      <c r="FH1135" s="53">
        <v>84.590909999999994</v>
      </c>
      <c r="FI1135" s="53">
        <v>87.204539999999994</v>
      </c>
      <c r="FJ1135" s="53">
        <v>89.659090000000006</v>
      </c>
      <c r="FK1135" s="53">
        <v>91.931820000000002</v>
      </c>
      <c r="FL1135" s="53">
        <v>93.659090000000006</v>
      </c>
      <c r="FM1135" s="53">
        <v>94.659090000000006</v>
      </c>
      <c r="FN1135" s="53">
        <v>95.136359999999996</v>
      </c>
      <c r="FO1135" s="53">
        <v>94.75</v>
      </c>
      <c r="FP1135" s="53">
        <v>93.204539999999994</v>
      </c>
      <c r="FQ1135" s="53">
        <v>90.295460000000006</v>
      </c>
      <c r="FR1135" s="53">
        <v>87.25</v>
      </c>
      <c r="FS1135" s="53">
        <v>84.590909999999994</v>
      </c>
      <c r="FT1135" s="53">
        <v>82.136359999999996</v>
      </c>
      <c r="FU1135" s="53">
        <v>104</v>
      </c>
      <c r="FV1135" s="53">
        <v>3800.0920000000001</v>
      </c>
      <c r="FW1135" s="53">
        <v>191.91919999999999</v>
      </c>
      <c r="FX1135" s="53">
        <v>1</v>
      </c>
    </row>
    <row r="1136" spans="1:180" x14ac:dyDescent="0.3">
      <c r="A1136" t="s">
        <v>174</v>
      </c>
      <c r="B1136" t="s">
        <v>253</v>
      </c>
      <c r="C1136" t="s">
        <v>0</v>
      </c>
      <c r="D1136" t="s">
        <v>227</v>
      </c>
      <c r="E1136" t="s">
        <v>190</v>
      </c>
      <c r="F1136" t="s">
        <v>232</v>
      </c>
      <c r="G1136" t="s">
        <v>243</v>
      </c>
      <c r="H1136" s="53">
        <v>58</v>
      </c>
      <c r="I1136" s="53">
        <v>1.6048450000000001</v>
      </c>
      <c r="J1136" s="53">
        <v>1.6846402</v>
      </c>
      <c r="K1136" s="53">
        <v>1.7153129</v>
      </c>
      <c r="L1136" s="53">
        <v>1.7176688</v>
      </c>
      <c r="M1136" s="53">
        <v>1.6074078999999999</v>
      </c>
      <c r="N1136" s="53">
        <v>1.56592</v>
      </c>
      <c r="O1136" s="53">
        <v>1.9530240999999999</v>
      </c>
      <c r="P1136" s="53">
        <v>2.4519448000000001</v>
      </c>
      <c r="Q1136" s="53">
        <v>2.6193176999999999</v>
      </c>
      <c r="R1136" s="53">
        <v>2.4810067999999998</v>
      </c>
      <c r="S1136" s="53">
        <v>2.3125905000000002</v>
      </c>
      <c r="T1136" s="53">
        <v>2.3290294</v>
      </c>
      <c r="U1136" s="53">
        <v>2.3363252999999999</v>
      </c>
      <c r="V1136" s="53">
        <v>2.1655205</v>
      </c>
      <c r="W1136" s="53">
        <v>2.1943906000000002</v>
      </c>
      <c r="X1136" s="53">
        <v>2.0964372999999998</v>
      </c>
      <c r="Y1136" s="53">
        <v>1.5472288999999999</v>
      </c>
      <c r="Z1136" s="53">
        <v>1.2745256</v>
      </c>
      <c r="AA1136" s="53">
        <v>1.4556363999999999</v>
      </c>
      <c r="AB1136" s="53">
        <v>1.3598123</v>
      </c>
      <c r="AC1136" s="53">
        <v>1.4964672999999999</v>
      </c>
      <c r="AD1136" s="53">
        <v>1.6928981999999999</v>
      </c>
      <c r="AE1136" s="53">
        <v>1.8574447999999999</v>
      </c>
      <c r="AF1136" s="53">
        <v>1.9613408000000001</v>
      </c>
      <c r="AG1136" s="53">
        <v>-0.46833340000000001</v>
      </c>
      <c r="AH1136" s="53">
        <v>-0.3968701</v>
      </c>
      <c r="AI1136" s="53">
        <v>-0.36037384</v>
      </c>
      <c r="AJ1136" s="53">
        <v>-0.35486906000000001</v>
      </c>
      <c r="AK1136" s="53">
        <v>-0.47455083999999997</v>
      </c>
      <c r="AL1136" s="53">
        <v>-0.58311692000000004</v>
      </c>
      <c r="AM1136" s="53">
        <v>-0.61001673999999995</v>
      </c>
      <c r="AN1136" s="53">
        <v>-0.28719668999999998</v>
      </c>
      <c r="AO1136" s="53">
        <v>-6.947478E-2</v>
      </c>
      <c r="AP1136" s="53">
        <v>-0.13503664000000001</v>
      </c>
      <c r="AQ1136" s="53">
        <v>-0.22156882</v>
      </c>
      <c r="AR1136" s="53">
        <v>-0.24687190000000001</v>
      </c>
      <c r="AS1136" s="53">
        <v>-0.22747999999999999</v>
      </c>
      <c r="AT1136" s="53">
        <v>-0.32960263000000001</v>
      </c>
      <c r="AU1136" s="53">
        <v>-0.25373375999999997</v>
      </c>
      <c r="AV1136" s="53">
        <v>-0.19671564</v>
      </c>
      <c r="AW1136" s="53">
        <v>-0.54926476000000002</v>
      </c>
      <c r="AX1136" s="53">
        <v>-0.77332617999999997</v>
      </c>
      <c r="AY1136" s="53">
        <v>-0.39715476999999999</v>
      </c>
      <c r="AZ1136" s="53">
        <v>-0.45611855000000001</v>
      </c>
      <c r="BA1136" s="53">
        <v>-0.31418699</v>
      </c>
      <c r="BB1136" s="53">
        <v>-0.26092396000000001</v>
      </c>
      <c r="BC1136" s="53">
        <v>-0.28328511000000001</v>
      </c>
      <c r="BD1136" s="53">
        <v>-0.34862124</v>
      </c>
      <c r="BE1136" s="53">
        <v>2.3618239999999999E-2</v>
      </c>
      <c r="BF1136" s="53">
        <v>0.10825079</v>
      </c>
      <c r="BG1136" s="53">
        <v>0.14608402000000001</v>
      </c>
      <c r="BH1136" s="53">
        <v>0.15082221000000001</v>
      </c>
      <c r="BI1136" s="53">
        <v>2.8327450000000001E-2</v>
      </c>
      <c r="BJ1136" s="53">
        <v>-7.8972390000000003E-2</v>
      </c>
      <c r="BK1136" s="53">
        <v>-1.5012930000000001E-2</v>
      </c>
      <c r="BL1136" s="53">
        <v>0.23095971000000001</v>
      </c>
      <c r="BM1136" s="53">
        <v>0.32861884000000002</v>
      </c>
      <c r="BN1136" s="53">
        <v>0.21770403999999999</v>
      </c>
      <c r="BO1136" s="53">
        <v>7.9931950000000002E-2</v>
      </c>
      <c r="BP1136" s="53">
        <v>7.3425270000000001E-2</v>
      </c>
      <c r="BQ1136" s="53">
        <v>0.10064571999999999</v>
      </c>
      <c r="BR1136" s="53">
        <v>-2.8842119999999999E-2</v>
      </c>
      <c r="BS1136" s="53">
        <v>6.7786799999999994E-2</v>
      </c>
      <c r="BT1136" s="53">
        <v>0.11452268</v>
      </c>
      <c r="BU1136" s="53">
        <v>-0.26490595</v>
      </c>
      <c r="BV1136" s="53">
        <v>-0.44505685</v>
      </c>
      <c r="BW1136" s="53">
        <v>-0.14898367000000001</v>
      </c>
      <c r="BX1136" s="53">
        <v>-0.19794727000000001</v>
      </c>
      <c r="BY1136" s="53">
        <v>-5.5276890000000002E-2</v>
      </c>
      <c r="BZ1136" s="53">
        <v>7.8699740000000004E-2</v>
      </c>
      <c r="CA1136" s="53">
        <v>0.18785167999999999</v>
      </c>
      <c r="CB1136" s="53">
        <v>0.23965982999999999</v>
      </c>
      <c r="CC1136" s="53">
        <v>0.36434242</v>
      </c>
      <c r="CD1136" s="53">
        <v>0.45809601</v>
      </c>
      <c r="CE1136" s="53">
        <v>0.4968552</v>
      </c>
      <c r="CF1136" s="53">
        <v>0.50106245999999999</v>
      </c>
      <c r="CG1136" s="53">
        <v>0.37661939999999999</v>
      </c>
      <c r="CH1136" s="53">
        <v>0.27019641999999999</v>
      </c>
      <c r="CI1136" s="53">
        <v>0.39708475999999998</v>
      </c>
      <c r="CJ1136" s="53">
        <v>0.58983331999999999</v>
      </c>
      <c r="CK1136" s="53">
        <v>0.60433738000000004</v>
      </c>
      <c r="CL1136" s="53">
        <v>0.46201118000000002</v>
      </c>
      <c r="CM1136" s="53">
        <v>0.28875044999999999</v>
      </c>
      <c r="CN1136" s="53">
        <v>0.29526205</v>
      </c>
      <c r="CO1136" s="53">
        <v>0.32790457000000001</v>
      </c>
      <c r="CP1136" s="53">
        <v>0.17946371999999999</v>
      </c>
      <c r="CQ1136" s="53">
        <v>0.29047089999999998</v>
      </c>
      <c r="CR1136" s="53">
        <v>0.33008536999999999</v>
      </c>
      <c r="CS1136" s="53">
        <v>-6.795988E-2</v>
      </c>
      <c r="CT1136" s="53">
        <v>-0.21769830000000001</v>
      </c>
      <c r="CU1136" s="53">
        <v>2.2898890000000002E-2</v>
      </c>
      <c r="CV1136" s="53">
        <v>-1.913865E-2</v>
      </c>
      <c r="CW1136" s="53">
        <v>0.12404344</v>
      </c>
      <c r="CX1136" s="53">
        <v>0.31392204000000001</v>
      </c>
      <c r="CY1136" s="53">
        <v>0.51415955999999996</v>
      </c>
      <c r="CZ1136" s="53">
        <v>0.64710135999999996</v>
      </c>
      <c r="DA1136" s="53">
        <v>0.70506654000000002</v>
      </c>
      <c r="DB1136" s="53">
        <v>0.80794116000000005</v>
      </c>
      <c r="DC1136" s="53">
        <v>0.84762649999999995</v>
      </c>
      <c r="DD1136" s="53">
        <v>0.85130254000000005</v>
      </c>
      <c r="DE1136" s="53">
        <v>0.72491125999999995</v>
      </c>
      <c r="DF1136" s="53">
        <v>0.61936517999999996</v>
      </c>
      <c r="DG1136" s="53">
        <v>0.80918235999999999</v>
      </c>
      <c r="DH1136" s="53">
        <v>0.94870657999999997</v>
      </c>
      <c r="DI1136" s="53">
        <v>0.88005546000000001</v>
      </c>
      <c r="DJ1136" s="53">
        <v>0.70631820000000001</v>
      </c>
      <c r="DK1136" s="53">
        <v>0.49756888999999999</v>
      </c>
      <c r="DL1136" s="53">
        <v>0.51709894000000001</v>
      </c>
      <c r="DM1136" s="53">
        <v>0.55516346999999999</v>
      </c>
      <c r="DN1136" s="53">
        <v>0.38776949999999999</v>
      </c>
      <c r="DO1136" s="53">
        <v>0.51315506</v>
      </c>
      <c r="DP1136" s="53">
        <v>0.54564805000000005</v>
      </c>
      <c r="DQ1136" s="53">
        <v>0.1289862</v>
      </c>
      <c r="DR1136" s="53">
        <v>9.6602200000000006E-3</v>
      </c>
      <c r="DS1136" s="53">
        <v>0.19478139999999999</v>
      </c>
      <c r="DT1136" s="53">
        <v>0.15967000000000001</v>
      </c>
      <c r="DU1136" s="53">
        <v>0.30336384</v>
      </c>
      <c r="DV1136" s="53">
        <v>0.54914434999999995</v>
      </c>
      <c r="DW1136" s="53">
        <v>0.84046756</v>
      </c>
      <c r="DX1136" s="53">
        <v>1.0545431999999999</v>
      </c>
      <c r="DY1136" s="53">
        <v>1.1970179999999999</v>
      </c>
      <c r="DZ1136" s="53">
        <v>1.313062</v>
      </c>
      <c r="EA1136" s="53">
        <v>1.3540842</v>
      </c>
      <c r="EB1136" s="53">
        <v>1.3569941000000001</v>
      </c>
      <c r="EC1136" s="53">
        <v>1.2277898</v>
      </c>
      <c r="ED1136" s="53">
        <v>1.1235099</v>
      </c>
      <c r="EE1136" s="53">
        <v>1.4041858</v>
      </c>
      <c r="EF1136" s="53">
        <v>1.4668635000000001</v>
      </c>
      <c r="EG1136" s="53">
        <v>1.2781488999999999</v>
      </c>
      <c r="EH1136" s="53">
        <v>1.0590591</v>
      </c>
      <c r="EI1136" s="53">
        <v>0.79906948</v>
      </c>
      <c r="EJ1136" s="53">
        <v>0.83739587999999998</v>
      </c>
      <c r="EK1136" s="53">
        <v>0.88328896000000001</v>
      </c>
      <c r="EL1136" s="53">
        <v>0.68853017999999999</v>
      </c>
      <c r="EM1136" s="53">
        <v>0.83467568000000003</v>
      </c>
      <c r="EN1136" s="53">
        <v>0.85688620000000004</v>
      </c>
      <c r="EO1136" s="53">
        <v>0.41334500000000002</v>
      </c>
      <c r="EP1136" s="53">
        <v>0.33792981</v>
      </c>
      <c r="EQ1136" s="53">
        <v>0.44295250000000003</v>
      </c>
      <c r="ER1136" s="53">
        <v>0.41784127999999998</v>
      </c>
      <c r="ES1136" s="53">
        <v>0.56227397999999995</v>
      </c>
      <c r="ET1136" s="53">
        <v>0.88876822</v>
      </c>
      <c r="EU1136" s="53">
        <v>1.3116045000000001</v>
      </c>
      <c r="EV1136" s="53">
        <v>1.6428239</v>
      </c>
      <c r="EW1136" s="53">
        <v>76.338070000000002</v>
      </c>
      <c r="EX1136" s="53">
        <v>74.789739999999995</v>
      </c>
      <c r="EY1136" s="53">
        <v>73.242320000000007</v>
      </c>
      <c r="EZ1136" s="53">
        <v>71.742549999999994</v>
      </c>
      <c r="FA1136" s="53">
        <v>70.052449999999993</v>
      </c>
      <c r="FB1136" s="53">
        <v>68.814019999999999</v>
      </c>
      <c r="FC1136" s="53">
        <v>68.028400000000005</v>
      </c>
      <c r="FD1136" s="53">
        <v>69.267070000000004</v>
      </c>
      <c r="FE1136" s="53">
        <v>72.766840000000002</v>
      </c>
      <c r="FF1136" s="53">
        <v>76.695369999999997</v>
      </c>
      <c r="FG1136" s="53">
        <v>80.3857</v>
      </c>
      <c r="FH1136" s="53">
        <v>83.743009999999998</v>
      </c>
      <c r="FI1136" s="53">
        <v>86.695830000000001</v>
      </c>
      <c r="FJ1136" s="53">
        <v>89.339209999999994</v>
      </c>
      <c r="FK1136" s="53">
        <v>91.410899999999998</v>
      </c>
      <c r="FL1136" s="53">
        <v>92.839669999999998</v>
      </c>
      <c r="FM1136" s="53">
        <v>93.244619999999998</v>
      </c>
      <c r="FN1136" s="53">
        <v>92.839669999999998</v>
      </c>
      <c r="FO1136" s="53">
        <v>91.125290000000007</v>
      </c>
      <c r="FP1136" s="53">
        <v>88.363029999999995</v>
      </c>
      <c r="FQ1136" s="53">
        <v>85.315160000000006</v>
      </c>
      <c r="FR1136" s="53">
        <v>82.362570000000005</v>
      </c>
      <c r="FS1136" s="53">
        <v>79.863029999999995</v>
      </c>
      <c r="FT1136" s="53">
        <v>77.481899999999996</v>
      </c>
      <c r="FU1136" s="53">
        <v>103.9667</v>
      </c>
      <c r="FV1136" s="53">
        <v>2265.4389999999999</v>
      </c>
      <c r="FW1136" s="53">
        <v>183.61969999999999</v>
      </c>
      <c r="FX1136" s="53">
        <v>1</v>
      </c>
    </row>
    <row r="1137" spans="1:180" x14ac:dyDescent="0.3">
      <c r="A1137" t="s">
        <v>174</v>
      </c>
      <c r="B1137" t="s">
        <v>253</v>
      </c>
      <c r="C1137" t="s">
        <v>0</v>
      </c>
      <c r="D1137" t="s">
        <v>248</v>
      </c>
      <c r="E1137" t="s">
        <v>189</v>
      </c>
      <c r="F1137" t="s">
        <v>232</v>
      </c>
      <c r="G1137" t="s">
        <v>243</v>
      </c>
      <c r="H1137" s="53">
        <v>58</v>
      </c>
      <c r="I1137" s="53">
        <v>0.71290933000000001</v>
      </c>
      <c r="J1137" s="53">
        <v>0.70866777999999997</v>
      </c>
      <c r="K1137" s="53">
        <v>0.85396532000000003</v>
      </c>
      <c r="L1137" s="53">
        <v>0.84293836</v>
      </c>
      <c r="M1137" s="53">
        <v>0.77403087999999998</v>
      </c>
      <c r="N1137" s="53">
        <v>0.70977906000000002</v>
      </c>
      <c r="O1137" s="53">
        <v>0.47946436999999997</v>
      </c>
      <c r="P1137" s="53">
        <v>0.44418197999999998</v>
      </c>
      <c r="Q1137" s="53">
        <v>0.53015329</v>
      </c>
      <c r="R1137" s="53">
        <v>0.43900414999999998</v>
      </c>
      <c r="S1137" s="53">
        <v>0.35502316</v>
      </c>
      <c r="T1137" s="53">
        <v>0.38969317999999997</v>
      </c>
      <c r="U1137" s="53">
        <v>0.49052485000000001</v>
      </c>
      <c r="V1137" s="53">
        <v>0.51787300999999997</v>
      </c>
      <c r="W1137" s="53">
        <v>0.57603344000000001</v>
      </c>
      <c r="X1137" s="53">
        <v>0.73313391999999999</v>
      </c>
      <c r="Y1137" s="53">
        <v>0.63263906000000003</v>
      </c>
      <c r="Z1137" s="53">
        <v>0.54663289000000004</v>
      </c>
      <c r="AA1137" s="53">
        <v>0.54492328000000001</v>
      </c>
      <c r="AB1137" s="53">
        <v>0.60049951999999995</v>
      </c>
      <c r="AC1137" s="53">
        <v>0.67350063999999998</v>
      </c>
      <c r="AD1137" s="53">
        <v>0.73624098000000004</v>
      </c>
      <c r="AE1137" s="53">
        <v>0.65994081999999998</v>
      </c>
      <c r="AF1137" s="53">
        <v>0.66975094000000002</v>
      </c>
      <c r="AG1137" s="53">
        <v>-2.1009579</v>
      </c>
      <c r="AH1137" s="53">
        <v>-2.1017796</v>
      </c>
      <c r="AI1137" s="53">
        <v>-1.7918485</v>
      </c>
      <c r="AJ1137" s="53">
        <v>-1.7654916</v>
      </c>
      <c r="AK1137" s="53">
        <v>-1.7153494</v>
      </c>
      <c r="AL1137" s="53">
        <v>-1.8118491999999999</v>
      </c>
      <c r="AM1137" s="53">
        <v>-2.4086900999999998</v>
      </c>
      <c r="AN1137" s="53">
        <v>-2.5669152999999998</v>
      </c>
      <c r="AO1137" s="53">
        <v>-2.2824276000000001</v>
      </c>
      <c r="AP1137" s="53">
        <v>-2.3706363000000001</v>
      </c>
      <c r="AQ1137" s="53">
        <v>-2.5106250999999999</v>
      </c>
      <c r="AR1137" s="53">
        <v>-2.4441264</v>
      </c>
      <c r="AS1137" s="53">
        <v>-2.2253132999999998</v>
      </c>
      <c r="AT1137" s="53">
        <v>-2.1033252999999998</v>
      </c>
      <c r="AU1137" s="53">
        <v>-1.9576311</v>
      </c>
      <c r="AV1137" s="53">
        <v>-1.6433685</v>
      </c>
      <c r="AW1137" s="53">
        <v>-1.7155819999999999</v>
      </c>
      <c r="AX1137" s="53">
        <v>-1.7596069000000001</v>
      </c>
      <c r="AY1137" s="53">
        <v>-1.7131622</v>
      </c>
      <c r="AZ1137" s="53">
        <v>-1.5102777000000001</v>
      </c>
      <c r="BA1137" s="53">
        <v>-1.2856999</v>
      </c>
      <c r="BB1137" s="53">
        <v>-1.1417834</v>
      </c>
      <c r="BC1137" s="53">
        <v>-1.1990566</v>
      </c>
      <c r="BD1137" s="53">
        <v>-1.1748254</v>
      </c>
      <c r="BE1137" s="53">
        <v>-1.5178634</v>
      </c>
      <c r="BF1137" s="53">
        <v>-1.5173032</v>
      </c>
      <c r="BG1137" s="53">
        <v>-1.3084207999999999</v>
      </c>
      <c r="BH1137" s="53">
        <v>-1.2869516000000001</v>
      </c>
      <c r="BI1137" s="53">
        <v>-1.2458197</v>
      </c>
      <c r="BJ1137" s="53">
        <v>-1.3503605999999999</v>
      </c>
      <c r="BK1137" s="53">
        <v>-1.8168280000000001</v>
      </c>
      <c r="BL1137" s="53">
        <v>-1.9267269</v>
      </c>
      <c r="BM1137" s="53">
        <v>-1.7468167000000001</v>
      </c>
      <c r="BN1137" s="53">
        <v>-1.8420787999999999</v>
      </c>
      <c r="BO1137" s="53">
        <v>-1.9524389</v>
      </c>
      <c r="BP1137" s="53">
        <v>-1.8768271999999999</v>
      </c>
      <c r="BQ1137" s="53">
        <v>-1.6836582</v>
      </c>
      <c r="BR1137" s="53">
        <v>-1.5895538</v>
      </c>
      <c r="BS1137" s="53">
        <v>-1.4570319</v>
      </c>
      <c r="BT1137" s="53">
        <v>-1.2057498</v>
      </c>
      <c r="BU1137" s="53">
        <v>-1.2433367</v>
      </c>
      <c r="BV1137" s="53">
        <v>-1.2569186000000001</v>
      </c>
      <c r="BW1137" s="53">
        <v>-1.2132794</v>
      </c>
      <c r="BX1137" s="53">
        <v>-1.0645667999999999</v>
      </c>
      <c r="BY1137" s="53">
        <v>-0.91288404000000001</v>
      </c>
      <c r="BZ1137" s="53">
        <v>-0.81879643999999996</v>
      </c>
      <c r="CA1137" s="53">
        <v>-0.87907990000000003</v>
      </c>
      <c r="CB1137" s="53">
        <v>-0.85698074000000002</v>
      </c>
      <c r="CC1137" s="53">
        <v>-1.1140147</v>
      </c>
      <c r="CD1137" s="53">
        <v>-1.1124963000000001</v>
      </c>
      <c r="CE1137" s="53">
        <v>-0.97360018000000004</v>
      </c>
      <c r="CF1137" s="53">
        <v>-0.95551693999999998</v>
      </c>
      <c r="CG1137" s="53">
        <v>-0.92062471999999995</v>
      </c>
      <c r="CH1137" s="53">
        <v>-1.0307354</v>
      </c>
      <c r="CI1137" s="53">
        <v>-1.406906</v>
      </c>
      <c r="CJ1137" s="53">
        <v>-1.4833343000000001</v>
      </c>
      <c r="CK1137" s="53">
        <v>-1.3758545</v>
      </c>
      <c r="CL1137" s="53">
        <v>-1.476002</v>
      </c>
      <c r="CM1137" s="53">
        <v>-1.5658411000000001</v>
      </c>
      <c r="CN1137" s="53">
        <v>-1.4839178</v>
      </c>
      <c r="CO1137" s="53">
        <v>-1.3085096000000001</v>
      </c>
      <c r="CP1137" s="53">
        <v>-1.2337168000000001</v>
      </c>
      <c r="CQ1137" s="53">
        <v>-1.1103183999999999</v>
      </c>
      <c r="CR1137" s="53">
        <v>-0.90265631999999996</v>
      </c>
      <c r="CS1137" s="53">
        <v>-0.91626079999999999</v>
      </c>
      <c r="CT1137" s="53">
        <v>-0.90875792</v>
      </c>
      <c r="CU1137" s="53">
        <v>-0.86706172000000004</v>
      </c>
      <c r="CV1137" s="53">
        <v>-0.75586933999999995</v>
      </c>
      <c r="CW1137" s="53">
        <v>-0.65467326000000003</v>
      </c>
      <c r="CX1137" s="53">
        <v>-0.59509624000000005</v>
      </c>
      <c r="CY1137" s="53">
        <v>-0.65746422000000004</v>
      </c>
      <c r="CZ1137" s="53">
        <v>-0.63684231999999996</v>
      </c>
      <c r="DA1137" s="53">
        <v>-0.71016535999999997</v>
      </c>
      <c r="DB1137" s="53">
        <v>-0.70768931999999996</v>
      </c>
      <c r="DC1137" s="53">
        <v>-0.63878009999999996</v>
      </c>
      <c r="DD1137" s="53">
        <v>-0.62408174000000005</v>
      </c>
      <c r="DE1137" s="53">
        <v>-0.59542974000000004</v>
      </c>
      <c r="DF1137" s="53">
        <v>-0.71111016000000005</v>
      </c>
      <c r="DG1137" s="53">
        <v>-0.99698346000000004</v>
      </c>
      <c r="DH1137" s="53">
        <v>-1.0399423000000001</v>
      </c>
      <c r="DI1137" s="53">
        <v>-1.0048918</v>
      </c>
      <c r="DJ1137" s="53">
        <v>-1.1099245</v>
      </c>
      <c r="DK1137" s="53">
        <v>-1.1792431999999999</v>
      </c>
      <c r="DL1137" s="53">
        <v>-1.0910078000000001</v>
      </c>
      <c r="DM1137" s="53">
        <v>-0.93336094000000003</v>
      </c>
      <c r="DN1137" s="53">
        <v>-0.87787987999999995</v>
      </c>
      <c r="DO1137" s="53">
        <v>-0.76360479999999997</v>
      </c>
      <c r="DP1137" s="53">
        <v>-0.59956282000000005</v>
      </c>
      <c r="DQ1137" s="53">
        <v>-0.58918429999999999</v>
      </c>
      <c r="DR1137" s="53">
        <v>-0.56059742999999995</v>
      </c>
      <c r="DS1137" s="53">
        <v>-0.52084470000000005</v>
      </c>
      <c r="DT1137" s="53">
        <v>-0.44717124000000003</v>
      </c>
      <c r="DU1137" s="53">
        <v>-0.39646202000000003</v>
      </c>
      <c r="DV1137" s="53">
        <v>-0.37139655999999999</v>
      </c>
      <c r="DW1137" s="53">
        <v>-0.43584924000000003</v>
      </c>
      <c r="DX1137" s="53">
        <v>-0.41670390000000002</v>
      </c>
      <c r="DY1137" s="53">
        <v>-0.12707156</v>
      </c>
      <c r="DZ1137" s="53">
        <v>-0.12321242</v>
      </c>
      <c r="EA1137" s="53">
        <v>-0.1553523</v>
      </c>
      <c r="EB1137" s="53">
        <v>-0.14554207</v>
      </c>
      <c r="EC1137" s="53">
        <v>-0.12590013999999999</v>
      </c>
      <c r="ED1137" s="53">
        <v>-0.2496215</v>
      </c>
      <c r="EE1137" s="53">
        <v>-0.40512118000000003</v>
      </c>
      <c r="EF1137" s="53">
        <v>-0.3997541</v>
      </c>
      <c r="EG1137" s="53">
        <v>-0.46928124999999998</v>
      </c>
      <c r="EH1137" s="53">
        <v>-0.58136706000000005</v>
      </c>
      <c r="EI1137" s="53">
        <v>-0.62105703999999995</v>
      </c>
      <c r="EJ1137" s="53">
        <v>-0.52370874000000001</v>
      </c>
      <c r="EK1137" s="53">
        <v>-0.39170572999999997</v>
      </c>
      <c r="EL1137" s="53">
        <v>-0.36410817000000001</v>
      </c>
      <c r="EM1137" s="53">
        <v>-0.26300570000000001</v>
      </c>
      <c r="EN1137" s="53">
        <v>-0.16194417999999999</v>
      </c>
      <c r="EO1137" s="53">
        <v>-0.11693879</v>
      </c>
      <c r="EP1137" s="53">
        <v>-5.7908960000000002E-2</v>
      </c>
      <c r="EQ1137" s="53">
        <v>-2.0961830000000001E-2</v>
      </c>
      <c r="ER1137" s="53">
        <v>-1.4605200000000001E-3</v>
      </c>
      <c r="ES1137" s="53">
        <v>-2.364637E-2</v>
      </c>
      <c r="ET1137" s="53">
        <v>-4.8409389999999997E-2</v>
      </c>
      <c r="EU1137" s="53">
        <v>-0.11587211</v>
      </c>
      <c r="EV1137" s="53">
        <v>-9.8859199999999994E-2</v>
      </c>
      <c r="EW1137" s="53">
        <v>83.111109999999996</v>
      </c>
      <c r="EX1137" s="53">
        <v>81.333340000000007</v>
      </c>
      <c r="EY1137" s="53">
        <v>79.55556</v>
      </c>
      <c r="EZ1137" s="53">
        <v>77.611109999999996</v>
      </c>
      <c r="FA1137" s="53">
        <v>75.833340000000007</v>
      </c>
      <c r="FB1137" s="53">
        <v>74.55556</v>
      </c>
      <c r="FC1137" s="53">
        <v>73.666659999999993</v>
      </c>
      <c r="FD1137" s="53">
        <v>75.44444</v>
      </c>
      <c r="FE1137" s="53">
        <v>79.388890000000004</v>
      </c>
      <c r="FF1137" s="53">
        <v>83.277780000000007</v>
      </c>
      <c r="FG1137" s="53">
        <v>86.94444</v>
      </c>
      <c r="FH1137" s="53">
        <v>90.44444</v>
      </c>
      <c r="FI1137" s="53">
        <v>93.611109999999996</v>
      </c>
      <c r="FJ1137" s="53">
        <v>96.05556</v>
      </c>
      <c r="FK1137" s="53">
        <v>98.277780000000007</v>
      </c>
      <c r="FL1137" s="53">
        <v>99.888890000000004</v>
      </c>
      <c r="FM1137" s="53">
        <v>100.66670000000001</v>
      </c>
      <c r="FN1137" s="53">
        <v>100.66670000000001</v>
      </c>
      <c r="FO1137" s="53">
        <v>99.666659999999993</v>
      </c>
      <c r="FP1137" s="53">
        <v>97.44444</v>
      </c>
      <c r="FQ1137" s="53">
        <v>94.277780000000007</v>
      </c>
      <c r="FR1137" s="53">
        <v>91</v>
      </c>
      <c r="FS1137" s="53">
        <v>88.5</v>
      </c>
      <c r="FT1137" s="53">
        <v>86.111109999999996</v>
      </c>
      <c r="FU1137" s="53">
        <v>103.96769999999999</v>
      </c>
      <c r="FV1137" s="53">
        <v>3419.2469999999998</v>
      </c>
      <c r="FW1137" s="53">
        <v>187.3466</v>
      </c>
      <c r="FX1137" s="53">
        <v>1</v>
      </c>
    </row>
    <row r="1138" spans="1:180" x14ac:dyDescent="0.3">
      <c r="A1138" t="s">
        <v>174</v>
      </c>
      <c r="B1138" t="s">
        <v>253</v>
      </c>
      <c r="C1138" t="s">
        <v>0</v>
      </c>
      <c r="D1138" t="s">
        <v>248</v>
      </c>
      <c r="E1138" t="s">
        <v>189</v>
      </c>
      <c r="F1138" t="s">
        <v>233</v>
      </c>
      <c r="G1138" t="s">
        <v>243</v>
      </c>
      <c r="H1138" s="53">
        <v>25</v>
      </c>
      <c r="I1138" s="53">
        <v>0</v>
      </c>
      <c r="J1138" s="53">
        <v>0</v>
      </c>
      <c r="K1138" s="53">
        <v>0</v>
      </c>
      <c r="L1138" s="53">
        <v>0</v>
      </c>
      <c r="M1138" s="53">
        <v>0</v>
      </c>
      <c r="N1138" s="53">
        <v>0</v>
      </c>
      <c r="O1138" s="53">
        <v>0</v>
      </c>
      <c r="P1138" s="53">
        <v>0</v>
      </c>
      <c r="Q1138" s="53">
        <v>0</v>
      </c>
      <c r="R1138" s="53">
        <v>0</v>
      </c>
      <c r="S1138" s="53">
        <v>0</v>
      </c>
      <c r="T1138" s="53">
        <v>0</v>
      </c>
      <c r="U1138" s="53">
        <v>0</v>
      </c>
      <c r="V1138" s="53">
        <v>0</v>
      </c>
      <c r="W1138" s="53">
        <v>0</v>
      </c>
      <c r="X1138" s="53">
        <v>0</v>
      </c>
      <c r="Y1138" s="53">
        <v>0</v>
      </c>
      <c r="Z1138" s="53">
        <v>0</v>
      </c>
      <c r="AA1138" s="53">
        <v>0</v>
      </c>
      <c r="AB1138" s="53">
        <v>0</v>
      </c>
      <c r="AC1138" s="53">
        <v>0</v>
      </c>
      <c r="AD1138" s="53">
        <v>0</v>
      </c>
      <c r="AE1138" s="53">
        <v>0</v>
      </c>
      <c r="AF1138" s="53">
        <v>0</v>
      </c>
      <c r="AG1138" s="53">
        <v>0</v>
      </c>
      <c r="AH1138" s="53">
        <v>0</v>
      </c>
      <c r="AI1138" s="53">
        <v>0</v>
      </c>
      <c r="AJ1138" s="53">
        <v>0</v>
      </c>
      <c r="AK1138" s="53">
        <v>0</v>
      </c>
      <c r="AL1138" s="53">
        <v>0</v>
      </c>
      <c r="AM1138" s="53">
        <v>0</v>
      </c>
      <c r="AN1138" s="53">
        <v>0</v>
      </c>
      <c r="AO1138" s="53">
        <v>0</v>
      </c>
      <c r="AP1138" s="53">
        <v>0</v>
      </c>
      <c r="AQ1138" s="53">
        <v>0</v>
      </c>
      <c r="AR1138" s="53">
        <v>0</v>
      </c>
      <c r="AS1138" s="53">
        <v>0</v>
      </c>
      <c r="AT1138" s="53">
        <v>0</v>
      </c>
      <c r="AU1138" s="53">
        <v>0</v>
      </c>
      <c r="AV1138" s="53">
        <v>0</v>
      </c>
      <c r="AW1138" s="53">
        <v>0</v>
      </c>
      <c r="AX1138" s="53">
        <v>0</v>
      </c>
      <c r="AY1138" s="53">
        <v>0</v>
      </c>
      <c r="AZ1138" s="53">
        <v>0</v>
      </c>
      <c r="BA1138" s="53">
        <v>0</v>
      </c>
      <c r="BB1138" s="53">
        <v>0</v>
      </c>
      <c r="BC1138" s="53">
        <v>0</v>
      </c>
      <c r="BD1138" s="53">
        <v>0</v>
      </c>
      <c r="BE1138" s="53">
        <v>0</v>
      </c>
      <c r="BF1138" s="53">
        <v>0</v>
      </c>
      <c r="BG1138" s="53">
        <v>0</v>
      </c>
      <c r="BH1138" s="53">
        <v>0</v>
      </c>
      <c r="BI1138" s="53">
        <v>0</v>
      </c>
      <c r="BJ1138" s="53">
        <v>0</v>
      </c>
      <c r="BK1138" s="53">
        <v>0</v>
      </c>
      <c r="BL1138" s="53">
        <v>0</v>
      </c>
      <c r="BM1138" s="53">
        <v>0</v>
      </c>
      <c r="BN1138" s="53">
        <v>0</v>
      </c>
      <c r="BO1138" s="53">
        <v>0</v>
      </c>
      <c r="BP1138" s="53">
        <v>0</v>
      </c>
      <c r="BQ1138" s="53">
        <v>0</v>
      </c>
      <c r="BR1138" s="53">
        <v>0</v>
      </c>
      <c r="BS1138" s="53">
        <v>0</v>
      </c>
      <c r="BT1138" s="53">
        <v>0</v>
      </c>
      <c r="BU1138" s="53">
        <v>0</v>
      </c>
      <c r="BV1138" s="53">
        <v>0</v>
      </c>
      <c r="BW1138" s="53">
        <v>0</v>
      </c>
      <c r="BX1138" s="53">
        <v>0</v>
      </c>
      <c r="BY1138" s="53">
        <v>0</v>
      </c>
      <c r="BZ1138" s="53">
        <v>0</v>
      </c>
      <c r="CA1138" s="53">
        <v>0</v>
      </c>
      <c r="CB1138" s="53">
        <v>0</v>
      </c>
      <c r="CC1138" s="53">
        <v>0</v>
      </c>
      <c r="CD1138" s="53">
        <v>0</v>
      </c>
      <c r="CE1138" s="53">
        <v>0</v>
      </c>
      <c r="CF1138" s="53">
        <v>0</v>
      </c>
      <c r="CG1138" s="53">
        <v>0</v>
      </c>
      <c r="CH1138" s="53">
        <v>0</v>
      </c>
      <c r="CI1138" s="53">
        <v>0</v>
      </c>
      <c r="CJ1138" s="53">
        <v>0</v>
      </c>
      <c r="CK1138" s="53">
        <v>0</v>
      </c>
      <c r="CL1138" s="53">
        <v>0</v>
      </c>
      <c r="CM1138" s="53">
        <v>0</v>
      </c>
      <c r="CN1138" s="53">
        <v>0</v>
      </c>
      <c r="CO1138" s="53">
        <v>0</v>
      </c>
      <c r="CP1138" s="53">
        <v>0</v>
      </c>
      <c r="CQ1138" s="53">
        <v>0</v>
      </c>
      <c r="CR1138" s="53">
        <v>0</v>
      </c>
      <c r="CS1138" s="53">
        <v>0</v>
      </c>
      <c r="CT1138" s="53">
        <v>0</v>
      </c>
      <c r="CU1138" s="53">
        <v>0</v>
      </c>
      <c r="CV1138" s="53">
        <v>0</v>
      </c>
      <c r="CW1138" s="53">
        <v>0</v>
      </c>
      <c r="CX1138" s="53">
        <v>0</v>
      </c>
      <c r="CY1138" s="53">
        <v>0</v>
      </c>
      <c r="CZ1138" s="53">
        <v>0</v>
      </c>
      <c r="DA1138" s="53">
        <v>0</v>
      </c>
      <c r="DB1138" s="53">
        <v>0</v>
      </c>
      <c r="DC1138" s="53">
        <v>0</v>
      </c>
      <c r="DD1138" s="53">
        <v>0</v>
      </c>
      <c r="DE1138" s="53">
        <v>0</v>
      </c>
      <c r="DF1138" s="53">
        <v>0</v>
      </c>
      <c r="DG1138" s="53">
        <v>0</v>
      </c>
      <c r="DH1138" s="53">
        <v>0</v>
      </c>
      <c r="DI1138" s="53">
        <v>0</v>
      </c>
      <c r="DJ1138" s="53">
        <v>0</v>
      </c>
      <c r="DK1138" s="53">
        <v>0</v>
      </c>
      <c r="DL1138" s="53">
        <v>0</v>
      </c>
      <c r="DM1138" s="53">
        <v>0</v>
      </c>
      <c r="DN1138" s="53">
        <v>0</v>
      </c>
      <c r="DO1138" s="53">
        <v>0</v>
      </c>
      <c r="DP1138" s="53">
        <v>0</v>
      </c>
      <c r="DQ1138" s="53">
        <v>0</v>
      </c>
      <c r="DR1138" s="53">
        <v>0</v>
      </c>
      <c r="DS1138" s="53">
        <v>0</v>
      </c>
      <c r="DT1138" s="53">
        <v>0</v>
      </c>
      <c r="DU1138" s="53">
        <v>0</v>
      </c>
      <c r="DV1138" s="53">
        <v>0</v>
      </c>
      <c r="DW1138" s="53">
        <v>0</v>
      </c>
      <c r="DX1138" s="53">
        <v>0</v>
      </c>
      <c r="DY1138" s="53">
        <v>0</v>
      </c>
      <c r="DZ1138" s="53">
        <v>0</v>
      </c>
      <c r="EA1138" s="53">
        <v>0</v>
      </c>
      <c r="EB1138" s="53">
        <v>0</v>
      </c>
      <c r="EC1138" s="53">
        <v>0</v>
      </c>
      <c r="ED1138" s="53">
        <v>0</v>
      </c>
      <c r="EE1138" s="53">
        <v>0</v>
      </c>
      <c r="EF1138" s="53">
        <v>0</v>
      </c>
      <c r="EG1138" s="53">
        <v>0</v>
      </c>
      <c r="EH1138" s="53">
        <v>0</v>
      </c>
      <c r="EI1138" s="53">
        <v>0</v>
      </c>
      <c r="EJ1138" s="53">
        <v>0</v>
      </c>
      <c r="EK1138" s="53">
        <v>0</v>
      </c>
      <c r="EL1138" s="53">
        <v>0</v>
      </c>
      <c r="EM1138" s="53">
        <v>0</v>
      </c>
      <c r="EN1138" s="53">
        <v>0</v>
      </c>
      <c r="EO1138" s="53">
        <v>0</v>
      </c>
      <c r="EP1138" s="53">
        <v>0</v>
      </c>
      <c r="EQ1138" s="53">
        <v>0</v>
      </c>
      <c r="ER1138" s="53">
        <v>0</v>
      </c>
      <c r="ES1138" s="53">
        <v>0</v>
      </c>
      <c r="ET1138" s="53">
        <v>0</v>
      </c>
      <c r="EU1138" s="53">
        <v>0</v>
      </c>
      <c r="EV1138" s="53">
        <v>0</v>
      </c>
      <c r="EW1138" s="53">
        <v>61.816870000000002</v>
      </c>
      <c r="EX1138" s="53">
        <v>60.641979999999997</v>
      </c>
      <c r="EY1138" s="53">
        <v>59.646090000000001</v>
      </c>
      <c r="EZ1138" s="53">
        <v>58.707819999999998</v>
      </c>
      <c r="FA1138" s="53">
        <v>58.144030000000001</v>
      </c>
      <c r="FB1138" s="53">
        <v>57.516460000000002</v>
      </c>
      <c r="FC1138" s="53">
        <v>56.91769</v>
      </c>
      <c r="FD1138" s="53">
        <v>58.014400000000002</v>
      </c>
      <c r="FE1138" s="53">
        <v>60.816870000000002</v>
      </c>
      <c r="FF1138" s="53">
        <v>64.796300000000002</v>
      </c>
      <c r="FG1138" s="53">
        <v>69.539090000000002</v>
      </c>
      <c r="FH1138" s="53">
        <v>74.940330000000003</v>
      </c>
      <c r="FI1138" s="53">
        <v>80.434160000000006</v>
      </c>
      <c r="FJ1138" s="53">
        <v>84.405349999999999</v>
      </c>
      <c r="FK1138" s="53">
        <v>86.026750000000007</v>
      </c>
      <c r="FL1138" s="53">
        <v>85.740740000000002</v>
      </c>
      <c r="FM1138" s="53">
        <v>83.985600000000005</v>
      </c>
      <c r="FN1138" s="53">
        <v>81.160489999999996</v>
      </c>
      <c r="FO1138" s="53">
        <v>77.99794</v>
      </c>
      <c r="FP1138" s="53">
        <v>73.395070000000004</v>
      </c>
      <c r="FQ1138" s="53">
        <v>69.078190000000006</v>
      </c>
      <c r="FR1138" s="53">
        <v>65.777780000000007</v>
      </c>
      <c r="FS1138" s="53">
        <v>63.329219999999999</v>
      </c>
      <c r="FT1138" s="53">
        <v>61.72634</v>
      </c>
      <c r="FU1138" s="53">
        <v>27</v>
      </c>
      <c r="FV1138" s="53">
        <v>405.3854</v>
      </c>
      <c r="FW1138" s="53">
        <v>77.98451</v>
      </c>
      <c r="FX1138" s="53">
        <v>0</v>
      </c>
    </row>
    <row r="1139" spans="1:180" x14ac:dyDescent="0.3">
      <c r="A1139" t="s">
        <v>174</v>
      </c>
      <c r="B1139" t="s">
        <v>253</v>
      </c>
      <c r="C1139" t="s">
        <v>0</v>
      </c>
      <c r="D1139" t="s">
        <v>248</v>
      </c>
      <c r="E1139" t="s">
        <v>187</v>
      </c>
      <c r="F1139" t="s">
        <v>233</v>
      </c>
      <c r="G1139" t="s">
        <v>243</v>
      </c>
      <c r="H1139" s="53">
        <v>25</v>
      </c>
      <c r="I1139" s="53">
        <v>0</v>
      </c>
      <c r="J1139" s="53">
        <v>0</v>
      </c>
      <c r="K1139" s="53">
        <v>0</v>
      </c>
      <c r="L1139" s="53">
        <v>0</v>
      </c>
      <c r="M1139" s="53">
        <v>0</v>
      </c>
      <c r="N1139" s="53">
        <v>0</v>
      </c>
      <c r="O1139" s="53">
        <v>0</v>
      </c>
      <c r="P1139" s="53">
        <v>0</v>
      </c>
      <c r="Q1139" s="53">
        <v>0</v>
      </c>
      <c r="R1139" s="53">
        <v>0</v>
      </c>
      <c r="S1139" s="53">
        <v>0</v>
      </c>
      <c r="T1139" s="53">
        <v>0</v>
      </c>
      <c r="U1139" s="53">
        <v>0</v>
      </c>
      <c r="V1139" s="53">
        <v>0</v>
      </c>
      <c r="W1139" s="53">
        <v>0</v>
      </c>
      <c r="X1139" s="53">
        <v>0</v>
      </c>
      <c r="Y1139" s="53">
        <v>0</v>
      </c>
      <c r="Z1139" s="53">
        <v>0</v>
      </c>
      <c r="AA1139" s="53">
        <v>0</v>
      </c>
      <c r="AB1139" s="53">
        <v>0</v>
      </c>
      <c r="AC1139" s="53">
        <v>0</v>
      </c>
      <c r="AD1139" s="53">
        <v>0</v>
      </c>
      <c r="AE1139" s="53">
        <v>0</v>
      </c>
      <c r="AF1139" s="53">
        <v>0</v>
      </c>
      <c r="AG1139" s="53">
        <v>0</v>
      </c>
      <c r="AH1139" s="53">
        <v>0</v>
      </c>
      <c r="AI1139" s="53">
        <v>0</v>
      </c>
      <c r="AJ1139" s="53">
        <v>0</v>
      </c>
      <c r="AK1139" s="53">
        <v>0</v>
      </c>
      <c r="AL1139" s="53">
        <v>0</v>
      </c>
      <c r="AM1139" s="53">
        <v>0</v>
      </c>
      <c r="AN1139" s="53">
        <v>0</v>
      </c>
      <c r="AO1139" s="53">
        <v>0</v>
      </c>
      <c r="AP1139" s="53">
        <v>0</v>
      </c>
      <c r="AQ1139" s="53">
        <v>0</v>
      </c>
      <c r="AR1139" s="53">
        <v>0</v>
      </c>
      <c r="AS1139" s="53">
        <v>0</v>
      </c>
      <c r="AT1139" s="53">
        <v>0</v>
      </c>
      <c r="AU1139" s="53">
        <v>0</v>
      </c>
      <c r="AV1139" s="53">
        <v>0</v>
      </c>
      <c r="AW1139" s="53">
        <v>0</v>
      </c>
      <c r="AX1139" s="53">
        <v>0</v>
      </c>
      <c r="AY1139" s="53">
        <v>0</v>
      </c>
      <c r="AZ1139" s="53">
        <v>0</v>
      </c>
      <c r="BA1139" s="53">
        <v>0</v>
      </c>
      <c r="BB1139" s="53">
        <v>0</v>
      </c>
      <c r="BC1139" s="53">
        <v>0</v>
      </c>
      <c r="BD1139" s="53">
        <v>0</v>
      </c>
      <c r="BE1139" s="53">
        <v>0</v>
      </c>
      <c r="BF1139" s="53">
        <v>0</v>
      </c>
      <c r="BG1139" s="53">
        <v>0</v>
      </c>
      <c r="BH1139" s="53">
        <v>0</v>
      </c>
      <c r="BI1139" s="53">
        <v>0</v>
      </c>
      <c r="BJ1139" s="53">
        <v>0</v>
      </c>
      <c r="BK1139" s="53">
        <v>0</v>
      </c>
      <c r="BL1139" s="53">
        <v>0</v>
      </c>
      <c r="BM1139" s="53">
        <v>0</v>
      </c>
      <c r="BN1139" s="53">
        <v>0</v>
      </c>
      <c r="BO1139" s="53">
        <v>0</v>
      </c>
      <c r="BP1139" s="53">
        <v>0</v>
      </c>
      <c r="BQ1139" s="53">
        <v>0</v>
      </c>
      <c r="BR1139" s="53">
        <v>0</v>
      </c>
      <c r="BS1139" s="53">
        <v>0</v>
      </c>
      <c r="BT1139" s="53">
        <v>0</v>
      </c>
      <c r="BU1139" s="53">
        <v>0</v>
      </c>
      <c r="BV1139" s="53">
        <v>0</v>
      </c>
      <c r="BW1139" s="53">
        <v>0</v>
      </c>
      <c r="BX1139" s="53">
        <v>0</v>
      </c>
      <c r="BY1139" s="53">
        <v>0</v>
      </c>
      <c r="BZ1139" s="53">
        <v>0</v>
      </c>
      <c r="CA1139" s="53">
        <v>0</v>
      </c>
      <c r="CB1139" s="53">
        <v>0</v>
      </c>
      <c r="CC1139" s="53">
        <v>0</v>
      </c>
      <c r="CD1139" s="53">
        <v>0</v>
      </c>
      <c r="CE1139" s="53">
        <v>0</v>
      </c>
      <c r="CF1139" s="53">
        <v>0</v>
      </c>
      <c r="CG1139" s="53">
        <v>0</v>
      </c>
      <c r="CH1139" s="53">
        <v>0</v>
      </c>
      <c r="CI1139" s="53">
        <v>0</v>
      </c>
      <c r="CJ1139" s="53">
        <v>0</v>
      </c>
      <c r="CK1139" s="53">
        <v>0</v>
      </c>
      <c r="CL1139" s="53">
        <v>0</v>
      </c>
      <c r="CM1139" s="53">
        <v>0</v>
      </c>
      <c r="CN1139" s="53">
        <v>0</v>
      </c>
      <c r="CO1139" s="53">
        <v>0</v>
      </c>
      <c r="CP1139" s="53">
        <v>0</v>
      </c>
      <c r="CQ1139" s="53">
        <v>0</v>
      </c>
      <c r="CR1139" s="53">
        <v>0</v>
      </c>
      <c r="CS1139" s="53">
        <v>0</v>
      </c>
      <c r="CT1139" s="53">
        <v>0</v>
      </c>
      <c r="CU1139" s="53">
        <v>0</v>
      </c>
      <c r="CV1139" s="53">
        <v>0</v>
      </c>
      <c r="CW1139" s="53">
        <v>0</v>
      </c>
      <c r="CX1139" s="53">
        <v>0</v>
      </c>
      <c r="CY1139" s="53">
        <v>0</v>
      </c>
      <c r="CZ1139" s="53">
        <v>0</v>
      </c>
      <c r="DA1139" s="53">
        <v>0</v>
      </c>
      <c r="DB1139" s="53">
        <v>0</v>
      </c>
      <c r="DC1139" s="53">
        <v>0</v>
      </c>
      <c r="DD1139" s="53">
        <v>0</v>
      </c>
      <c r="DE1139" s="53">
        <v>0</v>
      </c>
      <c r="DF1139" s="53">
        <v>0</v>
      </c>
      <c r="DG1139" s="53">
        <v>0</v>
      </c>
      <c r="DH1139" s="53">
        <v>0</v>
      </c>
      <c r="DI1139" s="53">
        <v>0</v>
      </c>
      <c r="DJ1139" s="53">
        <v>0</v>
      </c>
      <c r="DK1139" s="53">
        <v>0</v>
      </c>
      <c r="DL1139" s="53">
        <v>0</v>
      </c>
      <c r="DM1139" s="53">
        <v>0</v>
      </c>
      <c r="DN1139" s="53">
        <v>0</v>
      </c>
      <c r="DO1139" s="53">
        <v>0</v>
      </c>
      <c r="DP1139" s="53">
        <v>0</v>
      </c>
      <c r="DQ1139" s="53">
        <v>0</v>
      </c>
      <c r="DR1139" s="53">
        <v>0</v>
      </c>
      <c r="DS1139" s="53">
        <v>0</v>
      </c>
      <c r="DT1139" s="53">
        <v>0</v>
      </c>
      <c r="DU1139" s="53">
        <v>0</v>
      </c>
      <c r="DV1139" s="53">
        <v>0</v>
      </c>
      <c r="DW1139" s="53">
        <v>0</v>
      </c>
      <c r="DX1139" s="53">
        <v>0</v>
      </c>
      <c r="DY1139" s="53">
        <v>0</v>
      </c>
      <c r="DZ1139" s="53">
        <v>0</v>
      </c>
      <c r="EA1139" s="53">
        <v>0</v>
      </c>
      <c r="EB1139" s="53">
        <v>0</v>
      </c>
      <c r="EC1139" s="53">
        <v>0</v>
      </c>
      <c r="ED1139" s="53">
        <v>0</v>
      </c>
      <c r="EE1139" s="53">
        <v>0</v>
      </c>
      <c r="EF1139" s="53">
        <v>0</v>
      </c>
      <c r="EG1139" s="53">
        <v>0</v>
      </c>
      <c r="EH1139" s="53">
        <v>0</v>
      </c>
      <c r="EI1139" s="53">
        <v>0</v>
      </c>
      <c r="EJ1139" s="53">
        <v>0</v>
      </c>
      <c r="EK1139" s="53">
        <v>0</v>
      </c>
      <c r="EL1139" s="53">
        <v>0</v>
      </c>
      <c r="EM1139" s="53">
        <v>0</v>
      </c>
      <c r="EN1139" s="53">
        <v>0</v>
      </c>
      <c r="EO1139" s="53">
        <v>0</v>
      </c>
      <c r="EP1139" s="53">
        <v>0</v>
      </c>
      <c r="EQ1139" s="53">
        <v>0</v>
      </c>
      <c r="ER1139" s="53">
        <v>0</v>
      </c>
      <c r="ES1139" s="53">
        <v>0</v>
      </c>
      <c r="ET1139" s="53">
        <v>0</v>
      </c>
      <c r="EU1139" s="53">
        <v>0</v>
      </c>
      <c r="EV1139" s="53">
        <v>0</v>
      </c>
      <c r="EW1139" s="53">
        <v>60.701390000000004</v>
      </c>
      <c r="EX1139" s="53">
        <v>59.814819999999997</v>
      </c>
      <c r="EY1139" s="53">
        <v>58.682870000000001</v>
      </c>
      <c r="EZ1139" s="53">
        <v>57.893520000000002</v>
      </c>
      <c r="FA1139" s="53">
        <v>57.11806</v>
      </c>
      <c r="FB1139" s="53">
        <v>56.817129999999999</v>
      </c>
      <c r="FC1139" s="53">
        <v>56.942129999999999</v>
      </c>
      <c r="FD1139" s="53">
        <v>59.782409999999999</v>
      </c>
      <c r="FE1139" s="53">
        <v>63.615740000000002</v>
      </c>
      <c r="FF1139" s="53">
        <v>67.905090000000001</v>
      </c>
      <c r="FG1139" s="53">
        <v>72.38194</v>
      </c>
      <c r="FH1139" s="53">
        <v>77.136570000000006</v>
      </c>
      <c r="FI1139" s="53">
        <v>81.041659999999993</v>
      </c>
      <c r="FJ1139" s="53">
        <v>83.719909999999999</v>
      </c>
      <c r="FK1139" s="53">
        <v>84.789349999999999</v>
      </c>
      <c r="FL1139" s="53">
        <v>84.335650000000001</v>
      </c>
      <c r="FM1139" s="53">
        <v>83.217590000000001</v>
      </c>
      <c r="FN1139" s="53">
        <v>81.458340000000007</v>
      </c>
      <c r="FO1139" s="53">
        <v>78.657409999999999</v>
      </c>
      <c r="FP1139" s="53">
        <v>74.75694</v>
      </c>
      <c r="FQ1139" s="53">
        <v>70.115740000000002</v>
      </c>
      <c r="FR1139" s="53">
        <v>66.442130000000006</v>
      </c>
      <c r="FS1139" s="53">
        <v>64.166659999999993</v>
      </c>
      <c r="FT1139" s="53">
        <v>62.74306</v>
      </c>
      <c r="FU1139" s="53">
        <v>27</v>
      </c>
      <c r="FV1139" s="53">
        <v>394.50330000000002</v>
      </c>
      <c r="FW1139" s="53">
        <v>78.402000000000001</v>
      </c>
      <c r="FX1139" s="53">
        <v>0</v>
      </c>
    </row>
    <row r="1140" spans="1:180" x14ac:dyDescent="0.3">
      <c r="A1140" t="s">
        <v>174</v>
      </c>
      <c r="B1140" t="s">
        <v>253</v>
      </c>
      <c r="C1140" t="s">
        <v>0</v>
      </c>
      <c r="D1140" t="s">
        <v>227</v>
      </c>
      <c r="E1140" t="s">
        <v>187</v>
      </c>
      <c r="F1140" t="s">
        <v>233</v>
      </c>
      <c r="G1140" t="s">
        <v>243</v>
      </c>
      <c r="H1140" s="53">
        <v>25</v>
      </c>
      <c r="I1140" s="53">
        <v>0</v>
      </c>
      <c r="J1140" s="53">
        <v>0</v>
      </c>
      <c r="K1140" s="53">
        <v>0</v>
      </c>
      <c r="L1140" s="53">
        <v>0</v>
      </c>
      <c r="M1140" s="53">
        <v>0</v>
      </c>
      <c r="N1140" s="53">
        <v>0</v>
      </c>
      <c r="O1140" s="53">
        <v>0</v>
      </c>
      <c r="P1140" s="53">
        <v>0</v>
      </c>
      <c r="Q1140" s="53">
        <v>0</v>
      </c>
      <c r="R1140" s="53">
        <v>0</v>
      </c>
      <c r="S1140" s="53">
        <v>0</v>
      </c>
      <c r="T1140" s="53">
        <v>0</v>
      </c>
      <c r="U1140" s="53">
        <v>0</v>
      </c>
      <c r="V1140" s="53">
        <v>0</v>
      </c>
      <c r="W1140" s="53">
        <v>0</v>
      </c>
      <c r="X1140" s="53">
        <v>0</v>
      </c>
      <c r="Y1140" s="53">
        <v>0</v>
      </c>
      <c r="Z1140" s="53">
        <v>0</v>
      </c>
      <c r="AA1140" s="53">
        <v>0</v>
      </c>
      <c r="AB1140" s="53">
        <v>0</v>
      </c>
      <c r="AC1140" s="53">
        <v>0</v>
      </c>
      <c r="AD1140" s="53">
        <v>0</v>
      </c>
      <c r="AE1140" s="53">
        <v>0</v>
      </c>
      <c r="AF1140" s="53">
        <v>0</v>
      </c>
      <c r="AG1140" s="53">
        <v>0</v>
      </c>
      <c r="AH1140" s="53">
        <v>0</v>
      </c>
      <c r="AI1140" s="53">
        <v>0</v>
      </c>
      <c r="AJ1140" s="53">
        <v>0</v>
      </c>
      <c r="AK1140" s="53">
        <v>0</v>
      </c>
      <c r="AL1140" s="53">
        <v>0</v>
      </c>
      <c r="AM1140" s="53">
        <v>0</v>
      </c>
      <c r="AN1140" s="53">
        <v>0</v>
      </c>
      <c r="AO1140" s="53">
        <v>0</v>
      </c>
      <c r="AP1140" s="53">
        <v>0</v>
      </c>
      <c r="AQ1140" s="53">
        <v>0</v>
      </c>
      <c r="AR1140" s="53">
        <v>0</v>
      </c>
      <c r="AS1140" s="53">
        <v>0</v>
      </c>
      <c r="AT1140" s="53">
        <v>0</v>
      </c>
      <c r="AU1140" s="53">
        <v>0</v>
      </c>
      <c r="AV1140" s="53">
        <v>0</v>
      </c>
      <c r="AW1140" s="53">
        <v>0</v>
      </c>
      <c r="AX1140" s="53">
        <v>0</v>
      </c>
      <c r="AY1140" s="53">
        <v>0</v>
      </c>
      <c r="AZ1140" s="53">
        <v>0</v>
      </c>
      <c r="BA1140" s="53">
        <v>0</v>
      </c>
      <c r="BB1140" s="53">
        <v>0</v>
      </c>
      <c r="BC1140" s="53">
        <v>0</v>
      </c>
      <c r="BD1140" s="53">
        <v>0</v>
      </c>
      <c r="BE1140" s="53">
        <v>0</v>
      </c>
      <c r="BF1140" s="53">
        <v>0</v>
      </c>
      <c r="BG1140" s="53">
        <v>0</v>
      </c>
      <c r="BH1140" s="53">
        <v>0</v>
      </c>
      <c r="BI1140" s="53">
        <v>0</v>
      </c>
      <c r="BJ1140" s="53">
        <v>0</v>
      </c>
      <c r="BK1140" s="53">
        <v>0</v>
      </c>
      <c r="BL1140" s="53">
        <v>0</v>
      </c>
      <c r="BM1140" s="53">
        <v>0</v>
      </c>
      <c r="BN1140" s="53">
        <v>0</v>
      </c>
      <c r="BO1140" s="53">
        <v>0</v>
      </c>
      <c r="BP1140" s="53">
        <v>0</v>
      </c>
      <c r="BQ1140" s="53">
        <v>0</v>
      </c>
      <c r="BR1140" s="53">
        <v>0</v>
      </c>
      <c r="BS1140" s="53">
        <v>0</v>
      </c>
      <c r="BT1140" s="53">
        <v>0</v>
      </c>
      <c r="BU1140" s="53">
        <v>0</v>
      </c>
      <c r="BV1140" s="53">
        <v>0</v>
      </c>
      <c r="BW1140" s="53">
        <v>0</v>
      </c>
      <c r="BX1140" s="53">
        <v>0</v>
      </c>
      <c r="BY1140" s="53">
        <v>0</v>
      </c>
      <c r="BZ1140" s="53">
        <v>0</v>
      </c>
      <c r="CA1140" s="53">
        <v>0</v>
      </c>
      <c r="CB1140" s="53">
        <v>0</v>
      </c>
      <c r="CC1140" s="53">
        <v>0</v>
      </c>
      <c r="CD1140" s="53">
        <v>0</v>
      </c>
      <c r="CE1140" s="53">
        <v>0</v>
      </c>
      <c r="CF1140" s="53">
        <v>0</v>
      </c>
      <c r="CG1140" s="53">
        <v>0</v>
      </c>
      <c r="CH1140" s="53">
        <v>0</v>
      </c>
      <c r="CI1140" s="53">
        <v>0</v>
      </c>
      <c r="CJ1140" s="53">
        <v>0</v>
      </c>
      <c r="CK1140" s="53">
        <v>0</v>
      </c>
      <c r="CL1140" s="53">
        <v>0</v>
      </c>
      <c r="CM1140" s="53">
        <v>0</v>
      </c>
      <c r="CN1140" s="53">
        <v>0</v>
      </c>
      <c r="CO1140" s="53">
        <v>0</v>
      </c>
      <c r="CP1140" s="53">
        <v>0</v>
      </c>
      <c r="CQ1140" s="53">
        <v>0</v>
      </c>
      <c r="CR1140" s="53">
        <v>0</v>
      </c>
      <c r="CS1140" s="53">
        <v>0</v>
      </c>
      <c r="CT1140" s="53">
        <v>0</v>
      </c>
      <c r="CU1140" s="53">
        <v>0</v>
      </c>
      <c r="CV1140" s="53">
        <v>0</v>
      </c>
      <c r="CW1140" s="53">
        <v>0</v>
      </c>
      <c r="CX1140" s="53">
        <v>0</v>
      </c>
      <c r="CY1140" s="53">
        <v>0</v>
      </c>
      <c r="CZ1140" s="53">
        <v>0</v>
      </c>
      <c r="DA1140" s="53">
        <v>0</v>
      </c>
      <c r="DB1140" s="53">
        <v>0</v>
      </c>
      <c r="DC1140" s="53">
        <v>0</v>
      </c>
      <c r="DD1140" s="53">
        <v>0</v>
      </c>
      <c r="DE1140" s="53">
        <v>0</v>
      </c>
      <c r="DF1140" s="53">
        <v>0</v>
      </c>
      <c r="DG1140" s="53">
        <v>0</v>
      </c>
      <c r="DH1140" s="53">
        <v>0</v>
      </c>
      <c r="DI1140" s="53">
        <v>0</v>
      </c>
      <c r="DJ1140" s="53">
        <v>0</v>
      </c>
      <c r="DK1140" s="53">
        <v>0</v>
      </c>
      <c r="DL1140" s="53">
        <v>0</v>
      </c>
      <c r="DM1140" s="53">
        <v>0</v>
      </c>
      <c r="DN1140" s="53">
        <v>0</v>
      </c>
      <c r="DO1140" s="53">
        <v>0</v>
      </c>
      <c r="DP1140" s="53">
        <v>0</v>
      </c>
      <c r="DQ1140" s="53">
        <v>0</v>
      </c>
      <c r="DR1140" s="53">
        <v>0</v>
      </c>
      <c r="DS1140" s="53">
        <v>0</v>
      </c>
      <c r="DT1140" s="53">
        <v>0</v>
      </c>
      <c r="DU1140" s="53">
        <v>0</v>
      </c>
      <c r="DV1140" s="53">
        <v>0</v>
      </c>
      <c r="DW1140" s="53">
        <v>0</v>
      </c>
      <c r="DX1140" s="53">
        <v>0</v>
      </c>
      <c r="DY1140" s="53">
        <v>0</v>
      </c>
      <c r="DZ1140" s="53">
        <v>0</v>
      </c>
      <c r="EA1140" s="53">
        <v>0</v>
      </c>
      <c r="EB1140" s="53">
        <v>0</v>
      </c>
      <c r="EC1140" s="53">
        <v>0</v>
      </c>
      <c r="ED1140" s="53">
        <v>0</v>
      </c>
      <c r="EE1140" s="53">
        <v>0</v>
      </c>
      <c r="EF1140" s="53">
        <v>0</v>
      </c>
      <c r="EG1140" s="53">
        <v>0</v>
      </c>
      <c r="EH1140" s="53">
        <v>0</v>
      </c>
      <c r="EI1140" s="53">
        <v>0</v>
      </c>
      <c r="EJ1140" s="53">
        <v>0</v>
      </c>
      <c r="EK1140" s="53">
        <v>0</v>
      </c>
      <c r="EL1140" s="53">
        <v>0</v>
      </c>
      <c r="EM1140" s="53">
        <v>0</v>
      </c>
      <c r="EN1140" s="53">
        <v>0</v>
      </c>
      <c r="EO1140" s="53">
        <v>0</v>
      </c>
      <c r="EP1140" s="53">
        <v>0</v>
      </c>
      <c r="EQ1140" s="53">
        <v>0</v>
      </c>
      <c r="ER1140" s="53">
        <v>0</v>
      </c>
      <c r="ES1140" s="53">
        <v>0</v>
      </c>
      <c r="ET1140" s="53">
        <v>0</v>
      </c>
      <c r="EU1140" s="53">
        <v>0</v>
      </c>
      <c r="EV1140" s="53">
        <v>0</v>
      </c>
      <c r="EW1140" s="53">
        <v>59.781140000000001</v>
      </c>
      <c r="EX1140" s="53">
        <v>58.457909999999998</v>
      </c>
      <c r="EY1140" s="53">
        <v>57.268520000000002</v>
      </c>
      <c r="EZ1140" s="53">
        <v>56.292090000000002</v>
      </c>
      <c r="FA1140" s="53">
        <v>55.505890000000001</v>
      </c>
      <c r="FB1140" s="53">
        <v>54.784509999999997</v>
      </c>
      <c r="FC1140" s="53">
        <v>55.281140000000001</v>
      </c>
      <c r="FD1140" s="53">
        <v>58.460439999999998</v>
      </c>
      <c r="FE1140" s="53">
        <v>61.928449999999998</v>
      </c>
      <c r="FF1140" s="53">
        <v>66.043769999999995</v>
      </c>
      <c r="FG1140" s="53">
        <v>70.361109999999996</v>
      </c>
      <c r="FH1140" s="53">
        <v>74.705389999999994</v>
      </c>
      <c r="FI1140" s="53">
        <v>78.297129999999996</v>
      </c>
      <c r="FJ1140" s="53">
        <v>80.63973</v>
      </c>
      <c r="FK1140" s="53">
        <v>81.621219999999994</v>
      </c>
      <c r="FL1140" s="53">
        <v>81.489900000000006</v>
      </c>
      <c r="FM1140" s="53">
        <v>80.185190000000006</v>
      </c>
      <c r="FN1140" s="53">
        <v>78.47475</v>
      </c>
      <c r="FO1140" s="53">
        <v>75.902360000000002</v>
      </c>
      <c r="FP1140" s="53">
        <v>72.287880000000001</v>
      </c>
      <c r="FQ1140" s="53">
        <v>68</v>
      </c>
      <c r="FR1140" s="53">
        <v>64.590069999999997</v>
      </c>
      <c r="FS1140" s="53">
        <v>62.515149999999998</v>
      </c>
      <c r="FT1140" s="53">
        <v>60.986530000000002</v>
      </c>
      <c r="FU1140" s="53">
        <v>27</v>
      </c>
      <c r="FV1140" s="53">
        <v>394.50330000000002</v>
      </c>
      <c r="FW1140" s="53">
        <v>78.402000000000001</v>
      </c>
      <c r="FX1140" s="53">
        <v>0</v>
      </c>
    </row>
    <row r="1141" spans="1:180" x14ac:dyDescent="0.3">
      <c r="A1141" t="s">
        <v>174</v>
      </c>
      <c r="B1141" t="s">
        <v>253</v>
      </c>
      <c r="C1141" t="s">
        <v>0</v>
      </c>
      <c r="D1141" t="s">
        <v>227</v>
      </c>
      <c r="E1141" t="s">
        <v>190</v>
      </c>
      <c r="F1141" t="s">
        <v>233</v>
      </c>
      <c r="G1141" t="s">
        <v>243</v>
      </c>
      <c r="H1141" s="53">
        <v>25</v>
      </c>
      <c r="I1141" s="53">
        <v>0</v>
      </c>
      <c r="J1141" s="53">
        <v>0</v>
      </c>
      <c r="K1141" s="53">
        <v>0</v>
      </c>
      <c r="L1141" s="53">
        <v>0</v>
      </c>
      <c r="M1141" s="53">
        <v>0</v>
      </c>
      <c r="N1141" s="53">
        <v>0</v>
      </c>
      <c r="O1141" s="53">
        <v>0</v>
      </c>
      <c r="P1141" s="53">
        <v>0</v>
      </c>
      <c r="Q1141" s="53">
        <v>0</v>
      </c>
      <c r="R1141" s="53">
        <v>0</v>
      </c>
      <c r="S1141" s="53">
        <v>0</v>
      </c>
      <c r="T1141" s="53">
        <v>0</v>
      </c>
      <c r="U1141" s="53">
        <v>0</v>
      </c>
      <c r="V1141" s="53">
        <v>0</v>
      </c>
      <c r="W1141" s="53">
        <v>0</v>
      </c>
      <c r="X1141" s="53">
        <v>0</v>
      </c>
      <c r="Y1141" s="53">
        <v>0</v>
      </c>
      <c r="Z1141" s="53">
        <v>0</v>
      </c>
      <c r="AA1141" s="53">
        <v>0</v>
      </c>
      <c r="AB1141" s="53">
        <v>0</v>
      </c>
      <c r="AC1141" s="53">
        <v>0</v>
      </c>
      <c r="AD1141" s="53">
        <v>0</v>
      </c>
      <c r="AE1141" s="53">
        <v>0</v>
      </c>
      <c r="AF1141" s="53">
        <v>0</v>
      </c>
      <c r="AG1141" s="53">
        <v>0</v>
      </c>
      <c r="AH1141" s="53">
        <v>0</v>
      </c>
      <c r="AI1141" s="53">
        <v>0</v>
      </c>
      <c r="AJ1141" s="53">
        <v>0</v>
      </c>
      <c r="AK1141" s="53">
        <v>0</v>
      </c>
      <c r="AL1141" s="53">
        <v>0</v>
      </c>
      <c r="AM1141" s="53">
        <v>0</v>
      </c>
      <c r="AN1141" s="53">
        <v>0</v>
      </c>
      <c r="AO1141" s="53">
        <v>0</v>
      </c>
      <c r="AP1141" s="53">
        <v>0</v>
      </c>
      <c r="AQ1141" s="53">
        <v>0</v>
      </c>
      <c r="AR1141" s="53">
        <v>0</v>
      </c>
      <c r="AS1141" s="53">
        <v>0</v>
      </c>
      <c r="AT1141" s="53">
        <v>0</v>
      </c>
      <c r="AU1141" s="53">
        <v>0</v>
      </c>
      <c r="AV1141" s="53">
        <v>0</v>
      </c>
      <c r="AW1141" s="53">
        <v>0</v>
      </c>
      <c r="AX1141" s="53">
        <v>0</v>
      </c>
      <c r="AY1141" s="53">
        <v>0</v>
      </c>
      <c r="AZ1141" s="53">
        <v>0</v>
      </c>
      <c r="BA1141" s="53">
        <v>0</v>
      </c>
      <c r="BB1141" s="53">
        <v>0</v>
      </c>
      <c r="BC1141" s="53">
        <v>0</v>
      </c>
      <c r="BD1141" s="53">
        <v>0</v>
      </c>
      <c r="BE1141" s="53">
        <v>0</v>
      </c>
      <c r="BF1141" s="53">
        <v>0</v>
      </c>
      <c r="BG1141" s="53">
        <v>0</v>
      </c>
      <c r="BH1141" s="53">
        <v>0</v>
      </c>
      <c r="BI1141" s="53">
        <v>0</v>
      </c>
      <c r="BJ1141" s="53">
        <v>0</v>
      </c>
      <c r="BK1141" s="53">
        <v>0</v>
      </c>
      <c r="BL1141" s="53">
        <v>0</v>
      </c>
      <c r="BM1141" s="53">
        <v>0</v>
      </c>
      <c r="BN1141" s="53">
        <v>0</v>
      </c>
      <c r="BO1141" s="53">
        <v>0</v>
      </c>
      <c r="BP1141" s="53">
        <v>0</v>
      </c>
      <c r="BQ1141" s="53">
        <v>0</v>
      </c>
      <c r="BR1141" s="53">
        <v>0</v>
      </c>
      <c r="BS1141" s="53">
        <v>0</v>
      </c>
      <c r="BT1141" s="53">
        <v>0</v>
      </c>
      <c r="BU1141" s="53">
        <v>0</v>
      </c>
      <c r="BV1141" s="53">
        <v>0</v>
      </c>
      <c r="BW1141" s="53">
        <v>0</v>
      </c>
      <c r="BX1141" s="53">
        <v>0</v>
      </c>
      <c r="BY1141" s="53">
        <v>0</v>
      </c>
      <c r="BZ1141" s="53">
        <v>0</v>
      </c>
      <c r="CA1141" s="53">
        <v>0</v>
      </c>
      <c r="CB1141" s="53">
        <v>0</v>
      </c>
      <c r="CC1141" s="53">
        <v>0</v>
      </c>
      <c r="CD1141" s="53">
        <v>0</v>
      </c>
      <c r="CE1141" s="53">
        <v>0</v>
      </c>
      <c r="CF1141" s="53">
        <v>0</v>
      </c>
      <c r="CG1141" s="53">
        <v>0</v>
      </c>
      <c r="CH1141" s="53">
        <v>0</v>
      </c>
      <c r="CI1141" s="53">
        <v>0</v>
      </c>
      <c r="CJ1141" s="53">
        <v>0</v>
      </c>
      <c r="CK1141" s="53">
        <v>0</v>
      </c>
      <c r="CL1141" s="53">
        <v>0</v>
      </c>
      <c r="CM1141" s="53">
        <v>0</v>
      </c>
      <c r="CN1141" s="53">
        <v>0</v>
      </c>
      <c r="CO1141" s="53">
        <v>0</v>
      </c>
      <c r="CP1141" s="53">
        <v>0</v>
      </c>
      <c r="CQ1141" s="53">
        <v>0</v>
      </c>
      <c r="CR1141" s="53">
        <v>0</v>
      </c>
      <c r="CS1141" s="53">
        <v>0</v>
      </c>
      <c r="CT1141" s="53">
        <v>0</v>
      </c>
      <c r="CU1141" s="53">
        <v>0</v>
      </c>
      <c r="CV1141" s="53">
        <v>0</v>
      </c>
      <c r="CW1141" s="53">
        <v>0</v>
      </c>
      <c r="CX1141" s="53">
        <v>0</v>
      </c>
      <c r="CY1141" s="53">
        <v>0</v>
      </c>
      <c r="CZ1141" s="53">
        <v>0</v>
      </c>
      <c r="DA1141" s="53">
        <v>0</v>
      </c>
      <c r="DB1141" s="53">
        <v>0</v>
      </c>
      <c r="DC1141" s="53">
        <v>0</v>
      </c>
      <c r="DD1141" s="53">
        <v>0</v>
      </c>
      <c r="DE1141" s="53">
        <v>0</v>
      </c>
      <c r="DF1141" s="53">
        <v>0</v>
      </c>
      <c r="DG1141" s="53">
        <v>0</v>
      </c>
      <c r="DH1141" s="53">
        <v>0</v>
      </c>
      <c r="DI1141" s="53">
        <v>0</v>
      </c>
      <c r="DJ1141" s="53">
        <v>0</v>
      </c>
      <c r="DK1141" s="53">
        <v>0</v>
      </c>
      <c r="DL1141" s="53">
        <v>0</v>
      </c>
      <c r="DM1141" s="53">
        <v>0</v>
      </c>
      <c r="DN1141" s="53">
        <v>0</v>
      </c>
      <c r="DO1141" s="53">
        <v>0</v>
      </c>
      <c r="DP1141" s="53">
        <v>0</v>
      </c>
      <c r="DQ1141" s="53">
        <v>0</v>
      </c>
      <c r="DR1141" s="53">
        <v>0</v>
      </c>
      <c r="DS1141" s="53">
        <v>0</v>
      </c>
      <c r="DT1141" s="53">
        <v>0</v>
      </c>
      <c r="DU1141" s="53">
        <v>0</v>
      </c>
      <c r="DV1141" s="53">
        <v>0</v>
      </c>
      <c r="DW1141" s="53">
        <v>0</v>
      </c>
      <c r="DX1141" s="53">
        <v>0</v>
      </c>
      <c r="DY1141" s="53">
        <v>0</v>
      </c>
      <c r="DZ1141" s="53">
        <v>0</v>
      </c>
      <c r="EA1141" s="53">
        <v>0</v>
      </c>
      <c r="EB1141" s="53">
        <v>0</v>
      </c>
      <c r="EC1141" s="53">
        <v>0</v>
      </c>
      <c r="ED1141" s="53">
        <v>0</v>
      </c>
      <c r="EE1141" s="53">
        <v>0</v>
      </c>
      <c r="EF1141" s="53">
        <v>0</v>
      </c>
      <c r="EG1141" s="53">
        <v>0</v>
      </c>
      <c r="EH1141" s="53">
        <v>0</v>
      </c>
      <c r="EI1141" s="53">
        <v>0</v>
      </c>
      <c r="EJ1141" s="53">
        <v>0</v>
      </c>
      <c r="EK1141" s="53">
        <v>0</v>
      </c>
      <c r="EL1141" s="53">
        <v>0</v>
      </c>
      <c r="EM1141" s="53">
        <v>0</v>
      </c>
      <c r="EN1141" s="53">
        <v>0</v>
      </c>
      <c r="EO1141" s="53">
        <v>0</v>
      </c>
      <c r="EP1141" s="53">
        <v>0</v>
      </c>
      <c r="EQ1141" s="53">
        <v>0</v>
      </c>
      <c r="ER1141" s="53">
        <v>0</v>
      </c>
      <c r="ES1141" s="53">
        <v>0</v>
      </c>
      <c r="ET1141" s="53">
        <v>0</v>
      </c>
      <c r="EU1141" s="53">
        <v>0</v>
      </c>
      <c r="EV1141" s="53">
        <v>0</v>
      </c>
      <c r="EW1141" s="53">
        <v>58.920349999999999</v>
      </c>
      <c r="EX1141" s="53">
        <v>57.494689999999999</v>
      </c>
      <c r="EY1141" s="53">
        <v>56.37876</v>
      </c>
      <c r="EZ1141" s="53">
        <v>55.600879999999997</v>
      </c>
      <c r="FA1141" s="53">
        <v>54.93009</v>
      </c>
      <c r="FB1141" s="53">
        <v>54.507080000000002</v>
      </c>
      <c r="FC1141" s="53">
        <v>53.987609999999997</v>
      </c>
      <c r="FD1141" s="53">
        <v>54.566369999999999</v>
      </c>
      <c r="FE1141" s="53">
        <v>58.133629999999997</v>
      </c>
      <c r="FF1141" s="53">
        <v>62.554870000000001</v>
      </c>
      <c r="FG1141" s="53">
        <v>67.240710000000007</v>
      </c>
      <c r="FH1141" s="53">
        <v>72.366370000000003</v>
      </c>
      <c r="FI1141" s="53">
        <v>77.409739999999999</v>
      </c>
      <c r="FJ1141" s="53">
        <v>81.876990000000006</v>
      </c>
      <c r="FK1141" s="53">
        <v>84.372569999999996</v>
      </c>
      <c r="FL1141" s="53">
        <v>84.171679999999995</v>
      </c>
      <c r="FM1141" s="53">
        <v>81.943359999999998</v>
      </c>
      <c r="FN1141" s="53">
        <v>78.62124</v>
      </c>
      <c r="FO1141" s="53">
        <v>74.238050000000001</v>
      </c>
      <c r="FP1141" s="53">
        <v>69.515050000000002</v>
      </c>
      <c r="FQ1141" s="53">
        <v>66.046019999999999</v>
      </c>
      <c r="FR1141" s="53">
        <v>63.401769999999999</v>
      </c>
      <c r="FS1141" s="53">
        <v>61.38053</v>
      </c>
      <c r="FT1141" s="53">
        <v>59.871679999999998</v>
      </c>
      <c r="FU1141" s="53">
        <v>26.933330000000002</v>
      </c>
      <c r="FV1141" s="53">
        <v>392.62810000000002</v>
      </c>
      <c r="FW1141" s="53">
        <v>75.98</v>
      </c>
      <c r="FX1141" s="53">
        <v>0</v>
      </c>
    </row>
    <row r="1142" spans="1:180" x14ac:dyDescent="0.3">
      <c r="A1142" t="s">
        <v>174</v>
      </c>
      <c r="B1142" t="s">
        <v>253</v>
      </c>
      <c r="C1142" t="s">
        <v>0</v>
      </c>
      <c r="D1142" t="s">
        <v>248</v>
      </c>
      <c r="E1142" t="s">
        <v>190</v>
      </c>
      <c r="F1142" t="s">
        <v>233</v>
      </c>
      <c r="G1142" t="s">
        <v>243</v>
      </c>
      <c r="H1142" s="53">
        <v>25</v>
      </c>
      <c r="I1142" s="53">
        <v>0</v>
      </c>
      <c r="J1142" s="53">
        <v>0</v>
      </c>
      <c r="K1142" s="53">
        <v>0</v>
      </c>
      <c r="L1142" s="53">
        <v>0</v>
      </c>
      <c r="M1142" s="53">
        <v>0</v>
      </c>
      <c r="N1142" s="53">
        <v>0</v>
      </c>
      <c r="O1142" s="53">
        <v>0</v>
      </c>
      <c r="P1142" s="53">
        <v>0</v>
      </c>
      <c r="Q1142" s="53">
        <v>0</v>
      </c>
      <c r="R1142" s="53">
        <v>0</v>
      </c>
      <c r="S1142" s="53">
        <v>0</v>
      </c>
      <c r="T1142" s="53">
        <v>0</v>
      </c>
      <c r="U1142" s="53">
        <v>0</v>
      </c>
      <c r="V1142" s="53">
        <v>0</v>
      </c>
      <c r="W1142" s="53">
        <v>0</v>
      </c>
      <c r="X1142" s="53">
        <v>0</v>
      </c>
      <c r="Y1142" s="53">
        <v>0</v>
      </c>
      <c r="Z1142" s="53">
        <v>0</v>
      </c>
      <c r="AA1142" s="53">
        <v>0</v>
      </c>
      <c r="AB1142" s="53">
        <v>0</v>
      </c>
      <c r="AC1142" s="53">
        <v>0</v>
      </c>
      <c r="AD1142" s="53">
        <v>0</v>
      </c>
      <c r="AE1142" s="53">
        <v>0</v>
      </c>
      <c r="AF1142" s="53">
        <v>0</v>
      </c>
      <c r="AG1142" s="53">
        <v>0</v>
      </c>
      <c r="AH1142" s="53">
        <v>0</v>
      </c>
      <c r="AI1142" s="53">
        <v>0</v>
      </c>
      <c r="AJ1142" s="53">
        <v>0</v>
      </c>
      <c r="AK1142" s="53">
        <v>0</v>
      </c>
      <c r="AL1142" s="53">
        <v>0</v>
      </c>
      <c r="AM1142" s="53">
        <v>0</v>
      </c>
      <c r="AN1142" s="53">
        <v>0</v>
      </c>
      <c r="AO1142" s="53">
        <v>0</v>
      </c>
      <c r="AP1142" s="53">
        <v>0</v>
      </c>
      <c r="AQ1142" s="53">
        <v>0</v>
      </c>
      <c r="AR1142" s="53">
        <v>0</v>
      </c>
      <c r="AS1142" s="53">
        <v>0</v>
      </c>
      <c r="AT1142" s="53">
        <v>0</v>
      </c>
      <c r="AU1142" s="53">
        <v>0</v>
      </c>
      <c r="AV1142" s="53">
        <v>0</v>
      </c>
      <c r="AW1142" s="53">
        <v>0</v>
      </c>
      <c r="AX1142" s="53">
        <v>0</v>
      </c>
      <c r="AY1142" s="53">
        <v>0</v>
      </c>
      <c r="AZ1142" s="53">
        <v>0</v>
      </c>
      <c r="BA1142" s="53">
        <v>0</v>
      </c>
      <c r="BB1142" s="53">
        <v>0</v>
      </c>
      <c r="BC1142" s="53">
        <v>0</v>
      </c>
      <c r="BD1142" s="53">
        <v>0</v>
      </c>
      <c r="BE1142" s="53">
        <v>0</v>
      </c>
      <c r="BF1142" s="53">
        <v>0</v>
      </c>
      <c r="BG1142" s="53">
        <v>0</v>
      </c>
      <c r="BH1142" s="53">
        <v>0</v>
      </c>
      <c r="BI1142" s="53">
        <v>0</v>
      </c>
      <c r="BJ1142" s="53">
        <v>0</v>
      </c>
      <c r="BK1142" s="53">
        <v>0</v>
      </c>
      <c r="BL1142" s="53">
        <v>0</v>
      </c>
      <c r="BM1142" s="53">
        <v>0</v>
      </c>
      <c r="BN1142" s="53">
        <v>0</v>
      </c>
      <c r="BO1142" s="53">
        <v>0</v>
      </c>
      <c r="BP1142" s="53">
        <v>0</v>
      </c>
      <c r="BQ1142" s="53">
        <v>0</v>
      </c>
      <c r="BR1142" s="53">
        <v>0</v>
      </c>
      <c r="BS1142" s="53">
        <v>0</v>
      </c>
      <c r="BT1142" s="53">
        <v>0</v>
      </c>
      <c r="BU1142" s="53">
        <v>0</v>
      </c>
      <c r="BV1142" s="53">
        <v>0</v>
      </c>
      <c r="BW1142" s="53">
        <v>0</v>
      </c>
      <c r="BX1142" s="53">
        <v>0</v>
      </c>
      <c r="BY1142" s="53">
        <v>0</v>
      </c>
      <c r="BZ1142" s="53">
        <v>0</v>
      </c>
      <c r="CA1142" s="53">
        <v>0</v>
      </c>
      <c r="CB1142" s="53">
        <v>0</v>
      </c>
      <c r="CC1142" s="53">
        <v>0</v>
      </c>
      <c r="CD1142" s="53">
        <v>0</v>
      </c>
      <c r="CE1142" s="53">
        <v>0</v>
      </c>
      <c r="CF1142" s="53">
        <v>0</v>
      </c>
      <c r="CG1142" s="53">
        <v>0</v>
      </c>
      <c r="CH1142" s="53">
        <v>0</v>
      </c>
      <c r="CI1142" s="53">
        <v>0</v>
      </c>
      <c r="CJ1142" s="53">
        <v>0</v>
      </c>
      <c r="CK1142" s="53">
        <v>0</v>
      </c>
      <c r="CL1142" s="53">
        <v>0</v>
      </c>
      <c r="CM1142" s="53">
        <v>0</v>
      </c>
      <c r="CN1142" s="53">
        <v>0</v>
      </c>
      <c r="CO1142" s="53">
        <v>0</v>
      </c>
      <c r="CP1142" s="53">
        <v>0</v>
      </c>
      <c r="CQ1142" s="53">
        <v>0</v>
      </c>
      <c r="CR1142" s="53">
        <v>0</v>
      </c>
      <c r="CS1142" s="53">
        <v>0</v>
      </c>
      <c r="CT1142" s="53">
        <v>0</v>
      </c>
      <c r="CU1142" s="53">
        <v>0</v>
      </c>
      <c r="CV1142" s="53">
        <v>0</v>
      </c>
      <c r="CW1142" s="53">
        <v>0</v>
      </c>
      <c r="CX1142" s="53">
        <v>0</v>
      </c>
      <c r="CY1142" s="53">
        <v>0</v>
      </c>
      <c r="CZ1142" s="53">
        <v>0</v>
      </c>
      <c r="DA1142" s="53">
        <v>0</v>
      </c>
      <c r="DB1142" s="53">
        <v>0</v>
      </c>
      <c r="DC1142" s="53">
        <v>0</v>
      </c>
      <c r="DD1142" s="53">
        <v>0</v>
      </c>
      <c r="DE1142" s="53">
        <v>0</v>
      </c>
      <c r="DF1142" s="53">
        <v>0</v>
      </c>
      <c r="DG1142" s="53">
        <v>0</v>
      </c>
      <c r="DH1142" s="53">
        <v>0</v>
      </c>
      <c r="DI1142" s="53">
        <v>0</v>
      </c>
      <c r="DJ1142" s="53">
        <v>0</v>
      </c>
      <c r="DK1142" s="53">
        <v>0</v>
      </c>
      <c r="DL1142" s="53">
        <v>0</v>
      </c>
      <c r="DM1142" s="53">
        <v>0</v>
      </c>
      <c r="DN1142" s="53">
        <v>0</v>
      </c>
      <c r="DO1142" s="53">
        <v>0</v>
      </c>
      <c r="DP1142" s="53">
        <v>0</v>
      </c>
      <c r="DQ1142" s="53">
        <v>0</v>
      </c>
      <c r="DR1142" s="53">
        <v>0</v>
      </c>
      <c r="DS1142" s="53">
        <v>0</v>
      </c>
      <c r="DT1142" s="53">
        <v>0</v>
      </c>
      <c r="DU1142" s="53">
        <v>0</v>
      </c>
      <c r="DV1142" s="53">
        <v>0</v>
      </c>
      <c r="DW1142" s="53">
        <v>0</v>
      </c>
      <c r="DX1142" s="53">
        <v>0</v>
      </c>
      <c r="DY1142" s="53">
        <v>0</v>
      </c>
      <c r="DZ1142" s="53">
        <v>0</v>
      </c>
      <c r="EA1142" s="53">
        <v>0</v>
      </c>
      <c r="EB1142" s="53">
        <v>0</v>
      </c>
      <c r="EC1142" s="53">
        <v>0</v>
      </c>
      <c r="ED1142" s="53">
        <v>0</v>
      </c>
      <c r="EE1142" s="53">
        <v>0</v>
      </c>
      <c r="EF1142" s="53">
        <v>0</v>
      </c>
      <c r="EG1142" s="53">
        <v>0</v>
      </c>
      <c r="EH1142" s="53">
        <v>0</v>
      </c>
      <c r="EI1142" s="53">
        <v>0</v>
      </c>
      <c r="EJ1142" s="53">
        <v>0</v>
      </c>
      <c r="EK1142" s="53">
        <v>0</v>
      </c>
      <c r="EL1142" s="53">
        <v>0</v>
      </c>
      <c r="EM1142" s="53">
        <v>0</v>
      </c>
      <c r="EN1142" s="53">
        <v>0</v>
      </c>
      <c r="EO1142" s="53">
        <v>0</v>
      </c>
      <c r="EP1142" s="53">
        <v>0</v>
      </c>
      <c r="EQ1142" s="53">
        <v>0</v>
      </c>
      <c r="ER1142" s="53">
        <v>0</v>
      </c>
      <c r="ES1142" s="53">
        <v>0</v>
      </c>
      <c r="ET1142" s="53">
        <v>0</v>
      </c>
      <c r="EU1142" s="53">
        <v>0</v>
      </c>
      <c r="EV1142" s="53">
        <v>0</v>
      </c>
      <c r="EW1142" s="53">
        <v>57.565849999999998</v>
      </c>
      <c r="EX1142" s="53">
        <v>56.779829999999997</v>
      </c>
      <c r="EY1142" s="53">
        <v>55.934150000000002</v>
      </c>
      <c r="EZ1142" s="53">
        <v>55.255139999999997</v>
      </c>
      <c r="FA1142" s="53">
        <v>54.921810000000001</v>
      </c>
      <c r="FB1142" s="53">
        <v>54.327159999999999</v>
      </c>
      <c r="FC1142" s="53">
        <v>54.080249999999999</v>
      </c>
      <c r="FD1142" s="53">
        <v>54.306579999999997</v>
      </c>
      <c r="FE1142" s="53">
        <v>56.818930000000002</v>
      </c>
      <c r="FF1142" s="53">
        <v>60.849789999999999</v>
      </c>
      <c r="FG1142" s="53">
        <v>66.022639999999996</v>
      </c>
      <c r="FH1142" s="53">
        <v>71.666659999999993</v>
      </c>
      <c r="FI1142" s="53">
        <v>77.061729999999997</v>
      </c>
      <c r="FJ1142" s="53">
        <v>81.755139999999997</v>
      </c>
      <c r="FK1142" s="53">
        <v>84.450609999999998</v>
      </c>
      <c r="FL1142" s="53">
        <v>84.576130000000006</v>
      </c>
      <c r="FM1142" s="53">
        <v>83.24691</v>
      </c>
      <c r="FN1142" s="53">
        <v>80.421809999999994</v>
      </c>
      <c r="FO1142" s="53">
        <v>76.150210000000001</v>
      </c>
      <c r="FP1142" s="53">
        <v>71.376540000000006</v>
      </c>
      <c r="FQ1142" s="53">
        <v>67.310699999999997</v>
      </c>
      <c r="FR1142" s="53">
        <v>63.977370000000001</v>
      </c>
      <c r="FS1142" s="53">
        <v>61.927979999999998</v>
      </c>
      <c r="FT1142" s="53">
        <v>60.199590000000001</v>
      </c>
      <c r="FU1142" s="53">
        <v>26.933330000000002</v>
      </c>
      <c r="FV1142" s="53">
        <v>392.62810000000002</v>
      </c>
      <c r="FW1142" s="53">
        <v>75.98</v>
      </c>
      <c r="FX1142" s="53">
        <v>0</v>
      </c>
    </row>
    <row r="1143" spans="1:180" x14ac:dyDescent="0.3">
      <c r="A1143" t="s">
        <v>174</v>
      </c>
      <c r="B1143" t="s">
        <v>253</v>
      </c>
      <c r="C1143" t="s">
        <v>0</v>
      </c>
      <c r="D1143" t="s">
        <v>248</v>
      </c>
      <c r="E1143" t="s">
        <v>188</v>
      </c>
      <c r="F1143" t="s">
        <v>233</v>
      </c>
      <c r="G1143" t="s">
        <v>243</v>
      </c>
      <c r="H1143" s="53">
        <v>25</v>
      </c>
      <c r="I1143" s="53">
        <v>0</v>
      </c>
      <c r="J1143" s="53">
        <v>0</v>
      </c>
      <c r="K1143" s="53">
        <v>0</v>
      </c>
      <c r="L1143" s="53">
        <v>0</v>
      </c>
      <c r="M1143" s="53">
        <v>0</v>
      </c>
      <c r="N1143" s="53">
        <v>0</v>
      </c>
      <c r="O1143" s="53">
        <v>0</v>
      </c>
      <c r="P1143" s="53">
        <v>0</v>
      </c>
      <c r="Q1143" s="53">
        <v>0</v>
      </c>
      <c r="R1143" s="53">
        <v>0</v>
      </c>
      <c r="S1143" s="53">
        <v>0</v>
      </c>
      <c r="T1143" s="53">
        <v>0</v>
      </c>
      <c r="U1143" s="53">
        <v>0</v>
      </c>
      <c r="V1143" s="53">
        <v>0</v>
      </c>
      <c r="W1143" s="53">
        <v>0</v>
      </c>
      <c r="X1143" s="53">
        <v>0</v>
      </c>
      <c r="Y1143" s="53">
        <v>0</v>
      </c>
      <c r="Z1143" s="53">
        <v>0</v>
      </c>
      <c r="AA1143" s="53">
        <v>0</v>
      </c>
      <c r="AB1143" s="53">
        <v>0</v>
      </c>
      <c r="AC1143" s="53">
        <v>0</v>
      </c>
      <c r="AD1143" s="53">
        <v>0</v>
      </c>
      <c r="AE1143" s="53">
        <v>0</v>
      </c>
      <c r="AF1143" s="53">
        <v>0</v>
      </c>
      <c r="AG1143" s="53">
        <v>0</v>
      </c>
      <c r="AH1143" s="53">
        <v>0</v>
      </c>
      <c r="AI1143" s="53">
        <v>0</v>
      </c>
      <c r="AJ1143" s="53">
        <v>0</v>
      </c>
      <c r="AK1143" s="53">
        <v>0</v>
      </c>
      <c r="AL1143" s="53">
        <v>0</v>
      </c>
      <c r="AM1143" s="53">
        <v>0</v>
      </c>
      <c r="AN1143" s="53">
        <v>0</v>
      </c>
      <c r="AO1143" s="53">
        <v>0</v>
      </c>
      <c r="AP1143" s="53">
        <v>0</v>
      </c>
      <c r="AQ1143" s="53">
        <v>0</v>
      </c>
      <c r="AR1143" s="53">
        <v>0</v>
      </c>
      <c r="AS1143" s="53">
        <v>0</v>
      </c>
      <c r="AT1143" s="53">
        <v>0</v>
      </c>
      <c r="AU1143" s="53">
        <v>0</v>
      </c>
      <c r="AV1143" s="53">
        <v>0</v>
      </c>
      <c r="AW1143" s="53">
        <v>0</v>
      </c>
      <c r="AX1143" s="53">
        <v>0</v>
      </c>
      <c r="AY1143" s="53">
        <v>0</v>
      </c>
      <c r="AZ1143" s="53">
        <v>0</v>
      </c>
      <c r="BA1143" s="53">
        <v>0</v>
      </c>
      <c r="BB1143" s="53">
        <v>0</v>
      </c>
      <c r="BC1143" s="53">
        <v>0</v>
      </c>
      <c r="BD1143" s="53">
        <v>0</v>
      </c>
      <c r="BE1143" s="53">
        <v>0</v>
      </c>
      <c r="BF1143" s="53">
        <v>0</v>
      </c>
      <c r="BG1143" s="53">
        <v>0</v>
      </c>
      <c r="BH1143" s="53">
        <v>0</v>
      </c>
      <c r="BI1143" s="53">
        <v>0</v>
      </c>
      <c r="BJ1143" s="53">
        <v>0</v>
      </c>
      <c r="BK1143" s="53">
        <v>0</v>
      </c>
      <c r="BL1143" s="53">
        <v>0</v>
      </c>
      <c r="BM1143" s="53">
        <v>0</v>
      </c>
      <c r="BN1143" s="53">
        <v>0</v>
      </c>
      <c r="BO1143" s="53">
        <v>0</v>
      </c>
      <c r="BP1143" s="53">
        <v>0</v>
      </c>
      <c r="BQ1143" s="53">
        <v>0</v>
      </c>
      <c r="BR1143" s="53">
        <v>0</v>
      </c>
      <c r="BS1143" s="53">
        <v>0</v>
      </c>
      <c r="BT1143" s="53">
        <v>0</v>
      </c>
      <c r="BU1143" s="53">
        <v>0</v>
      </c>
      <c r="BV1143" s="53">
        <v>0</v>
      </c>
      <c r="BW1143" s="53">
        <v>0</v>
      </c>
      <c r="BX1143" s="53">
        <v>0</v>
      </c>
      <c r="BY1143" s="53">
        <v>0</v>
      </c>
      <c r="BZ1143" s="53">
        <v>0</v>
      </c>
      <c r="CA1143" s="53">
        <v>0</v>
      </c>
      <c r="CB1143" s="53">
        <v>0</v>
      </c>
      <c r="CC1143" s="53">
        <v>0</v>
      </c>
      <c r="CD1143" s="53">
        <v>0</v>
      </c>
      <c r="CE1143" s="53">
        <v>0</v>
      </c>
      <c r="CF1143" s="53">
        <v>0</v>
      </c>
      <c r="CG1143" s="53">
        <v>0</v>
      </c>
      <c r="CH1143" s="53">
        <v>0</v>
      </c>
      <c r="CI1143" s="53">
        <v>0</v>
      </c>
      <c r="CJ1143" s="53">
        <v>0</v>
      </c>
      <c r="CK1143" s="53">
        <v>0</v>
      </c>
      <c r="CL1143" s="53">
        <v>0</v>
      </c>
      <c r="CM1143" s="53">
        <v>0</v>
      </c>
      <c r="CN1143" s="53">
        <v>0</v>
      </c>
      <c r="CO1143" s="53">
        <v>0</v>
      </c>
      <c r="CP1143" s="53">
        <v>0</v>
      </c>
      <c r="CQ1143" s="53">
        <v>0</v>
      </c>
      <c r="CR1143" s="53">
        <v>0</v>
      </c>
      <c r="CS1143" s="53">
        <v>0</v>
      </c>
      <c r="CT1143" s="53">
        <v>0</v>
      </c>
      <c r="CU1143" s="53">
        <v>0</v>
      </c>
      <c r="CV1143" s="53">
        <v>0</v>
      </c>
      <c r="CW1143" s="53">
        <v>0</v>
      </c>
      <c r="CX1143" s="53">
        <v>0</v>
      </c>
      <c r="CY1143" s="53">
        <v>0</v>
      </c>
      <c r="CZ1143" s="53">
        <v>0</v>
      </c>
      <c r="DA1143" s="53">
        <v>0</v>
      </c>
      <c r="DB1143" s="53">
        <v>0</v>
      </c>
      <c r="DC1143" s="53">
        <v>0</v>
      </c>
      <c r="DD1143" s="53">
        <v>0</v>
      </c>
      <c r="DE1143" s="53">
        <v>0</v>
      </c>
      <c r="DF1143" s="53">
        <v>0</v>
      </c>
      <c r="DG1143" s="53">
        <v>0</v>
      </c>
      <c r="DH1143" s="53">
        <v>0</v>
      </c>
      <c r="DI1143" s="53">
        <v>0</v>
      </c>
      <c r="DJ1143" s="53">
        <v>0</v>
      </c>
      <c r="DK1143" s="53">
        <v>0</v>
      </c>
      <c r="DL1143" s="53">
        <v>0</v>
      </c>
      <c r="DM1143" s="53">
        <v>0</v>
      </c>
      <c r="DN1143" s="53">
        <v>0</v>
      </c>
      <c r="DO1143" s="53">
        <v>0</v>
      </c>
      <c r="DP1143" s="53">
        <v>0</v>
      </c>
      <c r="DQ1143" s="53">
        <v>0</v>
      </c>
      <c r="DR1143" s="53">
        <v>0</v>
      </c>
      <c r="DS1143" s="53">
        <v>0</v>
      </c>
      <c r="DT1143" s="53">
        <v>0</v>
      </c>
      <c r="DU1143" s="53">
        <v>0</v>
      </c>
      <c r="DV1143" s="53">
        <v>0</v>
      </c>
      <c r="DW1143" s="53">
        <v>0</v>
      </c>
      <c r="DX1143" s="53">
        <v>0</v>
      </c>
      <c r="DY1143" s="53">
        <v>0</v>
      </c>
      <c r="DZ1143" s="53">
        <v>0</v>
      </c>
      <c r="EA1143" s="53">
        <v>0</v>
      </c>
      <c r="EB1143" s="53">
        <v>0</v>
      </c>
      <c r="EC1143" s="53">
        <v>0</v>
      </c>
      <c r="ED1143" s="53">
        <v>0</v>
      </c>
      <c r="EE1143" s="53">
        <v>0</v>
      </c>
      <c r="EF1143" s="53">
        <v>0</v>
      </c>
      <c r="EG1143" s="53">
        <v>0</v>
      </c>
      <c r="EH1143" s="53">
        <v>0</v>
      </c>
      <c r="EI1143" s="53">
        <v>0</v>
      </c>
      <c r="EJ1143" s="53">
        <v>0</v>
      </c>
      <c r="EK1143" s="53">
        <v>0</v>
      </c>
      <c r="EL1143" s="53">
        <v>0</v>
      </c>
      <c r="EM1143" s="53">
        <v>0</v>
      </c>
      <c r="EN1143" s="53">
        <v>0</v>
      </c>
      <c r="EO1143" s="53">
        <v>0</v>
      </c>
      <c r="EP1143" s="53">
        <v>0</v>
      </c>
      <c r="EQ1143" s="53">
        <v>0</v>
      </c>
      <c r="ER1143" s="53">
        <v>0</v>
      </c>
      <c r="ES1143" s="53">
        <v>0</v>
      </c>
      <c r="ET1143" s="53">
        <v>0</v>
      </c>
      <c r="EU1143" s="53">
        <v>0</v>
      </c>
      <c r="EV1143" s="53">
        <v>0</v>
      </c>
      <c r="EW1143" s="53">
        <v>59.670369999999998</v>
      </c>
      <c r="EX1143" s="53">
        <v>58.51296</v>
      </c>
      <c r="EY1143" s="53">
        <v>57.32593</v>
      </c>
      <c r="EZ1143" s="53">
        <v>56.54815</v>
      </c>
      <c r="FA1143" s="53">
        <v>55.883339999999997</v>
      </c>
      <c r="FB1143" s="53">
        <v>54.990740000000002</v>
      </c>
      <c r="FC1143" s="53">
        <v>55.140740000000001</v>
      </c>
      <c r="FD1143" s="53">
        <v>56.975929999999998</v>
      </c>
      <c r="FE1143" s="53">
        <v>60.351849999999999</v>
      </c>
      <c r="FF1143" s="53">
        <v>65.02037</v>
      </c>
      <c r="FG1143" s="53">
        <v>70.185190000000006</v>
      </c>
      <c r="FH1143" s="53">
        <v>75.77037</v>
      </c>
      <c r="FI1143" s="53">
        <v>81.005549999999999</v>
      </c>
      <c r="FJ1143" s="53">
        <v>84.618520000000004</v>
      </c>
      <c r="FK1143" s="53">
        <v>86.164820000000006</v>
      </c>
      <c r="FL1143" s="53">
        <v>85.544439999999994</v>
      </c>
      <c r="FM1143" s="53">
        <v>83.79074</v>
      </c>
      <c r="FN1143" s="53">
        <v>81.422229999999999</v>
      </c>
      <c r="FO1143" s="53">
        <v>78.137039999999999</v>
      </c>
      <c r="FP1143" s="53">
        <v>73.605549999999994</v>
      </c>
      <c r="FQ1143" s="53">
        <v>68.211110000000005</v>
      </c>
      <c r="FR1143" s="53">
        <v>64.533330000000007</v>
      </c>
      <c r="FS1143" s="53">
        <v>62.483330000000002</v>
      </c>
      <c r="FT1143" s="53">
        <v>60.590739999999997</v>
      </c>
      <c r="FU1143" s="53">
        <v>27</v>
      </c>
      <c r="FV1143" s="53">
        <v>471.05739999999997</v>
      </c>
      <c r="FW1143" s="53">
        <v>76.765159999999995</v>
      </c>
      <c r="FX1143" s="53">
        <v>0</v>
      </c>
    </row>
    <row r="1144" spans="1:180" x14ac:dyDescent="0.3">
      <c r="A1144" t="s">
        <v>174</v>
      </c>
      <c r="B1144" t="s">
        <v>253</v>
      </c>
      <c r="C1144" t="s">
        <v>0</v>
      </c>
      <c r="D1144" t="s">
        <v>227</v>
      </c>
      <c r="E1144" t="s">
        <v>188</v>
      </c>
      <c r="F1144" t="s">
        <v>233</v>
      </c>
      <c r="G1144" t="s">
        <v>243</v>
      </c>
      <c r="H1144" s="53">
        <v>25</v>
      </c>
      <c r="I1144" s="53">
        <v>0</v>
      </c>
      <c r="J1144" s="53">
        <v>0</v>
      </c>
      <c r="K1144" s="53">
        <v>0</v>
      </c>
      <c r="L1144" s="53">
        <v>0</v>
      </c>
      <c r="M1144" s="53">
        <v>0</v>
      </c>
      <c r="N1144" s="53">
        <v>0</v>
      </c>
      <c r="O1144" s="53">
        <v>0</v>
      </c>
      <c r="P1144" s="53">
        <v>0</v>
      </c>
      <c r="Q1144" s="53">
        <v>0</v>
      </c>
      <c r="R1144" s="53">
        <v>0</v>
      </c>
      <c r="S1144" s="53">
        <v>0</v>
      </c>
      <c r="T1144" s="53">
        <v>0</v>
      </c>
      <c r="U1144" s="53">
        <v>0</v>
      </c>
      <c r="V1144" s="53">
        <v>0</v>
      </c>
      <c r="W1144" s="53">
        <v>0</v>
      </c>
      <c r="X1144" s="53">
        <v>0</v>
      </c>
      <c r="Y1144" s="53">
        <v>0</v>
      </c>
      <c r="Z1144" s="53">
        <v>0</v>
      </c>
      <c r="AA1144" s="53">
        <v>0</v>
      </c>
      <c r="AB1144" s="53">
        <v>0</v>
      </c>
      <c r="AC1144" s="53">
        <v>0</v>
      </c>
      <c r="AD1144" s="53">
        <v>0</v>
      </c>
      <c r="AE1144" s="53">
        <v>0</v>
      </c>
      <c r="AF1144" s="53">
        <v>0</v>
      </c>
      <c r="AG1144" s="53">
        <v>0</v>
      </c>
      <c r="AH1144" s="53">
        <v>0</v>
      </c>
      <c r="AI1144" s="53">
        <v>0</v>
      </c>
      <c r="AJ1144" s="53">
        <v>0</v>
      </c>
      <c r="AK1144" s="53">
        <v>0</v>
      </c>
      <c r="AL1144" s="53">
        <v>0</v>
      </c>
      <c r="AM1144" s="53">
        <v>0</v>
      </c>
      <c r="AN1144" s="53">
        <v>0</v>
      </c>
      <c r="AO1144" s="53">
        <v>0</v>
      </c>
      <c r="AP1144" s="53">
        <v>0</v>
      </c>
      <c r="AQ1144" s="53">
        <v>0</v>
      </c>
      <c r="AR1144" s="53">
        <v>0</v>
      </c>
      <c r="AS1144" s="53">
        <v>0</v>
      </c>
      <c r="AT1144" s="53">
        <v>0</v>
      </c>
      <c r="AU1144" s="53">
        <v>0</v>
      </c>
      <c r="AV1144" s="53">
        <v>0</v>
      </c>
      <c r="AW1144" s="53">
        <v>0</v>
      </c>
      <c r="AX1144" s="53">
        <v>0</v>
      </c>
      <c r="AY1144" s="53">
        <v>0</v>
      </c>
      <c r="AZ1144" s="53">
        <v>0</v>
      </c>
      <c r="BA1144" s="53">
        <v>0</v>
      </c>
      <c r="BB1144" s="53">
        <v>0</v>
      </c>
      <c r="BC1144" s="53">
        <v>0</v>
      </c>
      <c r="BD1144" s="53">
        <v>0</v>
      </c>
      <c r="BE1144" s="53">
        <v>0</v>
      </c>
      <c r="BF1144" s="53">
        <v>0</v>
      </c>
      <c r="BG1144" s="53">
        <v>0</v>
      </c>
      <c r="BH1144" s="53">
        <v>0</v>
      </c>
      <c r="BI1144" s="53">
        <v>0</v>
      </c>
      <c r="BJ1144" s="53">
        <v>0</v>
      </c>
      <c r="BK1144" s="53">
        <v>0</v>
      </c>
      <c r="BL1144" s="53">
        <v>0</v>
      </c>
      <c r="BM1144" s="53">
        <v>0</v>
      </c>
      <c r="BN1144" s="53">
        <v>0</v>
      </c>
      <c r="BO1144" s="53">
        <v>0</v>
      </c>
      <c r="BP1144" s="53">
        <v>0</v>
      </c>
      <c r="BQ1144" s="53">
        <v>0</v>
      </c>
      <c r="BR1144" s="53">
        <v>0</v>
      </c>
      <c r="BS1144" s="53">
        <v>0</v>
      </c>
      <c r="BT1144" s="53">
        <v>0</v>
      </c>
      <c r="BU1144" s="53">
        <v>0</v>
      </c>
      <c r="BV1144" s="53">
        <v>0</v>
      </c>
      <c r="BW1144" s="53">
        <v>0</v>
      </c>
      <c r="BX1144" s="53">
        <v>0</v>
      </c>
      <c r="BY1144" s="53">
        <v>0</v>
      </c>
      <c r="BZ1144" s="53">
        <v>0</v>
      </c>
      <c r="CA1144" s="53">
        <v>0</v>
      </c>
      <c r="CB1144" s="53">
        <v>0</v>
      </c>
      <c r="CC1144" s="53">
        <v>0</v>
      </c>
      <c r="CD1144" s="53">
        <v>0</v>
      </c>
      <c r="CE1144" s="53">
        <v>0</v>
      </c>
      <c r="CF1144" s="53">
        <v>0</v>
      </c>
      <c r="CG1144" s="53">
        <v>0</v>
      </c>
      <c r="CH1144" s="53">
        <v>0</v>
      </c>
      <c r="CI1144" s="53">
        <v>0</v>
      </c>
      <c r="CJ1144" s="53">
        <v>0</v>
      </c>
      <c r="CK1144" s="53">
        <v>0</v>
      </c>
      <c r="CL1144" s="53">
        <v>0</v>
      </c>
      <c r="CM1144" s="53">
        <v>0</v>
      </c>
      <c r="CN1144" s="53">
        <v>0</v>
      </c>
      <c r="CO1144" s="53">
        <v>0</v>
      </c>
      <c r="CP1144" s="53">
        <v>0</v>
      </c>
      <c r="CQ1144" s="53">
        <v>0</v>
      </c>
      <c r="CR1144" s="53">
        <v>0</v>
      </c>
      <c r="CS1144" s="53">
        <v>0</v>
      </c>
      <c r="CT1144" s="53">
        <v>0</v>
      </c>
      <c r="CU1144" s="53">
        <v>0</v>
      </c>
      <c r="CV1144" s="53">
        <v>0</v>
      </c>
      <c r="CW1144" s="53">
        <v>0</v>
      </c>
      <c r="CX1144" s="53">
        <v>0</v>
      </c>
      <c r="CY1144" s="53">
        <v>0</v>
      </c>
      <c r="CZ1144" s="53">
        <v>0</v>
      </c>
      <c r="DA1144" s="53">
        <v>0</v>
      </c>
      <c r="DB1144" s="53">
        <v>0</v>
      </c>
      <c r="DC1144" s="53">
        <v>0</v>
      </c>
      <c r="DD1144" s="53">
        <v>0</v>
      </c>
      <c r="DE1144" s="53">
        <v>0</v>
      </c>
      <c r="DF1144" s="53">
        <v>0</v>
      </c>
      <c r="DG1144" s="53">
        <v>0</v>
      </c>
      <c r="DH1144" s="53">
        <v>0</v>
      </c>
      <c r="DI1144" s="53">
        <v>0</v>
      </c>
      <c r="DJ1144" s="53">
        <v>0</v>
      </c>
      <c r="DK1144" s="53">
        <v>0</v>
      </c>
      <c r="DL1144" s="53">
        <v>0</v>
      </c>
      <c r="DM1144" s="53">
        <v>0</v>
      </c>
      <c r="DN1144" s="53">
        <v>0</v>
      </c>
      <c r="DO1144" s="53">
        <v>0</v>
      </c>
      <c r="DP1144" s="53">
        <v>0</v>
      </c>
      <c r="DQ1144" s="53">
        <v>0</v>
      </c>
      <c r="DR1144" s="53">
        <v>0</v>
      </c>
      <c r="DS1144" s="53">
        <v>0</v>
      </c>
      <c r="DT1144" s="53">
        <v>0</v>
      </c>
      <c r="DU1144" s="53">
        <v>0</v>
      </c>
      <c r="DV1144" s="53">
        <v>0</v>
      </c>
      <c r="DW1144" s="53">
        <v>0</v>
      </c>
      <c r="DX1144" s="53">
        <v>0</v>
      </c>
      <c r="DY1144" s="53">
        <v>0</v>
      </c>
      <c r="DZ1144" s="53">
        <v>0</v>
      </c>
      <c r="EA1144" s="53">
        <v>0</v>
      </c>
      <c r="EB1144" s="53">
        <v>0</v>
      </c>
      <c r="EC1144" s="53">
        <v>0</v>
      </c>
      <c r="ED1144" s="53">
        <v>0</v>
      </c>
      <c r="EE1144" s="53">
        <v>0</v>
      </c>
      <c r="EF1144" s="53">
        <v>0</v>
      </c>
      <c r="EG1144" s="53">
        <v>0</v>
      </c>
      <c r="EH1144" s="53">
        <v>0</v>
      </c>
      <c r="EI1144" s="53">
        <v>0</v>
      </c>
      <c r="EJ1144" s="53">
        <v>0</v>
      </c>
      <c r="EK1144" s="53">
        <v>0</v>
      </c>
      <c r="EL1144" s="53">
        <v>0</v>
      </c>
      <c r="EM1144" s="53">
        <v>0</v>
      </c>
      <c r="EN1144" s="53">
        <v>0</v>
      </c>
      <c r="EO1144" s="53">
        <v>0</v>
      </c>
      <c r="EP1144" s="53">
        <v>0</v>
      </c>
      <c r="EQ1144" s="53">
        <v>0</v>
      </c>
      <c r="ER1144" s="53">
        <v>0</v>
      </c>
      <c r="ES1144" s="53">
        <v>0</v>
      </c>
      <c r="ET1144" s="53">
        <v>0</v>
      </c>
      <c r="EU1144" s="53">
        <v>0</v>
      </c>
      <c r="EV1144" s="53">
        <v>0</v>
      </c>
      <c r="EW1144" s="53">
        <v>59.288359999999997</v>
      </c>
      <c r="EX1144" s="53">
        <v>58.259259999999998</v>
      </c>
      <c r="EY1144" s="53">
        <v>57.394179999999999</v>
      </c>
      <c r="EZ1144" s="53">
        <v>56.686950000000003</v>
      </c>
      <c r="FA1144" s="53">
        <v>56.035269999999997</v>
      </c>
      <c r="FB1144" s="53">
        <v>55.478839999999998</v>
      </c>
      <c r="FC1144" s="53">
        <v>55.343910000000001</v>
      </c>
      <c r="FD1144" s="53">
        <v>57.41534</v>
      </c>
      <c r="FE1144" s="53">
        <v>60.736330000000002</v>
      </c>
      <c r="FF1144" s="53">
        <v>64.896829999999994</v>
      </c>
      <c r="FG1144" s="53">
        <v>70.075839999999999</v>
      </c>
      <c r="FH1144" s="53">
        <v>75.459429999999998</v>
      </c>
      <c r="FI1144" s="53">
        <v>80.619050000000001</v>
      </c>
      <c r="FJ1144" s="53">
        <v>84.012339999999995</v>
      </c>
      <c r="FK1144" s="53">
        <v>85.579369999999997</v>
      </c>
      <c r="FL1144" s="53">
        <v>85.871250000000003</v>
      </c>
      <c r="FM1144" s="53">
        <v>84.930340000000001</v>
      </c>
      <c r="FN1144" s="53">
        <v>82.640209999999996</v>
      </c>
      <c r="FO1144" s="53">
        <v>79.074960000000004</v>
      </c>
      <c r="FP1144" s="53">
        <v>74.099649999999997</v>
      </c>
      <c r="FQ1144" s="53">
        <v>68.650790000000001</v>
      </c>
      <c r="FR1144" s="53">
        <v>64.609340000000003</v>
      </c>
      <c r="FS1144" s="53">
        <v>62.400350000000003</v>
      </c>
      <c r="FT1144" s="53">
        <v>60.821869999999997</v>
      </c>
      <c r="FU1144" s="53">
        <v>27</v>
      </c>
      <c r="FV1144" s="53">
        <v>471.05739999999997</v>
      </c>
      <c r="FW1144" s="53">
        <v>76.765159999999995</v>
      </c>
      <c r="FX1144" s="53">
        <v>0</v>
      </c>
    </row>
    <row r="1145" spans="1:180" x14ac:dyDescent="0.3">
      <c r="A1145" t="s">
        <v>174</v>
      </c>
      <c r="B1145" t="s">
        <v>253</v>
      </c>
      <c r="C1145" t="s">
        <v>0</v>
      </c>
      <c r="D1145" t="s">
        <v>227</v>
      </c>
      <c r="E1145" t="s">
        <v>189</v>
      </c>
      <c r="F1145" t="s">
        <v>233</v>
      </c>
      <c r="G1145" t="s">
        <v>243</v>
      </c>
      <c r="H1145" s="53">
        <v>25</v>
      </c>
      <c r="I1145" s="53">
        <v>0</v>
      </c>
      <c r="J1145" s="53">
        <v>0</v>
      </c>
      <c r="K1145" s="53">
        <v>0</v>
      </c>
      <c r="L1145" s="53">
        <v>0</v>
      </c>
      <c r="M1145" s="53">
        <v>0</v>
      </c>
      <c r="N1145" s="53">
        <v>0</v>
      </c>
      <c r="O1145" s="53">
        <v>0</v>
      </c>
      <c r="P1145" s="53">
        <v>0</v>
      </c>
      <c r="Q1145" s="53">
        <v>0</v>
      </c>
      <c r="R1145" s="53">
        <v>0</v>
      </c>
      <c r="S1145" s="53">
        <v>0</v>
      </c>
      <c r="T1145" s="53">
        <v>0</v>
      </c>
      <c r="U1145" s="53">
        <v>0</v>
      </c>
      <c r="V1145" s="53">
        <v>0</v>
      </c>
      <c r="W1145" s="53">
        <v>0</v>
      </c>
      <c r="X1145" s="53">
        <v>0</v>
      </c>
      <c r="Y1145" s="53">
        <v>0</v>
      </c>
      <c r="Z1145" s="53">
        <v>0</v>
      </c>
      <c r="AA1145" s="53">
        <v>0</v>
      </c>
      <c r="AB1145" s="53">
        <v>0</v>
      </c>
      <c r="AC1145" s="53">
        <v>0</v>
      </c>
      <c r="AD1145" s="53">
        <v>0</v>
      </c>
      <c r="AE1145" s="53">
        <v>0</v>
      </c>
      <c r="AF1145" s="53">
        <v>0</v>
      </c>
      <c r="AG1145" s="53">
        <v>0</v>
      </c>
      <c r="AH1145" s="53">
        <v>0</v>
      </c>
      <c r="AI1145" s="53">
        <v>0</v>
      </c>
      <c r="AJ1145" s="53">
        <v>0</v>
      </c>
      <c r="AK1145" s="53">
        <v>0</v>
      </c>
      <c r="AL1145" s="53">
        <v>0</v>
      </c>
      <c r="AM1145" s="53">
        <v>0</v>
      </c>
      <c r="AN1145" s="53">
        <v>0</v>
      </c>
      <c r="AO1145" s="53">
        <v>0</v>
      </c>
      <c r="AP1145" s="53">
        <v>0</v>
      </c>
      <c r="AQ1145" s="53">
        <v>0</v>
      </c>
      <c r="AR1145" s="53">
        <v>0</v>
      </c>
      <c r="AS1145" s="53">
        <v>0</v>
      </c>
      <c r="AT1145" s="53">
        <v>0</v>
      </c>
      <c r="AU1145" s="53">
        <v>0</v>
      </c>
      <c r="AV1145" s="53">
        <v>0</v>
      </c>
      <c r="AW1145" s="53">
        <v>0</v>
      </c>
      <c r="AX1145" s="53">
        <v>0</v>
      </c>
      <c r="AY1145" s="53">
        <v>0</v>
      </c>
      <c r="AZ1145" s="53">
        <v>0</v>
      </c>
      <c r="BA1145" s="53">
        <v>0</v>
      </c>
      <c r="BB1145" s="53">
        <v>0</v>
      </c>
      <c r="BC1145" s="53">
        <v>0</v>
      </c>
      <c r="BD1145" s="53">
        <v>0</v>
      </c>
      <c r="BE1145" s="53">
        <v>0</v>
      </c>
      <c r="BF1145" s="53">
        <v>0</v>
      </c>
      <c r="BG1145" s="53">
        <v>0</v>
      </c>
      <c r="BH1145" s="53">
        <v>0</v>
      </c>
      <c r="BI1145" s="53">
        <v>0</v>
      </c>
      <c r="BJ1145" s="53">
        <v>0</v>
      </c>
      <c r="BK1145" s="53">
        <v>0</v>
      </c>
      <c r="BL1145" s="53">
        <v>0</v>
      </c>
      <c r="BM1145" s="53">
        <v>0</v>
      </c>
      <c r="BN1145" s="53">
        <v>0</v>
      </c>
      <c r="BO1145" s="53">
        <v>0</v>
      </c>
      <c r="BP1145" s="53">
        <v>0</v>
      </c>
      <c r="BQ1145" s="53">
        <v>0</v>
      </c>
      <c r="BR1145" s="53">
        <v>0</v>
      </c>
      <c r="BS1145" s="53">
        <v>0</v>
      </c>
      <c r="BT1145" s="53">
        <v>0</v>
      </c>
      <c r="BU1145" s="53">
        <v>0</v>
      </c>
      <c r="BV1145" s="53">
        <v>0</v>
      </c>
      <c r="BW1145" s="53">
        <v>0</v>
      </c>
      <c r="BX1145" s="53">
        <v>0</v>
      </c>
      <c r="BY1145" s="53">
        <v>0</v>
      </c>
      <c r="BZ1145" s="53">
        <v>0</v>
      </c>
      <c r="CA1145" s="53">
        <v>0</v>
      </c>
      <c r="CB1145" s="53">
        <v>0</v>
      </c>
      <c r="CC1145" s="53">
        <v>0</v>
      </c>
      <c r="CD1145" s="53">
        <v>0</v>
      </c>
      <c r="CE1145" s="53">
        <v>0</v>
      </c>
      <c r="CF1145" s="53">
        <v>0</v>
      </c>
      <c r="CG1145" s="53">
        <v>0</v>
      </c>
      <c r="CH1145" s="53">
        <v>0</v>
      </c>
      <c r="CI1145" s="53">
        <v>0</v>
      </c>
      <c r="CJ1145" s="53">
        <v>0</v>
      </c>
      <c r="CK1145" s="53">
        <v>0</v>
      </c>
      <c r="CL1145" s="53">
        <v>0</v>
      </c>
      <c r="CM1145" s="53">
        <v>0</v>
      </c>
      <c r="CN1145" s="53">
        <v>0</v>
      </c>
      <c r="CO1145" s="53">
        <v>0</v>
      </c>
      <c r="CP1145" s="53">
        <v>0</v>
      </c>
      <c r="CQ1145" s="53">
        <v>0</v>
      </c>
      <c r="CR1145" s="53">
        <v>0</v>
      </c>
      <c r="CS1145" s="53">
        <v>0</v>
      </c>
      <c r="CT1145" s="53">
        <v>0</v>
      </c>
      <c r="CU1145" s="53">
        <v>0</v>
      </c>
      <c r="CV1145" s="53">
        <v>0</v>
      </c>
      <c r="CW1145" s="53">
        <v>0</v>
      </c>
      <c r="CX1145" s="53">
        <v>0</v>
      </c>
      <c r="CY1145" s="53">
        <v>0</v>
      </c>
      <c r="CZ1145" s="53">
        <v>0</v>
      </c>
      <c r="DA1145" s="53">
        <v>0</v>
      </c>
      <c r="DB1145" s="53">
        <v>0</v>
      </c>
      <c r="DC1145" s="53">
        <v>0</v>
      </c>
      <c r="DD1145" s="53">
        <v>0</v>
      </c>
      <c r="DE1145" s="53">
        <v>0</v>
      </c>
      <c r="DF1145" s="53">
        <v>0</v>
      </c>
      <c r="DG1145" s="53">
        <v>0</v>
      </c>
      <c r="DH1145" s="53">
        <v>0</v>
      </c>
      <c r="DI1145" s="53">
        <v>0</v>
      </c>
      <c r="DJ1145" s="53">
        <v>0</v>
      </c>
      <c r="DK1145" s="53">
        <v>0</v>
      </c>
      <c r="DL1145" s="53">
        <v>0</v>
      </c>
      <c r="DM1145" s="53">
        <v>0</v>
      </c>
      <c r="DN1145" s="53">
        <v>0</v>
      </c>
      <c r="DO1145" s="53">
        <v>0</v>
      </c>
      <c r="DP1145" s="53">
        <v>0</v>
      </c>
      <c r="DQ1145" s="53">
        <v>0</v>
      </c>
      <c r="DR1145" s="53">
        <v>0</v>
      </c>
      <c r="DS1145" s="53">
        <v>0</v>
      </c>
      <c r="DT1145" s="53">
        <v>0</v>
      </c>
      <c r="DU1145" s="53">
        <v>0</v>
      </c>
      <c r="DV1145" s="53">
        <v>0</v>
      </c>
      <c r="DW1145" s="53">
        <v>0</v>
      </c>
      <c r="DX1145" s="53">
        <v>0</v>
      </c>
      <c r="DY1145" s="53">
        <v>0</v>
      </c>
      <c r="DZ1145" s="53">
        <v>0</v>
      </c>
      <c r="EA1145" s="53">
        <v>0</v>
      </c>
      <c r="EB1145" s="53">
        <v>0</v>
      </c>
      <c r="EC1145" s="53">
        <v>0</v>
      </c>
      <c r="ED1145" s="53">
        <v>0</v>
      </c>
      <c r="EE1145" s="53">
        <v>0</v>
      </c>
      <c r="EF1145" s="53">
        <v>0</v>
      </c>
      <c r="EG1145" s="53">
        <v>0</v>
      </c>
      <c r="EH1145" s="53">
        <v>0</v>
      </c>
      <c r="EI1145" s="53">
        <v>0</v>
      </c>
      <c r="EJ1145" s="53">
        <v>0</v>
      </c>
      <c r="EK1145" s="53">
        <v>0</v>
      </c>
      <c r="EL1145" s="53">
        <v>0</v>
      </c>
      <c r="EM1145" s="53">
        <v>0</v>
      </c>
      <c r="EN1145" s="53">
        <v>0</v>
      </c>
      <c r="EO1145" s="53">
        <v>0</v>
      </c>
      <c r="EP1145" s="53">
        <v>0</v>
      </c>
      <c r="EQ1145" s="53">
        <v>0</v>
      </c>
      <c r="ER1145" s="53">
        <v>0</v>
      </c>
      <c r="ES1145" s="53">
        <v>0</v>
      </c>
      <c r="ET1145" s="53">
        <v>0</v>
      </c>
      <c r="EU1145" s="53">
        <v>0</v>
      </c>
      <c r="EV1145" s="53">
        <v>0</v>
      </c>
      <c r="EW1145" s="53">
        <v>59.916670000000003</v>
      </c>
      <c r="EX1145" s="53">
        <v>58.987369999999999</v>
      </c>
      <c r="EY1145" s="53">
        <v>58.157409999999999</v>
      </c>
      <c r="EZ1145" s="53">
        <v>57.329970000000003</v>
      </c>
      <c r="FA1145" s="53">
        <v>56.594279999999998</v>
      </c>
      <c r="FB1145" s="53">
        <v>56.16751</v>
      </c>
      <c r="FC1145" s="53">
        <v>55.782829999999997</v>
      </c>
      <c r="FD1145" s="53">
        <v>56.774410000000003</v>
      </c>
      <c r="FE1145" s="53">
        <v>59.414140000000003</v>
      </c>
      <c r="FF1145" s="53">
        <v>63.300510000000003</v>
      </c>
      <c r="FG1145" s="53">
        <v>68.071550000000002</v>
      </c>
      <c r="FH1145" s="53">
        <v>73.564809999999994</v>
      </c>
      <c r="FI1145" s="53">
        <v>78.569860000000006</v>
      </c>
      <c r="FJ1145" s="53">
        <v>82.781989999999993</v>
      </c>
      <c r="FK1145" s="53">
        <v>84.824070000000006</v>
      </c>
      <c r="FL1145" s="53">
        <v>84.861109999999996</v>
      </c>
      <c r="FM1145" s="53">
        <v>83.867840000000001</v>
      </c>
      <c r="FN1145" s="53">
        <v>81.651510000000002</v>
      </c>
      <c r="FO1145" s="53">
        <v>78.22054</v>
      </c>
      <c r="FP1145" s="53">
        <v>73.335859999999997</v>
      </c>
      <c r="FQ1145" s="53">
        <v>68.496639999999999</v>
      </c>
      <c r="FR1145" s="53">
        <v>65.414990000000003</v>
      </c>
      <c r="FS1145" s="53">
        <v>63.351849999999999</v>
      </c>
      <c r="FT1145" s="53">
        <v>61.579970000000003</v>
      </c>
      <c r="FU1145" s="53">
        <v>27</v>
      </c>
      <c r="FV1145" s="53">
        <v>405.3854</v>
      </c>
      <c r="FW1145" s="53">
        <v>77.98451</v>
      </c>
      <c r="FX1145" s="53">
        <v>0</v>
      </c>
    </row>
    <row r="1146" spans="1:180" x14ac:dyDescent="0.3">
      <c r="A1146" t="s">
        <v>174</v>
      </c>
      <c r="B1146" t="s">
        <v>253</v>
      </c>
      <c r="C1146" t="s">
        <v>0</v>
      </c>
      <c r="D1146" t="s">
        <v>227</v>
      </c>
      <c r="E1146" t="s">
        <v>189</v>
      </c>
      <c r="F1146" t="s">
        <v>234</v>
      </c>
      <c r="G1146" t="s">
        <v>243</v>
      </c>
      <c r="H1146" s="53">
        <v>369</v>
      </c>
      <c r="I1146" s="53">
        <v>7.3341402999999996</v>
      </c>
      <c r="J1146" s="53">
        <v>7.3723137000000003</v>
      </c>
      <c r="K1146" s="53">
        <v>7.2448870000000003</v>
      </c>
      <c r="L1146" s="53">
        <v>7.3172515000000002</v>
      </c>
      <c r="M1146" s="53">
        <v>7.5156223000000004</v>
      </c>
      <c r="N1146" s="53">
        <v>7.8131469999999998</v>
      </c>
      <c r="O1146" s="53">
        <v>8.6406959000000008</v>
      </c>
      <c r="P1146" s="53">
        <v>10.176736</v>
      </c>
      <c r="Q1146" s="53">
        <v>11.020569</v>
      </c>
      <c r="R1146" s="53">
        <v>11.468664</v>
      </c>
      <c r="S1146" s="53">
        <v>11.434314000000001</v>
      </c>
      <c r="T1146" s="53">
        <v>11.200763</v>
      </c>
      <c r="U1146" s="53">
        <v>10.380678</v>
      </c>
      <c r="V1146" s="53">
        <v>10.729513000000001</v>
      </c>
      <c r="W1146" s="53">
        <v>11.281352</v>
      </c>
      <c r="X1146" s="53">
        <v>10.859545000000001</v>
      </c>
      <c r="Y1146" s="53">
        <v>10.265015</v>
      </c>
      <c r="Z1146" s="53">
        <v>9.4919899000000001</v>
      </c>
      <c r="AA1146" s="53">
        <v>8.9753863000000003</v>
      </c>
      <c r="AB1146" s="53">
        <v>8.4407016000000006</v>
      </c>
      <c r="AC1146" s="53">
        <v>8.2051504000000008</v>
      </c>
      <c r="AD1146" s="53">
        <v>8.0852918000000003</v>
      </c>
      <c r="AE1146" s="53">
        <v>8.0047280999999995</v>
      </c>
      <c r="AF1146" s="53">
        <v>7.7907301999999996</v>
      </c>
      <c r="AG1146" s="53">
        <v>-2.7537009000000001</v>
      </c>
      <c r="AH1146" s="53">
        <v>-2.5870734</v>
      </c>
      <c r="AI1146" s="53">
        <v>-2.5336736000000002</v>
      </c>
      <c r="AJ1146" s="53">
        <v>-2.3173517000000001</v>
      </c>
      <c r="AK1146" s="53">
        <v>-2.1382443000000002</v>
      </c>
      <c r="AL1146" s="53">
        <v>-2.1055845</v>
      </c>
      <c r="AM1146" s="53">
        <v>-2.5394665000000001</v>
      </c>
      <c r="AN1146" s="53">
        <v>-2.8987905999999999</v>
      </c>
      <c r="AO1146" s="53">
        <v>-2.8436631000000001</v>
      </c>
      <c r="AP1146" s="53">
        <v>-2.6623139999999998</v>
      </c>
      <c r="AQ1146" s="53">
        <v>-2.7539319</v>
      </c>
      <c r="AR1146" s="53">
        <v>-3.0194344000000002</v>
      </c>
      <c r="AS1146" s="53">
        <v>-3.7590029999999999</v>
      </c>
      <c r="AT1146" s="53">
        <v>-3.4431014000000002</v>
      </c>
      <c r="AU1146" s="53">
        <v>-2.9616652000000001</v>
      </c>
      <c r="AV1146" s="53">
        <v>-3.0498850000000002</v>
      </c>
      <c r="AW1146" s="53">
        <v>-2.8079542000000002</v>
      </c>
      <c r="AX1146" s="53">
        <v>-2.3651749</v>
      </c>
      <c r="AY1146" s="53">
        <v>-2.4614908999999998</v>
      </c>
      <c r="AZ1146" s="53">
        <v>-2.7586458</v>
      </c>
      <c r="BA1146" s="53">
        <v>-3.2333406999999998</v>
      </c>
      <c r="BB1146" s="53">
        <v>-3.4330058999999999</v>
      </c>
      <c r="BC1146" s="53">
        <v>-3.3175425000000001</v>
      </c>
      <c r="BD1146" s="53">
        <v>-3.318838</v>
      </c>
      <c r="BE1146" s="53">
        <v>-2.1039045000000001</v>
      </c>
      <c r="BF1146" s="53">
        <v>-1.9455149</v>
      </c>
      <c r="BG1146" s="53">
        <v>-1.8954382000000001</v>
      </c>
      <c r="BH1146" s="53">
        <v>-1.6769765999999999</v>
      </c>
      <c r="BI1146" s="53">
        <v>-1.503654</v>
      </c>
      <c r="BJ1146" s="53">
        <v>-1.470979</v>
      </c>
      <c r="BK1146" s="53">
        <v>-1.8819113999999999</v>
      </c>
      <c r="BL1146" s="53">
        <v>-2.1851346</v>
      </c>
      <c r="BM1146" s="53">
        <v>-2.0853275</v>
      </c>
      <c r="BN1146" s="53">
        <v>-1.8757514</v>
      </c>
      <c r="BO1146" s="53">
        <v>-1.9903373</v>
      </c>
      <c r="BP1146" s="53">
        <v>-2.2147560999999998</v>
      </c>
      <c r="BQ1146" s="53">
        <v>-2.9182039999999998</v>
      </c>
      <c r="BR1146" s="53">
        <v>-2.6028359999999999</v>
      </c>
      <c r="BS1146" s="53">
        <v>-2.0225012000000002</v>
      </c>
      <c r="BT1146" s="53">
        <v>-2.1210257000000001</v>
      </c>
      <c r="BU1146" s="53">
        <v>-1.9518949000000001</v>
      </c>
      <c r="BV1146" s="53">
        <v>-1.632701</v>
      </c>
      <c r="BW1146" s="53">
        <v>-1.7526316</v>
      </c>
      <c r="BX1146" s="53">
        <v>-2.0553306999999998</v>
      </c>
      <c r="BY1146" s="53">
        <v>-2.5427464999999998</v>
      </c>
      <c r="BZ1146" s="53">
        <v>-2.7336439000000001</v>
      </c>
      <c r="CA1146" s="53">
        <v>-2.6259442000000002</v>
      </c>
      <c r="CB1146" s="53">
        <v>-2.6201417</v>
      </c>
      <c r="CC1146" s="53">
        <v>-1.6538572</v>
      </c>
      <c r="CD1146" s="53">
        <v>-1.5011732</v>
      </c>
      <c r="CE1146" s="53">
        <v>-1.4533988</v>
      </c>
      <c r="CF1146" s="53">
        <v>-1.2334544999999999</v>
      </c>
      <c r="CG1146" s="53">
        <v>-1.0641384</v>
      </c>
      <c r="CH1146" s="53">
        <v>-1.0314532000000001</v>
      </c>
      <c r="CI1146" s="53">
        <v>-1.4264908999999999</v>
      </c>
      <c r="CJ1146" s="53">
        <v>-1.6908590999999999</v>
      </c>
      <c r="CK1146" s="53">
        <v>-1.5601065000000001</v>
      </c>
      <c r="CL1146" s="53">
        <v>-1.3309804000000001</v>
      </c>
      <c r="CM1146" s="53">
        <v>-1.4614739000000001</v>
      </c>
      <c r="CN1146" s="53">
        <v>-1.6574388</v>
      </c>
      <c r="CO1146" s="53">
        <v>-2.3358704000000001</v>
      </c>
      <c r="CP1146" s="53">
        <v>-2.0208705999999999</v>
      </c>
      <c r="CQ1146" s="53">
        <v>-1.372039</v>
      </c>
      <c r="CR1146" s="53">
        <v>-1.4777004</v>
      </c>
      <c r="CS1146" s="53">
        <v>-1.3589907999999999</v>
      </c>
      <c r="CT1146" s="53">
        <v>-1.1253921</v>
      </c>
      <c r="CU1146" s="53">
        <v>-1.2616773999999999</v>
      </c>
      <c r="CV1146" s="53">
        <v>-1.5682164000000001</v>
      </c>
      <c r="CW1146" s="53">
        <v>-2.0644431999999999</v>
      </c>
      <c r="CX1146" s="53">
        <v>-2.2492675000000002</v>
      </c>
      <c r="CY1146" s="53">
        <v>-2.1469456999999998</v>
      </c>
      <c r="CZ1146" s="53">
        <v>-2.1362266000000001</v>
      </c>
      <c r="DA1146" s="53">
        <v>-1.2038101000000001</v>
      </c>
      <c r="DB1146" s="53">
        <v>-1.0568318999999999</v>
      </c>
      <c r="DC1146" s="53">
        <v>-1.0113589000000001</v>
      </c>
      <c r="DD1146" s="53">
        <v>-0.78993232000000002</v>
      </c>
      <c r="DE1146" s="53">
        <v>-0.62462326999999995</v>
      </c>
      <c r="DF1146" s="53">
        <v>-0.59192765999999997</v>
      </c>
      <c r="DG1146" s="53">
        <v>-0.97107036000000002</v>
      </c>
      <c r="DH1146" s="53">
        <v>-1.1965832000000001</v>
      </c>
      <c r="DI1146" s="53">
        <v>-1.0348851999999999</v>
      </c>
      <c r="DJ1146" s="53">
        <v>-0.78620984999999999</v>
      </c>
      <c r="DK1146" s="53">
        <v>-0.93261059999999996</v>
      </c>
      <c r="DL1146" s="53">
        <v>-1.1001215</v>
      </c>
      <c r="DM1146" s="53">
        <v>-1.7535366999999999</v>
      </c>
      <c r="DN1146" s="53">
        <v>-1.4389052</v>
      </c>
      <c r="DO1146" s="53">
        <v>-0.72157691999999996</v>
      </c>
      <c r="DP1146" s="53">
        <v>-0.83437505000000001</v>
      </c>
      <c r="DQ1146" s="53">
        <v>-0.76608644000000004</v>
      </c>
      <c r="DR1146" s="53">
        <v>-0.61808311999999999</v>
      </c>
      <c r="DS1146" s="53">
        <v>-0.77072366000000003</v>
      </c>
      <c r="DT1146" s="53">
        <v>-1.0811025000000001</v>
      </c>
      <c r="DU1146" s="53">
        <v>-1.5861399</v>
      </c>
      <c r="DV1146" s="53">
        <v>-1.7648915999999999</v>
      </c>
      <c r="DW1146" s="53">
        <v>-1.6679468</v>
      </c>
      <c r="DX1146" s="53">
        <v>-1.6523114999999999</v>
      </c>
      <c r="DY1146" s="53">
        <v>-0.55401365000000002</v>
      </c>
      <c r="DZ1146" s="53">
        <v>-0.41527297000000002</v>
      </c>
      <c r="EA1146" s="53">
        <v>-0.37312357000000002</v>
      </c>
      <c r="EB1146" s="53">
        <v>-0.14955684</v>
      </c>
      <c r="EC1146" s="53">
        <v>9.9670599999999998E-3</v>
      </c>
      <c r="ED1146" s="53">
        <v>4.2677689999999997E-2</v>
      </c>
      <c r="EE1146" s="53">
        <v>-0.31351528000000001</v>
      </c>
      <c r="EF1146" s="53">
        <v>-0.48292763999999999</v>
      </c>
      <c r="EG1146" s="53">
        <v>-0.27654967000000003</v>
      </c>
      <c r="EH1146" s="53">
        <v>3.5294999999999999E-4</v>
      </c>
      <c r="EI1146" s="53">
        <v>-0.1690161</v>
      </c>
      <c r="EJ1146" s="53">
        <v>-0.29544332000000001</v>
      </c>
      <c r="EK1146" s="53">
        <v>-0.91273921000000002</v>
      </c>
      <c r="EL1146" s="53">
        <v>-0.59863940000000004</v>
      </c>
      <c r="EM1146" s="53">
        <v>0.21758720000000001</v>
      </c>
      <c r="EN1146" s="53">
        <v>9.4484659999999998E-2</v>
      </c>
      <c r="EO1146" s="53">
        <v>8.9972940000000001E-2</v>
      </c>
      <c r="EP1146" s="53">
        <v>0.11439062999999999</v>
      </c>
      <c r="EQ1146" s="53">
        <v>-6.1864139999999998E-2</v>
      </c>
      <c r="ER1146" s="53">
        <v>-0.37778737000000001</v>
      </c>
      <c r="ES1146" s="53">
        <v>-0.89554566000000002</v>
      </c>
      <c r="ET1146" s="53">
        <v>-1.0655292000000001</v>
      </c>
      <c r="EU1146" s="53">
        <v>-0.97634891000000001</v>
      </c>
      <c r="EV1146" s="53">
        <v>-0.95361481999999997</v>
      </c>
      <c r="EW1146" s="53">
        <v>72.478899999999996</v>
      </c>
      <c r="EX1146" s="53">
        <v>71.015100000000004</v>
      </c>
      <c r="EY1146" s="53">
        <v>69.770820000000001</v>
      </c>
      <c r="EZ1146" s="53">
        <v>68.565659999999994</v>
      </c>
      <c r="FA1146" s="53">
        <v>67.316019999999995</v>
      </c>
      <c r="FB1146" s="53">
        <v>66.313410000000005</v>
      </c>
      <c r="FC1146" s="53">
        <v>65.608469999999997</v>
      </c>
      <c r="FD1146" s="53">
        <v>66.946799999999996</v>
      </c>
      <c r="FE1146" s="53">
        <v>69.982140000000001</v>
      </c>
      <c r="FF1146" s="53">
        <v>73.614059999999995</v>
      </c>
      <c r="FG1146" s="53">
        <v>77.733440000000002</v>
      </c>
      <c r="FH1146" s="53">
        <v>81.495620000000002</v>
      </c>
      <c r="FI1146" s="53">
        <v>84.584199999999996</v>
      </c>
      <c r="FJ1146" s="53">
        <v>87.010310000000004</v>
      </c>
      <c r="FK1146" s="53">
        <v>88.727519999999998</v>
      </c>
      <c r="FL1146" s="53">
        <v>89.842640000000003</v>
      </c>
      <c r="FM1146" s="53">
        <v>90.294939999999997</v>
      </c>
      <c r="FN1146" s="53">
        <v>89.604320000000001</v>
      </c>
      <c r="FO1146" s="53">
        <v>87.607569999999996</v>
      </c>
      <c r="FP1146" s="53">
        <v>84.342640000000003</v>
      </c>
      <c r="FQ1146" s="53">
        <v>80.82338</v>
      </c>
      <c r="FR1146" s="53">
        <v>78.156040000000004</v>
      </c>
      <c r="FS1146" s="53">
        <v>75.939670000000007</v>
      </c>
      <c r="FT1146" s="53">
        <v>73.96696</v>
      </c>
      <c r="FU1146" s="53">
        <v>601.96770000000004</v>
      </c>
      <c r="FV1146" s="53">
        <v>15297.2</v>
      </c>
      <c r="FW1146" s="53">
        <v>245.62889999999999</v>
      </c>
      <c r="FX1146" s="53">
        <v>1</v>
      </c>
    </row>
    <row r="1147" spans="1:180" x14ac:dyDescent="0.3">
      <c r="A1147" t="s">
        <v>174</v>
      </c>
      <c r="B1147" t="s">
        <v>253</v>
      </c>
      <c r="C1147" t="s">
        <v>0</v>
      </c>
      <c r="D1147" t="s">
        <v>248</v>
      </c>
      <c r="E1147" t="s">
        <v>188</v>
      </c>
      <c r="F1147" t="s">
        <v>234</v>
      </c>
      <c r="G1147" t="s">
        <v>243</v>
      </c>
      <c r="H1147" s="53">
        <v>369</v>
      </c>
      <c r="I1147" s="53">
        <v>9.4289828999999994</v>
      </c>
      <c r="J1147" s="53">
        <v>9.2976449999999993</v>
      </c>
      <c r="K1147" s="53">
        <v>9.2719073000000005</v>
      </c>
      <c r="L1147" s="53">
        <v>9.2391216000000007</v>
      </c>
      <c r="M1147" s="53">
        <v>9.1924615999999997</v>
      </c>
      <c r="N1147" s="53">
        <v>9.5510853000000004</v>
      </c>
      <c r="O1147" s="53">
        <v>10.297307</v>
      </c>
      <c r="P1147" s="53">
        <v>10.696996</v>
      </c>
      <c r="Q1147" s="53">
        <v>11.431568</v>
      </c>
      <c r="R1147" s="53">
        <v>11.688045000000001</v>
      </c>
      <c r="S1147" s="53">
        <v>11.617661999999999</v>
      </c>
      <c r="T1147" s="53">
        <v>11.393344000000001</v>
      </c>
      <c r="U1147" s="53">
        <v>11.047236</v>
      </c>
      <c r="V1147" s="53">
        <v>11.128050999999999</v>
      </c>
      <c r="W1147" s="53">
        <v>11.127468</v>
      </c>
      <c r="X1147" s="53">
        <v>10.671823</v>
      </c>
      <c r="Y1147" s="53">
        <v>10.047494</v>
      </c>
      <c r="Z1147" s="53">
        <v>9.7844926000000001</v>
      </c>
      <c r="AA1147" s="53">
        <v>9.5891882000000006</v>
      </c>
      <c r="AB1147" s="53">
        <v>9.2227306000000002</v>
      </c>
      <c r="AC1147" s="53">
        <v>9.1535726999999998</v>
      </c>
      <c r="AD1147" s="53">
        <v>9.0714628000000008</v>
      </c>
      <c r="AE1147" s="53">
        <v>8.7538350000000005</v>
      </c>
      <c r="AF1147" s="53">
        <v>8.4428861000000008</v>
      </c>
      <c r="AG1147" s="53">
        <v>-3.2062129000000001</v>
      </c>
      <c r="AH1147" s="53">
        <v>-3.0986845000000001</v>
      </c>
      <c r="AI1147" s="53">
        <v>-2.9534574999999998</v>
      </c>
      <c r="AJ1147" s="53">
        <v>-2.7333637999999998</v>
      </c>
      <c r="AK1147" s="53">
        <v>-2.6233686000000001</v>
      </c>
      <c r="AL1147" s="53">
        <v>-2.4403036</v>
      </c>
      <c r="AM1147" s="53">
        <v>-2.3453849999999998</v>
      </c>
      <c r="AN1147" s="53">
        <v>-2.7005346000000001</v>
      </c>
      <c r="AO1147" s="53">
        <v>-2.0713235999999999</v>
      </c>
      <c r="AP1147" s="53">
        <v>-1.8036454</v>
      </c>
      <c r="AQ1147" s="53">
        <v>-1.6504311</v>
      </c>
      <c r="AR1147" s="53">
        <v>-1.6842868</v>
      </c>
      <c r="AS1147" s="53">
        <v>-1.8811785999999999</v>
      </c>
      <c r="AT1147" s="53">
        <v>-1.5492435</v>
      </c>
      <c r="AU1147" s="53">
        <v>-1.3635864</v>
      </c>
      <c r="AV1147" s="53">
        <v>-1.3951019</v>
      </c>
      <c r="AW1147" s="53">
        <v>-1.4260155999999999</v>
      </c>
      <c r="AX1147" s="53">
        <v>-1.0694113999999999</v>
      </c>
      <c r="AY1147" s="53">
        <v>-1.1287858</v>
      </c>
      <c r="AZ1147" s="53">
        <v>-1.3400175999999999</v>
      </c>
      <c r="BA1147" s="53">
        <v>-1.5807023</v>
      </c>
      <c r="BB1147" s="53">
        <v>-1.7044102999999999</v>
      </c>
      <c r="BC1147" s="53">
        <v>-1.8944501</v>
      </c>
      <c r="BD1147" s="53">
        <v>-2.0588465999999999</v>
      </c>
      <c r="BE1147" s="53">
        <v>-2.3132776000000002</v>
      </c>
      <c r="BF1147" s="53">
        <v>-2.2377090000000002</v>
      </c>
      <c r="BG1147" s="53">
        <v>-2.1115493999999999</v>
      </c>
      <c r="BH1147" s="53">
        <v>-1.9372632999999999</v>
      </c>
      <c r="BI1147" s="53">
        <v>-1.8802620000000001</v>
      </c>
      <c r="BJ1147" s="53">
        <v>-1.7006984999999999</v>
      </c>
      <c r="BK1147" s="53">
        <v>-1.6119867999999999</v>
      </c>
      <c r="BL1147" s="53">
        <v>-1.9209679</v>
      </c>
      <c r="BM1147" s="53">
        <v>-1.2809653999999999</v>
      </c>
      <c r="BN1147" s="53">
        <v>-0.99495610000000001</v>
      </c>
      <c r="BO1147" s="53">
        <v>-0.87877165000000002</v>
      </c>
      <c r="BP1147" s="53">
        <v>-0.92608040999999997</v>
      </c>
      <c r="BQ1147" s="53">
        <v>-1.0931658</v>
      </c>
      <c r="BR1147" s="53">
        <v>-0.78509879000000005</v>
      </c>
      <c r="BS1147" s="53">
        <v>-0.60144785999999995</v>
      </c>
      <c r="BT1147" s="53">
        <v>-0.63815856000000004</v>
      </c>
      <c r="BU1147" s="53">
        <v>-0.66039634999999997</v>
      </c>
      <c r="BV1147" s="53">
        <v>-0.31830902999999999</v>
      </c>
      <c r="BW1147" s="53">
        <v>-0.38012903999999997</v>
      </c>
      <c r="BX1147" s="53">
        <v>-0.59240292999999999</v>
      </c>
      <c r="BY1147" s="53">
        <v>-0.84334728999999997</v>
      </c>
      <c r="BZ1147" s="53">
        <v>-0.96870212</v>
      </c>
      <c r="CA1147" s="53">
        <v>-1.1750875000000001</v>
      </c>
      <c r="CB1147" s="53">
        <v>-1.341332</v>
      </c>
      <c r="CC1147" s="53">
        <v>-1.6948331999999999</v>
      </c>
      <c r="CD1147" s="53">
        <v>-1.6414002000000001</v>
      </c>
      <c r="CE1147" s="53">
        <v>-1.5284462999999999</v>
      </c>
      <c r="CF1147" s="53">
        <v>-1.3858869</v>
      </c>
      <c r="CG1147" s="53">
        <v>-1.3655881999999999</v>
      </c>
      <c r="CH1147" s="53">
        <v>-1.1884497000000001</v>
      </c>
      <c r="CI1147" s="53">
        <v>-1.1040376999999999</v>
      </c>
      <c r="CJ1147" s="53">
        <v>-1.3810423000000001</v>
      </c>
      <c r="CK1147" s="53">
        <v>-0.7335661</v>
      </c>
      <c r="CL1147" s="53">
        <v>-0.43486023000000001</v>
      </c>
      <c r="CM1147" s="53">
        <v>-0.34432287</v>
      </c>
      <c r="CN1147" s="53">
        <v>-0.40094876000000002</v>
      </c>
      <c r="CO1147" s="53">
        <v>-0.54739046999999996</v>
      </c>
      <c r="CP1147" s="53">
        <v>-0.25585445000000001</v>
      </c>
      <c r="CQ1147" s="53">
        <v>-7.3593430000000001E-2</v>
      </c>
      <c r="CR1147" s="53">
        <v>-0.11390163</v>
      </c>
      <c r="CS1147" s="53">
        <v>-0.13013084</v>
      </c>
      <c r="CT1147" s="53">
        <v>0.20190234000000001</v>
      </c>
      <c r="CU1147" s="53">
        <v>0.13838865</v>
      </c>
      <c r="CV1147" s="53">
        <v>-7.4607480000000004E-2</v>
      </c>
      <c r="CW1147" s="53">
        <v>-0.33265726000000001</v>
      </c>
      <c r="CX1147" s="53">
        <v>-0.45915334000000002</v>
      </c>
      <c r="CY1147" s="53">
        <v>-0.67685927999999995</v>
      </c>
      <c r="CZ1147" s="53">
        <v>-0.84438343999999999</v>
      </c>
      <c r="DA1147" s="53">
        <v>-1.0763889</v>
      </c>
      <c r="DB1147" s="53">
        <v>-1.0450914</v>
      </c>
      <c r="DC1147" s="53">
        <v>-0.94534331000000005</v>
      </c>
      <c r="DD1147" s="53">
        <v>-0.83451010999999997</v>
      </c>
      <c r="DE1147" s="53">
        <v>-0.85091474</v>
      </c>
      <c r="DF1147" s="53">
        <v>-0.67620135999999997</v>
      </c>
      <c r="DG1147" s="53">
        <v>-0.59608813999999999</v>
      </c>
      <c r="DH1147" s="53">
        <v>-0.84111667999999995</v>
      </c>
      <c r="DI1147" s="53">
        <v>-0.18616632999999999</v>
      </c>
      <c r="DJ1147" s="53">
        <v>0.12523561</v>
      </c>
      <c r="DK1147" s="53">
        <v>0.19012599999999999</v>
      </c>
      <c r="DL1147" s="53">
        <v>0.12418282</v>
      </c>
      <c r="DM1147" s="53">
        <v>-1.6153700000000001E-3</v>
      </c>
      <c r="DN1147" s="53">
        <v>0.27338978000000003</v>
      </c>
      <c r="DO1147" s="53">
        <v>0.45426114000000001</v>
      </c>
      <c r="DP1147" s="53">
        <v>0.41035530999999997</v>
      </c>
      <c r="DQ1147" s="53">
        <v>0.40013473999999999</v>
      </c>
      <c r="DR1147" s="53">
        <v>0.72211380999999997</v>
      </c>
      <c r="DS1147" s="53">
        <v>0.65690634999999997</v>
      </c>
      <c r="DT1147" s="53">
        <v>0.44318818999999998</v>
      </c>
      <c r="DU1147" s="53">
        <v>0.17803264999999999</v>
      </c>
      <c r="DV1147" s="53">
        <v>5.0395660000000002E-2</v>
      </c>
      <c r="DW1147" s="53">
        <v>-0.17863113</v>
      </c>
      <c r="DX1147" s="53">
        <v>-0.34743516000000002</v>
      </c>
      <c r="DY1147" s="53">
        <v>-0.18345376999999999</v>
      </c>
      <c r="DZ1147" s="53">
        <v>-0.18411612999999999</v>
      </c>
      <c r="EA1147" s="53">
        <v>-0.10343524</v>
      </c>
      <c r="EB1147" s="53">
        <v>-3.8409760000000001E-2</v>
      </c>
      <c r="EC1147" s="53">
        <v>-0.10780815000000001</v>
      </c>
      <c r="ED1147" s="53">
        <v>6.3404160000000001E-2</v>
      </c>
      <c r="EE1147" s="53">
        <v>0.13730992</v>
      </c>
      <c r="EF1147" s="53">
        <v>-6.1550090000000002E-2</v>
      </c>
      <c r="EG1147" s="53">
        <v>0.60419173999999998</v>
      </c>
      <c r="EH1147" s="53">
        <v>0.93392498000000002</v>
      </c>
      <c r="EI1147" s="53">
        <v>0.96178522</v>
      </c>
      <c r="EJ1147" s="53">
        <v>0.88238932999999997</v>
      </c>
      <c r="EK1147" s="53">
        <v>0.78639729999999997</v>
      </c>
      <c r="EL1147" s="53">
        <v>1.0375342999999999</v>
      </c>
      <c r="EM1147" s="53">
        <v>1.2163993</v>
      </c>
      <c r="EN1147" s="53">
        <v>1.1672986999999999</v>
      </c>
      <c r="EO1147" s="53">
        <v>1.165754</v>
      </c>
      <c r="EP1147" s="53">
        <v>1.4732163</v>
      </c>
      <c r="EQ1147" s="53">
        <v>1.4055631</v>
      </c>
      <c r="ER1147" s="53">
        <v>1.1908029</v>
      </c>
      <c r="ES1147" s="53">
        <v>0.91538788999999998</v>
      </c>
      <c r="ET1147" s="53">
        <v>0.78610358000000002</v>
      </c>
      <c r="EU1147" s="53">
        <v>0.54073112000000001</v>
      </c>
      <c r="EV1147" s="53">
        <v>0.37007932999999998</v>
      </c>
      <c r="EW1147" s="53">
        <v>75.780150000000006</v>
      </c>
      <c r="EX1147" s="53">
        <v>74.08081</v>
      </c>
      <c r="EY1147" s="53">
        <v>72.597179999999994</v>
      </c>
      <c r="EZ1147" s="53">
        <v>71.201250000000002</v>
      </c>
      <c r="FA1147" s="53">
        <v>69.913449999999997</v>
      </c>
      <c r="FB1147" s="53">
        <v>68.679239999999993</v>
      </c>
      <c r="FC1147" s="53">
        <v>68.462459999999993</v>
      </c>
      <c r="FD1147" s="53">
        <v>70.309470000000005</v>
      </c>
      <c r="FE1147" s="53">
        <v>73.420100000000005</v>
      </c>
      <c r="FF1147" s="53">
        <v>76.846260000000001</v>
      </c>
      <c r="FG1147" s="53">
        <v>80.729320000000001</v>
      </c>
      <c r="FH1147" s="53">
        <v>84.501159999999999</v>
      </c>
      <c r="FI1147" s="53">
        <v>87.744349999999997</v>
      </c>
      <c r="FJ1147" s="53">
        <v>89.994510000000005</v>
      </c>
      <c r="FK1147" s="53">
        <v>91.866110000000006</v>
      </c>
      <c r="FL1147" s="53">
        <v>93.190700000000007</v>
      </c>
      <c r="FM1147" s="53">
        <v>93.517939999999996</v>
      </c>
      <c r="FN1147" s="53">
        <v>92.863780000000006</v>
      </c>
      <c r="FO1147" s="53">
        <v>91.238370000000003</v>
      </c>
      <c r="FP1147" s="53">
        <v>88.392189999999999</v>
      </c>
      <c r="FQ1147" s="53">
        <v>84.732730000000004</v>
      </c>
      <c r="FR1147" s="53">
        <v>81.703739999999996</v>
      </c>
      <c r="FS1147" s="53">
        <v>79.169690000000003</v>
      </c>
      <c r="FT1147" s="53">
        <v>77.216769999999997</v>
      </c>
      <c r="FU1147" s="53">
        <v>602</v>
      </c>
      <c r="FV1147" s="53">
        <v>19330.330000000002</v>
      </c>
      <c r="FW1147" s="53">
        <v>256.5419</v>
      </c>
      <c r="FX1147" s="53">
        <v>1</v>
      </c>
    </row>
    <row r="1148" spans="1:180" x14ac:dyDescent="0.3">
      <c r="A1148" t="s">
        <v>174</v>
      </c>
      <c r="B1148" t="s">
        <v>253</v>
      </c>
      <c r="C1148" t="s">
        <v>0</v>
      </c>
      <c r="D1148" t="s">
        <v>248</v>
      </c>
      <c r="E1148" t="s">
        <v>190</v>
      </c>
      <c r="F1148" t="s">
        <v>234</v>
      </c>
      <c r="G1148" t="s">
        <v>243</v>
      </c>
      <c r="H1148" s="53">
        <v>369</v>
      </c>
      <c r="I1148" s="53">
        <v>3.0216417999999998</v>
      </c>
      <c r="J1148" s="53">
        <v>3.6123229000000001</v>
      </c>
      <c r="K1148" s="53">
        <v>3.7080183</v>
      </c>
      <c r="L1148" s="53">
        <v>3.6554641999999999</v>
      </c>
      <c r="M1148" s="53">
        <v>3.7144721000000001</v>
      </c>
      <c r="N1148" s="53">
        <v>3.6541231999999999</v>
      </c>
      <c r="O1148" s="53">
        <v>4.3540967000000004</v>
      </c>
      <c r="P1148" s="53">
        <v>6.0430355000000002</v>
      </c>
      <c r="Q1148" s="53">
        <v>6.5113481999999996</v>
      </c>
      <c r="R1148" s="53">
        <v>6.5294255000000003</v>
      </c>
      <c r="S1148" s="53">
        <v>7.0420403</v>
      </c>
      <c r="T1148" s="53">
        <v>6.4883115</v>
      </c>
      <c r="U1148" s="53">
        <v>6.0894076999999998</v>
      </c>
      <c r="V1148" s="53">
        <v>6.0003791</v>
      </c>
      <c r="W1148" s="53">
        <v>5.9080664000000001</v>
      </c>
      <c r="X1148" s="53">
        <v>6.0088108</v>
      </c>
      <c r="Y1148" s="53">
        <v>5.7972114000000001</v>
      </c>
      <c r="Z1148" s="53">
        <v>5.2193462999999998</v>
      </c>
      <c r="AA1148" s="53">
        <v>4.9758727</v>
      </c>
      <c r="AB1148" s="53">
        <v>4.6472008000000002</v>
      </c>
      <c r="AC1148" s="53">
        <v>4.2299059999999997</v>
      </c>
      <c r="AD1148" s="53">
        <v>4.0462363000000003</v>
      </c>
      <c r="AE1148" s="53">
        <v>3.8030320999999998</v>
      </c>
      <c r="AF1148" s="53">
        <v>3.5922124000000002</v>
      </c>
      <c r="AG1148" s="53">
        <v>-4.7347682999999998</v>
      </c>
      <c r="AH1148" s="53">
        <v>-3.7588628000000002</v>
      </c>
      <c r="AI1148" s="53">
        <v>-3.3637733999999999</v>
      </c>
      <c r="AJ1148" s="53">
        <v>-3.2053897</v>
      </c>
      <c r="AK1148" s="53">
        <v>-2.9771749999999999</v>
      </c>
      <c r="AL1148" s="53">
        <v>-3.0066364000000001</v>
      </c>
      <c r="AM1148" s="53">
        <v>-2.8034845000000002</v>
      </c>
      <c r="AN1148" s="53">
        <v>-2.1050491</v>
      </c>
      <c r="AO1148" s="53">
        <v>-2.0876787999999999</v>
      </c>
      <c r="AP1148" s="53">
        <v>-2.2541099</v>
      </c>
      <c r="AQ1148" s="53">
        <v>-1.8749591000000001</v>
      </c>
      <c r="AR1148" s="53">
        <v>-2.2413694999999998</v>
      </c>
      <c r="AS1148" s="53">
        <v>-2.4802607999999999</v>
      </c>
      <c r="AT1148" s="53">
        <v>-2.4390391</v>
      </c>
      <c r="AU1148" s="53">
        <v>-2.3275622999999999</v>
      </c>
      <c r="AV1148" s="53">
        <v>-2.0232011999999999</v>
      </c>
      <c r="AW1148" s="53">
        <v>-1.8004628</v>
      </c>
      <c r="AX1148" s="53">
        <v>-1.8369188999999999</v>
      </c>
      <c r="AY1148" s="53">
        <v>-1.7873429999999999</v>
      </c>
      <c r="AZ1148" s="53">
        <v>-1.8871830000000001</v>
      </c>
      <c r="BA1148" s="53">
        <v>-2.2020738999999998</v>
      </c>
      <c r="BB1148" s="53">
        <v>-2.2333991000000002</v>
      </c>
      <c r="BC1148" s="53">
        <v>-2.3547612999999998</v>
      </c>
      <c r="BD1148" s="53">
        <v>-2.4683879000000002</v>
      </c>
      <c r="BE1148" s="53">
        <v>-3.8853376000000002</v>
      </c>
      <c r="BF1148" s="53">
        <v>-3.0276786000000002</v>
      </c>
      <c r="BG1148" s="53">
        <v>-2.6544565000000002</v>
      </c>
      <c r="BH1148" s="53">
        <v>-2.5096615999999998</v>
      </c>
      <c r="BI1148" s="53">
        <v>-2.3240295</v>
      </c>
      <c r="BJ1148" s="53">
        <v>-2.3839934999999999</v>
      </c>
      <c r="BK1148" s="53">
        <v>-2.1800535000000001</v>
      </c>
      <c r="BL1148" s="53">
        <v>-1.4848239000000001</v>
      </c>
      <c r="BM1148" s="53">
        <v>-1.4089902999999999</v>
      </c>
      <c r="BN1148" s="53">
        <v>-1.5487409999999999</v>
      </c>
      <c r="BO1148" s="53">
        <v>-1.0894817000000001</v>
      </c>
      <c r="BP1148" s="53">
        <v>-1.4651304000000001</v>
      </c>
      <c r="BQ1148" s="53">
        <v>-1.6851145000000001</v>
      </c>
      <c r="BR1148" s="53">
        <v>-1.6470720999999999</v>
      </c>
      <c r="BS1148" s="53">
        <v>-1.5238493</v>
      </c>
      <c r="BT1148" s="53">
        <v>-1.1809445999999999</v>
      </c>
      <c r="BU1148" s="53">
        <v>-0.99393102</v>
      </c>
      <c r="BV1148" s="53">
        <v>-1.0794161</v>
      </c>
      <c r="BW1148" s="53">
        <v>-1.0384253999999999</v>
      </c>
      <c r="BX1148" s="53">
        <v>-1.1347665</v>
      </c>
      <c r="BY1148" s="53">
        <v>-1.4735240000000001</v>
      </c>
      <c r="BZ1148" s="53">
        <v>-1.5518675</v>
      </c>
      <c r="CA1148" s="53">
        <v>-1.7004328</v>
      </c>
      <c r="CB1148" s="53">
        <v>-1.8187921</v>
      </c>
      <c r="CC1148" s="53">
        <v>-3.2970256999999998</v>
      </c>
      <c r="CD1148" s="53">
        <v>-2.5212615</v>
      </c>
      <c r="CE1148" s="53">
        <v>-2.1631857000000001</v>
      </c>
      <c r="CF1148" s="53">
        <v>-2.0278022</v>
      </c>
      <c r="CG1148" s="53">
        <v>-1.8716628</v>
      </c>
      <c r="CH1148" s="53">
        <v>-1.9527535</v>
      </c>
      <c r="CI1148" s="53">
        <v>-1.748267</v>
      </c>
      <c r="CJ1148" s="53">
        <v>-1.0552577000000001</v>
      </c>
      <c r="CK1148" s="53">
        <v>-0.93893267999999996</v>
      </c>
      <c r="CL1148" s="53">
        <v>-1.0602049</v>
      </c>
      <c r="CM1148" s="53">
        <v>-0.54546243999999999</v>
      </c>
      <c r="CN1148" s="53">
        <v>-0.92750953999999997</v>
      </c>
      <c r="CO1148" s="53">
        <v>-1.1343985999999999</v>
      </c>
      <c r="CP1148" s="53">
        <v>-1.0985575999999999</v>
      </c>
      <c r="CQ1148" s="53">
        <v>-0.96720028999999996</v>
      </c>
      <c r="CR1148" s="53">
        <v>-0.59760029999999997</v>
      </c>
      <c r="CS1148" s="53">
        <v>-0.43532959999999998</v>
      </c>
      <c r="CT1148" s="53">
        <v>-0.55477231000000005</v>
      </c>
      <c r="CU1148" s="53">
        <v>-0.51972726999999996</v>
      </c>
      <c r="CV1148" s="53">
        <v>-0.61364479000000005</v>
      </c>
      <c r="CW1148" s="53">
        <v>-0.96893275000000001</v>
      </c>
      <c r="CX1148" s="53">
        <v>-1.0798405</v>
      </c>
      <c r="CY1148" s="53">
        <v>-1.2472468999999999</v>
      </c>
      <c r="CZ1148" s="53">
        <v>-1.3688837</v>
      </c>
      <c r="DA1148" s="53">
        <v>-2.7087131000000002</v>
      </c>
      <c r="DB1148" s="53">
        <v>-2.0148443999999999</v>
      </c>
      <c r="DC1148" s="53">
        <v>-1.671915</v>
      </c>
      <c r="DD1148" s="53">
        <v>-1.5459432</v>
      </c>
      <c r="DE1148" s="53">
        <v>-1.4192960999999999</v>
      </c>
      <c r="DF1148" s="53">
        <v>-1.5215132</v>
      </c>
      <c r="DG1148" s="53">
        <v>-1.3164806</v>
      </c>
      <c r="DH1148" s="53">
        <v>-0.62569189999999997</v>
      </c>
      <c r="DI1148" s="53">
        <v>-0.46887501999999998</v>
      </c>
      <c r="DJ1148" s="53">
        <v>-0.57166844999999999</v>
      </c>
      <c r="DK1148" s="53">
        <v>-1.44349E-3</v>
      </c>
      <c r="DL1148" s="53">
        <v>-0.38988872000000002</v>
      </c>
      <c r="DM1148" s="53">
        <v>-0.58368235000000002</v>
      </c>
      <c r="DN1148" s="53">
        <v>-0.55004357999999998</v>
      </c>
      <c r="DO1148" s="53">
        <v>-0.41055124999999998</v>
      </c>
      <c r="DP1148" s="53">
        <v>-1.425595E-2</v>
      </c>
      <c r="DQ1148" s="53">
        <v>0.12327157</v>
      </c>
      <c r="DR1148" s="53">
        <v>-3.012811E-2</v>
      </c>
      <c r="DS1148" s="53">
        <v>-1.02899E-3</v>
      </c>
      <c r="DT1148" s="53">
        <v>-9.2523469999999997E-2</v>
      </c>
      <c r="DU1148" s="53">
        <v>-0.46434111</v>
      </c>
      <c r="DV1148" s="53">
        <v>-0.60781384999999999</v>
      </c>
      <c r="DW1148" s="53">
        <v>-0.79406069000000001</v>
      </c>
      <c r="DX1148" s="53">
        <v>-0.91897567999999996</v>
      </c>
      <c r="DY1148" s="53">
        <v>-1.8592833</v>
      </c>
      <c r="DZ1148" s="53">
        <v>-1.2836588</v>
      </c>
      <c r="EA1148" s="53">
        <v>-0.96259775000000003</v>
      </c>
      <c r="EB1148" s="53">
        <v>-0.85021511000000005</v>
      </c>
      <c r="EC1148" s="53">
        <v>-0.76615063999999999</v>
      </c>
      <c r="ED1148" s="53">
        <v>-0.89887072000000001</v>
      </c>
      <c r="EE1148" s="53">
        <v>-0.69304916000000005</v>
      </c>
      <c r="EF1148" s="53">
        <v>-5.4668800000000004E-3</v>
      </c>
      <c r="EG1148" s="53">
        <v>0.20981340000000001</v>
      </c>
      <c r="EH1148" s="53">
        <v>0.1337004</v>
      </c>
      <c r="EI1148" s="53">
        <v>0.78403385999999997</v>
      </c>
      <c r="EJ1148" s="53">
        <v>0.38635037999999999</v>
      </c>
      <c r="EK1148" s="53">
        <v>0.21146397</v>
      </c>
      <c r="EL1148" s="53">
        <v>0.24192367000000001</v>
      </c>
      <c r="EM1148" s="53">
        <v>0.39316174999999998</v>
      </c>
      <c r="EN1148" s="53">
        <v>0.82800057999999999</v>
      </c>
      <c r="EO1148" s="53">
        <v>0.92980324999999997</v>
      </c>
      <c r="EP1148" s="53">
        <v>0.72737465000000001</v>
      </c>
      <c r="EQ1148" s="53">
        <v>0.74788882999999995</v>
      </c>
      <c r="ER1148" s="53">
        <v>0.65989302999999999</v>
      </c>
      <c r="ES1148" s="53">
        <v>0.26420858000000003</v>
      </c>
      <c r="ET1148" s="53">
        <v>7.3717930000000001E-2</v>
      </c>
      <c r="EU1148" s="53">
        <v>-0.13973215</v>
      </c>
      <c r="EV1148" s="53">
        <v>-0.26937981999999999</v>
      </c>
      <c r="EW1148" s="53">
        <v>68.457080000000005</v>
      </c>
      <c r="EX1148" s="53">
        <v>67.090810000000005</v>
      </c>
      <c r="EY1148" s="53">
        <v>65.964290000000005</v>
      </c>
      <c r="EZ1148" s="53">
        <v>64.941310000000001</v>
      </c>
      <c r="FA1148" s="53">
        <v>63.993450000000003</v>
      </c>
      <c r="FB1148" s="53">
        <v>62.910299999999999</v>
      </c>
      <c r="FC1148" s="53">
        <v>61.995570000000001</v>
      </c>
      <c r="FD1148" s="53">
        <v>62.671280000000003</v>
      </c>
      <c r="FE1148" s="53">
        <v>65.762919999999994</v>
      </c>
      <c r="FF1148" s="53">
        <v>69.413529999999994</v>
      </c>
      <c r="FG1148" s="53">
        <v>73.706720000000004</v>
      </c>
      <c r="FH1148" s="53">
        <v>77.820499999999996</v>
      </c>
      <c r="FI1148" s="53">
        <v>81.40052</v>
      </c>
      <c r="FJ1148" s="53">
        <v>83.87209</v>
      </c>
      <c r="FK1148" s="53">
        <v>85.403469999999999</v>
      </c>
      <c r="FL1148" s="53">
        <v>86.189930000000004</v>
      </c>
      <c r="FM1148" s="53">
        <v>86.147009999999995</v>
      </c>
      <c r="FN1148" s="53">
        <v>85.142120000000006</v>
      </c>
      <c r="FO1148" s="53">
        <v>82.704509999999999</v>
      </c>
      <c r="FP1148" s="53">
        <v>79.175709999999995</v>
      </c>
      <c r="FQ1148" s="53">
        <v>76.282939999999996</v>
      </c>
      <c r="FR1148" s="53">
        <v>73.826970000000003</v>
      </c>
      <c r="FS1148" s="53">
        <v>71.937799999999996</v>
      </c>
      <c r="FT1148" s="53">
        <v>70.122370000000004</v>
      </c>
      <c r="FU1148" s="53">
        <v>601.96669999999995</v>
      </c>
      <c r="FV1148" s="53">
        <v>11691.01</v>
      </c>
      <c r="FW1148" s="53">
        <v>228.09649999999999</v>
      </c>
      <c r="FX1148" s="53">
        <v>1</v>
      </c>
    </row>
    <row r="1149" spans="1:180" x14ac:dyDescent="0.3">
      <c r="A1149" t="s">
        <v>174</v>
      </c>
      <c r="B1149" t="s">
        <v>253</v>
      </c>
      <c r="C1149" t="s">
        <v>0</v>
      </c>
      <c r="D1149" t="s">
        <v>227</v>
      </c>
      <c r="E1149" t="s">
        <v>187</v>
      </c>
      <c r="F1149" t="s">
        <v>234</v>
      </c>
      <c r="G1149" t="s">
        <v>243</v>
      </c>
      <c r="H1149" s="53">
        <v>369</v>
      </c>
      <c r="I1149" s="53">
        <v>9.3899833000000008</v>
      </c>
      <c r="J1149" s="53">
        <v>9.1911147</v>
      </c>
      <c r="K1149" s="53">
        <v>9.1836277000000006</v>
      </c>
      <c r="L1149" s="53">
        <v>9.0639684000000003</v>
      </c>
      <c r="M1149" s="53">
        <v>8.9355379999999993</v>
      </c>
      <c r="N1149" s="53">
        <v>9.0253783999999992</v>
      </c>
      <c r="O1149" s="53">
        <v>10.160385</v>
      </c>
      <c r="P1149" s="53">
        <v>11.625854</v>
      </c>
      <c r="Q1149" s="53">
        <v>13.02922</v>
      </c>
      <c r="R1149" s="53">
        <v>13.692734</v>
      </c>
      <c r="S1149" s="53">
        <v>13.470459</v>
      </c>
      <c r="T1149" s="53">
        <v>13.57199</v>
      </c>
      <c r="U1149" s="53">
        <v>13.818163999999999</v>
      </c>
      <c r="V1149" s="53">
        <v>13.978248000000001</v>
      </c>
      <c r="W1149" s="53">
        <v>13.486319</v>
      </c>
      <c r="X1149" s="53">
        <v>12.620354000000001</v>
      </c>
      <c r="Y1149" s="53">
        <v>12.112971</v>
      </c>
      <c r="Z1149" s="53">
        <v>11.794295</v>
      </c>
      <c r="AA1149" s="53">
        <v>11.465819</v>
      </c>
      <c r="AB1149" s="53">
        <v>11.224109</v>
      </c>
      <c r="AC1149" s="53">
        <v>11.265839</v>
      </c>
      <c r="AD1149" s="53">
        <v>11.166677999999999</v>
      </c>
      <c r="AE1149" s="53">
        <v>10.888640000000001</v>
      </c>
      <c r="AF1149" s="53">
        <v>10.700081000000001</v>
      </c>
      <c r="AG1149" s="53">
        <v>-3.3152048000000001</v>
      </c>
      <c r="AH1149" s="53">
        <v>-3.3926554000000002</v>
      </c>
      <c r="AI1149" s="53">
        <v>-3.2233641</v>
      </c>
      <c r="AJ1149" s="53">
        <v>-3.2070634999999998</v>
      </c>
      <c r="AK1149" s="53">
        <v>-3.2443034000000002</v>
      </c>
      <c r="AL1149" s="53">
        <v>-3.4460785</v>
      </c>
      <c r="AM1149" s="53">
        <v>-3.7012434000000001</v>
      </c>
      <c r="AN1149" s="53">
        <v>-3.9842811999999999</v>
      </c>
      <c r="AO1149" s="53">
        <v>-3.3211118000000002</v>
      </c>
      <c r="AP1149" s="53">
        <v>-3.0101241000000001</v>
      </c>
      <c r="AQ1149" s="53">
        <v>-3.3109413999999999</v>
      </c>
      <c r="AR1149" s="53">
        <v>-3.1052121000000001</v>
      </c>
      <c r="AS1149" s="53">
        <v>-2.6253191</v>
      </c>
      <c r="AT1149" s="53">
        <v>-2.5668403999999998</v>
      </c>
      <c r="AU1149" s="53">
        <v>-2.8430800999999999</v>
      </c>
      <c r="AV1149" s="53">
        <v>-3.2967803</v>
      </c>
      <c r="AW1149" s="53">
        <v>-3.112994</v>
      </c>
      <c r="AX1149" s="53">
        <v>-2.5927411999999999</v>
      </c>
      <c r="AY1149" s="53">
        <v>-2.6751592</v>
      </c>
      <c r="AZ1149" s="53">
        <v>-2.6897506</v>
      </c>
      <c r="BA1149" s="53">
        <v>-2.9937228</v>
      </c>
      <c r="BB1149" s="53">
        <v>-3.2480693999999999</v>
      </c>
      <c r="BC1149" s="53">
        <v>-3.4314372999999998</v>
      </c>
      <c r="BD1149" s="53">
        <v>-3.3868089000000001</v>
      </c>
      <c r="BE1149" s="53">
        <v>-2.6400378</v>
      </c>
      <c r="BF1149" s="53">
        <v>-2.7188653999999999</v>
      </c>
      <c r="BG1149" s="53">
        <v>-2.5372480999999998</v>
      </c>
      <c r="BH1149" s="53">
        <v>-2.5230774</v>
      </c>
      <c r="BI1149" s="53">
        <v>-2.5713772000000001</v>
      </c>
      <c r="BJ1149" s="53">
        <v>-2.7907964000000001</v>
      </c>
      <c r="BK1149" s="53">
        <v>-3.0353157999999998</v>
      </c>
      <c r="BL1149" s="53">
        <v>-3.1869386</v>
      </c>
      <c r="BM1149" s="53">
        <v>-2.4846921000000002</v>
      </c>
      <c r="BN1149" s="53">
        <v>-2.0884665999999998</v>
      </c>
      <c r="BO1149" s="53">
        <v>-2.4184226999999998</v>
      </c>
      <c r="BP1149" s="53">
        <v>-2.2337592000000002</v>
      </c>
      <c r="BQ1149" s="53">
        <v>-1.8169504999999999</v>
      </c>
      <c r="BR1149" s="53">
        <v>-1.7443187</v>
      </c>
      <c r="BS1149" s="53">
        <v>-2.0438795999999999</v>
      </c>
      <c r="BT1149" s="53">
        <v>-2.515514</v>
      </c>
      <c r="BU1149" s="53">
        <v>-2.3481166999999998</v>
      </c>
      <c r="BV1149" s="53">
        <v>-1.8253397</v>
      </c>
      <c r="BW1149" s="53">
        <v>-1.9023087000000001</v>
      </c>
      <c r="BX1149" s="53">
        <v>-1.9125669000000001</v>
      </c>
      <c r="BY1149" s="53">
        <v>-2.2266282999999998</v>
      </c>
      <c r="BZ1149" s="53">
        <v>-2.4930083000000001</v>
      </c>
      <c r="CA1149" s="53">
        <v>-2.6905394999999999</v>
      </c>
      <c r="CB1149" s="53">
        <v>-2.6540048000000001</v>
      </c>
      <c r="CC1149" s="53">
        <v>-2.1724192000000002</v>
      </c>
      <c r="CD1149" s="53">
        <v>-2.2522004</v>
      </c>
      <c r="CE1149" s="53">
        <v>-2.0620465000000001</v>
      </c>
      <c r="CF1149" s="53">
        <v>-2.0493507000000002</v>
      </c>
      <c r="CG1149" s="53">
        <v>-2.1053107</v>
      </c>
      <c r="CH1149" s="53">
        <v>-2.3369496999999999</v>
      </c>
      <c r="CI1149" s="53">
        <v>-2.5740968</v>
      </c>
      <c r="CJ1149" s="53">
        <v>-2.6347024000000001</v>
      </c>
      <c r="CK1149" s="53">
        <v>-1.9053902</v>
      </c>
      <c r="CL1149" s="53">
        <v>-1.450129</v>
      </c>
      <c r="CM1149" s="53">
        <v>-1.8002672</v>
      </c>
      <c r="CN1149" s="53">
        <v>-1.6301939999999999</v>
      </c>
      <c r="CO1149" s="53">
        <v>-1.2570771000000001</v>
      </c>
      <c r="CP1149" s="53">
        <v>-1.1746425</v>
      </c>
      <c r="CQ1149" s="53">
        <v>-1.4903559</v>
      </c>
      <c r="CR1149" s="53">
        <v>-1.9744113000000001</v>
      </c>
      <c r="CS1149" s="53">
        <v>-1.8183647999999999</v>
      </c>
      <c r="CT1149" s="53">
        <v>-1.2938395</v>
      </c>
      <c r="CU1149" s="53">
        <v>-1.3670347</v>
      </c>
      <c r="CV1149" s="53">
        <v>-1.3742918</v>
      </c>
      <c r="CW1149" s="53">
        <v>-1.6953406</v>
      </c>
      <c r="CX1149" s="53">
        <v>-1.9700548</v>
      </c>
      <c r="CY1149" s="53">
        <v>-2.1773956000000001</v>
      </c>
      <c r="CZ1149" s="53">
        <v>-2.1464671000000002</v>
      </c>
      <c r="DA1149" s="53">
        <v>-1.7048007000000001</v>
      </c>
      <c r="DB1149" s="53">
        <v>-1.7855356</v>
      </c>
      <c r="DC1149" s="53">
        <v>-1.5868446</v>
      </c>
      <c r="DD1149" s="53">
        <v>-1.5756241</v>
      </c>
      <c r="DE1149" s="53">
        <v>-1.6392441</v>
      </c>
      <c r="DF1149" s="53">
        <v>-1.8831032999999999</v>
      </c>
      <c r="DG1149" s="53">
        <v>-2.1128773999999999</v>
      </c>
      <c r="DH1149" s="53">
        <v>-2.0824663000000001</v>
      </c>
      <c r="DI1149" s="53">
        <v>-1.3260882000000001</v>
      </c>
      <c r="DJ1149" s="53">
        <v>-0.81179151000000005</v>
      </c>
      <c r="DK1149" s="53">
        <v>-1.1821117999999999</v>
      </c>
      <c r="DL1149" s="53">
        <v>-1.0266287999999999</v>
      </c>
      <c r="DM1149" s="53">
        <v>-0.69720336000000005</v>
      </c>
      <c r="DN1149" s="53">
        <v>-0.60496664</v>
      </c>
      <c r="DO1149" s="53">
        <v>-0.93683196000000002</v>
      </c>
      <c r="DP1149" s="53">
        <v>-1.4333081999999999</v>
      </c>
      <c r="DQ1149" s="53">
        <v>-1.2886133</v>
      </c>
      <c r="DR1149" s="53">
        <v>-0.76233923999999997</v>
      </c>
      <c r="DS1149" s="53">
        <v>-0.83176068999999997</v>
      </c>
      <c r="DT1149" s="53">
        <v>-0.83601709999999996</v>
      </c>
      <c r="DU1149" s="53">
        <v>-1.1640533</v>
      </c>
      <c r="DV1149" s="53">
        <v>-1.4471018</v>
      </c>
      <c r="DW1149" s="53">
        <v>-1.6642520000000001</v>
      </c>
      <c r="DX1149" s="53">
        <v>-1.6389290000000001</v>
      </c>
      <c r="DY1149" s="53">
        <v>-1.0296339000000001</v>
      </c>
      <c r="DZ1149" s="53">
        <v>-1.1117452999999999</v>
      </c>
      <c r="EA1149" s="53">
        <v>-0.90072863000000003</v>
      </c>
      <c r="EB1149" s="53">
        <v>-0.89163795000000001</v>
      </c>
      <c r="EC1149" s="53">
        <v>-0.96631838000000003</v>
      </c>
      <c r="ED1149" s="53">
        <v>-1.2278209</v>
      </c>
      <c r="EE1149" s="53">
        <v>-1.4469497</v>
      </c>
      <c r="EF1149" s="53">
        <v>-1.2851248</v>
      </c>
      <c r="EG1149" s="53">
        <v>-0.48966853999999999</v>
      </c>
      <c r="EH1149" s="53">
        <v>0.10986609999999999</v>
      </c>
      <c r="EI1149" s="53">
        <v>-0.28959333999999998</v>
      </c>
      <c r="EJ1149" s="53">
        <v>-0.15517619999999999</v>
      </c>
      <c r="EK1149" s="53">
        <v>0.11116527</v>
      </c>
      <c r="EL1149" s="53">
        <v>0.21755498000000001</v>
      </c>
      <c r="EM1149" s="53">
        <v>-0.13763158</v>
      </c>
      <c r="EN1149" s="53">
        <v>-0.65204145000000002</v>
      </c>
      <c r="EO1149" s="53">
        <v>-0.52373572000000002</v>
      </c>
      <c r="EP1149" s="53">
        <v>5.0625699999999997E-3</v>
      </c>
      <c r="EQ1149" s="53">
        <v>-5.890985E-2</v>
      </c>
      <c r="ER1149" s="53">
        <v>-5.8833400000000001E-2</v>
      </c>
      <c r="ES1149" s="53">
        <v>-0.39695838999999999</v>
      </c>
      <c r="ET1149" s="53">
        <v>-0.69204067999999996</v>
      </c>
      <c r="EU1149" s="53">
        <v>-0.92335387000000002</v>
      </c>
      <c r="EV1149" s="53">
        <v>-0.90612488999999996</v>
      </c>
      <c r="EW1149" s="53">
        <v>69.793379999999999</v>
      </c>
      <c r="EX1149" s="53">
        <v>68.27261</v>
      </c>
      <c r="EY1149" s="53">
        <v>66.827879999999993</v>
      </c>
      <c r="EZ1149" s="53">
        <v>65.580340000000007</v>
      </c>
      <c r="FA1149" s="53">
        <v>64.494489999999999</v>
      </c>
      <c r="FB1149" s="53">
        <v>63.511330000000001</v>
      </c>
      <c r="FC1149" s="53">
        <v>63.710430000000002</v>
      </c>
      <c r="FD1149" s="53">
        <v>66.080340000000007</v>
      </c>
      <c r="FE1149" s="53">
        <v>69.220439999999996</v>
      </c>
      <c r="FF1149" s="53">
        <v>72.59975</v>
      </c>
      <c r="FG1149" s="53">
        <v>76.02937</v>
      </c>
      <c r="FH1149" s="53">
        <v>79.168750000000003</v>
      </c>
      <c r="FI1149" s="53">
        <v>81.858279999999993</v>
      </c>
      <c r="FJ1149" s="53">
        <v>83.994420000000005</v>
      </c>
      <c r="FK1149" s="53">
        <v>85.620429999999999</v>
      </c>
      <c r="FL1149" s="53">
        <v>86.653499999999994</v>
      </c>
      <c r="FM1149" s="53">
        <v>86.945139999999995</v>
      </c>
      <c r="FN1149" s="53">
        <v>86.455640000000002</v>
      </c>
      <c r="FO1149" s="53">
        <v>84.936869999999999</v>
      </c>
      <c r="FP1149" s="53">
        <v>82.341480000000004</v>
      </c>
      <c r="FQ1149" s="53">
        <v>78.766239999999996</v>
      </c>
      <c r="FR1149" s="53">
        <v>75.764120000000005</v>
      </c>
      <c r="FS1149" s="53">
        <v>73.372889999999998</v>
      </c>
      <c r="FT1149" s="53">
        <v>71.452240000000003</v>
      </c>
      <c r="FU1149" s="53">
        <v>602</v>
      </c>
      <c r="FV1149" s="53">
        <v>19291.21</v>
      </c>
      <c r="FW1149" s="53">
        <v>278.66480000000001</v>
      </c>
      <c r="FX1149" s="53">
        <v>1</v>
      </c>
    </row>
    <row r="1150" spans="1:180" x14ac:dyDescent="0.3">
      <c r="A1150" t="s">
        <v>174</v>
      </c>
      <c r="B1150" t="s">
        <v>253</v>
      </c>
      <c r="C1150" t="s">
        <v>0</v>
      </c>
      <c r="D1150" t="s">
        <v>227</v>
      </c>
      <c r="E1150" t="s">
        <v>188</v>
      </c>
      <c r="F1150" t="s">
        <v>234</v>
      </c>
      <c r="G1150" t="s">
        <v>243</v>
      </c>
      <c r="H1150" s="53">
        <v>369</v>
      </c>
      <c r="I1150" s="53">
        <v>10.407674999999999</v>
      </c>
      <c r="J1150" s="53">
        <v>10.130205</v>
      </c>
      <c r="K1150" s="53">
        <v>9.8650710999999998</v>
      </c>
      <c r="L1150" s="53">
        <v>9.5404801999999993</v>
      </c>
      <c r="M1150" s="53">
        <v>9.3487884000000001</v>
      </c>
      <c r="N1150" s="53">
        <v>9.6344829999999995</v>
      </c>
      <c r="O1150" s="53">
        <v>11.26985</v>
      </c>
      <c r="P1150" s="53">
        <v>12.781321999999999</v>
      </c>
      <c r="Q1150" s="53">
        <v>13.749784999999999</v>
      </c>
      <c r="R1150" s="53">
        <v>14.227359999999999</v>
      </c>
      <c r="S1150" s="53">
        <v>14.045966999999999</v>
      </c>
      <c r="T1150" s="53">
        <v>13.909053</v>
      </c>
      <c r="U1150" s="53">
        <v>13.662077</v>
      </c>
      <c r="V1150" s="53">
        <v>14.309805000000001</v>
      </c>
      <c r="W1150" s="53">
        <v>14.445797000000001</v>
      </c>
      <c r="X1150" s="53">
        <v>13.69497</v>
      </c>
      <c r="Y1150" s="53">
        <v>12.846233</v>
      </c>
      <c r="Z1150" s="53">
        <v>12.41592</v>
      </c>
      <c r="AA1150" s="53">
        <v>11.977017</v>
      </c>
      <c r="AB1150" s="53">
        <v>11.606227000000001</v>
      </c>
      <c r="AC1150" s="53">
        <v>11.638197</v>
      </c>
      <c r="AD1150" s="53">
        <v>11.71603</v>
      </c>
      <c r="AE1150" s="53">
        <v>11.477221</v>
      </c>
      <c r="AF1150" s="53">
        <v>11.287444000000001</v>
      </c>
      <c r="AG1150" s="53">
        <v>-2.7217931000000002</v>
      </c>
      <c r="AH1150" s="53">
        <v>-2.8451814999999998</v>
      </c>
      <c r="AI1150" s="53">
        <v>-2.8987270999999999</v>
      </c>
      <c r="AJ1150" s="53">
        <v>-3.0823976000000002</v>
      </c>
      <c r="AK1150" s="53">
        <v>-3.2288720999999998</v>
      </c>
      <c r="AL1150" s="53">
        <v>-3.2594050000000001</v>
      </c>
      <c r="AM1150" s="53">
        <v>-2.8791745</v>
      </c>
      <c r="AN1150" s="53">
        <v>-2.8924311999999999</v>
      </c>
      <c r="AO1150" s="53">
        <v>-2.5187696000000002</v>
      </c>
      <c r="AP1150" s="53">
        <v>-2.4161853999999998</v>
      </c>
      <c r="AQ1150" s="53">
        <v>-2.7529001000000002</v>
      </c>
      <c r="AR1150" s="53">
        <v>-2.8258529000000001</v>
      </c>
      <c r="AS1150" s="53">
        <v>-2.9608283000000002</v>
      </c>
      <c r="AT1150" s="53">
        <v>-2.4885259999999998</v>
      </c>
      <c r="AU1150" s="53">
        <v>-2.1529729</v>
      </c>
      <c r="AV1150" s="53">
        <v>-2.3602701000000001</v>
      </c>
      <c r="AW1150" s="53">
        <v>-2.6691061999999999</v>
      </c>
      <c r="AX1150" s="53">
        <v>-2.1544333999999998</v>
      </c>
      <c r="AY1150" s="53">
        <v>-2.3217235999999999</v>
      </c>
      <c r="AZ1150" s="53">
        <v>-2.4874201</v>
      </c>
      <c r="BA1150" s="53">
        <v>-2.8641234</v>
      </c>
      <c r="BB1150" s="53">
        <v>-3.0058441</v>
      </c>
      <c r="BC1150" s="53">
        <v>-3.1164493000000002</v>
      </c>
      <c r="BD1150" s="53">
        <v>-3.0867336999999999</v>
      </c>
      <c r="BE1150" s="53">
        <v>-1.9879978</v>
      </c>
      <c r="BF1150" s="53">
        <v>-2.1145586000000001</v>
      </c>
      <c r="BG1150" s="53">
        <v>-2.1696192999999999</v>
      </c>
      <c r="BH1150" s="53">
        <v>-2.3529705999999999</v>
      </c>
      <c r="BI1150" s="53">
        <v>-2.5319060000000002</v>
      </c>
      <c r="BJ1150" s="53">
        <v>-2.5658142000000002</v>
      </c>
      <c r="BK1150" s="53">
        <v>-2.1608757999999999</v>
      </c>
      <c r="BL1150" s="53">
        <v>-2.1003604999999999</v>
      </c>
      <c r="BM1150" s="53">
        <v>-1.6884816</v>
      </c>
      <c r="BN1150" s="53">
        <v>-1.4669920000000001</v>
      </c>
      <c r="BO1150" s="53">
        <v>-1.8030778999999999</v>
      </c>
      <c r="BP1150" s="53">
        <v>-1.8994732999999999</v>
      </c>
      <c r="BQ1150" s="53">
        <v>-2.0426278999999998</v>
      </c>
      <c r="BR1150" s="53">
        <v>-1.4823025000000001</v>
      </c>
      <c r="BS1150" s="53">
        <v>-1.1599216000000001</v>
      </c>
      <c r="BT1150" s="53">
        <v>-1.5118376</v>
      </c>
      <c r="BU1150" s="53">
        <v>-1.7812315999999999</v>
      </c>
      <c r="BV1150" s="53">
        <v>-1.2762935</v>
      </c>
      <c r="BW1150" s="53">
        <v>-1.4601329999999999</v>
      </c>
      <c r="BX1150" s="53">
        <v>-1.6325917999999999</v>
      </c>
      <c r="BY1150" s="53">
        <v>-2.0096603000000002</v>
      </c>
      <c r="BZ1150" s="53">
        <v>-2.1543573999999999</v>
      </c>
      <c r="CA1150" s="53">
        <v>-2.2785340000000001</v>
      </c>
      <c r="CB1150" s="53">
        <v>-2.2549103000000001</v>
      </c>
      <c r="CC1150" s="53">
        <v>-1.4797733</v>
      </c>
      <c r="CD1150" s="53">
        <v>-1.6085311</v>
      </c>
      <c r="CE1150" s="53">
        <v>-1.6646417</v>
      </c>
      <c r="CF1150" s="53">
        <v>-1.8477716</v>
      </c>
      <c r="CG1150" s="53">
        <v>-2.0491898000000002</v>
      </c>
      <c r="CH1150" s="53">
        <v>-2.0854352</v>
      </c>
      <c r="CI1150" s="53">
        <v>-1.6633841</v>
      </c>
      <c r="CJ1150" s="53">
        <v>-1.5517749000000001</v>
      </c>
      <c r="CK1150" s="53">
        <v>-1.1134265000000001</v>
      </c>
      <c r="CL1150" s="53">
        <v>-0.80958342000000005</v>
      </c>
      <c r="CM1150" s="53">
        <v>-1.1452339</v>
      </c>
      <c r="CN1150" s="53">
        <v>-1.2578659999999999</v>
      </c>
      <c r="CO1150" s="53">
        <v>-1.4066852000000001</v>
      </c>
      <c r="CP1150" s="53">
        <v>-0.78539510000000001</v>
      </c>
      <c r="CQ1150" s="53">
        <v>-0.47213697999999998</v>
      </c>
      <c r="CR1150" s="53">
        <v>-0.92421622000000003</v>
      </c>
      <c r="CS1150" s="53">
        <v>-1.1662923999999999</v>
      </c>
      <c r="CT1150" s="53">
        <v>-0.66809627000000005</v>
      </c>
      <c r="CU1150" s="53">
        <v>-0.86339763999999997</v>
      </c>
      <c r="CV1150" s="53">
        <v>-1.0405401000000001</v>
      </c>
      <c r="CW1150" s="53">
        <v>-1.4178618000000001</v>
      </c>
      <c r="CX1150" s="53">
        <v>-1.5646201</v>
      </c>
      <c r="CY1150" s="53">
        <v>-1.6981963</v>
      </c>
      <c r="CZ1150" s="53">
        <v>-1.6787920999999999</v>
      </c>
      <c r="DA1150" s="53">
        <v>-0.97154898999999995</v>
      </c>
      <c r="DB1150" s="53">
        <v>-1.1025041</v>
      </c>
      <c r="DC1150" s="53">
        <v>-1.159664</v>
      </c>
      <c r="DD1150" s="53">
        <v>-1.3425722</v>
      </c>
      <c r="DE1150" s="53">
        <v>-1.5664733</v>
      </c>
      <c r="DF1150" s="53">
        <v>-1.6050559</v>
      </c>
      <c r="DG1150" s="53">
        <v>-1.1658928</v>
      </c>
      <c r="DH1150" s="53">
        <v>-1.0031892</v>
      </c>
      <c r="DI1150" s="53">
        <v>-0.53837173999999999</v>
      </c>
      <c r="DJ1150" s="53">
        <v>-0.15217496999999999</v>
      </c>
      <c r="DK1150" s="53">
        <v>-0.48738996000000001</v>
      </c>
      <c r="DL1150" s="53">
        <v>-0.61625878000000001</v>
      </c>
      <c r="DM1150" s="53">
        <v>-0.77074248000000001</v>
      </c>
      <c r="DN1150" s="53">
        <v>-8.8487449999999995E-2</v>
      </c>
      <c r="DO1150" s="53">
        <v>0.21564739999999999</v>
      </c>
      <c r="DP1150" s="53">
        <v>-0.33659438000000003</v>
      </c>
      <c r="DQ1150" s="53">
        <v>-0.55135352999999998</v>
      </c>
      <c r="DR1150" s="53">
        <v>-5.9899180000000003E-2</v>
      </c>
      <c r="DS1150" s="53">
        <v>-0.26666245999999999</v>
      </c>
      <c r="DT1150" s="53">
        <v>-0.44848886999999998</v>
      </c>
      <c r="DU1150" s="53">
        <v>-0.82606369000000002</v>
      </c>
      <c r="DV1150" s="53">
        <v>-0.97488324000000004</v>
      </c>
      <c r="DW1150" s="53">
        <v>-1.1178589000000001</v>
      </c>
      <c r="DX1150" s="53">
        <v>-1.1026738</v>
      </c>
      <c r="DY1150" s="53">
        <v>-0.23775378</v>
      </c>
      <c r="DZ1150" s="53">
        <v>-0.37188078000000002</v>
      </c>
      <c r="EA1150" s="53">
        <v>-0.43055658000000002</v>
      </c>
      <c r="EB1150" s="53">
        <v>-0.61314515999999997</v>
      </c>
      <c r="EC1150" s="53">
        <v>-0.86950717</v>
      </c>
      <c r="ED1150" s="53">
        <v>-0.91146468999999997</v>
      </c>
      <c r="EE1150" s="53">
        <v>-0.44759405000000002</v>
      </c>
      <c r="EF1150" s="53">
        <v>-0.21111841000000001</v>
      </c>
      <c r="EG1150" s="53">
        <v>0.29191660000000003</v>
      </c>
      <c r="EH1150" s="53">
        <v>0.79701860000000002</v>
      </c>
      <c r="EI1150" s="53">
        <v>0.46243264000000001</v>
      </c>
      <c r="EJ1150" s="53">
        <v>0.31012063000000001</v>
      </c>
      <c r="EK1150" s="53">
        <v>0.14745775</v>
      </c>
      <c r="EL1150" s="53">
        <v>0.91773621000000005</v>
      </c>
      <c r="EM1150" s="53">
        <v>1.208699</v>
      </c>
      <c r="EN1150" s="53">
        <v>0.51183805999999998</v>
      </c>
      <c r="EO1150" s="53">
        <v>0.33652103</v>
      </c>
      <c r="EP1150" s="53">
        <v>0.81824090000000005</v>
      </c>
      <c r="EQ1150" s="53">
        <v>0.59492836999999998</v>
      </c>
      <c r="ER1150" s="53">
        <v>0.40633947999999998</v>
      </c>
      <c r="ES1150" s="53">
        <v>2.8399460000000001E-2</v>
      </c>
      <c r="ET1150" s="53">
        <v>-0.12339644</v>
      </c>
      <c r="EU1150" s="53">
        <v>-0.27994347000000003</v>
      </c>
      <c r="EV1150" s="53">
        <v>-0.27085020999999998</v>
      </c>
      <c r="EW1150" s="53">
        <v>74.055329999999998</v>
      </c>
      <c r="EX1150" s="53">
        <v>72.521870000000007</v>
      </c>
      <c r="EY1150" s="53">
        <v>71.160300000000007</v>
      </c>
      <c r="EZ1150" s="53">
        <v>69.916550000000001</v>
      </c>
      <c r="FA1150" s="53">
        <v>68.872919999999993</v>
      </c>
      <c r="FB1150" s="53">
        <v>67.883210000000005</v>
      </c>
      <c r="FC1150" s="53">
        <v>67.636170000000007</v>
      </c>
      <c r="FD1150" s="53">
        <v>69.337329999999994</v>
      </c>
      <c r="FE1150" s="53">
        <v>72.336020000000005</v>
      </c>
      <c r="FF1150" s="53">
        <v>75.761189999999999</v>
      </c>
      <c r="FG1150" s="53">
        <v>79.713260000000005</v>
      </c>
      <c r="FH1150" s="53">
        <v>83.47457</v>
      </c>
      <c r="FI1150" s="53">
        <v>86.542990000000003</v>
      </c>
      <c r="FJ1150" s="53">
        <v>88.822140000000005</v>
      </c>
      <c r="FK1150" s="53">
        <v>90.536349999999999</v>
      </c>
      <c r="FL1150" s="53">
        <v>91.622919999999993</v>
      </c>
      <c r="FM1150" s="53">
        <v>92.062259999999995</v>
      </c>
      <c r="FN1150" s="53">
        <v>91.633679999999998</v>
      </c>
      <c r="FO1150" s="53">
        <v>90.047259999999994</v>
      </c>
      <c r="FP1150" s="53">
        <v>87.266970000000001</v>
      </c>
      <c r="FQ1150" s="53">
        <v>83.649739999999994</v>
      </c>
      <c r="FR1150" s="53">
        <v>80.728960000000001</v>
      </c>
      <c r="FS1150" s="53">
        <v>78.16319</v>
      </c>
      <c r="FT1150" s="53">
        <v>76.011349999999993</v>
      </c>
      <c r="FU1150" s="53">
        <v>602</v>
      </c>
      <c r="FV1150" s="53">
        <v>19330.330000000002</v>
      </c>
      <c r="FW1150" s="53">
        <v>256.5419</v>
      </c>
      <c r="FX1150" s="53">
        <v>1</v>
      </c>
    </row>
    <row r="1151" spans="1:180" x14ac:dyDescent="0.3">
      <c r="A1151" t="s">
        <v>174</v>
      </c>
      <c r="B1151" t="s">
        <v>253</v>
      </c>
      <c r="C1151" t="s">
        <v>0</v>
      </c>
      <c r="D1151" t="s">
        <v>227</v>
      </c>
      <c r="E1151" t="s">
        <v>190</v>
      </c>
      <c r="F1151" t="s">
        <v>234</v>
      </c>
      <c r="G1151" t="s">
        <v>243</v>
      </c>
      <c r="H1151" s="53">
        <v>369</v>
      </c>
      <c r="I1151" s="53">
        <v>5.2878955999999997</v>
      </c>
      <c r="J1151" s="53">
        <v>5.1257975</v>
      </c>
      <c r="K1151" s="53">
        <v>5.0488757</v>
      </c>
      <c r="L1151" s="53">
        <v>5.0022415000000002</v>
      </c>
      <c r="M1151" s="53">
        <v>4.9165523000000002</v>
      </c>
      <c r="N1151" s="53">
        <v>4.8789290999999997</v>
      </c>
      <c r="O1151" s="53">
        <v>5.3381901999999997</v>
      </c>
      <c r="P1151" s="53">
        <v>7.0611544999999998</v>
      </c>
      <c r="Q1151" s="53">
        <v>7.6869047000000004</v>
      </c>
      <c r="R1151" s="53">
        <v>7.6979046000000002</v>
      </c>
      <c r="S1151" s="53">
        <v>7.9063268000000004</v>
      </c>
      <c r="T1151" s="53">
        <v>7.6715137000000002</v>
      </c>
      <c r="U1151" s="53">
        <v>7.254219</v>
      </c>
      <c r="V1151" s="53">
        <v>7.5548064000000004</v>
      </c>
      <c r="W1151" s="53">
        <v>7.6204403999999997</v>
      </c>
      <c r="X1151" s="53">
        <v>7.6717683000000001</v>
      </c>
      <c r="Y1151" s="53">
        <v>7.3501995999999998</v>
      </c>
      <c r="Z1151" s="53">
        <v>6.3793052000000001</v>
      </c>
      <c r="AA1151" s="53">
        <v>6.0949574999999996</v>
      </c>
      <c r="AB1151" s="53">
        <v>5.9389259000000001</v>
      </c>
      <c r="AC1151" s="53">
        <v>5.9693535999999998</v>
      </c>
      <c r="AD1151" s="53">
        <v>5.9534865999999997</v>
      </c>
      <c r="AE1151" s="53">
        <v>5.8512181999999999</v>
      </c>
      <c r="AF1151" s="53">
        <v>5.6053424999999999</v>
      </c>
      <c r="AG1151" s="53">
        <v>-2.358641</v>
      </c>
      <c r="AH1151" s="53">
        <v>-2.3624782</v>
      </c>
      <c r="AI1151" s="53">
        <v>-2.2222959000000002</v>
      </c>
      <c r="AJ1151" s="53">
        <v>-2.0723014000000002</v>
      </c>
      <c r="AK1151" s="53">
        <v>-2.0992296000000001</v>
      </c>
      <c r="AL1151" s="53">
        <v>-2.2560380000000002</v>
      </c>
      <c r="AM1151" s="53">
        <v>-2.5411598</v>
      </c>
      <c r="AN1151" s="53">
        <v>-2.6547586999999999</v>
      </c>
      <c r="AO1151" s="53">
        <v>-3.0602513</v>
      </c>
      <c r="AP1151" s="53">
        <v>-3.4595739000000001</v>
      </c>
      <c r="AQ1151" s="53">
        <v>-3.5215836</v>
      </c>
      <c r="AR1151" s="53">
        <v>-3.7704013999999999</v>
      </c>
      <c r="AS1151" s="53">
        <v>-4.0415979999999996</v>
      </c>
      <c r="AT1151" s="53">
        <v>-3.8462494</v>
      </c>
      <c r="AU1151" s="53">
        <v>-3.8701495000000001</v>
      </c>
      <c r="AV1151" s="53">
        <v>-3.6806690999999998</v>
      </c>
      <c r="AW1151" s="53">
        <v>-3.4780006000000001</v>
      </c>
      <c r="AX1151" s="53">
        <v>-3.2104615999999999</v>
      </c>
      <c r="AY1151" s="53">
        <v>-3.0201421000000002</v>
      </c>
      <c r="AZ1151" s="53">
        <v>-2.8350727999999998</v>
      </c>
      <c r="BA1151" s="53">
        <v>-2.8429782000000001</v>
      </c>
      <c r="BB1151" s="53">
        <v>-2.8216492999999998</v>
      </c>
      <c r="BC1151" s="53">
        <v>-2.7820537000000001</v>
      </c>
      <c r="BD1151" s="53">
        <v>-2.8115448999999999</v>
      </c>
      <c r="BE1151" s="53">
        <v>-1.8383468999999999</v>
      </c>
      <c r="BF1151" s="53">
        <v>-1.8485834000000001</v>
      </c>
      <c r="BG1151" s="53">
        <v>-1.7224865</v>
      </c>
      <c r="BH1151" s="53">
        <v>-1.5730481000000001</v>
      </c>
      <c r="BI1151" s="53">
        <v>-1.5888682000000001</v>
      </c>
      <c r="BJ1151" s="53">
        <v>-1.7428678</v>
      </c>
      <c r="BK1151" s="53">
        <v>-2.0167506999999998</v>
      </c>
      <c r="BL1151" s="53">
        <v>-2.0796025</v>
      </c>
      <c r="BM1151" s="53">
        <v>-2.4214389000000001</v>
      </c>
      <c r="BN1151" s="53">
        <v>-2.7403485999999999</v>
      </c>
      <c r="BO1151" s="53">
        <v>-2.7215107999999999</v>
      </c>
      <c r="BP1151" s="53">
        <v>-2.9548475999999999</v>
      </c>
      <c r="BQ1151" s="53">
        <v>-3.2439800999999999</v>
      </c>
      <c r="BR1151" s="53">
        <v>-3.0269453999999998</v>
      </c>
      <c r="BS1151" s="53">
        <v>-2.9742063999999999</v>
      </c>
      <c r="BT1151" s="53">
        <v>-2.6813669</v>
      </c>
      <c r="BU1151" s="53">
        <v>-2.5080032999999999</v>
      </c>
      <c r="BV1151" s="53">
        <v>-2.5189601000000001</v>
      </c>
      <c r="BW1151" s="53">
        <v>-2.3755308999999998</v>
      </c>
      <c r="BX1151" s="53">
        <v>-2.2043300000000001</v>
      </c>
      <c r="BY1151" s="53">
        <v>-2.2297633000000001</v>
      </c>
      <c r="BZ1151" s="53">
        <v>-2.2194088000000001</v>
      </c>
      <c r="CA1151" s="53">
        <v>-2.1926386</v>
      </c>
      <c r="CB1151" s="53">
        <v>-2.2334887000000001</v>
      </c>
      <c r="CC1151" s="53">
        <v>-1.4779933999999999</v>
      </c>
      <c r="CD1151" s="53">
        <v>-1.4926615000000001</v>
      </c>
      <c r="CE1151" s="53">
        <v>-1.3763202000000001</v>
      </c>
      <c r="CF1151" s="53">
        <v>-1.2272666999999999</v>
      </c>
      <c r="CG1151" s="53">
        <v>-1.2353935</v>
      </c>
      <c r="CH1151" s="53">
        <v>-1.3874474000000001</v>
      </c>
      <c r="CI1151" s="53">
        <v>-1.6535466000000001</v>
      </c>
      <c r="CJ1151" s="53">
        <v>-1.6812514999999999</v>
      </c>
      <c r="CK1151" s="53">
        <v>-1.9789998</v>
      </c>
      <c r="CL1151" s="53">
        <v>-2.2422152</v>
      </c>
      <c r="CM1151" s="53">
        <v>-2.1673830999999999</v>
      </c>
      <c r="CN1151" s="53">
        <v>-2.3899979</v>
      </c>
      <c r="CO1151" s="53">
        <v>-2.6915539000000002</v>
      </c>
      <c r="CP1151" s="53">
        <v>-2.4594968000000001</v>
      </c>
      <c r="CQ1151" s="53">
        <v>-2.3536776000000001</v>
      </c>
      <c r="CR1151" s="53">
        <v>-1.9892528</v>
      </c>
      <c r="CS1151" s="53">
        <v>-1.8361864000000001</v>
      </c>
      <c r="CT1151" s="53">
        <v>-2.0400282999999999</v>
      </c>
      <c r="CU1151" s="53">
        <v>-1.9290754999999999</v>
      </c>
      <c r="CV1151" s="53">
        <v>-1.7674794</v>
      </c>
      <c r="CW1151" s="53">
        <v>-1.8050527999999999</v>
      </c>
      <c r="CX1151" s="53">
        <v>-1.8022990000000001</v>
      </c>
      <c r="CY1151" s="53">
        <v>-1.7844116999999999</v>
      </c>
      <c r="CZ1151" s="53">
        <v>-1.8331293</v>
      </c>
      <c r="DA1151" s="53">
        <v>-1.1176393</v>
      </c>
      <c r="DB1151" s="53">
        <v>-1.1367396000000001</v>
      </c>
      <c r="DC1151" s="53">
        <v>-1.0301539</v>
      </c>
      <c r="DD1151" s="53">
        <v>-0.88148565000000001</v>
      </c>
      <c r="DE1151" s="53">
        <v>-0.88191922</v>
      </c>
      <c r="DF1151" s="53">
        <v>-1.0320273</v>
      </c>
      <c r="DG1151" s="53">
        <v>-1.2903423999999999</v>
      </c>
      <c r="DH1151" s="53">
        <v>-1.2829001</v>
      </c>
      <c r="DI1151" s="53">
        <v>-1.5365606000000001</v>
      </c>
      <c r="DJ1151" s="53">
        <v>-1.7440822</v>
      </c>
      <c r="DK1151" s="53">
        <v>-1.6132550999999999</v>
      </c>
      <c r="DL1151" s="53">
        <v>-1.8251485000000001</v>
      </c>
      <c r="DM1151" s="53">
        <v>-2.1391273000000002</v>
      </c>
      <c r="DN1151" s="53">
        <v>-1.8920482000000001</v>
      </c>
      <c r="DO1151" s="53">
        <v>-1.7331487000000001</v>
      </c>
      <c r="DP1151" s="53">
        <v>-1.2971391000000001</v>
      </c>
      <c r="DQ1151" s="53">
        <v>-1.1643692000000001</v>
      </c>
      <c r="DR1151" s="53">
        <v>-1.5610961999999999</v>
      </c>
      <c r="DS1151" s="53">
        <v>-1.4826199</v>
      </c>
      <c r="DT1151" s="53">
        <v>-1.3306287999999999</v>
      </c>
      <c r="DU1151" s="53">
        <v>-1.3803422999999999</v>
      </c>
      <c r="DV1151" s="53">
        <v>-1.3851891000000001</v>
      </c>
      <c r="DW1151" s="53">
        <v>-1.3761848000000001</v>
      </c>
      <c r="DX1151" s="53">
        <v>-1.4327694</v>
      </c>
      <c r="DY1151" s="53">
        <v>-0.59734531000000002</v>
      </c>
      <c r="DZ1151" s="53">
        <v>-0.62284468999999998</v>
      </c>
      <c r="EA1151" s="53">
        <v>-0.53034488000000002</v>
      </c>
      <c r="EB1151" s="53">
        <v>-0.38223234</v>
      </c>
      <c r="EC1151" s="53">
        <v>-0.37155790999999999</v>
      </c>
      <c r="ED1151" s="53">
        <v>-0.51885716999999998</v>
      </c>
      <c r="EE1151" s="53">
        <v>-0.76593330000000004</v>
      </c>
      <c r="EF1151" s="53">
        <v>-0.70774420999999998</v>
      </c>
      <c r="EG1151" s="53">
        <v>-0.89774821999999999</v>
      </c>
      <c r="EH1151" s="53">
        <v>-1.0248569000000001</v>
      </c>
      <c r="EI1151" s="53">
        <v>-0.81318263999999996</v>
      </c>
      <c r="EJ1151" s="53">
        <v>-1.0095954</v>
      </c>
      <c r="EK1151" s="53">
        <v>-1.3415113000000001</v>
      </c>
      <c r="EL1151" s="53">
        <v>-1.0727431000000001</v>
      </c>
      <c r="EM1151" s="53">
        <v>-0.83720380000000005</v>
      </c>
      <c r="EN1151" s="53">
        <v>-0.29783642999999999</v>
      </c>
      <c r="EO1151" s="53">
        <v>-0.19437197000000001</v>
      </c>
      <c r="EP1151" s="53">
        <v>-0.86959463000000004</v>
      </c>
      <c r="EQ1151" s="53">
        <v>-0.83800896000000002</v>
      </c>
      <c r="ER1151" s="53">
        <v>-0.69988598999999996</v>
      </c>
      <c r="ES1151" s="53">
        <v>-0.76712775</v>
      </c>
      <c r="ET1151" s="53">
        <v>-0.78294863000000003</v>
      </c>
      <c r="EU1151" s="53">
        <v>-0.78676999000000003</v>
      </c>
      <c r="EV1151" s="53">
        <v>-0.85471322000000005</v>
      </c>
      <c r="EW1151" s="53">
        <v>68.531649999999999</v>
      </c>
      <c r="EX1151" s="53">
        <v>67.322800000000001</v>
      </c>
      <c r="EY1151" s="53">
        <v>66.046480000000003</v>
      </c>
      <c r="EZ1151" s="53">
        <v>64.952340000000007</v>
      </c>
      <c r="FA1151" s="53">
        <v>63.793729999999996</v>
      </c>
      <c r="FB1151" s="53">
        <v>62.857170000000004</v>
      </c>
      <c r="FC1151" s="53">
        <v>62.157539999999997</v>
      </c>
      <c r="FD1151" s="53">
        <v>63.06147</v>
      </c>
      <c r="FE1151" s="53">
        <v>66.381180000000001</v>
      </c>
      <c r="FF1151" s="53">
        <v>70.563800000000001</v>
      </c>
      <c r="FG1151" s="53">
        <v>74.779330000000002</v>
      </c>
      <c r="FH1151" s="53">
        <v>78.669089999999997</v>
      </c>
      <c r="FI1151" s="53">
        <v>81.846090000000004</v>
      </c>
      <c r="FJ1151" s="53">
        <v>84.379800000000003</v>
      </c>
      <c r="FK1151" s="53">
        <v>86.030929999999998</v>
      </c>
      <c r="FL1151" s="53">
        <v>86.823070000000001</v>
      </c>
      <c r="FM1151" s="53">
        <v>86.736770000000007</v>
      </c>
      <c r="FN1151" s="53">
        <v>85.518789999999996</v>
      </c>
      <c r="FO1151" s="53">
        <v>82.80386</v>
      </c>
      <c r="FP1151" s="53">
        <v>79.126649999999998</v>
      </c>
      <c r="FQ1151" s="53">
        <v>76.025239999999997</v>
      </c>
      <c r="FR1151" s="53">
        <v>73.444270000000003</v>
      </c>
      <c r="FS1151" s="53">
        <v>71.339529999999996</v>
      </c>
      <c r="FT1151" s="53">
        <v>69.531599999999997</v>
      </c>
      <c r="FU1151" s="53">
        <v>601.96669999999995</v>
      </c>
      <c r="FV1151" s="53">
        <v>11691.01</v>
      </c>
      <c r="FW1151" s="53">
        <v>228.09649999999999</v>
      </c>
      <c r="FX1151" s="53">
        <v>1</v>
      </c>
    </row>
    <row r="1152" spans="1:180" x14ac:dyDescent="0.3">
      <c r="A1152" t="s">
        <v>174</v>
      </c>
      <c r="B1152" t="s">
        <v>253</v>
      </c>
      <c r="C1152" t="s">
        <v>0</v>
      </c>
      <c r="D1152" t="s">
        <v>248</v>
      </c>
      <c r="E1152" t="s">
        <v>187</v>
      </c>
      <c r="F1152" t="s">
        <v>234</v>
      </c>
      <c r="G1152" t="s">
        <v>243</v>
      </c>
      <c r="H1152" s="53">
        <v>369</v>
      </c>
      <c r="I1152" s="53">
        <v>9.8024409000000006</v>
      </c>
      <c r="J1152" s="53">
        <v>9.8095698000000002</v>
      </c>
      <c r="K1152" s="53">
        <v>9.7687732</v>
      </c>
      <c r="L1152" s="53">
        <v>9.6061881000000007</v>
      </c>
      <c r="M1152" s="53">
        <v>9.6155939000000004</v>
      </c>
      <c r="N1152" s="53">
        <v>9.8710267999999992</v>
      </c>
      <c r="O1152" s="53">
        <v>10.887522000000001</v>
      </c>
      <c r="P1152" s="53">
        <v>10.925858</v>
      </c>
      <c r="Q1152" s="53">
        <v>10.700362</v>
      </c>
      <c r="R1152" s="53">
        <v>10.230994000000001</v>
      </c>
      <c r="S1152" s="53">
        <v>10.041472000000001</v>
      </c>
      <c r="T1152" s="53">
        <v>9.5485576999999999</v>
      </c>
      <c r="U1152" s="53">
        <v>9.0974625000000007</v>
      </c>
      <c r="V1152" s="53">
        <v>9.2144761000000006</v>
      </c>
      <c r="W1152" s="53">
        <v>8.8879370000000009</v>
      </c>
      <c r="X1152" s="53">
        <v>8.9353903999999993</v>
      </c>
      <c r="Y1152" s="53">
        <v>8.8630221000000002</v>
      </c>
      <c r="Z1152" s="53">
        <v>8.3871854999999993</v>
      </c>
      <c r="AA1152" s="53">
        <v>8.0895243000000008</v>
      </c>
      <c r="AB1152" s="53">
        <v>7.9694959000000001</v>
      </c>
      <c r="AC1152" s="53">
        <v>7.9570717000000002</v>
      </c>
      <c r="AD1152" s="53">
        <v>7.6173814000000002</v>
      </c>
      <c r="AE1152" s="53">
        <v>7.3019454000000001</v>
      </c>
      <c r="AF1152" s="53">
        <v>7.0961800000000004</v>
      </c>
      <c r="AG1152" s="53">
        <v>-2.7815219999999998</v>
      </c>
      <c r="AH1152" s="53">
        <v>-2.6010333999999999</v>
      </c>
      <c r="AI1152" s="53">
        <v>-2.461754</v>
      </c>
      <c r="AJ1152" s="53">
        <v>-2.4535135000000001</v>
      </c>
      <c r="AK1152" s="53">
        <v>-2.3831891000000001</v>
      </c>
      <c r="AL1152" s="53">
        <v>-2.2059964000000001</v>
      </c>
      <c r="AM1152" s="53">
        <v>-1.6264118000000001</v>
      </c>
      <c r="AN1152" s="53">
        <v>-1.8664725</v>
      </c>
      <c r="AO1152" s="53">
        <v>-2.1443873999999998</v>
      </c>
      <c r="AP1152" s="53">
        <v>-2.4599153</v>
      </c>
      <c r="AQ1152" s="53">
        <v>-2.4208123000000001</v>
      </c>
      <c r="AR1152" s="53">
        <v>-2.717657</v>
      </c>
      <c r="AS1152" s="53">
        <v>-3.0236852999999999</v>
      </c>
      <c r="AT1152" s="53">
        <v>-2.6247080999999999</v>
      </c>
      <c r="AU1152" s="53">
        <v>-2.6240996000000001</v>
      </c>
      <c r="AV1152" s="53">
        <v>-2.1739080999999998</v>
      </c>
      <c r="AW1152" s="53">
        <v>-1.7779792999999999</v>
      </c>
      <c r="AX1152" s="53">
        <v>-1.7709971</v>
      </c>
      <c r="AY1152" s="53">
        <v>-1.8926261</v>
      </c>
      <c r="AZ1152" s="53">
        <v>-1.7967872</v>
      </c>
      <c r="BA1152" s="53">
        <v>-1.8968141999999999</v>
      </c>
      <c r="BB1152" s="53">
        <v>-2.2744138</v>
      </c>
      <c r="BC1152" s="53">
        <v>-2.5253190000000001</v>
      </c>
      <c r="BD1152" s="53">
        <v>-2.6058384999999999</v>
      </c>
      <c r="BE1152" s="53">
        <v>-2.0062720999999999</v>
      </c>
      <c r="BF1152" s="53">
        <v>-1.8233017</v>
      </c>
      <c r="BG1152" s="53">
        <v>-1.6755272000000001</v>
      </c>
      <c r="BH1152" s="53">
        <v>-1.6743607</v>
      </c>
      <c r="BI1152" s="53">
        <v>-1.5933885000000001</v>
      </c>
      <c r="BJ1152" s="53">
        <v>-1.4347964</v>
      </c>
      <c r="BK1152" s="53">
        <v>-0.91982143000000005</v>
      </c>
      <c r="BL1152" s="53">
        <v>-1.1706605999999999</v>
      </c>
      <c r="BM1152" s="53">
        <v>-1.4749962999999999</v>
      </c>
      <c r="BN1152" s="53">
        <v>-1.7939688</v>
      </c>
      <c r="BO1152" s="53">
        <v>-1.7609764999999999</v>
      </c>
      <c r="BP1152" s="53">
        <v>-2.0392619000000001</v>
      </c>
      <c r="BQ1152" s="53">
        <v>-2.3242701000000001</v>
      </c>
      <c r="BR1152" s="53">
        <v>-1.9274483</v>
      </c>
      <c r="BS1152" s="53">
        <v>-1.932515</v>
      </c>
      <c r="BT1152" s="53">
        <v>-1.4873741</v>
      </c>
      <c r="BU1152" s="53">
        <v>-1.0917083000000001</v>
      </c>
      <c r="BV1152" s="53">
        <v>-1.0956033999999999</v>
      </c>
      <c r="BW1152" s="53">
        <v>-1.2171022</v>
      </c>
      <c r="BX1152" s="53">
        <v>-1.1300764999999999</v>
      </c>
      <c r="BY1152" s="53">
        <v>-1.2386976000000001</v>
      </c>
      <c r="BZ1152" s="53">
        <v>-1.6197132999999999</v>
      </c>
      <c r="CA1152" s="53">
        <v>-1.8736638999999999</v>
      </c>
      <c r="CB1152" s="53">
        <v>-1.9578059000000001</v>
      </c>
      <c r="CC1152" s="53">
        <v>-1.4693362000000001</v>
      </c>
      <c r="CD1152" s="53">
        <v>-1.2846473</v>
      </c>
      <c r="CE1152" s="53">
        <v>-1.1309887000000001</v>
      </c>
      <c r="CF1152" s="53">
        <v>-1.1347221999999999</v>
      </c>
      <c r="CG1152" s="53">
        <v>-1.0463750999999999</v>
      </c>
      <c r="CH1152" s="53">
        <v>-0.90066553000000005</v>
      </c>
      <c r="CI1152" s="53">
        <v>-0.43043924</v>
      </c>
      <c r="CJ1152" s="53">
        <v>-0.68874329999999995</v>
      </c>
      <c r="CK1152" s="53">
        <v>-1.0113780999999999</v>
      </c>
      <c r="CL1152" s="53">
        <v>-1.3327361</v>
      </c>
      <c r="CM1152" s="53">
        <v>-1.3039759</v>
      </c>
      <c r="CN1152" s="53">
        <v>-1.5694079000000001</v>
      </c>
      <c r="CO1152" s="53">
        <v>-1.8398569</v>
      </c>
      <c r="CP1152" s="53">
        <v>-1.444528</v>
      </c>
      <c r="CQ1152" s="53">
        <v>-1.4535260999999999</v>
      </c>
      <c r="CR1152" s="53">
        <v>-1.0118829</v>
      </c>
      <c r="CS1152" s="53">
        <v>-0.61639937</v>
      </c>
      <c r="CT1152" s="53">
        <v>-0.62782766999999995</v>
      </c>
      <c r="CU1152" s="53">
        <v>-0.74923642000000001</v>
      </c>
      <c r="CV1152" s="53">
        <v>-0.66831434999999995</v>
      </c>
      <c r="CW1152" s="53">
        <v>-0.78288811000000003</v>
      </c>
      <c r="CX1152" s="53">
        <v>-1.1662695000000001</v>
      </c>
      <c r="CY1152" s="53">
        <v>-1.4223296999999999</v>
      </c>
      <c r="CZ1152" s="53">
        <v>-1.5089801</v>
      </c>
      <c r="DA1152" s="53">
        <v>-0.93240025000000004</v>
      </c>
      <c r="DB1152" s="53">
        <v>-0.74599254000000004</v>
      </c>
      <c r="DC1152" s="53">
        <v>-0.58645022000000002</v>
      </c>
      <c r="DD1152" s="53">
        <v>-0.59508335000000001</v>
      </c>
      <c r="DE1152" s="53">
        <v>-0.49936180000000002</v>
      </c>
      <c r="DF1152" s="53">
        <v>-0.36653486000000002</v>
      </c>
      <c r="DG1152" s="53">
        <v>5.8943059999999999E-2</v>
      </c>
      <c r="DH1152" s="53">
        <v>-0.20682601</v>
      </c>
      <c r="DI1152" s="53">
        <v>-0.54775984</v>
      </c>
      <c r="DJ1152" s="53">
        <v>-0.87150382999999998</v>
      </c>
      <c r="DK1152" s="53">
        <v>-0.84697529000000005</v>
      </c>
      <c r="DL1152" s="53">
        <v>-1.0995535999999999</v>
      </c>
      <c r="DM1152" s="53">
        <v>-1.3554440000000001</v>
      </c>
      <c r="DN1152" s="53">
        <v>-0.96160772999999999</v>
      </c>
      <c r="DO1152" s="53">
        <v>-0.97453674999999995</v>
      </c>
      <c r="DP1152" s="53">
        <v>-0.53639132</v>
      </c>
      <c r="DQ1152" s="53">
        <v>-0.14109014</v>
      </c>
      <c r="DR1152" s="53">
        <v>-0.16005205</v>
      </c>
      <c r="DS1152" s="53">
        <v>-0.28137076999999999</v>
      </c>
      <c r="DT1152" s="53">
        <v>-0.20655244</v>
      </c>
      <c r="DU1152" s="53">
        <v>-0.32707846000000002</v>
      </c>
      <c r="DV1152" s="53">
        <v>-0.71282608000000003</v>
      </c>
      <c r="DW1152" s="53">
        <v>-0.97099508999999995</v>
      </c>
      <c r="DX1152" s="53">
        <v>-1.0601543</v>
      </c>
      <c r="DY1152" s="53">
        <v>-0.15715039</v>
      </c>
      <c r="DZ1152" s="53">
        <v>3.1738910000000002E-2</v>
      </c>
      <c r="EA1152" s="53">
        <v>0.19977649</v>
      </c>
      <c r="EB1152" s="53">
        <v>0.18406934</v>
      </c>
      <c r="EC1152" s="53">
        <v>0.29043898000000001</v>
      </c>
      <c r="ED1152" s="53">
        <v>0.40466532999999999</v>
      </c>
      <c r="EE1152" s="53">
        <v>0.76553329999999997</v>
      </c>
      <c r="EF1152" s="53">
        <v>0.48898625000000001</v>
      </c>
      <c r="EG1152" s="53">
        <v>0.12163137</v>
      </c>
      <c r="EH1152" s="53">
        <v>-0.20555728000000001</v>
      </c>
      <c r="EI1152" s="53">
        <v>-0.18713911999999999</v>
      </c>
      <c r="EJ1152" s="53">
        <v>-0.42115851999999998</v>
      </c>
      <c r="EK1152" s="53">
        <v>-0.65602813000000004</v>
      </c>
      <c r="EL1152" s="53">
        <v>-0.26434786999999998</v>
      </c>
      <c r="EM1152" s="53">
        <v>-0.28295251999999999</v>
      </c>
      <c r="EN1152" s="53">
        <v>0.15014271000000001</v>
      </c>
      <c r="EO1152" s="53">
        <v>0.54518053</v>
      </c>
      <c r="EP1152" s="53">
        <v>0.51534170999999995</v>
      </c>
      <c r="EQ1152" s="53">
        <v>0.39415325000000001</v>
      </c>
      <c r="ER1152" s="53">
        <v>0.46015850000000003</v>
      </c>
      <c r="ES1152" s="53">
        <v>0.33103812999999999</v>
      </c>
      <c r="ET1152" s="53">
        <v>-5.8125360000000001E-2</v>
      </c>
      <c r="EU1152" s="53">
        <v>-0.31933993999999999</v>
      </c>
      <c r="EV1152" s="53">
        <v>-0.41212170999999997</v>
      </c>
      <c r="EW1152" s="53">
        <v>72.473839999999996</v>
      </c>
      <c r="EX1152" s="53">
        <v>70.927949999999996</v>
      </c>
      <c r="EY1152" s="53">
        <v>69.467399999999998</v>
      </c>
      <c r="EZ1152" s="53">
        <v>68.111919999999998</v>
      </c>
      <c r="FA1152" s="53">
        <v>66.789249999999996</v>
      </c>
      <c r="FB1152" s="53">
        <v>65.688959999999994</v>
      </c>
      <c r="FC1152" s="53">
        <v>65.921509999999998</v>
      </c>
      <c r="FD1152" s="53">
        <v>68.534779999999998</v>
      </c>
      <c r="FE1152" s="53">
        <v>71.914760000000001</v>
      </c>
      <c r="FF1152" s="53">
        <v>75.645449999999997</v>
      </c>
      <c r="FG1152" s="53">
        <v>79.172129999999996</v>
      </c>
      <c r="FH1152" s="53">
        <v>82.471860000000007</v>
      </c>
      <c r="FI1152" s="53">
        <v>85.239199999999997</v>
      </c>
      <c r="FJ1152" s="53">
        <v>87.364720000000005</v>
      </c>
      <c r="FK1152" s="53">
        <v>89.158529999999999</v>
      </c>
      <c r="FL1152" s="53">
        <v>90.220410000000001</v>
      </c>
      <c r="FM1152" s="53">
        <v>90.579419999999999</v>
      </c>
      <c r="FN1152" s="53">
        <v>90.067480000000003</v>
      </c>
      <c r="FO1152" s="53">
        <v>88.300250000000005</v>
      </c>
      <c r="FP1152" s="53">
        <v>85.738579999999999</v>
      </c>
      <c r="FQ1152" s="53">
        <v>82.088769999999997</v>
      </c>
      <c r="FR1152" s="53">
        <v>78.847279999999998</v>
      </c>
      <c r="FS1152" s="53">
        <v>76.259659999999997</v>
      </c>
      <c r="FT1152" s="53">
        <v>73.992000000000004</v>
      </c>
      <c r="FU1152" s="53">
        <v>602</v>
      </c>
      <c r="FV1152" s="53">
        <v>19291.21</v>
      </c>
      <c r="FW1152" s="53">
        <v>278.66480000000001</v>
      </c>
      <c r="FX1152" s="53">
        <v>1</v>
      </c>
    </row>
    <row r="1153" spans="1:180" x14ac:dyDescent="0.3">
      <c r="A1153" t="s">
        <v>174</v>
      </c>
      <c r="B1153" t="s">
        <v>253</v>
      </c>
      <c r="C1153" t="s">
        <v>0</v>
      </c>
      <c r="D1153" t="s">
        <v>248</v>
      </c>
      <c r="E1153" t="s">
        <v>189</v>
      </c>
      <c r="F1153" t="s">
        <v>234</v>
      </c>
      <c r="G1153" t="s">
        <v>243</v>
      </c>
      <c r="H1153" s="53">
        <v>369</v>
      </c>
      <c r="I1153" s="53">
        <v>5.5549185999999997</v>
      </c>
      <c r="J1153" s="53">
        <v>5.5597820000000002</v>
      </c>
      <c r="K1153" s="53">
        <v>5.5837374999999998</v>
      </c>
      <c r="L1153" s="53">
        <v>5.5513466999999999</v>
      </c>
      <c r="M1153" s="53">
        <v>5.6630060999999996</v>
      </c>
      <c r="N1153" s="53">
        <v>6.0620427000000001</v>
      </c>
      <c r="O1153" s="53">
        <v>6.6527599999999998</v>
      </c>
      <c r="P1153" s="53">
        <v>7.7573319999999999</v>
      </c>
      <c r="Q1153" s="53">
        <v>7.9227879000000003</v>
      </c>
      <c r="R1153" s="53">
        <v>7.7934644999999998</v>
      </c>
      <c r="S1153" s="53">
        <v>7.4094424999999999</v>
      </c>
      <c r="T1153" s="53">
        <v>7.3561145999999997</v>
      </c>
      <c r="U1153" s="53">
        <v>7.3406497999999996</v>
      </c>
      <c r="V1153" s="53">
        <v>7.2744954999999996</v>
      </c>
      <c r="W1153" s="53">
        <v>7.1283640999999998</v>
      </c>
      <c r="X1153" s="53">
        <v>6.8627099999999999</v>
      </c>
      <c r="Y1153" s="53">
        <v>6.4429429999999996</v>
      </c>
      <c r="Z1153" s="53">
        <v>5.9078745000000001</v>
      </c>
      <c r="AA1153" s="53">
        <v>5.6702310999999996</v>
      </c>
      <c r="AB1153" s="53">
        <v>5.3370832000000004</v>
      </c>
      <c r="AC1153" s="53">
        <v>4.9329875999999997</v>
      </c>
      <c r="AD1153" s="53">
        <v>4.5707808999999999</v>
      </c>
      <c r="AE1153" s="53">
        <v>4.5091874000000001</v>
      </c>
      <c r="AF1153" s="53">
        <v>4.4668999999999999</v>
      </c>
      <c r="AG1153" s="53">
        <v>-4.0913390999999999</v>
      </c>
      <c r="AH1153" s="53">
        <v>-3.9052598000000001</v>
      </c>
      <c r="AI1153" s="53">
        <v>-3.6737229999999998</v>
      </c>
      <c r="AJ1153" s="53">
        <v>-3.5585349000000002</v>
      </c>
      <c r="AK1153" s="53">
        <v>-3.3569399</v>
      </c>
      <c r="AL1153" s="53">
        <v>-3.1155762</v>
      </c>
      <c r="AM1153" s="53">
        <v>-3.0062042999999998</v>
      </c>
      <c r="AN1153" s="53">
        <v>-2.5858395000000001</v>
      </c>
      <c r="AO1153" s="53">
        <v>-2.7973119</v>
      </c>
      <c r="AP1153" s="53">
        <v>-2.9465436</v>
      </c>
      <c r="AQ1153" s="53">
        <v>-3.3148908000000001</v>
      </c>
      <c r="AR1153" s="53">
        <v>-3.3106968000000001</v>
      </c>
      <c r="AS1153" s="53">
        <v>-3.2210759000000002</v>
      </c>
      <c r="AT1153" s="53">
        <v>-3.1352609</v>
      </c>
      <c r="AU1153" s="53">
        <v>-3.0465385</v>
      </c>
      <c r="AV1153" s="53">
        <v>-2.9244593000000001</v>
      </c>
      <c r="AW1153" s="53">
        <v>-2.6677135000000001</v>
      </c>
      <c r="AX1153" s="53">
        <v>-2.6938225</v>
      </c>
      <c r="AY1153" s="53">
        <v>-2.6157705</v>
      </c>
      <c r="AZ1153" s="53">
        <v>-2.748564</v>
      </c>
      <c r="BA1153" s="53">
        <v>-3.1414575</v>
      </c>
      <c r="BB1153" s="53">
        <v>-3.4020785</v>
      </c>
      <c r="BC1153" s="53">
        <v>-3.3357747999999998</v>
      </c>
      <c r="BD1153" s="53">
        <v>-3.2297300999999998</v>
      </c>
      <c r="BE1153" s="53">
        <v>-3.3737925999999998</v>
      </c>
      <c r="BF1153" s="53">
        <v>-3.1923754999999998</v>
      </c>
      <c r="BG1153" s="53">
        <v>-2.9623906999999998</v>
      </c>
      <c r="BH1153" s="53">
        <v>-2.8469305999999999</v>
      </c>
      <c r="BI1153" s="53">
        <v>-2.6504639000000001</v>
      </c>
      <c r="BJ1153" s="53">
        <v>-2.4016136000000001</v>
      </c>
      <c r="BK1153" s="53">
        <v>-2.3431185999999999</v>
      </c>
      <c r="BL1153" s="53">
        <v>-1.9169084999999999</v>
      </c>
      <c r="BM1153" s="53">
        <v>-2.0944284999999998</v>
      </c>
      <c r="BN1153" s="53">
        <v>-2.2084122000000002</v>
      </c>
      <c r="BO1153" s="53">
        <v>-2.5658300999999999</v>
      </c>
      <c r="BP1153" s="53">
        <v>-2.5384462000000001</v>
      </c>
      <c r="BQ1153" s="53">
        <v>-2.426285</v>
      </c>
      <c r="BR1153" s="53">
        <v>-2.3415281999999999</v>
      </c>
      <c r="BS1153" s="53">
        <v>-2.2741009000000001</v>
      </c>
      <c r="BT1153" s="53">
        <v>-2.1723488</v>
      </c>
      <c r="BU1153" s="53">
        <v>-1.9759784</v>
      </c>
      <c r="BV1153" s="53">
        <v>-2.0522596000000002</v>
      </c>
      <c r="BW1153" s="53">
        <v>-1.9832459</v>
      </c>
      <c r="BX1153" s="53">
        <v>-2.1207270999999999</v>
      </c>
      <c r="BY1153" s="53">
        <v>-2.5142644999999999</v>
      </c>
      <c r="BZ1153" s="53">
        <v>-2.7786080000000002</v>
      </c>
      <c r="CA1153" s="53">
        <v>-2.7282974000000002</v>
      </c>
      <c r="CB1153" s="53">
        <v>-2.6246911000000002</v>
      </c>
      <c r="CC1153" s="53">
        <v>-2.8768221999999999</v>
      </c>
      <c r="CD1153" s="53">
        <v>-2.6986346000000001</v>
      </c>
      <c r="CE1153" s="53">
        <v>-2.4697244</v>
      </c>
      <c r="CF1153" s="53">
        <v>-2.3540757000000001</v>
      </c>
      <c r="CG1153" s="53">
        <v>-2.1611606999999999</v>
      </c>
      <c r="CH1153" s="53">
        <v>-1.9071252000000001</v>
      </c>
      <c r="CI1153" s="53">
        <v>-1.8838675</v>
      </c>
      <c r="CJ1153" s="53">
        <v>-1.4536087</v>
      </c>
      <c r="CK1153" s="53">
        <v>-1.6076134</v>
      </c>
      <c r="CL1153" s="53">
        <v>-1.6971849000000001</v>
      </c>
      <c r="CM1153" s="53">
        <v>-2.0470329999999999</v>
      </c>
      <c r="CN1153" s="53">
        <v>-2.0035881</v>
      </c>
      <c r="CO1153" s="53">
        <v>-1.8758147999999999</v>
      </c>
      <c r="CP1153" s="53">
        <v>-1.7917917000000001</v>
      </c>
      <c r="CQ1153" s="53">
        <v>-1.7391132</v>
      </c>
      <c r="CR1153" s="53">
        <v>-1.6514392</v>
      </c>
      <c r="CS1153" s="53">
        <v>-1.496885</v>
      </c>
      <c r="CT1153" s="53">
        <v>-1.6079148999999999</v>
      </c>
      <c r="CU1153" s="53">
        <v>-1.5451613</v>
      </c>
      <c r="CV1153" s="53">
        <v>-1.685889</v>
      </c>
      <c r="CW1153" s="53">
        <v>-2.0798728999999998</v>
      </c>
      <c r="CX1153" s="53">
        <v>-2.3467939000000002</v>
      </c>
      <c r="CY1153" s="53">
        <v>-2.3075603</v>
      </c>
      <c r="CZ1153" s="53">
        <v>-2.2056429</v>
      </c>
      <c r="DA1153" s="53">
        <v>-2.3798518</v>
      </c>
      <c r="DB1153" s="53">
        <v>-2.2048931000000001</v>
      </c>
      <c r="DC1153" s="53">
        <v>-1.9770581</v>
      </c>
      <c r="DD1153" s="53">
        <v>-1.8612209</v>
      </c>
      <c r="DE1153" s="53">
        <v>-1.6718577999999999</v>
      </c>
      <c r="DF1153" s="53">
        <v>-1.4126368</v>
      </c>
      <c r="DG1153" s="53">
        <v>-1.4246163999999999</v>
      </c>
      <c r="DH1153" s="53">
        <v>-0.99030929000000001</v>
      </c>
      <c r="DI1153" s="53">
        <v>-1.1207988</v>
      </c>
      <c r="DJ1153" s="53">
        <v>-1.1859571</v>
      </c>
      <c r="DK1153" s="53">
        <v>-1.5282363999999999</v>
      </c>
      <c r="DL1153" s="53">
        <v>-1.4687296000000001</v>
      </c>
      <c r="DM1153" s="53">
        <v>-1.325345</v>
      </c>
      <c r="DN1153" s="53">
        <v>-1.2420551</v>
      </c>
      <c r="DO1153" s="53">
        <v>-1.2041252</v>
      </c>
      <c r="DP1153" s="53">
        <v>-1.1305297000000001</v>
      </c>
      <c r="DQ1153" s="53">
        <v>-1.0177913000000001</v>
      </c>
      <c r="DR1153" s="53">
        <v>-1.1635702999999999</v>
      </c>
      <c r="DS1153" s="53">
        <v>-1.1070768</v>
      </c>
      <c r="DT1153" s="53">
        <v>-1.2510513000000001</v>
      </c>
      <c r="DU1153" s="53">
        <v>-1.645481</v>
      </c>
      <c r="DV1153" s="53">
        <v>-1.9149801</v>
      </c>
      <c r="DW1153" s="53">
        <v>-1.8868236</v>
      </c>
      <c r="DX1153" s="53">
        <v>-1.7865947</v>
      </c>
      <c r="DY1153" s="53">
        <v>-1.6623057999999999</v>
      </c>
      <c r="DZ1153" s="53">
        <v>-1.4920093999999999</v>
      </c>
      <c r="EA1153" s="53">
        <v>-1.2657257</v>
      </c>
      <c r="EB1153" s="53">
        <v>-1.1496165</v>
      </c>
      <c r="EC1153" s="53">
        <v>-0.96538186000000004</v>
      </c>
      <c r="ED1153" s="53">
        <v>-0.69867382</v>
      </c>
      <c r="EE1153" s="53">
        <v>-0.76153075999999997</v>
      </c>
      <c r="EF1153" s="53">
        <v>-0.32137841</v>
      </c>
      <c r="EG1153" s="53">
        <v>-0.41791538</v>
      </c>
      <c r="EH1153" s="53">
        <v>-0.44782578000000001</v>
      </c>
      <c r="EI1153" s="53">
        <v>-0.77917559999999997</v>
      </c>
      <c r="EJ1153" s="53">
        <v>-0.69647901000000001</v>
      </c>
      <c r="EK1153" s="53">
        <v>-0.53055410000000003</v>
      </c>
      <c r="EL1153" s="53">
        <v>-0.44832244999999998</v>
      </c>
      <c r="EM1153" s="53">
        <v>-0.43168793</v>
      </c>
      <c r="EN1153" s="53">
        <v>-0.37841872999999998</v>
      </c>
      <c r="EO1153" s="53">
        <v>-0.32605619000000002</v>
      </c>
      <c r="EP1153" s="53">
        <v>-0.52200732999999999</v>
      </c>
      <c r="EQ1153" s="53">
        <v>-0.47455245000000001</v>
      </c>
      <c r="ER1153" s="53">
        <v>-0.62321442999999999</v>
      </c>
      <c r="ES1153" s="53">
        <v>-1.0182880000000001</v>
      </c>
      <c r="ET1153" s="53">
        <v>-1.2915095999999999</v>
      </c>
      <c r="EU1153" s="53">
        <v>-1.2793462</v>
      </c>
      <c r="EV1153" s="53">
        <v>-1.1815557000000001</v>
      </c>
      <c r="EW1153" s="53">
        <v>72.912970000000001</v>
      </c>
      <c r="EX1153" s="53">
        <v>71.458929999999995</v>
      </c>
      <c r="EY1153" s="53">
        <v>70.108440000000002</v>
      </c>
      <c r="EZ1153" s="53">
        <v>68.847179999999994</v>
      </c>
      <c r="FA1153" s="53">
        <v>67.680599999999998</v>
      </c>
      <c r="FB1153" s="53">
        <v>66.514849999999996</v>
      </c>
      <c r="FC1153" s="53">
        <v>65.747230000000002</v>
      </c>
      <c r="FD1153" s="53">
        <v>67.026120000000006</v>
      </c>
      <c r="FE1153" s="53">
        <v>70.343860000000006</v>
      </c>
      <c r="FF1153" s="53">
        <v>74.279439999999994</v>
      </c>
      <c r="FG1153" s="53">
        <v>78.639349999999993</v>
      </c>
      <c r="FH1153" s="53">
        <v>82.696010000000001</v>
      </c>
      <c r="FI1153" s="53">
        <v>85.716769999999997</v>
      </c>
      <c r="FJ1153" s="53">
        <v>87.845150000000004</v>
      </c>
      <c r="FK1153" s="53">
        <v>89.611760000000004</v>
      </c>
      <c r="FL1153" s="53">
        <v>90.7607</v>
      </c>
      <c r="FM1153" s="53">
        <v>91.171930000000003</v>
      </c>
      <c r="FN1153" s="53">
        <v>90.300669999999997</v>
      </c>
      <c r="FO1153" s="53">
        <v>88.214839999999995</v>
      </c>
      <c r="FP1153" s="53">
        <v>84.923310000000001</v>
      </c>
      <c r="FQ1153" s="53">
        <v>81.376980000000003</v>
      </c>
      <c r="FR1153" s="53">
        <v>78.559619999999995</v>
      </c>
      <c r="FS1153" s="53">
        <v>76.493539999999996</v>
      </c>
      <c r="FT1153" s="53">
        <v>74.619510000000005</v>
      </c>
      <c r="FU1153" s="53">
        <v>601.96770000000004</v>
      </c>
      <c r="FV1153" s="53">
        <v>15297.2</v>
      </c>
      <c r="FW1153" s="53">
        <v>245.62889999999999</v>
      </c>
      <c r="FX1153" s="53">
        <v>1</v>
      </c>
    </row>
    <row r="1154" spans="1:180" x14ac:dyDescent="0.3">
      <c r="A1154" t="s">
        <v>174</v>
      </c>
      <c r="B1154" t="s">
        <v>253</v>
      </c>
      <c r="C1154" t="s">
        <v>0</v>
      </c>
      <c r="D1154" t="s">
        <v>248</v>
      </c>
      <c r="E1154" t="s">
        <v>189</v>
      </c>
      <c r="F1154" t="s">
        <v>235</v>
      </c>
      <c r="G1154" t="s">
        <v>243</v>
      </c>
      <c r="H1154" s="53">
        <v>89</v>
      </c>
      <c r="I1154" s="53">
        <v>2.1213879000000002</v>
      </c>
      <c r="J1154" s="53">
        <v>2.0567437000000002</v>
      </c>
      <c r="K1154" s="53">
        <v>2.0449796999999998</v>
      </c>
      <c r="L1154" s="53">
        <v>2.0939244000000001</v>
      </c>
      <c r="M1154" s="53">
        <v>2.1116176000000002</v>
      </c>
      <c r="N1154" s="53">
        <v>2.1211486000000002</v>
      </c>
      <c r="O1154" s="53">
        <v>2.1159697</v>
      </c>
      <c r="P1154" s="53">
        <v>2.2052331000000001</v>
      </c>
      <c r="Q1154" s="53">
        <v>2.1957688000000002</v>
      </c>
      <c r="R1154" s="53">
        <v>2.3502337</v>
      </c>
      <c r="S1154" s="53">
        <v>2.0121804999999999</v>
      </c>
      <c r="T1154" s="53">
        <v>1.8457113999999999</v>
      </c>
      <c r="U1154" s="53">
        <v>1.8537321</v>
      </c>
      <c r="V1154" s="53">
        <v>1.8178179000000001</v>
      </c>
      <c r="W1154" s="53">
        <v>1.6587864999999999</v>
      </c>
      <c r="X1154" s="53">
        <v>1.6124548000000001</v>
      </c>
      <c r="Y1154" s="53">
        <v>1.4222083999999999</v>
      </c>
      <c r="Z1154" s="53">
        <v>1.3966183000000001</v>
      </c>
      <c r="AA1154" s="53">
        <v>1.3749404999999999</v>
      </c>
      <c r="AB1154" s="53">
        <v>1.2752881</v>
      </c>
      <c r="AC1154" s="53">
        <v>1.2946679000000001</v>
      </c>
      <c r="AD1154" s="53">
        <v>1.6358592000000001</v>
      </c>
      <c r="AE1154" s="53">
        <v>1.8960782</v>
      </c>
      <c r="AF1154" s="53">
        <v>1.6570100000000001</v>
      </c>
      <c r="AG1154" s="53">
        <v>-0.10628851</v>
      </c>
      <c r="AH1154" s="53">
        <v>-0.13982059999999999</v>
      </c>
      <c r="AI1154" s="53">
        <v>-0.12430888</v>
      </c>
      <c r="AJ1154" s="53">
        <v>-0.1021469</v>
      </c>
      <c r="AK1154" s="53">
        <v>-0.12054951999999999</v>
      </c>
      <c r="AL1154" s="53">
        <v>-0.11801159999999999</v>
      </c>
      <c r="AM1154" s="53">
        <v>-0.11641021999999999</v>
      </c>
      <c r="AN1154" s="53">
        <v>-3.5458469999999999E-2</v>
      </c>
      <c r="AO1154" s="53">
        <v>-0.10664593999999999</v>
      </c>
      <c r="AP1154" s="53">
        <v>-6.1013249999999998E-2</v>
      </c>
      <c r="AQ1154" s="53">
        <v>-0.26286524</v>
      </c>
      <c r="AR1154" s="53">
        <v>-0.36166681000000001</v>
      </c>
      <c r="AS1154" s="53">
        <v>-0.30272655999999998</v>
      </c>
      <c r="AT1154" s="53">
        <v>-0.28039922</v>
      </c>
      <c r="AU1154" s="53">
        <v>-0.36351534000000002</v>
      </c>
      <c r="AV1154" s="53">
        <v>-0.31462675000000001</v>
      </c>
      <c r="AW1154" s="53">
        <v>-0.42112592999999998</v>
      </c>
      <c r="AX1154" s="53">
        <v>-0.36488425000000002</v>
      </c>
      <c r="AY1154" s="53">
        <v>-0.39205247999999998</v>
      </c>
      <c r="AZ1154" s="53">
        <v>-0.50018534000000003</v>
      </c>
      <c r="BA1154" s="53">
        <v>-0.49150854999999999</v>
      </c>
      <c r="BB1154" s="53">
        <v>-0.23179632</v>
      </c>
      <c r="BC1154" s="53">
        <v>-0.11723061999999999</v>
      </c>
      <c r="BD1154" s="53">
        <v>-0.31113083000000002</v>
      </c>
      <c r="BE1154" s="53">
        <v>0.16658601000000001</v>
      </c>
      <c r="BF1154" s="53">
        <v>0.13450348000000001</v>
      </c>
      <c r="BG1154" s="53">
        <v>0.1497878</v>
      </c>
      <c r="BH1154" s="53">
        <v>0.17084467</v>
      </c>
      <c r="BI1154" s="53">
        <v>0.15229671</v>
      </c>
      <c r="BJ1154" s="53">
        <v>0.15277945000000001</v>
      </c>
      <c r="BK1154" s="53">
        <v>0.14718455</v>
      </c>
      <c r="BL1154" s="53">
        <v>0.23520252</v>
      </c>
      <c r="BM1154" s="53">
        <v>0.17991154000000001</v>
      </c>
      <c r="BN1154" s="53">
        <v>0.26987230000000001</v>
      </c>
      <c r="BO1154" s="53">
        <v>9.8754199999999993E-3</v>
      </c>
      <c r="BP1154" s="53">
        <v>-0.10411914</v>
      </c>
      <c r="BQ1154" s="53">
        <v>-4.0901590000000002E-2</v>
      </c>
      <c r="BR1154" s="53">
        <v>-3.1974849999999999E-2</v>
      </c>
      <c r="BS1154" s="53">
        <v>-0.11391074</v>
      </c>
      <c r="BT1154" s="53">
        <v>-6.4609390000000003E-2</v>
      </c>
      <c r="BU1154" s="53">
        <v>-0.15906329</v>
      </c>
      <c r="BV1154" s="53">
        <v>-0.11973863999999999</v>
      </c>
      <c r="BW1154" s="53">
        <v>-0.14619388999999999</v>
      </c>
      <c r="BX1154" s="53">
        <v>-0.23714832999999999</v>
      </c>
      <c r="BY1154" s="53">
        <v>-0.23470153999999999</v>
      </c>
      <c r="BZ1154" s="53">
        <v>2.480226E-2</v>
      </c>
      <c r="CA1154" s="53">
        <v>0.19163667000000001</v>
      </c>
      <c r="CB1154" s="53">
        <v>-6.040591E-2</v>
      </c>
      <c r="CC1154" s="53">
        <v>0.35557813999999999</v>
      </c>
      <c r="CD1154" s="53">
        <v>0.32449951999999999</v>
      </c>
      <c r="CE1154" s="53">
        <v>0.33962630999999999</v>
      </c>
      <c r="CF1154" s="53">
        <v>0.35991778000000002</v>
      </c>
      <c r="CG1154" s="53">
        <v>0.34126925000000002</v>
      </c>
      <c r="CH1154" s="53">
        <v>0.34032852000000002</v>
      </c>
      <c r="CI1154" s="53">
        <v>0.32974945</v>
      </c>
      <c r="CJ1154" s="53">
        <v>0.42266153000000001</v>
      </c>
      <c r="CK1154" s="53">
        <v>0.37838038000000002</v>
      </c>
      <c r="CL1154" s="53">
        <v>0.49904267000000002</v>
      </c>
      <c r="CM1154" s="53">
        <v>0.19877481999999999</v>
      </c>
      <c r="CN1154" s="53">
        <v>7.4257519999999994E-2</v>
      </c>
      <c r="CO1154" s="53">
        <v>0.14043754999999999</v>
      </c>
      <c r="CP1154" s="53">
        <v>0.14008306000000001</v>
      </c>
      <c r="CQ1154" s="53">
        <v>5.8964570000000001E-2</v>
      </c>
      <c r="CR1154" s="53">
        <v>0.10855188</v>
      </c>
      <c r="CS1154" s="53">
        <v>2.2440559999999998E-2</v>
      </c>
      <c r="CT1154" s="53">
        <v>5.0048500000000003E-2</v>
      </c>
      <c r="CU1154" s="53">
        <v>2.4087029999999999E-2</v>
      </c>
      <c r="CV1154" s="53">
        <v>-5.4969730000000001E-2</v>
      </c>
      <c r="CW1154" s="53">
        <v>-5.6837789999999999E-2</v>
      </c>
      <c r="CX1154" s="53">
        <v>0.20252164</v>
      </c>
      <c r="CY1154" s="53">
        <v>0.40555716000000003</v>
      </c>
      <c r="CZ1154" s="53">
        <v>0.11324538000000001</v>
      </c>
      <c r="DA1154" s="53">
        <v>0.54457023999999998</v>
      </c>
      <c r="DB1154" s="53">
        <v>0.51449555999999996</v>
      </c>
      <c r="DC1154" s="53">
        <v>0.52946483</v>
      </c>
      <c r="DD1154" s="53">
        <v>0.54899089000000001</v>
      </c>
      <c r="DE1154" s="53">
        <v>0.53024170999999998</v>
      </c>
      <c r="DF1154" s="53">
        <v>0.52787759999999995</v>
      </c>
      <c r="DG1154" s="53">
        <v>0.51231444000000004</v>
      </c>
      <c r="DH1154" s="53">
        <v>0.61012054000000004</v>
      </c>
      <c r="DI1154" s="53">
        <v>0.57684922999999999</v>
      </c>
      <c r="DJ1154" s="53">
        <v>0.72821303999999998</v>
      </c>
      <c r="DK1154" s="53">
        <v>0.38767412000000001</v>
      </c>
      <c r="DL1154" s="53">
        <v>0.25263424000000001</v>
      </c>
      <c r="DM1154" s="53">
        <v>0.32177674000000001</v>
      </c>
      <c r="DN1154" s="53">
        <v>0.31214098000000001</v>
      </c>
      <c r="DO1154" s="53">
        <v>0.23183993</v>
      </c>
      <c r="DP1154" s="53">
        <v>0.28171311999999998</v>
      </c>
      <c r="DQ1154" s="53">
        <v>0.20394439</v>
      </c>
      <c r="DR1154" s="53">
        <v>0.21983560999999999</v>
      </c>
      <c r="DS1154" s="53">
        <v>0.19436798999999999</v>
      </c>
      <c r="DT1154" s="53">
        <v>0.12720894999999999</v>
      </c>
      <c r="DU1154" s="53">
        <v>0.12102594</v>
      </c>
      <c r="DV1154" s="53">
        <v>0.38024110999999999</v>
      </c>
      <c r="DW1154" s="53">
        <v>0.61947764999999999</v>
      </c>
      <c r="DX1154" s="53">
        <v>0.28689666000000003</v>
      </c>
      <c r="DY1154" s="53">
        <v>0.81744483999999995</v>
      </c>
      <c r="DZ1154" s="53">
        <v>0.78881964000000004</v>
      </c>
      <c r="EA1154" s="53">
        <v>0.80356150999999998</v>
      </c>
      <c r="EB1154" s="53">
        <v>0.82198245999999997</v>
      </c>
      <c r="EC1154" s="53">
        <v>0.80308793999999994</v>
      </c>
      <c r="ED1154" s="53">
        <v>0.79866855999999997</v>
      </c>
      <c r="EE1154" s="53">
        <v>0.77590921000000002</v>
      </c>
      <c r="EF1154" s="53">
        <v>0.88078155999999996</v>
      </c>
      <c r="EG1154" s="53">
        <v>0.86340680000000003</v>
      </c>
      <c r="EH1154" s="53">
        <v>1.0590982</v>
      </c>
      <c r="EI1154" s="53">
        <v>0.66041488999999998</v>
      </c>
      <c r="EJ1154" s="53">
        <v>0.51018182000000001</v>
      </c>
      <c r="EK1154" s="53">
        <v>0.58360175000000003</v>
      </c>
      <c r="EL1154" s="53">
        <v>0.56056534000000002</v>
      </c>
      <c r="EM1154" s="53">
        <v>0.48144451999999999</v>
      </c>
      <c r="EN1154" s="53">
        <v>0.53173049999999999</v>
      </c>
      <c r="EO1154" s="53">
        <v>0.46600702999999999</v>
      </c>
      <c r="EP1154" s="53">
        <v>0.46498120999999998</v>
      </c>
      <c r="EQ1154" s="53">
        <v>0.44022656999999998</v>
      </c>
      <c r="ER1154" s="53">
        <v>0.39024595000000001</v>
      </c>
      <c r="ES1154" s="53">
        <v>0.37783295</v>
      </c>
      <c r="ET1154" s="53">
        <v>0.63683968000000002</v>
      </c>
      <c r="EU1154" s="53">
        <v>0.92834475999999999</v>
      </c>
      <c r="EV1154" s="53">
        <v>0.53762149999999997</v>
      </c>
      <c r="EW1154" s="53">
        <v>71.520970000000005</v>
      </c>
      <c r="EX1154" s="53">
        <v>69.720789999999994</v>
      </c>
      <c r="EY1154" s="53">
        <v>68.360839999999996</v>
      </c>
      <c r="EZ1154" s="53">
        <v>67.294820000000001</v>
      </c>
      <c r="FA1154" s="53">
        <v>66.388940000000005</v>
      </c>
      <c r="FB1154" s="53">
        <v>64.798389999999998</v>
      </c>
      <c r="FC1154" s="53">
        <v>63.757359999999998</v>
      </c>
      <c r="FD1154" s="53">
        <v>65.074939999999998</v>
      </c>
      <c r="FE1154" s="53">
        <v>68.864410000000007</v>
      </c>
      <c r="FF1154" s="53">
        <v>73.27252</v>
      </c>
      <c r="FG1154" s="53">
        <v>77.863069999999993</v>
      </c>
      <c r="FH1154" s="53">
        <v>81.871989999999997</v>
      </c>
      <c r="FI1154" s="53">
        <v>85.290369999999996</v>
      </c>
      <c r="FJ1154" s="53">
        <v>88.335859999999997</v>
      </c>
      <c r="FK1154" s="53">
        <v>91.069580000000002</v>
      </c>
      <c r="FL1154" s="53">
        <v>92.860389999999995</v>
      </c>
      <c r="FM1154" s="53">
        <v>93.945589999999996</v>
      </c>
      <c r="FN1154" s="53">
        <v>93.202939999999998</v>
      </c>
      <c r="FO1154" s="53">
        <v>90.936660000000003</v>
      </c>
      <c r="FP1154" s="53">
        <v>86.370649999999998</v>
      </c>
      <c r="FQ1154" s="53">
        <v>81.071370000000002</v>
      </c>
      <c r="FR1154" s="53">
        <v>77.140500000000003</v>
      </c>
      <c r="FS1154" s="53">
        <v>74.490629999999996</v>
      </c>
      <c r="FT1154" s="53">
        <v>72.348789999999994</v>
      </c>
      <c r="FU1154" s="53">
        <v>124.871</v>
      </c>
      <c r="FV1154" s="53">
        <v>2188.8209999999999</v>
      </c>
      <c r="FW1154" s="53">
        <v>141.1516</v>
      </c>
      <c r="FX1154" s="53">
        <v>1</v>
      </c>
    </row>
    <row r="1155" spans="1:180" x14ac:dyDescent="0.3">
      <c r="A1155" t="s">
        <v>174</v>
      </c>
      <c r="B1155" t="s">
        <v>253</v>
      </c>
      <c r="C1155" t="s">
        <v>0</v>
      </c>
      <c r="D1155" t="s">
        <v>227</v>
      </c>
      <c r="E1155" t="s">
        <v>188</v>
      </c>
      <c r="F1155" t="s">
        <v>235</v>
      </c>
      <c r="G1155" t="s">
        <v>243</v>
      </c>
      <c r="H1155" s="53">
        <v>89</v>
      </c>
      <c r="I1155" s="53">
        <v>2.9873221999999999</v>
      </c>
      <c r="J1155" s="53">
        <v>2.9434676</v>
      </c>
      <c r="K1155" s="53">
        <v>2.9204905000000001</v>
      </c>
      <c r="L1155" s="53">
        <v>2.9530832</v>
      </c>
      <c r="M1155" s="53">
        <v>2.9862267999999998</v>
      </c>
      <c r="N1155" s="53">
        <v>2.9671568000000001</v>
      </c>
      <c r="O1155" s="53">
        <v>3.146579</v>
      </c>
      <c r="P1155" s="53">
        <v>3.2099736999999999</v>
      </c>
      <c r="Q1155" s="53">
        <v>3.5603204000000002</v>
      </c>
      <c r="R1155" s="53">
        <v>3.6365756</v>
      </c>
      <c r="S1155" s="53">
        <v>3.4198846000000001</v>
      </c>
      <c r="T1155" s="53">
        <v>3.2391274000000001</v>
      </c>
      <c r="U1155" s="53">
        <v>3.1268636999999999</v>
      </c>
      <c r="V1155" s="53">
        <v>3.1167986999999999</v>
      </c>
      <c r="W1155" s="53">
        <v>3.1736501000000001</v>
      </c>
      <c r="X1155" s="53">
        <v>2.9731589</v>
      </c>
      <c r="Y1155" s="53">
        <v>2.6492656999999999</v>
      </c>
      <c r="Z1155" s="53">
        <v>2.4418245000000001</v>
      </c>
      <c r="AA1155" s="53">
        <v>2.2844973999999998</v>
      </c>
      <c r="AB1155" s="53">
        <v>2.3152727</v>
      </c>
      <c r="AC1155" s="53">
        <v>2.6023554999999998</v>
      </c>
      <c r="AD1155" s="53">
        <v>3.1791155999999998</v>
      </c>
      <c r="AE1155" s="53">
        <v>3.3122356000000002</v>
      </c>
      <c r="AF1155" s="53">
        <v>3.1040895000000002</v>
      </c>
      <c r="AG1155" s="53">
        <v>-1.8638269999999998E-2</v>
      </c>
      <c r="AH1155" s="53">
        <v>-2.1508030000000001E-2</v>
      </c>
      <c r="AI1155" s="53">
        <v>-1.9151080000000001E-2</v>
      </c>
      <c r="AJ1155" s="53">
        <v>-1.4528869999999999E-2</v>
      </c>
      <c r="AK1155" s="53">
        <v>-2.91136E-3</v>
      </c>
      <c r="AL1155" s="53">
        <v>-5.5430729999999998E-2</v>
      </c>
      <c r="AM1155" s="53">
        <v>1.936676E-2</v>
      </c>
      <c r="AN1155" s="53">
        <v>-2.5631649999999999E-2</v>
      </c>
      <c r="AO1155" s="53">
        <v>7.7935770000000001E-2</v>
      </c>
      <c r="AP1155" s="53">
        <v>0.17452491000000001</v>
      </c>
      <c r="AQ1155" s="53">
        <v>0.12693562999999999</v>
      </c>
      <c r="AR1155" s="53">
        <v>-6.8112919999999993E-2</v>
      </c>
      <c r="AS1155" s="53">
        <v>-0.12701448000000001</v>
      </c>
      <c r="AT1155" s="53">
        <v>-0.10008664</v>
      </c>
      <c r="AU1155" s="53">
        <v>1.9741640000000001E-2</v>
      </c>
      <c r="AV1155" s="53">
        <v>-2.9929520000000001E-2</v>
      </c>
      <c r="AW1155" s="53">
        <v>-0.11317124000000001</v>
      </c>
      <c r="AX1155" s="53">
        <v>-0.15189433999999999</v>
      </c>
      <c r="AY1155" s="53">
        <v>-0.28976940000000001</v>
      </c>
      <c r="AZ1155" s="53">
        <v>-0.26838324000000002</v>
      </c>
      <c r="BA1155" s="53">
        <v>-6.4012180000000002E-2</v>
      </c>
      <c r="BB1155" s="53">
        <v>0.11989101000000001</v>
      </c>
      <c r="BC1155" s="53">
        <v>0.15252463999999999</v>
      </c>
      <c r="BD1155" s="53">
        <v>2.2556199999999998E-3</v>
      </c>
      <c r="BE1155" s="53">
        <v>0.28534788999999999</v>
      </c>
      <c r="BF1155" s="53">
        <v>0.28366186999999998</v>
      </c>
      <c r="BG1155" s="53">
        <v>0.28626983</v>
      </c>
      <c r="BH1155" s="53">
        <v>0.29224165000000002</v>
      </c>
      <c r="BI1155" s="53">
        <v>0.30590768000000002</v>
      </c>
      <c r="BJ1155" s="53">
        <v>0.24981445999999999</v>
      </c>
      <c r="BK1155" s="53">
        <v>0.32092821999999999</v>
      </c>
      <c r="BL1155" s="53">
        <v>0.27103961999999998</v>
      </c>
      <c r="BM1155" s="53">
        <v>0.48430169000000001</v>
      </c>
      <c r="BN1155" s="53">
        <v>0.57951940999999996</v>
      </c>
      <c r="BO1155" s="53">
        <v>0.45959093000000001</v>
      </c>
      <c r="BP1155" s="53">
        <v>0.27651916999999998</v>
      </c>
      <c r="BQ1155" s="53">
        <v>0.23689103</v>
      </c>
      <c r="BR1155" s="53">
        <v>0.24954193999999999</v>
      </c>
      <c r="BS1155" s="53">
        <v>0.35095406000000001</v>
      </c>
      <c r="BT1155" s="53">
        <v>0.26884675000000002</v>
      </c>
      <c r="BU1155" s="53">
        <v>0.14321426000000001</v>
      </c>
      <c r="BV1155" s="53">
        <v>8.891462E-2</v>
      </c>
      <c r="BW1155" s="53">
        <v>-4.3007829999999997E-2</v>
      </c>
      <c r="BX1155" s="53">
        <v>-9.2338899999999998E-3</v>
      </c>
      <c r="BY1155" s="53">
        <v>0.19990574999999999</v>
      </c>
      <c r="BZ1155" s="53">
        <v>0.52172680999999999</v>
      </c>
      <c r="CA1155" s="53">
        <v>0.55103219999999997</v>
      </c>
      <c r="CB1155" s="53">
        <v>0.32864852</v>
      </c>
      <c r="CC1155" s="53">
        <v>0.49588789</v>
      </c>
      <c r="CD1155" s="53">
        <v>0.49502156000000003</v>
      </c>
      <c r="CE1155" s="53">
        <v>0.49780342999999999</v>
      </c>
      <c r="CF1155" s="53">
        <v>0.50471001000000004</v>
      </c>
      <c r="CG1155" s="53">
        <v>0.51979489000000001</v>
      </c>
      <c r="CH1155" s="53">
        <v>0.46122629999999998</v>
      </c>
      <c r="CI1155" s="53">
        <v>0.52978879000000001</v>
      </c>
      <c r="CJ1155" s="53">
        <v>0.47651321000000002</v>
      </c>
      <c r="CK1155" s="53">
        <v>0.76574949999999997</v>
      </c>
      <c r="CL1155" s="53">
        <v>0.86001731999999997</v>
      </c>
      <c r="CM1155" s="53">
        <v>0.68998700999999996</v>
      </c>
      <c r="CN1155" s="53">
        <v>0.51521022999999999</v>
      </c>
      <c r="CO1155" s="53">
        <v>0.48893083999999998</v>
      </c>
      <c r="CP1155" s="53">
        <v>0.49169358000000002</v>
      </c>
      <c r="CQ1155" s="53">
        <v>0.58035075000000003</v>
      </c>
      <c r="CR1155" s="53">
        <v>0.47577825000000001</v>
      </c>
      <c r="CS1155" s="53">
        <v>0.32078616999999998</v>
      </c>
      <c r="CT1155" s="53">
        <v>0.25569816000000001</v>
      </c>
      <c r="CU1155" s="53">
        <v>0.12789851999999999</v>
      </c>
      <c r="CV1155" s="53">
        <v>0.17025219</v>
      </c>
      <c r="CW1155" s="53">
        <v>0.38269448</v>
      </c>
      <c r="CX1155" s="53">
        <v>0.80003701999999999</v>
      </c>
      <c r="CY1155" s="53">
        <v>0.82703731000000003</v>
      </c>
      <c r="CZ1155" s="53">
        <v>0.55470717999999997</v>
      </c>
      <c r="DA1155" s="53">
        <v>0.70642777999999995</v>
      </c>
      <c r="DB1155" s="53">
        <v>0.70638124999999996</v>
      </c>
      <c r="DC1155" s="53">
        <v>0.70933712000000004</v>
      </c>
      <c r="DD1155" s="53">
        <v>0.71717838</v>
      </c>
      <c r="DE1155" s="53">
        <v>0.73368199999999995</v>
      </c>
      <c r="DF1155" s="53">
        <v>0.67263815000000005</v>
      </c>
      <c r="DG1155" s="53">
        <v>0.73864945000000004</v>
      </c>
      <c r="DH1155" s="53">
        <v>0.6819868</v>
      </c>
      <c r="DI1155" s="53">
        <v>1.0471971</v>
      </c>
      <c r="DJ1155" s="53">
        <v>1.1405154</v>
      </c>
      <c r="DK1155" s="53">
        <v>0.92038282000000005</v>
      </c>
      <c r="DL1155" s="53">
        <v>0.75390137999999995</v>
      </c>
      <c r="DM1155" s="53">
        <v>0.74097075000000001</v>
      </c>
      <c r="DN1155" s="53">
        <v>0.73384532000000002</v>
      </c>
      <c r="DO1155" s="53">
        <v>0.80974745000000004</v>
      </c>
      <c r="DP1155" s="53">
        <v>0.68270982999999996</v>
      </c>
      <c r="DQ1155" s="53">
        <v>0.49835798999999997</v>
      </c>
      <c r="DR1155" s="53">
        <v>0.42248174999999999</v>
      </c>
      <c r="DS1155" s="53">
        <v>0.29880477</v>
      </c>
      <c r="DT1155" s="53">
        <v>0.34973822999999998</v>
      </c>
      <c r="DU1155" s="53">
        <v>0.56548321999999995</v>
      </c>
      <c r="DV1155" s="53">
        <v>1.0783471</v>
      </c>
      <c r="DW1155" s="53">
        <v>1.1030420000000001</v>
      </c>
      <c r="DX1155" s="53">
        <v>0.78076593999999999</v>
      </c>
      <c r="DY1155" s="53">
        <v>1.0104143000000001</v>
      </c>
      <c r="DZ1155" s="53">
        <v>1.0115509</v>
      </c>
      <c r="EA1155" s="53">
        <v>1.0147584000000001</v>
      </c>
      <c r="EB1155" s="53">
        <v>1.0239486</v>
      </c>
      <c r="EC1155" s="53">
        <v>1.0425015</v>
      </c>
      <c r="ED1155" s="53">
        <v>0.97788304999999998</v>
      </c>
      <c r="EE1155" s="53">
        <v>1.0402106</v>
      </c>
      <c r="EF1155" s="53">
        <v>0.97865824000000001</v>
      </c>
      <c r="EG1155" s="53">
        <v>1.4535631</v>
      </c>
      <c r="EH1155" s="53">
        <v>1.5455099000000001</v>
      </c>
      <c r="EI1155" s="53">
        <v>1.2530380999999999</v>
      </c>
      <c r="EJ1155" s="53">
        <v>1.0985332000000001</v>
      </c>
      <c r="EK1155" s="53">
        <v>1.1048762999999999</v>
      </c>
      <c r="EL1155" s="53">
        <v>1.0834735</v>
      </c>
      <c r="EM1155" s="53">
        <v>1.1409594999999999</v>
      </c>
      <c r="EN1155" s="53">
        <v>0.98148577000000004</v>
      </c>
      <c r="EO1155" s="53">
        <v>0.75474357999999997</v>
      </c>
      <c r="EP1155" s="53">
        <v>0.66329066000000003</v>
      </c>
      <c r="EQ1155" s="53">
        <v>0.54556634999999998</v>
      </c>
      <c r="ER1155" s="53">
        <v>0.60888763000000001</v>
      </c>
      <c r="ES1155" s="53">
        <v>0.82940115000000003</v>
      </c>
      <c r="ET1155" s="53">
        <v>1.480183</v>
      </c>
      <c r="EU1155" s="53">
        <v>1.5015501</v>
      </c>
      <c r="EV1155" s="53">
        <v>1.1071591000000001</v>
      </c>
      <c r="EW1155" s="53">
        <v>71.444569999999999</v>
      </c>
      <c r="EX1155" s="53">
        <v>69.603049999999996</v>
      </c>
      <c r="EY1155" s="53">
        <v>68.071809999999999</v>
      </c>
      <c r="EZ1155" s="53">
        <v>66.680949999999996</v>
      </c>
      <c r="FA1155" s="53">
        <v>65.354669999999999</v>
      </c>
      <c r="FB1155" s="53">
        <v>64.266289999999998</v>
      </c>
      <c r="FC1155" s="53">
        <v>64.088570000000004</v>
      </c>
      <c r="FD1155" s="53">
        <v>66.388379999999998</v>
      </c>
      <c r="FE1155" s="53">
        <v>70.24324</v>
      </c>
      <c r="FF1155" s="53">
        <v>74.120769999999993</v>
      </c>
      <c r="FG1155" s="53">
        <v>78.156189999999995</v>
      </c>
      <c r="FH1155" s="53">
        <v>82.138279999999995</v>
      </c>
      <c r="FI1155" s="53">
        <v>85.752189999999999</v>
      </c>
      <c r="FJ1155" s="53">
        <v>89.124380000000002</v>
      </c>
      <c r="FK1155" s="53">
        <v>91.918660000000003</v>
      </c>
      <c r="FL1155" s="53">
        <v>94.252189999999999</v>
      </c>
      <c r="FM1155" s="53">
        <v>95.662090000000006</v>
      </c>
      <c r="FN1155" s="53">
        <v>95.693529999999996</v>
      </c>
      <c r="FO1155" s="53">
        <v>93.907049999999998</v>
      </c>
      <c r="FP1155" s="53">
        <v>90.227239999999995</v>
      </c>
      <c r="FQ1155" s="53">
        <v>84.751810000000006</v>
      </c>
      <c r="FR1155" s="53">
        <v>80.004379999999998</v>
      </c>
      <c r="FS1155" s="53">
        <v>76.37791</v>
      </c>
      <c r="FT1155" s="53">
        <v>73.935050000000004</v>
      </c>
      <c r="FU1155" s="53">
        <v>125</v>
      </c>
      <c r="FV1155" s="53">
        <v>3014.5479999999998</v>
      </c>
      <c r="FW1155" s="53">
        <v>114.25830000000001</v>
      </c>
      <c r="FX1155" s="53">
        <v>1</v>
      </c>
    </row>
    <row r="1156" spans="1:180" x14ac:dyDescent="0.3">
      <c r="A1156" t="s">
        <v>174</v>
      </c>
      <c r="B1156" t="s">
        <v>253</v>
      </c>
      <c r="C1156" t="s">
        <v>0</v>
      </c>
      <c r="D1156" t="s">
        <v>227</v>
      </c>
      <c r="E1156" t="s">
        <v>189</v>
      </c>
      <c r="F1156" t="s">
        <v>235</v>
      </c>
      <c r="G1156" t="s">
        <v>243</v>
      </c>
      <c r="H1156" s="53">
        <v>89</v>
      </c>
      <c r="I1156" s="53">
        <v>1.7028004999999999</v>
      </c>
      <c r="J1156" s="53">
        <v>1.6642252</v>
      </c>
      <c r="K1156" s="53">
        <v>1.6633983999999999</v>
      </c>
      <c r="L1156" s="53">
        <v>1.6961824999999999</v>
      </c>
      <c r="M1156" s="53">
        <v>1.7129483000000001</v>
      </c>
      <c r="N1156" s="53">
        <v>1.7454502000000001</v>
      </c>
      <c r="O1156" s="53">
        <v>1.8662268</v>
      </c>
      <c r="P1156" s="53">
        <v>1.8219803999999999</v>
      </c>
      <c r="Q1156" s="53">
        <v>1.9127479000000001</v>
      </c>
      <c r="R1156" s="53">
        <v>2.0761422</v>
      </c>
      <c r="S1156" s="53">
        <v>1.8908841999999999</v>
      </c>
      <c r="T1156" s="53">
        <v>1.8949506</v>
      </c>
      <c r="U1156" s="53">
        <v>1.8438664</v>
      </c>
      <c r="V1156" s="53">
        <v>1.7441464</v>
      </c>
      <c r="W1156" s="53">
        <v>1.6560275</v>
      </c>
      <c r="X1156" s="53">
        <v>1.7344979</v>
      </c>
      <c r="Y1156" s="53">
        <v>1.686777</v>
      </c>
      <c r="Z1156" s="53">
        <v>1.6259258999999999</v>
      </c>
      <c r="AA1156" s="53">
        <v>1.5107927999999999</v>
      </c>
      <c r="AB1156" s="53">
        <v>1.5155116</v>
      </c>
      <c r="AC1156" s="53">
        <v>1.5719046999999999</v>
      </c>
      <c r="AD1156" s="53">
        <v>1.8194884</v>
      </c>
      <c r="AE1156" s="53">
        <v>2.0537462</v>
      </c>
      <c r="AF1156" s="53">
        <v>1.8700956</v>
      </c>
      <c r="AG1156" s="53">
        <v>-0.47902816999999998</v>
      </c>
      <c r="AH1156" s="53">
        <v>-0.49677307999999998</v>
      </c>
      <c r="AI1156" s="53">
        <v>-0.47132744999999998</v>
      </c>
      <c r="AJ1156" s="53">
        <v>-0.47827763000000001</v>
      </c>
      <c r="AK1156" s="53">
        <v>-0.49190318</v>
      </c>
      <c r="AL1156" s="53">
        <v>-0.48330070000000003</v>
      </c>
      <c r="AM1156" s="53">
        <v>-0.47564145000000002</v>
      </c>
      <c r="AN1156" s="53">
        <v>-0.57165314</v>
      </c>
      <c r="AO1156" s="53">
        <v>-0.52599346999999996</v>
      </c>
      <c r="AP1156" s="53">
        <v>-0.44559185000000001</v>
      </c>
      <c r="AQ1156" s="53">
        <v>-0.52615411999999995</v>
      </c>
      <c r="AR1156" s="53">
        <v>-0.50648218</v>
      </c>
      <c r="AS1156" s="53">
        <v>-0.49621949999999998</v>
      </c>
      <c r="AT1156" s="53">
        <v>-0.63210131999999997</v>
      </c>
      <c r="AU1156" s="53">
        <v>-0.67317384000000002</v>
      </c>
      <c r="AV1156" s="53">
        <v>-0.46923558999999998</v>
      </c>
      <c r="AW1156" s="53">
        <v>-0.44076289000000002</v>
      </c>
      <c r="AX1156" s="53">
        <v>-0.43362527000000001</v>
      </c>
      <c r="AY1156" s="53">
        <v>-0.52176517</v>
      </c>
      <c r="AZ1156" s="53">
        <v>-0.51085963999999995</v>
      </c>
      <c r="BA1156" s="53">
        <v>-0.48035204999999997</v>
      </c>
      <c r="BB1156" s="53">
        <v>-0.35498593000000001</v>
      </c>
      <c r="BC1156" s="53">
        <v>-0.21395912</v>
      </c>
      <c r="BD1156" s="53">
        <v>-0.39297433999999998</v>
      </c>
      <c r="BE1156" s="53">
        <v>-0.23239413</v>
      </c>
      <c r="BF1156" s="53">
        <v>-0.24886686999999999</v>
      </c>
      <c r="BG1156" s="53">
        <v>-0.22457877000000001</v>
      </c>
      <c r="BH1156" s="53">
        <v>-0.23167439000000001</v>
      </c>
      <c r="BI1156" s="53">
        <v>-0.24479467999999999</v>
      </c>
      <c r="BJ1156" s="53">
        <v>-0.23740243</v>
      </c>
      <c r="BK1156" s="53">
        <v>-0.21652622999999999</v>
      </c>
      <c r="BL1156" s="53">
        <v>-0.32369487000000002</v>
      </c>
      <c r="BM1156" s="53">
        <v>-0.27367331</v>
      </c>
      <c r="BN1156" s="53">
        <v>-0.16784669999999999</v>
      </c>
      <c r="BO1156" s="53">
        <v>-0.29455218</v>
      </c>
      <c r="BP1156" s="53">
        <v>-0.28223413000000003</v>
      </c>
      <c r="BQ1156" s="53">
        <v>-0.27464189999999999</v>
      </c>
      <c r="BR1156" s="53">
        <v>-0.39404624999999999</v>
      </c>
      <c r="BS1156" s="53">
        <v>-0.42416812999999998</v>
      </c>
      <c r="BT1156" s="53">
        <v>-0.23341228999999999</v>
      </c>
      <c r="BU1156" s="53">
        <v>-0.17041907000000001</v>
      </c>
      <c r="BV1156" s="53">
        <v>-0.16769718</v>
      </c>
      <c r="BW1156" s="53">
        <v>-0.27246754000000001</v>
      </c>
      <c r="BX1156" s="53">
        <v>-0.26133622000000001</v>
      </c>
      <c r="BY1156" s="53">
        <v>-0.23661647</v>
      </c>
      <c r="BZ1156" s="53">
        <v>-9.7769700000000001E-2</v>
      </c>
      <c r="CA1156" s="53">
        <v>6.8685869999999996E-2</v>
      </c>
      <c r="CB1156" s="53">
        <v>-0.14564699</v>
      </c>
      <c r="CC1156" s="53">
        <v>-6.1576190000000003E-2</v>
      </c>
      <c r="CD1156" s="53">
        <v>-7.7167689999999997E-2</v>
      </c>
      <c r="CE1156" s="53">
        <v>-5.3681409999999999E-2</v>
      </c>
      <c r="CF1156" s="53">
        <v>-6.0877680000000003E-2</v>
      </c>
      <c r="CG1156" s="53">
        <v>-7.3648099999999994E-2</v>
      </c>
      <c r="CH1156" s="53">
        <v>-6.7094059999999997E-2</v>
      </c>
      <c r="CI1156" s="53">
        <v>-3.7063850000000002E-2</v>
      </c>
      <c r="CJ1156" s="53">
        <v>-0.15195966999999999</v>
      </c>
      <c r="CK1156" s="53">
        <v>-9.8917179999999993E-2</v>
      </c>
      <c r="CL1156" s="53">
        <v>2.4518729999999999E-2</v>
      </c>
      <c r="CM1156" s="53">
        <v>-0.13414543000000001</v>
      </c>
      <c r="CN1156" s="53">
        <v>-0.12692059</v>
      </c>
      <c r="CO1156" s="53">
        <v>-0.12117795000000001</v>
      </c>
      <c r="CP1156" s="53">
        <v>-0.22917002</v>
      </c>
      <c r="CQ1156" s="53">
        <v>-0.25170748999999998</v>
      </c>
      <c r="CR1156" s="53">
        <v>-7.008172E-2</v>
      </c>
      <c r="CS1156" s="53">
        <v>1.68203E-2</v>
      </c>
      <c r="CT1156" s="53">
        <v>1.6483899999999999E-2</v>
      </c>
      <c r="CU1156" s="53">
        <v>-9.9804779999999996E-2</v>
      </c>
      <c r="CV1156" s="53">
        <v>-8.851697E-2</v>
      </c>
      <c r="CW1156" s="53">
        <v>-6.7805889999999994E-2</v>
      </c>
      <c r="CX1156" s="53">
        <v>8.0377539999999997E-2</v>
      </c>
      <c r="CY1156" s="53">
        <v>0.26444498999999999</v>
      </c>
      <c r="CZ1156" s="53">
        <v>2.5651159999999999E-2</v>
      </c>
      <c r="DA1156" s="53">
        <v>0.1092418</v>
      </c>
      <c r="DB1156" s="53">
        <v>9.4531439999999994E-2</v>
      </c>
      <c r="DC1156" s="53">
        <v>0.11721594</v>
      </c>
      <c r="DD1156" s="53">
        <v>0.10991901</v>
      </c>
      <c r="DE1156" s="53">
        <v>9.7498520000000005E-2</v>
      </c>
      <c r="DF1156" s="53">
        <v>0.10321428000000001</v>
      </c>
      <c r="DG1156" s="53">
        <v>0.14239858</v>
      </c>
      <c r="DH1156" s="53">
        <v>1.9775500000000001E-2</v>
      </c>
      <c r="DI1156" s="53">
        <v>7.5838959999999997E-2</v>
      </c>
      <c r="DJ1156" s="53">
        <v>0.21688419</v>
      </c>
      <c r="DK1156" s="53">
        <v>2.6261340000000001E-2</v>
      </c>
      <c r="DL1156" s="53">
        <v>2.839297E-2</v>
      </c>
      <c r="DM1156" s="53">
        <v>3.2286059999999998E-2</v>
      </c>
      <c r="DN1156" s="53">
        <v>-6.4293799999999998E-2</v>
      </c>
      <c r="DO1156" s="53">
        <v>-7.9246860000000002E-2</v>
      </c>
      <c r="DP1156" s="53">
        <v>9.3248769999999995E-2</v>
      </c>
      <c r="DQ1156" s="53">
        <v>0.20405965000000001</v>
      </c>
      <c r="DR1156" s="53">
        <v>0.20066492</v>
      </c>
      <c r="DS1156" s="53">
        <v>7.2858030000000004E-2</v>
      </c>
      <c r="DT1156" s="53">
        <v>8.4302240000000001E-2</v>
      </c>
      <c r="DU1156" s="53">
        <v>0.10100468</v>
      </c>
      <c r="DV1156" s="53">
        <v>0.25852470999999999</v>
      </c>
      <c r="DW1156" s="53">
        <v>0.46020404999999998</v>
      </c>
      <c r="DX1156" s="53">
        <v>0.19694935</v>
      </c>
      <c r="DY1156" s="53">
        <v>0.35587575999999999</v>
      </c>
      <c r="DZ1156" s="53">
        <v>0.34243773999999999</v>
      </c>
      <c r="EA1156" s="53">
        <v>0.36396452000000001</v>
      </c>
      <c r="EB1156" s="53">
        <v>0.35652224999999999</v>
      </c>
      <c r="EC1156" s="53">
        <v>0.34460701999999999</v>
      </c>
      <c r="ED1156" s="53">
        <v>0.34911256000000002</v>
      </c>
      <c r="EE1156" s="53">
        <v>0.40151379999999998</v>
      </c>
      <c r="EF1156" s="53">
        <v>0.26773380000000002</v>
      </c>
      <c r="EG1156" s="53">
        <v>0.32815910999999998</v>
      </c>
      <c r="EH1156" s="53">
        <v>0.49462933999999997</v>
      </c>
      <c r="EI1156" s="53">
        <v>0.25786325999999998</v>
      </c>
      <c r="EJ1156" s="53">
        <v>0.25264101</v>
      </c>
      <c r="EK1156" s="53">
        <v>0.25386368999999998</v>
      </c>
      <c r="EL1156" s="53">
        <v>0.17376129000000001</v>
      </c>
      <c r="EM1156" s="53">
        <v>0.16975887000000001</v>
      </c>
      <c r="EN1156" s="53">
        <v>0.32907216</v>
      </c>
      <c r="EO1156" s="53">
        <v>0.47440346</v>
      </c>
      <c r="EP1156" s="53">
        <v>0.46659308999999999</v>
      </c>
      <c r="EQ1156" s="53">
        <v>0.32215569999999999</v>
      </c>
      <c r="ER1156" s="53">
        <v>0.33382573999999998</v>
      </c>
      <c r="ES1156" s="53">
        <v>0.34474025000000003</v>
      </c>
      <c r="ET1156" s="53">
        <v>0.51574103000000004</v>
      </c>
      <c r="EU1156" s="53">
        <v>0.74284908999999999</v>
      </c>
      <c r="EV1156" s="53">
        <v>0.44427661000000002</v>
      </c>
      <c r="EW1156" s="53">
        <v>69.860910000000004</v>
      </c>
      <c r="EX1156" s="53">
        <v>68.35745</v>
      </c>
      <c r="EY1156" s="53">
        <v>67.00291</v>
      </c>
      <c r="EZ1156" s="53">
        <v>65.649640000000005</v>
      </c>
      <c r="FA1156" s="53">
        <v>64.370729999999995</v>
      </c>
      <c r="FB1156" s="53">
        <v>63.244729999999997</v>
      </c>
      <c r="FC1156" s="53">
        <v>62.483460000000001</v>
      </c>
      <c r="FD1156" s="53">
        <v>64.045270000000002</v>
      </c>
      <c r="FE1156" s="53">
        <v>67.785269999999997</v>
      </c>
      <c r="FF1156" s="53">
        <v>71.879459999999995</v>
      </c>
      <c r="FG1156" s="53">
        <v>76.099270000000004</v>
      </c>
      <c r="FH1156" s="53">
        <v>80.205089999999998</v>
      </c>
      <c r="FI1156" s="53">
        <v>83.860370000000003</v>
      </c>
      <c r="FJ1156" s="53">
        <v>87.180909999999997</v>
      </c>
      <c r="FK1156" s="53">
        <v>89.839449999999999</v>
      </c>
      <c r="FL1156" s="53">
        <v>91.71</v>
      </c>
      <c r="FM1156" s="53">
        <v>92.802909999999997</v>
      </c>
      <c r="FN1156" s="53">
        <v>92.571089999999998</v>
      </c>
      <c r="FO1156" s="53">
        <v>90.330359999999999</v>
      </c>
      <c r="FP1156" s="53">
        <v>85.877459999999999</v>
      </c>
      <c r="FQ1156" s="53">
        <v>80.388540000000006</v>
      </c>
      <c r="FR1156" s="53">
        <v>76.36927</v>
      </c>
      <c r="FS1156" s="53">
        <v>73.653090000000006</v>
      </c>
      <c r="FT1156" s="53">
        <v>71.546180000000007</v>
      </c>
      <c r="FU1156" s="53">
        <v>124.871</v>
      </c>
      <c r="FV1156" s="53">
        <v>2188.8209999999999</v>
      </c>
      <c r="FW1156" s="53">
        <v>141.1516</v>
      </c>
      <c r="FX1156" s="53">
        <v>1</v>
      </c>
    </row>
    <row r="1157" spans="1:180" x14ac:dyDescent="0.3">
      <c r="A1157" t="s">
        <v>174</v>
      </c>
      <c r="B1157" t="s">
        <v>253</v>
      </c>
      <c r="C1157" t="s">
        <v>0</v>
      </c>
      <c r="D1157" t="s">
        <v>248</v>
      </c>
      <c r="E1157" t="s">
        <v>187</v>
      </c>
      <c r="F1157" t="s">
        <v>235</v>
      </c>
      <c r="G1157" t="s">
        <v>243</v>
      </c>
      <c r="H1157" s="53">
        <v>89</v>
      </c>
      <c r="I1157" s="53">
        <v>3.2160977000000002</v>
      </c>
      <c r="J1157" s="53">
        <v>3.1894494</v>
      </c>
      <c r="K1157" s="53">
        <v>3.1570374000000001</v>
      </c>
      <c r="L1157" s="53">
        <v>3.1661011000000001</v>
      </c>
      <c r="M1157" s="53">
        <v>3.1176824999999999</v>
      </c>
      <c r="N1157" s="53">
        <v>3.1200196</v>
      </c>
      <c r="O1157" s="53">
        <v>3.3388127999999999</v>
      </c>
      <c r="P1157" s="53">
        <v>3.4608583999999998</v>
      </c>
      <c r="Q1157" s="53">
        <v>3.4714236000000001</v>
      </c>
      <c r="R1157" s="53">
        <v>3.4027584000000002</v>
      </c>
      <c r="S1157" s="53">
        <v>3.3773559999999998</v>
      </c>
      <c r="T1157" s="53">
        <v>3.2916346999999999</v>
      </c>
      <c r="U1157" s="53">
        <v>3.2582160999999998</v>
      </c>
      <c r="V1157" s="53">
        <v>3.2001151000000001</v>
      </c>
      <c r="W1157" s="53">
        <v>3.2527702000000001</v>
      </c>
      <c r="X1157" s="53">
        <v>3.1587407999999999</v>
      </c>
      <c r="Y1157" s="53">
        <v>3.0892664999999999</v>
      </c>
      <c r="Z1157" s="53">
        <v>3.0357918000000002</v>
      </c>
      <c r="AA1157" s="53">
        <v>3.0102532000000002</v>
      </c>
      <c r="AB1157" s="53">
        <v>3.0535855999999999</v>
      </c>
      <c r="AC1157" s="53">
        <v>3.2402834999999999</v>
      </c>
      <c r="AD1157" s="53">
        <v>3.1939359</v>
      </c>
      <c r="AE1157" s="53">
        <v>3.2134597999999999</v>
      </c>
      <c r="AF1157" s="53">
        <v>3.2028652000000002</v>
      </c>
      <c r="AG1157" s="53">
        <v>9.2057769999999997E-2</v>
      </c>
      <c r="AH1157" s="53">
        <v>7.0901229999999996E-2</v>
      </c>
      <c r="AI1157" s="53">
        <v>5.6637229999999997E-2</v>
      </c>
      <c r="AJ1157" s="53">
        <v>4.2186870000000001E-2</v>
      </c>
      <c r="AK1157" s="53">
        <v>-2.5924050000000001E-2</v>
      </c>
      <c r="AL1157" s="53">
        <v>-1.137734E-2</v>
      </c>
      <c r="AM1157" s="53">
        <v>0.16898003</v>
      </c>
      <c r="AN1157" s="53">
        <v>0.25177601999999999</v>
      </c>
      <c r="AO1157" s="53">
        <v>0.25893331000000003</v>
      </c>
      <c r="AP1157" s="53">
        <v>0.14573456000000001</v>
      </c>
      <c r="AQ1157" s="53">
        <v>0.14364652999999999</v>
      </c>
      <c r="AR1157" s="53">
        <v>0.12048117</v>
      </c>
      <c r="AS1157" s="53">
        <v>0.14356937</v>
      </c>
      <c r="AT1157" s="53">
        <v>5.2703600000000003E-2</v>
      </c>
      <c r="AU1157" s="53">
        <v>0.15038161</v>
      </c>
      <c r="AV1157" s="53">
        <v>5.5741209999999999E-2</v>
      </c>
      <c r="AW1157" s="53">
        <v>0.13955893999999999</v>
      </c>
      <c r="AX1157" s="53">
        <v>0.2380612</v>
      </c>
      <c r="AY1157" s="53">
        <v>0.21709779000000001</v>
      </c>
      <c r="AZ1157" s="53">
        <v>0.25164758999999998</v>
      </c>
      <c r="BA1157" s="53">
        <v>0.36377156999999999</v>
      </c>
      <c r="BB1157" s="53">
        <v>0.22934516999999999</v>
      </c>
      <c r="BC1157" s="53">
        <v>0.26950277</v>
      </c>
      <c r="BD1157" s="53">
        <v>0.27301176999999999</v>
      </c>
      <c r="BE1157" s="53">
        <v>0.49274994</v>
      </c>
      <c r="BF1157" s="53">
        <v>0.47147687999999999</v>
      </c>
      <c r="BG1157" s="53">
        <v>0.45825557</v>
      </c>
      <c r="BH1157" s="53">
        <v>0.44436783000000002</v>
      </c>
      <c r="BI1157" s="53">
        <v>0.37818173999999999</v>
      </c>
      <c r="BJ1157" s="53">
        <v>0.39090624000000002</v>
      </c>
      <c r="BK1157" s="53">
        <v>0.57004571000000004</v>
      </c>
      <c r="BL1157" s="53">
        <v>0.65949623000000002</v>
      </c>
      <c r="BM1157" s="53">
        <v>0.64952485000000004</v>
      </c>
      <c r="BN1157" s="53">
        <v>0.55401948000000001</v>
      </c>
      <c r="BO1157" s="53">
        <v>0.54759484000000003</v>
      </c>
      <c r="BP1157" s="53">
        <v>0.52058307000000004</v>
      </c>
      <c r="BQ1157" s="53">
        <v>0.543188</v>
      </c>
      <c r="BR1157" s="53">
        <v>0.46562878000000002</v>
      </c>
      <c r="BS1157" s="53">
        <v>0.54061420999999998</v>
      </c>
      <c r="BT1157" s="53">
        <v>0.45467706000000002</v>
      </c>
      <c r="BU1157" s="53">
        <v>0.54507417999999996</v>
      </c>
      <c r="BV1157" s="53">
        <v>0.64217780999999996</v>
      </c>
      <c r="BW1157" s="53">
        <v>0.62156540999999998</v>
      </c>
      <c r="BX1157" s="53">
        <v>0.65634323000000006</v>
      </c>
      <c r="BY1157" s="53">
        <v>0.77530036000000002</v>
      </c>
      <c r="BZ1157" s="53">
        <v>0.64724395999999995</v>
      </c>
      <c r="CA1157" s="53">
        <v>0.67029245999999998</v>
      </c>
      <c r="CB1157" s="53">
        <v>0.67453456000000001</v>
      </c>
      <c r="CC1157" s="53">
        <v>0.77026815999999998</v>
      </c>
      <c r="CD1157" s="53">
        <v>0.74891434999999995</v>
      </c>
      <c r="CE1157" s="53">
        <v>0.73641509999999999</v>
      </c>
      <c r="CF1157" s="53">
        <v>0.72291709999999998</v>
      </c>
      <c r="CG1157" s="53">
        <v>0.65806421999999998</v>
      </c>
      <c r="CH1157" s="53">
        <v>0.66952670999999997</v>
      </c>
      <c r="CI1157" s="53">
        <v>0.84782263000000002</v>
      </c>
      <c r="CJ1157" s="53">
        <v>0.94188165999999995</v>
      </c>
      <c r="CK1157" s="53">
        <v>0.92004728999999996</v>
      </c>
      <c r="CL1157" s="53">
        <v>0.83679632999999998</v>
      </c>
      <c r="CM1157" s="53">
        <v>0.82736821000000005</v>
      </c>
      <c r="CN1157" s="53">
        <v>0.79769248999999998</v>
      </c>
      <c r="CO1157" s="53">
        <v>0.81996261000000004</v>
      </c>
      <c r="CP1157" s="53">
        <v>0.75161960000000005</v>
      </c>
      <c r="CQ1157" s="53">
        <v>0.81088817000000002</v>
      </c>
      <c r="CR1157" s="53">
        <v>0.73097871999999997</v>
      </c>
      <c r="CS1157" s="53">
        <v>0.82593289999999997</v>
      </c>
      <c r="CT1157" s="53">
        <v>0.92206759000000005</v>
      </c>
      <c r="CU1157" s="53">
        <v>0.90169816000000003</v>
      </c>
      <c r="CV1157" s="53">
        <v>0.93663421999999996</v>
      </c>
      <c r="CW1157" s="53">
        <v>1.0603237999999999</v>
      </c>
      <c r="CX1157" s="53">
        <v>0.93667961</v>
      </c>
      <c r="CY1157" s="53">
        <v>0.94787847999999997</v>
      </c>
      <c r="CZ1157" s="53">
        <v>0.95262751999999995</v>
      </c>
      <c r="DA1157" s="53">
        <v>1.0477863000000001</v>
      </c>
      <c r="DB1157" s="53">
        <v>1.0263515999999999</v>
      </c>
      <c r="DC1157" s="53">
        <v>1.0145751000000001</v>
      </c>
      <c r="DD1157" s="53">
        <v>1.0014662999999999</v>
      </c>
      <c r="DE1157" s="53">
        <v>0.93794697000000005</v>
      </c>
      <c r="DF1157" s="53">
        <v>0.94814726000000005</v>
      </c>
      <c r="DG1157" s="53">
        <v>1.1255999000000001</v>
      </c>
      <c r="DH1157" s="53">
        <v>1.2242679999999999</v>
      </c>
      <c r="DI1157" s="53">
        <v>1.1905699000000001</v>
      </c>
      <c r="DJ1157" s="53">
        <v>1.1195728</v>
      </c>
      <c r="DK1157" s="53">
        <v>1.1071413000000001</v>
      </c>
      <c r="DL1157" s="53">
        <v>1.0748023</v>
      </c>
      <c r="DM1157" s="53">
        <v>1.0967372</v>
      </c>
      <c r="DN1157" s="53">
        <v>1.0376101</v>
      </c>
      <c r="DO1157" s="53">
        <v>1.0811622000000001</v>
      </c>
      <c r="DP1157" s="53">
        <v>1.0072806000000001</v>
      </c>
      <c r="DQ1157" s="53">
        <v>1.1067914999999999</v>
      </c>
      <c r="DR1157" s="53">
        <v>1.2019575</v>
      </c>
      <c r="DS1157" s="53">
        <v>1.1818318999999999</v>
      </c>
      <c r="DT1157" s="53">
        <v>1.2169255000000001</v>
      </c>
      <c r="DU1157" s="53">
        <v>1.3453470999999999</v>
      </c>
      <c r="DV1157" s="53">
        <v>1.2261146999999999</v>
      </c>
      <c r="DW1157" s="53">
        <v>1.2254640999999999</v>
      </c>
      <c r="DX1157" s="53">
        <v>1.2307214</v>
      </c>
      <c r="DY1157" s="53">
        <v>1.4484785</v>
      </c>
      <c r="DZ1157" s="53">
        <v>1.4269272</v>
      </c>
      <c r="EA1157" s="53">
        <v>1.4161929</v>
      </c>
      <c r="EB1157" s="53">
        <v>1.4036474999999999</v>
      </c>
      <c r="EC1157" s="53">
        <v>1.3420524</v>
      </c>
      <c r="ED1157" s="53">
        <v>1.3504308</v>
      </c>
      <c r="EE1157" s="53">
        <v>1.5266651</v>
      </c>
      <c r="EF1157" s="53">
        <v>1.6319885000000001</v>
      </c>
      <c r="EG1157" s="53">
        <v>1.5811615000000001</v>
      </c>
      <c r="EH1157" s="53">
        <v>1.5278585</v>
      </c>
      <c r="EI1157" s="53">
        <v>1.5110901000000001</v>
      </c>
      <c r="EJ1157" s="53">
        <v>1.4749036</v>
      </c>
      <c r="EK1157" s="53">
        <v>1.4963561000000001</v>
      </c>
      <c r="EL1157" s="53">
        <v>1.4505353999999999</v>
      </c>
      <c r="EM1157" s="53">
        <v>1.4713951999999999</v>
      </c>
      <c r="EN1157" s="53">
        <v>1.4062159999999999</v>
      </c>
      <c r="EO1157" s="53">
        <v>1.5123066999999999</v>
      </c>
      <c r="EP1157" s="53">
        <v>1.6060744</v>
      </c>
      <c r="EQ1157" s="53">
        <v>1.5862995</v>
      </c>
      <c r="ER1157" s="53">
        <v>1.6216208999999999</v>
      </c>
      <c r="ES1157" s="53">
        <v>1.7568760000000001</v>
      </c>
      <c r="ET1157" s="53">
        <v>1.6440132999999999</v>
      </c>
      <c r="EU1157" s="53">
        <v>1.6262534</v>
      </c>
      <c r="EV1157" s="53">
        <v>1.632244</v>
      </c>
      <c r="EW1157" s="53">
        <v>71.809309999999996</v>
      </c>
      <c r="EX1157" s="53">
        <v>69.975980000000007</v>
      </c>
      <c r="EY1157" s="53">
        <v>68.673680000000004</v>
      </c>
      <c r="EZ1157" s="53">
        <v>67.149649999999994</v>
      </c>
      <c r="FA1157" s="53">
        <v>65.464969999999994</v>
      </c>
      <c r="FB1157" s="53">
        <v>64.31532</v>
      </c>
      <c r="FC1157" s="53">
        <v>64.75976</v>
      </c>
      <c r="FD1157" s="53">
        <v>67.604100000000003</v>
      </c>
      <c r="FE1157" s="53">
        <v>71.188190000000006</v>
      </c>
      <c r="FF1157" s="53">
        <v>75.079080000000005</v>
      </c>
      <c r="FG1157" s="53">
        <v>79.206209999999999</v>
      </c>
      <c r="FH1157" s="53">
        <v>82.909909999999996</v>
      </c>
      <c r="FI1157" s="53">
        <v>86.387389999999996</v>
      </c>
      <c r="FJ1157" s="53">
        <v>89.432429999999997</v>
      </c>
      <c r="FK1157" s="53">
        <v>92.163669999999996</v>
      </c>
      <c r="FL1157" s="53">
        <v>93.817819999999998</v>
      </c>
      <c r="FM1157" s="53">
        <v>94.772769999999994</v>
      </c>
      <c r="FN1157" s="53">
        <v>94.511510000000001</v>
      </c>
      <c r="FO1157" s="53">
        <v>92.975480000000005</v>
      </c>
      <c r="FP1157" s="53">
        <v>89.491990000000001</v>
      </c>
      <c r="FQ1157" s="53">
        <v>83.928430000000006</v>
      </c>
      <c r="FR1157" s="53">
        <v>79.129630000000006</v>
      </c>
      <c r="FS1157" s="53">
        <v>76.030529999999999</v>
      </c>
      <c r="FT1157" s="53">
        <v>73.414919999999995</v>
      </c>
      <c r="FU1157" s="53">
        <v>124.9</v>
      </c>
      <c r="FV1157" s="53">
        <v>3204.5149999999999</v>
      </c>
      <c r="FW1157" s="53">
        <v>128.7192</v>
      </c>
      <c r="FX1157" s="53">
        <v>1</v>
      </c>
    </row>
    <row r="1158" spans="1:180" x14ac:dyDescent="0.3">
      <c r="A1158" t="s">
        <v>174</v>
      </c>
      <c r="B1158" t="s">
        <v>253</v>
      </c>
      <c r="C1158" t="s">
        <v>0</v>
      </c>
      <c r="D1158" t="s">
        <v>248</v>
      </c>
      <c r="E1158" t="s">
        <v>190</v>
      </c>
      <c r="F1158" t="s">
        <v>235</v>
      </c>
      <c r="G1158" t="s">
        <v>243</v>
      </c>
      <c r="H1158" s="53">
        <v>89</v>
      </c>
      <c r="I1158" s="53">
        <v>1.1806855999999999</v>
      </c>
      <c r="J1158" s="53">
        <v>1.1652369</v>
      </c>
      <c r="K1158" s="53">
        <v>1.1193458999999999</v>
      </c>
      <c r="L1158" s="53">
        <v>1.1285147</v>
      </c>
      <c r="M1158" s="53">
        <v>1.1559632</v>
      </c>
      <c r="N1158" s="53">
        <v>1.1602245</v>
      </c>
      <c r="O1158" s="53">
        <v>1.2176062999999999</v>
      </c>
      <c r="P1158" s="53">
        <v>1.2668153</v>
      </c>
      <c r="Q1158" s="53">
        <v>1.2341683000000001</v>
      </c>
      <c r="R1158" s="53">
        <v>1.3126431999999999</v>
      </c>
      <c r="S1158" s="53">
        <v>1.2737315</v>
      </c>
      <c r="T1158" s="53">
        <v>1.1924104</v>
      </c>
      <c r="U1158" s="53">
        <v>1.1844983</v>
      </c>
      <c r="V1158" s="53">
        <v>1.2239386999999999</v>
      </c>
      <c r="W1158" s="53">
        <v>1.259674</v>
      </c>
      <c r="X1158" s="53">
        <v>1.2294763</v>
      </c>
      <c r="Y1158" s="53">
        <v>1.1399378</v>
      </c>
      <c r="Z1158" s="53">
        <v>1.1344483000000001</v>
      </c>
      <c r="AA1158" s="53">
        <v>1.1326816</v>
      </c>
      <c r="AB1158" s="53">
        <v>1.1467365</v>
      </c>
      <c r="AC1158" s="53">
        <v>1.1479220000000001</v>
      </c>
      <c r="AD1158" s="53">
        <v>1.1845152000000001</v>
      </c>
      <c r="AE1158" s="53">
        <v>1.2421864</v>
      </c>
      <c r="AF1158" s="53">
        <v>1.1801542</v>
      </c>
      <c r="AG1158" s="53">
        <v>-0.17286584999999999</v>
      </c>
      <c r="AH1158" s="53">
        <v>-0.17600498000000001</v>
      </c>
      <c r="AI1158" s="53">
        <v>-0.18847174</v>
      </c>
      <c r="AJ1158" s="53">
        <v>-0.1878774</v>
      </c>
      <c r="AK1158" s="53">
        <v>-0.15610474999999999</v>
      </c>
      <c r="AL1158" s="53">
        <v>-0.15832361</v>
      </c>
      <c r="AM1158" s="53">
        <v>-0.13068457</v>
      </c>
      <c r="AN1158" s="53">
        <v>-0.14488176</v>
      </c>
      <c r="AO1158" s="53">
        <v>-0.15563838999999999</v>
      </c>
      <c r="AP1158" s="53">
        <v>-3.387271E-2</v>
      </c>
      <c r="AQ1158" s="53">
        <v>-4.6073509999999998E-2</v>
      </c>
      <c r="AR1158" s="53">
        <v>-0.14208788</v>
      </c>
      <c r="AS1158" s="53">
        <v>-0.10138461999999999</v>
      </c>
      <c r="AT1158" s="53">
        <v>-5.7210560000000001E-2</v>
      </c>
      <c r="AU1158" s="53">
        <v>1.2426410000000001E-2</v>
      </c>
      <c r="AV1158" s="53">
        <v>-6.7708879999999999E-2</v>
      </c>
      <c r="AW1158" s="53">
        <v>-0.15934266</v>
      </c>
      <c r="AX1158" s="53">
        <v>-0.17663999</v>
      </c>
      <c r="AY1158" s="53">
        <v>-0.16307737</v>
      </c>
      <c r="AZ1158" s="53">
        <v>-0.12376927</v>
      </c>
      <c r="BA1158" s="53">
        <v>-0.12593794</v>
      </c>
      <c r="BB1158" s="53">
        <v>-0.12285978</v>
      </c>
      <c r="BC1158" s="53">
        <v>-4.8387449999999999E-2</v>
      </c>
      <c r="BD1158" s="53">
        <v>-0.11201424</v>
      </c>
      <c r="BE1158" s="53">
        <v>6.3152780000000006E-2</v>
      </c>
      <c r="BF1158" s="53">
        <v>6.2808550000000005E-2</v>
      </c>
      <c r="BG1158" s="53">
        <v>4.8477840000000001E-2</v>
      </c>
      <c r="BH1158" s="53">
        <v>4.9205150000000003E-2</v>
      </c>
      <c r="BI1158" s="53">
        <v>8.1613729999999995E-2</v>
      </c>
      <c r="BJ1158" s="53">
        <v>8.2485290000000003E-2</v>
      </c>
      <c r="BK1158" s="53">
        <v>0.11960487</v>
      </c>
      <c r="BL1158" s="53">
        <v>0.1152065</v>
      </c>
      <c r="BM1158" s="53">
        <v>9.1420360000000006E-2</v>
      </c>
      <c r="BN1158" s="53">
        <v>0.19062839000000001</v>
      </c>
      <c r="BO1158" s="53">
        <v>0.15700196</v>
      </c>
      <c r="BP1158" s="53">
        <v>6.1690969999999998E-2</v>
      </c>
      <c r="BQ1158" s="53">
        <v>9.6615019999999996E-2</v>
      </c>
      <c r="BR1158" s="53">
        <v>0.13965238999999999</v>
      </c>
      <c r="BS1158" s="53">
        <v>0.20865586999999999</v>
      </c>
      <c r="BT1158" s="53">
        <v>0.16705619999999999</v>
      </c>
      <c r="BU1158" s="53">
        <v>9.5768270000000003E-2</v>
      </c>
      <c r="BV1158" s="53">
        <v>9.8590460000000005E-2</v>
      </c>
      <c r="BW1158" s="53">
        <v>0.11171271000000001</v>
      </c>
      <c r="BX1158" s="53">
        <v>0.15084744</v>
      </c>
      <c r="BY1158" s="53">
        <v>0.14913169000000001</v>
      </c>
      <c r="BZ1158" s="53">
        <v>0.15270015000000001</v>
      </c>
      <c r="CA1158" s="53">
        <v>0.22212113</v>
      </c>
      <c r="CB1158" s="53">
        <v>0.16019528</v>
      </c>
      <c r="CC1158" s="53">
        <v>0.22661856999999999</v>
      </c>
      <c r="CD1158" s="53">
        <v>0.22821005999999999</v>
      </c>
      <c r="CE1158" s="53">
        <v>0.21258842999999999</v>
      </c>
      <c r="CF1158" s="53">
        <v>0.21340776</v>
      </c>
      <c r="CG1158" s="53">
        <v>0.24625677000000001</v>
      </c>
      <c r="CH1158" s="53">
        <v>0.24926880000000001</v>
      </c>
      <c r="CI1158" s="53">
        <v>0.29295462999999999</v>
      </c>
      <c r="CJ1158" s="53">
        <v>0.29534294</v>
      </c>
      <c r="CK1158" s="53">
        <v>0.26253238000000001</v>
      </c>
      <c r="CL1158" s="53">
        <v>0.34611716999999997</v>
      </c>
      <c r="CM1158" s="53">
        <v>0.29765142</v>
      </c>
      <c r="CN1158" s="53">
        <v>0.20282761999999999</v>
      </c>
      <c r="CO1158" s="53">
        <v>0.23374907</v>
      </c>
      <c r="CP1158" s="53">
        <v>0.27599915000000003</v>
      </c>
      <c r="CQ1158" s="53">
        <v>0.34456376999999999</v>
      </c>
      <c r="CR1158" s="53">
        <v>0.32965369</v>
      </c>
      <c r="CS1158" s="53">
        <v>0.27245739000000002</v>
      </c>
      <c r="CT1158" s="53">
        <v>0.28921430999999997</v>
      </c>
      <c r="CU1158" s="53">
        <v>0.30203147000000002</v>
      </c>
      <c r="CV1158" s="53">
        <v>0.34104613</v>
      </c>
      <c r="CW1158" s="53">
        <v>0.33964402999999999</v>
      </c>
      <c r="CX1158" s="53">
        <v>0.34355201000000002</v>
      </c>
      <c r="CY1158" s="53">
        <v>0.40947449000000002</v>
      </c>
      <c r="CZ1158" s="53">
        <v>0.34872682999999999</v>
      </c>
      <c r="DA1158" s="53">
        <v>0.39008431999999998</v>
      </c>
      <c r="DB1158" s="53">
        <v>0.39361167000000002</v>
      </c>
      <c r="DC1158" s="53">
        <v>0.37669900000000001</v>
      </c>
      <c r="DD1158" s="53">
        <v>0.37761044999999999</v>
      </c>
      <c r="DE1158" s="53">
        <v>0.41089983000000002</v>
      </c>
      <c r="DF1158" s="53">
        <v>0.41605238999999999</v>
      </c>
      <c r="DG1158" s="53">
        <v>0.46630429000000001</v>
      </c>
      <c r="DH1158" s="53">
        <v>0.47547929999999999</v>
      </c>
      <c r="DI1158" s="53">
        <v>0.43364448999999999</v>
      </c>
      <c r="DJ1158" s="53">
        <v>0.50160596000000002</v>
      </c>
      <c r="DK1158" s="53">
        <v>0.43830088</v>
      </c>
      <c r="DL1158" s="53">
        <v>0.34396417000000001</v>
      </c>
      <c r="DM1158" s="53">
        <v>0.37088302000000001</v>
      </c>
      <c r="DN1158" s="53">
        <v>0.41234580999999998</v>
      </c>
      <c r="DO1158" s="53">
        <v>0.48047166000000002</v>
      </c>
      <c r="DP1158" s="53">
        <v>0.49225126000000002</v>
      </c>
      <c r="DQ1158" s="53">
        <v>0.44914651</v>
      </c>
      <c r="DR1158" s="53">
        <v>0.47983807000000001</v>
      </c>
      <c r="DS1158" s="53">
        <v>0.49235022000000001</v>
      </c>
      <c r="DT1158" s="53">
        <v>0.53124473999999999</v>
      </c>
      <c r="DU1158" s="53">
        <v>0.53015635999999999</v>
      </c>
      <c r="DV1158" s="53">
        <v>0.53440396999999995</v>
      </c>
      <c r="DW1158" s="53">
        <v>0.59682795</v>
      </c>
      <c r="DX1158" s="53">
        <v>0.53725829000000003</v>
      </c>
      <c r="DY1158" s="53">
        <v>0.62610288999999997</v>
      </c>
      <c r="DZ1158" s="53">
        <v>0.63242518999999997</v>
      </c>
      <c r="EA1158" s="53">
        <v>0.61364859000000005</v>
      </c>
      <c r="EB1158" s="53">
        <v>0.61469300999999998</v>
      </c>
      <c r="EC1158" s="53">
        <v>0.64861829000000004</v>
      </c>
      <c r="ED1158" s="53">
        <v>0.65686129999999998</v>
      </c>
      <c r="EE1158" s="53">
        <v>0.71659382000000005</v>
      </c>
      <c r="EF1158" s="53">
        <v>0.73556765000000002</v>
      </c>
      <c r="EG1158" s="53">
        <v>0.68070315000000003</v>
      </c>
      <c r="EH1158" s="53">
        <v>0.72610693999999998</v>
      </c>
      <c r="EI1158" s="53">
        <v>0.64137635999999998</v>
      </c>
      <c r="EJ1158" s="53">
        <v>0.54774301999999997</v>
      </c>
      <c r="EK1158" s="53">
        <v>0.56888274999999999</v>
      </c>
      <c r="EL1158" s="53">
        <v>0.60920883000000003</v>
      </c>
      <c r="EM1158" s="53">
        <v>0.67670118000000001</v>
      </c>
      <c r="EN1158" s="53">
        <v>0.72701634999999998</v>
      </c>
      <c r="EO1158" s="53">
        <v>0.70425744000000001</v>
      </c>
      <c r="EP1158" s="53">
        <v>0.75506861000000003</v>
      </c>
      <c r="EQ1158" s="53">
        <v>0.76714031000000005</v>
      </c>
      <c r="ER1158" s="53">
        <v>0.80586144999999998</v>
      </c>
      <c r="ES1158" s="53">
        <v>0.80522598999999995</v>
      </c>
      <c r="ET1158" s="53">
        <v>0.80996389999999996</v>
      </c>
      <c r="EU1158" s="53">
        <v>0.86733651</v>
      </c>
      <c r="EV1158" s="53">
        <v>0.80946781999999995</v>
      </c>
      <c r="EW1158" s="53">
        <v>66.989779999999996</v>
      </c>
      <c r="EX1158" s="53">
        <v>65.571560000000005</v>
      </c>
      <c r="EY1158" s="53">
        <v>64.36</v>
      </c>
      <c r="EZ1158" s="53">
        <v>63.124890000000001</v>
      </c>
      <c r="FA1158" s="53">
        <v>62.11956</v>
      </c>
      <c r="FB1158" s="53">
        <v>60.779559999999996</v>
      </c>
      <c r="FC1158" s="53">
        <v>59.809780000000003</v>
      </c>
      <c r="FD1158" s="53">
        <v>60.806220000000003</v>
      </c>
      <c r="FE1158" s="53">
        <v>65.345780000000005</v>
      </c>
      <c r="FF1158" s="53">
        <v>70.13467</v>
      </c>
      <c r="FG1158" s="53">
        <v>74.990219999999994</v>
      </c>
      <c r="FH1158" s="53">
        <v>78.812889999999996</v>
      </c>
      <c r="FI1158" s="53">
        <v>82.398219999999995</v>
      </c>
      <c r="FJ1158" s="53">
        <v>85.419110000000003</v>
      </c>
      <c r="FK1158" s="53">
        <v>87.751559999999998</v>
      </c>
      <c r="FL1158" s="53">
        <v>89.277780000000007</v>
      </c>
      <c r="FM1158" s="53">
        <v>89.934219999999996</v>
      </c>
      <c r="FN1158" s="53">
        <v>89.129779999999997</v>
      </c>
      <c r="FO1158" s="53">
        <v>86.231110000000001</v>
      </c>
      <c r="FP1158" s="53">
        <v>80.831109999999995</v>
      </c>
      <c r="FQ1158" s="53">
        <v>76.346220000000002</v>
      </c>
      <c r="FR1158" s="53">
        <v>73.082660000000004</v>
      </c>
      <c r="FS1158" s="53">
        <v>70.944000000000003</v>
      </c>
      <c r="FT1158" s="53">
        <v>68.968000000000004</v>
      </c>
      <c r="FU1158" s="53">
        <v>125</v>
      </c>
      <c r="FV1158" s="53">
        <v>1267.7270000000001</v>
      </c>
      <c r="FW1158" s="53">
        <v>160.84</v>
      </c>
      <c r="FX1158" s="53">
        <v>1</v>
      </c>
    </row>
    <row r="1159" spans="1:180" x14ac:dyDescent="0.3">
      <c r="A1159" t="s">
        <v>174</v>
      </c>
      <c r="B1159" t="s">
        <v>253</v>
      </c>
      <c r="C1159" t="s">
        <v>0</v>
      </c>
      <c r="D1159" t="s">
        <v>248</v>
      </c>
      <c r="E1159" t="s">
        <v>188</v>
      </c>
      <c r="F1159" t="s">
        <v>235</v>
      </c>
      <c r="G1159" t="s">
        <v>243</v>
      </c>
      <c r="H1159" s="53">
        <v>89</v>
      </c>
      <c r="I1159" s="53">
        <v>3.0006794999999999</v>
      </c>
      <c r="J1159" s="53">
        <v>2.9406232000000001</v>
      </c>
      <c r="K1159" s="53">
        <v>2.9040192999999999</v>
      </c>
      <c r="L1159" s="53">
        <v>2.9100071999999999</v>
      </c>
      <c r="M1159" s="53">
        <v>2.9390719000000001</v>
      </c>
      <c r="N1159" s="53">
        <v>2.9338289</v>
      </c>
      <c r="O1159" s="53">
        <v>3.0194842999999998</v>
      </c>
      <c r="P1159" s="53">
        <v>3.1481952</v>
      </c>
      <c r="Q1159" s="53">
        <v>3.5487931000000001</v>
      </c>
      <c r="R1159" s="53">
        <v>3.6092507999999999</v>
      </c>
      <c r="S1159" s="53">
        <v>3.4948111000000002</v>
      </c>
      <c r="T1159" s="53">
        <v>3.2097671999999999</v>
      </c>
      <c r="U1159" s="53">
        <v>3.1749816000000002</v>
      </c>
      <c r="V1159" s="53">
        <v>3.1968996000000001</v>
      </c>
      <c r="W1159" s="53">
        <v>3.1622108999999998</v>
      </c>
      <c r="X1159" s="53">
        <v>3.0664994000000001</v>
      </c>
      <c r="Y1159" s="53">
        <v>2.6811864000000001</v>
      </c>
      <c r="Z1159" s="53">
        <v>2.3917655</v>
      </c>
      <c r="AA1159" s="53">
        <v>2.3830195000000001</v>
      </c>
      <c r="AB1159" s="53">
        <v>2.5768108000000001</v>
      </c>
      <c r="AC1159" s="53">
        <v>2.8725257000000002</v>
      </c>
      <c r="AD1159" s="53">
        <v>3.3756338000000001</v>
      </c>
      <c r="AE1159" s="53">
        <v>3.3883599000000002</v>
      </c>
      <c r="AF1159" s="53">
        <v>3.2590189000000001</v>
      </c>
      <c r="AG1159" s="53">
        <v>7.8303970000000001E-2</v>
      </c>
      <c r="AH1159" s="53">
        <v>5.672551E-2</v>
      </c>
      <c r="AI1159" s="53">
        <v>4.7519989999999998E-2</v>
      </c>
      <c r="AJ1159" s="53">
        <v>2.7146940000000001E-2</v>
      </c>
      <c r="AK1159" s="53">
        <v>2.6752689999999999E-2</v>
      </c>
      <c r="AL1159" s="53">
        <v>-3.405424E-2</v>
      </c>
      <c r="AM1159" s="53">
        <v>-8.0865999999999993E-3</v>
      </c>
      <c r="AN1159" s="53">
        <v>0.12921669999999999</v>
      </c>
      <c r="AO1159" s="53">
        <v>0.34328554999999999</v>
      </c>
      <c r="AP1159" s="53">
        <v>0.43634466</v>
      </c>
      <c r="AQ1159" s="53">
        <v>0.51057912000000005</v>
      </c>
      <c r="AR1159" s="53">
        <v>0.21203627</v>
      </c>
      <c r="AS1159" s="53">
        <v>0.21626306000000001</v>
      </c>
      <c r="AT1159" s="53">
        <v>0.2816882</v>
      </c>
      <c r="AU1159" s="53">
        <v>0.31254823999999998</v>
      </c>
      <c r="AV1159" s="53">
        <v>0.34270784999999998</v>
      </c>
      <c r="AW1159" s="53">
        <v>0.19642345</v>
      </c>
      <c r="AX1159" s="53">
        <v>1.290415E-2</v>
      </c>
      <c r="AY1159" s="53">
        <v>9.2309699999999998E-3</v>
      </c>
      <c r="AZ1159" s="53">
        <v>0.18168006</v>
      </c>
      <c r="BA1159" s="53">
        <v>0.43989753999999998</v>
      </c>
      <c r="BB1159" s="53">
        <v>0.57745550000000001</v>
      </c>
      <c r="BC1159" s="53">
        <v>0.58402975000000001</v>
      </c>
      <c r="BD1159" s="53">
        <v>0.47365185999999998</v>
      </c>
      <c r="BE1159" s="53">
        <v>0.39911358000000002</v>
      </c>
      <c r="BF1159" s="53">
        <v>0.37829210000000002</v>
      </c>
      <c r="BG1159" s="53">
        <v>0.36951314000000002</v>
      </c>
      <c r="BH1159" s="53">
        <v>0.35139719000000003</v>
      </c>
      <c r="BI1159" s="53">
        <v>0.35282528000000002</v>
      </c>
      <c r="BJ1159" s="53">
        <v>0.29559285000000002</v>
      </c>
      <c r="BK1159" s="53">
        <v>0.32119228</v>
      </c>
      <c r="BL1159" s="53">
        <v>0.42823898999999999</v>
      </c>
      <c r="BM1159" s="53">
        <v>0.75821751999999998</v>
      </c>
      <c r="BN1159" s="53">
        <v>0.84919003000000004</v>
      </c>
      <c r="BO1159" s="53">
        <v>0.83881298999999998</v>
      </c>
      <c r="BP1159" s="53">
        <v>0.55753543000000005</v>
      </c>
      <c r="BQ1159" s="53">
        <v>0.56744468999999997</v>
      </c>
      <c r="BR1159" s="53">
        <v>0.62378053</v>
      </c>
      <c r="BS1159" s="53">
        <v>0.64993977000000003</v>
      </c>
      <c r="BT1159" s="53">
        <v>0.65412018000000005</v>
      </c>
      <c r="BU1159" s="53">
        <v>0.45935062999999998</v>
      </c>
      <c r="BV1159" s="53">
        <v>0.26563456000000002</v>
      </c>
      <c r="BW1159" s="53">
        <v>0.26303958999999999</v>
      </c>
      <c r="BX1159" s="53">
        <v>0.44996895999999997</v>
      </c>
      <c r="BY1159" s="53">
        <v>0.68782911000000002</v>
      </c>
      <c r="BZ1159" s="53">
        <v>0.96770323000000003</v>
      </c>
      <c r="CA1159" s="53">
        <v>0.92971358000000004</v>
      </c>
      <c r="CB1159" s="53">
        <v>0.77624455999999997</v>
      </c>
      <c r="CC1159" s="53">
        <v>0.62130534999999998</v>
      </c>
      <c r="CD1159" s="53">
        <v>0.60100819000000005</v>
      </c>
      <c r="CE1159" s="53">
        <v>0.59252461999999995</v>
      </c>
      <c r="CF1159" s="53">
        <v>0.57597195000000001</v>
      </c>
      <c r="CG1159" s="53">
        <v>0.57866225000000004</v>
      </c>
      <c r="CH1159" s="53">
        <v>0.52390544000000006</v>
      </c>
      <c r="CI1159" s="53">
        <v>0.54924978999999996</v>
      </c>
      <c r="CJ1159" s="53">
        <v>0.63534091999999998</v>
      </c>
      <c r="CK1159" s="53">
        <v>1.0455977999999999</v>
      </c>
      <c r="CL1159" s="53">
        <v>1.1351256000000001</v>
      </c>
      <c r="CM1159" s="53">
        <v>1.066147</v>
      </c>
      <c r="CN1159" s="53">
        <v>0.79682715000000004</v>
      </c>
      <c r="CO1159" s="53">
        <v>0.81067199000000001</v>
      </c>
      <c r="CP1159" s="53">
        <v>0.86071268000000001</v>
      </c>
      <c r="CQ1159" s="53">
        <v>0.88361603</v>
      </c>
      <c r="CR1159" s="53">
        <v>0.86980332000000005</v>
      </c>
      <c r="CS1159" s="53">
        <v>0.64145326000000003</v>
      </c>
      <c r="CT1159" s="53">
        <v>0.44067477999999999</v>
      </c>
      <c r="CU1159" s="53">
        <v>0.43882669000000002</v>
      </c>
      <c r="CV1159" s="53">
        <v>0.63578511999999998</v>
      </c>
      <c r="CW1159" s="53">
        <v>0.85954580000000003</v>
      </c>
      <c r="CX1159" s="53">
        <v>1.2379882</v>
      </c>
      <c r="CY1159" s="53">
        <v>1.1691334</v>
      </c>
      <c r="CZ1159" s="53">
        <v>0.98581918000000002</v>
      </c>
      <c r="DA1159" s="53">
        <v>0.84349706999999996</v>
      </c>
      <c r="DB1159" s="53">
        <v>0.82372427999999998</v>
      </c>
      <c r="DC1159" s="53">
        <v>0.81553609999999999</v>
      </c>
      <c r="DD1159" s="53">
        <v>0.80054672000000004</v>
      </c>
      <c r="DE1159" s="53">
        <v>0.80449912000000001</v>
      </c>
      <c r="DF1159" s="53">
        <v>0.75221802999999998</v>
      </c>
      <c r="DG1159" s="53">
        <v>0.77730730999999997</v>
      </c>
      <c r="DH1159" s="53">
        <v>0.84244293999999997</v>
      </c>
      <c r="DI1159" s="53">
        <v>1.3329788</v>
      </c>
      <c r="DJ1159" s="53">
        <v>1.4210612</v>
      </c>
      <c r="DK1159" s="53">
        <v>1.2934806000000001</v>
      </c>
      <c r="DL1159" s="53">
        <v>1.0361184000000001</v>
      </c>
      <c r="DM1159" s="53">
        <v>1.0538997000000001</v>
      </c>
      <c r="DN1159" s="53">
        <v>1.097645</v>
      </c>
      <c r="DO1159" s="53">
        <v>1.1172926000000001</v>
      </c>
      <c r="DP1159" s="53">
        <v>1.0854866999999999</v>
      </c>
      <c r="DQ1159" s="53">
        <v>0.82355579999999995</v>
      </c>
      <c r="DR1159" s="53">
        <v>0.61571507999999997</v>
      </c>
      <c r="DS1159" s="53">
        <v>0.61461379999999999</v>
      </c>
      <c r="DT1159" s="53">
        <v>0.82160127000000005</v>
      </c>
      <c r="DU1159" s="53">
        <v>1.0312626</v>
      </c>
      <c r="DV1159" s="53">
        <v>1.5082723</v>
      </c>
      <c r="DW1159" s="53">
        <v>1.4085532000000001</v>
      </c>
      <c r="DX1159" s="53">
        <v>1.1953936999999999</v>
      </c>
      <c r="DY1159" s="53">
        <v>1.1643068999999999</v>
      </c>
      <c r="DZ1159" s="53">
        <v>1.1452912</v>
      </c>
      <c r="EA1159" s="53">
        <v>1.1375295000000001</v>
      </c>
      <c r="EB1159" s="53">
        <v>1.1247971000000001</v>
      </c>
      <c r="EC1159" s="53">
        <v>1.1305714</v>
      </c>
      <c r="ED1159" s="53">
        <v>1.0818653</v>
      </c>
      <c r="EE1159" s="53">
        <v>1.1065859</v>
      </c>
      <c r="EF1159" s="53">
        <v>1.1414651</v>
      </c>
      <c r="EG1159" s="53">
        <v>1.7479102</v>
      </c>
      <c r="EH1159" s="53">
        <v>1.8339064</v>
      </c>
      <c r="EI1159" s="53">
        <v>1.6217143999999999</v>
      </c>
      <c r="EJ1159" s="53">
        <v>1.3816181999999999</v>
      </c>
      <c r="EK1159" s="53">
        <v>1.4050813</v>
      </c>
      <c r="EL1159" s="53">
        <v>1.439737</v>
      </c>
      <c r="EM1159" s="53">
        <v>1.4546836000000001</v>
      </c>
      <c r="EN1159" s="53">
        <v>1.3968986000000001</v>
      </c>
      <c r="EO1159" s="53">
        <v>1.0864826000000001</v>
      </c>
      <c r="EP1159" s="53">
        <v>0.86844536000000006</v>
      </c>
      <c r="EQ1159" s="53">
        <v>0.86842238999999999</v>
      </c>
      <c r="ER1159" s="53">
        <v>1.0898904</v>
      </c>
      <c r="ES1159" s="53">
        <v>1.2791942999999999</v>
      </c>
      <c r="ET1159" s="53">
        <v>1.8985204</v>
      </c>
      <c r="EU1159" s="53">
        <v>1.7542371999999999</v>
      </c>
      <c r="EV1159" s="53">
        <v>1.4979865999999999</v>
      </c>
      <c r="EW1159" s="53">
        <v>75.135199999999998</v>
      </c>
      <c r="EX1159" s="53">
        <v>73.2316</v>
      </c>
      <c r="EY1159" s="53">
        <v>71.561199999999999</v>
      </c>
      <c r="EZ1159" s="53">
        <v>70.013999999999996</v>
      </c>
      <c r="FA1159" s="53">
        <v>68.410799999999995</v>
      </c>
      <c r="FB1159" s="53">
        <v>66.673599999999993</v>
      </c>
      <c r="FC1159" s="53">
        <v>66.426400000000001</v>
      </c>
      <c r="FD1159" s="53">
        <v>68.421199999999999</v>
      </c>
      <c r="FE1159" s="53">
        <v>72.276399999999995</v>
      </c>
      <c r="FF1159" s="53">
        <v>76.428399999999996</v>
      </c>
      <c r="FG1159" s="53">
        <v>80.697599999999994</v>
      </c>
      <c r="FH1159" s="53">
        <v>84.684799999999996</v>
      </c>
      <c r="FI1159" s="53">
        <v>88.317999999999998</v>
      </c>
      <c r="FJ1159" s="53">
        <v>91.665199999999999</v>
      </c>
      <c r="FK1159" s="53">
        <v>94.623999999999995</v>
      </c>
      <c r="FL1159" s="53">
        <v>97.070800000000006</v>
      </c>
      <c r="FM1159" s="53">
        <v>98.309200000000004</v>
      </c>
      <c r="FN1159" s="53">
        <v>97.976799999999997</v>
      </c>
      <c r="FO1159" s="53">
        <v>95.974800000000002</v>
      </c>
      <c r="FP1159" s="53">
        <v>91.9512</v>
      </c>
      <c r="FQ1159" s="53">
        <v>86.502799999999993</v>
      </c>
      <c r="FR1159" s="53">
        <v>81.816000000000003</v>
      </c>
      <c r="FS1159" s="53">
        <v>78.590400000000002</v>
      </c>
      <c r="FT1159" s="53">
        <v>76.382000000000005</v>
      </c>
      <c r="FU1159" s="53">
        <v>125</v>
      </c>
      <c r="FV1159" s="53">
        <v>3014.5479999999998</v>
      </c>
      <c r="FW1159" s="53">
        <v>114.25830000000001</v>
      </c>
      <c r="FX1159" s="53">
        <v>1</v>
      </c>
    </row>
    <row r="1160" spans="1:180" x14ac:dyDescent="0.3">
      <c r="A1160" t="s">
        <v>174</v>
      </c>
      <c r="B1160" t="s">
        <v>253</v>
      </c>
      <c r="C1160" t="s">
        <v>0</v>
      </c>
      <c r="D1160" t="s">
        <v>227</v>
      </c>
      <c r="E1160" t="s">
        <v>187</v>
      </c>
      <c r="F1160" t="s">
        <v>235</v>
      </c>
      <c r="G1160" t="s">
        <v>243</v>
      </c>
      <c r="H1160" s="53">
        <v>89</v>
      </c>
      <c r="I1160" s="53">
        <v>3.0734894000000001</v>
      </c>
      <c r="J1160" s="53">
        <v>3.0470386999999999</v>
      </c>
      <c r="K1160" s="53">
        <v>3.0320048000000002</v>
      </c>
      <c r="L1160" s="53">
        <v>3.0437021</v>
      </c>
      <c r="M1160" s="53">
        <v>3.0440999</v>
      </c>
      <c r="N1160" s="53">
        <v>2.9718702000000001</v>
      </c>
      <c r="O1160" s="53">
        <v>3.0898726000000001</v>
      </c>
      <c r="P1160" s="53">
        <v>3.4557863000000002</v>
      </c>
      <c r="Q1160" s="53">
        <v>3.6126079</v>
      </c>
      <c r="R1160" s="53">
        <v>3.5316597000000001</v>
      </c>
      <c r="S1160" s="53">
        <v>3.5564178000000002</v>
      </c>
      <c r="T1160" s="53">
        <v>3.3869208</v>
      </c>
      <c r="U1160" s="53">
        <v>3.3005534000000001</v>
      </c>
      <c r="V1160" s="53">
        <v>3.2854215999999998</v>
      </c>
      <c r="W1160" s="53">
        <v>3.3845177999999998</v>
      </c>
      <c r="X1160" s="53">
        <v>3.2627666999999998</v>
      </c>
      <c r="Y1160" s="53">
        <v>3.0448697999999998</v>
      </c>
      <c r="Z1160" s="53">
        <v>2.8581664999999998</v>
      </c>
      <c r="AA1160" s="53">
        <v>2.7437792000000001</v>
      </c>
      <c r="AB1160" s="53">
        <v>2.8938687999999999</v>
      </c>
      <c r="AC1160" s="53">
        <v>3.1358579999999998</v>
      </c>
      <c r="AD1160" s="53">
        <v>3.1584854</v>
      </c>
      <c r="AE1160" s="53">
        <v>3.1769609000000001</v>
      </c>
      <c r="AF1160" s="53">
        <v>3.1638039999999998</v>
      </c>
      <c r="AG1160" s="53">
        <v>0.10179989</v>
      </c>
      <c r="AH1160" s="53">
        <v>9.3095250000000004E-2</v>
      </c>
      <c r="AI1160" s="53">
        <v>8.9486209999999997E-2</v>
      </c>
      <c r="AJ1160" s="53">
        <v>7.7172039999999997E-2</v>
      </c>
      <c r="AK1160" s="53">
        <v>8.0838569999999998E-2</v>
      </c>
      <c r="AL1160" s="53">
        <v>-8.5731000000000002E-3</v>
      </c>
      <c r="AM1160" s="53">
        <v>-2.4066859999999999E-2</v>
      </c>
      <c r="AN1160" s="53">
        <v>0.24695035000000001</v>
      </c>
      <c r="AO1160" s="53">
        <v>0.28995995000000002</v>
      </c>
      <c r="AP1160" s="53">
        <v>0.16537277</v>
      </c>
      <c r="AQ1160" s="53">
        <v>0.21036334000000001</v>
      </c>
      <c r="AR1160" s="53">
        <v>8.4327680000000002E-2</v>
      </c>
      <c r="AS1160" s="53">
        <v>5.6694790000000002E-2</v>
      </c>
      <c r="AT1160" s="53">
        <v>5.6232610000000002E-2</v>
      </c>
      <c r="AU1160" s="53">
        <v>0.1815746</v>
      </c>
      <c r="AV1160" s="53">
        <v>8.5896399999999998E-2</v>
      </c>
      <c r="AW1160" s="53">
        <v>-7.9518699999999998E-3</v>
      </c>
      <c r="AX1160" s="53">
        <v>-2.5761559999999999E-2</v>
      </c>
      <c r="AY1160" s="53">
        <v>-0.14675468</v>
      </c>
      <c r="AZ1160" s="53">
        <v>-8.6069700000000002E-3</v>
      </c>
      <c r="BA1160" s="53">
        <v>0.16578118999999999</v>
      </c>
      <c r="BB1160" s="53">
        <v>9.1370160000000006E-2</v>
      </c>
      <c r="BC1160" s="53">
        <v>9.0721079999999996E-2</v>
      </c>
      <c r="BD1160" s="53">
        <v>6.2697820000000001E-2</v>
      </c>
      <c r="BE1160" s="53">
        <v>0.46009147</v>
      </c>
      <c r="BF1160" s="53">
        <v>0.45270009999999999</v>
      </c>
      <c r="BG1160" s="53">
        <v>0.44853544000000001</v>
      </c>
      <c r="BH1160" s="53">
        <v>0.43695538</v>
      </c>
      <c r="BI1160" s="53">
        <v>0.44080862999999998</v>
      </c>
      <c r="BJ1160" s="53">
        <v>0.35541776000000003</v>
      </c>
      <c r="BK1160" s="53">
        <v>0.34016708000000001</v>
      </c>
      <c r="BL1160" s="53">
        <v>0.60400187999999999</v>
      </c>
      <c r="BM1160" s="53">
        <v>0.66985956999999996</v>
      </c>
      <c r="BN1160" s="53">
        <v>0.55478461000000001</v>
      </c>
      <c r="BO1160" s="53">
        <v>0.57655383999999998</v>
      </c>
      <c r="BP1160" s="53">
        <v>0.44115252999999999</v>
      </c>
      <c r="BQ1160" s="53">
        <v>0.41493018999999998</v>
      </c>
      <c r="BR1160" s="53">
        <v>0.40259524000000002</v>
      </c>
      <c r="BS1160" s="53">
        <v>0.52197983999999997</v>
      </c>
      <c r="BT1160" s="53">
        <v>0.43690696000000001</v>
      </c>
      <c r="BU1160" s="53">
        <v>0.34720563999999998</v>
      </c>
      <c r="BV1160" s="53">
        <v>0.32861488</v>
      </c>
      <c r="BW1160" s="53">
        <v>0.21138372</v>
      </c>
      <c r="BX1160" s="53">
        <v>0.35307154000000002</v>
      </c>
      <c r="BY1160" s="53">
        <v>0.5345008</v>
      </c>
      <c r="BZ1160" s="53">
        <v>0.45868268000000001</v>
      </c>
      <c r="CA1160" s="53">
        <v>0.45395197999999998</v>
      </c>
      <c r="CB1160" s="53">
        <v>0.42667738999999999</v>
      </c>
      <c r="CC1160" s="53">
        <v>0.70824313000000005</v>
      </c>
      <c r="CD1160" s="53">
        <v>0.70176134999999995</v>
      </c>
      <c r="CE1160" s="53">
        <v>0.69721184999999997</v>
      </c>
      <c r="CF1160" s="53">
        <v>0.68614025000000001</v>
      </c>
      <c r="CG1160" s="53">
        <v>0.69012273000000002</v>
      </c>
      <c r="CH1160" s="53">
        <v>0.60751666999999998</v>
      </c>
      <c r="CI1160" s="53">
        <v>0.59243446</v>
      </c>
      <c r="CJ1160" s="53">
        <v>0.85129469999999996</v>
      </c>
      <c r="CK1160" s="53">
        <v>0.93297721</v>
      </c>
      <c r="CL1160" s="53">
        <v>0.82449013000000004</v>
      </c>
      <c r="CM1160" s="53">
        <v>0.83017633999999996</v>
      </c>
      <c r="CN1160" s="53">
        <v>0.68828834999999999</v>
      </c>
      <c r="CO1160" s="53">
        <v>0.66304297000000001</v>
      </c>
      <c r="CP1160" s="53">
        <v>0.64248495000000005</v>
      </c>
      <c r="CQ1160" s="53">
        <v>0.75774350999999995</v>
      </c>
      <c r="CR1160" s="53">
        <v>0.68001571000000005</v>
      </c>
      <c r="CS1160" s="53">
        <v>0.59318669000000002</v>
      </c>
      <c r="CT1160" s="53">
        <v>0.57405488999999998</v>
      </c>
      <c r="CU1160" s="53">
        <v>0.45942929999999998</v>
      </c>
      <c r="CV1160" s="53">
        <v>0.60356898999999997</v>
      </c>
      <c r="CW1160" s="53">
        <v>0.78987490999999999</v>
      </c>
      <c r="CX1160" s="53">
        <v>0.71308214999999997</v>
      </c>
      <c r="CY1160" s="53">
        <v>0.70552444999999997</v>
      </c>
      <c r="CZ1160" s="53">
        <v>0.67876855999999997</v>
      </c>
      <c r="DA1160" s="53">
        <v>0.95639487000000001</v>
      </c>
      <c r="DB1160" s="53">
        <v>0.95082259999999996</v>
      </c>
      <c r="DC1160" s="53">
        <v>0.94588844000000005</v>
      </c>
      <c r="DD1160" s="53">
        <v>0.93532503</v>
      </c>
      <c r="DE1160" s="53">
        <v>0.93943683</v>
      </c>
      <c r="DF1160" s="53">
        <v>0.85961567000000005</v>
      </c>
      <c r="DG1160" s="53">
        <v>0.84470175999999997</v>
      </c>
      <c r="DH1160" s="53">
        <v>1.0985875000000001</v>
      </c>
      <c r="DI1160" s="53">
        <v>1.1960941</v>
      </c>
      <c r="DJ1160" s="53">
        <v>1.0941954</v>
      </c>
      <c r="DK1160" s="53">
        <v>1.0837984000000001</v>
      </c>
      <c r="DL1160" s="53">
        <v>0.93542382000000002</v>
      </c>
      <c r="DM1160" s="53">
        <v>0.91115619000000003</v>
      </c>
      <c r="DN1160" s="53">
        <v>0.88237465999999998</v>
      </c>
      <c r="DO1160" s="53">
        <v>0.99350700000000003</v>
      </c>
      <c r="DP1160" s="53">
        <v>0.92312490999999997</v>
      </c>
      <c r="DQ1160" s="53">
        <v>0.83916774000000005</v>
      </c>
      <c r="DR1160" s="53">
        <v>0.81949490999999997</v>
      </c>
      <c r="DS1160" s="53">
        <v>0.70747497000000004</v>
      </c>
      <c r="DT1160" s="53">
        <v>0.85406643000000004</v>
      </c>
      <c r="DU1160" s="53">
        <v>1.0452489</v>
      </c>
      <c r="DV1160" s="53">
        <v>0.96748162000000004</v>
      </c>
      <c r="DW1160" s="53">
        <v>0.95709710000000003</v>
      </c>
      <c r="DX1160" s="53">
        <v>0.93085989999999996</v>
      </c>
      <c r="DY1160" s="53">
        <v>1.3146865999999999</v>
      </c>
      <c r="DZ1160" s="53">
        <v>1.3104271000000001</v>
      </c>
      <c r="EA1160" s="53">
        <v>1.3049375999999999</v>
      </c>
      <c r="EB1160" s="53">
        <v>1.2951083999999999</v>
      </c>
      <c r="EC1160" s="53">
        <v>1.2994071</v>
      </c>
      <c r="ED1160" s="53">
        <v>1.2236066999999999</v>
      </c>
      <c r="EE1160" s="53">
        <v>1.208936</v>
      </c>
      <c r="EF1160" s="53">
        <v>1.4556395</v>
      </c>
      <c r="EG1160" s="53">
        <v>1.5759942</v>
      </c>
      <c r="EH1160" s="53">
        <v>1.4836077999999999</v>
      </c>
      <c r="EI1160" s="53">
        <v>1.4499898</v>
      </c>
      <c r="EJ1160" s="53">
        <v>1.2922488999999999</v>
      </c>
      <c r="EK1160" s="53">
        <v>1.2693909999999999</v>
      </c>
      <c r="EL1160" s="53">
        <v>1.2287376000000001</v>
      </c>
      <c r="EM1160" s="53">
        <v>1.3339124</v>
      </c>
      <c r="EN1160" s="53">
        <v>1.2741347000000001</v>
      </c>
      <c r="EO1160" s="53">
        <v>1.1943248</v>
      </c>
      <c r="EP1160" s="53">
        <v>1.1738717000000001</v>
      </c>
      <c r="EQ1160" s="53">
        <v>1.0656129999999999</v>
      </c>
      <c r="ER1160" s="53">
        <v>1.2157453</v>
      </c>
      <c r="ES1160" s="53">
        <v>1.4139687999999999</v>
      </c>
      <c r="ET1160" s="53">
        <v>1.3347944</v>
      </c>
      <c r="EU1160" s="53">
        <v>1.3203275000000001</v>
      </c>
      <c r="EV1160" s="53">
        <v>1.2948396</v>
      </c>
      <c r="EW1160" s="53">
        <v>68.167760000000001</v>
      </c>
      <c r="EX1160" s="53">
        <v>66.501090000000005</v>
      </c>
      <c r="EY1160" s="53">
        <v>65.019649999999999</v>
      </c>
      <c r="EZ1160" s="53">
        <v>63.721440000000001</v>
      </c>
      <c r="FA1160" s="53">
        <v>62.473619999999997</v>
      </c>
      <c r="FB1160" s="53">
        <v>61.471800000000002</v>
      </c>
      <c r="FC1160" s="53">
        <v>61.938679999999998</v>
      </c>
      <c r="FD1160" s="53">
        <v>64.685230000000004</v>
      </c>
      <c r="FE1160" s="53">
        <v>68.321690000000004</v>
      </c>
      <c r="FF1160" s="53">
        <v>71.910480000000007</v>
      </c>
      <c r="FG1160" s="53">
        <v>75.610990000000001</v>
      </c>
      <c r="FH1160" s="53">
        <v>79.094070000000002</v>
      </c>
      <c r="FI1160" s="53">
        <v>82.324969999999993</v>
      </c>
      <c r="FJ1160" s="53">
        <v>85.106440000000006</v>
      </c>
      <c r="FK1160" s="53">
        <v>87.422669999999997</v>
      </c>
      <c r="FL1160" s="53">
        <v>89.290210000000002</v>
      </c>
      <c r="FM1160" s="53">
        <v>90.11936</v>
      </c>
      <c r="FN1160" s="53">
        <v>89.832970000000003</v>
      </c>
      <c r="FO1160" s="53">
        <v>88.206699999999998</v>
      </c>
      <c r="FP1160" s="53">
        <v>84.976349999999996</v>
      </c>
      <c r="FQ1160" s="53">
        <v>79.804950000000005</v>
      </c>
      <c r="FR1160" s="53">
        <v>75.432130000000001</v>
      </c>
      <c r="FS1160" s="53">
        <v>72.021839999999997</v>
      </c>
      <c r="FT1160" s="53">
        <v>69.789299999999997</v>
      </c>
      <c r="FU1160" s="53">
        <v>124.9</v>
      </c>
      <c r="FV1160" s="53">
        <v>3204.5149999999999</v>
      </c>
      <c r="FW1160" s="53">
        <v>128.7192</v>
      </c>
      <c r="FX1160" s="53">
        <v>1</v>
      </c>
    </row>
    <row r="1161" spans="1:180" x14ac:dyDescent="0.3">
      <c r="A1161" t="s">
        <v>174</v>
      </c>
      <c r="B1161" t="s">
        <v>253</v>
      </c>
      <c r="C1161" t="s">
        <v>0</v>
      </c>
      <c r="D1161" t="s">
        <v>227</v>
      </c>
      <c r="E1161" t="s">
        <v>190</v>
      </c>
      <c r="F1161" t="s">
        <v>235</v>
      </c>
      <c r="G1161" t="s">
        <v>243</v>
      </c>
      <c r="H1161" s="53">
        <v>89</v>
      </c>
      <c r="I1161" s="53">
        <v>0.98023444999999998</v>
      </c>
      <c r="J1161" s="53">
        <v>0.99141372000000005</v>
      </c>
      <c r="K1161" s="53">
        <v>0.96196985000000002</v>
      </c>
      <c r="L1161" s="53">
        <v>0.96147768</v>
      </c>
      <c r="M1161" s="53">
        <v>0.97554145999999997</v>
      </c>
      <c r="N1161" s="53">
        <v>1.0281823000000001</v>
      </c>
      <c r="O1161" s="53">
        <v>0.96716477999999995</v>
      </c>
      <c r="P1161" s="53">
        <v>1.0715840000000001</v>
      </c>
      <c r="Q1161" s="53">
        <v>1.0916998</v>
      </c>
      <c r="R1161" s="53">
        <v>1.1499957000000001</v>
      </c>
      <c r="S1161" s="53">
        <v>1.1539678</v>
      </c>
      <c r="T1161" s="53">
        <v>1.1350624</v>
      </c>
      <c r="U1161" s="53">
        <v>1.0839221000000001</v>
      </c>
      <c r="V1161" s="53">
        <v>1.1233055000000001</v>
      </c>
      <c r="W1161" s="53">
        <v>1.1401478</v>
      </c>
      <c r="X1161" s="53">
        <v>1.1234497000000001</v>
      </c>
      <c r="Y1161" s="53">
        <v>0.92670627000000005</v>
      </c>
      <c r="Z1161" s="53">
        <v>0.85633886000000004</v>
      </c>
      <c r="AA1161" s="53">
        <v>0.84831115000000001</v>
      </c>
      <c r="AB1161" s="53">
        <v>0.89746086999999997</v>
      </c>
      <c r="AC1161" s="53">
        <v>0.95065082999999995</v>
      </c>
      <c r="AD1161" s="53">
        <v>0.98473516000000005</v>
      </c>
      <c r="AE1161" s="53">
        <v>1.0060106</v>
      </c>
      <c r="AF1161" s="53">
        <v>1.0040571</v>
      </c>
      <c r="AG1161" s="53">
        <v>-0.16406892000000001</v>
      </c>
      <c r="AH1161" s="53">
        <v>-0.1269998</v>
      </c>
      <c r="AI1161" s="53">
        <v>-0.11869378</v>
      </c>
      <c r="AJ1161" s="53">
        <v>-0.10642549</v>
      </c>
      <c r="AK1161" s="53">
        <v>-9.4111710000000001E-2</v>
      </c>
      <c r="AL1161" s="53">
        <v>-4.0301120000000003E-2</v>
      </c>
      <c r="AM1161" s="53">
        <v>-0.19663847000000001</v>
      </c>
      <c r="AN1161" s="53">
        <v>-0.22252918999999999</v>
      </c>
      <c r="AO1161" s="53">
        <v>-0.24137903999999999</v>
      </c>
      <c r="AP1161" s="53">
        <v>-0.19643315</v>
      </c>
      <c r="AQ1161" s="53">
        <v>-0.22085920000000001</v>
      </c>
      <c r="AR1161" s="53">
        <v>-0.25611395999999997</v>
      </c>
      <c r="AS1161" s="53">
        <v>-0.25164955</v>
      </c>
      <c r="AT1161" s="53">
        <v>-0.24083898000000001</v>
      </c>
      <c r="AU1161" s="53">
        <v>-0.24081326</v>
      </c>
      <c r="AV1161" s="53">
        <v>-0.24405277</v>
      </c>
      <c r="AW1161" s="53">
        <v>-0.37323307</v>
      </c>
      <c r="AX1161" s="53">
        <v>-0.35500230999999999</v>
      </c>
      <c r="AY1161" s="53">
        <v>-0.36002832000000001</v>
      </c>
      <c r="AZ1161" s="53">
        <v>-0.30225449999999998</v>
      </c>
      <c r="BA1161" s="53">
        <v>-0.25345242000000001</v>
      </c>
      <c r="BB1161" s="53">
        <v>-0.22997111000000001</v>
      </c>
      <c r="BC1161" s="53">
        <v>-0.19047966999999999</v>
      </c>
      <c r="BD1161" s="53">
        <v>-0.18604453000000001</v>
      </c>
      <c r="BE1161" s="53">
        <v>-1.867692E-2</v>
      </c>
      <c r="BF1161" s="53">
        <v>1.853815E-2</v>
      </c>
      <c r="BG1161" s="53">
        <v>1.586711E-2</v>
      </c>
      <c r="BH1161" s="53">
        <v>2.8004109999999999E-2</v>
      </c>
      <c r="BI1161" s="53">
        <v>4.0919209999999998E-2</v>
      </c>
      <c r="BJ1161" s="53">
        <v>9.3796649999999995E-2</v>
      </c>
      <c r="BK1161" s="53">
        <v>-2.215495E-2</v>
      </c>
      <c r="BL1161" s="53">
        <v>-2.4180770000000001E-2</v>
      </c>
      <c r="BM1161" s="53">
        <v>-5.6354609999999999E-2</v>
      </c>
      <c r="BN1161" s="53">
        <v>-1.8920659999999999E-2</v>
      </c>
      <c r="BO1161" s="53">
        <v>-4.8584629999999997E-2</v>
      </c>
      <c r="BP1161" s="53">
        <v>-8.286905E-2</v>
      </c>
      <c r="BQ1161" s="53">
        <v>-8.0683530000000003E-2</v>
      </c>
      <c r="BR1161" s="53">
        <v>-6.6786570000000003E-2</v>
      </c>
      <c r="BS1161" s="53">
        <v>-5.9136080000000001E-2</v>
      </c>
      <c r="BT1161" s="53">
        <v>-7.0926139999999999E-2</v>
      </c>
      <c r="BU1161" s="53">
        <v>-0.20676062000000001</v>
      </c>
      <c r="BV1161" s="53">
        <v>-0.18623686</v>
      </c>
      <c r="BW1161" s="53">
        <v>-0.19528585000000001</v>
      </c>
      <c r="BX1161" s="53">
        <v>-0.13852208999999999</v>
      </c>
      <c r="BY1161" s="53">
        <v>-9.7432039999999998E-2</v>
      </c>
      <c r="BZ1161" s="53">
        <v>-7.8989019999999993E-2</v>
      </c>
      <c r="CA1161" s="53">
        <v>-4.2414229999999997E-2</v>
      </c>
      <c r="CB1161" s="53">
        <v>-3.851918E-2</v>
      </c>
      <c r="CC1161" s="53">
        <v>8.2021150000000001E-2</v>
      </c>
      <c r="CD1161" s="53">
        <v>0.11933734</v>
      </c>
      <c r="CE1161" s="53">
        <v>0.10906354</v>
      </c>
      <c r="CF1161" s="53">
        <v>0.12110969000000001</v>
      </c>
      <c r="CG1161" s="53">
        <v>0.13444126000000001</v>
      </c>
      <c r="CH1161" s="53">
        <v>0.18667243</v>
      </c>
      <c r="CI1161" s="53">
        <v>9.869174E-2</v>
      </c>
      <c r="CJ1161" s="53">
        <v>0.11319474</v>
      </c>
      <c r="CK1161" s="53">
        <v>7.1792720000000004E-2</v>
      </c>
      <c r="CL1161" s="53">
        <v>0.10402391</v>
      </c>
      <c r="CM1161" s="53">
        <v>7.073219E-2</v>
      </c>
      <c r="CN1161" s="53">
        <v>3.7119859999999998E-2</v>
      </c>
      <c r="CO1161" s="53">
        <v>3.7727040000000003E-2</v>
      </c>
      <c r="CP1161" s="53">
        <v>5.37616E-2</v>
      </c>
      <c r="CQ1161" s="53">
        <v>6.6693009999999997E-2</v>
      </c>
      <c r="CR1161" s="53">
        <v>4.8980799999999998E-2</v>
      </c>
      <c r="CS1161" s="53">
        <v>-9.1462360000000006E-2</v>
      </c>
      <c r="CT1161" s="53">
        <v>-6.9350439999999999E-2</v>
      </c>
      <c r="CU1161" s="53">
        <v>-8.1185779999999999E-2</v>
      </c>
      <c r="CV1161" s="53">
        <v>-2.5121580000000001E-2</v>
      </c>
      <c r="CW1161" s="53">
        <v>1.0627289999999999E-2</v>
      </c>
      <c r="CX1161" s="53">
        <v>2.558071E-2</v>
      </c>
      <c r="CY1161" s="53">
        <v>6.0135439999999998E-2</v>
      </c>
      <c r="CZ1161" s="53">
        <v>6.3656420000000005E-2</v>
      </c>
      <c r="DA1161" s="53">
        <v>0.18271923000000001</v>
      </c>
      <c r="DB1161" s="53">
        <v>0.22013642999999999</v>
      </c>
      <c r="DC1161" s="53">
        <v>0.20226005999999999</v>
      </c>
      <c r="DD1161" s="53">
        <v>0.21421517000000001</v>
      </c>
      <c r="DE1161" s="53">
        <v>0.22796326</v>
      </c>
      <c r="DF1161" s="53">
        <v>0.27954811000000002</v>
      </c>
      <c r="DG1161" s="53">
        <v>0.21953853000000001</v>
      </c>
      <c r="DH1161" s="53">
        <v>0.25057033000000001</v>
      </c>
      <c r="DI1161" s="53">
        <v>0.19994001</v>
      </c>
      <c r="DJ1161" s="53">
        <v>0.22696851000000001</v>
      </c>
      <c r="DK1161" s="53">
        <v>0.190049</v>
      </c>
      <c r="DL1161" s="53">
        <v>0.15710875999999999</v>
      </c>
      <c r="DM1161" s="53">
        <v>0.15613758999999999</v>
      </c>
      <c r="DN1161" s="53">
        <v>0.17430978999999999</v>
      </c>
      <c r="DO1161" s="53">
        <v>0.19252213000000001</v>
      </c>
      <c r="DP1161" s="53">
        <v>0.16888774000000001</v>
      </c>
      <c r="DQ1161" s="53">
        <v>2.383594E-2</v>
      </c>
      <c r="DR1161" s="53">
        <v>4.753599E-2</v>
      </c>
      <c r="DS1161" s="53">
        <v>3.2914329999999999E-2</v>
      </c>
      <c r="DT1161" s="53">
        <v>8.8278980000000007E-2</v>
      </c>
      <c r="DU1161" s="53">
        <v>0.11868657000000001</v>
      </c>
      <c r="DV1161" s="53">
        <v>0.13015049000000001</v>
      </c>
      <c r="DW1161" s="53">
        <v>0.16268515</v>
      </c>
      <c r="DX1161" s="53">
        <v>0.16583201</v>
      </c>
      <c r="DY1161" s="53">
        <v>0.32811121999999998</v>
      </c>
      <c r="DZ1161" s="53">
        <v>0.36567439000000002</v>
      </c>
      <c r="EA1161" s="53">
        <v>0.33682094000000001</v>
      </c>
      <c r="EB1161" s="53">
        <v>0.34864486</v>
      </c>
      <c r="EC1161" s="53">
        <v>0.36299424000000002</v>
      </c>
      <c r="ED1161" s="53">
        <v>0.41364592</v>
      </c>
      <c r="EE1161" s="53">
        <v>0.39402205000000001</v>
      </c>
      <c r="EF1161" s="53">
        <v>0.44891875999999997</v>
      </c>
      <c r="EG1161" s="53">
        <v>0.38496443000000002</v>
      </c>
      <c r="EH1161" s="53">
        <v>0.40448097</v>
      </c>
      <c r="EI1161" s="53">
        <v>0.36232354</v>
      </c>
      <c r="EJ1161" s="53">
        <v>0.33035366999999999</v>
      </c>
      <c r="EK1161" s="53">
        <v>0.32710366000000002</v>
      </c>
      <c r="EL1161" s="53">
        <v>0.34836220000000001</v>
      </c>
      <c r="EM1161" s="53">
        <v>0.37419933999999999</v>
      </c>
      <c r="EN1161" s="53">
        <v>0.34201436000000002</v>
      </c>
      <c r="EO1161" s="53">
        <v>0.19030833999999999</v>
      </c>
      <c r="EP1161" s="53">
        <v>0.21630141999999999</v>
      </c>
      <c r="EQ1161" s="53">
        <v>0.19765672000000001</v>
      </c>
      <c r="ER1161" s="53">
        <v>0.25201132999999998</v>
      </c>
      <c r="ES1161" s="53">
        <v>0.27470704000000001</v>
      </c>
      <c r="ET1161" s="53">
        <v>0.28113249000000001</v>
      </c>
      <c r="EU1161" s="53">
        <v>0.31075053000000002</v>
      </c>
      <c r="EV1161" s="53">
        <v>0.31335733999999998</v>
      </c>
      <c r="EW1161" s="53">
        <v>66.798289999999994</v>
      </c>
      <c r="EX1161" s="53">
        <v>65.601910000000004</v>
      </c>
      <c r="EY1161" s="53">
        <v>64.168570000000003</v>
      </c>
      <c r="EZ1161" s="53">
        <v>62.979239999999997</v>
      </c>
      <c r="FA1161" s="53">
        <v>61.618859999999998</v>
      </c>
      <c r="FB1161" s="53">
        <v>60.751620000000003</v>
      </c>
      <c r="FC1161" s="53">
        <v>59.96705</v>
      </c>
      <c r="FD1161" s="53">
        <v>61.0779</v>
      </c>
      <c r="FE1161" s="53">
        <v>65.332570000000004</v>
      </c>
      <c r="FF1161" s="53">
        <v>70.582859999999997</v>
      </c>
      <c r="FG1161" s="53">
        <v>75.125910000000005</v>
      </c>
      <c r="FH1161" s="53">
        <v>79.199430000000007</v>
      </c>
      <c r="FI1161" s="53">
        <v>82.711429999999993</v>
      </c>
      <c r="FJ1161" s="53">
        <v>85.695049999999995</v>
      </c>
      <c r="FK1161" s="53">
        <v>88.096950000000007</v>
      </c>
      <c r="FL1161" s="53">
        <v>89.779430000000005</v>
      </c>
      <c r="FM1161" s="53">
        <v>90.373900000000006</v>
      </c>
      <c r="FN1161" s="53">
        <v>89.29562</v>
      </c>
      <c r="FO1161" s="53">
        <v>85.780190000000005</v>
      </c>
      <c r="FP1161" s="53">
        <v>80.384950000000003</v>
      </c>
      <c r="FQ1161" s="53">
        <v>75.865139999999997</v>
      </c>
      <c r="FR1161" s="53">
        <v>72.379810000000006</v>
      </c>
      <c r="FS1161" s="53">
        <v>69.722089999999994</v>
      </c>
      <c r="FT1161" s="53">
        <v>67.819239999999994</v>
      </c>
      <c r="FU1161" s="53">
        <v>125</v>
      </c>
      <c r="FV1161" s="53">
        <v>1267.7270000000001</v>
      </c>
      <c r="FW1161" s="53">
        <v>160.84</v>
      </c>
      <c r="FX1161" s="53">
        <v>1</v>
      </c>
    </row>
    <row r="1162" spans="1:180" x14ac:dyDescent="0.3">
      <c r="A1162" t="s">
        <v>174</v>
      </c>
      <c r="B1162" t="s">
        <v>253</v>
      </c>
      <c r="C1162" t="s">
        <v>0</v>
      </c>
      <c r="D1162" t="s">
        <v>227</v>
      </c>
      <c r="E1162" t="s">
        <v>189</v>
      </c>
      <c r="F1162" t="s">
        <v>236</v>
      </c>
      <c r="G1162" t="s">
        <v>243</v>
      </c>
      <c r="H1162" s="53">
        <v>97</v>
      </c>
      <c r="I1162" s="53">
        <v>1.8852057</v>
      </c>
      <c r="J1162" s="53">
        <v>2.0137801</v>
      </c>
      <c r="K1162" s="53">
        <v>1.8340217000000001</v>
      </c>
      <c r="L1162" s="53">
        <v>1.8767046000000001</v>
      </c>
      <c r="M1162" s="53">
        <v>1.928876</v>
      </c>
      <c r="N1162" s="53">
        <v>1.9481005</v>
      </c>
      <c r="O1162" s="53">
        <v>1.8720456999999999</v>
      </c>
      <c r="P1162" s="53">
        <v>2.0869122999999998</v>
      </c>
      <c r="Q1162" s="53">
        <v>2.1493443999999999</v>
      </c>
      <c r="R1162" s="53">
        <v>2.3448237000000001</v>
      </c>
      <c r="S1162" s="53">
        <v>2.4231395</v>
      </c>
      <c r="T1162" s="53">
        <v>2.3615018999999999</v>
      </c>
      <c r="U1162" s="53">
        <v>2.4208630000000002</v>
      </c>
      <c r="V1162" s="53">
        <v>2.4863244</v>
      </c>
      <c r="W1162" s="53">
        <v>2.3805827000000002</v>
      </c>
      <c r="X1162" s="53">
        <v>2.4902460999999998</v>
      </c>
      <c r="Y1162" s="53">
        <v>2.381446</v>
      </c>
      <c r="Z1162" s="53">
        <v>2.4032322000000002</v>
      </c>
      <c r="AA1162" s="53">
        <v>2.2590135999999998</v>
      </c>
      <c r="AB1162" s="53">
        <v>2.4045426999999999</v>
      </c>
      <c r="AC1162" s="53">
        <v>2.1429695999999998</v>
      </c>
      <c r="AD1162" s="53">
        <v>2.2305712999999998</v>
      </c>
      <c r="AE1162" s="53">
        <v>2.1571500000000001</v>
      </c>
      <c r="AF1162" s="53">
        <v>2.0677683999999998</v>
      </c>
      <c r="AG1162" s="53">
        <v>-0.3211638</v>
      </c>
      <c r="AH1162" s="53">
        <v>-0.23092703000000001</v>
      </c>
      <c r="AI1162" s="53">
        <v>-0.29395044999999997</v>
      </c>
      <c r="AJ1162" s="53">
        <v>-0.29173244999999998</v>
      </c>
      <c r="AK1162" s="53">
        <v>-0.20241048</v>
      </c>
      <c r="AL1162" s="53">
        <v>-0.17065055000000001</v>
      </c>
      <c r="AM1162" s="53">
        <v>-0.37897987</v>
      </c>
      <c r="AN1162" s="53">
        <v>-0.24146860000000001</v>
      </c>
      <c r="AO1162" s="53">
        <v>-0.14571912000000001</v>
      </c>
      <c r="AP1162" s="53">
        <v>-4.4781219999999997E-2</v>
      </c>
      <c r="AQ1162" s="53">
        <v>-1.8333929999999998E-2</v>
      </c>
      <c r="AR1162" s="53">
        <v>-8.6567190000000002E-2</v>
      </c>
      <c r="AS1162" s="53">
        <v>-5.397126E-2</v>
      </c>
      <c r="AT1162" s="53">
        <v>-7.2617399999999999E-2</v>
      </c>
      <c r="AU1162" s="53">
        <v>-0.17020289</v>
      </c>
      <c r="AV1162" s="53">
        <v>-0.15327067</v>
      </c>
      <c r="AW1162" s="53">
        <v>-0.18390065</v>
      </c>
      <c r="AX1162" s="53">
        <v>0.16115629000000001</v>
      </c>
      <c r="AY1162" s="53">
        <v>5.1188270000000001E-2</v>
      </c>
      <c r="AZ1162" s="53">
        <v>0.17663981000000001</v>
      </c>
      <c r="BA1162" s="53">
        <v>-0.12606401</v>
      </c>
      <c r="BB1162" s="53">
        <v>-0.14853696999999999</v>
      </c>
      <c r="BC1162" s="53">
        <v>-0.17785657999999999</v>
      </c>
      <c r="BD1162" s="53">
        <v>-0.23087979</v>
      </c>
      <c r="BE1162" s="53">
        <v>-0.17965322</v>
      </c>
      <c r="BF1162" s="53">
        <v>-4.2366399999999999E-2</v>
      </c>
      <c r="BG1162" s="53">
        <v>-0.164525</v>
      </c>
      <c r="BH1162" s="53">
        <v>-0.12266678</v>
      </c>
      <c r="BI1162" s="53">
        <v>-4.3104209999999997E-2</v>
      </c>
      <c r="BJ1162" s="53">
        <v>-1.4733309999999999E-2</v>
      </c>
      <c r="BK1162" s="53">
        <v>-0.19998373999999999</v>
      </c>
      <c r="BL1162" s="53">
        <v>-4.336686E-2</v>
      </c>
      <c r="BM1162" s="53">
        <v>-6.5513200000000002E-3</v>
      </c>
      <c r="BN1162" s="53">
        <v>0.10804577999999999</v>
      </c>
      <c r="BO1162" s="53">
        <v>0.12970200000000001</v>
      </c>
      <c r="BP1162" s="53">
        <v>5.2152780000000003E-2</v>
      </c>
      <c r="BQ1162" s="53">
        <v>8.4302100000000005E-2</v>
      </c>
      <c r="BR1162" s="53">
        <v>9.3986200000000006E-2</v>
      </c>
      <c r="BS1162" s="53">
        <v>-3.3564839999999999E-2</v>
      </c>
      <c r="BT1162" s="53">
        <v>1.6831180000000001E-2</v>
      </c>
      <c r="BU1162" s="53">
        <v>-2.3650529999999999E-2</v>
      </c>
      <c r="BV1162" s="53">
        <v>0.31194171999999998</v>
      </c>
      <c r="BW1162" s="53">
        <v>0.19575123999999999</v>
      </c>
      <c r="BX1162" s="53">
        <v>0.36665845000000002</v>
      </c>
      <c r="BY1162" s="53">
        <v>-7.3188100000000002E-3</v>
      </c>
      <c r="BZ1162" s="53">
        <v>2.5031000000000001E-4</v>
      </c>
      <c r="CA1162" s="53">
        <v>-2.6352919999999998E-2</v>
      </c>
      <c r="CB1162" s="53">
        <v>-7.6797320000000002E-2</v>
      </c>
      <c r="CC1162" s="53">
        <v>-8.1643350000000003E-2</v>
      </c>
      <c r="CD1162" s="53">
        <v>8.823011E-2</v>
      </c>
      <c r="CE1162" s="53">
        <v>-7.488525E-2</v>
      </c>
      <c r="CF1162" s="53">
        <v>-5.5723200000000004E-3</v>
      </c>
      <c r="CG1162" s="53">
        <v>6.7230830000000005E-2</v>
      </c>
      <c r="CH1162" s="53">
        <v>9.3254470000000006E-2</v>
      </c>
      <c r="CI1162" s="53">
        <v>-7.6011519999999999E-2</v>
      </c>
      <c r="CJ1162" s="53">
        <v>9.3837799999999999E-2</v>
      </c>
      <c r="CK1162" s="53">
        <v>8.9835880000000007E-2</v>
      </c>
      <c r="CL1162" s="53">
        <v>0.21389333999999999</v>
      </c>
      <c r="CM1162" s="53">
        <v>0.23223119</v>
      </c>
      <c r="CN1162" s="53">
        <v>0.14822977000000001</v>
      </c>
      <c r="CO1162" s="53">
        <v>0.18006982999999999</v>
      </c>
      <c r="CP1162" s="53">
        <v>0.20937537000000001</v>
      </c>
      <c r="CQ1162" s="53">
        <v>6.1070279999999998E-2</v>
      </c>
      <c r="CR1162" s="53">
        <v>0.13464318</v>
      </c>
      <c r="CS1162" s="53">
        <v>8.7338189999999996E-2</v>
      </c>
      <c r="CT1162" s="53">
        <v>0.41637531</v>
      </c>
      <c r="CU1162" s="53">
        <v>0.29587511999999999</v>
      </c>
      <c r="CV1162" s="53">
        <v>0.49826484999999998</v>
      </c>
      <c r="CW1162" s="53">
        <v>7.4923740000000003E-2</v>
      </c>
      <c r="CX1162" s="53">
        <v>0.10329985999999999</v>
      </c>
      <c r="CY1162" s="53">
        <v>7.8578019999999998E-2</v>
      </c>
      <c r="CZ1162" s="53">
        <v>2.9919749999999998E-2</v>
      </c>
      <c r="DA1162" s="53">
        <v>1.6366479999999999E-2</v>
      </c>
      <c r="DB1162" s="53">
        <v>0.21882667</v>
      </c>
      <c r="DC1162" s="53">
        <v>1.475447E-2</v>
      </c>
      <c r="DD1162" s="53">
        <v>0.11152206000000001</v>
      </c>
      <c r="DE1162" s="53">
        <v>0.17756586999999999</v>
      </c>
      <c r="DF1162" s="53">
        <v>0.20124221</v>
      </c>
      <c r="DG1162" s="53">
        <v>4.7960679999999999E-2</v>
      </c>
      <c r="DH1162" s="53">
        <v>0.23104246000000001</v>
      </c>
      <c r="DI1162" s="53">
        <v>0.18622311999999999</v>
      </c>
      <c r="DJ1162" s="53">
        <v>0.31974080999999999</v>
      </c>
      <c r="DK1162" s="53">
        <v>0.33476048000000003</v>
      </c>
      <c r="DL1162" s="53">
        <v>0.24430682000000001</v>
      </c>
      <c r="DM1162" s="53">
        <v>0.27583753999999999</v>
      </c>
      <c r="DN1162" s="53">
        <v>0.32476453999999999</v>
      </c>
      <c r="DO1162" s="53">
        <v>0.15570537000000001</v>
      </c>
      <c r="DP1162" s="53">
        <v>0.25245520999999999</v>
      </c>
      <c r="DQ1162" s="53">
        <v>0.19832688000000001</v>
      </c>
      <c r="DR1162" s="53">
        <v>0.52080881000000001</v>
      </c>
      <c r="DS1162" s="53">
        <v>0.39599900999999998</v>
      </c>
      <c r="DT1162" s="53">
        <v>0.62987115000000005</v>
      </c>
      <c r="DU1162" s="53">
        <v>0.15716628999999999</v>
      </c>
      <c r="DV1162" s="53">
        <v>0.20634946000000001</v>
      </c>
      <c r="DW1162" s="53">
        <v>0.18350896</v>
      </c>
      <c r="DX1162" s="53">
        <v>0.13663681999999999</v>
      </c>
      <c r="DY1162" s="53">
        <v>0.15787709999999999</v>
      </c>
      <c r="DZ1162" s="53">
        <v>0.40738729000000001</v>
      </c>
      <c r="EA1162" s="53">
        <v>0.14418001999999999</v>
      </c>
      <c r="EB1162" s="53">
        <v>0.28058782999999998</v>
      </c>
      <c r="EC1162" s="53">
        <v>0.33687217000000003</v>
      </c>
      <c r="ED1162" s="53">
        <v>0.35715943</v>
      </c>
      <c r="EE1162" s="53">
        <v>0.22695682</v>
      </c>
      <c r="EF1162" s="53">
        <v>0.42914419999999998</v>
      </c>
      <c r="EG1162" s="53">
        <v>0.32539086</v>
      </c>
      <c r="EH1162" s="53">
        <v>0.47256779999999998</v>
      </c>
      <c r="EI1162" s="53">
        <v>0.48279644999999999</v>
      </c>
      <c r="EJ1162" s="53">
        <v>0.38302681</v>
      </c>
      <c r="EK1162" s="53">
        <v>0.41411084999999997</v>
      </c>
      <c r="EL1162" s="53">
        <v>0.49136805</v>
      </c>
      <c r="EM1162" s="53">
        <v>0.29234345</v>
      </c>
      <c r="EN1162" s="53">
        <v>0.42255703</v>
      </c>
      <c r="EO1162" s="53">
        <v>0.35857698999999998</v>
      </c>
      <c r="EP1162" s="53">
        <v>0.67159424000000001</v>
      </c>
      <c r="EQ1162" s="53">
        <v>0.54056199000000005</v>
      </c>
      <c r="ER1162" s="53">
        <v>0.81988987999999996</v>
      </c>
      <c r="ES1162" s="53">
        <v>0.27591146</v>
      </c>
      <c r="ET1162" s="53">
        <v>0.35513678999999998</v>
      </c>
      <c r="EU1162" s="53">
        <v>0.33501259</v>
      </c>
      <c r="EV1162" s="53">
        <v>0.29071928000000002</v>
      </c>
      <c r="EW1162" s="53">
        <v>71.11421</v>
      </c>
      <c r="EX1162" s="53">
        <v>69.682689999999994</v>
      </c>
      <c r="EY1162" s="53">
        <v>68.591610000000003</v>
      </c>
      <c r="EZ1162" s="53">
        <v>67.386880000000005</v>
      </c>
      <c r="FA1162" s="53">
        <v>66.386880000000005</v>
      </c>
      <c r="FB1162" s="53">
        <v>65.318539999999999</v>
      </c>
      <c r="FC1162" s="53">
        <v>64.409199999999998</v>
      </c>
      <c r="FD1162" s="53">
        <v>65.227469999999997</v>
      </c>
      <c r="FE1162" s="53">
        <v>67.840869999999995</v>
      </c>
      <c r="FF1162" s="53">
        <v>71.227069999999998</v>
      </c>
      <c r="FG1162" s="53">
        <v>75.113669999999999</v>
      </c>
      <c r="FH1162" s="53">
        <v>78.658860000000004</v>
      </c>
      <c r="FI1162" s="53">
        <v>81.886060000000001</v>
      </c>
      <c r="FJ1162" s="53">
        <v>85.113529999999997</v>
      </c>
      <c r="FK1162" s="53">
        <v>88.000140000000002</v>
      </c>
      <c r="FL1162" s="53">
        <v>89.977540000000005</v>
      </c>
      <c r="FM1162" s="53">
        <v>90.750339999999994</v>
      </c>
      <c r="FN1162" s="53">
        <v>90.363460000000003</v>
      </c>
      <c r="FO1162" s="53">
        <v>88.294719999999998</v>
      </c>
      <c r="FP1162" s="53">
        <v>84.543970000000002</v>
      </c>
      <c r="FQ1162" s="53">
        <v>80.339100000000002</v>
      </c>
      <c r="FR1162" s="53">
        <v>77.225560000000002</v>
      </c>
      <c r="FS1162" s="53">
        <v>75.271299999999997</v>
      </c>
      <c r="FT1162" s="53">
        <v>73.248440000000002</v>
      </c>
      <c r="FU1162" s="53">
        <v>166.96770000000001</v>
      </c>
      <c r="FV1162" s="53">
        <v>3294.7779999999998</v>
      </c>
      <c r="FW1162" s="53">
        <v>135.01490000000001</v>
      </c>
      <c r="FX1162" s="53">
        <v>1</v>
      </c>
    </row>
    <row r="1163" spans="1:180" x14ac:dyDescent="0.3">
      <c r="A1163" t="s">
        <v>174</v>
      </c>
      <c r="B1163" t="s">
        <v>253</v>
      </c>
      <c r="C1163" t="s">
        <v>0</v>
      </c>
      <c r="D1163" t="s">
        <v>248</v>
      </c>
      <c r="E1163" t="s">
        <v>190</v>
      </c>
      <c r="F1163" t="s">
        <v>236</v>
      </c>
      <c r="G1163" t="s">
        <v>243</v>
      </c>
      <c r="H1163" s="53">
        <v>97</v>
      </c>
      <c r="I1163" s="53">
        <v>1.3439300999999999</v>
      </c>
      <c r="J1163" s="53">
        <v>1.4198500999999999</v>
      </c>
      <c r="K1163" s="53">
        <v>1.2799509</v>
      </c>
      <c r="L1163" s="53">
        <v>1.3712162999999999</v>
      </c>
      <c r="M1163" s="53">
        <v>1.3498733000000001</v>
      </c>
      <c r="N1163" s="53">
        <v>1.343901</v>
      </c>
      <c r="O1163" s="53">
        <v>1.3275235999999999</v>
      </c>
      <c r="P1163" s="53">
        <v>1.5106653999999999</v>
      </c>
      <c r="Q1163" s="53">
        <v>1.351953</v>
      </c>
      <c r="R1163" s="53">
        <v>1.5226255</v>
      </c>
      <c r="S1163" s="53">
        <v>1.5087196</v>
      </c>
      <c r="T1163" s="53">
        <v>1.6041559000000001</v>
      </c>
      <c r="U1163" s="53">
        <v>1.6408316000000001</v>
      </c>
      <c r="V1163" s="53">
        <v>1.5797721</v>
      </c>
      <c r="W1163" s="53">
        <v>1.5219436</v>
      </c>
      <c r="X1163" s="53">
        <v>1.5546035</v>
      </c>
      <c r="Y1163" s="53">
        <v>1.5625914000000001</v>
      </c>
      <c r="Z1163" s="53">
        <v>1.6612093999999999</v>
      </c>
      <c r="AA1163" s="53">
        <v>1.491665</v>
      </c>
      <c r="AB1163" s="53">
        <v>1.7491650999999999</v>
      </c>
      <c r="AC1163" s="53">
        <v>1.3872853000000001</v>
      </c>
      <c r="AD1163" s="53">
        <v>1.354023</v>
      </c>
      <c r="AE1163" s="53">
        <v>1.3269474000000001</v>
      </c>
      <c r="AF1163" s="53">
        <v>1.2192512</v>
      </c>
      <c r="AG1163" s="53">
        <v>-0.51640693999999998</v>
      </c>
      <c r="AH1163" s="53">
        <v>-0.43531447000000001</v>
      </c>
      <c r="AI1163" s="53">
        <v>-0.52766215000000005</v>
      </c>
      <c r="AJ1163" s="53">
        <v>-0.46489946999999998</v>
      </c>
      <c r="AK1163" s="53">
        <v>-0.46340537999999998</v>
      </c>
      <c r="AL1163" s="53">
        <v>-0.43598541000000002</v>
      </c>
      <c r="AM1163" s="53">
        <v>-0.49720047000000001</v>
      </c>
      <c r="AN1163" s="53">
        <v>-0.31403808</v>
      </c>
      <c r="AO1163" s="53">
        <v>-0.49288211999999998</v>
      </c>
      <c r="AP1163" s="53">
        <v>-0.36144935</v>
      </c>
      <c r="AQ1163" s="53">
        <v>-0.42404646000000001</v>
      </c>
      <c r="AR1163" s="53">
        <v>-0.32971919999999999</v>
      </c>
      <c r="AS1163" s="53">
        <v>-0.30673388000000001</v>
      </c>
      <c r="AT1163" s="53">
        <v>-0.40449136000000002</v>
      </c>
      <c r="AU1163" s="53">
        <v>-0.52031731000000003</v>
      </c>
      <c r="AV1163" s="53">
        <v>-0.51816963999999999</v>
      </c>
      <c r="AW1163" s="53">
        <v>-0.44774850999999999</v>
      </c>
      <c r="AX1163" s="53">
        <v>-0.12877933</v>
      </c>
      <c r="AY1163" s="53">
        <v>-0.29712574000000003</v>
      </c>
      <c r="AZ1163" s="53">
        <v>7.0828059999999998E-2</v>
      </c>
      <c r="BA1163" s="53">
        <v>-0.29828596000000002</v>
      </c>
      <c r="BB1163" s="53">
        <v>-0.39680935000000001</v>
      </c>
      <c r="BC1163" s="53">
        <v>-0.38671397000000002</v>
      </c>
      <c r="BD1163" s="53">
        <v>-0.44297493999999998</v>
      </c>
      <c r="BE1163" s="53">
        <v>-0.32066046999999998</v>
      </c>
      <c r="BF1163" s="53">
        <v>-0.21942011</v>
      </c>
      <c r="BG1163" s="53">
        <v>-0.33865890999999998</v>
      </c>
      <c r="BH1163" s="53">
        <v>-0.25758611999999997</v>
      </c>
      <c r="BI1163" s="53">
        <v>-0.25847123999999999</v>
      </c>
      <c r="BJ1163" s="53">
        <v>-0.23857674000000001</v>
      </c>
      <c r="BK1163" s="53">
        <v>-0.31337081999999999</v>
      </c>
      <c r="BL1163" s="53">
        <v>-0.11154913</v>
      </c>
      <c r="BM1163" s="53">
        <v>-0.30505937</v>
      </c>
      <c r="BN1163" s="53">
        <v>-0.17208780000000001</v>
      </c>
      <c r="BO1163" s="53">
        <v>-0.22431909999999999</v>
      </c>
      <c r="BP1163" s="53">
        <v>-0.13020920999999999</v>
      </c>
      <c r="BQ1163" s="53">
        <v>-0.11456427</v>
      </c>
      <c r="BR1163" s="53">
        <v>-0.21531797999999999</v>
      </c>
      <c r="BS1163" s="53">
        <v>-0.31395030000000002</v>
      </c>
      <c r="BT1163" s="53">
        <v>-0.27564917</v>
      </c>
      <c r="BU1163" s="53">
        <v>-0.21907188</v>
      </c>
      <c r="BV1163" s="53">
        <v>9.2333890000000002E-2</v>
      </c>
      <c r="BW1163" s="53">
        <v>-6.370141E-2</v>
      </c>
      <c r="BX1163" s="53">
        <v>0.29514723999999998</v>
      </c>
      <c r="BY1163" s="53">
        <v>-0.11926063000000001</v>
      </c>
      <c r="BZ1163" s="53">
        <v>-0.18217124000000001</v>
      </c>
      <c r="CA1163" s="53">
        <v>-0.17291307</v>
      </c>
      <c r="CB1163" s="53">
        <v>-0.22574189</v>
      </c>
      <c r="CC1163" s="53">
        <v>-0.18508705</v>
      </c>
      <c r="CD1163" s="53">
        <v>-6.9892239999999994E-2</v>
      </c>
      <c r="CE1163" s="53">
        <v>-0.20775595999999999</v>
      </c>
      <c r="CF1163" s="53">
        <v>-0.11400138</v>
      </c>
      <c r="CG1163" s="53">
        <v>-0.11653454000000001</v>
      </c>
      <c r="CH1163" s="53">
        <v>-0.10185213</v>
      </c>
      <c r="CI1163" s="53">
        <v>-0.18605094999999999</v>
      </c>
      <c r="CJ1163" s="53">
        <v>2.869416E-2</v>
      </c>
      <c r="CK1163" s="53">
        <v>-0.17497393</v>
      </c>
      <c r="CL1163" s="53">
        <v>-4.0936630000000002E-2</v>
      </c>
      <c r="CM1163" s="53">
        <v>-8.5988540000000002E-2</v>
      </c>
      <c r="CN1163" s="53">
        <v>7.97081E-3</v>
      </c>
      <c r="CO1163" s="53">
        <v>1.8531889999999999E-2</v>
      </c>
      <c r="CP1163" s="53">
        <v>-8.4297029999999995E-2</v>
      </c>
      <c r="CQ1163" s="53">
        <v>-0.17102108999999999</v>
      </c>
      <c r="CR1163" s="53">
        <v>-0.10768028</v>
      </c>
      <c r="CS1163" s="53">
        <v>-6.069111E-2</v>
      </c>
      <c r="CT1163" s="53">
        <v>0.24547625000000001</v>
      </c>
      <c r="CU1163" s="53">
        <v>9.7967579999999999E-2</v>
      </c>
      <c r="CV1163" s="53">
        <v>0.45051000000000002</v>
      </c>
      <c r="CW1163" s="53">
        <v>4.7318500000000001E-3</v>
      </c>
      <c r="CX1163" s="53">
        <v>-3.3513519999999998E-2</v>
      </c>
      <c r="CY1163" s="53">
        <v>-2.483525E-2</v>
      </c>
      <c r="CZ1163" s="53">
        <v>-7.5286930000000002E-2</v>
      </c>
      <c r="DA1163" s="53">
        <v>-4.9513679999999997E-2</v>
      </c>
      <c r="DB1163" s="53">
        <v>7.9635579999999997E-2</v>
      </c>
      <c r="DC1163" s="53">
        <v>-7.6852959999999998E-2</v>
      </c>
      <c r="DD1163" s="53">
        <v>2.9583229999999999E-2</v>
      </c>
      <c r="DE1163" s="53">
        <v>2.54022E-2</v>
      </c>
      <c r="DF1163" s="53">
        <v>3.4872510000000002E-2</v>
      </c>
      <c r="DG1163" s="53">
        <v>-5.8731079999999998E-2</v>
      </c>
      <c r="DH1163" s="53">
        <v>0.16893743</v>
      </c>
      <c r="DI1163" s="53">
        <v>-4.4888459999999998E-2</v>
      </c>
      <c r="DJ1163" s="53">
        <v>9.0214600000000006E-2</v>
      </c>
      <c r="DK1163" s="53">
        <v>5.2342010000000001E-2</v>
      </c>
      <c r="DL1163" s="53">
        <v>0.14615086999999999</v>
      </c>
      <c r="DM1163" s="53">
        <v>0.15162807</v>
      </c>
      <c r="DN1163" s="53">
        <v>4.672391E-2</v>
      </c>
      <c r="DO1163" s="53">
        <v>-2.809184E-2</v>
      </c>
      <c r="DP1163" s="53">
        <v>6.0288639999999998E-2</v>
      </c>
      <c r="DQ1163" s="53">
        <v>9.7689670000000006E-2</v>
      </c>
      <c r="DR1163" s="53">
        <v>0.39861858999999999</v>
      </c>
      <c r="DS1163" s="53">
        <v>0.2596366</v>
      </c>
      <c r="DT1163" s="53">
        <v>0.60587285999999996</v>
      </c>
      <c r="DU1163" s="53">
        <v>0.12872433</v>
      </c>
      <c r="DV1163" s="53">
        <v>0.11514423999999999</v>
      </c>
      <c r="DW1163" s="53">
        <v>0.12324257</v>
      </c>
      <c r="DX1163" s="53">
        <v>7.5168059999999995E-2</v>
      </c>
      <c r="DY1163" s="53">
        <v>0.14623274</v>
      </c>
      <c r="DZ1163" s="53">
        <v>0.29553000000000001</v>
      </c>
      <c r="EA1163" s="53">
        <v>0.11215014</v>
      </c>
      <c r="EB1163" s="53">
        <v>0.23689669999999999</v>
      </c>
      <c r="EC1163" s="53">
        <v>0.23033629999999999</v>
      </c>
      <c r="ED1163" s="53">
        <v>0.23228114999999999</v>
      </c>
      <c r="EE1163" s="53">
        <v>0.12509856999999999</v>
      </c>
      <c r="EF1163" s="53">
        <v>0.37142648</v>
      </c>
      <c r="EG1163" s="53">
        <v>0.14293425000000001</v>
      </c>
      <c r="EH1163" s="53">
        <v>0.27957611999999998</v>
      </c>
      <c r="EI1163" s="53">
        <v>0.25206933999999998</v>
      </c>
      <c r="EJ1163" s="53">
        <v>0.34566086000000001</v>
      </c>
      <c r="EK1163" s="53">
        <v>0.34379767999999999</v>
      </c>
      <c r="EL1163" s="53">
        <v>0.23589731</v>
      </c>
      <c r="EM1163" s="53">
        <v>0.17827523000000001</v>
      </c>
      <c r="EN1163" s="53">
        <v>0.30280907000000001</v>
      </c>
      <c r="EO1163" s="53">
        <v>0.32636639000000001</v>
      </c>
      <c r="EP1163" s="53">
        <v>0.61973184000000003</v>
      </c>
      <c r="EQ1163" s="53">
        <v>0.49306098999999998</v>
      </c>
      <c r="ER1163" s="53">
        <v>0.83019206000000001</v>
      </c>
      <c r="ES1163" s="53">
        <v>0.30774966999999998</v>
      </c>
      <c r="ET1163" s="53">
        <v>0.32978235</v>
      </c>
      <c r="EU1163" s="53">
        <v>0.33704347000000001</v>
      </c>
      <c r="EV1163" s="53">
        <v>0.29240116999999999</v>
      </c>
      <c r="EW1163" s="53">
        <v>69.333340000000007</v>
      </c>
      <c r="EX1163" s="53">
        <v>68.222219999999993</v>
      </c>
      <c r="EY1163" s="53">
        <v>67.05556</v>
      </c>
      <c r="EZ1163" s="53">
        <v>66.111109999999996</v>
      </c>
      <c r="FA1163" s="53">
        <v>65.222219999999993</v>
      </c>
      <c r="FB1163" s="53">
        <v>64.111109999999996</v>
      </c>
      <c r="FC1163" s="53">
        <v>63.27778</v>
      </c>
      <c r="FD1163" s="53">
        <v>63.888890000000004</v>
      </c>
      <c r="FE1163" s="53">
        <v>66.722219999999993</v>
      </c>
      <c r="FF1163" s="53">
        <v>70.388890000000004</v>
      </c>
      <c r="FG1163" s="53">
        <v>73.777780000000007</v>
      </c>
      <c r="FH1163" s="53">
        <v>77.222219999999993</v>
      </c>
      <c r="FI1163" s="53">
        <v>80.94444</v>
      </c>
      <c r="FJ1163" s="53">
        <v>84.166659999999993</v>
      </c>
      <c r="FK1163" s="53">
        <v>86.55556</v>
      </c>
      <c r="FL1163" s="53">
        <v>88</v>
      </c>
      <c r="FM1163" s="53">
        <v>88.5</v>
      </c>
      <c r="FN1163" s="53">
        <v>87.722219999999993</v>
      </c>
      <c r="FO1163" s="53">
        <v>85.611109999999996</v>
      </c>
      <c r="FP1163" s="53">
        <v>81.55556</v>
      </c>
      <c r="FQ1163" s="53">
        <v>77.666659999999993</v>
      </c>
      <c r="FR1163" s="53">
        <v>74.94444</v>
      </c>
      <c r="FS1163" s="53">
        <v>73.222219999999993</v>
      </c>
      <c r="FT1163" s="53">
        <v>71.55556</v>
      </c>
      <c r="FU1163" s="53">
        <v>167</v>
      </c>
      <c r="FV1163" s="53">
        <v>2635.299</v>
      </c>
      <c r="FW1163" s="53">
        <v>130.30930000000001</v>
      </c>
      <c r="FX1163" s="53">
        <v>1</v>
      </c>
    </row>
    <row r="1164" spans="1:180" x14ac:dyDescent="0.3">
      <c r="A1164" t="s">
        <v>174</v>
      </c>
      <c r="B1164" t="s">
        <v>253</v>
      </c>
      <c r="C1164" t="s">
        <v>0</v>
      </c>
      <c r="D1164" t="s">
        <v>227</v>
      </c>
      <c r="E1164" t="s">
        <v>187</v>
      </c>
      <c r="F1164" t="s">
        <v>236</v>
      </c>
      <c r="G1164" t="s">
        <v>243</v>
      </c>
      <c r="H1164" s="53">
        <v>97</v>
      </c>
      <c r="I1164" s="53">
        <v>2.1051959</v>
      </c>
      <c r="J1164" s="53">
        <v>2.2967767000000001</v>
      </c>
      <c r="K1164" s="53">
        <v>2.1440725</v>
      </c>
      <c r="L1164" s="53">
        <v>2.1897506999999998</v>
      </c>
      <c r="M1164" s="53">
        <v>2.1724062000000002</v>
      </c>
      <c r="N1164" s="53">
        <v>2.2934486000000001</v>
      </c>
      <c r="O1164" s="53">
        <v>2.1913453999999999</v>
      </c>
      <c r="P1164" s="53">
        <v>2.4395296000000002</v>
      </c>
      <c r="Q1164" s="53">
        <v>2.5615565999999999</v>
      </c>
      <c r="R1164" s="53">
        <v>2.8414655999999998</v>
      </c>
      <c r="S1164" s="53">
        <v>2.8386148000000002</v>
      </c>
      <c r="T1164" s="53">
        <v>2.7895173</v>
      </c>
      <c r="U1164" s="53">
        <v>2.8237931999999999</v>
      </c>
      <c r="V1164" s="53">
        <v>2.9595292</v>
      </c>
      <c r="W1164" s="53">
        <v>2.9956461000000001</v>
      </c>
      <c r="X1164" s="53">
        <v>3.0448561999999999</v>
      </c>
      <c r="Y1164" s="53">
        <v>2.8678699999999999</v>
      </c>
      <c r="Z1164" s="53">
        <v>2.8410058</v>
      </c>
      <c r="AA1164" s="53">
        <v>2.6119112000000002</v>
      </c>
      <c r="AB1164" s="53">
        <v>2.6709502999999999</v>
      </c>
      <c r="AC1164" s="53">
        <v>2.5373220999999999</v>
      </c>
      <c r="AD1164" s="53">
        <v>2.6124428000000002</v>
      </c>
      <c r="AE1164" s="53">
        <v>2.4268196999999998</v>
      </c>
      <c r="AF1164" s="53">
        <v>2.3033153999999998</v>
      </c>
      <c r="AG1164" s="53">
        <v>-0.45100810000000002</v>
      </c>
      <c r="AH1164" s="53">
        <v>-0.30159638</v>
      </c>
      <c r="AI1164" s="53">
        <v>-0.38476321000000002</v>
      </c>
      <c r="AJ1164" s="53">
        <v>-0.36298807</v>
      </c>
      <c r="AK1164" s="53">
        <v>-0.36982375000000001</v>
      </c>
      <c r="AL1164" s="53">
        <v>-0.23557982999999999</v>
      </c>
      <c r="AM1164" s="53">
        <v>-0.45924310000000002</v>
      </c>
      <c r="AN1164" s="53">
        <v>-0.28701912000000002</v>
      </c>
      <c r="AO1164" s="53">
        <v>-0.14103897000000001</v>
      </c>
      <c r="AP1164" s="53">
        <v>6.6240660000000007E-2</v>
      </c>
      <c r="AQ1164" s="53">
        <v>6.6128259999999994E-2</v>
      </c>
      <c r="AR1164" s="53">
        <v>-3.0962099999999998E-3</v>
      </c>
      <c r="AS1164" s="53">
        <v>-1.3472430000000001E-2</v>
      </c>
      <c r="AT1164" s="53">
        <v>6.5889870000000003E-2</v>
      </c>
      <c r="AU1164" s="53">
        <v>6.1744149999999998E-2</v>
      </c>
      <c r="AV1164" s="53">
        <v>0.10988634999999999</v>
      </c>
      <c r="AW1164" s="53">
        <v>9.9847700000000005E-3</v>
      </c>
      <c r="AX1164" s="53">
        <v>0.25271895</v>
      </c>
      <c r="AY1164" s="53">
        <v>-1.976574E-2</v>
      </c>
      <c r="AZ1164" s="53">
        <v>7.8065040000000002E-2</v>
      </c>
      <c r="BA1164" s="53">
        <v>-0.15187076999999999</v>
      </c>
      <c r="BB1164" s="53">
        <v>-0.14721302</v>
      </c>
      <c r="BC1164" s="53">
        <v>-0.27163764000000001</v>
      </c>
      <c r="BD1164" s="53">
        <v>-0.37094118999999998</v>
      </c>
      <c r="BE1164" s="53">
        <v>-0.32214368999999998</v>
      </c>
      <c r="BF1164" s="53">
        <v>-0.14519348000000001</v>
      </c>
      <c r="BG1164" s="53">
        <v>-0.26747119000000003</v>
      </c>
      <c r="BH1164" s="53">
        <v>-0.22636871</v>
      </c>
      <c r="BI1164" s="53">
        <v>-0.22166236</v>
      </c>
      <c r="BJ1164" s="53">
        <v>-9.8009669999999993E-2</v>
      </c>
      <c r="BK1164" s="53">
        <v>-0.28599237999999999</v>
      </c>
      <c r="BL1164" s="53">
        <v>-8.6894810000000003E-2</v>
      </c>
      <c r="BM1164" s="53">
        <v>5.7426899999999999E-3</v>
      </c>
      <c r="BN1164" s="53">
        <v>0.22078529</v>
      </c>
      <c r="BO1164" s="53">
        <v>0.21209137</v>
      </c>
      <c r="BP1164" s="53">
        <v>0.14332468000000001</v>
      </c>
      <c r="BQ1164" s="53">
        <v>0.13641149</v>
      </c>
      <c r="BR1164" s="53">
        <v>0.21729824</v>
      </c>
      <c r="BS1164" s="53">
        <v>0.21155495999999999</v>
      </c>
      <c r="BT1164" s="53">
        <v>0.26854953999999998</v>
      </c>
      <c r="BU1164" s="53">
        <v>0.15400283000000001</v>
      </c>
      <c r="BV1164" s="53">
        <v>0.41116272999999998</v>
      </c>
      <c r="BW1164" s="53">
        <v>0.16645035</v>
      </c>
      <c r="BX1164" s="53">
        <v>0.27477646</v>
      </c>
      <c r="BY1164" s="53">
        <v>-9.9211999999999998E-3</v>
      </c>
      <c r="BZ1164" s="53">
        <v>5.6940699999999999E-3</v>
      </c>
      <c r="CA1164" s="53">
        <v>-0.13268716999999999</v>
      </c>
      <c r="CB1164" s="53">
        <v>-0.23243217999999999</v>
      </c>
      <c r="CC1164" s="53">
        <v>-0.23289254000000001</v>
      </c>
      <c r="CD1164" s="53">
        <v>-3.6869249999999999E-2</v>
      </c>
      <c r="CE1164" s="53">
        <v>-0.18623505000000001</v>
      </c>
      <c r="CF1164" s="53">
        <v>-0.13174647</v>
      </c>
      <c r="CG1164" s="53">
        <v>-0.11904616</v>
      </c>
      <c r="CH1164" s="53">
        <v>-2.72902E-3</v>
      </c>
      <c r="CI1164" s="53">
        <v>-0.16599939999999999</v>
      </c>
      <c r="CJ1164" s="53">
        <v>5.1710640000000002E-2</v>
      </c>
      <c r="CK1164" s="53">
        <v>0.10740325000000001</v>
      </c>
      <c r="CL1164" s="53">
        <v>0.32782245999999998</v>
      </c>
      <c r="CM1164" s="53">
        <v>0.31318506000000002</v>
      </c>
      <c r="CN1164" s="53">
        <v>0.24473537000000001</v>
      </c>
      <c r="CO1164" s="53">
        <v>0.24022060000000001</v>
      </c>
      <c r="CP1164" s="53">
        <v>0.32216318999999999</v>
      </c>
      <c r="CQ1164" s="53">
        <v>0.31531344</v>
      </c>
      <c r="CR1164" s="53">
        <v>0.37843919999999998</v>
      </c>
      <c r="CS1164" s="53">
        <v>0.25374919000000001</v>
      </c>
      <c r="CT1164" s="53">
        <v>0.52090048</v>
      </c>
      <c r="CU1164" s="53">
        <v>0.29542309999999999</v>
      </c>
      <c r="CV1164" s="53">
        <v>0.4110182</v>
      </c>
      <c r="CW1164" s="53">
        <v>8.8392650000000003E-2</v>
      </c>
      <c r="CX1164" s="53">
        <v>0.11159705</v>
      </c>
      <c r="CY1164" s="53">
        <v>-3.6450450000000002E-2</v>
      </c>
      <c r="CZ1164" s="53">
        <v>-0.13650130999999999</v>
      </c>
      <c r="DA1164" s="53">
        <v>-0.14364138000000001</v>
      </c>
      <c r="DB1164" s="53">
        <v>7.1454950000000003E-2</v>
      </c>
      <c r="DC1164" s="53">
        <v>-0.10499891</v>
      </c>
      <c r="DD1164" s="53">
        <v>-3.7124339999999999E-2</v>
      </c>
      <c r="DE1164" s="53">
        <v>-1.6430009999999998E-2</v>
      </c>
      <c r="DF1164" s="53">
        <v>9.2551659999999994E-2</v>
      </c>
      <c r="DG1164" s="53">
        <v>-4.600651E-2</v>
      </c>
      <c r="DH1164" s="53">
        <v>0.19031613</v>
      </c>
      <c r="DI1164" s="53">
        <v>0.20906380999999999</v>
      </c>
      <c r="DJ1164" s="53">
        <v>0.43485963</v>
      </c>
      <c r="DK1164" s="53">
        <v>0.41427866000000002</v>
      </c>
      <c r="DL1164" s="53">
        <v>0.34614595999999997</v>
      </c>
      <c r="DM1164" s="53">
        <v>0.34402970999999999</v>
      </c>
      <c r="DN1164" s="53">
        <v>0.42702814</v>
      </c>
      <c r="DO1164" s="53">
        <v>0.41907190999999999</v>
      </c>
      <c r="DP1164" s="53">
        <v>0.48832884999999998</v>
      </c>
      <c r="DQ1164" s="53">
        <v>0.35349564999999999</v>
      </c>
      <c r="DR1164" s="53">
        <v>0.63063822000000003</v>
      </c>
      <c r="DS1164" s="53">
        <v>0.42439585000000002</v>
      </c>
      <c r="DT1164" s="53">
        <v>0.54725994</v>
      </c>
      <c r="DU1164" s="53">
        <v>0.18670647000000001</v>
      </c>
      <c r="DV1164" s="53">
        <v>0.21750009000000001</v>
      </c>
      <c r="DW1164" s="53">
        <v>5.9786239999999997E-2</v>
      </c>
      <c r="DX1164" s="53">
        <v>-4.05704E-2</v>
      </c>
      <c r="DY1164" s="53">
        <v>-1.477699E-2</v>
      </c>
      <c r="DZ1164" s="53">
        <v>0.22785795</v>
      </c>
      <c r="EA1164" s="53">
        <v>1.2293220000000001E-2</v>
      </c>
      <c r="EB1164" s="53">
        <v>9.9495029999999998E-2</v>
      </c>
      <c r="EC1164" s="53">
        <v>0.13173143000000001</v>
      </c>
      <c r="ED1164" s="53">
        <v>0.23012183</v>
      </c>
      <c r="EE1164" s="53">
        <v>0.12724421</v>
      </c>
      <c r="EF1164" s="53">
        <v>0.39044033</v>
      </c>
      <c r="EG1164" s="53">
        <v>0.35584557</v>
      </c>
      <c r="EH1164" s="53">
        <v>0.58940429999999999</v>
      </c>
      <c r="EI1164" s="53">
        <v>0.56024183000000005</v>
      </c>
      <c r="EJ1164" s="53">
        <v>0.49256686999999999</v>
      </c>
      <c r="EK1164" s="53">
        <v>0.49391351999999999</v>
      </c>
      <c r="EL1164" s="53">
        <v>0.57843661000000002</v>
      </c>
      <c r="EM1164" s="53">
        <v>0.56888269000000002</v>
      </c>
      <c r="EN1164" s="53">
        <v>0.64699203999999999</v>
      </c>
      <c r="EO1164" s="53">
        <v>0.49751368000000001</v>
      </c>
      <c r="EP1164" s="53">
        <v>0.78908199999999995</v>
      </c>
      <c r="EQ1164" s="53">
        <v>0.61061198999999999</v>
      </c>
      <c r="ER1164" s="53">
        <v>0.74397137999999996</v>
      </c>
      <c r="ES1164" s="53">
        <v>0.32865608000000002</v>
      </c>
      <c r="ET1164" s="53">
        <v>0.37040720999999999</v>
      </c>
      <c r="EU1164" s="53">
        <v>0.19873669999999999</v>
      </c>
      <c r="EV1164" s="53">
        <v>9.7938570000000003E-2</v>
      </c>
      <c r="EW1164" s="53">
        <v>67.636359999999996</v>
      </c>
      <c r="EX1164" s="53">
        <v>66.477270000000004</v>
      </c>
      <c r="EY1164" s="53">
        <v>65.409090000000006</v>
      </c>
      <c r="EZ1164" s="53">
        <v>64.409090000000006</v>
      </c>
      <c r="FA1164" s="53">
        <v>63.545459999999999</v>
      </c>
      <c r="FB1164" s="53">
        <v>62.659089999999999</v>
      </c>
      <c r="FC1164" s="53">
        <v>62.659089999999999</v>
      </c>
      <c r="FD1164" s="53">
        <v>64.931820000000002</v>
      </c>
      <c r="FE1164" s="53">
        <v>68.022729999999996</v>
      </c>
      <c r="FF1164" s="53">
        <v>71.318179999999998</v>
      </c>
      <c r="FG1164" s="53">
        <v>74.659090000000006</v>
      </c>
      <c r="FH1164" s="53">
        <v>77.818179999999998</v>
      </c>
      <c r="FI1164" s="53">
        <v>80.863640000000004</v>
      </c>
      <c r="FJ1164" s="53">
        <v>83.659090000000006</v>
      </c>
      <c r="FK1164" s="53">
        <v>85.545460000000006</v>
      </c>
      <c r="FL1164" s="53">
        <v>86.659090000000006</v>
      </c>
      <c r="FM1164" s="53">
        <v>86.863640000000004</v>
      </c>
      <c r="FN1164" s="53">
        <v>86.090909999999994</v>
      </c>
      <c r="FO1164" s="53">
        <v>84.386359999999996</v>
      </c>
      <c r="FP1164" s="53">
        <v>81.159090000000006</v>
      </c>
      <c r="FQ1164" s="53">
        <v>76.613640000000004</v>
      </c>
      <c r="FR1164" s="53">
        <v>73.340909999999994</v>
      </c>
      <c r="FS1164" s="53">
        <v>71.113640000000004</v>
      </c>
      <c r="FT1164" s="53">
        <v>69.363640000000004</v>
      </c>
      <c r="FU1164" s="53">
        <v>167</v>
      </c>
      <c r="FV1164" s="53">
        <v>3836.127</v>
      </c>
      <c r="FW1164" s="53">
        <v>142.4736</v>
      </c>
      <c r="FX1164" s="53">
        <v>1</v>
      </c>
    </row>
    <row r="1165" spans="1:180" x14ac:dyDescent="0.3">
      <c r="A1165" t="s">
        <v>174</v>
      </c>
      <c r="B1165" t="s">
        <v>253</v>
      </c>
      <c r="C1165" t="s">
        <v>0</v>
      </c>
      <c r="D1165" t="s">
        <v>248</v>
      </c>
      <c r="E1165" t="s">
        <v>187</v>
      </c>
      <c r="F1165" t="s">
        <v>236</v>
      </c>
      <c r="G1165" t="s">
        <v>243</v>
      </c>
      <c r="H1165" s="53">
        <v>97</v>
      </c>
      <c r="I1165" s="53">
        <v>2.3049778999999999</v>
      </c>
      <c r="J1165" s="53">
        <v>2.3769374999999999</v>
      </c>
      <c r="K1165" s="53">
        <v>2.2422461999999999</v>
      </c>
      <c r="L1165" s="53">
        <v>2.3295151000000001</v>
      </c>
      <c r="M1165" s="53">
        <v>2.2918645999999998</v>
      </c>
      <c r="N1165" s="53">
        <v>2.3920558999999999</v>
      </c>
      <c r="O1165" s="53">
        <v>2.2189477000000002</v>
      </c>
      <c r="P1165" s="53">
        <v>2.4109476000000001</v>
      </c>
      <c r="Q1165" s="53">
        <v>2.3085486</v>
      </c>
      <c r="R1165" s="53">
        <v>2.5778089999999998</v>
      </c>
      <c r="S1165" s="53">
        <v>2.5466719000000002</v>
      </c>
      <c r="T1165" s="53">
        <v>2.4588423000000001</v>
      </c>
      <c r="U1165" s="53">
        <v>2.3697944</v>
      </c>
      <c r="V1165" s="53">
        <v>2.5356333000000002</v>
      </c>
      <c r="W1165" s="53">
        <v>2.4833911</v>
      </c>
      <c r="X1165" s="53">
        <v>2.5469474000000001</v>
      </c>
      <c r="Y1165" s="53">
        <v>2.3093362000000002</v>
      </c>
      <c r="Z1165" s="53">
        <v>2.3692977000000002</v>
      </c>
      <c r="AA1165" s="53">
        <v>2.1392243999999998</v>
      </c>
      <c r="AB1165" s="53">
        <v>2.1991160999999999</v>
      </c>
      <c r="AC1165" s="53">
        <v>2.0147007000000001</v>
      </c>
      <c r="AD1165" s="53">
        <v>2.0722692</v>
      </c>
      <c r="AE1165" s="53">
        <v>1.9140360000000001</v>
      </c>
      <c r="AF1165" s="53">
        <v>1.8046238999999999</v>
      </c>
      <c r="AG1165" s="53">
        <v>-0.40561405</v>
      </c>
      <c r="AH1165" s="53">
        <v>-0.34474653999999999</v>
      </c>
      <c r="AI1165" s="53">
        <v>-0.42322080000000001</v>
      </c>
      <c r="AJ1165" s="53">
        <v>-0.33983154999999998</v>
      </c>
      <c r="AK1165" s="53">
        <v>-0.35010451999999997</v>
      </c>
      <c r="AL1165" s="53">
        <v>-0.25611376000000002</v>
      </c>
      <c r="AM1165" s="53">
        <v>-0.42209395</v>
      </c>
      <c r="AN1165" s="53">
        <v>-0.19245411000000001</v>
      </c>
      <c r="AO1165" s="53">
        <v>-0.29519582999999999</v>
      </c>
      <c r="AP1165" s="53">
        <v>-4.1651180000000003E-2</v>
      </c>
      <c r="AQ1165" s="53">
        <v>-2.521932E-2</v>
      </c>
      <c r="AR1165" s="53">
        <v>-9.6451289999999995E-2</v>
      </c>
      <c r="AS1165" s="53">
        <v>-0.18161173999999999</v>
      </c>
      <c r="AT1165" s="53">
        <v>-7.4271539999999997E-2</v>
      </c>
      <c r="AU1165" s="53">
        <v>-0.13912728999999999</v>
      </c>
      <c r="AV1165" s="53">
        <v>-6.0930999999999999E-2</v>
      </c>
      <c r="AW1165" s="53">
        <v>-0.15103404000000001</v>
      </c>
      <c r="AX1165" s="53">
        <v>0.16570461</v>
      </c>
      <c r="AY1165" s="53">
        <v>-3.8269230000000001E-2</v>
      </c>
      <c r="AZ1165" s="53">
        <v>4.6166020000000002E-2</v>
      </c>
      <c r="BA1165" s="53">
        <v>-0.29894003000000002</v>
      </c>
      <c r="BB1165" s="53">
        <v>-0.31243360999999997</v>
      </c>
      <c r="BC1165" s="53">
        <v>-0.39646693999999999</v>
      </c>
      <c r="BD1165" s="53">
        <v>-0.46156606</v>
      </c>
      <c r="BE1165" s="53">
        <v>-0.17192086000000001</v>
      </c>
      <c r="BF1165" s="53">
        <v>-9.2779680000000003E-2</v>
      </c>
      <c r="BG1165" s="53">
        <v>-0.1940713</v>
      </c>
      <c r="BH1165" s="53">
        <v>-9.9614049999999996E-2</v>
      </c>
      <c r="BI1165" s="53">
        <v>-0.10902218</v>
      </c>
      <c r="BJ1165" s="53">
        <v>-1.2863869999999999E-2</v>
      </c>
      <c r="BK1165" s="53">
        <v>-0.19497940999999999</v>
      </c>
      <c r="BL1165" s="53">
        <v>4.1987360000000001E-2</v>
      </c>
      <c r="BM1165" s="53">
        <v>-7.9805100000000004E-2</v>
      </c>
      <c r="BN1165" s="53">
        <v>0.17459806</v>
      </c>
      <c r="BO1165" s="53">
        <v>0.19037287999999999</v>
      </c>
      <c r="BP1165" s="53">
        <v>0.11294767</v>
      </c>
      <c r="BQ1165" s="53">
        <v>2.3242769999999999E-2</v>
      </c>
      <c r="BR1165" s="53">
        <v>0.15188018</v>
      </c>
      <c r="BS1165" s="53">
        <v>8.0981159999999996E-2</v>
      </c>
      <c r="BT1165" s="53">
        <v>0.15732536999999999</v>
      </c>
      <c r="BU1165" s="53">
        <v>5.1994749999999999E-2</v>
      </c>
      <c r="BV1165" s="53">
        <v>0.39404630000000002</v>
      </c>
      <c r="BW1165" s="53">
        <v>0.20448483000000001</v>
      </c>
      <c r="BX1165" s="53">
        <v>0.29989295999999999</v>
      </c>
      <c r="BY1165" s="53">
        <v>-6.9350170000000003E-2</v>
      </c>
      <c r="BZ1165" s="53">
        <v>-6.660568E-2</v>
      </c>
      <c r="CA1165" s="53">
        <v>-0.17088733</v>
      </c>
      <c r="CB1165" s="53">
        <v>-0.23916193999999999</v>
      </c>
      <c r="CC1165" s="53">
        <v>-1.006575E-2</v>
      </c>
      <c r="CD1165" s="53">
        <v>8.1731769999999995E-2</v>
      </c>
      <c r="CE1165" s="53">
        <v>-3.5363060000000002E-2</v>
      </c>
      <c r="CF1165" s="53">
        <v>6.6759819999999997E-2</v>
      </c>
      <c r="CG1165" s="53">
        <v>5.7950740000000001E-2</v>
      </c>
      <c r="CH1165" s="53">
        <v>0.15561031</v>
      </c>
      <c r="CI1165" s="53">
        <v>-3.7680459999999999E-2</v>
      </c>
      <c r="CJ1165" s="53">
        <v>0.20436086000000001</v>
      </c>
      <c r="CK1165" s="53">
        <v>6.9373829999999997E-2</v>
      </c>
      <c r="CL1165" s="53">
        <v>0.32437168999999999</v>
      </c>
      <c r="CM1165" s="53">
        <v>0.33969137999999999</v>
      </c>
      <c r="CN1165" s="53">
        <v>0.25797683999999999</v>
      </c>
      <c r="CO1165" s="53">
        <v>0.16512436</v>
      </c>
      <c r="CP1165" s="53">
        <v>0.30851219000000002</v>
      </c>
      <c r="CQ1165" s="53">
        <v>0.23342758999999999</v>
      </c>
      <c r="CR1165" s="53">
        <v>0.30848910000000002</v>
      </c>
      <c r="CS1165" s="53">
        <v>0.19261183000000001</v>
      </c>
      <c r="CT1165" s="53">
        <v>0.55219510000000005</v>
      </c>
      <c r="CU1165" s="53">
        <v>0.37261560999999999</v>
      </c>
      <c r="CV1165" s="53">
        <v>0.47562349999999998</v>
      </c>
      <c r="CW1165" s="53">
        <v>8.9663049999999994E-2</v>
      </c>
      <c r="CX1165" s="53">
        <v>0.10365401</v>
      </c>
      <c r="CY1165" s="53">
        <v>-1.4651600000000001E-2</v>
      </c>
      <c r="CZ1165" s="53">
        <v>-8.5125569999999998E-2</v>
      </c>
      <c r="DA1165" s="53">
        <v>0.15178938</v>
      </c>
      <c r="DB1165" s="53">
        <v>0.25624324999999998</v>
      </c>
      <c r="DC1165" s="53">
        <v>0.1233452</v>
      </c>
      <c r="DD1165" s="53">
        <v>0.23313368000000001</v>
      </c>
      <c r="DE1165" s="53">
        <v>0.2249237</v>
      </c>
      <c r="DF1165" s="53">
        <v>0.32408447000000001</v>
      </c>
      <c r="DG1165" s="53">
        <v>0.11961846</v>
      </c>
      <c r="DH1165" s="53">
        <v>0.36673430000000001</v>
      </c>
      <c r="DI1165" s="53">
        <v>0.21855274</v>
      </c>
      <c r="DJ1165" s="53">
        <v>0.47414521999999998</v>
      </c>
      <c r="DK1165" s="53">
        <v>0.48900988000000001</v>
      </c>
      <c r="DL1165" s="53">
        <v>0.40300589999999997</v>
      </c>
      <c r="DM1165" s="53">
        <v>0.30700607000000002</v>
      </c>
      <c r="DN1165" s="53">
        <v>0.46514420000000001</v>
      </c>
      <c r="DO1165" s="53">
        <v>0.38587405000000002</v>
      </c>
      <c r="DP1165" s="53">
        <v>0.45965283000000001</v>
      </c>
      <c r="DQ1165" s="53">
        <v>0.33322895000000002</v>
      </c>
      <c r="DR1165" s="53">
        <v>0.71034390000000003</v>
      </c>
      <c r="DS1165" s="53">
        <v>0.54074639000000002</v>
      </c>
      <c r="DT1165" s="53">
        <v>0.65135392999999997</v>
      </c>
      <c r="DU1165" s="53">
        <v>0.24867628</v>
      </c>
      <c r="DV1165" s="53">
        <v>0.27391364000000001</v>
      </c>
      <c r="DW1165" s="53">
        <v>0.14158411000000001</v>
      </c>
      <c r="DX1165" s="53">
        <v>6.8910819999999998E-2</v>
      </c>
      <c r="DY1165" s="53">
        <v>0.38548246000000003</v>
      </c>
      <c r="DZ1165" s="53">
        <v>0.50821006000000002</v>
      </c>
      <c r="EA1165" s="53">
        <v>0.35249469999999999</v>
      </c>
      <c r="EB1165" s="53">
        <v>0.47335116999999999</v>
      </c>
      <c r="EC1165" s="53">
        <v>0.46600604000000001</v>
      </c>
      <c r="ED1165" s="53">
        <v>0.56733438000000003</v>
      </c>
      <c r="EE1165" s="53">
        <v>0.34673310000000002</v>
      </c>
      <c r="EF1165" s="53">
        <v>0.60117582999999997</v>
      </c>
      <c r="EG1165" s="53">
        <v>0.43394347</v>
      </c>
      <c r="EH1165" s="53">
        <v>0.69039448999999997</v>
      </c>
      <c r="EI1165" s="53">
        <v>0.70460217999999997</v>
      </c>
      <c r="EJ1165" s="53">
        <v>0.61240494000000001</v>
      </c>
      <c r="EK1165" s="53">
        <v>0.51186056000000002</v>
      </c>
      <c r="EL1165" s="53">
        <v>0.69129591000000001</v>
      </c>
      <c r="EM1165" s="53">
        <v>0.60598247000000005</v>
      </c>
      <c r="EN1165" s="53">
        <v>0.67790923000000003</v>
      </c>
      <c r="EO1165" s="53">
        <v>0.53625771</v>
      </c>
      <c r="EP1165" s="53">
        <v>0.93868558999999996</v>
      </c>
      <c r="EQ1165" s="53">
        <v>0.78350043000000003</v>
      </c>
      <c r="ER1165" s="53">
        <v>0.90508091000000002</v>
      </c>
      <c r="ES1165" s="53">
        <v>0.47826606999999999</v>
      </c>
      <c r="ET1165" s="53">
        <v>0.51974162000000002</v>
      </c>
      <c r="EU1165" s="53">
        <v>0.36716381999999997</v>
      </c>
      <c r="EV1165" s="53">
        <v>0.29131486000000001</v>
      </c>
      <c r="EW1165" s="53">
        <v>71.3125</v>
      </c>
      <c r="EX1165" s="53">
        <v>70.125</v>
      </c>
      <c r="EY1165" s="53">
        <v>68.75</v>
      </c>
      <c r="EZ1165" s="53">
        <v>67.5</v>
      </c>
      <c r="FA1165" s="53">
        <v>66.0625</v>
      </c>
      <c r="FB1165" s="53">
        <v>65</v>
      </c>
      <c r="FC1165" s="53">
        <v>64.625</v>
      </c>
      <c r="FD1165" s="53">
        <v>66.4375</v>
      </c>
      <c r="FE1165" s="53">
        <v>69.625</v>
      </c>
      <c r="FF1165" s="53">
        <v>73.125</v>
      </c>
      <c r="FG1165" s="53">
        <v>76.6875</v>
      </c>
      <c r="FH1165" s="53">
        <v>80.5</v>
      </c>
      <c r="FI1165" s="53">
        <v>83.75</v>
      </c>
      <c r="FJ1165" s="53">
        <v>86.6875</v>
      </c>
      <c r="FK1165" s="53">
        <v>89.5</v>
      </c>
      <c r="FL1165" s="53">
        <v>91.25</v>
      </c>
      <c r="FM1165" s="53">
        <v>91.4375</v>
      </c>
      <c r="FN1165" s="53">
        <v>90.375</v>
      </c>
      <c r="FO1165" s="53">
        <v>88.1875</v>
      </c>
      <c r="FP1165" s="53">
        <v>85.0625</v>
      </c>
      <c r="FQ1165" s="53">
        <v>80.3125</v>
      </c>
      <c r="FR1165" s="53">
        <v>76.4375</v>
      </c>
      <c r="FS1165" s="53">
        <v>73.375</v>
      </c>
      <c r="FT1165" s="53">
        <v>71.0625</v>
      </c>
      <c r="FU1165" s="53">
        <v>167</v>
      </c>
      <c r="FV1165" s="53">
        <v>3836.127</v>
      </c>
      <c r="FW1165" s="53">
        <v>142.4736</v>
      </c>
      <c r="FX1165" s="53">
        <v>1</v>
      </c>
    </row>
    <row r="1166" spans="1:180" x14ac:dyDescent="0.3">
      <c r="A1166" t="s">
        <v>174</v>
      </c>
      <c r="B1166" t="s">
        <v>253</v>
      </c>
      <c r="C1166" t="s">
        <v>0</v>
      </c>
      <c r="D1166" t="s">
        <v>227</v>
      </c>
      <c r="E1166" t="s">
        <v>188</v>
      </c>
      <c r="F1166" t="s">
        <v>236</v>
      </c>
      <c r="G1166" t="s">
        <v>243</v>
      </c>
      <c r="H1166" s="53">
        <v>97</v>
      </c>
      <c r="I1166" s="53">
        <v>2.3440623</v>
      </c>
      <c r="J1166" s="53">
        <v>2.4354749999999998</v>
      </c>
      <c r="K1166" s="53">
        <v>2.2721909999999998</v>
      </c>
      <c r="L1166" s="53">
        <v>2.3502993000000001</v>
      </c>
      <c r="M1166" s="53">
        <v>2.3849244999999999</v>
      </c>
      <c r="N1166" s="53">
        <v>2.4830437999999999</v>
      </c>
      <c r="O1166" s="53">
        <v>2.3887801999999998</v>
      </c>
      <c r="P1166" s="53">
        <v>2.5564689999999999</v>
      </c>
      <c r="Q1166" s="53">
        <v>2.6224037</v>
      </c>
      <c r="R1166" s="53">
        <v>2.8540698</v>
      </c>
      <c r="S1166" s="53">
        <v>2.8935865999999999</v>
      </c>
      <c r="T1166" s="53">
        <v>2.8630675000000001</v>
      </c>
      <c r="U1166" s="53">
        <v>2.8779124</v>
      </c>
      <c r="V1166" s="53">
        <v>2.9435533</v>
      </c>
      <c r="W1166" s="53">
        <v>2.9952348999999998</v>
      </c>
      <c r="X1166" s="53">
        <v>3.0477177000000002</v>
      </c>
      <c r="Y1166" s="53">
        <v>2.8968264000000001</v>
      </c>
      <c r="Z1166" s="53">
        <v>3.0033954999999999</v>
      </c>
      <c r="AA1166" s="53">
        <v>2.7675418999999999</v>
      </c>
      <c r="AB1166" s="53">
        <v>2.8313766999999999</v>
      </c>
      <c r="AC1166" s="53">
        <v>2.6804174999999999</v>
      </c>
      <c r="AD1166" s="53">
        <v>2.8098144999999999</v>
      </c>
      <c r="AE1166" s="53">
        <v>2.6799732000000001</v>
      </c>
      <c r="AF1166" s="53">
        <v>2.5676744</v>
      </c>
      <c r="AG1166" s="53">
        <v>-0.34492347000000001</v>
      </c>
      <c r="AH1166" s="53">
        <v>-0.24696249000000001</v>
      </c>
      <c r="AI1166" s="53">
        <v>-0.36403004</v>
      </c>
      <c r="AJ1166" s="53">
        <v>-0.27947524000000001</v>
      </c>
      <c r="AK1166" s="53">
        <v>-0.21960829000000001</v>
      </c>
      <c r="AL1166" s="53">
        <v>-0.12428387</v>
      </c>
      <c r="AM1166" s="53">
        <v>-0.34306679000000001</v>
      </c>
      <c r="AN1166" s="53">
        <v>-0.26188312000000002</v>
      </c>
      <c r="AO1166" s="53">
        <v>-0.27821210000000002</v>
      </c>
      <c r="AP1166" s="53">
        <v>-0.13244758000000001</v>
      </c>
      <c r="AQ1166" s="53">
        <v>-9.4179739999999998E-2</v>
      </c>
      <c r="AR1166" s="53">
        <v>-0.17104941000000001</v>
      </c>
      <c r="AS1166" s="53">
        <v>-0.20597213</v>
      </c>
      <c r="AT1166" s="53">
        <v>-0.20053023</v>
      </c>
      <c r="AU1166" s="53">
        <v>-0.20100805999999999</v>
      </c>
      <c r="AV1166" s="53">
        <v>-0.19924004000000001</v>
      </c>
      <c r="AW1166" s="53">
        <v>-0.24572894000000001</v>
      </c>
      <c r="AX1166" s="53">
        <v>0.15536451000000001</v>
      </c>
      <c r="AY1166" s="53">
        <v>-5.2215850000000001E-2</v>
      </c>
      <c r="AZ1166" s="53">
        <v>2.9495400000000001E-3</v>
      </c>
      <c r="BA1166" s="53">
        <v>-0.25826812999999998</v>
      </c>
      <c r="BB1166" s="53">
        <v>-0.169239</v>
      </c>
      <c r="BC1166" s="53">
        <v>-0.22716807999999999</v>
      </c>
      <c r="BD1166" s="53">
        <v>-0.29417355000000001</v>
      </c>
      <c r="BE1166" s="53">
        <v>-0.20731334000000001</v>
      </c>
      <c r="BF1166" s="53">
        <v>-8.7738170000000004E-2</v>
      </c>
      <c r="BG1166" s="53">
        <v>-0.22237386000000001</v>
      </c>
      <c r="BH1166" s="53">
        <v>-0.13003481</v>
      </c>
      <c r="BI1166" s="53">
        <v>-6.5512909999999994E-2</v>
      </c>
      <c r="BJ1166" s="53">
        <v>2.5373650000000001E-2</v>
      </c>
      <c r="BK1166" s="53">
        <v>-0.17024674000000001</v>
      </c>
      <c r="BL1166" s="53">
        <v>-7.5473670000000007E-2</v>
      </c>
      <c r="BM1166" s="53">
        <v>-0.12102011</v>
      </c>
      <c r="BN1166" s="53">
        <v>3.298566E-2</v>
      </c>
      <c r="BO1166" s="53">
        <v>6.7712610000000006E-2</v>
      </c>
      <c r="BP1166" s="53">
        <v>-3.5450500000000001E-3</v>
      </c>
      <c r="BQ1166" s="53">
        <v>-3.7602339999999998E-2</v>
      </c>
      <c r="BR1166" s="53">
        <v>-2.4509989999999999E-2</v>
      </c>
      <c r="BS1166" s="53">
        <v>-1.94714E-2</v>
      </c>
      <c r="BT1166" s="53">
        <v>-1.3045930000000001E-2</v>
      </c>
      <c r="BU1166" s="53">
        <v>-8.1617400000000007E-2</v>
      </c>
      <c r="BV1166" s="53">
        <v>0.33493935000000002</v>
      </c>
      <c r="BW1166" s="53">
        <v>0.1294304</v>
      </c>
      <c r="BX1166" s="53">
        <v>0.20840712</v>
      </c>
      <c r="BY1166" s="53">
        <v>-9.4875349999999997E-2</v>
      </c>
      <c r="BZ1166" s="53">
        <v>-6.8692999999999998E-4</v>
      </c>
      <c r="CA1166" s="53">
        <v>-6.8686250000000004E-2</v>
      </c>
      <c r="CB1166" s="53">
        <v>-0.14361539000000001</v>
      </c>
      <c r="CC1166" s="53">
        <v>-0.11200512999999999</v>
      </c>
      <c r="CD1166" s="53">
        <v>2.2540080000000001E-2</v>
      </c>
      <c r="CE1166" s="53">
        <v>-0.12426321</v>
      </c>
      <c r="CF1166" s="53">
        <v>-2.653285E-2</v>
      </c>
      <c r="CG1166" s="53">
        <v>4.1213090000000001E-2</v>
      </c>
      <c r="CH1166" s="53">
        <v>0.129026</v>
      </c>
      <c r="CI1166" s="53">
        <v>-5.0552039999999999E-2</v>
      </c>
      <c r="CJ1166" s="53">
        <v>5.3632909999999999E-2</v>
      </c>
      <c r="CK1166" s="53">
        <v>-1.214933E-2</v>
      </c>
      <c r="CL1166" s="53">
        <v>0.14756426</v>
      </c>
      <c r="CM1166" s="53">
        <v>0.17983878</v>
      </c>
      <c r="CN1166" s="53">
        <v>0.11246800999999999</v>
      </c>
      <c r="CO1166" s="53">
        <v>7.901002E-2</v>
      </c>
      <c r="CP1166" s="53">
        <v>9.7401100000000004E-2</v>
      </c>
      <c r="CQ1166" s="53">
        <v>0.1062603</v>
      </c>
      <c r="CR1166" s="53">
        <v>0.11591161</v>
      </c>
      <c r="CS1166" s="53">
        <v>3.2045749999999998E-2</v>
      </c>
      <c r="CT1166" s="53">
        <v>0.45931227000000002</v>
      </c>
      <c r="CU1166" s="53">
        <v>0.25523794</v>
      </c>
      <c r="CV1166" s="53">
        <v>0.35070641000000002</v>
      </c>
      <c r="CW1166" s="53">
        <v>1.8289960000000001E-2</v>
      </c>
      <c r="CX1166" s="53">
        <v>0.11605177</v>
      </c>
      <c r="CY1166" s="53">
        <v>4.1077790000000003E-2</v>
      </c>
      <c r="CZ1166" s="53">
        <v>-3.9339270000000003E-2</v>
      </c>
      <c r="DA1166" s="53">
        <v>-1.6696820000000001E-2</v>
      </c>
      <c r="DB1166" s="53">
        <v>0.13281831999999999</v>
      </c>
      <c r="DC1166" s="53">
        <v>-2.6152539999999998E-2</v>
      </c>
      <c r="DD1166" s="53">
        <v>7.6969129999999997E-2</v>
      </c>
      <c r="DE1166" s="53">
        <v>0.14793907000000001</v>
      </c>
      <c r="DF1166" s="53">
        <v>0.23267836</v>
      </c>
      <c r="DG1166" s="53">
        <v>6.9142609999999993E-2</v>
      </c>
      <c r="DH1166" s="53">
        <v>0.18273945999999999</v>
      </c>
      <c r="DI1166" s="53">
        <v>9.6721420000000002E-2</v>
      </c>
      <c r="DJ1166" s="53">
        <v>0.26214279000000001</v>
      </c>
      <c r="DK1166" s="53">
        <v>0.29196485999999999</v>
      </c>
      <c r="DL1166" s="53">
        <v>0.22848108</v>
      </c>
      <c r="DM1166" s="53">
        <v>0.19562241999999999</v>
      </c>
      <c r="DN1166" s="53">
        <v>0.21931224999999999</v>
      </c>
      <c r="DO1166" s="53">
        <v>0.23199199000000001</v>
      </c>
      <c r="DP1166" s="53">
        <v>0.24486902999999999</v>
      </c>
      <c r="DQ1166" s="53">
        <v>0.14570894000000001</v>
      </c>
      <c r="DR1166" s="53">
        <v>0.58368527999999997</v>
      </c>
      <c r="DS1166" s="53">
        <v>0.38104558999999999</v>
      </c>
      <c r="DT1166" s="53">
        <v>0.49300569999999999</v>
      </c>
      <c r="DU1166" s="53">
        <v>0.13145527000000001</v>
      </c>
      <c r="DV1166" s="53">
        <v>0.23279040000000001</v>
      </c>
      <c r="DW1166" s="53">
        <v>0.15084179</v>
      </c>
      <c r="DX1166" s="53">
        <v>6.4936839999999996E-2</v>
      </c>
      <c r="DY1166" s="53">
        <v>0.12091322</v>
      </c>
      <c r="DZ1166" s="53">
        <v>0.29204265000000001</v>
      </c>
      <c r="EA1166" s="53">
        <v>0.11550362</v>
      </c>
      <c r="EB1166" s="53">
        <v>0.22640953999999999</v>
      </c>
      <c r="EC1166" s="53">
        <v>0.30203443000000002</v>
      </c>
      <c r="ED1166" s="53">
        <v>0.38233588000000002</v>
      </c>
      <c r="EE1166" s="53">
        <v>0.24196271999999999</v>
      </c>
      <c r="EF1166" s="53">
        <v>0.36914891999999999</v>
      </c>
      <c r="EG1166" s="53">
        <v>0.25391350000000001</v>
      </c>
      <c r="EH1166" s="53">
        <v>0.42757600000000001</v>
      </c>
      <c r="EI1166" s="53">
        <v>0.45385727999999997</v>
      </c>
      <c r="EJ1166" s="53">
        <v>0.39598543000000003</v>
      </c>
      <c r="EK1166" s="53">
        <v>0.36399210999999998</v>
      </c>
      <c r="EL1166" s="53">
        <v>0.39533252000000002</v>
      </c>
      <c r="EM1166" s="53">
        <v>0.41352865</v>
      </c>
      <c r="EN1166" s="53">
        <v>0.43106325000000001</v>
      </c>
      <c r="EO1166" s="53">
        <v>0.30982042999999998</v>
      </c>
      <c r="EP1166" s="53">
        <v>0.76326011999999999</v>
      </c>
      <c r="EQ1166" s="53">
        <v>0.56269175999999999</v>
      </c>
      <c r="ER1166" s="53">
        <v>0.69846333999999999</v>
      </c>
      <c r="ES1166" s="53">
        <v>0.29484799</v>
      </c>
      <c r="ET1166" s="53">
        <v>0.40134254000000003</v>
      </c>
      <c r="EU1166" s="53">
        <v>0.30932368999999998</v>
      </c>
      <c r="EV1166" s="53">
        <v>0.21549500999999999</v>
      </c>
      <c r="EW1166" s="53">
        <v>71.904020000000003</v>
      </c>
      <c r="EX1166" s="53">
        <v>70.237729999999999</v>
      </c>
      <c r="EY1166" s="53">
        <v>68.832999999999998</v>
      </c>
      <c r="EZ1166" s="53">
        <v>67.618799999999993</v>
      </c>
      <c r="FA1166" s="53">
        <v>66.476470000000006</v>
      </c>
      <c r="FB1166" s="53">
        <v>65.428700000000006</v>
      </c>
      <c r="FC1166" s="53">
        <v>65.118939999999995</v>
      </c>
      <c r="FD1166" s="53">
        <v>66.666849999999997</v>
      </c>
      <c r="FE1166" s="53">
        <v>69.52467</v>
      </c>
      <c r="FF1166" s="53">
        <v>72.953649999999996</v>
      </c>
      <c r="FG1166" s="53">
        <v>76.739879999999999</v>
      </c>
      <c r="FH1166" s="53">
        <v>80.525530000000003</v>
      </c>
      <c r="FI1166" s="53">
        <v>84.120220000000003</v>
      </c>
      <c r="FJ1166" s="53">
        <v>87.620220000000003</v>
      </c>
      <c r="FK1166" s="53">
        <v>90.168000000000006</v>
      </c>
      <c r="FL1166" s="53">
        <v>92.215630000000004</v>
      </c>
      <c r="FM1166" s="53">
        <v>93.143900000000002</v>
      </c>
      <c r="FN1166" s="53">
        <v>92.953370000000007</v>
      </c>
      <c r="FO1166" s="53">
        <v>91.286929999999998</v>
      </c>
      <c r="FP1166" s="53">
        <v>87.786929999999998</v>
      </c>
      <c r="FQ1166" s="53">
        <v>83.00085</v>
      </c>
      <c r="FR1166" s="53">
        <v>79.214920000000006</v>
      </c>
      <c r="FS1166" s="53">
        <v>76.310180000000003</v>
      </c>
      <c r="FT1166" s="53">
        <v>74.286799999999999</v>
      </c>
      <c r="FU1166" s="53">
        <v>166.96770000000001</v>
      </c>
      <c r="FV1166" s="53">
        <v>4128.3609999999999</v>
      </c>
      <c r="FW1166" s="53">
        <v>138.7961</v>
      </c>
      <c r="FX1166" s="53">
        <v>1</v>
      </c>
    </row>
    <row r="1167" spans="1:180" x14ac:dyDescent="0.3">
      <c r="A1167" t="s">
        <v>174</v>
      </c>
      <c r="B1167" t="s">
        <v>253</v>
      </c>
      <c r="C1167" t="s">
        <v>0</v>
      </c>
      <c r="D1167" t="s">
        <v>227</v>
      </c>
      <c r="E1167" t="s">
        <v>190</v>
      </c>
      <c r="F1167" t="s">
        <v>236</v>
      </c>
      <c r="G1167" t="s">
        <v>243</v>
      </c>
      <c r="H1167" s="53">
        <v>97</v>
      </c>
      <c r="I1167" s="53">
        <v>1.5222045</v>
      </c>
      <c r="J1167" s="53">
        <v>1.5918669999999999</v>
      </c>
      <c r="K1167" s="53">
        <v>1.4106361000000001</v>
      </c>
      <c r="L1167" s="53">
        <v>1.5175863000000001</v>
      </c>
      <c r="M1167" s="53">
        <v>1.525099</v>
      </c>
      <c r="N1167" s="53">
        <v>1.4999217</v>
      </c>
      <c r="O1167" s="53">
        <v>1.5268847999999999</v>
      </c>
      <c r="P1167" s="53">
        <v>1.6988173</v>
      </c>
      <c r="Q1167" s="53">
        <v>1.5780726</v>
      </c>
      <c r="R1167" s="53">
        <v>1.7938491000000001</v>
      </c>
      <c r="S1167" s="53">
        <v>1.8537234</v>
      </c>
      <c r="T1167" s="53">
        <v>1.8850271999999999</v>
      </c>
      <c r="U1167" s="53">
        <v>1.9331944999999999</v>
      </c>
      <c r="V1167" s="53">
        <v>2.0226304000000002</v>
      </c>
      <c r="W1167" s="53">
        <v>1.9085623</v>
      </c>
      <c r="X1167" s="53">
        <v>2.0206914</v>
      </c>
      <c r="Y1167" s="53">
        <v>1.9898008</v>
      </c>
      <c r="Z1167" s="53">
        <v>2.063256</v>
      </c>
      <c r="AA1167" s="53">
        <v>1.9276034</v>
      </c>
      <c r="AB1167" s="53">
        <v>2.0181955999999999</v>
      </c>
      <c r="AC1167" s="53">
        <v>1.7136311</v>
      </c>
      <c r="AD1167" s="53">
        <v>1.6847726000000001</v>
      </c>
      <c r="AE1167" s="53">
        <v>1.6283981999999999</v>
      </c>
      <c r="AF1167" s="53">
        <v>1.5944676</v>
      </c>
      <c r="AG1167" s="53">
        <v>-0.27794049999999998</v>
      </c>
      <c r="AH1167" s="53">
        <v>-0.22647706000000001</v>
      </c>
      <c r="AI1167" s="53">
        <v>-0.33812415000000001</v>
      </c>
      <c r="AJ1167" s="53">
        <v>-0.27449825999999999</v>
      </c>
      <c r="AK1167" s="53">
        <v>-0.22185257999999999</v>
      </c>
      <c r="AL1167" s="53">
        <v>-0.24143591</v>
      </c>
      <c r="AM1167" s="53">
        <v>-0.26392788</v>
      </c>
      <c r="AN1167" s="53">
        <v>-0.23533218</v>
      </c>
      <c r="AO1167" s="53">
        <v>-0.40608729999999998</v>
      </c>
      <c r="AP1167" s="53">
        <v>-0.28214778000000001</v>
      </c>
      <c r="AQ1167" s="53">
        <v>-0.24190539</v>
      </c>
      <c r="AR1167" s="53">
        <v>-0.20925150000000001</v>
      </c>
      <c r="AS1167" s="53">
        <v>-0.20620425000000001</v>
      </c>
      <c r="AT1167" s="53">
        <v>-0.22800422000000001</v>
      </c>
      <c r="AU1167" s="53">
        <v>-0.31432462</v>
      </c>
      <c r="AV1167" s="53">
        <v>-0.25204033999999997</v>
      </c>
      <c r="AW1167" s="53">
        <v>-0.23971445</v>
      </c>
      <c r="AX1167" s="53">
        <v>0.10680272</v>
      </c>
      <c r="AY1167" s="53">
        <v>-1.7351709999999999E-2</v>
      </c>
      <c r="AZ1167" s="53">
        <v>0.14639114</v>
      </c>
      <c r="BA1167" s="53">
        <v>-0.14960417000000001</v>
      </c>
      <c r="BB1167" s="53">
        <v>-0.26968415000000001</v>
      </c>
      <c r="BC1167" s="53">
        <v>-0.29448075000000001</v>
      </c>
      <c r="BD1167" s="53">
        <v>-0.27713647000000002</v>
      </c>
      <c r="BE1167" s="53">
        <v>-0.13121121999999999</v>
      </c>
      <c r="BF1167" s="53">
        <v>-4.4721740000000003E-2</v>
      </c>
      <c r="BG1167" s="53">
        <v>-0.19381851</v>
      </c>
      <c r="BH1167" s="53">
        <v>-9.1829079999999993E-2</v>
      </c>
      <c r="BI1167" s="53">
        <v>-5.549337E-2</v>
      </c>
      <c r="BJ1167" s="53">
        <v>-8.0879510000000002E-2</v>
      </c>
      <c r="BK1167" s="53">
        <v>-0.11546211000000001</v>
      </c>
      <c r="BL1167" s="53">
        <v>-3.7398349999999997E-2</v>
      </c>
      <c r="BM1167" s="53">
        <v>-0.23076125</v>
      </c>
      <c r="BN1167" s="53">
        <v>-8.5386749999999997E-2</v>
      </c>
      <c r="BO1167" s="53">
        <v>-5.0324840000000003E-2</v>
      </c>
      <c r="BP1167" s="53">
        <v>-2.8949889999999999E-2</v>
      </c>
      <c r="BQ1167" s="53">
        <v>-3.018873E-2</v>
      </c>
      <c r="BR1167" s="53">
        <v>-1.7039479999999999E-2</v>
      </c>
      <c r="BS1167" s="53">
        <v>-0.13852347000000001</v>
      </c>
      <c r="BT1167" s="53">
        <v>-4.0448409999999997E-2</v>
      </c>
      <c r="BU1167" s="53">
        <v>-2.4792450000000001E-2</v>
      </c>
      <c r="BV1167" s="53">
        <v>0.30440859999999997</v>
      </c>
      <c r="BW1167" s="53">
        <v>0.18882757</v>
      </c>
      <c r="BX1167" s="53">
        <v>0.35345481000000001</v>
      </c>
      <c r="BY1167" s="53">
        <v>-5.2550699999999997E-3</v>
      </c>
      <c r="BZ1167" s="53">
        <v>-7.6488539999999994E-2</v>
      </c>
      <c r="CA1167" s="53">
        <v>-0.10005424</v>
      </c>
      <c r="CB1167" s="53">
        <v>-8.6568919999999994E-2</v>
      </c>
      <c r="CC1167" s="53">
        <v>-2.9586990000000001E-2</v>
      </c>
      <c r="CD1167" s="53">
        <v>8.116139E-2</v>
      </c>
      <c r="CE1167" s="53">
        <v>-9.3872929999999993E-2</v>
      </c>
      <c r="CF1167" s="53">
        <v>3.4687049999999997E-2</v>
      </c>
      <c r="CG1167" s="53">
        <v>5.9726500000000002E-2</v>
      </c>
      <c r="CH1167" s="53">
        <v>3.0321379999999998E-2</v>
      </c>
      <c r="CI1167" s="53">
        <v>-1.263511E-2</v>
      </c>
      <c r="CJ1167" s="53">
        <v>9.9690000000000001E-2</v>
      </c>
      <c r="CK1167" s="53">
        <v>-0.10933103</v>
      </c>
      <c r="CL1167" s="53">
        <v>5.0889330000000003E-2</v>
      </c>
      <c r="CM1167" s="53">
        <v>8.23633E-2</v>
      </c>
      <c r="CN1167" s="53">
        <v>9.5926460000000005E-2</v>
      </c>
      <c r="CO1167" s="53">
        <v>9.1719099999999998E-2</v>
      </c>
      <c r="CP1167" s="53">
        <v>0.12907402000000001</v>
      </c>
      <c r="CQ1167" s="53">
        <v>-1.6764149999999998E-2</v>
      </c>
      <c r="CR1167" s="53">
        <v>0.10609957</v>
      </c>
      <c r="CS1167" s="53">
        <v>0.12406184000000001</v>
      </c>
      <c r="CT1167" s="53">
        <v>0.44126988</v>
      </c>
      <c r="CU1167" s="53">
        <v>0.3316267</v>
      </c>
      <c r="CV1167" s="53">
        <v>0.49686649999999999</v>
      </c>
      <c r="CW1167" s="53">
        <v>9.4720700000000005E-2</v>
      </c>
      <c r="CX1167" s="53">
        <v>5.7318189999999998E-2</v>
      </c>
      <c r="CY1167" s="53">
        <v>3.4604900000000001E-2</v>
      </c>
      <c r="CZ1167" s="53">
        <v>4.5417560000000003E-2</v>
      </c>
      <c r="DA1167" s="53">
        <v>7.2037229999999994E-2</v>
      </c>
      <c r="DB1167" s="53">
        <v>0.20704455999999999</v>
      </c>
      <c r="DC1167" s="53">
        <v>6.0726900000000004E-3</v>
      </c>
      <c r="DD1167" s="53">
        <v>0.16120313999999999</v>
      </c>
      <c r="DE1167" s="53">
        <v>0.17494639000000001</v>
      </c>
      <c r="DF1167" s="53">
        <v>0.14152222</v>
      </c>
      <c r="DG1167" s="53">
        <v>9.0191859999999999E-2</v>
      </c>
      <c r="DH1167" s="53">
        <v>0.23677845</v>
      </c>
      <c r="DI1167" s="53">
        <v>1.2099210000000001E-2</v>
      </c>
      <c r="DJ1167" s="53">
        <v>0.18716548</v>
      </c>
      <c r="DK1167" s="53">
        <v>0.21505141999999999</v>
      </c>
      <c r="DL1167" s="53">
        <v>0.22080284999999999</v>
      </c>
      <c r="DM1167" s="53">
        <v>0.21362687999999999</v>
      </c>
      <c r="DN1167" s="53">
        <v>0.27518754000000001</v>
      </c>
      <c r="DO1167" s="53">
        <v>0.10499522</v>
      </c>
      <c r="DP1167" s="53">
        <v>0.25264745999999999</v>
      </c>
      <c r="DQ1167" s="53">
        <v>0.27291619</v>
      </c>
      <c r="DR1167" s="53">
        <v>0.57813106000000003</v>
      </c>
      <c r="DS1167" s="53">
        <v>0.47442583999999999</v>
      </c>
      <c r="DT1167" s="53">
        <v>0.64027818000000003</v>
      </c>
      <c r="DU1167" s="53">
        <v>0.19469645999999999</v>
      </c>
      <c r="DV1167" s="53">
        <v>0.19112492</v>
      </c>
      <c r="DW1167" s="53">
        <v>0.16926403000000001</v>
      </c>
      <c r="DX1167" s="53">
        <v>0.17740407999999999</v>
      </c>
      <c r="DY1167" s="53">
        <v>0.21876652999999999</v>
      </c>
      <c r="DZ1167" s="53">
        <v>0.38879976999999999</v>
      </c>
      <c r="EA1167" s="53">
        <v>0.15037832000000001</v>
      </c>
      <c r="EB1167" s="53">
        <v>0.34387236999999998</v>
      </c>
      <c r="EC1167" s="53">
        <v>0.34130556000000001</v>
      </c>
      <c r="ED1167" s="53">
        <v>0.30207866</v>
      </c>
      <c r="EE1167" s="53">
        <v>0.23865764</v>
      </c>
      <c r="EF1167" s="53">
        <v>0.43471229</v>
      </c>
      <c r="EG1167" s="53">
        <v>0.18742523999999999</v>
      </c>
      <c r="EH1167" s="53">
        <v>0.38392648000000001</v>
      </c>
      <c r="EI1167" s="53">
        <v>0.40663205000000002</v>
      </c>
      <c r="EJ1167" s="53">
        <v>0.40110451000000003</v>
      </c>
      <c r="EK1167" s="53">
        <v>0.3896424</v>
      </c>
      <c r="EL1167" s="53">
        <v>0.48615226</v>
      </c>
      <c r="EM1167" s="53">
        <v>0.28079638000000001</v>
      </c>
      <c r="EN1167" s="53">
        <v>0.46423947999999998</v>
      </c>
      <c r="EO1167" s="53">
        <v>0.48783811999999999</v>
      </c>
      <c r="EP1167" s="53">
        <v>0.77573703000000005</v>
      </c>
      <c r="EQ1167" s="53">
        <v>0.68060505999999998</v>
      </c>
      <c r="ER1167" s="53">
        <v>0.84734184999999995</v>
      </c>
      <c r="ES1167" s="53">
        <v>0.33904564999999998</v>
      </c>
      <c r="ET1167" s="53">
        <v>0.38432060000000001</v>
      </c>
      <c r="EU1167" s="53">
        <v>0.36369054000000001</v>
      </c>
      <c r="EV1167" s="53">
        <v>0.36797153999999999</v>
      </c>
      <c r="EW1167" s="53">
        <v>70.142859999999999</v>
      </c>
      <c r="EX1167" s="53">
        <v>68.690479999999994</v>
      </c>
      <c r="EY1167" s="53">
        <v>67.452380000000005</v>
      </c>
      <c r="EZ1167" s="53">
        <v>66.166659999999993</v>
      </c>
      <c r="FA1167" s="53">
        <v>65.142859999999999</v>
      </c>
      <c r="FB1167" s="53">
        <v>64.380949999999999</v>
      </c>
      <c r="FC1167" s="53">
        <v>63.714289999999998</v>
      </c>
      <c r="FD1167" s="53">
        <v>63.952379999999998</v>
      </c>
      <c r="FE1167" s="53">
        <v>66.833340000000007</v>
      </c>
      <c r="FF1167" s="53">
        <v>70.714290000000005</v>
      </c>
      <c r="FG1167" s="53">
        <v>74.595240000000004</v>
      </c>
      <c r="FH1167" s="53">
        <v>78.166659999999993</v>
      </c>
      <c r="FI1167" s="53">
        <v>81.261899999999997</v>
      </c>
      <c r="FJ1167" s="53">
        <v>84.119050000000001</v>
      </c>
      <c r="FK1167" s="53">
        <v>86.642859999999999</v>
      </c>
      <c r="FL1167" s="53">
        <v>88.285709999999995</v>
      </c>
      <c r="FM1167" s="53">
        <v>88.738100000000003</v>
      </c>
      <c r="FN1167" s="53">
        <v>87.785709999999995</v>
      </c>
      <c r="FO1167" s="53">
        <v>85.523809999999997</v>
      </c>
      <c r="FP1167" s="53">
        <v>81.190479999999994</v>
      </c>
      <c r="FQ1167" s="53">
        <v>76.857140000000001</v>
      </c>
      <c r="FR1167" s="53">
        <v>73.833340000000007</v>
      </c>
      <c r="FS1167" s="53">
        <v>72.119050000000001</v>
      </c>
      <c r="FT1167" s="53">
        <v>70.880949999999999</v>
      </c>
      <c r="FU1167" s="53">
        <v>167</v>
      </c>
      <c r="FV1167" s="53">
        <v>2635.299</v>
      </c>
      <c r="FW1167" s="53">
        <v>130.30930000000001</v>
      </c>
      <c r="FX1167" s="53">
        <v>1</v>
      </c>
    </row>
    <row r="1168" spans="1:180" x14ac:dyDescent="0.3">
      <c r="A1168" t="s">
        <v>174</v>
      </c>
      <c r="B1168" t="s">
        <v>253</v>
      </c>
      <c r="C1168" t="s">
        <v>0</v>
      </c>
      <c r="D1168" t="s">
        <v>248</v>
      </c>
      <c r="E1168" t="s">
        <v>189</v>
      </c>
      <c r="F1168" t="s">
        <v>236</v>
      </c>
      <c r="G1168" t="s">
        <v>243</v>
      </c>
      <c r="H1168" s="53">
        <v>97</v>
      </c>
      <c r="I1168" s="53">
        <v>2.0864029999999998</v>
      </c>
      <c r="J1168" s="53">
        <v>2.2013286999999999</v>
      </c>
      <c r="K1168" s="53">
        <v>2.0597737</v>
      </c>
      <c r="L1168" s="53">
        <v>2.0851130000000002</v>
      </c>
      <c r="M1168" s="53">
        <v>2.1287824</v>
      </c>
      <c r="N1168" s="53">
        <v>2.1985836000000001</v>
      </c>
      <c r="O1168" s="53">
        <v>2.0755672000000001</v>
      </c>
      <c r="P1168" s="53">
        <v>2.0760474000000002</v>
      </c>
      <c r="Q1168" s="53">
        <v>1.9969623000000001</v>
      </c>
      <c r="R1168" s="53">
        <v>2.1844652</v>
      </c>
      <c r="S1168" s="53">
        <v>2.1276901000000001</v>
      </c>
      <c r="T1168" s="53">
        <v>2.1667413999999998</v>
      </c>
      <c r="U1168" s="53">
        <v>2.0719189999999998</v>
      </c>
      <c r="V1168" s="53">
        <v>2.0910416000000001</v>
      </c>
      <c r="W1168" s="53">
        <v>2.0132010999999999</v>
      </c>
      <c r="X1168" s="53">
        <v>2.0248449000000002</v>
      </c>
      <c r="Y1168" s="53">
        <v>1.9080366</v>
      </c>
      <c r="Z1168" s="53">
        <v>1.9151787</v>
      </c>
      <c r="AA1168" s="53">
        <v>1.6818335</v>
      </c>
      <c r="AB1168" s="53">
        <v>1.8893282</v>
      </c>
      <c r="AC1168" s="53">
        <v>1.6793629000000001</v>
      </c>
      <c r="AD1168" s="53">
        <v>1.7571919</v>
      </c>
      <c r="AE1168" s="53">
        <v>1.6504337</v>
      </c>
      <c r="AF1168" s="53">
        <v>1.5810999999999999</v>
      </c>
      <c r="AG1168" s="53">
        <v>-0.27908771999999998</v>
      </c>
      <c r="AH1168" s="53">
        <v>-0.18192224000000001</v>
      </c>
      <c r="AI1168" s="53">
        <v>-0.23518077000000001</v>
      </c>
      <c r="AJ1168" s="53">
        <v>-0.23477782999999999</v>
      </c>
      <c r="AK1168" s="53">
        <v>-0.12986457000000001</v>
      </c>
      <c r="AL1168" s="53">
        <v>-3.7591720000000002E-2</v>
      </c>
      <c r="AM1168" s="53">
        <v>-0.20914674</v>
      </c>
      <c r="AN1168" s="53">
        <v>-0.22031667999999999</v>
      </c>
      <c r="AO1168" s="53">
        <v>-0.25919408999999999</v>
      </c>
      <c r="AP1168" s="53">
        <v>-5.4985649999999997E-2</v>
      </c>
      <c r="AQ1168" s="53">
        <v>-8.400183E-2</v>
      </c>
      <c r="AR1168" s="53">
        <v>-3.4338E-2</v>
      </c>
      <c r="AS1168" s="53">
        <v>-0.12841169999999999</v>
      </c>
      <c r="AT1168" s="53">
        <v>-0.23127312</v>
      </c>
      <c r="AU1168" s="53">
        <v>-0.27645553</v>
      </c>
      <c r="AV1168" s="53">
        <v>-0.29528206000000001</v>
      </c>
      <c r="AW1168" s="53">
        <v>-0.34309084000000001</v>
      </c>
      <c r="AX1168" s="53">
        <v>-5.5083840000000002E-2</v>
      </c>
      <c r="AY1168" s="53">
        <v>-0.26684408999999998</v>
      </c>
      <c r="AZ1168" s="53">
        <v>-8.1394159999999993E-2</v>
      </c>
      <c r="BA1168" s="53">
        <v>-0.31663138000000002</v>
      </c>
      <c r="BB1168" s="53">
        <v>-0.31941751000000002</v>
      </c>
      <c r="BC1168" s="53">
        <v>-0.36249568999999998</v>
      </c>
      <c r="BD1168" s="53">
        <v>-0.37011717999999999</v>
      </c>
      <c r="BE1168" s="53">
        <v>-0.10215730000000001</v>
      </c>
      <c r="BF1168" s="53">
        <v>2.7443470000000001E-2</v>
      </c>
      <c r="BG1168" s="53">
        <v>-6.7694850000000001E-2</v>
      </c>
      <c r="BH1168" s="53">
        <v>-3.4558819999999997E-2</v>
      </c>
      <c r="BI1168" s="53">
        <v>5.5025110000000002E-2</v>
      </c>
      <c r="BJ1168" s="53">
        <v>0.13758073000000001</v>
      </c>
      <c r="BK1168" s="53">
        <v>-4.2358659999999999E-2</v>
      </c>
      <c r="BL1168" s="53">
        <v>-6.8166499999999996E-3</v>
      </c>
      <c r="BM1168" s="53">
        <v>-8.4364900000000007E-2</v>
      </c>
      <c r="BN1168" s="53">
        <v>0.1251332</v>
      </c>
      <c r="BO1168" s="53">
        <v>9.8358870000000001E-2</v>
      </c>
      <c r="BP1168" s="53">
        <v>0.13731165000000001</v>
      </c>
      <c r="BQ1168" s="53">
        <v>3.671928E-2</v>
      </c>
      <c r="BR1168" s="53">
        <v>-2.936091E-2</v>
      </c>
      <c r="BS1168" s="53">
        <v>-0.10822406</v>
      </c>
      <c r="BT1168" s="53">
        <v>-0.10144773999999999</v>
      </c>
      <c r="BU1168" s="53">
        <v>-0.15715756</v>
      </c>
      <c r="BV1168" s="53">
        <v>0.13399658</v>
      </c>
      <c r="BW1168" s="53">
        <v>-8.4686579999999997E-2</v>
      </c>
      <c r="BX1168" s="53">
        <v>0.13028545</v>
      </c>
      <c r="BY1168" s="53">
        <v>-0.16221155000000001</v>
      </c>
      <c r="BZ1168" s="53">
        <v>-0.13072642000000001</v>
      </c>
      <c r="CA1168" s="53">
        <v>-0.18112267000000001</v>
      </c>
      <c r="CB1168" s="53">
        <v>-0.19151320999999999</v>
      </c>
      <c r="CC1168" s="53">
        <v>2.0384090000000001E-2</v>
      </c>
      <c r="CD1168" s="53">
        <v>0.17244951</v>
      </c>
      <c r="CE1168" s="53">
        <v>4.830537E-2</v>
      </c>
      <c r="CF1168" s="53">
        <v>0.10411223</v>
      </c>
      <c r="CG1168" s="53">
        <v>0.18307915999999999</v>
      </c>
      <c r="CH1168" s="53">
        <v>0.25890464000000002</v>
      </c>
      <c r="CI1168" s="53">
        <v>7.3158249999999994E-2</v>
      </c>
      <c r="CJ1168" s="53">
        <v>0.14105284000000001</v>
      </c>
      <c r="CK1168" s="53">
        <v>3.6721280000000002E-2</v>
      </c>
      <c r="CL1168" s="53">
        <v>0.24988295999999999</v>
      </c>
      <c r="CM1168" s="53">
        <v>0.22466131</v>
      </c>
      <c r="CN1168" s="53">
        <v>0.25619562000000001</v>
      </c>
      <c r="CO1168" s="53">
        <v>0.15108846000000001</v>
      </c>
      <c r="CP1168" s="53">
        <v>0.11048289999999999</v>
      </c>
      <c r="CQ1168" s="53">
        <v>8.2925900000000007E-3</v>
      </c>
      <c r="CR1168" s="53">
        <v>3.280127E-2</v>
      </c>
      <c r="CS1168" s="53">
        <v>-2.8380720000000002E-2</v>
      </c>
      <c r="CT1168" s="53">
        <v>0.26495307000000001</v>
      </c>
      <c r="CU1168" s="53">
        <v>4.1475169999999999E-2</v>
      </c>
      <c r="CV1168" s="53">
        <v>0.27689416</v>
      </c>
      <c r="CW1168" s="53">
        <v>-5.5260860000000002E-2</v>
      </c>
      <c r="CX1168" s="53">
        <v>-3.9459999999999998E-5</v>
      </c>
      <c r="CY1168" s="53">
        <v>-5.5504280000000003E-2</v>
      </c>
      <c r="CZ1168" s="53">
        <v>-6.7812579999999997E-2</v>
      </c>
      <c r="DA1168" s="53">
        <v>0.14292552</v>
      </c>
      <c r="DB1168" s="53">
        <v>0.31745549000000001</v>
      </c>
      <c r="DC1168" s="53">
        <v>0.16430558000000001</v>
      </c>
      <c r="DD1168" s="53">
        <v>0.24278333999999999</v>
      </c>
      <c r="DE1168" s="53">
        <v>0.31113321999999999</v>
      </c>
      <c r="DF1168" s="53">
        <v>0.38022855</v>
      </c>
      <c r="DG1168" s="53">
        <v>0.18867518</v>
      </c>
      <c r="DH1168" s="53">
        <v>0.28892225999999999</v>
      </c>
      <c r="DI1168" s="53">
        <v>0.15780746000000001</v>
      </c>
      <c r="DJ1168" s="53">
        <v>0.37463271999999997</v>
      </c>
      <c r="DK1168" s="53">
        <v>0.35096375000000002</v>
      </c>
      <c r="DL1168" s="53">
        <v>0.37507970000000002</v>
      </c>
      <c r="DM1168" s="53">
        <v>0.26545766999999998</v>
      </c>
      <c r="DN1168" s="53">
        <v>0.25032663999999999</v>
      </c>
      <c r="DO1168" s="53">
        <v>0.12480922</v>
      </c>
      <c r="DP1168" s="53">
        <v>0.16705030000000001</v>
      </c>
      <c r="DQ1168" s="53">
        <v>0.10039616</v>
      </c>
      <c r="DR1168" s="53">
        <v>0.39590956999999999</v>
      </c>
      <c r="DS1168" s="53">
        <v>0.16763695000000001</v>
      </c>
      <c r="DT1168" s="53">
        <v>0.42350286999999998</v>
      </c>
      <c r="DU1168" s="53">
        <v>5.1689819999999997E-2</v>
      </c>
      <c r="DV1168" s="53">
        <v>0.13064745999999999</v>
      </c>
      <c r="DW1168" s="53">
        <v>7.0114099999999999E-2</v>
      </c>
      <c r="DX1168" s="53">
        <v>5.5888E-2</v>
      </c>
      <c r="DY1168" s="53">
        <v>0.31985585</v>
      </c>
      <c r="DZ1168" s="53">
        <v>0.52682116000000001</v>
      </c>
      <c r="EA1168" s="53">
        <v>0.33179151000000001</v>
      </c>
      <c r="EB1168" s="53">
        <v>0.44300239000000002</v>
      </c>
      <c r="EC1168" s="53">
        <v>0.49602288999999999</v>
      </c>
      <c r="ED1168" s="53">
        <v>0.55540095</v>
      </c>
      <c r="EE1168" s="53">
        <v>0.35546328999999999</v>
      </c>
      <c r="EF1168" s="53">
        <v>0.50242226999999995</v>
      </c>
      <c r="EG1168" s="53">
        <v>0.33263667000000002</v>
      </c>
      <c r="EH1168" s="53">
        <v>0.55475163000000005</v>
      </c>
      <c r="EI1168" s="53">
        <v>0.53332433000000001</v>
      </c>
      <c r="EJ1168" s="53">
        <v>0.54672935</v>
      </c>
      <c r="EK1168" s="53">
        <v>0.43058871999999998</v>
      </c>
      <c r="EL1168" s="53">
        <v>0.45223882999999998</v>
      </c>
      <c r="EM1168" s="53">
        <v>0.29304068999999999</v>
      </c>
      <c r="EN1168" s="53">
        <v>0.36088461999999999</v>
      </c>
      <c r="EO1168" s="53">
        <v>0.28632944999999999</v>
      </c>
      <c r="EP1168" s="53">
        <v>0.58498992999999999</v>
      </c>
      <c r="EQ1168" s="53">
        <v>0.34979441999999999</v>
      </c>
      <c r="ER1168" s="53">
        <v>0.63518258000000005</v>
      </c>
      <c r="ES1168" s="53">
        <v>0.20610957999999999</v>
      </c>
      <c r="ET1168" s="53">
        <v>0.31933865</v>
      </c>
      <c r="EU1168" s="53">
        <v>0.25148704999999999</v>
      </c>
      <c r="EV1168" s="53">
        <v>0.23449196999999999</v>
      </c>
      <c r="EW1168" s="53">
        <v>73.388890000000004</v>
      </c>
      <c r="EX1168" s="53">
        <v>71.722219999999993</v>
      </c>
      <c r="EY1168" s="53">
        <v>70.166659999999993</v>
      </c>
      <c r="EZ1168" s="53">
        <v>68.722219999999993</v>
      </c>
      <c r="FA1168" s="53">
        <v>67.94444</v>
      </c>
      <c r="FB1168" s="53">
        <v>67.05556</v>
      </c>
      <c r="FC1168" s="53">
        <v>66.333340000000007</v>
      </c>
      <c r="FD1168" s="53">
        <v>66.722219999999993</v>
      </c>
      <c r="FE1168" s="53">
        <v>69.388890000000004</v>
      </c>
      <c r="FF1168" s="53">
        <v>72.777780000000007</v>
      </c>
      <c r="FG1168" s="53">
        <v>76.722219999999993</v>
      </c>
      <c r="FH1168" s="53">
        <v>80.5</v>
      </c>
      <c r="FI1168" s="53">
        <v>84.111109999999996</v>
      </c>
      <c r="FJ1168" s="53">
        <v>87.111109999999996</v>
      </c>
      <c r="FK1168" s="53">
        <v>89.611109999999996</v>
      </c>
      <c r="FL1168" s="53">
        <v>91.777780000000007</v>
      </c>
      <c r="FM1168" s="53">
        <v>92.333340000000007</v>
      </c>
      <c r="FN1168" s="53">
        <v>91.166659999999993</v>
      </c>
      <c r="FO1168" s="53">
        <v>89.5</v>
      </c>
      <c r="FP1168" s="53">
        <v>85.833340000000007</v>
      </c>
      <c r="FQ1168" s="53">
        <v>81.55556</v>
      </c>
      <c r="FR1168" s="53">
        <v>78.05556</v>
      </c>
      <c r="FS1168" s="53">
        <v>75.666659999999993</v>
      </c>
      <c r="FT1168" s="53">
        <v>74</v>
      </c>
      <c r="FU1168" s="53">
        <v>166.96770000000001</v>
      </c>
      <c r="FV1168" s="53">
        <v>3294.7779999999998</v>
      </c>
      <c r="FW1168" s="53">
        <v>135.01490000000001</v>
      </c>
      <c r="FX1168" s="53">
        <v>1</v>
      </c>
    </row>
    <row r="1169" spans="1:180" x14ac:dyDescent="0.3">
      <c r="A1169" t="s">
        <v>174</v>
      </c>
      <c r="B1169" t="s">
        <v>253</v>
      </c>
      <c r="C1169" t="s">
        <v>0</v>
      </c>
      <c r="D1169" t="s">
        <v>248</v>
      </c>
      <c r="E1169" t="s">
        <v>188</v>
      </c>
      <c r="F1169" t="s">
        <v>236</v>
      </c>
      <c r="G1169" t="s">
        <v>243</v>
      </c>
      <c r="H1169" s="53">
        <v>97</v>
      </c>
      <c r="I1169" s="53">
        <v>2.4544705000000002</v>
      </c>
      <c r="J1169" s="53">
        <v>2.5469822999999998</v>
      </c>
      <c r="K1169" s="53">
        <v>2.3868480000000001</v>
      </c>
      <c r="L1169" s="53">
        <v>2.4604670999999998</v>
      </c>
      <c r="M1169" s="53">
        <v>2.4229310000000002</v>
      </c>
      <c r="N1169" s="53">
        <v>2.5490018999999999</v>
      </c>
      <c r="O1169" s="53">
        <v>2.4879511000000001</v>
      </c>
      <c r="P1169" s="53">
        <v>2.5876747999999998</v>
      </c>
      <c r="Q1169" s="53">
        <v>2.5719482</v>
      </c>
      <c r="R1169" s="53">
        <v>2.772907</v>
      </c>
      <c r="S1169" s="53">
        <v>2.7354300999999999</v>
      </c>
      <c r="T1169" s="53">
        <v>2.6954582999999999</v>
      </c>
      <c r="U1169" s="53">
        <v>2.6566049999999999</v>
      </c>
      <c r="V1169" s="53">
        <v>2.7031581999999998</v>
      </c>
      <c r="W1169" s="53">
        <v>2.6765278000000001</v>
      </c>
      <c r="X1169" s="53">
        <v>2.6775647</v>
      </c>
      <c r="Y1169" s="53">
        <v>2.6450173000000001</v>
      </c>
      <c r="Z1169" s="53">
        <v>2.6507656000000002</v>
      </c>
      <c r="AA1169" s="53">
        <v>2.4064787999999999</v>
      </c>
      <c r="AB1169" s="53">
        <v>2.4732934000000002</v>
      </c>
      <c r="AC1169" s="53">
        <v>2.2975477999999998</v>
      </c>
      <c r="AD1169" s="53">
        <v>2.4353877000000002</v>
      </c>
      <c r="AE1169" s="53">
        <v>2.3218502000000001</v>
      </c>
      <c r="AF1169" s="53">
        <v>2.2365629999999999</v>
      </c>
      <c r="AG1169" s="53">
        <v>-0.42545936000000001</v>
      </c>
      <c r="AH1169" s="53">
        <v>-0.29571312999999999</v>
      </c>
      <c r="AI1169" s="53">
        <v>-0.42910123</v>
      </c>
      <c r="AJ1169" s="53">
        <v>-0.32356289999999999</v>
      </c>
      <c r="AK1169" s="53">
        <v>-0.33543055999999999</v>
      </c>
      <c r="AL1169" s="53">
        <v>-0.18500596999999999</v>
      </c>
      <c r="AM1169" s="53">
        <v>-0.23294579000000001</v>
      </c>
      <c r="AN1169" s="53">
        <v>-0.21419258999999999</v>
      </c>
      <c r="AO1169" s="53">
        <v>-0.21614829999999999</v>
      </c>
      <c r="AP1169" s="53">
        <v>-1.5923050000000001E-2</v>
      </c>
      <c r="AQ1169" s="53">
        <v>-3.799719E-2</v>
      </c>
      <c r="AR1169" s="53">
        <v>-5.0298719999999998E-2</v>
      </c>
      <c r="AS1169" s="53">
        <v>-4.6283739999999997E-2</v>
      </c>
      <c r="AT1169" s="53">
        <v>-5.0135270000000003E-2</v>
      </c>
      <c r="AU1169" s="53">
        <v>-9.9751699999999999E-2</v>
      </c>
      <c r="AV1169" s="53">
        <v>-9.4174049999999995E-2</v>
      </c>
      <c r="AW1169" s="53">
        <v>-2.1268519999999999E-2</v>
      </c>
      <c r="AX1169" s="53">
        <v>0.30315575</v>
      </c>
      <c r="AY1169" s="53">
        <v>7.2565779999999996E-2</v>
      </c>
      <c r="AZ1169" s="53">
        <v>0.17668812</v>
      </c>
      <c r="BA1169" s="53">
        <v>-0.12740716999999999</v>
      </c>
      <c r="BB1169" s="53">
        <v>-4.4844059999999998E-2</v>
      </c>
      <c r="BC1169" s="53">
        <v>-7.9479859999999999E-2</v>
      </c>
      <c r="BD1169" s="53">
        <v>-0.12830287000000001</v>
      </c>
      <c r="BE1169" s="53">
        <v>-0.23941986000000001</v>
      </c>
      <c r="BF1169" s="53">
        <v>-0.10565997000000001</v>
      </c>
      <c r="BG1169" s="53">
        <v>-0.23525331999999999</v>
      </c>
      <c r="BH1169" s="53">
        <v>-0.13178477999999999</v>
      </c>
      <c r="BI1169" s="53">
        <v>-0.14112161000000001</v>
      </c>
      <c r="BJ1169" s="53">
        <v>4.5153000000000001E-4</v>
      </c>
      <c r="BK1169" s="53">
        <v>-5.8205739999999999E-2</v>
      </c>
      <c r="BL1169" s="53">
        <v>-9.3586699999999995E-3</v>
      </c>
      <c r="BM1169" s="53">
        <v>-2.820216E-2</v>
      </c>
      <c r="BN1169" s="53">
        <v>0.17252255</v>
      </c>
      <c r="BO1169" s="53">
        <v>0.1457263</v>
      </c>
      <c r="BP1169" s="53">
        <v>0.13558243</v>
      </c>
      <c r="BQ1169" s="53">
        <v>0.13292696000000001</v>
      </c>
      <c r="BR1169" s="53">
        <v>0.1267953</v>
      </c>
      <c r="BS1169" s="53">
        <v>7.8328499999999995E-2</v>
      </c>
      <c r="BT1169" s="53">
        <v>9.6694719999999998E-2</v>
      </c>
      <c r="BU1169" s="53">
        <v>0.1682853</v>
      </c>
      <c r="BV1169" s="53">
        <v>0.51189315000000002</v>
      </c>
      <c r="BW1169" s="53">
        <v>0.30281789999999997</v>
      </c>
      <c r="BX1169" s="53">
        <v>0.40503727</v>
      </c>
      <c r="BY1169" s="53">
        <v>6.5236390000000005E-2</v>
      </c>
      <c r="BZ1169" s="53">
        <v>0.14868935999999999</v>
      </c>
      <c r="CA1169" s="53">
        <v>0.10019082</v>
      </c>
      <c r="CB1169" s="53">
        <v>4.6479989999999999E-2</v>
      </c>
      <c r="CC1169" s="53">
        <v>-0.11056943</v>
      </c>
      <c r="CD1169" s="53">
        <v>2.5970210000000001E-2</v>
      </c>
      <c r="CE1169" s="53">
        <v>-0.10099495</v>
      </c>
      <c r="CF1169" s="53">
        <v>1.04021E-3</v>
      </c>
      <c r="CG1169" s="53">
        <v>-6.5438900000000001E-3</v>
      </c>
      <c r="CH1169" s="53">
        <v>0.12889883999999999</v>
      </c>
      <c r="CI1169" s="53">
        <v>6.2818659999999998E-2</v>
      </c>
      <c r="CJ1169" s="53">
        <v>0.13250869000000001</v>
      </c>
      <c r="CK1169" s="53">
        <v>0.10196872999999999</v>
      </c>
      <c r="CL1169" s="53">
        <v>0.30303944999999999</v>
      </c>
      <c r="CM1169" s="53">
        <v>0.27297264999999998</v>
      </c>
      <c r="CN1169" s="53">
        <v>0.26432316</v>
      </c>
      <c r="CO1169" s="53">
        <v>0.25704777000000001</v>
      </c>
      <c r="CP1169" s="53">
        <v>0.24933685</v>
      </c>
      <c r="CQ1169" s="53">
        <v>0.20166629999999999</v>
      </c>
      <c r="CR1169" s="53">
        <v>0.22888982999999999</v>
      </c>
      <c r="CS1169" s="53">
        <v>0.29956976000000002</v>
      </c>
      <c r="CT1169" s="53">
        <v>0.65646408999999994</v>
      </c>
      <c r="CU1169" s="53">
        <v>0.46228967999999998</v>
      </c>
      <c r="CV1169" s="53">
        <v>0.56319112000000005</v>
      </c>
      <c r="CW1169" s="53">
        <v>0.19866075</v>
      </c>
      <c r="CX1169" s="53">
        <v>0.28273007</v>
      </c>
      <c r="CY1169" s="53">
        <v>0.22463026999999999</v>
      </c>
      <c r="CZ1169" s="53">
        <v>0.16753403</v>
      </c>
      <c r="DA1169" s="53">
        <v>1.8280930000000001E-2</v>
      </c>
      <c r="DB1169" s="53">
        <v>0.15760035999999999</v>
      </c>
      <c r="DC1169" s="53">
        <v>3.3263460000000002E-2</v>
      </c>
      <c r="DD1169" s="53">
        <v>0.13386513999999999</v>
      </c>
      <c r="DE1169" s="53">
        <v>0.12803389000000001</v>
      </c>
      <c r="DF1169" s="53">
        <v>0.25734614</v>
      </c>
      <c r="DG1169" s="53">
        <v>0.18384302999999999</v>
      </c>
      <c r="DH1169" s="53">
        <v>0.27437603999999999</v>
      </c>
      <c r="DI1169" s="53">
        <v>0.23213961999999999</v>
      </c>
      <c r="DJ1169" s="53">
        <v>0.43355623999999998</v>
      </c>
      <c r="DK1169" s="53">
        <v>0.40021889999999999</v>
      </c>
      <c r="DL1169" s="53">
        <v>0.39306389000000003</v>
      </c>
      <c r="DM1169" s="53">
        <v>0.38116857999999998</v>
      </c>
      <c r="DN1169" s="53">
        <v>0.37187840999999999</v>
      </c>
      <c r="DO1169" s="53">
        <v>0.32500413</v>
      </c>
      <c r="DP1169" s="53">
        <v>0.36108501999999998</v>
      </c>
      <c r="DQ1169" s="53">
        <v>0.43085411000000001</v>
      </c>
      <c r="DR1169" s="53">
        <v>0.80103491999999998</v>
      </c>
      <c r="DS1169" s="53">
        <v>0.62176165999999999</v>
      </c>
      <c r="DT1169" s="53">
        <v>0.72134505999999998</v>
      </c>
      <c r="DU1169" s="53">
        <v>0.33208503</v>
      </c>
      <c r="DV1169" s="53">
        <v>0.41677078000000001</v>
      </c>
      <c r="DW1169" s="53">
        <v>0.34906963000000002</v>
      </c>
      <c r="DX1169" s="53">
        <v>0.28858809000000002</v>
      </c>
      <c r="DY1169" s="53">
        <v>0.20432041000000001</v>
      </c>
      <c r="DZ1169" s="53">
        <v>0.34765352999999999</v>
      </c>
      <c r="EA1169" s="53">
        <v>0.22711133999999999</v>
      </c>
      <c r="EB1169" s="53">
        <v>0.32564335999999999</v>
      </c>
      <c r="EC1169" s="53">
        <v>0.32234274000000002</v>
      </c>
      <c r="ED1169" s="53">
        <v>0.44280364</v>
      </c>
      <c r="EE1169" s="53">
        <v>0.35858309999999999</v>
      </c>
      <c r="EF1169" s="53">
        <v>0.47921006999999999</v>
      </c>
      <c r="EG1169" s="53">
        <v>0.42008575999999997</v>
      </c>
      <c r="EH1169" s="53">
        <v>0.62200182999999998</v>
      </c>
      <c r="EI1169" s="53">
        <v>0.58394243000000001</v>
      </c>
      <c r="EJ1169" s="53">
        <v>0.57894498999999999</v>
      </c>
      <c r="EK1169" s="53">
        <v>0.56037928000000004</v>
      </c>
      <c r="EL1169" s="53">
        <v>0.54880901999999998</v>
      </c>
      <c r="EM1169" s="53">
        <v>0.50308428999999999</v>
      </c>
      <c r="EN1169" s="53">
        <v>0.55195377000000001</v>
      </c>
      <c r="EO1169" s="53">
        <v>0.62040793000000005</v>
      </c>
      <c r="EP1169" s="53">
        <v>1.0097719000000001</v>
      </c>
      <c r="EQ1169" s="53">
        <v>0.85201366000000001</v>
      </c>
      <c r="ER1169" s="53">
        <v>0.94969420999999998</v>
      </c>
      <c r="ES1169" s="53">
        <v>0.52472867999999995</v>
      </c>
      <c r="ET1169" s="53">
        <v>0.61030421000000001</v>
      </c>
      <c r="EU1169" s="53">
        <v>0.5287404</v>
      </c>
      <c r="EV1169" s="53">
        <v>0.46337094000000001</v>
      </c>
      <c r="EW1169" s="53">
        <v>75.8</v>
      </c>
      <c r="EX1169" s="53">
        <v>73.599999999999994</v>
      </c>
      <c r="EY1169" s="53">
        <v>71.25</v>
      </c>
      <c r="EZ1169" s="53">
        <v>69.2</v>
      </c>
      <c r="FA1169" s="53">
        <v>67.95</v>
      </c>
      <c r="FB1169" s="53">
        <v>66.650000000000006</v>
      </c>
      <c r="FC1169" s="53">
        <v>65.900000000000006</v>
      </c>
      <c r="FD1169" s="53">
        <v>67.3</v>
      </c>
      <c r="FE1169" s="53">
        <v>70.650000000000006</v>
      </c>
      <c r="FF1169" s="53">
        <v>74.3</v>
      </c>
      <c r="FG1169" s="53">
        <v>78.349999999999994</v>
      </c>
      <c r="FH1169" s="53">
        <v>82.2</v>
      </c>
      <c r="FI1169" s="53">
        <v>86.1</v>
      </c>
      <c r="FJ1169" s="53">
        <v>89.4</v>
      </c>
      <c r="FK1169" s="53">
        <v>92.25</v>
      </c>
      <c r="FL1169" s="53">
        <v>93.8</v>
      </c>
      <c r="FM1169" s="53">
        <v>94.2</v>
      </c>
      <c r="FN1169" s="53">
        <v>93.75</v>
      </c>
      <c r="FO1169" s="53">
        <v>91.75</v>
      </c>
      <c r="FP1169" s="53">
        <v>88.4</v>
      </c>
      <c r="FQ1169" s="53">
        <v>83.95</v>
      </c>
      <c r="FR1169" s="53">
        <v>80.150000000000006</v>
      </c>
      <c r="FS1169" s="53">
        <v>77.599999999999994</v>
      </c>
      <c r="FT1169" s="53">
        <v>75.75</v>
      </c>
      <c r="FU1169" s="53">
        <v>166.96770000000001</v>
      </c>
      <c r="FV1169" s="53">
        <v>4128.3609999999999</v>
      </c>
      <c r="FW1169" s="53">
        <v>138.7961</v>
      </c>
      <c r="FX1169" s="53">
        <v>1</v>
      </c>
    </row>
    <row r="1170" spans="1:180" x14ac:dyDescent="0.3">
      <c r="A1170" t="s">
        <v>174</v>
      </c>
      <c r="B1170" t="s">
        <v>254</v>
      </c>
      <c r="C1170" t="s">
        <v>0</v>
      </c>
      <c r="D1170" t="s">
        <v>227</v>
      </c>
      <c r="E1170" t="s">
        <v>187</v>
      </c>
      <c r="F1170" t="s">
        <v>241</v>
      </c>
      <c r="G1170" t="s">
        <v>244</v>
      </c>
      <c r="H1170" s="53">
        <v>244</v>
      </c>
      <c r="I1170" s="53">
        <v>44.877454999999998</v>
      </c>
      <c r="J1170" s="53">
        <v>44.453921000000001</v>
      </c>
      <c r="K1170" s="53">
        <v>43.271106000000003</v>
      </c>
      <c r="L1170" s="53">
        <v>43.195466000000003</v>
      </c>
      <c r="M1170" s="53">
        <v>43.171602999999998</v>
      </c>
      <c r="N1170" s="53">
        <v>45.347766</v>
      </c>
      <c r="O1170" s="53">
        <v>48.236750000000001</v>
      </c>
      <c r="P1170" s="53">
        <v>51.958725999999999</v>
      </c>
      <c r="Q1170" s="53">
        <v>54.021380000000001</v>
      </c>
      <c r="R1170" s="53">
        <v>54.891947999999999</v>
      </c>
      <c r="S1170" s="53">
        <v>56.346699999999998</v>
      </c>
      <c r="T1170" s="53">
        <v>56.513914</v>
      </c>
      <c r="U1170" s="53">
        <v>56.354801000000002</v>
      </c>
      <c r="V1170" s="53">
        <v>57.091070999999999</v>
      </c>
      <c r="W1170" s="53">
        <v>56.422536000000001</v>
      </c>
      <c r="X1170" s="53">
        <v>54.385258</v>
      </c>
      <c r="Y1170" s="53">
        <v>52.670352000000001</v>
      </c>
      <c r="Z1170" s="53">
        <v>51.318739000000001</v>
      </c>
      <c r="AA1170" s="53">
        <v>50.569682999999998</v>
      </c>
      <c r="AB1170" s="53">
        <v>50.072947999999997</v>
      </c>
      <c r="AC1170" s="53">
        <v>50.211686</v>
      </c>
      <c r="AD1170" s="53">
        <v>49.748452</v>
      </c>
      <c r="AE1170" s="53">
        <v>48.774307</v>
      </c>
      <c r="AF1170" s="53">
        <v>48.166991000000003</v>
      </c>
      <c r="AG1170" s="53">
        <v>-4.2799185</v>
      </c>
      <c r="AH1170" s="53">
        <v>-4.1721950000000003</v>
      </c>
      <c r="AI1170" s="53">
        <v>-4.8550826999999996</v>
      </c>
      <c r="AJ1170" s="53">
        <v>-4.4110709999999997</v>
      </c>
      <c r="AK1170" s="53">
        <v>-4.3587939999999996</v>
      </c>
      <c r="AL1170" s="53">
        <v>-3.8565200000000002</v>
      </c>
      <c r="AM1170" s="53">
        <v>-4.4486347999999998</v>
      </c>
      <c r="AN1170" s="53">
        <v>-4.6778849999999998</v>
      </c>
      <c r="AO1170" s="53">
        <v>-4.5637442999999998</v>
      </c>
      <c r="AP1170" s="53">
        <v>-4.9551129999999999</v>
      </c>
      <c r="AQ1170" s="53">
        <v>-4.5614922</v>
      </c>
      <c r="AR1170" s="53">
        <v>-4.7500065999999999</v>
      </c>
      <c r="AS1170" s="53">
        <v>-4.8094863999999999</v>
      </c>
      <c r="AT1170" s="53">
        <v>-3.9099585000000001</v>
      </c>
      <c r="AU1170" s="53">
        <v>-4.1463554</v>
      </c>
      <c r="AV1170" s="53">
        <v>-4.5860386000000002</v>
      </c>
      <c r="AW1170" s="53">
        <v>-5.3539406999999999</v>
      </c>
      <c r="AX1170" s="53">
        <v>-5.4613567999999999</v>
      </c>
      <c r="AY1170" s="53">
        <v>-5.5103203000000001</v>
      </c>
      <c r="AZ1170" s="53">
        <v>-5.1912878999999998</v>
      </c>
      <c r="BA1170" s="53">
        <v>-4.4142992000000003</v>
      </c>
      <c r="BB1170" s="53">
        <v>-4.1230875999999999</v>
      </c>
      <c r="BC1170" s="53">
        <v>-4.3292383000000001</v>
      </c>
      <c r="BD1170" s="53">
        <v>-4.4321355999999996</v>
      </c>
      <c r="BE1170" s="53">
        <v>-0.65155076000000001</v>
      </c>
      <c r="BF1170" s="53">
        <v>-0.53788603999999995</v>
      </c>
      <c r="BG1170" s="53">
        <v>-1.1545565</v>
      </c>
      <c r="BH1170" s="53">
        <v>-0.81112821999999996</v>
      </c>
      <c r="BI1170" s="53">
        <v>-0.7511196</v>
      </c>
      <c r="BJ1170" s="53">
        <v>-7.4011519999999997E-2</v>
      </c>
      <c r="BK1170" s="53">
        <v>-0.65339491000000005</v>
      </c>
      <c r="BL1170" s="53">
        <v>-0.74817696</v>
      </c>
      <c r="BM1170" s="53">
        <v>-0.61324007999999997</v>
      </c>
      <c r="BN1170" s="53">
        <v>-1.0722487000000001</v>
      </c>
      <c r="BO1170" s="53">
        <v>-0.68490019000000002</v>
      </c>
      <c r="BP1170" s="53">
        <v>-0.78682070000000004</v>
      </c>
      <c r="BQ1170" s="53">
        <v>-0.82245617000000004</v>
      </c>
      <c r="BR1170" s="53">
        <v>6.4132839999999997E-2</v>
      </c>
      <c r="BS1170" s="53">
        <v>-9.9706939999999994E-2</v>
      </c>
      <c r="BT1170" s="53">
        <v>-0.59200573000000001</v>
      </c>
      <c r="BU1170" s="53">
        <v>-1.305593</v>
      </c>
      <c r="BV1170" s="53">
        <v>-1.4130665</v>
      </c>
      <c r="BW1170" s="53">
        <v>-1.4561473</v>
      </c>
      <c r="BX1170" s="53">
        <v>-1.1516861</v>
      </c>
      <c r="BY1170" s="53">
        <v>-0.52770466000000005</v>
      </c>
      <c r="BZ1170" s="53">
        <v>-0.35748025</v>
      </c>
      <c r="CA1170" s="53">
        <v>-0.58893108999999999</v>
      </c>
      <c r="CB1170" s="53">
        <v>-0.63541333</v>
      </c>
      <c r="CC1170" s="53">
        <v>1.8614459999999999</v>
      </c>
      <c r="CD1170" s="53">
        <v>1.9792247999999999</v>
      </c>
      <c r="CE1170" s="53">
        <v>1.408417</v>
      </c>
      <c r="CF1170" s="53">
        <v>1.6821807</v>
      </c>
      <c r="CG1170" s="53">
        <v>1.7475445999999999</v>
      </c>
      <c r="CH1170" s="53">
        <v>2.5457423000000001</v>
      </c>
      <c r="CI1170" s="53">
        <v>1.9751763</v>
      </c>
      <c r="CJ1170" s="53">
        <v>1.9735275999999999</v>
      </c>
      <c r="CK1170" s="53">
        <v>2.1228671000000001</v>
      </c>
      <c r="CL1170" s="53">
        <v>1.6170107</v>
      </c>
      <c r="CM1170" s="53">
        <v>2.0000154999999999</v>
      </c>
      <c r="CN1170" s="53">
        <v>1.9580694999999999</v>
      </c>
      <c r="CO1170" s="53">
        <v>1.9389489</v>
      </c>
      <c r="CP1170" s="53">
        <v>2.8165773999999999</v>
      </c>
      <c r="CQ1170" s="53">
        <v>2.7029904999999999</v>
      </c>
      <c r="CR1170" s="53">
        <v>2.1742485999999999</v>
      </c>
      <c r="CS1170" s="53">
        <v>1.4982812999999999</v>
      </c>
      <c r="CT1170" s="53">
        <v>1.3907666000000001</v>
      </c>
      <c r="CU1170" s="53">
        <v>1.3517604999999999</v>
      </c>
      <c r="CV1170" s="53">
        <v>1.6461296999999999</v>
      </c>
      <c r="CW1170" s="53">
        <v>2.1641395000000001</v>
      </c>
      <c r="CX1170" s="53">
        <v>2.2505685999999998</v>
      </c>
      <c r="CY1170" s="53">
        <v>2.0015936999999999</v>
      </c>
      <c r="CZ1170" s="53">
        <v>1.9941854000000001</v>
      </c>
      <c r="DA1170" s="53">
        <v>4.3744417000000002</v>
      </c>
      <c r="DB1170" s="53">
        <v>4.4963344000000003</v>
      </c>
      <c r="DC1170" s="53">
        <v>3.9713904000000002</v>
      </c>
      <c r="DD1170" s="53">
        <v>4.1754889999999998</v>
      </c>
      <c r="DE1170" s="53">
        <v>4.2462099999999996</v>
      </c>
      <c r="DF1170" s="53">
        <v>5.1654970999999996</v>
      </c>
      <c r="DG1170" s="53">
        <v>4.6037480999999998</v>
      </c>
      <c r="DH1170" s="53">
        <v>4.6952309999999997</v>
      </c>
      <c r="DI1170" s="53">
        <v>4.8589745000000004</v>
      </c>
      <c r="DJ1170" s="53">
        <v>4.3062706000000004</v>
      </c>
      <c r="DK1170" s="53">
        <v>4.6849318000000002</v>
      </c>
      <c r="DL1170" s="53">
        <v>4.7029608999999999</v>
      </c>
      <c r="DM1170" s="53">
        <v>4.7003550000000001</v>
      </c>
      <c r="DN1170" s="53">
        <v>5.5690217999999998</v>
      </c>
      <c r="DO1170" s="53">
        <v>5.5056868000000003</v>
      </c>
      <c r="DP1170" s="53">
        <v>4.9405022000000001</v>
      </c>
      <c r="DQ1170" s="53">
        <v>4.3021542999999998</v>
      </c>
      <c r="DR1170" s="53">
        <v>4.1945990999999996</v>
      </c>
      <c r="DS1170" s="53">
        <v>4.1596681000000002</v>
      </c>
      <c r="DT1170" s="53">
        <v>4.4439451999999999</v>
      </c>
      <c r="DU1170" s="53">
        <v>4.8559831000000004</v>
      </c>
      <c r="DV1170" s="53">
        <v>4.8586182999999998</v>
      </c>
      <c r="DW1170" s="53">
        <v>4.5921190000000003</v>
      </c>
      <c r="DX1170" s="53">
        <v>4.6237829000000001</v>
      </c>
      <c r="DY1170" s="53">
        <v>8.0028097999999996</v>
      </c>
      <c r="DZ1170" s="53">
        <v>8.1306436000000009</v>
      </c>
      <c r="EA1170" s="53">
        <v>7.6719188000000003</v>
      </c>
      <c r="EB1170" s="53">
        <v>7.7754308999999999</v>
      </c>
      <c r="EC1170" s="53">
        <v>7.8538842000000004</v>
      </c>
      <c r="ED1170" s="53">
        <v>8.9480046000000009</v>
      </c>
      <c r="EE1170" s="53">
        <v>8.3989875000000005</v>
      </c>
      <c r="EF1170" s="53">
        <v>8.6249412999999997</v>
      </c>
      <c r="EG1170" s="53">
        <v>8.8094785000000009</v>
      </c>
      <c r="EH1170" s="53">
        <v>8.1891329000000006</v>
      </c>
      <c r="EI1170" s="53">
        <v>8.5615231999999999</v>
      </c>
      <c r="EJ1170" s="53">
        <v>8.6661456000000001</v>
      </c>
      <c r="EK1170" s="53">
        <v>8.6873857999999995</v>
      </c>
      <c r="EL1170" s="53">
        <v>9.5431132999999999</v>
      </c>
      <c r="EM1170" s="53">
        <v>9.5523340000000001</v>
      </c>
      <c r="EN1170" s="53">
        <v>8.9345358000000008</v>
      </c>
      <c r="EO1170" s="53">
        <v>8.3505047000000001</v>
      </c>
      <c r="EP1170" s="53">
        <v>8.2428884999999994</v>
      </c>
      <c r="EQ1170" s="53">
        <v>8.2138428000000001</v>
      </c>
      <c r="ER1170" s="53">
        <v>8.4835457000000005</v>
      </c>
      <c r="ES1170" s="53">
        <v>8.7425785999999999</v>
      </c>
      <c r="ET1170" s="53">
        <v>8.6242263999999995</v>
      </c>
      <c r="EU1170" s="53">
        <v>8.3324242999999996</v>
      </c>
      <c r="EV1170" s="53">
        <v>8.4205082999999998</v>
      </c>
      <c r="EW1170" s="53">
        <v>74.839309999999998</v>
      </c>
      <c r="EX1170" s="53">
        <v>73.322460000000007</v>
      </c>
      <c r="EY1170" s="53">
        <v>71.680260000000004</v>
      </c>
      <c r="EZ1170" s="53">
        <v>70.16337</v>
      </c>
      <c r="FA1170" s="53">
        <v>68.740849999999995</v>
      </c>
      <c r="FB1170" s="53">
        <v>67.429640000000006</v>
      </c>
      <c r="FC1170" s="53">
        <v>67.100740000000002</v>
      </c>
      <c r="FD1170" s="53">
        <v>69.223569999999995</v>
      </c>
      <c r="FE1170" s="53">
        <v>72.003339999999994</v>
      </c>
      <c r="FF1170" s="53">
        <v>75.006699999999995</v>
      </c>
      <c r="FG1170" s="53">
        <v>77.99718</v>
      </c>
      <c r="FH1170" s="53">
        <v>80.873990000000006</v>
      </c>
      <c r="FI1170" s="53">
        <v>83.494609999999994</v>
      </c>
      <c r="FJ1170" s="53">
        <v>85.564959999999999</v>
      </c>
      <c r="FK1170" s="53">
        <v>87.230360000000005</v>
      </c>
      <c r="FL1170" s="53">
        <v>88.433459999999997</v>
      </c>
      <c r="FM1170" s="53">
        <v>89.110529999999997</v>
      </c>
      <c r="FN1170" s="53">
        <v>89.077820000000003</v>
      </c>
      <c r="FO1170" s="53">
        <v>88.047740000000005</v>
      </c>
      <c r="FP1170" s="53">
        <v>86.599040000000002</v>
      </c>
      <c r="FQ1170" s="53">
        <v>84.081850000000003</v>
      </c>
      <c r="FR1170" s="53">
        <v>81.344260000000006</v>
      </c>
      <c r="FS1170" s="53">
        <v>78.886849999999995</v>
      </c>
      <c r="FT1170" s="53">
        <v>76.800579999999997</v>
      </c>
      <c r="FU1170" s="53">
        <v>314</v>
      </c>
      <c r="FV1170" s="53">
        <v>59044.07</v>
      </c>
      <c r="FW1170" s="53">
        <v>3190.08</v>
      </c>
      <c r="FX1170" s="53">
        <v>1</v>
      </c>
    </row>
    <row r="1171" spans="1:180" x14ac:dyDescent="0.3">
      <c r="A1171" t="s">
        <v>174</v>
      </c>
      <c r="B1171" t="s">
        <v>254</v>
      </c>
      <c r="C1171" t="s">
        <v>0</v>
      </c>
      <c r="D1171" t="s">
        <v>227</v>
      </c>
      <c r="E1171" t="s">
        <v>189</v>
      </c>
      <c r="F1171" t="s">
        <v>241</v>
      </c>
      <c r="G1171" t="s">
        <v>244</v>
      </c>
      <c r="H1171" s="53">
        <v>244</v>
      </c>
      <c r="I1171" s="53">
        <v>40.725672000000003</v>
      </c>
      <c r="J1171" s="53">
        <v>40.290866000000001</v>
      </c>
      <c r="K1171" s="53">
        <v>39.714830999999997</v>
      </c>
      <c r="L1171" s="53">
        <v>39.056690000000003</v>
      </c>
      <c r="M1171" s="53">
        <v>39.070157999999999</v>
      </c>
      <c r="N1171" s="53">
        <v>40.193852</v>
      </c>
      <c r="O1171" s="53">
        <v>43.308292000000002</v>
      </c>
      <c r="P1171" s="53">
        <v>48.355237000000002</v>
      </c>
      <c r="Q1171" s="53">
        <v>49.987304000000002</v>
      </c>
      <c r="R1171" s="53">
        <v>51.559786000000003</v>
      </c>
      <c r="S1171" s="53">
        <v>52.300716999999999</v>
      </c>
      <c r="T1171" s="53">
        <v>53.194220000000001</v>
      </c>
      <c r="U1171" s="53">
        <v>53.206468999999998</v>
      </c>
      <c r="V1171" s="53">
        <v>53.167405000000002</v>
      </c>
      <c r="W1171" s="53">
        <v>52.831954000000003</v>
      </c>
      <c r="X1171" s="53">
        <v>51.581648999999999</v>
      </c>
      <c r="Y1171" s="53">
        <v>49.819774000000002</v>
      </c>
      <c r="Z1171" s="53">
        <v>48.320661999999999</v>
      </c>
      <c r="AA1171" s="53">
        <v>47.370964999999998</v>
      </c>
      <c r="AB1171" s="53">
        <v>47.282905999999997</v>
      </c>
      <c r="AC1171" s="53">
        <v>46.924737999999998</v>
      </c>
      <c r="AD1171" s="53">
        <v>46.080643999999999</v>
      </c>
      <c r="AE1171" s="53">
        <v>45.001530000000002</v>
      </c>
      <c r="AF1171" s="53">
        <v>43.960602000000002</v>
      </c>
      <c r="AG1171" s="53">
        <v>-1.3954822</v>
      </c>
      <c r="AH1171" s="53">
        <v>-1.3112404</v>
      </c>
      <c r="AI1171" s="53">
        <v>-1.2520821</v>
      </c>
      <c r="AJ1171" s="53">
        <v>-1.6686884</v>
      </c>
      <c r="AK1171" s="53">
        <v>-1.6632509</v>
      </c>
      <c r="AL1171" s="53">
        <v>-1.9711662000000001</v>
      </c>
      <c r="AM1171" s="53">
        <v>-2.2632571000000001</v>
      </c>
      <c r="AN1171" s="53">
        <v>-1.2666389</v>
      </c>
      <c r="AO1171" s="53">
        <v>-1.5260973</v>
      </c>
      <c r="AP1171" s="53">
        <v>-1.0987819999999999</v>
      </c>
      <c r="AQ1171" s="53">
        <v>-1.2089719000000001</v>
      </c>
      <c r="AR1171" s="53">
        <v>-0.94999911999999997</v>
      </c>
      <c r="AS1171" s="53">
        <v>-0.84865469000000004</v>
      </c>
      <c r="AT1171" s="53">
        <v>-0.63104866000000004</v>
      </c>
      <c r="AU1171" s="53">
        <v>-0.49368519999999999</v>
      </c>
      <c r="AV1171" s="53">
        <v>-0.44611910999999999</v>
      </c>
      <c r="AW1171" s="53">
        <v>-1.4573172999999999</v>
      </c>
      <c r="AX1171" s="53">
        <v>-1.9816762999999999</v>
      </c>
      <c r="AY1171" s="53">
        <v>-2.3853122999999998</v>
      </c>
      <c r="AZ1171" s="53">
        <v>-1.3390252</v>
      </c>
      <c r="BA1171" s="53">
        <v>-0.56931836999999996</v>
      </c>
      <c r="BB1171" s="53">
        <v>-0.54894045999999996</v>
      </c>
      <c r="BC1171" s="53">
        <v>-1.01691</v>
      </c>
      <c r="BD1171" s="53">
        <v>-1.2545404</v>
      </c>
      <c r="BE1171" s="53">
        <v>2.3462258999999999</v>
      </c>
      <c r="BF1171" s="53">
        <v>2.4334319999999998</v>
      </c>
      <c r="BG1171" s="53">
        <v>2.4809041999999999</v>
      </c>
      <c r="BH1171" s="53">
        <v>2.0303513</v>
      </c>
      <c r="BI1171" s="53">
        <v>1.9781983000000001</v>
      </c>
      <c r="BJ1171" s="53">
        <v>1.6638862999999999</v>
      </c>
      <c r="BK1171" s="53">
        <v>1.5382518999999999</v>
      </c>
      <c r="BL1171" s="53">
        <v>2.7047693000000002</v>
      </c>
      <c r="BM1171" s="53">
        <v>2.3302005000000001</v>
      </c>
      <c r="BN1171" s="53">
        <v>2.7137728999999999</v>
      </c>
      <c r="BO1171" s="53">
        <v>2.6303955999999999</v>
      </c>
      <c r="BP1171" s="53">
        <v>2.8668364999999998</v>
      </c>
      <c r="BQ1171" s="53">
        <v>3.0246362000000002</v>
      </c>
      <c r="BR1171" s="53">
        <v>3.2237231</v>
      </c>
      <c r="BS1171" s="53">
        <v>3.3429609999999998</v>
      </c>
      <c r="BT1171" s="53">
        <v>3.3389375000000001</v>
      </c>
      <c r="BU1171" s="53">
        <v>2.3643282999999999</v>
      </c>
      <c r="BV1171" s="53">
        <v>1.9494750999999999</v>
      </c>
      <c r="BW1171" s="53">
        <v>1.7020112999999999</v>
      </c>
      <c r="BX1171" s="53">
        <v>2.6381133999999999</v>
      </c>
      <c r="BY1171" s="53">
        <v>3.3084715999999998</v>
      </c>
      <c r="BZ1171" s="53">
        <v>3.4022261999999999</v>
      </c>
      <c r="CA1171" s="53">
        <v>2.964073</v>
      </c>
      <c r="CB1171" s="53">
        <v>2.6916543000000002</v>
      </c>
      <c r="CC1171" s="53">
        <v>4.9377208000000001</v>
      </c>
      <c r="CD1171" s="53">
        <v>5.0269807000000002</v>
      </c>
      <c r="CE1171" s="53">
        <v>5.0663599000000001</v>
      </c>
      <c r="CF1171" s="53">
        <v>4.5922947000000001</v>
      </c>
      <c r="CG1171" s="53">
        <v>4.5002554999999997</v>
      </c>
      <c r="CH1171" s="53">
        <v>4.1815134</v>
      </c>
      <c r="CI1171" s="53">
        <v>4.1711653999999996</v>
      </c>
      <c r="CJ1171" s="53">
        <v>5.4553544</v>
      </c>
      <c r="CK1171" s="53">
        <v>5.0010605999999997</v>
      </c>
      <c r="CL1171" s="53">
        <v>5.3543383999999996</v>
      </c>
      <c r="CM1171" s="53">
        <v>5.2895295999999998</v>
      </c>
      <c r="CN1171" s="53">
        <v>5.5103641999999997</v>
      </c>
      <c r="CO1171" s="53">
        <v>5.7072674000000001</v>
      </c>
      <c r="CP1171" s="53">
        <v>5.8935247999999998</v>
      </c>
      <c r="CQ1171" s="53">
        <v>6.0002113000000001</v>
      </c>
      <c r="CR1171" s="53">
        <v>5.9604540000000004</v>
      </c>
      <c r="CS1171" s="53">
        <v>5.0111889999999999</v>
      </c>
      <c r="CT1171" s="53">
        <v>4.6721779000000003</v>
      </c>
      <c r="CU1171" s="53">
        <v>4.5328783000000001</v>
      </c>
      <c r="CV1171" s="53">
        <v>5.3926660000000002</v>
      </c>
      <c r="CW1171" s="53">
        <v>5.9942187000000002</v>
      </c>
      <c r="CX1171" s="53">
        <v>6.1387935999999996</v>
      </c>
      <c r="CY1171" s="53">
        <v>5.7212924999999997</v>
      </c>
      <c r="CZ1171" s="53">
        <v>5.4247738999999999</v>
      </c>
      <c r="DA1171" s="53">
        <v>7.5292178999999999</v>
      </c>
      <c r="DB1171" s="53">
        <v>7.6205299000000002</v>
      </c>
      <c r="DC1171" s="53">
        <v>7.6518155999999999</v>
      </c>
      <c r="DD1171" s="53">
        <v>7.1542386000000002</v>
      </c>
      <c r="DE1171" s="53">
        <v>7.0223101999999997</v>
      </c>
      <c r="DF1171" s="53">
        <v>6.6991395999999996</v>
      </c>
      <c r="DG1171" s="53">
        <v>6.8040791</v>
      </c>
      <c r="DH1171" s="53">
        <v>8.2059396000000007</v>
      </c>
      <c r="DI1171" s="53">
        <v>7.6719211999999999</v>
      </c>
      <c r="DJ1171" s="53">
        <v>7.9949016000000004</v>
      </c>
      <c r="DK1171" s="53">
        <v>7.9486660000000002</v>
      </c>
      <c r="DL1171" s="53">
        <v>8.1538920000000008</v>
      </c>
      <c r="DM1171" s="53">
        <v>8.3898960999999996</v>
      </c>
      <c r="DN1171" s="53">
        <v>8.5633288000000007</v>
      </c>
      <c r="DO1171" s="53">
        <v>8.6574591999999999</v>
      </c>
      <c r="DP1171" s="53">
        <v>8.5819729000000002</v>
      </c>
      <c r="DQ1171" s="53">
        <v>7.6580474000000001</v>
      </c>
      <c r="DR1171" s="53">
        <v>7.3948812000000004</v>
      </c>
      <c r="DS1171" s="53">
        <v>7.3637468000000004</v>
      </c>
      <c r="DT1171" s="53">
        <v>8.1472186000000004</v>
      </c>
      <c r="DU1171" s="53">
        <v>8.6799633000000007</v>
      </c>
      <c r="DV1171" s="53">
        <v>8.8753585000000008</v>
      </c>
      <c r="DW1171" s="53">
        <v>8.4785096000000006</v>
      </c>
      <c r="DX1171" s="53">
        <v>8.1578959999999991</v>
      </c>
      <c r="DY1171" s="53">
        <v>11.270927</v>
      </c>
      <c r="DZ1171" s="53">
        <v>11.365202999999999</v>
      </c>
      <c r="EA1171" s="53">
        <v>11.384803</v>
      </c>
      <c r="EB1171" s="53">
        <v>10.853279000000001</v>
      </c>
      <c r="EC1171" s="53">
        <v>10.663760999999999</v>
      </c>
      <c r="ED1171" s="53">
        <v>10.334191000000001</v>
      </c>
      <c r="EE1171" s="53">
        <v>10.605587</v>
      </c>
      <c r="EF1171" s="53">
        <v>12.177346999999999</v>
      </c>
      <c r="EG1171" s="53">
        <v>11.528219</v>
      </c>
      <c r="EH1171" s="53">
        <v>11.807458</v>
      </c>
      <c r="EI1171" s="53">
        <v>11.788033</v>
      </c>
      <c r="EJ1171" s="53">
        <v>11.970727999999999</v>
      </c>
      <c r="EK1171" s="53">
        <v>12.263189000000001</v>
      </c>
      <c r="EL1171" s="53">
        <v>12.418099</v>
      </c>
      <c r="EM1171" s="53">
        <v>12.494108000000001</v>
      </c>
      <c r="EN1171" s="53">
        <v>12.367027999999999</v>
      </c>
      <c r="EO1171" s="53">
        <v>11.479692</v>
      </c>
      <c r="EP1171" s="53">
        <v>11.326033000000001</v>
      </c>
      <c r="EQ1171" s="53">
        <v>11.451071000000001</v>
      </c>
      <c r="ER1171" s="53">
        <v>12.124358000000001</v>
      </c>
      <c r="ES1171" s="53">
        <v>12.557755</v>
      </c>
      <c r="ET1171" s="53">
        <v>12.826525999999999</v>
      </c>
      <c r="EU1171" s="53">
        <v>12.459491999999999</v>
      </c>
      <c r="EV1171" s="53">
        <v>12.104091</v>
      </c>
      <c r="EW1171" s="53">
        <v>78.333410000000001</v>
      </c>
      <c r="EX1171" s="53">
        <v>76.866550000000004</v>
      </c>
      <c r="EY1171" s="53">
        <v>75.390860000000004</v>
      </c>
      <c r="EZ1171" s="53">
        <v>74.013980000000004</v>
      </c>
      <c r="FA1171" s="53">
        <v>72.342089999999999</v>
      </c>
      <c r="FB1171" s="53">
        <v>71.087990000000005</v>
      </c>
      <c r="FC1171" s="53">
        <v>70.13982</v>
      </c>
      <c r="FD1171" s="53">
        <v>71.252200000000002</v>
      </c>
      <c r="FE1171" s="53">
        <v>74.140870000000007</v>
      </c>
      <c r="FF1171" s="53">
        <v>77.463660000000004</v>
      </c>
      <c r="FG1171" s="53">
        <v>81.064599999999999</v>
      </c>
      <c r="FH1171" s="53">
        <v>84.267009999999999</v>
      </c>
      <c r="FI1171" s="53">
        <v>87.123239999999996</v>
      </c>
      <c r="FJ1171" s="53">
        <v>89.490629999999996</v>
      </c>
      <c r="FK1171" s="53">
        <v>91.2059</v>
      </c>
      <c r="FL1171" s="53">
        <v>92.399690000000007</v>
      </c>
      <c r="FM1171" s="53">
        <v>93.071789999999993</v>
      </c>
      <c r="FN1171" s="53">
        <v>92.689520000000002</v>
      </c>
      <c r="FO1171" s="53">
        <v>91.324479999999994</v>
      </c>
      <c r="FP1171" s="53">
        <v>89.168620000000004</v>
      </c>
      <c r="FQ1171" s="53">
        <v>86.527079999999998</v>
      </c>
      <c r="FR1171" s="53">
        <v>84.32714</v>
      </c>
      <c r="FS1171" s="53">
        <v>81.922619999999995</v>
      </c>
      <c r="FT1171" s="53">
        <v>79.783910000000006</v>
      </c>
      <c r="FU1171" s="53">
        <v>314</v>
      </c>
      <c r="FV1171" s="53">
        <v>50249.31</v>
      </c>
      <c r="FW1171" s="53">
        <v>3266.529</v>
      </c>
      <c r="FX1171" s="53">
        <v>1</v>
      </c>
    </row>
    <row r="1172" spans="1:180" x14ac:dyDescent="0.3">
      <c r="A1172" t="s">
        <v>174</v>
      </c>
      <c r="B1172" t="s">
        <v>254</v>
      </c>
      <c r="C1172" t="s">
        <v>0</v>
      </c>
      <c r="D1172" t="s">
        <v>248</v>
      </c>
      <c r="E1172" t="s">
        <v>189</v>
      </c>
      <c r="F1172" t="s">
        <v>241</v>
      </c>
      <c r="G1172" t="s">
        <v>244</v>
      </c>
      <c r="H1172" s="53">
        <v>244</v>
      </c>
      <c r="I1172" s="53">
        <v>38.471018000000001</v>
      </c>
      <c r="J1172" s="53">
        <v>38.206423000000001</v>
      </c>
      <c r="K1172" s="53">
        <v>37.590468999999999</v>
      </c>
      <c r="L1172" s="53">
        <v>37.202264999999997</v>
      </c>
      <c r="M1172" s="53">
        <v>36.763869999999997</v>
      </c>
      <c r="N1172" s="53">
        <v>36.939037999999996</v>
      </c>
      <c r="O1172" s="53">
        <v>37.947538999999999</v>
      </c>
      <c r="P1172" s="53">
        <v>38.690396999999997</v>
      </c>
      <c r="Q1172" s="53">
        <v>39.052078000000002</v>
      </c>
      <c r="R1172" s="53">
        <v>39.710048</v>
      </c>
      <c r="S1172" s="53">
        <v>40.047452</v>
      </c>
      <c r="T1172" s="53">
        <v>39.373474999999999</v>
      </c>
      <c r="U1172" s="53">
        <v>39.250132999999998</v>
      </c>
      <c r="V1172" s="53">
        <v>38.208350000000003</v>
      </c>
      <c r="W1172" s="53">
        <v>36.765943999999998</v>
      </c>
      <c r="X1172" s="53">
        <v>35.907966999999999</v>
      </c>
      <c r="Y1172" s="53">
        <v>35.039669000000004</v>
      </c>
      <c r="Z1172" s="53">
        <v>34.352223000000002</v>
      </c>
      <c r="AA1172" s="53">
        <v>33.923881000000002</v>
      </c>
      <c r="AB1172" s="53">
        <v>33.526770999999997</v>
      </c>
      <c r="AC1172" s="53">
        <v>32.898299999999999</v>
      </c>
      <c r="AD1172" s="53">
        <v>32.959715000000003</v>
      </c>
      <c r="AE1172" s="53">
        <v>31.727979000000001</v>
      </c>
      <c r="AF1172" s="53">
        <v>30.988</v>
      </c>
      <c r="AG1172" s="53">
        <v>-3.2829736999999999</v>
      </c>
      <c r="AH1172" s="53">
        <v>-2.9270752</v>
      </c>
      <c r="AI1172" s="53">
        <v>-2.8931300000000002</v>
      </c>
      <c r="AJ1172" s="53">
        <v>-2.9408002</v>
      </c>
      <c r="AK1172" s="53">
        <v>-3.1110853999999999</v>
      </c>
      <c r="AL1172" s="53">
        <v>-3.3795829999999998</v>
      </c>
      <c r="AM1172" s="53">
        <v>-3.4310450000000001</v>
      </c>
      <c r="AN1172" s="53">
        <v>-3.8182022999999998</v>
      </c>
      <c r="AO1172" s="53">
        <v>-4.1605977000000003</v>
      </c>
      <c r="AP1172" s="53">
        <v>-3.7034417999999998</v>
      </c>
      <c r="AQ1172" s="53">
        <v>-3.6637259000000002</v>
      </c>
      <c r="AR1172" s="53">
        <v>-4.5051892000000002</v>
      </c>
      <c r="AS1172" s="53">
        <v>-4.3702522999999998</v>
      </c>
      <c r="AT1172" s="53">
        <v>-5.0832471000000004</v>
      </c>
      <c r="AU1172" s="53">
        <v>-5.607386</v>
      </c>
      <c r="AV1172" s="53">
        <v>-5.5746216000000004</v>
      </c>
      <c r="AW1172" s="53">
        <v>-5.4699090000000004</v>
      </c>
      <c r="AX1172" s="53">
        <v>-5.2044956000000004</v>
      </c>
      <c r="AY1172" s="53">
        <v>-5.1323252999999998</v>
      </c>
      <c r="AZ1172" s="53">
        <v>-4.8974899000000001</v>
      </c>
      <c r="BA1172" s="53">
        <v>-5.0067116</v>
      </c>
      <c r="BB1172" s="53">
        <v>-4.5487358000000002</v>
      </c>
      <c r="BC1172" s="53">
        <v>-5.5031515999999998</v>
      </c>
      <c r="BD1172" s="53">
        <v>-5.9160411000000002</v>
      </c>
      <c r="BE1172" s="53">
        <v>0.64105707999999995</v>
      </c>
      <c r="BF1172" s="53">
        <v>0.97698160999999994</v>
      </c>
      <c r="BG1172" s="53">
        <v>0.96171673000000002</v>
      </c>
      <c r="BH1172" s="53">
        <v>0.92990181000000005</v>
      </c>
      <c r="BI1172" s="53">
        <v>0.70873533</v>
      </c>
      <c r="BJ1172" s="53">
        <v>0.45652619999999999</v>
      </c>
      <c r="BK1172" s="53">
        <v>0.40242042</v>
      </c>
      <c r="BL1172" s="53">
        <v>7.2630459999999994E-2</v>
      </c>
      <c r="BM1172" s="53">
        <v>-0.24291418000000001</v>
      </c>
      <c r="BN1172" s="53">
        <v>0.26914126999999999</v>
      </c>
      <c r="BO1172" s="53">
        <v>0.30243776</v>
      </c>
      <c r="BP1172" s="53">
        <v>-0.50773643000000002</v>
      </c>
      <c r="BQ1172" s="53">
        <v>-0.40803144000000002</v>
      </c>
      <c r="BR1172" s="53">
        <v>-0.99068782</v>
      </c>
      <c r="BS1172" s="53">
        <v>-1.5612865</v>
      </c>
      <c r="BT1172" s="53">
        <v>-1.5209744999999999</v>
      </c>
      <c r="BU1172" s="53">
        <v>-1.5987286999999999</v>
      </c>
      <c r="BV1172" s="53">
        <v>-1.4472775</v>
      </c>
      <c r="BW1172" s="53">
        <v>-1.3471976999999999</v>
      </c>
      <c r="BX1172" s="53">
        <v>-1.1756513</v>
      </c>
      <c r="BY1172" s="53">
        <v>-1.3416418000000001</v>
      </c>
      <c r="BZ1172" s="53">
        <v>-0.88612528000000002</v>
      </c>
      <c r="CA1172" s="53">
        <v>-1.8253893999999999</v>
      </c>
      <c r="CB1172" s="53">
        <v>-2.2601879</v>
      </c>
      <c r="CC1172" s="53">
        <v>3.3588282999999999</v>
      </c>
      <c r="CD1172" s="53">
        <v>3.6809205999999999</v>
      </c>
      <c r="CE1172" s="53">
        <v>3.6315716</v>
      </c>
      <c r="CF1172" s="53">
        <v>3.6107388</v>
      </c>
      <c r="CG1172" s="53">
        <v>3.3543314</v>
      </c>
      <c r="CH1172" s="53">
        <v>3.1134034000000002</v>
      </c>
      <c r="CI1172" s="53">
        <v>3.0574664</v>
      </c>
      <c r="CJ1172" s="53">
        <v>2.7674089999999998</v>
      </c>
      <c r="CK1172" s="53">
        <v>2.4704609999999998</v>
      </c>
      <c r="CL1172" s="53">
        <v>3.0205419</v>
      </c>
      <c r="CM1172" s="53">
        <v>3.0493899999999998</v>
      </c>
      <c r="CN1172" s="53">
        <v>2.2608874000000001</v>
      </c>
      <c r="CO1172" s="53">
        <v>2.3361907</v>
      </c>
      <c r="CP1172" s="53">
        <v>1.8438055</v>
      </c>
      <c r="CQ1172" s="53">
        <v>1.2410299</v>
      </c>
      <c r="CR1172" s="53">
        <v>1.2865694999999999</v>
      </c>
      <c r="CS1172" s="53">
        <v>1.0824379</v>
      </c>
      <c r="CT1172" s="53">
        <v>1.1549596</v>
      </c>
      <c r="CU1172" s="53">
        <v>1.27437</v>
      </c>
      <c r="CV1172" s="53">
        <v>1.4020826</v>
      </c>
      <c r="CW1172" s="53">
        <v>1.1967741000000001</v>
      </c>
      <c r="CX1172" s="53">
        <v>1.650587</v>
      </c>
      <c r="CY1172" s="53">
        <v>0.72181689999999998</v>
      </c>
      <c r="CZ1172" s="53">
        <v>0.27184429999999998</v>
      </c>
      <c r="DA1172" s="53">
        <v>6.0766004999999996</v>
      </c>
      <c r="DB1172" s="53">
        <v>6.3848577999999998</v>
      </c>
      <c r="DC1172" s="53">
        <v>6.3014269000000001</v>
      </c>
      <c r="DD1172" s="53">
        <v>6.2915742000000003</v>
      </c>
      <c r="DE1172" s="53">
        <v>5.9999282999999997</v>
      </c>
      <c r="DF1172" s="53">
        <v>5.7702828000000004</v>
      </c>
      <c r="DG1172" s="53">
        <v>5.7125133999999997</v>
      </c>
      <c r="DH1172" s="53">
        <v>5.4621889000000001</v>
      </c>
      <c r="DI1172" s="53">
        <v>5.1838360999999997</v>
      </c>
      <c r="DJ1172" s="53">
        <v>5.7719420000000001</v>
      </c>
      <c r="DK1172" s="53">
        <v>5.7963443999999997</v>
      </c>
      <c r="DL1172" s="53">
        <v>5.0295110000000003</v>
      </c>
      <c r="DM1172" s="53">
        <v>5.0804118000000003</v>
      </c>
      <c r="DN1172" s="53">
        <v>4.6782997999999996</v>
      </c>
      <c r="DO1172" s="53">
        <v>4.0433459999999997</v>
      </c>
      <c r="DP1172" s="53">
        <v>4.0941125999999999</v>
      </c>
      <c r="DQ1172" s="53">
        <v>3.7636048</v>
      </c>
      <c r="DR1172" s="53">
        <v>3.7571973999999999</v>
      </c>
      <c r="DS1172" s="53">
        <v>3.8959381999999998</v>
      </c>
      <c r="DT1172" s="53">
        <v>3.9798157000000001</v>
      </c>
      <c r="DU1172" s="53">
        <v>3.7351909999999999</v>
      </c>
      <c r="DV1172" s="53">
        <v>4.1872986000000001</v>
      </c>
      <c r="DW1172" s="53">
        <v>3.2690242</v>
      </c>
      <c r="DX1172" s="53">
        <v>2.8038772000000001</v>
      </c>
      <c r="DY1172" s="53">
        <v>10.000628000000001</v>
      </c>
      <c r="DZ1172" s="53">
        <v>10.288914</v>
      </c>
      <c r="EA1172" s="53">
        <v>10.156273000000001</v>
      </c>
      <c r="EB1172" s="53">
        <v>10.162278000000001</v>
      </c>
      <c r="EC1172" s="53">
        <v>9.8197507000000002</v>
      </c>
      <c r="ED1172" s="53">
        <v>9.6063898000000005</v>
      </c>
      <c r="EE1172" s="53">
        <v>9.5459803000000001</v>
      </c>
      <c r="EF1172" s="53">
        <v>9.3530225999999992</v>
      </c>
      <c r="EG1172" s="53">
        <v>9.1015195999999996</v>
      </c>
      <c r="EH1172" s="53">
        <v>9.7445255</v>
      </c>
      <c r="EI1172" s="53">
        <v>9.7625059000000007</v>
      </c>
      <c r="EJ1172" s="53">
        <v>9.0269630000000003</v>
      </c>
      <c r="EK1172" s="53">
        <v>9.0426327000000004</v>
      </c>
      <c r="EL1172" s="53">
        <v>8.7708581999999993</v>
      </c>
      <c r="EM1172" s="53">
        <v>8.0894466999999999</v>
      </c>
      <c r="EN1172" s="53">
        <v>8.1477626999999995</v>
      </c>
      <c r="EO1172" s="53">
        <v>7.6347844</v>
      </c>
      <c r="EP1172" s="53">
        <v>7.5144143000000003</v>
      </c>
      <c r="EQ1172" s="53">
        <v>7.6810638999999998</v>
      </c>
      <c r="ER1172" s="53">
        <v>7.7016549999999997</v>
      </c>
      <c r="ES1172" s="53">
        <v>7.4002588999999999</v>
      </c>
      <c r="ET1172" s="53">
        <v>7.8499093999999996</v>
      </c>
      <c r="EU1172" s="53">
        <v>6.9467848999999999</v>
      </c>
      <c r="EV1172" s="53">
        <v>6.4597291999999999</v>
      </c>
      <c r="EW1172" s="53">
        <v>77.935320000000004</v>
      </c>
      <c r="EX1172" s="53">
        <v>76.748980000000003</v>
      </c>
      <c r="EY1172" s="53">
        <v>75.210139999999996</v>
      </c>
      <c r="EZ1172" s="53">
        <v>73.623949999999994</v>
      </c>
      <c r="FA1172" s="53">
        <v>72.106560000000002</v>
      </c>
      <c r="FB1172" s="53">
        <v>70.775620000000004</v>
      </c>
      <c r="FC1172" s="53">
        <v>69.892039999999994</v>
      </c>
      <c r="FD1172" s="53">
        <v>70.944400000000002</v>
      </c>
      <c r="FE1172" s="53">
        <v>74.112750000000005</v>
      </c>
      <c r="FF1172" s="53">
        <v>77.708759999999998</v>
      </c>
      <c r="FG1172" s="53">
        <v>81.341160000000002</v>
      </c>
      <c r="FH1172" s="53">
        <v>84.701499999999996</v>
      </c>
      <c r="FI1172" s="53">
        <v>87.568529999999996</v>
      </c>
      <c r="FJ1172" s="53">
        <v>89.725319999999996</v>
      </c>
      <c r="FK1172" s="53">
        <v>91.780810000000002</v>
      </c>
      <c r="FL1172" s="53">
        <v>93.382109999999997</v>
      </c>
      <c r="FM1172" s="53">
        <v>94.14819</v>
      </c>
      <c r="FN1172" s="53">
        <v>93.890150000000006</v>
      </c>
      <c r="FO1172" s="53">
        <v>92.738119999999995</v>
      </c>
      <c r="FP1172" s="53">
        <v>90.652079999999998</v>
      </c>
      <c r="FQ1172" s="53">
        <v>87.663129999999995</v>
      </c>
      <c r="FR1172" s="53">
        <v>84.960909999999998</v>
      </c>
      <c r="FS1172" s="53">
        <v>82.796369999999996</v>
      </c>
      <c r="FT1172" s="53">
        <v>80.382199999999997</v>
      </c>
      <c r="FU1172" s="53">
        <v>314</v>
      </c>
      <c r="FV1172" s="53">
        <v>50249.31</v>
      </c>
      <c r="FW1172" s="53">
        <v>3266.529</v>
      </c>
      <c r="FX1172" s="53">
        <v>1</v>
      </c>
    </row>
    <row r="1173" spans="1:180" x14ac:dyDescent="0.3">
      <c r="A1173" t="s">
        <v>174</v>
      </c>
      <c r="B1173" t="s">
        <v>254</v>
      </c>
      <c r="C1173" t="s">
        <v>0</v>
      </c>
      <c r="D1173" t="s">
        <v>248</v>
      </c>
      <c r="E1173" t="s">
        <v>188</v>
      </c>
      <c r="F1173" t="s">
        <v>241</v>
      </c>
      <c r="G1173" t="s">
        <v>244</v>
      </c>
      <c r="H1173" s="53">
        <v>244</v>
      </c>
      <c r="I1173" s="53">
        <v>43.254294000000002</v>
      </c>
      <c r="J1173" s="53">
        <v>42.809922</v>
      </c>
      <c r="K1173" s="53">
        <v>42.086657000000002</v>
      </c>
      <c r="L1173" s="53">
        <v>41.118831</v>
      </c>
      <c r="M1173" s="53">
        <v>41.109997999999997</v>
      </c>
      <c r="N1173" s="53">
        <v>42.229641000000001</v>
      </c>
      <c r="O1173" s="53">
        <v>42.934728</v>
      </c>
      <c r="P1173" s="53">
        <v>43.050457000000002</v>
      </c>
      <c r="Q1173" s="53">
        <v>43.530332000000001</v>
      </c>
      <c r="R1173" s="53">
        <v>43.903750000000002</v>
      </c>
      <c r="S1173" s="53">
        <v>44.729787000000002</v>
      </c>
      <c r="T1173" s="53">
        <v>45.281252000000002</v>
      </c>
      <c r="U1173" s="53">
        <v>45.072778</v>
      </c>
      <c r="V1173" s="53">
        <v>44.903343999999997</v>
      </c>
      <c r="W1173" s="53">
        <v>43.384152</v>
      </c>
      <c r="X1173" s="53">
        <v>42.391291000000002</v>
      </c>
      <c r="Y1173" s="53">
        <v>42.292324999999998</v>
      </c>
      <c r="Z1173" s="53">
        <v>41.578063999999998</v>
      </c>
      <c r="AA1173" s="53">
        <v>41.332673</v>
      </c>
      <c r="AB1173" s="53">
        <v>40.659720999999998</v>
      </c>
      <c r="AC1173" s="53">
        <v>40.663648999999999</v>
      </c>
      <c r="AD1173" s="53">
        <v>40.272517000000001</v>
      </c>
      <c r="AE1173" s="53">
        <v>40.003433999999999</v>
      </c>
      <c r="AF1173" s="53">
        <v>39.580801999999998</v>
      </c>
      <c r="AG1173" s="53">
        <v>-5.9680131000000003</v>
      </c>
      <c r="AH1173" s="53">
        <v>-5.6766135999999996</v>
      </c>
      <c r="AI1173" s="53">
        <v>-5.8164403</v>
      </c>
      <c r="AJ1173" s="53">
        <v>-6.3554801999999997</v>
      </c>
      <c r="AK1173" s="53">
        <v>-5.8928707999999999</v>
      </c>
      <c r="AL1173" s="53">
        <v>-5.3958598999999996</v>
      </c>
      <c r="AM1173" s="53">
        <v>-5.8605993999999999</v>
      </c>
      <c r="AN1173" s="53">
        <v>-6.9226654999999999</v>
      </c>
      <c r="AO1173" s="53">
        <v>-7.3697150000000002</v>
      </c>
      <c r="AP1173" s="53">
        <v>-7.5224444000000004</v>
      </c>
      <c r="AQ1173" s="53">
        <v>-6.9574379999999998</v>
      </c>
      <c r="AR1173" s="53">
        <v>-6.3561950999999999</v>
      </c>
      <c r="AS1173" s="53">
        <v>-6.3228964000000003</v>
      </c>
      <c r="AT1173" s="53">
        <v>-6.6220281999999999</v>
      </c>
      <c r="AU1173" s="53">
        <v>-7.6461157999999996</v>
      </c>
      <c r="AV1173" s="53">
        <v>-7.8364625999999999</v>
      </c>
      <c r="AW1173" s="53">
        <v>-7.1505298000000002</v>
      </c>
      <c r="AX1173" s="53">
        <v>-6.9068177000000004</v>
      </c>
      <c r="AY1173" s="53">
        <v>-6.3170282000000002</v>
      </c>
      <c r="AZ1173" s="53">
        <v>-5.9839925999999997</v>
      </c>
      <c r="BA1173" s="53">
        <v>-5.2352420000000004</v>
      </c>
      <c r="BB1173" s="53">
        <v>-5.2185012000000004</v>
      </c>
      <c r="BC1173" s="53">
        <v>-5.1012738000000004</v>
      </c>
      <c r="BD1173" s="53">
        <v>-4.9540784000000002</v>
      </c>
      <c r="BE1173" s="53">
        <v>-2.0658826000000001</v>
      </c>
      <c r="BF1173" s="53">
        <v>-1.8105498</v>
      </c>
      <c r="BG1173" s="53">
        <v>-1.9818815000000001</v>
      </c>
      <c r="BH1173" s="53">
        <v>-2.5842820999999998</v>
      </c>
      <c r="BI1173" s="53">
        <v>-2.1627953</v>
      </c>
      <c r="BJ1173" s="53">
        <v>-1.6943022999999999</v>
      </c>
      <c r="BK1173" s="53">
        <v>-2.1980015000000002</v>
      </c>
      <c r="BL1173" s="53">
        <v>-3.2041054999999998</v>
      </c>
      <c r="BM1173" s="53">
        <v>-3.5957743</v>
      </c>
      <c r="BN1173" s="53">
        <v>-3.7632607999999999</v>
      </c>
      <c r="BO1173" s="53">
        <v>-3.1922446999999998</v>
      </c>
      <c r="BP1173" s="53">
        <v>-2.6733883999999999</v>
      </c>
      <c r="BQ1173" s="53">
        <v>-2.6362101999999998</v>
      </c>
      <c r="BR1173" s="53">
        <v>-2.8970973999999998</v>
      </c>
      <c r="BS1173" s="53">
        <v>-3.8388422000000002</v>
      </c>
      <c r="BT1173" s="53">
        <v>-3.9858180999999999</v>
      </c>
      <c r="BU1173" s="53">
        <v>-3.2707565999999999</v>
      </c>
      <c r="BV1173" s="53">
        <v>-3.0792823999999999</v>
      </c>
      <c r="BW1173" s="53">
        <v>-2.56881</v>
      </c>
      <c r="BX1173" s="53">
        <v>-2.3357114999999999</v>
      </c>
      <c r="BY1173" s="53">
        <v>-1.6608414</v>
      </c>
      <c r="BZ1173" s="53">
        <v>-1.6556048999999999</v>
      </c>
      <c r="CA1173" s="53">
        <v>-1.5724092000000001</v>
      </c>
      <c r="CB1173" s="53">
        <v>-1.4423177</v>
      </c>
      <c r="CC1173" s="53">
        <v>0.63672066000000005</v>
      </c>
      <c r="CD1173" s="53">
        <v>0.86707352000000004</v>
      </c>
      <c r="CE1173" s="53">
        <v>0.67392165999999998</v>
      </c>
      <c r="CF1173" s="53">
        <v>2.763734E-2</v>
      </c>
      <c r="CG1173" s="53">
        <v>0.42064404</v>
      </c>
      <c r="CH1173" s="53">
        <v>0.86938517999999998</v>
      </c>
      <c r="CI1173" s="53">
        <v>0.33870274</v>
      </c>
      <c r="CJ1173" s="53">
        <v>-0.62864282000000005</v>
      </c>
      <c r="CK1173" s="53">
        <v>-0.98195628000000001</v>
      </c>
      <c r="CL1173" s="53">
        <v>-1.1596611999999999</v>
      </c>
      <c r="CM1173" s="53">
        <v>-0.58448345999999995</v>
      </c>
      <c r="CN1173" s="53">
        <v>-0.12269008000000001</v>
      </c>
      <c r="CO1173" s="53">
        <v>-8.2821900000000004E-2</v>
      </c>
      <c r="CP1173" s="53">
        <v>-0.31722391</v>
      </c>
      <c r="CQ1173" s="53">
        <v>-1.2019352000000001</v>
      </c>
      <c r="CR1173" s="53">
        <v>-1.3188717000000001</v>
      </c>
      <c r="CS1173" s="53">
        <v>-0.58363995000000002</v>
      </c>
      <c r="CT1173" s="53">
        <v>-0.42834273</v>
      </c>
      <c r="CU1173" s="53">
        <v>2.7191679999999999E-2</v>
      </c>
      <c r="CV1173" s="53">
        <v>0.19107668999999999</v>
      </c>
      <c r="CW1173" s="53">
        <v>0.81477748999999999</v>
      </c>
      <c r="CX1173" s="53">
        <v>0.81204664000000004</v>
      </c>
      <c r="CY1173" s="53">
        <v>0.87167170000000005</v>
      </c>
      <c r="CZ1173" s="53">
        <v>0.98991752</v>
      </c>
      <c r="DA1173" s="53">
        <v>3.3393229999999998</v>
      </c>
      <c r="DB1173" s="53">
        <v>3.5446977999999998</v>
      </c>
      <c r="DC1173" s="53">
        <v>3.3297240000000001</v>
      </c>
      <c r="DD1173" s="53">
        <v>2.6395578</v>
      </c>
      <c r="DE1173" s="53">
        <v>3.0040841</v>
      </c>
      <c r="DF1173" s="53">
        <v>3.4330726999999999</v>
      </c>
      <c r="DG1173" s="53">
        <v>2.8754057999999998</v>
      </c>
      <c r="DH1173" s="53">
        <v>1.9468201000000001</v>
      </c>
      <c r="DI1173" s="53">
        <v>1.6318632</v>
      </c>
      <c r="DJ1173" s="53">
        <v>1.4439373</v>
      </c>
      <c r="DK1173" s="53">
        <v>2.0232774999999998</v>
      </c>
      <c r="DL1173" s="53">
        <v>2.4280094000000001</v>
      </c>
      <c r="DM1173" s="53">
        <v>2.4705659</v>
      </c>
      <c r="DN1173" s="53">
        <v>2.2626507999999999</v>
      </c>
      <c r="DO1173" s="53">
        <v>1.4349715999999999</v>
      </c>
      <c r="DP1173" s="53">
        <v>1.3480736</v>
      </c>
      <c r="DQ1173" s="53">
        <v>2.1034780999999998</v>
      </c>
      <c r="DR1173" s="53">
        <v>2.2225969999999999</v>
      </c>
      <c r="DS1173" s="53">
        <v>2.6231952000000001</v>
      </c>
      <c r="DT1173" s="53">
        <v>2.7178648000000001</v>
      </c>
      <c r="DU1173" s="53">
        <v>3.2903961000000002</v>
      </c>
      <c r="DV1173" s="53">
        <v>3.2796992</v>
      </c>
      <c r="DW1173" s="53">
        <v>3.3157526000000002</v>
      </c>
      <c r="DX1173" s="53">
        <v>3.4221537</v>
      </c>
      <c r="DY1173" s="53">
        <v>7.2414538000000004</v>
      </c>
      <c r="DZ1173" s="53">
        <v>7.4107607</v>
      </c>
      <c r="EA1173" s="53">
        <v>7.1642815999999998</v>
      </c>
      <c r="EB1173" s="53">
        <v>6.4107535000000002</v>
      </c>
      <c r="EC1173" s="53">
        <v>6.7341584000000001</v>
      </c>
      <c r="ED1173" s="53">
        <v>7.1346308000000001</v>
      </c>
      <c r="EE1173" s="53">
        <v>6.5380044000000002</v>
      </c>
      <c r="EF1173" s="53">
        <v>5.6653798999999996</v>
      </c>
      <c r="EG1173" s="53">
        <v>5.4058029000000003</v>
      </c>
      <c r="EH1173" s="53">
        <v>5.2031194000000003</v>
      </c>
      <c r="EI1173" s="53">
        <v>5.7884706000000001</v>
      </c>
      <c r="EJ1173" s="53">
        <v>6.1108140999999998</v>
      </c>
      <c r="EK1173" s="53">
        <v>6.1572545999999999</v>
      </c>
      <c r="EL1173" s="53">
        <v>5.9875794000000004</v>
      </c>
      <c r="EM1173" s="53">
        <v>5.2422447999999999</v>
      </c>
      <c r="EN1173" s="53">
        <v>5.1987201000000001</v>
      </c>
      <c r="EO1173" s="53">
        <v>5.9832483999999999</v>
      </c>
      <c r="EP1173" s="53">
        <v>6.0501336999999999</v>
      </c>
      <c r="EQ1173" s="53">
        <v>6.3714110000000002</v>
      </c>
      <c r="ER1173" s="53">
        <v>6.3661453999999997</v>
      </c>
      <c r="ES1173" s="53">
        <v>6.8647960000000001</v>
      </c>
      <c r="ET1173" s="53">
        <v>6.8425944999999997</v>
      </c>
      <c r="EU1173" s="53">
        <v>6.8446172000000001</v>
      </c>
      <c r="EV1173" s="53">
        <v>6.9339139000000003</v>
      </c>
      <c r="EW1173" s="53">
        <v>81.784999999999997</v>
      </c>
      <c r="EX1173" s="53">
        <v>80.155389999999997</v>
      </c>
      <c r="EY1173" s="53">
        <v>78.614090000000004</v>
      </c>
      <c r="EZ1173" s="53">
        <v>77.142809999999997</v>
      </c>
      <c r="FA1173" s="53">
        <v>75.777569999999997</v>
      </c>
      <c r="FB1173" s="53">
        <v>74.407679999999999</v>
      </c>
      <c r="FC1173" s="53">
        <v>73.888159999999999</v>
      </c>
      <c r="FD1173" s="53">
        <v>75.775289999999998</v>
      </c>
      <c r="FE1173" s="53">
        <v>78.638000000000005</v>
      </c>
      <c r="FF1173" s="53">
        <v>81.529269999999997</v>
      </c>
      <c r="FG1173" s="53">
        <v>84.609049999999996</v>
      </c>
      <c r="FH1173" s="53">
        <v>87.678269999999998</v>
      </c>
      <c r="FI1173" s="53">
        <v>90.604399999999998</v>
      </c>
      <c r="FJ1173" s="53">
        <v>92.844729999999998</v>
      </c>
      <c r="FK1173" s="53">
        <v>94.851249999999993</v>
      </c>
      <c r="FL1173" s="53">
        <v>96.427120000000002</v>
      </c>
      <c r="FM1173" s="53">
        <v>97.185860000000005</v>
      </c>
      <c r="FN1173" s="53">
        <v>97.189030000000002</v>
      </c>
      <c r="FO1173" s="53">
        <v>96.42107</v>
      </c>
      <c r="FP1173" s="53">
        <v>94.692549999999997</v>
      </c>
      <c r="FQ1173" s="53">
        <v>91.701639999999998</v>
      </c>
      <c r="FR1173" s="53">
        <v>89.004369999999994</v>
      </c>
      <c r="FS1173" s="53">
        <v>86.030950000000004</v>
      </c>
      <c r="FT1173" s="53">
        <v>83.265789999999996</v>
      </c>
      <c r="FU1173" s="53">
        <v>314</v>
      </c>
      <c r="FV1173" s="53">
        <v>60238.17</v>
      </c>
      <c r="FW1173" s="53">
        <v>3168.5940000000001</v>
      </c>
      <c r="FX1173" s="53">
        <v>1</v>
      </c>
    </row>
    <row r="1174" spans="1:180" x14ac:dyDescent="0.3">
      <c r="A1174" t="s">
        <v>174</v>
      </c>
      <c r="B1174" t="s">
        <v>254</v>
      </c>
      <c r="C1174" t="s">
        <v>0</v>
      </c>
      <c r="D1174" t="s">
        <v>248</v>
      </c>
      <c r="E1174" t="s">
        <v>190</v>
      </c>
      <c r="F1174" t="s">
        <v>241</v>
      </c>
      <c r="G1174" t="s">
        <v>244</v>
      </c>
      <c r="H1174" s="53">
        <v>244</v>
      </c>
      <c r="I1174" s="53">
        <v>27.206073</v>
      </c>
      <c r="J1174" s="53">
        <v>27.148806</v>
      </c>
      <c r="K1174" s="53">
        <v>26.416611</v>
      </c>
      <c r="L1174" s="53">
        <v>25.592061999999999</v>
      </c>
      <c r="M1174" s="53">
        <v>25.643473</v>
      </c>
      <c r="N1174" s="53">
        <v>26.347096000000001</v>
      </c>
      <c r="O1174" s="53">
        <v>27.001332999999999</v>
      </c>
      <c r="P1174" s="53">
        <v>27.797944000000001</v>
      </c>
      <c r="Q1174" s="53">
        <v>28.767795</v>
      </c>
      <c r="R1174" s="53">
        <v>29.448384000000001</v>
      </c>
      <c r="S1174" s="53">
        <v>29.817288000000001</v>
      </c>
      <c r="T1174" s="53">
        <v>30.114674999999998</v>
      </c>
      <c r="U1174" s="53">
        <v>29.777199</v>
      </c>
      <c r="V1174" s="53">
        <v>30.239993999999999</v>
      </c>
      <c r="W1174" s="53">
        <v>29.717248000000001</v>
      </c>
      <c r="X1174" s="53">
        <v>28.355923000000001</v>
      </c>
      <c r="Y1174" s="53">
        <v>27.011288</v>
      </c>
      <c r="Z1174" s="53">
        <v>26.467753999999999</v>
      </c>
      <c r="AA1174" s="53">
        <v>26.481759</v>
      </c>
      <c r="AB1174" s="53">
        <v>26.217751</v>
      </c>
      <c r="AC1174" s="53">
        <v>25.816396000000001</v>
      </c>
      <c r="AD1174" s="53">
        <v>25.216180000000001</v>
      </c>
      <c r="AE1174" s="53">
        <v>24.599494</v>
      </c>
      <c r="AF1174" s="53">
        <v>23.832692999999999</v>
      </c>
      <c r="AG1174" s="53">
        <v>-11.362768000000001</v>
      </c>
      <c r="AH1174" s="53">
        <v>-10.721577</v>
      </c>
      <c r="AI1174" s="53">
        <v>-11.116977</v>
      </c>
      <c r="AJ1174" s="53">
        <v>-11.708551999999999</v>
      </c>
      <c r="AK1174" s="53">
        <v>-11.295726</v>
      </c>
      <c r="AL1174" s="53">
        <v>-10.579313000000001</v>
      </c>
      <c r="AM1174" s="53">
        <v>-10.923845999999999</v>
      </c>
      <c r="AN1174" s="53">
        <v>-11.799694000000001</v>
      </c>
      <c r="AO1174" s="53">
        <v>-11.633576</v>
      </c>
      <c r="AP1174" s="53">
        <v>-11.270481999999999</v>
      </c>
      <c r="AQ1174" s="53">
        <v>-11.382802999999999</v>
      </c>
      <c r="AR1174" s="53">
        <v>-11.329715</v>
      </c>
      <c r="AS1174" s="53">
        <v>-11.573964</v>
      </c>
      <c r="AT1174" s="53">
        <v>-11.270636</v>
      </c>
      <c r="AU1174" s="53">
        <v>-11.265093999999999</v>
      </c>
      <c r="AV1174" s="53">
        <v>-11.498692999999999</v>
      </c>
      <c r="AW1174" s="53">
        <v>-11.94148</v>
      </c>
      <c r="AX1174" s="53">
        <v>-11.507135</v>
      </c>
      <c r="AY1174" s="53">
        <v>-10.987132000000001</v>
      </c>
      <c r="AZ1174" s="53">
        <v>-10.513389</v>
      </c>
      <c r="BA1174" s="53">
        <v>-10.438408000000001</v>
      </c>
      <c r="BB1174" s="53">
        <v>-10.391596</v>
      </c>
      <c r="BC1174" s="53">
        <v>-10.674102</v>
      </c>
      <c r="BD1174" s="53">
        <v>-11.064851000000001</v>
      </c>
      <c r="BE1174" s="53">
        <v>-7.1630127000000003</v>
      </c>
      <c r="BF1174" s="53">
        <v>-6.5996582999999998</v>
      </c>
      <c r="BG1174" s="53">
        <v>-6.9014131000000001</v>
      </c>
      <c r="BH1174" s="53">
        <v>-7.4120343999999996</v>
      </c>
      <c r="BI1174" s="53">
        <v>-7.0689922999999997</v>
      </c>
      <c r="BJ1174" s="53">
        <v>-6.4467533000000001</v>
      </c>
      <c r="BK1174" s="53">
        <v>-6.8356257999999999</v>
      </c>
      <c r="BL1174" s="53">
        <v>-7.7382282</v>
      </c>
      <c r="BM1174" s="53">
        <v>-7.6305778000000002</v>
      </c>
      <c r="BN1174" s="53">
        <v>-7.3627976000000004</v>
      </c>
      <c r="BO1174" s="53">
        <v>-7.4815718999999996</v>
      </c>
      <c r="BP1174" s="53">
        <v>-7.4197277000000001</v>
      </c>
      <c r="BQ1174" s="53">
        <v>-7.6126756000000002</v>
      </c>
      <c r="BR1174" s="53">
        <v>-7.1710916999999998</v>
      </c>
      <c r="BS1174" s="53">
        <v>-7.0706369000000002</v>
      </c>
      <c r="BT1174" s="53">
        <v>-7.3053210000000002</v>
      </c>
      <c r="BU1174" s="53">
        <v>-7.7801327999999996</v>
      </c>
      <c r="BV1174" s="53">
        <v>-7.4054780999999998</v>
      </c>
      <c r="BW1174" s="53">
        <v>-6.8832301999999999</v>
      </c>
      <c r="BX1174" s="53">
        <v>-6.4415927000000002</v>
      </c>
      <c r="BY1174" s="53">
        <v>-6.3092860999999996</v>
      </c>
      <c r="BZ1174" s="53">
        <v>-6.2988331999999998</v>
      </c>
      <c r="CA1174" s="53">
        <v>-6.5335856000000003</v>
      </c>
      <c r="CB1174" s="53">
        <v>-6.9525066999999998</v>
      </c>
      <c r="CC1174" s="53">
        <v>-4.2542743999999999</v>
      </c>
      <c r="CD1174" s="53">
        <v>-3.7448290000000002</v>
      </c>
      <c r="CE1174" s="53">
        <v>-3.9817285999999998</v>
      </c>
      <c r="CF1174" s="53">
        <v>-4.4362786999999999</v>
      </c>
      <c r="CG1174" s="53">
        <v>-4.1415705999999997</v>
      </c>
      <c r="CH1174" s="53">
        <v>-3.5845576000000001</v>
      </c>
      <c r="CI1174" s="53">
        <v>-4.0041352000000003</v>
      </c>
      <c r="CJ1174" s="53">
        <v>-4.9252693000000001</v>
      </c>
      <c r="CK1174" s="53">
        <v>-4.8581132</v>
      </c>
      <c r="CL1174" s="53">
        <v>-4.6563471999999999</v>
      </c>
      <c r="CM1174" s="53">
        <v>-4.7795915999999998</v>
      </c>
      <c r="CN1174" s="53">
        <v>-4.7116790000000002</v>
      </c>
      <c r="CO1174" s="53">
        <v>-4.8690981000000004</v>
      </c>
      <c r="CP1174" s="53">
        <v>-4.3317613000000001</v>
      </c>
      <c r="CQ1174" s="53">
        <v>-4.1655680000000004</v>
      </c>
      <c r="CR1174" s="53">
        <v>-4.4010036000000001</v>
      </c>
      <c r="CS1174" s="53">
        <v>-4.8979974000000004</v>
      </c>
      <c r="CT1174" s="53">
        <v>-4.5646811999999999</v>
      </c>
      <c r="CU1174" s="53">
        <v>-4.0408815999999996</v>
      </c>
      <c r="CV1174" s="53">
        <v>-3.6214797000000001</v>
      </c>
      <c r="CW1174" s="53">
        <v>-3.4494695000000002</v>
      </c>
      <c r="CX1174" s="53">
        <v>-3.4641972999999999</v>
      </c>
      <c r="CY1174" s="53">
        <v>-3.6658803999999998</v>
      </c>
      <c r="CZ1174" s="53">
        <v>-4.1043094</v>
      </c>
      <c r="DA1174" s="53">
        <v>-1.3455348</v>
      </c>
      <c r="DB1174" s="53">
        <v>-0.89</v>
      </c>
      <c r="DC1174" s="53">
        <v>-1.0620415000000001</v>
      </c>
      <c r="DD1174" s="53">
        <v>-1.4605246999999999</v>
      </c>
      <c r="DE1174" s="53">
        <v>-1.2141474000000001</v>
      </c>
      <c r="DF1174" s="53">
        <v>-0.72236005000000003</v>
      </c>
      <c r="DG1174" s="53">
        <v>-1.1726456999999999</v>
      </c>
      <c r="DH1174" s="53">
        <v>-2.1123116999999998</v>
      </c>
      <c r="DI1174" s="53">
        <v>-2.0856477999999998</v>
      </c>
      <c r="DJ1174" s="53">
        <v>-1.9498979000000001</v>
      </c>
      <c r="DK1174" s="53">
        <v>-2.0776107000000001</v>
      </c>
      <c r="DL1174" s="53">
        <v>-2.0036337999999998</v>
      </c>
      <c r="DM1174" s="53">
        <v>-2.1255206000000002</v>
      </c>
      <c r="DN1174" s="53">
        <v>-1.4924299000000001</v>
      </c>
      <c r="DO1174" s="53">
        <v>-1.2604994</v>
      </c>
      <c r="DP1174" s="53">
        <v>-1.4966870000000001</v>
      </c>
      <c r="DQ1174" s="53">
        <v>-2.0158611</v>
      </c>
      <c r="DR1174" s="53">
        <v>-1.7238871</v>
      </c>
      <c r="DS1174" s="53">
        <v>-1.1985317</v>
      </c>
      <c r="DT1174" s="53">
        <v>-0.80136578000000003</v>
      </c>
      <c r="DU1174" s="53">
        <v>-0.58965113000000002</v>
      </c>
      <c r="DV1174" s="53">
        <v>-0.62956124000000002</v>
      </c>
      <c r="DW1174" s="53">
        <v>-0.79817157999999999</v>
      </c>
      <c r="DX1174" s="53">
        <v>-1.256113</v>
      </c>
      <c r="DY1174" s="53">
        <v>2.8542217000000001</v>
      </c>
      <c r="DZ1174" s="53">
        <v>3.2319190999999998</v>
      </c>
      <c r="EA1174" s="53">
        <v>3.1535218999999999</v>
      </c>
      <c r="EB1174" s="53">
        <v>2.8359925000000001</v>
      </c>
      <c r="EC1174" s="53">
        <v>3.0125850000000001</v>
      </c>
      <c r="ED1174" s="53">
        <v>3.4101976999999999</v>
      </c>
      <c r="EE1174" s="53">
        <v>2.9155755000000001</v>
      </c>
      <c r="EF1174" s="53">
        <v>1.9491535</v>
      </c>
      <c r="EG1174" s="53">
        <v>1.9173513</v>
      </c>
      <c r="EH1174" s="53">
        <v>1.9577857000000001</v>
      </c>
      <c r="EI1174" s="53">
        <v>1.8236199</v>
      </c>
      <c r="EJ1174" s="53">
        <v>1.9063551999999999</v>
      </c>
      <c r="EK1174" s="53">
        <v>1.8357686</v>
      </c>
      <c r="EL1174" s="53">
        <v>2.6071132000000001</v>
      </c>
      <c r="EM1174" s="53">
        <v>2.9339585000000001</v>
      </c>
      <c r="EN1174" s="53">
        <v>2.6966855999999999</v>
      </c>
      <c r="EO1174" s="53">
        <v>2.1454854000000001</v>
      </c>
      <c r="EP1174" s="53">
        <v>2.3777702000000001</v>
      </c>
      <c r="EQ1174" s="53">
        <v>2.9053689999999999</v>
      </c>
      <c r="ER1174" s="53">
        <v>3.2704295999999999</v>
      </c>
      <c r="ES1174" s="53">
        <v>3.5394713000000002</v>
      </c>
      <c r="ET1174" s="53">
        <v>3.4632018000000002</v>
      </c>
      <c r="EU1174" s="53">
        <v>3.3423436999999998</v>
      </c>
      <c r="EV1174" s="53">
        <v>2.8562297999999999</v>
      </c>
      <c r="EW1174" s="53">
        <v>72.453029999999998</v>
      </c>
      <c r="EX1174" s="53">
        <v>70.954859999999996</v>
      </c>
      <c r="EY1174" s="53">
        <v>69.673100000000005</v>
      </c>
      <c r="EZ1174" s="53">
        <v>68.696020000000004</v>
      </c>
      <c r="FA1174" s="53">
        <v>67.549019999999999</v>
      </c>
      <c r="FB1174" s="53">
        <v>66.326989999999995</v>
      </c>
      <c r="FC1174" s="53">
        <v>65.162379999999999</v>
      </c>
      <c r="FD1174" s="53">
        <v>65.561099999999996</v>
      </c>
      <c r="FE1174" s="53">
        <v>68.303669999999997</v>
      </c>
      <c r="FF1174" s="53">
        <v>71.756420000000006</v>
      </c>
      <c r="FG1174" s="53">
        <v>75.547650000000004</v>
      </c>
      <c r="FH1174" s="53">
        <v>79.270250000000004</v>
      </c>
      <c r="FI1174" s="53">
        <v>82.414829999999995</v>
      </c>
      <c r="FJ1174" s="53">
        <v>84.456760000000003</v>
      </c>
      <c r="FK1174" s="53">
        <v>85.999459999999999</v>
      </c>
      <c r="FL1174" s="53">
        <v>86.999570000000006</v>
      </c>
      <c r="FM1174" s="53">
        <v>87.378889999999998</v>
      </c>
      <c r="FN1174" s="53">
        <v>87.149569999999997</v>
      </c>
      <c r="FO1174" s="53">
        <v>85.643090000000001</v>
      </c>
      <c r="FP1174" s="53">
        <v>82.918360000000007</v>
      </c>
      <c r="FQ1174" s="53">
        <v>80.474209999999999</v>
      </c>
      <c r="FR1174" s="53">
        <v>78.171170000000004</v>
      </c>
      <c r="FS1174" s="53">
        <v>76.191090000000003</v>
      </c>
      <c r="FT1174" s="53">
        <v>74.087969999999999</v>
      </c>
      <c r="FU1174" s="53">
        <v>314.0333</v>
      </c>
      <c r="FV1174" s="53">
        <v>44967.21</v>
      </c>
      <c r="FW1174" s="53">
        <v>3268.1869999999999</v>
      </c>
      <c r="FX1174" s="53">
        <v>1</v>
      </c>
    </row>
    <row r="1175" spans="1:180" x14ac:dyDescent="0.3">
      <c r="A1175" t="s">
        <v>174</v>
      </c>
      <c r="B1175" t="s">
        <v>254</v>
      </c>
      <c r="C1175" t="s">
        <v>0</v>
      </c>
      <c r="D1175" t="s">
        <v>248</v>
      </c>
      <c r="E1175" t="s">
        <v>187</v>
      </c>
      <c r="F1175" t="s">
        <v>241</v>
      </c>
      <c r="G1175" t="s">
        <v>244</v>
      </c>
      <c r="H1175" s="53">
        <v>244</v>
      </c>
      <c r="I1175" s="53">
        <v>43.596260999999998</v>
      </c>
      <c r="J1175" s="53">
        <v>42.841227000000003</v>
      </c>
      <c r="K1175" s="53">
        <v>41.521236000000002</v>
      </c>
      <c r="L1175" s="53">
        <v>41.289143000000003</v>
      </c>
      <c r="M1175" s="53">
        <v>41.130127999999999</v>
      </c>
      <c r="N1175" s="53">
        <v>41.605367000000001</v>
      </c>
      <c r="O1175" s="53">
        <v>41.330013000000001</v>
      </c>
      <c r="P1175" s="53">
        <v>41.178635999999997</v>
      </c>
      <c r="Q1175" s="53">
        <v>41.848855</v>
      </c>
      <c r="R1175" s="53">
        <v>42.979038000000003</v>
      </c>
      <c r="S1175" s="53">
        <v>43.477555000000002</v>
      </c>
      <c r="T1175" s="53">
        <v>43.070245999999997</v>
      </c>
      <c r="U1175" s="53">
        <v>43.692275000000002</v>
      </c>
      <c r="V1175" s="53">
        <v>43.433562000000002</v>
      </c>
      <c r="W1175" s="53">
        <v>42.835321999999998</v>
      </c>
      <c r="X1175" s="53">
        <v>41.315373000000001</v>
      </c>
      <c r="Y1175" s="53">
        <v>40.222912000000001</v>
      </c>
      <c r="Z1175" s="53">
        <v>39.538687000000003</v>
      </c>
      <c r="AA1175" s="53">
        <v>39.400655999999998</v>
      </c>
      <c r="AB1175" s="53">
        <v>38.704354000000002</v>
      </c>
      <c r="AC1175" s="53">
        <v>38.183315999999998</v>
      </c>
      <c r="AD1175" s="53">
        <v>38.118217000000001</v>
      </c>
      <c r="AE1175" s="53">
        <v>37.717739999999999</v>
      </c>
      <c r="AF1175" s="53">
        <v>37.589517999999998</v>
      </c>
      <c r="AG1175" s="53">
        <v>-6.0763784999999997</v>
      </c>
      <c r="AH1175" s="53">
        <v>-6.1091964000000001</v>
      </c>
      <c r="AI1175" s="53">
        <v>-6.7659516000000002</v>
      </c>
      <c r="AJ1175" s="53">
        <v>-6.1233825</v>
      </c>
      <c r="AK1175" s="53">
        <v>-5.6734708999999999</v>
      </c>
      <c r="AL1175" s="53">
        <v>-5.8663822000000003</v>
      </c>
      <c r="AM1175" s="53">
        <v>-6.9182955000000002</v>
      </c>
      <c r="AN1175" s="53">
        <v>-7.7396776000000003</v>
      </c>
      <c r="AO1175" s="53">
        <v>-7.3857141000000004</v>
      </c>
      <c r="AP1175" s="53">
        <v>-6.7434646000000003</v>
      </c>
      <c r="AQ1175" s="53">
        <v>-6.3659794999999999</v>
      </c>
      <c r="AR1175" s="53">
        <v>-6.3694027999999996</v>
      </c>
      <c r="AS1175" s="53">
        <v>-5.3096985999999999</v>
      </c>
      <c r="AT1175" s="53">
        <v>-5.5943759000000002</v>
      </c>
      <c r="AU1175" s="53">
        <v>-5.4102949999999996</v>
      </c>
      <c r="AV1175" s="53">
        <v>-6.1319078999999999</v>
      </c>
      <c r="AW1175" s="53">
        <v>-6.5465859000000002</v>
      </c>
      <c r="AX1175" s="53">
        <v>-6.4276505000000004</v>
      </c>
      <c r="AY1175" s="53">
        <v>-5.8567906000000001</v>
      </c>
      <c r="AZ1175" s="53">
        <v>-5.8127046</v>
      </c>
      <c r="BA1175" s="53">
        <v>-6.0435432999999996</v>
      </c>
      <c r="BB1175" s="53">
        <v>-5.6956724999999997</v>
      </c>
      <c r="BC1175" s="53">
        <v>-5.5837301999999998</v>
      </c>
      <c r="BD1175" s="53">
        <v>-5.4542710999999997</v>
      </c>
      <c r="BE1175" s="53">
        <v>-2.0673256000000002</v>
      </c>
      <c r="BF1175" s="53">
        <v>-2.1061323999999999</v>
      </c>
      <c r="BG1175" s="53">
        <v>-2.7284055999999999</v>
      </c>
      <c r="BH1175" s="53">
        <v>-2.1882356999999999</v>
      </c>
      <c r="BI1175" s="53">
        <v>-1.8053682</v>
      </c>
      <c r="BJ1175" s="53">
        <v>-1.8999853</v>
      </c>
      <c r="BK1175" s="53">
        <v>-2.8544803999999999</v>
      </c>
      <c r="BL1175" s="53">
        <v>-3.6875817999999998</v>
      </c>
      <c r="BM1175" s="53">
        <v>-3.3999570000000001</v>
      </c>
      <c r="BN1175" s="53">
        <v>-2.8236583</v>
      </c>
      <c r="BO1175" s="53">
        <v>-2.4169342</v>
      </c>
      <c r="BP1175" s="53">
        <v>-2.4441601999999998</v>
      </c>
      <c r="BQ1175" s="53">
        <v>-1.4537635</v>
      </c>
      <c r="BR1175" s="53">
        <v>-1.6955414</v>
      </c>
      <c r="BS1175" s="53">
        <v>-1.5785514</v>
      </c>
      <c r="BT1175" s="53">
        <v>-2.3179496999999998</v>
      </c>
      <c r="BU1175" s="53">
        <v>-2.6996014000000002</v>
      </c>
      <c r="BV1175" s="53">
        <v>-2.5674632000000002</v>
      </c>
      <c r="BW1175" s="53">
        <v>-2.0016147000000002</v>
      </c>
      <c r="BX1175" s="53">
        <v>-2.0615982000000002</v>
      </c>
      <c r="BY1175" s="53">
        <v>-2.2916329000000002</v>
      </c>
      <c r="BZ1175" s="53">
        <v>-1.9605588</v>
      </c>
      <c r="CA1175" s="53">
        <v>-1.8732960999999999</v>
      </c>
      <c r="CB1175" s="53">
        <v>-1.7148559000000001</v>
      </c>
      <c r="CC1175" s="53">
        <v>0.70933290999999998</v>
      </c>
      <c r="CD1175" s="53">
        <v>0.66637815</v>
      </c>
      <c r="CE1175" s="53">
        <v>6.798672E-2</v>
      </c>
      <c r="CF1175" s="53">
        <v>0.53723505000000005</v>
      </c>
      <c r="CG1175" s="53">
        <v>0.87366860000000002</v>
      </c>
      <c r="CH1175" s="53">
        <v>0.84712847000000002</v>
      </c>
      <c r="CI1175" s="53">
        <v>-3.9896540000000001E-2</v>
      </c>
      <c r="CJ1175" s="53">
        <v>-0.88111059999999997</v>
      </c>
      <c r="CK1175" s="53">
        <v>-0.63943470000000002</v>
      </c>
      <c r="CL1175" s="53">
        <v>-0.10881300000000001</v>
      </c>
      <c r="CM1175" s="53">
        <v>0.31816330999999998</v>
      </c>
      <c r="CN1175" s="53">
        <v>0.27445340000000001</v>
      </c>
      <c r="CO1175" s="53">
        <v>1.2168460999999999</v>
      </c>
      <c r="CP1175" s="53">
        <v>1.0047788</v>
      </c>
      <c r="CQ1175" s="53">
        <v>1.0753031</v>
      </c>
      <c r="CR1175" s="53">
        <v>0.3235867</v>
      </c>
      <c r="CS1175" s="53">
        <v>-3.5193240000000001E-2</v>
      </c>
      <c r="CT1175" s="53">
        <v>0.10609003</v>
      </c>
      <c r="CU1175" s="53">
        <v>0.66846801</v>
      </c>
      <c r="CV1175" s="53">
        <v>0.53640739999999998</v>
      </c>
      <c r="CW1175" s="53">
        <v>0.30692905999999998</v>
      </c>
      <c r="CX1175" s="53">
        <v>0.62636923</v>
      </c>
      <c r="CY1175" s="53">
        <v>0.69653971999999997</v>
      </c>
      <c r="CZ1175" s="53">
        <v>0.87505133999999996</v>
      </c>
      <c r="DA1175" s="53">
        <v>3.4859914000000001</v>
      </c>
      <c r="DB1175" s="53">
        <v>3.4388871999999999</v>
      </c>
      <c r="DC1175" s="53">
        <v>2.8643793999999998</v>
      </c>
      <c r="DD1175" s="53">
        <v>3.2627046000000002</v>
      </c>
      <c r="DE1175" s="53">
        <v>3.5527058999999999</v>
      </c>
      <c r="DF1175" s="53">
        <v>3.5942419999999999</v>
      </c>
      <c r="DG1175" s="53">
        <v>2.7746875000000002</v>
      </c>
      <c r="DH1175" s="53">
        <v>1.9253593</v>
      </c>
      <c r="DI1175" s="53">
        <v>2.1210882999999998</v>
      </c>
      <c r="DJ1175" s="53">
        <v>2.6060322</v>
      </c>
      <c r="DK1175" s="53">
        <v>3.0532598000000002</v>
      </c>
      <c r="DL1175" s="53">
        <v>2.9930650000000001</v>
      </c>
      <c r="DM1175" s="53">
        <v>3.8874544000000002</v>
      </c>
      <c r="DN1175" s="53">
        <v>3.7050985000000001</v>
      </c>
      <c r="DO1175" s="53">
        <v>3.7291569</v>
      </c>
      <c r="DP1175" s="53">
        <v>2.9651222000000002</v>
      </c>
      <c r="DQ1175" s="53">
        <v>2.6292146999999999</v>
      </c>
      <c r="DR1175" s="53">
        <v>2.7796430999999999</v>
      </c>
      <c r="DS1175" s="53">
        <v>3.3385495000000001</v>
      </c>
      <c r="DT1175" s="53">
        <v>3.1344118000000001</v>
      </c>
      <c r="DU1175" s="53">
        <v>2.905491</v>
      </c>
      <c r="DV1175" s="53">
        <v>3.2132969999999998</v>
      </c>
      <c r="DW1175" s="53">
        <v>3.2663742999999998</v>
      </c>
      <c r="DX1175" s="53">
        <v>3.4649586000000001</v>
      </c>
      <c r="DY1175" s="53">
        <v>7.4950454999999998</v>
      </c>
      <c r="DZ1175" s="53">
        <v>7.4419535999999997</v>
      </c>
      <c r="EA1175" s="53">
        <v>6.9019254999999999</v>
      </c>
      <c r="EB1175" s="53">
        <v>7.1978511999999997</v>
      </c>
      <c r="EC1175" s="53">
        <v>7.4208086</v>
      </c>
      <c r="ED1175" s="53">
        <v>7.5606377</v>
      </c>
      <c r="EE1175" s="53">
        <v>6.8385026</v>
      </c>
      <c r="EF1175" s="53">
        <v>5.9774558999999998</v>
      </c>
      <c r="EG1175" s="53">
        <v>6.1068442000000003</v>
      </c>
      <c r="EH1175" s="53">
        <v>6.5258386000000002</v>
      </c>
      <c r="EI1175" s="53">
        <v>7.0023071000000003</v>
      </c>
      <c r="EJ1175" s="53">
        <v>6.9183101000000002</v>
      </c>
      <c r="EK1175" s="53">
        <v>7.7433911999999996</v>
      </c>
      <c r="EL1175" s="53">
        <v>7.6039329999999996</v>
      </c>
      <c r="EM1175" s="53">
        <v>7.5609012</v>
      </c>
      <c r="EN1175" s="53">
        <v>6.7790812999999996</v>
      </c>
      <c r="EO1175" s="53">
        <v>6.4761991999999999</v>
      </c>
      <c r="EP1175" s="53">
        <v>6.6398305000000004</v>
      </c>
      <c r="EQ1175" s="53">
        <v>7.1937251</v>
      </c>
      <c r="ER1175" s="53">
        <v>6.8855214</v>
      </c>
      <c r="ES1175" s="53">
        <v>6.6574008999999998</v>
      </c>
      <c r="ET1175" s="53">
        <v>6.94841</v>
      </c>
      <c r="EU1175" s="53">
        <v>6.9768090999999997</v>
      </c>
      <c r="EV1175" s="53">
        <v>7.2043733000000003</v>
      </c>
      <c r="EW1175" s="53">
        <v>77.761380000000003</v>
      </c>
      <c r="EX1175" s="53">
        <v>76.338700000000003</v>
      </c>
      <c r="EY1175" s="53">
        <v>74.643519999999995</v>
      </c>
      <c r="EZ1175" s="53">
        <v>73.086010000000002</v>
      </c>
      <c r="FA1175" s="53">
        <v>71.688249999999996</v>
      </c>
      <c r="FB1175" s="53">
        <v>70.430970000000002</v>
      </c>
      <c r="FC1175" s="53">
        <v>70.295900000000003</v>
      </c>
      <c r="FD1175" s="53">
        <v>72.778490000000005</v>
      </c>
      <c r="FE1175" s="53">
        <v>76.064059999999998</v>
      </c>
      <c r="FF1175" s="53">
        <v>79.209999999999994</v>
      </c>
      <c r="FG1175" s="53">
        <v>82.370410000000007</v>
      </c>
      <c r="FH1175" s="53">
        <v>85.282240000000002</v>
      </c>
      <c r="FI1175" s="53">
        <v>87.89819</v>
      </c>
      <c r="FJ1175" s="53">
        <v>90.244810000000001</v>
      </c>
      <c r="FK1175" s="53">
        <v>91.917940000000002</v>
      </c>
      <c r="FL1175" s="53">
        <v>93.412239999999997</v>
      </c>
      <c r="FM1175" s="53">
        <v>94.1614</v>
      </c>
      <c r="FN1175" s="53">
        <v>93.893460000000005</v>
      </c>
      <c r="FO1175" s="53">
        <v>92.503559999999993</v>
      </c>
      <c r="FP1175" s="53">
        <v>90.993650000000002</v>
      </c>
      <c r="FQ1175" s="53">
        <v>88.282089999999997</v>
      </c>
      <c r="FR1175" s="53">
        <v>85.14</v>
      </c>
      <c r="FS1175" s="53">
        <v>82.190889999999996</v>
      </c>
      <c r="FT1175" s="53">
        <v>79.259919999999994</v>
      </c>
      <c r="FU1175" s="53">
        <v>314</v>
      </c>
      <c r="FV1175" s="53">
        <v>59044.07</v>
      </c>
      <c r="FW1175" s="53">
        <v>3190.08</v>
      </c>
      <c r="FX1175" s="53">
        <v>1</v>
      </c>
    </row>
    <row r="1176" spans="1:180" x14ac:dyDescent="0.3">
      <c r="A1176" t="s">
        <v>174</v>
      </c>
      <c r="B1176" t="s">
        <v>254</v>
      </c>
      <c r="C1176" t="s">
        <v>0</v>
      </c>
      <c r="D1176" t="s">
        <v>227</v>
      </c>
      <c r="E1176" t="s">
        <v>188</v>
      </c>
      <c r="F1176" t="s">
        <v>241</v>
      </c>
      <c r="G1176" t="s">
        <v>244</v>
      </c>
      <c r="H1176" s="53">
        <v>244</v>
      </c>
      <c r="I1176" s="53">
        <v>45.327710000000003</v>
      </c>
      <c r="J1176" s="53">
        <v>45.000554000000001</v>
      </c>
      <c r="K1176" s="53">
        <v>43.905676999999997</v>
      </c>
      <c r="L1176" s="53">
        <v>43.379882000000002</v>
      </c>
      <c r="M1176" s="53">
        <v>43.485728999999999</v>
      </c>
      <c r="N1176" s="53">
        <v>44.792568000000003</v>
      </c>
      <c r="O1176" s="53">
        <v>47.772589000000004</v>
      </c>
      <c r="P1176" s="53">
        <v>50.626682000000002</v>
      </c>
      <c r="Q1176" s="53">
        <v>51.922638999999997</v>
      </c>
      <c r="R1176" s="53">
        <v>53.144688000000002</v>
      </c>
      <c r="S1176" s="53">
        <v>54.174855999999998</v>
      </c>
      <c r="T1176" s="53">
        <v>53.986732000000003</v>
      </c>
      <c r="U1176" s="53">
        <v>53.854776999999999</v>
      </c>
      <c r="V1176" s="53">
        <v>53.533673</v>
      </c>
      <c r="W1176" s="53">
        <v>53.301946000000001</v>
      </c>
      <c r="X1176" s="53">
        <v>51.902313999999997</v>
      </c>
      <c r="Y1176" s="53">
        <v>50.282642000000003</v>
      </c>
      <c r="Z1176" s="53">
        <v>49.182982000000003</v>
      </c>
      <c r="AA1176" s="53">
        <v>48.401963000000002</v>
      </c>
      <c r="AB1176" s="53">
        <v>47.833418000000002</v>
      </c>
      <c r="AC1176" s="53">
        <v>48.688468</v>
      </c>
      <c r="AD1176" s="53">
        <v>48.547240000000002</v>
      </c>
      <c r="AE1176" s="53">
        <v>47.888294000000002</v>
      </c>
      <c r="AF1176" s="53">
        <v>47.406027999999999</v>
      </c>
      <c r="AG1176" s="53">
        <v>-5.1252687000000003</v>
      </c>
      <c r="AH1176" s="53">
        <v>-4.6106850000000001</v>
      </c>
      <c r="AI1176" s="53">
        <v>-5.0336736000000002</v>
      </c>
      <c r="AJ1176" s="53">
        <v>-5.0789942000000003</v>
      </c>
      <c r="AK1176" s="53">
        <v>-4.8850531999999998</v>
      </c>
      <c r="AL1176" s="53">
        <v>-5.2366327999999998</v>
      </c>
      <c r="AM1176" s="53">
        <v>-5.2182377000000004</v>
      </c>
      <c r="AN1176" s="53">
        <v>-5.293336</v>
      </c>
      <c r="AO1176" s="53">
        <v>-6.0022707000000004</v>
      </c>
      <c r="AP1176" s="53">
        <v>-5.8132463000000003</v>
      </c>
      <c r="AQ1176" s="53">
        <v>-5.6884500999999998</v>
      </c>
      <c r="AR1176" s="53">
        <v>-6.3562415000000003</v>
      </c>
      <c r="AS1176" s="53">
        <v>-6.3454762000000002</v>
      </c>
      <c r="AT1176" s="53">
        <v>-6.8020953999999998</v>
      </c>
      <c r="AU1176" s="53">
        <v>-6.6460330000000001</v>
      </c>
      <c r="AV1176" s="53">
        <v>-7.1345893</v>
      </c>
      <c r="AW1176" s="53">
        <v>-8.3676090999999992</v>
      </c>
      <c r="AX1176" s="53">
        <v>-8.7845806999999994</v>
      </c>
      <c r="AY1176" s="53">
        <v>-8.8969719999999999</v>
      </c>
      <c r="AZ1176" s="53">
        <v>-8.6140685999999995</v>
      </c>
      <c r="BA1176" s="53">
        <v>-6.5876729999999997</v>
      </c>
      <c r="BB1176" s="53">
        <v>-5.6797759000000001</v>
      </c>
      <c r="BC1176" s="53">
        <v>-5.6986859000000001</v>
      </c>
      <c r="BD1176" s="53">
        <v>-5.4643116999999997</v>
      </c>
      <c r="BE1176" s="53">
        <v>-1.7112003</v>
      </c>
      <c r="BF1176" s="53">
        <v>-1.2350277000000001</v>
      </c>
      <c r="BG1176" s="53">
        <v>-1.6329122</v>
      </c>
      <c r="BH1176" s="53">
        <v>-1.7544219999999999</v>
      </c>
      <c r="BI1176" s="53">
        <v>-1.5396527</v>
      </c>
      <c r="BJ1176" s="53">
        <v>-1.8541015999999999</v>
      </c>
      <c r="BK1176" s="53">
        <v>-1.8248982</v>
      </c>
      <c r="BL1176" s="53">
        <v>-1.6562361000000001</v>
      </c>
      <c r="BM1176" s="53">
        <v>-2.2404434000000002</v>
      </c>
      <c r="BN1176" s="53">
        <v>-2.1709529000000001</v>
      </c>
      <c r="BO1176" s="53">
        <v>-2.0715737000000001</v>
      </c>
      <c r="BP1176" s="53">
        <v>-2.776986</v>
      </c>
      <c r="BQ1176" s="53">
        <v>-2.7119282</v>
      </c>
      <c r="BR1176" s="53">
        <v>-3.0689172999999998</v>
      </c>
      <c r="BS1176" s="53">
        <v>-2.9259065</v>
      </c>
      <c r="BT1176" s="53">
        <v>-3.4042514000000001</v>
      </c>
      <c r="BU1176" s="53">
        <v>-4.5055088000000003</v>
      </c>
      <c r="BV1176" s="53">
        <v>-4.8745978000000001</v>
      </c>
      <c r="BW1176" s="53">
        <v>-4.9451308999999997</v>
      </c>
      <c r="BX1176" s="53">
        <v>-4.6983126999999998</v>
      </c>
      <c r="BY1176" s="53">
        <v>-2.8466675000000001</v>
      </c>
      <c r="BZ1176" s="53">
        <v>-2.0387271</v>
      </c>
      <c r="CA1176" s="53">
        <v>-2.0551936999999998</v>
      </c>
      <c r="CB1176" s="53">
        <v>-1.8462449999999999</v>
      </c>
      <c r="CC1176" s="53">
        <v>0.65337318</v>
      </c>
      <c r="CD1176" s="53">
        <v>1.1029415</v>
      </c>
      <c r="CE1176" s="53">
        <v>0.72244545000000004</v>
      </c>
      <c r="CF1176" s="53">
        <v>0.54816697999999997</v>
      </c>
      <c r="CG1176" s="53">
        <v>0.77736203999999998</v>
      </c>
      <c r="CH1176" s="53">
        <v>0.48862976000000002</v>
      </c>
      <c r="CI1176" s="53">
        <v>0.52531881999999996</v>
      </c>
      <c r="CJ1176" s="53">
        <v>0.86280840000000003</v>
      </c>
      <c r="CK1176" s="53">
        <v>0.36498764</v>
      </c>
      <c r="CL1176" s="53">
        <v>0.35168842</v>
      </c>
      <c r="CM1176" s="53">
        <v>0.43346356000000003</v>
      </c>
      <c r="CN1176" s="53">
        <v>-0.29800598</v>
      </c>
      <c r="CO1176" s="53">
        <v>-0.19534241999999999</v>
      </c>
      <c r="CP1176" s="53">
        <v>-0.48332934999999999</v>
      </c>
      <c r="CQ1176" s="53">
        <v>-0.34935871000000002</v>
      </c>
      <c r="CR1176" s="53">
        <v>-0.82062957999999997</v>
      </c>
      <c r="CS1176" s="53">
        <v>-1.83063</v>
      </c>
      <c r="CT1176" s="53">
        <v>-2.1665575000000001</v>
      </c>
      <c r="CU1176" s="53">
        <v>-2.2080975</v>
      </c>
      <c r="CV1176" s="53">
        <v>-1.9862713000000001</v>
      </c>
      <c r="CW1176" s="53">
        <v>-0.25566027000000002</v>
      </c>
      <c r="CX1176" s="53">
        <v>0.48305266000000002</v>
      </c>
      <c r="CY1176" s="53">
        <v>0.46827869999999999</v>
      </c>
      <c r="CZ1176" s="53">
        <v>0.65961716000000004</v>
      </c>
      <c r="DA1176" s="53">
        <v>3.0179458000000001</v>
      </c>
      <c r="DB1176" s="53">
        <v>3.4409100000000001</v>
      </c>
      <c r="DC1176" s="53">
        <v>3.0778037999999999</v>
      </c>
      <c r="DD1176" s="53">
        <v>2.8507568999999999</v>
      </c>
      <c r="DE1176" s="53">
        <v>3.0943763</v>
      </c>
      <c r="DF1176" s="53">
        <v>2.8313614</v>
      </c>
      <c r="DG1176" s="53">
        <v>2.8755351</v>
      </c>
      <c r="DH1176" s="53">
        <v>3.3818522</v>
      </c>
      <c r="DI1176" s="53">
        <v>2.9704193999999999</v>
      </c>
      <c r="DJ1176" s="53">
        <v>2.8743297999999999</v>
      </c>
      <c r="DK1176" s="53">
        <v>2.9385018000000001</v>
      </c>
      <c r="DL1176" s="53">
        <v>2.1809745</v>
      </c>
      <c r="DM1176" s="53">
        <v>2.3212424999999999</v>
      </c>
      <c r="DN1176" s="53">
        <v>2.1022590999999999</v>
      </c>
      <c r="DO1176" s="53">
        <v>2.2271898000000001</v>
      </c>
      <c r="DP1176" s="53">
        <v>1.7629915</v>
      </c>
      <c r="DQ1176" s="53">
        <v>0.84424927000000005</v>
      </c>
      <c r="DR1176" s="53">
        <v>0.54148381999999995</v>
      </c>
      <c r="DS1176" s="53">
        <v>0.52893539000000001</v>
      </c>
      <c r="DT1176" s="53">
        <v>0.72577018999999998</v>
      </c>
      <c r="DU1176" s="53">
        <v>2.3353478999999999</v>
      </c>
      <c r="DV1176" s="53">
        <v>3.0048332000000002</v>
      </c>
      <c r="DW1176" s="53">
        <v>2.9917498999999999</v>
      </c>
      <c r="DX1176" s="53">
        <v>3.1654803</v>
      </c>
      <c r="DY1176" s="53">
        <v>6.4320155999999997</v>
      </c>
      <c r="DZ1176" s="53">
        <v>6.816567</v>
      </c>
      <c r="EA1176" s="53">
        <v>6.4785636000000002</v>
      </c>
      <c r="EB1176" s="53">
        <v>6.1753301</v>
      </c>
      <c r="EC1176" s="53">
        <v>6.4397773000000003</v>
      </c>
      <c r="ED1176" s="53">
        <v>6.2138919000000001</v>
      </c>
      <c r="EE1176" s="53">
        <v>6.2688747999999999</v>
      </c>
      <c r="EF1176" s="53">
        <v>7.0189528000000001</v>
      </c>
      <c r="EG1176" s="53">
        <v>6.7322479</v>
      </c>
      <c r="EH1176" s="53">
        <v>6.5166227000000001</v>
      </c>
      <c r="EI1176" s="53">
        <v>6.5553771999999997</v>
      </c>
      <c r="EJ1176" s="53">
        <v>5.7602276000000003</v>
      </c>
      <c r="EK1176" s="53">
        <v>5.9547932000000001</v>
      </c>
      <c r="EL1176" s="53">
        <v>5.8354381000000002</v>
      </c>
      <c r="EM1176" s="53">
        <v>5.947317</v>
      </c>
      <c r="EN1176" s="53">
        <v>5.4933306000000002</v>
      </c>
      <c r="EO1176" s="53">
        <v>4.7063500999999999</v>
      </c>
      <c r="EP1176" s="53">
        <v>4.4514652000000003</v>
      </c>
      <c r="EQ1176" s="53">
        <v>4.4807769999999998</v>
      </c>
      <c r="ER1176" s="53">
        <v>4.6415265999999997</v>
      </c>
      <c r="ES1176" s="53">
        <v>6.0763515000000003</v>
      </c>
      <c r="ET1176" s="53">
        <v>6.6458817000000003</v>
      </c>
      <c r="EU1176" s="53">
        <v>6.6352433</v>
      </c>
      <c r="EV1176" s="53">
        <v>6.7835464999999999</v>
      </c>
      <c r="EW1176" s="53">
        <v>80.552970000000002</v>
      </c>
      <c r="EX1176" s="53">
        <v>79.152230000000003</v>
      </c>
      <c r="EY1176" s="53">
        <v>77.65437</v>
      </c>
      <c r="EZ1176" s="53">
        <v>76.317440000000005</v>
      </c>
      <c r="FA1176" s="53">
        <v>74.922759999999997</v>
      </c>
      <c r="FB1176" s="53">
        <v>73.741799999999998</v>
      </c>
      <c r="FC1176" s="53">
        <v>73.106679999999997</v>
      </c>
      <c r="FD1176" s="53">
        <v>74.441000000000003</v>
      </c>
      <c r="FE1176" s="53">
        <v>77.238979999999998</v>
      </c>
      <c r="FF1176" s="53">
        <v>80.29298</v>
      </c>
      <c r="FG1176" s="53">
        <v>83.46678</v>
      </c>
      <c r="FH1176" s="53">
        <v>86.527820000000006</v>
      </c>
      <c r="FI1176" s="53">
        <v>89.288219999999995</v>
      </c>
      <c r="FJ1176" s="53">
        <v>91.355909999999994</v>
      </c>
      <c r="FK1176" s="53">
        <v>93.203069999999997</v>
      </c>
      <c r="FL1176" s="53">
        <v>94.325559999999996</v>
      </c>
      <c r="FM1176" s="53">
        <v>95.071709999999996</v>
      </c>
      <c r="FN1176" s="53">
        <v>95.036720000000003</v>
      </c>
      <c r="FO1176" s="53">
        <v>94.081869999999995</v>
      </c>
      <c r="FP1176" s="53">
        <v>92.346450000000004</v>
      </c>
      <c r="FQ1176" s="53">
        <v>89.774119999999996</v>
      </c>
      <c r="FR1176" s="53">
        <v>87.468890000000002</v>
      </c>
      <c r="FS1176" s="53">
        <v>84.890929999999997</v>
      </c>
      <c r="FT1176" s="53">
        <v>82.62621</v>
      </c>
      <c r="FU1176" s="53">
        <v>314</v>
      </c>
      <c r="FV1176" s="53">
        <v>60238.17</v>
      </c>
      <c r="FW1176" s="53">
        <v>3168.5940000000001</v>
      </c>
      <c r="FX1176" s="53">
        <v>1</v>
      </c>
    </row>
    <row r="1177" spans="1:180" x14ac:dyDescent="0.3">
      <c r="A1177" t="s">
        <v>174</v>
      </c>
      <c r="B1177" t="s">
        <v>254</v>
      </c>
      <c r="C1177" t="s">
        <v>0</v>
      </c>
      <c r="D1177" t="s">
        <v>227</v>
      </c>
      <c r="E1177" t="s">
        <v>190</v>
      </c>
      <c r="F1177" t="s">
        <v>241</v>
      </c>
      <c r="G1177" t="s">
        <v>244</v>
      </c>
      <c r="H1177" s="53">
        <v>244</v>
      </c>
      <c r="I1177" s="53">
        <v>29.019456000000002</v>
      </c>
      <c r="J1177" s="53">
        <v>28.486488000000001</v>
      </c>
      <c r="K1177" s="53">
        <v>27.796064999999999</v>
      </c>
      <c r="L1177" s="53">
        <v>27.107253</v>
      </c>
      <c r="M1177" s="53">
        <v>27.110913</v>
      </c>
      <c r="N1177" s="53">
        <v>28.165994000000001</v>
      </c>
      <c r="O1177" s="53">
        <v>30.900013999999999</v>
      </c>
      <c r="P1177" s="53">
        <v>34.723542000000002</v>
      </c>
      <c r="Q1177" s="53">
        <v>36.401262000000003</v>
      </c>
      <c r="R1177" s="53">
        <v>37.775714000000001</v>
      </c>
      <c r="S1177" s="53">
        <v>39.272142000000002</v>
      </c>
      <c r="T1177" s="53">
        <v>40.422992000000001</v>
      </c>
      <c r="U1177" s="53">
        <v>40.548724999999997</v>
      </c>
      <c r="V1177" s="53">
        <v>41.103653999999999</v>
      </c>
      <c r="W1177" s="53">
        <v>40.072583999999999</v>
      </c>
      <c r="X1177" s="53">
        <v>37.988726</v>
      </c>
      <c r="Y1177" s="53">
        <v>36.091455000000003</v>
      </c>
      <c r="Z1177" s="53">
        <v>34.195819</v>
      </c>
      <c r="AA1177" s="53">
        <v>33.149157000000002</v>
      </c>
      <c r="AB1177" s="53">
        <v>33.072857999999997</v>
      </c>
      <c r="AC1177" s="53">
        <v>32.610283000000003</v>
      </c>
      <c r="AD1177" s="53">
        <v>31.681837999999999</v>
      </c>
      <c r="AE1177" s="53">
        <v>31.098189999999999</v>
      </c>
      <c r="AF1177" s="53">
        <v>30.488996</v>
      </c>
      <c r="AG1177" s="53">
        <v>-9.3979604999999999</v>
      </c>
      <c r="AH1177" s="53">
        <v>-9.5276437000000005</v>
      </c>
      <c r="AI1177" s="53">
        <v>-9.6810317999999995</v>
      </c>
      <c r="AJ1177" s="53">
        <v>-9.9161161</v>
      </c>
      <c r="AK1177" s="53">
        <v>-10.030856999999999</v>
      </c>
      <c r="AL1177" s="53">
        <v>-10.025065</v>
      </c>
      <c r="AM1177" s="53">
        <v>-10.140601</v>
      </c>
      <c r="AN1177" s="53">
        <v>-10.326783000000001</v>
      </c>
      <c r="AO1177" s="53">
        <v>-10.814629</v>
      </c>
      <c r="AP1177" s="53">
        <v>-10.6271</v>
      </c>
      <c r="AQ1177" s="53">
        <v>-10.216958</v>
      </c>
      <c r="AR1177" s="53">
        <v>-9.8760902999999995</v>
      </c>
      <c r="AS1177" s="53">
        <v>-9.6983583000000007</v>
      </c>
      <c r="AT1177" s="53">
        <v>-9.1659892999999997</v>
      </c>
      <c r="AU1177" s="53">
        <v>-9.7183638000000006</v>
      </c>
      <c r="AV1177" s="53">
        <v>-10.057359999999999</v>
      </c>
      <c r="AW1177" s="53">
        <v>-10.790965999999999</v>
      </c>
      <c r="AX1177" s="53">
        <v>-11.363707</v>
      </c>
      <c r="AY1177" s="53">
        <v>-11.628902999999999</v>
      </c>
      <c r="AZ1177" s="53">
        <v>-10.941926</v>
      </c>
      <c r="BA1177" s="53">
        <v>-10.48812</v>
      </c>
      <c r="BB1177" s="53">
        <v>-10.269793999999999</v>
      </c>
      <c r="BC1177" s="53">
        <v>-10.180070000000001</v>
      </c>
      <c r="BD1177" s="53">
        <v>-9.8662595999999994</v>
      </c>
      <c r="BE1177" s="53">
        <v>-5.5040521</v>
      </c>
      <c r="BF1177" s="53">
        <v>-5.5926362000000003</v>
      </c>
      <c r="BG1177" s="53">
        <v>-5.7348027999999998</v>
      </c>
      <c r="BH1177" s="53">
        <v>-6.0442387000000002</v>
      </c>
      <c r="BI1177" s="53">
        <v>-6.1772748000000002</v>
      </c>
      <c r="BJ1177" s="53">
        <v>-6.1850851999999996</v>
      </c>
      <c r="BK1177" s="53">
        <v>-6.2248108999999996</v>
      </c>
      <c r="BL1177" s="53">
        <v>-6.4568963999999998</v>
      </c>
      <c r="BM1177" s="53">
        <v>-6.9140401000000002</v>
      </c>
      <c r="BN1177" s="53">
        <v>-6.7706974000000004</v>
      </c>
      <c r="BO1177" s="53">
        <v>-6.3105646999999996</v>
      </c>
      <c r="BP1177" s="53">
        <v>-5.9157409999999997</v>
      </c>
      <c r="BQ1177" s="53">
        <v>-5.5715764999999999</v>
      </c>
      <c r="BR1177" s="53">
        <v>-4.9394017999999997</v>
      </c>
      <c r="BS1177" s="53">
        <v>-5.5605013999999997</v>
      </c>
      <c r="BT1177" s="53">
        <v>-5.9740618000000003</v>
      </c>
      <c r="BU1177" s="53">
        <v>-6.7976349999999996</v>
      </c>
      <c r="BV1177" s="53">
        <v>-7.4728830999999998</v>
      </c>
      <c r="BW1177" s="53">
        <v>-7.5818143999999998</v>
      </c>
      <c r="BX1177" s="53">
        <v>-6.8739948000000002</v>
      </c>
      <c r="BY1177" s="53">
        <v>-6.4898338999999998</v>
      </c>
      <c r="BZ1177" s="53">
        <v>-6.2820435000000003</v>
      </c>
      <c r="CA1177" s="53">
        <v>-6.1345527999999998</v>
      </c>
      <c r="CB1177" s="53">
        <v>-5.9095360000000001</v>
      </c>
      <c r="CC1177" s="53">
        <v>-2.8071418000000001</v>
      </c>
      <c r="CD1177" s="53">
        <v>-2.8672610999999999</v>
      </c>
      <c r="CE1177" s="53">
        <v>-3.0016563000000001</v>
      </c>
      <c r="CF1177" s="53">
        <v>-3.3625908</v>
      </c>
      <c r="CG1177" s="53">
        <v>-3.5082930000000001</v>
      </c>
      <c r="CH1177" s="53">
        <v>-3.5255266999999999</v>
      </c>
      <c r="CI1177" s="53">
        <v>-3.5127484</v>
      </c>
      <c r="CJ1177" s="53">
        <v>-3.7766247000000002</v>
      </c>
      <c r="CK1177" s="53">
        <v>-4.2125063000000003</v>
      </c>
      <c r="CL1177" s="53">
        <v>-4.0997636000000002</v>
      </c>
      <c r="CM1177" s="53">
        <v>-3.6050073</v>
      </c>
      <c r="CN1177" s="53">
        <v>-3.1728149999999999</v>
      </c>
      <c r="CO1177" s="53">
        <v>-2.7133799999999999</v>
      </c>
      <c r="CP1177" s="53">
        <v>-2.0120784</v>
      </c>
      <c r="CQ1177" s="53">
        <v>-2.6807767999999998</v>
      </c>
      <c r="CR1177" s="53">
        <v>-3.1459823</v>
      </c>
      <c r="CS1177" s="53">
        <v>-4.0318658000000003</v>
      </c>
      <c r="CT1177" s="53">
        <v>-4.7781105000000004</v>
      </c>
      <c r="CU1177" s="53">
        <v>-4.7788132000000001</v>
      </c>
      <c r="CV1177" s="53">
        <v>-4.0565585999999998</v>
      </c>
      <c r="CW1177" s="53">
        <v>-3.720634</v>
      </c>
      <c r="CX1177" s="53">
        <v>-3.5201392</v>
      </c>
      <c r="CY1177" s="53">
        <v>-3.3326397999999999</v>
      </c>
      <c r="CZ1177" s="53">
        <v>-3.1691208</v>
      </c>
      <c r="DA1177" s="53">
        <v>-0.11023212</v>
      </c>
      <c r="DB1177" s="53">
        <v>-0.14188777999999999</v>
      </c>
      <c r="DC1177" s="53">
        <v>-0.26851053000000003</v>
      </c>
      <c r="DD1177" s="53">
        <v>-0.68094226999999996</v>
      </c>
      <c r="DE1177" s="53">
        <v>-0.83931339999999999</v>
      </c>
      <c r="DF1177" s="53">
        <v>-0.86596892999999997</v>
      </c>
      <c r="DG1177" s="53">
        <v>-0.80068355999999996</v>
      </c>
      <c r="DH1177" s="53">
        <v>-1.0963513</v>
      </c>
      <c r="DI1177" s="53">
        <v>-1.5109695000000001</v>
      </c>
      <c r="DJ1177" s="53">
        <v>-1.4288296</v>
      </c>
      <c r="DK1177" s="53">
        <v>-0.89945109999999995</v>
      </c>
      <c r="DL1177" s="53">
        <v>-0.42988895999999999</v>
      </c>
      <c r="DM1177" s="53">
        <v>0.14481570999999999</v>
      </c>
      <c r="DN1177" s="53">
        <v>0.91524399999999995</v>
      </c>
      <c r="DO1177" s="53">
        <v>0.19894693999999999</v>
      </c>
      <c r="DP1177" s="53">
        <v>-0.31790296000000001</v>
      </c>
      <c r="DQ1177" s="53">
        <v>-1.2660971999999999</v>
      </c>
      <c r="DR1177" s="53">
        <v>-2.0833371000000001</v>
      </c>
      <c r="DS1177" s="53">
        <v>-1.9758122</v>
      </c>
      <c r="DT1177" s="53">
        <v>-1.2391208</v>
      </c>
      <c r="DU1177" s="53">
        <v>-0.95143383999999998</v>
      </c>
      <c r="DV1177" s="53">
        <v>-0.75823342000000005</v>
      </c>
      <c r="DW1177" s="53">
        <v>-0.53072878999999995</v>
      </c>
      <c r="DX1177" s="53">
        <v>-0.42870605000000001</v>
      </c>
      <c r="DY1177" s="53">
        <v>3.7836763000000002</v>
      </c>
      <c r="DZ1177" s="53">
        <v>3.7931191000000002</v>
      </c>
      <c r="EA1177" s="53">
        <v>3.6777193000000001</v>
      </c>
      <c r="EB1177" s="53">
        <v>3.1909320000000001</v>
      </c>
      <c r="EC1177" s="53">
        <v>3.0142711000000002</v>
      </c>
      <c r="ED1177" s="53">
        <v>2.9740110999999998</v>
      </c>
      <c r="EE1177" s="53">
        <v>3.1151065</v>
      </c>
      <c r="EF1177" s="53">
        <v>2.7735357999999999</v>
      </c>
      <c r="EG1177" s="53">
        <v>2.3896193999999999</v>
      </c>
      <c r="EH1177" s="53">
        <v>2.4275745</v>
      </c>
      <c r="EI1177" s="53">
        <v>3.0069438000000002</v>
      </c>
      <c r="EJ1177" s="53">
        <v>3.5304603999999999</v>
      </c>
      <c r="EK1177" s="53">
        <v>4.2715958000000001</v>
      </c>
      <c r="EL1177" s="53">
        <v>5.1418315000000003</v>
      </c>
      <c r="EM1177" s="53">
        <v>4.3568103000000002</v>
      </c>
      <c r="EN1177" s="53">
        <v>3.7653957999999998</v>
      </c>
      <c r="EO1177" s="53">
        <v>2.7272343999999999</v>
      </c>
      <c r="EP1177" s="53">
        <v>1.8074873</v>
      </c>
      <c r="EQ1177" s="53">
        <v>2.0712760000000001</v>
      </c>
      <c r="ER1177" s="53">
        <v>2.8288115999999999</v>
      </c>
      <c r="ES1177" s="53">
        <v>3.0468524000000001</v>
      </c>
      <c r="ET1177" s="53">
        <v>3.2295180999999999</v>
      </c>
      <c r="EU1177" s="53">
        <v>3.5147883000000002</v>
      </c>
      <c r="EV1177" s="53">
        <v>3.5280179999999999</v>
      </c>
      <c r="EW1177" s="53">
        <v>72.37115</v>
      </c>
      <c r="EX1177" s="53">
        <v>71.183520000000001</v>
      </c>
      <c r="EY1177" s="53">
        <v>69.653670000000005</v>
      </c>
      <c r="EZ1177" s="53">
        <v>68.260099999999994</v>
      </c>
      <c r="FA1177" s="53">
        <v>66.699209999999994</v>
      </c>
      <c r="FB1177" s="53">
        <v>65.601330000000004</v>
      </c>
      <c r="FC1177" s="53">
        <v>64.870900000000006</v>
      </c>
      <c r="FD1177" s="53">
        <v>65.58502</v>
      </c>
      <c r="FE1177" s="53">
        <v>68.506460000000004</v>
      </c>
      <c r="FF1177" s="53">
        <v>72.275599999999997</v>
      </c>
      <c r="FG1177" s="53">
        <v>76.135189999999994</v>
      </c>
      <c r="FH1177" s="53">
        <v>79.589920000000006</v>
      </c>
      <c r="FI1177" s="53">
        <v>82.50667</v>
      </c>
      <c r="FJ1177" s="53">
        <v>84.726410000000001</v>
      </c>
      <c r="FK1177" s="53">
        <v>86.088229999999996</v>
      </c>
      <c r="FL1177" s="53">
        <v>86.822100000000006</v>
      </c>
      <c r="FM1177" s="53">
        <v>86.893000000000001</v>
      </c>
      <c r="FN1177" s="53">
        <v>86.129570000000001</v>
      </c>
      <c r="FO1177" s="53">
        <v>84.403049999999993</v>
      </c>
      <c r="FP1177" s="53">
        <v>81.798699999999997</v>
      </c>
      <c r="FQ1177" s="53">
        <v>79.504869999999997</v>
      </c>
      <c r="FR1177" s="53">
        <v>77.298400000000001</v>
      </c>
      <c r="FS1177" s="53">
        <v>75.221459999999993</v>
      </c>
      <c r="FT1177" s="53">
        <v>73.34075</v>
      </c>
      <c r="FU1177" s="53">
        <v>314.0333</v>
      </c>
      <c r="FV1177" s="53">
        <v>44967.21</v>
      </c>
      <c r="FW1177" s="53">
        <v>3268.1869999999999</v>
      </c>
      <c r="FX1177" s="53">
        <v>1</v>
      </c>
    </row>
    <row r="1178" spans="1:180" x14ac:dyDescent="0.3">
      <c r="A1178" t="s">
        <v>174</v>
      </c>
      <c r="B1178" t="s">
        <v>254</v>
      </c>
      <c r="C1178" t="s">
        <v>0</v>
      </c>
      <c r="D1178" t="s">
        <v>248</v>
      </c>
      <c r="E1178" t="s">
        <v>190</v>
      </c>
      <c r="F1178" t="s">
        <v>229</v>
      </c>
      <c r="G1178" t="s">
        <v>244</v>
      </c>
      <c r="H1178" s="53">
        <v>35</v>
      </c>
      <c r="I1178" s="53">
        <v>0</v>
      </c>
      <c r="J1178" s="53">
        <v>0</v>
      </c>
      <c r="K1178" s="53">
        <v>0</v>
      </c>
      <c r="L1178" s="53">
        <v>0</v>
      </c>
      <c r="M1178" s="53">
        <v>0</v>
      </c>
      <c r="N1178" s="53">
        <v>0</v>
      </c>
      <c r="O1178" s="53">
        <v>0</v>
      </c>
      <c r="P1178" s="53">
        <v>0</v>
      </c>
      <c r="Q1178" s="53">
        <v>0</v>
      </c>
      <c r="R1178" s="53">
        <v>0</v>
      </c>
      <c r="S1178" s="53">
        <v>0</v>
      </c>
      <c r="T1178" s="53">
        <v>0</v>
      </c>
      <c r="U1178" s="53">
        <v>0</v>
      </c>
      <c r="V1178" s="53">
        <v>0</v>
      </c>
      <c r="W1178" s="53">
        <v>0</v>
      </c>
      <c r="X1178" s="53">
        <v>0</v>
      </c>
      <c r="Y1178" s="53">
        <v>0</v>
      </c>
      <c r="Z1178" s="53">
        <v>0</v>
      </c>
      <c r="AA1178" s="53">
        <v>0</v>
      </c>
      <c r="AB1178" s="53">
        <v>0</v>
      </c>
      <c r="AC1178" s="53">
        <v>0</v>
      </c>
      <c r="AD1178" s="53">
        <v>0</v>
      </c>
      <c r="AE1178" s="53">
        <v>0</v>
      </c>
      <c r="AF1178" s="53">
        <v>0</v>
      </c>
      <c r="AG1178" s="53">
        <v>0</v>
      </c>
      <c r="AH1178" s="53">
        <v>0</v>
      </c>
      <c r="AI1178" s="53">
        <v>0</v>
      </c>
      <c r="AJ1178" s="53">
        <v>0</v>
      </c>
      <c r="AK1178" s="53">
        <v>0</v>
      </c>
      <c r="AL1178" s="53">
        <v>0</v>
      </c>
      <c r="AM1178" s="53">
        <v>0</v>
      </c>
      <c r="AN1178" s="53">
        <v>0</v>
      </c>
      <c r="AO1178" s="53">
        <v>0</v>
      </c>
      <c r="AP1178" s="53">
        <v>0</v>
      </c>
      <c r="AQ1178" s="53">
        <v>0</v>
      </c>
      <c r="AR1178" s="53">
        <v>0</v>
      </c>
      <c r="AS1178" s="53">
        <v>0</v>
      </c>
      <c r="AT1178" s="53">
        <v>0</v>
      </c>
      <c r="AU1178" s="53">
        <v>0</v>
      </c>
      <c r="AV1178" s="53">
        <v>0</v>
      </c>
      <c r="AW1178" s="53">
        <v>0</v>
      </c>
      <c r="AX1178" s="53">
        <v>0</v>
      </c>
      <c r="AY1178" s="53">
        <v>0</v>
      </c>
      <c r="AZ1178" s="53">
        <v>0</v>
      </c>
      <c r="BA1178" s="53">
        <v>0</v>
      </c>
      <c r="BB1178" s="53">
        <v>0</v>
      </c>
      <c r="BC1178" s="53">
        <v>0</v>
      </c>
      <c r="BD1178" s="53">
        <v>0</v>
      </c>
      <c r="BE1178" s="53">
        <v>0</v>
      </c>
      <c r="BF1178" s="53">
        <v>0</v>
      </c>
      <c r="BG1178" s="53">
        <v>0</v>
      </c>
      <c r="BH1178" s="53">
        <v>0</v>
      </c>
      <c r="BI1178" s="53">
        <v>0</v>
      </c>
      <c r="BJ1178" s="53">
        <v>0</v>
      </c>
      <c r="BK1178" s="53">
        <v>0</v>
      </c>
      <c r="BL1178" s="53">
        <v>0</v>
      </c>
      <c r="BM1178" s="53">
        <v>0</v>
      </c>
      <c r="BN1178" s="53">
        <v>0</v>
      </c>
      <c r="BO1178" s="53">
        <v>0</v>
      </c>
      <c r="BP1178" s="53">
        <v>0</v>
      </c>
      <c r="BQ1178" s="53">
        <v>0</v>
      </c>
      <c r="BR1178" s="53">
        <v>0</v>
      </c>
      <c r="BS1178" s="53">
        <v>0</v>
      </c>
      <c r="BT1178" s="53">
        <v>0</v>
      </c>
      <c r="BU1178" s="53">
        <v>0</v>
      </c>
      <c r="BV1178" s="53">
        <v>0</v>
      </c>
      <c r="BW1178" s="53">
        <v>0</v>
      </c>
      <c r="BX1178" s="53">
        <v>0</v>
      </c>
      <c r="BY1178" s="53">
        <v>0</v>
      </c>
      <c r="BZ1178" s="53">
        <v>0</v>
      </c>
      <c r="CA1178" s="53">
        <v>0</v>
      </c>
      <c r="CB1178" s="53">
        <v>0</v>
      </c>
      <c r="CC1178" s="53">
        <v>0</v>
      </c>
      <c r="CD1178" s="53">
        <v>0</v>
      </c>
      <c r="CE1178" s="53">
        <v>0</v>
      </c>
      <c r="CF1178" s="53">
        <v>0</v>
      </c>
      <c r="CG1178" s="53">
        <v>0</v>
      </c>
      <c r="CH1178" s="53">
        <v>0</v>
      </c>
      <c r="CI1178" s="53">
        <v>0</v>
      </c>
      <c r="CJ1178" s="53">
        <v>0</v>
      </c>
      <c r="CK1178" s="53">
        <v>0</v>
      </c>
      <c r="CL1178" s="53">
        <v>0</v>
      </c>
      <c r="CM1178" s="53">
        <v>0</v>
      </c>
      <c r="CN1178" s="53">
        <v>0</v>
      </c>
      <c r="CO1178" s="53">
        <v>0</v>
      </c>
      <c r="CP1178" s="53">
        <v>0</v>
      </c>
      <c r="CQ1178" s="53">
        <v>0</v>
      </c>
      <c r="CR1178" s="53">
        <v>0</v>
      </c>
      <c r="CS1178" s="53">
        <v>0</v>
      </c>
      <c r="CT1178" s="53">
        <v>0</v>
      </c>
      <c r="CU1178" s="53">
        <v>0</v>
      </c>
      <c r="CV1178" s="53">
        <v>0</v>
      </c>
      <c r="CW1178" s="53">
        <v>0</v>
      </c>
      <c r="CX1178" s="53">
        <v>0</v>
      </c>
      <c r="CY1178" s="53">
        <v>0</v>
      </c>
      <c r="CZ1178" s="53">
        <v>0</v>
      </c>
      <c r="DA1178" s="53">
        <v>0</v>
      </c>
      <c r="DB1178" s="53">
        <v>0</v>
      </c>
      <c r="DC1178" s="53">
        <v>0</v>
      </c>
      <c r="DD1178" s="53">
        <v>0</v>
      </c>
      <c r="DE1178" s="53">
        <v>0</v>
      </c>
      <c r="DF1178" s="53">
        <v>0</v>
      </c>
      <c r="DG1178" s="53">
        <v>0</v>
      </c>
      <c r="DH1178" s="53">
        <v>0</v>
      </c>
      <c r="DI1178" s="53">
        <v>0</v>
      </c>
      <c r="DJ1178" s="53">
        <v>0</v>
      </c>
      <c r="DK1178" s="53">
        <v>0</v>
      </c>
      <c r="DL1178" s="53">
        <v>0</v>
      </c>
      <c r="DM1178" s="53">
        <v>0</v>
      </c>
      <c r="DN1178" s="53">
        <v>0</v>
      </c>
      <c r="DO1178" s="53">
        <v>0</v>
      </c>
      <c r="DP1178" s="53">
        <v>0</v>
      </c>
      <c r="DQ1178" s="53">
        <v>0</v>
      </c>
      <c r="DR1178" s="53">
        <v>0</v>
      </c>
      <c r="DS1178" s="53">
        <v>0</v>
      </c>
      <c r="DT1178" s="53">
        <v>0</v>
      </c>
      <c r="DU1178" s="53">
        <v>0</v>
      </c>
      <c r="DV1178" s="53">
        <v>0</v>
      </c>
      <c r="DW1178" s="53">
        <v>0</v>
      </c>
      <c r="DX1178" s="53">
        <v>0</v>
      </c>
      <c r="DY1178" s="53">
        <v>0</v>
      </c>
      <c r="DZ1178" s="53">
        <v>0</v>
      </c>
      <c r="EA1178" s="53">
        <v>0</v>
      </c>
      <c r="EB1178" s="53">
        <v>0</v>
      </c>
      <c r="EC1178" s="53">
        <v>0</v>
      </c>
      <c r="ED1178" s="53">
        <v>0</v>
      </c>
      <c r="EE1178" s="53">
        <v>0</v>
      </c>
      <c r="EF1178" s="53">
        <v>0</v>
      </c>
      <c r="EG1178" s="53">
        <v>0</v>
      </c>
      <c r="EH1178" s="53">
        <v>0</v>
      </c>
      <c r="EI1178" s="53">
        <v>0</v>
      </c>
      <c r="EJ1178" s="53">
        <v>0</v>
      </c>
      <c r="EK1178" s="53">
        <v>0</v>
      </c>
      <c r="EL1178" s="53">
        <v>0</v>
      </c>
      <c r="EM1178" s="53">
        <v>0</v>
      </c>
      <c r="EN1178" s="53">
        <v>0</v>
      </c>
      <c r="EO1178" s="53">
        <v>0</v>
      </c>
      <c r="EP1178" s="53">
        <v>0</v>
      </c>
      <c r="EQ1178" s="53">
        <v>0</v>
      </c>
      <c r="ER1178" s="53">
        <v>0</v>
      </c>
      <c r="ES1178" s="53">
        <v>0</v>
      </c>
      <c r="ET1178" s="53">
        <v>0</v>
      </c>
      <c r="EU1178" s="53">
        <v>0</v>
      </c>
      <c r="EV1178" s="53">
        <v>0</v>
      </c>
      <c r="EW1178" s="53">
        <v>58.408329999999999</v>
      </c>
      <c r="EX1178" s="53">
        <v>57.888890000000004</v>
      </c>
      <c r="EY1178" s="53">
        <v>57.630549999999999</v>
      </c>
      <c r="EZ1178" s="53">
        <v>57.325000000000003</v>
      </c>
      <c r="FA1178" s="53">
        <v>57.008339999999997</v>
      </c>
      <c r="FB1178" s="53">
        <v>56.822220000000002</v>
      </c>
      <c r="FC1178" s="53">
        <v>56.59722</v>
      </c>
      <c r="FD1178" s="53">
        <v>56.916670000000003</v>
      </c>
      <c r="FE1178" s="53">
        <v>58.40278</v>
      </c>
      <c r="FF1178" s="53">
        <v>60.875</v>
      </c>
      <c r="FG1178" s="53">
        <v>65.011110000000002</v>
      </c>
      <c r="FH1178" s="53">
        <v>69.094440000000006</v>
      </c>
      <c r="FI1178" s="53">
        <v>70.905559999999994</v>
      </c>
      <c r="FJ1178" s="53">
        <v>70.783330000000007</v>
      </c>
      <c r="FK1178" s="53">
        <v>70.733329999999995</v>
      </c>
      <c r="FL1178" s="53">
        <v>70.099999999999994</v>
      </c>
      <c r="FM1178" s="53">
        <v>69.336110000000005</v>
      </c>
      <c r="FN1178" s="53">
        <v>67.980549999999994</v>
      </c>
      <c r="FO1178" s="53">
        <v>65.599999999999994</v>
      </c>
      <c r="FP1178" s="53">
        <v>62.591670000000001</v>
      </c>
      <c r="FQ1178" s="53">
        <v>61.024999999999999</v>
      </c>
      <c r="FR1178" s="53">
        <v>60.161110000000001</v>
      </c>
      <c r="FS1178" s="53">
        <v>59.627780000000001</v>
      </c>
      <c r="FT1178" s="53">
        <v>59.052779999999998</v>
      </c>
      <c r="FU1178" s="53">
        <v>20</v>
      </c>
      <c r="FV1178" s="53">
        <v>8624.6479999999992</v>
      </c>
      <c r="FW1178" s="53">
        <v>3268.1869999999999</v>
      </c>
      <c r="FX1178" s="53">
        <v>0</v>
      </c>
    </row>
    <row r="1179" spans="1:180" x14ac:dyDescent="0.3">
      <c r="A1179" t="s">
        <v>174</v>
      </c>
      <c r="B1179" t="s">
        <v>254</v>
      </c>
      <c r="C1179" t="s">
        <v>0</v>
      </c>
      <c r="D1179" t="s">
        <v>248</v>
      </c>
      <c r="E1179" t="s">
        <v>189</v>
      </c>
      <c r="F1179" t="s">
        <v>229</v>
      </c>
      <c r="G1179" t="s">
        <v>244</v>
      </c>
      <c r="H1179" s="53">
        <v>35</v>
      </c>
      <c r="I1179" s="53">
        <v>0</v>
      </c>
      <c r="J1179" s="53">
        <v>0</v>
      </c>
      <c r="K1179" s="53">
        <v>0</v>
      </c>
      <c r="L1179" s="53">
        <v>0</v>
      </c>
      <c r="M1179" s="53">
        <v>0</v>
      </c>
      <c r="N1179" s="53">
        <v>0</v>
      </c>
      <c r="O1179" s="53">
        <v>0</v>
      </c>
      <c r="P1179" s="53">
        <v>0</v>
      </c>
      <c r="Q1179" s="53">
        <v>0</v>
      </c>
      <c r="R1179" s="53">
        <v>0</v>
      </c>
      <c r="S1179" s="53">
        <v>0</v>
      </c>
      <c r="T1179" s="53">
        <v>0</v>
      </c>
      <c r="U1179" s="53">
        <v>0</v>
      </c>
      <c r="V1179" s="53">
        <v>0</v>
      </c>
      <c r="W1179" s="53">
        <v>0</v>
      </c>
      <c r="X1179" s="53">
        <v>0</v>
      </c>
      <c r="Y1179" s="53">
        <v>0</v>
      </c>
      <c r="Z1179" s="53">
        <v>0</v>
      </c>
      <c r="AA1179" s="53">
        <v>0</v>
      </c>
      <c r="AB1179" s="53">
        <v>0</v>
      </c>
      <c r="AC1179" s="53">
        <v>0</v>
      </c>
      <c r="AD1179" s="53">
        <v>0</v>
      </c>
      <c r="AE1179" s="53">
        <v>0</v>
      </c>
      <c r="AF1179" s="53">
        <v>0</v>
      </c>
      <c r="AG1179" s="53">
        <v>0</v>
      </c>
      <c r="AH1179" s="53">
        <v>0</v>
      </c>
      <c r="AI1179" s="53">
        <v>0</v>
      </c>
      <c r="AJ1179" s="53">
        <v>0</v>
      </c>
      <c r="AK1179" s="53">
        <v>0</v>
      </c>
      <c r="AL1179" s="53">
        <v>0</v>
      </c>
      <c r="AM1179" s="53">
        <v>0</v>
      </c>
      <c r="AN1179" s="53">
        <v>0</v>
      </c>
      <c r="AO1179" s="53">
        <v>0</v>
      </c>
      <c r="AP1179" s="53">
        <v>0</v>
      </c>
      <c r="AQ1179" s="53">
        <v>0</v>
      </c>
      <c r="AR1179" s="53">
        <v>0</v>
      </c>
      <c r="AS1179" s="53">
        <v>0</v>
      </c>
      <c r="AT1179" s="53">
        <v>0</v>
      </c>
      <c r="AU1179" s="53">
        <v>0</v>
      </c>
      <c r="AV1179" s="53">
        <v>0</v>
      </c>
      <c r="AW1179" s="53">
        <v>0</v>
      </c>
      <c r="AX1179" s="53">
        <v>0</v>
      </c>
      <c r="AY1179" s="53">
        <v>0</v>
      </c>
      <c r="AZ1179" s="53">
        <v>0</v>
      </c>
      <c r="BA1179" s="53">
        <v>0</v>
      </c>
      <c r="BB1179" s="53">
        <v>0</v>
      </c>
      <c r="BC1179" s="53">
        <v>0</v>
      </c>
      <c r="BD1179" s="53">
        <v>0</v>
      </c>
      <c r="BE1179" s="53">
        <v>0</v>
      </c>
      <c r="BF1179" s="53">
        <v>0</v>
      </c>
      <c r="BG1179" s="53">
        <v>0</v>
      </c>
      <c r="BH1179" s="53">
        <v>0</v>
      </c>
      <c r="BI1179" s="53">
        <v>0</v>
      </c>
      <c r="BJ1179" s="53">
        <v>0</v>
      </c>
      <c r="BK1179" s="53">
        <v>0</v>
      </c>
      <c r="BL1179" s="53">
        <v>0</v>
      </c>
      <c r="BM1179" s="53">
        <v>0</v>
      </c>
      <c r="BN1179" s="53">
        <v>0</v>
      </c>
      <c r="BO1179" s="53">
        <v>0</v>
      </c>
      <c r="BP1179" s="53">
        <v>0</v>
      </c>
      <c r="BQ1179" s="53">
        <v>0</v>
      </c>
      <c r="BR1179" s="53">
        <v>0</v>
      </c>
      <c r="BS1179" s="53">
        <v>0</v>
      </c>
      <c r="BT1179" s="53">
        <v>0</v>
      </c>
      <c r="BU1179" s="53">
        <v>0</v>
      </c>
      <c r="BV1179" s="53">
        <v>0</v>
      </c>
      <c r="BW1179" s="53">
        <v>0</v>
      </c>
      <c r="BX1179" s="53">
        <v>0</v>
      </c>
      <c r="BY1179" s="53">
        <v>0</v>
      </c>
      <c r="BZ1179" s="53">
        <v>0</v>
      </c>
      <c r="CA1179" s="53">
        <v>0</v>
      </c>
      <c r="CB1179" s="53">
        <v>0</v>
      </c>
      <c r="CC1179" s="53">
        <v>0</v>
      </c>
      <c r="CD1179" s="53">
        <v>0</v>
      </c>
      <c r="CE1179" s="53">
        <v>0</v>
      </c>
      <c r="CF1179" s="53">
        <v>0</v>
      </c>
      <c r="CG1179" s="53">
        <v>0</v>
      </c>
      <c r="CH1179" s="53">
        <v>0</v>
      </c>
      <c r="CI1179" s="53">
        <v>0</v>
      </c>
      <c r="CJ1179" s="53">
        <v>0</v>
      </c>
      <c r="CK1179" s="53">
        <v>0</v>
      </c>
      <c r="CL1179" s="53">
        <v>0</v>
      </c>
      <c r="CM1179" s="53">
        <v>0</v>
      </c>
      <c r="CN1179" s="53">
        <v>0</v>
      </c>
      <c r="CO1179" s="53">
        <v>0</v>
      </c>
      <c r="CP1179" s="53">
        <v>0</v>
      </c>
      <c r="CQ1179" s="53">
        <v>0</v>
      </c>
      <c r="CR1179" s="53">
        <v>0</v>
      </c>
      <c r="CS1179" s="53">
        <v>0</v>
      </c>
      <c r="CT1179" s="53">
        <v>0</v>
      </c>
      <c r="CU1179" s="53">
        <v>0</v>
      </c>
      <c r="CV1179" s="53">
        <v>0</v>
      </c>
      <c r="CW1179" s="53">
        <v>0</v>
      </c>
      <c r="CX1179" s="53">
        <v>0</v>
      </c>
      <c r="CY1179" s="53">
        <v>0</v>
      </c>
      <c r="CZ1179" s="53">
        <v>0</v>
      </c>
      <c r="DA1179" s="53">
        <v>0</v>
      </c>
      <c r="DB1179" s="53">
        <v>0</v>
      </c>
      <c r="DC1179" s="53">
        <v>0</v>
      </c>
      <c r="DD1179" s="53">
        <v>0</v>
      </c>
      <c r="DE1179" s="53">
        <v>0</v>
      </c>
      <c r="DF1179" s="53">
        <v>0</v>
      </c>
      <c r="DG1179" s="53">
        <v>0</v>
      </c>
      <c r="DH1179" s="53">
        <v>0</v>
      </c>
      <c r="DI1179" s="53">
        <v>0</v>
      </c>
      <c r="DJ1179" s="53">
        <v>0</v>
      </c>
      <c r="DK1179" s="53">
        <v>0</v>
      </c>
      <c r="DL1179" s="53">
        <v>0</v>
      </c>
      <c r="DM1179" s="53">
        <v>0</v>
      </c>
      <c r="DN1179" s="53">
        <v>0</v>
      </c>
      <c r="DO1179" s="53">
        <v>0</v>
      </c>
      <c r="DP1179" s="53">
        <v>0</v>
      </c>
      <c r="DQ1179" s="53">
        <v>0</v>
      </c>
      <c r="DR1179" s="53">
        <v>0</v>
      </c>
      <c r="DS1179" s="53">
        <v>0</v>
      </c>
      <c r="DT1179" s="53">
        <v>0</v>
      </c>
      <c r="DU1179" s="53">
        <v>0</v>
      </c>
      <c r="DV1179" s="53">
        <v>0</v>
      </c>
      <c r="DW1179" s="53">
        <v>0</v>
      </c>
      <c r="DX1179" s="53">
        <v>0</v>
      </c>
      <c r="DY1179" s="53">
        <v>0</v>
      </c>
      <c r="DZ1179" s="53">
        <v>0</v>
      </c>
      <c r="EA1179" s="53">
        <v>0</v>
      </c>
      <c r="EB1179" s="53">
        <v>0</v>
      </c>
      <c r="EC1179" s="53">
        <v>0</v>
      </c>
      <c r="ED1179" s="53">
        <v>0</v>
      </c>
      <c r="EE1179" s="53">
        <v>0</v>
      </c>
      <c r="EF1179" s="53">
        <v>0</v>
      </c>
      <c r="EG1179" s="53">
        <v>0</v>
      </c>
      <c r="EH1179" s="53">
        <v>0</v>
      </c>
      <c r="EI1179" s="53">
        <v>0</v>
      </c>
      <c r="EJ1179" s="53">
        <v>0</v>
      </c>
      <c r="EK1179" s="53">
        <v>0</v>
      </c>
      <c r="EL1179" s="53">
        <v>0</v>
      </c>
      <c r="EM1179" s="53">
        <v>0</v>
      </c>
      <c r="EN1179" s="53">
        <v>0</v>
      </c>
      <c r="EO1179" s="53">
        <v>0</v>
      </c>
      <c r="EP1179" s="53">
        <v>0</v>
      </c>
      <c r="EQ1179" s="53">
        <v>0</v>
      </c>
      <c r="ER1179" s="53">
        <v>0</v>
      </c>
      <c r="ES1179" s="53">
        <v>0</v>
      </c>
      <c r="ET1179" s="53">
        <v>0</v>
      </c>
      <c r="EU1179" s="53">
        <v>0</v>
      </c>
      <c r="EV1179" s="53">
        <v>0</v>
      </c>
      <c r="EW1179" s="53">
        <v>59.822220000000002</v>
      </c>
      <c r="EX1179" s="53">
        <v>59.705550000000002</v>
      </c>
      <c r="EY1179" s="53">
        <v>59.197220000000002</v>
      </c>
      <c r="EZ1179" s="53">
        <v>58.858330000000002</v>
      </c>
      <c r="FA1179" s="53">
        <v>58.452779999999997</v>
      </c>
      <c r="FB1179" s="53">
        <v>58.083329999999997</v>
      </c>
      <c r="FC1179" s="53">
        <v>57.977780000000003</v>
      </c>
      <c r="FD1179" s="53">
        <v>58.230559999999997</v>
      </c>
      <c r="FE1179" s="53">
        <v>59.588889999999999</v>
      </c>
      <c r="FF1179" s="53">
        <v>61.933329999999998</v>
      </c>
      <c r="FG1179" s="53">
        <v>64.497219999999999</v>
      </c>
      <c r="FH1179" s="53">
        <v>66.461110000000005</v>
      </c>
      <c r="FI1179" s="53">
        <v>67.608329999999995</v>
      </c>
      <c r="FJ1179" s="53">
        <v>68.352779999999996</v>
      </c>
      <c r="FK1179" s="53">
        <v>68.602779999999996</v>
      </c>
      <c r="FL1179" s="53">
        <v>68.705560000000006</v>
      </c>
      <c r="FM1179" s="53">
        <v>68.236109999999996</v>
      </c>
      <c r="FN1179" s="53">
        <v>66.872219999999999</v>
      </c>
      <c r="FO1179" s="53">
        <v>65.116669999999999</v>
      </c>
      <c r="FP1179" s="53">
        <v>63.030560000000001</v>
      </c>
      <c r="FQ1179" s="53">
        <v>61.577779999999997</v>
      </c>
      <c r="FR1179" s="53">
        <v>60.863889999999998</v>
      </c>
      <c r="FS1179" s="53">
        <v>60.302779999999998</v>
      </c>
      <c r="FT1179" s="53">
        <v>59.736109999999996</v>
      </c>
      <c r="FU1179" s="53">
        <v>20</v>
      </c>
      <c r="FV1179" s="53">
        <v>8587.9529999999995</v>
      </c>
      <c r="FW1179" s="53">
        <v>3266.529</v>
      </c>
      <c r="FX1179" s="53">
        <v>0</v>
      </c>
    </row>
    <row r="1180" spans="1:180" x14ac:dyDescent="0.3">
      <c r="A1180" t="s">
        <v>174</v>
      </c>
      <c r="B1180" t="s">
        <v>254</v>
      </c>
      <c r="C1180" t="s">
        <v>0</v>
      </c>
      <c r="D1180" t="s">
        <v>227</v>
      </c>
      <c r="E1180" t="s">
        <v>187</v>
      </c>
      <c r="F1180" t="s">
        <v>229</v>
      </c>
      <c r="G1180" t="s">
        <v>244</v>
      </c>
      <c r="H1180" s="53">
        <v>35</v>
      </c>
      <c r="I1180" s="53">
        <v>0</v>
      </c>
      <c r="J1180" s="53">
        <v>0</v>
      </c>
      <c r="K1180" s="53">
        <v>0</v>
      </c>
      <c r="L1180" s="53">
        <v>0</v>
      </c>
      <c r="M1180" s="53">
        <v>0</v>
      </c>
      <c r="N1180" s="53">
        <v>0</v>
      </c>
      <c r="O1180" s="53">
        <v>0</v>
      </c>
      <c r="P1180" s="53">
        <v>0</v>
      </c>
      <c r="Q1180" s="53">
        <v>0</v>
      </c>
      <c r="R1180" s="53">
        <v>0</v>
      </c>
      <c r="S1180" s="53">
        <v>0</v>
      </c>
      <c r="T1180" s="53">
        <v>0</v>
      </c>
      <c r="U1180" s="53">
        <v>0</v>
      </c>
      <c r="V1180" s="53">
        <v>0</v>
      </c>
      <c r="W1180" s="53">
        <v>0</v>
      </c>
      <c r="X1180" s="53">
        <v>0</v>
      </c>
      <c r="Y1180" s="53">
        <v>0</v>
      </c>
      <c r="Z1180" s="53">
        <v>0</v>
      </c>
      <c r="AA1180" s="53">
        <v>0</v>
      </c>
      <c r="AB1180" s="53">
        <v>0</v>
      </c>
      <c r="AC1180" s="53">
        <v>0</v>
      </c>
      <c r="AD1180" s="53">
        <v>0</v>
      </c>
      <c r="AE1180" s="53">
        <v>0</v>
      </c>
      <c r="AF1180" s="53">
        <v>0</v>
      </c>
      <c r="AG1180" s="53">
        <v>0</v>
      </c>
      <c r="AH1180" s="53">
        <v>0</v>
      </c>
      <c r="AI1180" s="53">
        <v>0</v>
      </c>
      <c r="AJ1180" s="53">
        <v>0</v>
      </c>
      <c r="AK1180" s="53">
        <v>0</v>
      </c>
      <c r="AL1180" s="53">
        <v>0</v>
      </c>
      <c r="AM1180" s="53">
        <v>0</v>
      </c>
      <c r="AN1180" s="53">
        <v>0</v>
      </c>
      <c r="AO1180" s="53">
        <v>0</v>
      </c>
      <c r="AP1180" s="53">
        <v>0</v>
      </c>
      <c r="AQ1180" s="53">
        <v>0</v>
      </c>
      <c r="AR1180" s="53">
        <v>0</v>
      </c>
      <c r="AS1180" s="53">
        <v>0</v>
      </c>
      <c r="AT1180" s="53">
        <v>0</v>
      </c>
      <c r="AU1180" s="53">
        <v>0</v>
      </c>
      <c r="AV1180" s="53">
        <v>0</v>
      </c>
      <c r="AW1180" s="53">
        <v>0</v>
      </c>
      <c r="AX1180" s="53">
        <v>0</v>
      </c>
      <c r="AY1180" s="53">
        <v>0</v>
      </c>
      <c r="AZ1180" s="53">
        <v>0</v>
      </c>
      <c r="BA1180" s="53">
        <v>0</v>
      </c>
      <c r="BB1180" s="53">
        <v>0</v>
      </c>
      <c r="BC1180" s="53">
        <v>0</v>
      </c>
      <c r="BD1180" s="53">
        <v>0</v>
      </c>
      <c r="BE1180" s="53">
        <v>0</v>
      </c>
      <c r="BF1180" s="53">
        <v>0</v>
      </c>
      <c r="BG1180" s="53">
        <v>0</v>
      </c>
      <c r="BH1180" s="53">
        <v>0</v>
      </c>
      <c r="BI1180" s="53">
        <v>0</v>
      </c>
      <c r="BJ1180" s="53">
        <v>0</v>
      </c>
      <c r="BK1180" s="53">
        <v>0</v>
      </c>
      <c r="BL1180" s="53">
        <v>0</v>
      </c>
      <c r="BM1180" s="53">
        <v>0</v>
      </c>
      <c r="BN1180" s="53">
        <v>0</v>
      </c>
      <c r="BO1180" s="53">
        <v>0</v>
      </c>
      <c r="BP1180" s="53">
        <v>0</v>
      </c>
      <c r="BQ1180" s="53">
        <v>0</v>
      </c>
      <c r="BR1180" s="53">
        <v>0</v>
      </c>
      <c r="BS1180" s="53">
        <v>0</v>
      </c>
      <c r="BT1180" s="53">
        <v>0</v>
      </c>
      <c r="BU1180" s="53">
        <v>0</v>
      </c>
      <c r="BV1180" s="53">
        <v>0</v>
      </c>
      <c r="BW1180" s="53">
        <v>0</v>
      </c>
      <c r="BX1180" s="53">
        <v>0</v>
      </c>
      <c r="BY1180" s="53">
        <v>0</v>
      </c>
      <c r="BZ1180" s="53">
        <v>0</v>
      </c>
      <c r="CA1180" s="53">
        <v>0</v>
      </c>
      <c r="CB1180" s="53">
        <v>0</v>
      </c>
      <c r="CC1180" s="53">
        <v>0</v>
      </c>
      <c r="CD1180" s="53">
        <v>0</v>
      </c>
      <c r="CE1180" s="53">
        <v>0</v>
      </c>
      <c r="CF1180" s="53">
        <v>0</v>
      </c>
      <c r="CG1180" s="53">
        <v>0</v>
      </c>
      <c r="CH1180" s="53">
        <v>0</v>
      </c>
      <c r="CI1180" s="53">
        <v>0</v>
      </c>
      <c r="CJ1180" s="53">
        <v>0</v>
      </c>
      <c r="CK1180" s="53">
        <v>0</v>
      </c>
      <c r="CL1180" s="53">
        <v>0</v>
      </c>
      <c r="CM1180" s="53">
        <v>0</v>
      </c>
      <c r="CN1180" s="53">
        <v>0</v>
      </c>
      <c r="CO1180" s="53">
        <v>0</v>
      </c>
      <c r="CP1180" s="53">
        <v>0</v>
      </c>
      <c r="CQ1180" s="53">
        <v>0</v>
      </c>
      <c r="CR1180" s="53">
        <v>0</v>
      </c>
      <c r="CS1180" s="53">
        <v>0</v>
      </c>
      <c r="CT1180" s="53">
        <v>0</v>
      </c>
      <c r="CU1180" s="53">
        <v>0</v>
      </c>
      <c r="CV1180" s="53">
        <v>0</v>
      </c>
      <c r="CW1180" s="53">
        <v>0</v>
      </c>
      <c r="CX1180" s="53">
        <v>0</v>
      </c>
      <c r="CY1180" s="53">
        <v>0</v>
      </c>
      <c r="CZ1180" s="53">
        <v>0</v>
      </c>
      <c r="DA1180" s="53">
        <v>0</v>
      </c>
      <c r="DB1180" s="53">
        <v>0</v>
      </c>
      <c r="DC1180" s="53">
        <v>0</v>
      </c>
      <c r="DD1180" s="53">
        <v>0</v>
      </c>
      <c r="DE1180" s="53">
        <v>0</v>
      </c>
      <c r="DF1180" s="53">
        <v>0</v>
      </c>
      <c r="DG1180" s="53">
        <v>0</v>
      </c>
      <c r="DH1180" s="53">
        <v>0</v>
      </c>
      <c r="DI1180" s="53">
        <v>0</v>
      </c>
      <c r="DJ1180" s="53">
        <v>0</v>
      </c>
      <c r="DK1180" s="53">
        <v>0</v>
      </c>
      <c r="DL1180" s="53">
        <v>0</v>
      </c>
      <c r="DM1180" s="53">
        <v>0</v>
      </c>
      <c r="DN1180" s="53">
        <v>0</v>
      </c>
      <c r="DO1180" s="53">
        <v>0</v>
      </c>
      <c r="DP1180" s="53">
        <v>0</v>
      </c>
      <c r="DQ1180" s="53">
        <v>0</v>
      </c>
      <c r="DR1180" s="53">
        <v>0</v>
      </c>
      <c r="DS1180" s="53">
        <v>0</v>
      </c>
      <c r="DT1180" s="53">
        <v>0</v>
      </c>
      <c r="DU1180" s="53">
        <v>0</v>
      </c>
      <c r="DV1180" s="53">
        <v>0</v>
      </c>
      <c r="DW1180" s="53">
        <v>0</v>
      </c>
      <c r="DX1180" s="53">
        <v>0</v>
      </c>
      <c r="DY1180" s="53">
        <v>0</v>
      </c>
      <c r="DZ1180" s="53">
        <v>0</v>
      </c>
      <c r="EA1180" s="53">
        <v>0</v>
      </c>
      <c r="EB1180" s="53">
        <v>0</v>
      </c>
      <c r="EC1180" s="53">
        <v>0</v>
      </c>
      <c r="ED1180" s="53">
        <v>0</v>
      </c>
      <c r="EE1180" s="53">
        <v>0</v>
      </c>
      <c r="EF1180" s="53">
        <v>0</v>
      </c>
      <c r="EG1180" s="53">
        <v>0</v>
      </c>
      <c r="EH1180" s="53">
        <v>0</v>
      </c>
      <c r="EI1180" s="53">
        <v>0</v>
      </c>
      <c r="EJ1180" s="53">
        <v>0</v>
      </c>
      <c r="EK1180" s="53">
        <v>0</v>
      </c>
      <c r="EL1180" s="53">
        <v>0</v>
      </c>
      <c r="EM1180" s="53">
        <v>0</v>
      </c>
      <c r="EN1180" s="53">
        <v>0</v>
      </c>
      <c r="EO1180" s="53">
        <v>0</v>
      </c>
      <c r="EP1180" s="53">
        <v>0</v>
      </c>
      <c r="EQ1180" s="53">
        <v>0</v>
      </c>
      <c r="ER1180" s="53">
        <v>0</v>
      </c>
      <c r="ES1180" s="53">
        <v>0</v>
      </c>
      <c r="ET1180" s="53">
        <v>0</v>
      </c>
      <c r="EU1180" s="53">
        <v>0</v>
      </c>
      <c r="EV1180" s="53">
        <v>0</v>
      </c>
      <c r="EW1180" s="53">
        <v>56.725000000000001</v>
      </c>
      <c r="EX1180" s="53">
        <v>56.369320000000002</v>
      </c>
      <c r="EY1180" s="53">
        <v>55.993180000000002</v>
      </c>
      <c r="EZ1180" s="53">
        <v>55.421590000000002</v>
      </c>
      <c r="FA1180" s="53">
        <v>55.07273</v>
      </c>
      <c r="FB1180" s="53">
        <v>54.754550000000002</v>
      </c>
      <c r="FC1180" s="53">
        <v>55.01932</v>
      </c>
      <c r="FD1180" s="53">
        <v>56.917050000000003</v>
      </c>
      <c r="FE1180" s="53">
        <v>58.939770000000003</v>
      </c>
      <c r="FF1180" s="53">
        <v>61.421590000000002</v>
      </c>
      <c r="FG1180" s="53">
        <v>63.924999999999997</v>
      </c>
      <c r="FH1180" s="53">
        <v>65.955680000000001</v>
      </c>
      <c r="FI1180" s="53">
        <v>67.239769999999993</v>
      </c>
      <c r="FJ1180" s="53">
        <v>67.637500000000003</v>
      </c>
      <c r="FK1180" s="53">
        <v>67.872730000000004</v>
      </c>
      <c r="FL1180" s="53">
        <v>67.642039999999994</v>
      </c>
      <c r="FM1180" s="53">
        <v>66.895449999999997</v>
      </c>
      <c r="FN1180" s="53">
        <v>65.892039999999994</v>
      </c>
      <c r="FO1180" s="53">
        <v>64.457949999999997</v>
      </c>
      <c r="FP1180" s="53">
        <v>62.451140000000002</v>
      </c>
      <c r="FQ1180" s="53">
        <v>60.352269999999997</v>
      </c>
      <c r="FR1180" s="53">
        <v>58.935229999999997</v>
      </c>
      <c r="FS1180" s="53">
        <v>58.184089999999998</v>
      </c>
      <c r="FT1180" s="53">
        <v>57.63409</v>
      </c>
      <c r="FU1180" s="53">
        <v>20</v>
      </c>
      <c r="FV1180" s="53">
        <v>9200.098</v>
      </c>
      <c r="FW1180" s="53">
        <v>3190.08</v>
      </c>
      <c r="FX1180" s="53">
        <v>0</v>
      </c>
    </row>
    <row r="1181" spans="1:180" x14ac:dyDescent="0.3">
      <c r="A1181" t="s">
        <v>174</v>
      </c>
      <c r="B1181" t="s">
        <v>254</v>
      </c>
      <c r="C1181" t="s">
        <v>0</v>
      </c>
      <c r="D1181" t="s">
        <v>227</v>
      </c>
      <c r="E1181" t="s">
        <v>189</v>
      </c>
      <c r="F1181" t="s">
        <v>229</v>
      </c>
      <c r="G1181" t="s">
        <v>244</v>
      </c>
      <c r="H1181" s="53">
        <v>35</v>
      </c>
      <c r="I1181" s="53">
        <v>0</v>
      </c>
      <c r="J1181" s="53">
        <v>0</v>
      </c>
      <c r="K1181" s="53">
        <v>0</v>
      </c>
      <c r="L1181" s="53">
        <v>0</v>
      </c>
      <c r="M1181" s="53">
        <v>0</v>
      </c>
      <c r="N1181" s="53">
        <v>0</v>
      </c>
      <c r="O1181" s="53">
        <v>0</v>
      </c>
      <c r="P1181" s="53">
        <v>0</v>
      </c>
      <c r="Q1181" s="53">
        <v>0</v>
      </c>
      <c r="R1181" s="53">
        <v>0</v>
      </c>
      <c r="S1181" s="53">
        <v>0</v>
      </c>
      <c r="T1181" s="53">
        <v>0</v>
      </c>
      <c r="U1181" s="53">
        <v>0</v>
      </c>
      <c r="V1181" s="53">
        <v>0</v>
      </c>
      <c r="W1181" s="53">
        <v>0</v>
      </c>
      <c r="X1181" s="53">
        <v>0</v>
      </c>
      <c r="Y1181" s="53">
        <v>0</v>
      </c>
      <c r="Z1181" s="53">
        <v>0</v>
      </c>
      <c r="AA1181" s="53">
        <v>0</v>
      </c>
      <c r="AB1181" s="53">
        <v>0</v>
      </c>
      <c r="AC1181" s="53">
        <v>0</v>
      </c>
      <c r="AD1181" s="53">
        <v>0</v>
      </c>
      <c r="AE1181" s="53">
        <v>0</v>
      </c>
      <c r="AF1181" s="53">
        <v>0</v>
      </c>
      <c r="AG1181" s="53">
        <v>0</v>
      </c>
      <c r="AH1181" s="53">
        <v>0</v>
      </c>
      <c r="AI1181" s="53">
        <v>0</v>
      </c>
      <c r="AJ1181" s="53">
        <v>0</v>
      </c>
      <c r="AK1181" s="53">
        <v>0</v>
      </c>
      <c r="AL1181" s="53">
        <v>0</v>
      </c>
      <c r="AM1181" s="53">
        <v>0</v>
      </c>
      <c r="AN1181" s="53">
        <v>0</v>
      </c>
      <c r="AO1181" s="53">
        <v>0</v>
      </c>
      <c r="AP1181" s="53">
        <v>0</v>
      </c>
      <c r="AQ1181" s="53">
        <v>0</v>
      </c>
      <c r="AR1181" s="53">
        <v>0</v>
      </c>
      <c r="AS1181" s="53">
        <v>0</v>
      </c>
      <c r="AT1181" s="53">
        <v>0</v>
      </c>
      <c r="AU1181" s="53">
        <v>0</v>
      </c>
      <c r="AV1181" s="53">
        <v>0</v>
      </c>
      <c r="AW1181" s="53">
        <v>0</v>
      </c>
      <c r="AX1181" s="53">
        <v>0</v>
      </c>
      <c r="AY1181" s="53">
        <v>0</v>
      </c>
      <c r="AZ1181" s="53">
        <v>0</v>
      </c>
      <c r="BA1181" s="53">
        <v>0</v>
      </c>
      <c r="BB1181" s="53">
        <v>0</v>
      </c>
      <c r="BC1181" s="53">
        <v>0</v>
      </c>
      <c r="BD1181" s="53">
        <v>0</v>
      </c>
      <c r="BE1181" s="53">
        <v>0</v>
      </c>
      <c r="BF1181" s="53">
        <v>0</v>
      </c>
      <c r="BG1181" s="53">
        <v>0</v>
      </c>
      <c r="BH1181" s="53">
        <v>0</v>
      </c>
      <c r="BI1181" s="53">
        <v>0</v>
      </c>
      <c r="BJ1181" s="53">
        <v>0</v>
      </c>
      <c r="BK1181" s="53">
        <v>0</v>
      </c>
      <c r="BL1181" s="53">
        <v>0</v>
      </c>
      <c r="BM1181" s="53">
        <v>0</v>
      </c>
      <c r="BN1181" s="53">
        <v>0</v>
      </c>
      <c r="BO1181" s="53">
        <v>0</v>
      </c>
      <c r="BP1181" s="53">
        <v>0</v>
      </c>
      <c r="BQ1181" s="53">
        <v>0</v>
      </c>
      <c r="BR1181" s="53">
        <v>0</v>
      </c>
      <c r="BS1181" s="53">
        <v>0</v>
      </c>
      <c r="BT1181" s="53">
        <v>0</v>
      </c>
      <c r="BU1181" s="53">
        <v>0</v>
      </c>
      <c r="BV1181" s="53">
        <v>0</v>
      </c>
      <c r="BW1181" s="53">
        <v>0</v>
      </c>
      <c r="BX1181" s="53">
        <v>0</v>
      </c>
      <c r="BY1181" s="53">
        <v>0</v>
      </c>
      <c r="BZ1181" s="53">
        <v>0</v>
      </c>
      <c r="CA1181" s="53">
        <v>0</v>
      </c>
      <c r="CB1181" s="53">
        <v>0</v>
      </c>
      <c r="CC1181" s="53">
        <v>0</v>
      </c>
      <c r="CD1181" s="53">
        <v>0</v>
      </c>
      <c r="CE1181" s="53">
        <v>0</v>
      </c>
      <c r="CF1181" s="53">
        <v>0</v>
      </c>
      <c r="CG1181" s="53">
        <v>0</v>
      </c>
      <c r="CH1181" s="53">
        <v>0</v>
      </c>
      <c r="CI1181" s="53">
        <v>0</v>
      </c>
      <c r="CJ1181" s="53">
        <v>0</v>
      </c>
      <c r="CK1181" s="53">
        <v>0</v>
      </c>
      <c r="CL1181" s="53">
        <v>0</v>
      </c>
      <c r="CM1181" s="53">
        <v>0</v>
      </c>
      <c r="CN1181" s="53">
        <v>0</v>
      </c>
      <c r="CO1181" s="53">
        <v>0</v>
      </c>
      <c r="CP1181" s="53">
        <v>0</v>
      </c>
      <c r="CQ1181" s="53">
        <v>0</v>
      </c>
      <c r="CR1181" s="53">
        <v>0</v>
      </c>
      <c r="CS1181" s="53">
        <v>0</v>
      </c>
      <c r="CT1181" s="53">
        <v>0</v>
      </c>
      <c r="CU1181" s="53">
        <v>0</v>
      </c>
      <c r="CV1181" s="53">
        <v>0</v>
      </c>
      <c r="CW1181" s="53">
        <v>0</v>
      </c>
      <c r="CX1181" s="53">
        <v>0</v>
      </c>
      <c r="CY1181" s="53">
        <v>0</v>
      </c>
      <c r="CZ1181" s="53">
        <v>0</v>
      </c>
      <c r="DA1181" s="53">
        <v>0</v>
      </c>
      <c r="DB1181" s="53">
        <v>0</v>
      </c>
      <c r="DC1181" s="53">
        <v>0</v>
      </c>
      <c r="DD1181" s="53">
        <v>0</v>
      </c>
      <c r="DE1181" s="53">
        <v>0</v>
      </c>
      <c r="DF1181" s="53">
        <v>0</v>
      </c>
      <c r="DG1181" s="53">
        <v>0</v>
      </c>
      <c r="DH1181" s="53">
        <v>0</v>
      </c>
      <c r="DI1181" s="53">
        <v>0</v>
      </c>
      <c r="DJ1181" s="53">
        <v>0</v>
      </c>
      <c r="DK1181" s="53">
        <v>0</v>
      </c>
      <c r="DL1181" s="53">
        <v>0</v>
      </c>
      <c r="DM1181" s="53">
        <v>0</v>
      </c>
      <c r="DN1181" s="53">
        <v>0</v>
      </c>
      <c r="DO1181" s="53">
        <v>0</v>
      </c>
      <c r="DP1181" s="53">
        <v>0</v>
      </c>
      <c r="DQ1181" s="53">
        <v>0</v>
      </c>
      <c r="DR1181" s="53">
        <v>0</v>
      </c>
      <c r="DS1181" s="53">
        <v>0</v>
      </c>
      <c r="DT1181" s="53">
        <v>0</v>
      </c>
      <c r="DU1181" s="53">
        <v>0</v>
      </c>
      <c r="DV1181" s="53">
        <v>0</v>
      </c>
      <c r="DW1181" s="53">
        <v>0</v>
      </c>
      <c r="DX1181" s="53">
        <v>0</v>
      </c>
      <c r="DY1181" s="53">
        <v>0</v>
      </c>
      <c r="DZ1181" s="53">
        <v>0</v>
      </c>
      <c r="EA1181" s="53">
        <v>0</v>
      </c>
      <c r="EB1181" s="53">
        <v>0</v>
      </c>
      <c r="EC1181" s="53">
        <v>0</v>
      </c>
      <c r="ED1181" s="53">
        <v>0</v>
      </c>
      <c r="EE1181" s="53">
        <v>0</v>
      </c>
      <c r="EF1181" s="53">
        <v>0</v>
      </c>
      <c r="EG1181" s="53">
        <v>0</v>
      </c>
      <c r="EH1181" s="53">
        <v>0</v>
      </c>
      <c r="EI1181" s="53">
        <v>0</v>
      </c>
      <c r="EJ1181" s="53">
        <v>0</v>
      </c>
      <c r="EK1181" s="53">
        <v>0</v>
      </c>
      <c r="EL1181" s="53">
        <v>0</v>
      </c>
      <c r="EM1181" s="53">
        <v>0</v>
      </c>
      <c r="EN1181" s="53">
        <v>0</v>
      </c>
      <c r="EO1181" s="53">
        <v>0</v>
      </c>
      <c r="EP1181" s="53">
        <v>0</v>
      </c>
      <c r="EQ1181" s="53">
        <v>0</v>
      </c>
      <c r="ER1181" s="53">
        <v>0</v>
      </c>
      <c r="ES1181" s="53">
        <v>0</v>
      </c>
      <c r="ET1181" s="53">
        <v>0</v>
      </c>
      <c r="EU1181" s="53">
        <v>0</v>
      </c>
      <c r="EV1181" s="53">
        <v>0</v>
      </c>
      <c r="EW1181" s="53">
        <v>59.190910000000002</v>
      </c>
      <c r="EX1181" s="53">
        <v>58.786369999999998</v>
      </c>
      <c r="EY1181" s="53">
        <v>58.655679999999997</v>
      </c>
      <c r="EZ1181" s="53">
        <v>58.464770000000001</v>
      </c>
      <c r="FA1181" s="53">
        <v>58.263640000000002</v>
      </c>
      <c r="FB1181" s="53">
        <v>58.08182</v>
      </c>
      <c r="FC1181" s="53">
        <v>57.9375</v>
      </c>
      <c r="FD1181" s="53">
        <v>58.203409999999998</v>
      </c>
      <c r="FE1181" s="53">
        <v>59.521590000000003</v>
      </c>
      <c r="FF1181" s="53">
        <v>61.503410000000002</v>
      </c>
      <c r="FG1181" s="53">
        <v>64.209090000000003</v>
      </c>
      <c r="FH1181" s="53">
        <v>66.767039999999994</v>
      </c>
      <c r="FI1181" s="53">
        <v>68.330680000000001</v>
      </c>
      <c r="FJ1181" s="53">
        <v>69.239769999999993</v>
      </c>
      <c r="FK1181" s="53">
        <v>69.710229999999996</v>
      </c>
      <c r="FL1181" s="53">
        <v>69.647729999999996</v>
      </c>
      <c r="FM1181" s="53">
        <v>69.013630000000006</v>
      </c>
      <c r="FN1181" s="53">
        <v>67.664770000000004</v>
      </c>
      <c r="FO1181" s="53">
        <v>65.868179999999995</v>
      </c>
      <c r="FP1181" s="53">
        <v>63.528410000000001</v>
      </c>
      <c r="FQ1181" s="53">
        <v>61.857959999999999</v>
      </c>
      <c r="FR1181" s="53">
        <v>60.888640000000002</v>
      </c>
      <c r="FS1181" s="53">
        <v>60.270449999999997</v>
      </c>
      <c r="FT1181" s="53">
        <v>59.676139999999997</v>
      </c>
      <c r="FU1181" s="53">
        <v>20</v>
      </c>
      <c r="FV1181" s="53">
        <v>8587.9529999999995</v>
      </c>
      <c r="FW1181" s="53">
        <v>3266.529</v>
      </c>
      <c r="FX1181" s="53">
        <v>0</v>
      </c>
    </row>
    <row r="1182" spans="1:180" x14ac:dyDescent="0.3">
      <c r="A1182" t="s">
        <v>174</v>
      </c>
      <c r="B1182" t="s">
        <v>254</v>
      </c>
      <c r="C1182" t="s">
        <v>0</v>
      </c>
      <c r="D1182" t="s">
        <v>227</v>
      </c>
      <c r="E1182" t="s">
        <v>188</v>
      </c>
      <c r="F1182" t="s">
        <v>229</v>
      </c>
      <c r="G1182" t="s">
        <v>244</v>
      </c>
      <c r="H1182" s="53">
        <v>35</v>
      </c>
      <c r="I1182" s="53">
        <v>0</v>
      </c>
      <c r="J1182" s="53">
        <v>0</v>
      </c>
      <c r="K1182" s="53">
        <v>0</v>
      </c>
      <c r="L1182" s="53">
        <v>0</v>
      </c>
      <c r="M1182" s="53">
        <v>0</v>
      </c>
      <c r="N1182" s="53">
        <v>0</v>
      </c>
      <c r="O1182" s="53">
        <v>0</v>
      </c>
      <c r="P1182" s="53">
        <v>0</v>
      </c>
      <c r="Q1182" s="53">
        <v>0</v>
      </c>
      <c r="R1182" s="53">
        <v>0</v>
      </c>
      <c r="S1182" s="53">
        <v>0</v>
      </c>
      <c r="T1182" s="53">
        <v>0</v>
      </c>
      <c r="U1182" s="53">
        <v>0</v>
      </c>
      <c r="V1182" s="53">
        <v>0</v>
      </c>
      <c r="W1182" s="53">
        <v>0</v>
      </c>
      <c r="X1182" s="53">
        <v>0</v>
      </c>
      <c r="Y1182" s="53">
        <v>0</v>
      </c>
      <c r="Z1182" s="53">
        <v>0</v>
      </c>
      <c r="AA1182" s="53">
        <v>0</v>
      </c>
      <c r="AB1182" s="53">
        <v>0</v>
      </c>
      <c r="AC1182" s="53">
        <v>0</v>
      </c>
      <c r="AD1182" s="53">
        <v>0</v>
      </c>
      <c r="AE1182" s="53">
        <v>0</v>
      </c>
      <c r="AF1182" s="53">
        <v>0</v>
      </c>
      <c r="AG1182" s="53">
        <v>0</v>
      </c>
      <c r="AH1182" s="53">
        <v>0</v>
      </c>
      <c r="AI1182" s="53">
        <v>0</v>
      </c>
      <c r="AJ1182" s="53">
        <v>0</v>
      </c>
      <c r="AK1182" s="53">
        <v>0</v>
      </c>
      <c r="AL1182" s="53">
        <v>0</v>
      </c>
      <c r="AM1182" s="53">
        <v>0</v>
      </c>
      <c r="AN1182" s="53">
        <v>0</v>
      </c>
      <c r="AO1182" s="53">
        <v>0</v>
      </c>
      <c r="AP1182" s="53">
        <v>0</v>
      </c>
      <c r="AQ1182" s="53">
        <v>0</v>
      </c>
      <c r="AR1182" s="53">
        <v>0</v>
      </c>
      <c r="AS1182" s="53">
        <v>0</v>
      </c>
      <c r="AT1182" s="53">
        <v>0</v>
      </c>
      <c r="AU1182" s="53">
        <v>0</v>
      </c>
      <c r="AV1182" s="53">
        <v>0</v>
      </c>
      <c r="AW1182" s="53">
        <v>0</v>
      </c>
      <c r="AX1182" s="53">
        <v>0</v>
      </c>
      <c r="AY1182" s="53">
        <v>0</v>
      </c>
      <c r="AZ1182" s="53">
        <v>0</v>
      </c>
      <c r="BA1182" s="53">
        <v>0</v>
      </c>
      <c r="BB1182" s="53">
        <v>0</v>
      </c>
      <c r="BC1182" s="53">
        <v>0</v>
      </c>
      <c r="BD1182" s="53">
        <v>0</v>
      </c>
      <c r="BE1182" s="53">
        <v>0</v>
      </c>
      <c r="BF1182" s="53">
        <v>0</v>
      </c>
      <c r="BG1182" s="53">
        <v>0</v>
      </c>
      <c r="BH1182" s="53">
        <v>0</v>
      </c>
      <c r="BI1182" s="53">
        <v>0</v>
      </c>
      <c r="BJ1182" s="53">
        <v>0</v>
      </c>
      <c r="BK1182" s="53">
        <v>0</v>
      </c>
      <c r="BL1182" s="53">
        <v>0</v>
      </c>
      <c r="BM1182" s="53">
        <v>0</v>
      </c>
      <c r="BN1182" s="53">
        <v>0</v>
      </c>
      <c r="BO1182" s="53">
        <v>0</v>
      </c>
      <c r="BP1182" s="53">
        <v>0</v>
      </c>
      <c r="BQ1182" s="53">
        <v>0</v>
      </c>
      <c r="BR1182" s="53">
        <v>0</v>
      </c>
      <c r="BS1182" s="53">
        <v>0</v>
      </c>
      <c r="BT1182" s="53">
        <v>0</v>
      </c>
      <c r="BU1182" s="53">
        <v>0</v>
      </c>
      <c r="BV1182" s="53">
        <v>0</v>
      </c>
      <c r="BW1182" s="53">
        <v>0</v>
      </c>
      <c r="BX1182" s="53">
        <v>0</v>
      </c>
      <c r="BY1182" s="53">
        <v>0</v>
      </c>
      <c r="BZ1182" s="53">
        <v>0</v>
      </c>
      <c r="CA1182" s="53">
        <v>0</v>
      </c>
      <c r="CB1182" s="53">
        <v>0</v>
      </c>
      <c r="CC1182" s="53">
        <v>0</v>
      </c>
      <c r="CD1182" s="53">
        <v>0</v>
      </c>
      <c r="CE1182" s="53">
        <v>0</v>
      </c>
      <c r="CF1182" s="53">
        <v>0</v>
      </c>
      <c r="CG1182" s="53">
        <v>0</v>
      </c>
      <c r="CH1182" s="53">
        <v>0</v>
      </c>
      <c r="CI1182" s="53">
        <v>0</v>
      </c>
      <c r="CJ1182" s="53">
        <v>0</v>
      </c>
      <c r="CK1182" s="53">
        <v>0</v>
      </c>
      <c r="CL1182" s="53">
        <v>0</v>
      </c>
      <c r="CM1182" s="53">
        <v>0</v>
      </c>
      <c r="CN1182" s="53">
        <v>0</v>
      </c>
      <c r="CO1182" s="53">
        <v>0</v>
      </c>
      <c r="CP1182" s="53">
        <v>0</v>
      </c>
      <c r="CQ1182" s="53">
        <v>0</v>
      </c>
      <c r="CR1182" s="53">
        <v>0</v>
      </c>
      <c r="CS1182" s="53">
        <v>0</v>
      </c>
      <c r="CT1182" s="53">
        <v>0</v>
      </c>
      <c r="CU1182" s="53">
        <v>0</v>
      </c>
      <c r="CV1182" s="53">
        <v>0</v>
      </c>
      <c r="CW1182" s="53">
        <v>0</v>
      </c>
      <c r="CX1182" s="53">
        <v>0</v>
      </c>
      <c r="CY1182" s="53">
        <v>0</v>
      </c>
      <c r="CZ1182" s="53">
        <v>0</v>
      </c>
      <c r="DA1182" s="53">
        <v>0</v>
      </c>
      <c r="DB1182" s="53">
        <v>0</v>
      </c>
      <c r="DC1182" s="53">
        <v>0</v>
      </c>
      <c r="DD1182" s="53">
        <v>0</v>
      </c>
      <c r="DE1182" s="53">
        <v>0</v>
      </c>
      <c r="DF1182" s="53">
        <v>0</v>
      </c>
      <c r="DG1182" s="53">
        <v>0</v>
      </c>
      <c r="DH1182" s="53">
        <v>0</v>
      </c>
      <c r="DI1182" s="53">
        <v>0</v>
      </c>
      <c r="DJ1182" s="53">
        <v>0</v>
      </c>
      <c r="DK1182" s="53">
        <v>0</v>
      </c>
      <c r="DL1182" s="53">
        <v>0</v>
      </c>
      <c r="DM1182" s="53">
        <v>0</v>
      </c>
      <c r="DN1182" s="53">
        <v>0</v>
      </c>
      <c r="DO1182" s="53">
        <v>0</v>
      </c>
      <c r="DP1182" s="53">
        <v>0</v>
      </c>
      <c r="DQ1182" s="53">
        <v>0</v>
      </c>
      <c r="DR1182" s="53">
        <v>0</v>
      </c>
      <c r="DS1182" s="53">
        <v>0</v>
      </c>
      <c r="DT1182" s="53">
        <v>0</v>
      </c>
      <c r="DU1182" s="53">
        <v>0</v>
      </c>
      <c r="DV1182" s="53">
        <v>0</v>
      </c>
      <c r="DW1182" s="53">
        <v>0</v>
      </c>
      <c r="DX1182" s="53">
        <v>0</v>
      </c>
      <c r="DY1182" s="53">
        <v>0</v>
      </c>
      <c r="DZ1182" s="53">
        <v>0</v>
      </c>
      <c r="EA1182" s="53">
        <v>0</v>
      </c>
      <c r="EB1182" s="53">
        <v>0</v>
      </c>
      <c r="EC1182" s="53">
        <v>0</v>
      </c>
      <c r="ED1182" s="53">
        <v>0</v>
      </c>
      <c r="EE1182" s="53">
        <v>0</v>
      </c>
      <c r="EF1182" s="53">
        <v>0</v>
      </c>
      <c r="EG1182" s="53">
        <v>0</v>
      </c>
      <c r="EH1182" s="53">
        <v>0</v>
      </c>
      <c r="EI1182" s="53">
        <v>0</v>
      </c>
      <c r="EJ1182" s="53">
        <v>0</v>
      </c>
      <c r="EK1182" s="53">
        <v>0</v>
      </c>
      <c r="EL1182" s="53">
        <v>0</v>
      </c>
      <c r="EM1182" s="53">
        <v>0</v>
      </c>
      <c r="EN1182" s="53">
        <v>0</v>
      </c>
      <c r="EO1182" s="53">
        <v>0</v>
      </c>
      <c r="EP1182" s="53">
        <v>0</v>
      </c>
      <c r="EQ1182" s="53">
        <v>0</v>
      </c>
      <c r="ER1182" s="53">
        <v>0</v>
      </c>
      <c r="ES1182" s="53">
        <v>0</v>
      </c>
      <c r="ET1182" s="53">
        <v>0</v>
      </c>
      <c r="EU1182" s="53">
        <v>0</v>
      </c>
      <c r="EV1182" s="53">
        <v>0</v>
      </c>
      <c r="EW1182" s="53">
        <v>57.214289999999998</v>
      </c>
      <c r="EX1182" s="53">
        <v>57.095239999999997</v>
      </c>
      <c r="EY1182" s="53">
        <v>56.802379999999999</v>
      </c>
      <c r="EZ1182" s="53">
        <v>56.585709999999999</v>
      </c>
      <c r="FA1182" s="53">
        <v>56.463099999999997</v>
      </c>
      <c r="FB1182" s="53">
        <v>56.291670000000003</v>
      </c>
      <c r="FC1182" s="53">
        <v>56.297620000000002</v>
      </c>
      <c r="FD1182" s="53">
        <v>56.891669999999998</v>
      </c>
      <c r="FE1182" s="53">
        <v>58.161900000000003</v>
      </c>
      <c r="FF1182" s="53">
        <v>60.035710000000002</v>
      </c>
      <c r="FG1182" s="53">
        <v>62.535710000000002</v>
      </c>
      <c r="FH1182" s="53">
        <v>64.558329999999998</v>
      </c>
      <c r="FI1182" s="53">
        <v>65.971429999999998</v>
      </c>
      <c r="FJ1182" s="53">
        <v>66.503569999999996</v>
      </c>
      <c r="FK1182" s="53">
        <v>66.983329999999995</v>
      </c>
      <c r="FL1182" s="53">
        <v>66.827380000000005</v>
      </c>
      <c r="FM1182" s="53">
        <v>66.116669999999999</v>
      </c>
      <c r="FN1182" s="53">
        <v>64.951189999999997</v>
      </c>
      <c r="FO1182" s="53">
        <v>63.00714</v>
      </c>
      <c r="FP1182" s="53">
        <v>61.152380000000001</v>
      </c>
      <c r="FQ1182" s="53">
        <v>59.427379999999999</v>
      </c>
      <c r="FR1182" s="53">
        <v>58.470239999999997</v>
      </c>
      <c r="FS1182" s="53">
        <v>57.965479999999999</v>
      </c>
      <c r="FT1182" s="53">
        <v>57.48095</v>
      </c>
      <c r="FU1182" s="53">
        <v>20</v>
      </c>
      <c r="FV1182" s="53">
        <v>8962.7929999999997</v>
      </c>
      <c r="FW1182" s="53">
        <v>3168.5940000000001</v>
      </c>
      <c r="FX1182" s="53">
        <v>0</v>
      </c>
    </row>
    <row r="1183" spans="1:180" x14ac:dyDescent="0.3">
      <c r="A1183" t="s">
        <v>174</v>
      </c>
      <c r="B1183" t="s">
        <v>254</v>
      </c>
      <c r="C1183" t="s">
        <v>0</v>
      </c>
      <c r="D1183" t="s">
        <v>248</v>
      </c>
      <c r="E1183" t="s">
        <v>187</v>
      </c>
      <c r="F1183" t="s">
        <v>229</v>
      </c>
      <c r="G1183" t="s">
        <v>244</v>
      </c>
      <c r="H1183" s="53">
        <v>35</v>
      </c>
      <c r="I1183" s="53">
        <v>0</v>
      </c>
      <c r="J1183" s="53">
        <v>0</v>
      </c>
      <c r="K1183" s="53">
        <v>0</v>
      </c>
      <c r="L1183" s="53">
        <v>0</v>
      </c>
      <c r="M1183" s="53">
        <v>0</v>
      </c>
      <c r="N1183" s="53">
        <v>0</v>
      </c>
      <c r="O1183" s="53">
        <v>0</v>
      </c>
      <c r="P1183" s="53">
        <v>0</v>
      </c>
      <c r="Q1183" s="53">
        <v>0</v>
      </c>
      <c r="R1183" s="53">
        <v>0</v>
      </c>
      <c r="S1183" s="53">
        <v>0</v>
      </c>
      <c r="T1183" s="53">
        <v>0</v>
      </c>
      <c r="U1183" s="53">
        <v>0</v>
      </c>
      <c r="V1183" s="53">
        <v>0</v>
      </c>
      <c r="W1183" s="53">
        <v>0</v>
      </c>
      <c r="X1183" s="53">
        <v>0</v>
      </c>
      <c r="Y1183" s="53">
        <v>0</v>
      </c>
      <c r="Z1183" s="53">
        <v>0</v>
      </c>
      <c r="AA1183" s="53">
        <v>0</v>
      </c>
      <c r="AB1183" s="53">
        <v>0</v>
      </c>
      <c r="AC1183" s="53">
        <v>0</v>
      </c>
      <c r="AD1183" s="53">
        <v>0</v>
      </c>
      <c r="AE1183" s="53">
        <v>0</v>
      </c>
      <c r="AF1183" s="53">
        <v>0</v>
      </c>
      <c r="AG1183" s="53">
        <v>0</v>
      </c>
      <c r="AH1183" s="53">
        <v>0</v>
      </c>
      <c r="AI1183" s="53">
        <v>0</v>
      </c>
      <c r="AJ1183" s="53">
        <v>0</v>
      </c>
      <c r="AK1183" s="53">
        <v>0</v>
      </c>
      <c r="AL1183" s="53">
        <v>0</v>
      </c>
      <c r="AM1183" s="53">
        <v>0</v>
      </c>
      <c r="AN1183" s="53">
        <v>0</v>
      </c>
      <c r="AO1183" s="53">
        <v>0</v>
      </c>
      <c r="AP1183" s="53">
        <v>0</v>
      </c>
      <c r="AQ1183" s="53">
        <v>0</v>
      </c>
      <c r="AR1183" s="53">
        <v>0</v>
      </c>
      <c r="AS1183" s="53">
        <v>0</v>
      </c>
      <c r="AT1183" s="53">
        <v>0</v>
      </c>
      <c r="AU1183" s="53">
        <v>0</v>
      </c>
      <c r="AV1183" s="53">
        <v>0</v>
      </c>
      <c r="AW1183" s="53">
        <v>0</v>
      </c>
      <c r="AX1183" s="53">
        <v>0</v>
      </c>
      <c r="AY1183" s="53">
        <v>0</v>
      </c>
      <c r="AZ1183" s="53">
        <v>0</v>
      </c>
      <c r="BA1183" s="53">
        <v>0</v>
      </c>
      <c r="BB1183" s="53">
        <v>0</v>
      </c>
      <c r="BC1183" s="53">
        <v>0</v>
      </c>
      <c r="BD1183" s="53">
        <v>0</v>
      </c>
      <c r="BE1183" s="53">
        <v>0</v>
      </c>
      <c r="BF1183" s="53">
        <v>0</v>
      </c>
      <c r="BG1183" s="53">
        <v>0</v>
      </c>
      <c r="BH1183" s="53">
        <v>0</v>
      </c>
      <c r="BI1183" s="53">
        <v>0</v>
      </c>
      <c r="BJ1183" s="53">
        <v>0</v>
      </c>
      <c r="BK1183" s="53">
        <v>0</v>
      </c>
      <c r="BL1183" s="53">
        <v>0</v>
      </c>
      <c r="BM1183" s="53">
        <v>0</v>
      </c>
      <c r="BN1183" s="53">
        <v>0</v>
      </c>
      <c r="BO1183" s="53">
        <v>0</v>
      </c>
      <c r="BP1183" s="53">
        <v>0</v>
      </c>
      <c r="BQ1183" s="53">
        <v>0</v>
      </c>
      <c r="BR1183" s="53">
        <v>0</v>
      </c>
      <c r="BS1183" s="53">
        <v>0</v>
      </c>
      <c r="BT1183" s="53">
        <v>0</v>
      </c>
      <c r="BU1183" s="53">
        <v>0</v>
      </c>
      <c r="BV1183" s="53">
        <v>0</v>
      </c>
      <c r="BW1183" s="53">
        <v>0</v>
      </c>
      <c r="BX1183" s="53">
        <v>0</v>
      </c>
      <c r="BY1183" s="53">
        <v>0</v>
      </c>
      <c r="BZ1183" s="53">
        <v>0</v>
      </c>
      <c r="CA1183" s="53">
        <v>0</v>
      </c>
      <c r="CB1183" s="53">
        <v>0</v>
      </c>
      <c r="CC1183" s="53">
        <v>0</v>
      </c>
      <c r="CD1183" s="53">
        <v>0</v>
      </c>
      <c r="CE1183" s="53">
        <v>0</v>
      </c>
      <c r="CF1183" s="53">
        <v>0</v>
      </c>
      <c r="CG1183" s="53">
        <v>0</v>
      </c>
      <c r="CH1183" s="53">
        <v>0</v>
      </c>
      <c r="CI1183" s="53">
        <v>0</v>
      </c>
      <c r="CJ1183" s="53">
        <v>0</v>
      </c>
      <c r="CK1183" s="53">
        <v>0</v>
      </c>
      <c r="CL1183" s="53">
        <v>0</v>
      </c>
      <c r="CM1183" s="53">
        <v>0</v>
      </c>
      <c r="CN1183" s="53">
        <v>0</v>
      </c>
      <c r="CO1183" s="53">
        <v>0</v>
      </c>
      <c r="CP1183" s="53">
        <v>0</v>
      </c>
      <c r="CQ1183" s="53">
        <v>0</v>
      </c>
      <c r="CR1183" s="53">
        <v>0</v>
      </c>
      <c r="CS1183" s="53">
        <v>0</v>
      </c>
      <c r="CT1183" s="53">
        <v>0</v>
      </c>
      <c r="CU1183" s="53">
        <v>0</v>
      </c>
      <c r="CV1183" s="53">
        <v>0</v>
      </c>
      <c r="CW1183" s="53">
        <v>0</v>
      </c>
      <c r="CX1183" s="53">
        <v>0</v>
      </c>
      <c r="CY1183" s="53">
        <v>0</v>
      </c>
      <c r="CZ1183" s="53">
        <v>0</v>
      </c>
      <c r="DA1183" s="53">
        <v>0</v>
      </c>
      <c r="DB1183" s="53">
        <v>0</v>
      </c>
      <c r="DC1183" s="53">
        <v>0</v>
      </c>
      <c r="DD1183" s="53">
        <v>0</v>
      </c>
      <c r="DE1183" s="53">
        <v>0</v>
      </c>
      <c r="DF1183" s="53">
        <v>0</v>
      </c>
      <c r="DG1183" s="53">
        <v>0</v>
      </c>
      <c r="DH1183" s="53">
        <v>0</v>
      </c>
      <c r="DI1183" s="53">
        <v>0</v>
      </c>
      <c r="DJ1183" s="53">
        <v>0</v>
      </c>
      <c r="DK1183" s="53">
        <v>0</v>
      </c>
      <c r="DL1183" s="53">
        <v>0</v>
      </c>
      <c r="DM1183" s="53">
        <v>0</v>
      </c>
      <c r="DN1183" s="53">
        <v>0</v>
      </c>
      <c r="DO1183" s="53">
        <v>0</v>
      </c>
      <c r="DP1183" s="53">
        <v>0</v>
      </c>
      <c r="DQ1183" s="53">
        <v>0</v>
      </c>
      <c r="DR1183" s="53">
        <v>0</v>
      </c>
      <c r="DS1183" s="53">
        <v>0</v>
      </c>
      <c r="DT1183" s="53">
        <v>0</v>
      </c>
      <c r="DU1183" s="53">
        <v>0</v>
      </c>
      <c r="DV1183" s="53">
        <v>0</v>
      </c>
      <c r="DW1183" s="53">
        <v>0</v>
      </c>
      <c r="DX1183" s="53">
        <v>0</v>
      </c>
      <c r="DY1183" s="53">
        <v>0</v>
      </c>
      <c r="DZ1183" s="53">
        <v>0</v>
      </c>
      <c r="EA1183" s="53">
        <v>0</v>
      </c>
      <c r="EB1183" s="53">
        <v>0</v>
      </c>
      <c r="EC1183" s="53">
        <v>0</v>
      </c>
      <c r="ED1183" s="53">
        <v>0</v>
      </c>
      <c r="EE1183" s="53">
        <v>0</v>
      </c>
      <c r="EF1183" s="53">
        <v>0</v>
      </c>
      <c r="EG1183" s="53">
        <v>0</v>
      </c>
      <c r="EH1183" s="53">
        <v>0</v>
      </c>
      <c r="EI1183" s="53">
        <v>0</v>
      </c>
      <c r="EJ1183" s="53">
        <v>0</v>
      </c>
      <c r="EK1183" s="53">
        <v>0</v>
      </c>
      <c r="EL1183" s="53">
        <v>0</v>
      </c>
      <c r="EM1183" s="53">
        <v>0</v>
      </c>
      <c r="EN1183" s="53">
        <v>0</v>
      </c>
      <c r="EO1183" s="53">
        <v>0</v>
      </c>
      <c r="EP1183" s="53">
        <v>0</v>
      </c>
      <c r="EQ1183" s="53">
        <v>0</v>
      </c>
      <c r="ER1183" s="53">
        <v>0</v>
      </c>
      <c r="ES1183" s="53">
        <v>0</v>
      </c>
      <c r="ET1183" s="53">
        <v>0</v>
      </c>
      <c r="EU1183" s="53">
        <v>0</v>
      </c>
      <c r="EV1183" s="53">
        <v>0</v>
      </c>
      <c r="EW1183" s="53">
        <v>57.409370000000003</v>
      </c>
      <c r="EX1183" s="53">
        <v>56.921880000000002</v>
      </c>
      <c r="EY1183" s="53">
        <v>56.63438</v>
      </c>
      <c r="EZ1183" s="53">
        <v>56.5625</v>
      </c>
      <c r="FA1183" s="53">
        <v>56.046880000000002</v>
      </c>
      <c r="FB1183" s="53">
        <v>55.85313</v>
      </c>
      <c r="FC1183" s="53">
        <v>55.903129999999997</v>
      </c>
      <c r="FD1183" s="53">
        <v>56.774999999999999</v>
      </c>
      <c r="FE1183" s="53">
        <v>58.721870000000003</v>
      </c>
      <c r="FF1183" s="53">
        <v>61.33437</v>
      </c>
      <c r="FG1183" s="53">
        <v>64.003129999999999</v>
      </c>
      <c r="FH1183" s="53">
        <v>65.787499999999994</v>
      </c>
      <c r="FI1183" s="53">
        <v>66.606250000000003</v>
      </c>
      <c r="FJ1183" s="53">
        <v>67.462500000000006</v>
      </c>
      <c r="FK1183" s="53">
        <v>67.743750000000006</v>
      </c>
      <c r="FL1183" s="53">
        <v>67.559370000000001</v>
      </c>
      <c r="FM1183" s="53">
        <v>67.009379999999993</v>
      </c>
      <c r="FN1183" s="53">
        <v>65.568749999999994</v>
      </c>
      <c r="FO1183" s="53">
        <v>63.44688</v>
      </c>
      <c r="FP1183" s="53">
        <v>61.69688</v>
      </c>
      <c r="FQ1183" s="53">
        <v>60.174999999999997</v>
      </c>
      <c r="FR1183" s="53">
        <v>59.184379999999997</v>
      </c>
      <c r="FS1183" s="53">
        <v>58.359380000000002</v>
      </c>
      <c r="FT1183" s="53">
        <v>57.524999999999999</v>
      </c>
      <c r="FU1183" s="53">
        <v>20</v>
      </c>
      <c r="FV1183" s="53">
        <v>9200.098</v>
      </c>
      <c r="FW1183" s="53">
        <v>3190.08</v>
      </c>
      <c r="FX1183" s="53">
        <v>0</v>
      </c>
    </row>
    <row r="1184" spans="1:180" x14ac:dyDescent="0.3">
      <c r="A1184" t="s">
        <v>174</v>
      </c>
      <c r="B1184" t="s">
        <v>254</v>
      </c>
      <c r="C1184" t="s">
        <v>0</v>
      </c>
      <c r="D1184" t="s">
        <v>248</v>
      </c>
      <c r="E1184" t="s">
        <v>188</v>
      </c>
      <c r="F1184" t="s">
        <v>229</v>
      </c>
      <c r="G1184" t="s">
        <v>244</v>
      </c>
      <c r="H1184" s="53">
        <v>35</v>
      </c>
      <c r="I1184" s="53">
        <v>0</v>
      </c>
      <c r="J1184" s="53">
        <v>0</v>
      </c>
      <c r="K1184" s="53">
        <v>0</v>
      </c>
      <c r="L1184" s="53">
        <v>0</v>
      </c>
      <c r="M1184" s="53">
        <v>0</v>
      </c>
      <c r="N1184" s="53">
        <v>0</v>
      </c>
      <c r="O1184" s="53">
        <v>0</v>
      </c>
      <c r="P1184" s="53">
        <v>0</v>
      </c>
      <c r="Q1184" s="53">
        <v>0</v>
      </c>
      <c r="R1184" s="53">
        <v>0</v>
      </c>
      <c r="S1184" s="53">
        <v>0</v>
      </c>
      <c r="T1184" s="53">
        <v>0</v>
      </c>
      <c r="U1184" s="53">
        <v>0</v>
      </c>
      <c r="V1184" s="53">
        <v>0</v>
      </c>
      <c r="W1184" s="53">
        <v>0</v>
      </c>
      <c r="X1184" s="53">
        <v>0</v>
      </c>
      <c r="Y1184" s="53">
        <v>0</v>
      </c>
      <c r="Z1184" s="53">
        <v>0</v>
      </c>
      <c r="AA1184" s="53">
        <v>0</v>
      </c>
      <c r="AB1184" s="53">
        <v>0</v>
      </c>
      <c r="AC1184" s="53">
        <v>0</v>
      </c>
      <c r="AD1184" s="53">
        <v>0</v>
      </c>
      <c r="AE1184" s="53">
        <v>0</v>
      </c>
      <c r="AF1184" s="53">
        <v>0</v>
      </c>
      <c r="AG1184" s="53">
        <v>0</v>
      </c>
      <c r="AH1184" s="53">
        <v>0</v>
      </c>
      <c r="AI1184" s="53">
        <v>0</v>
      </c>
      <c r="AJ1184" s="53">
        <v>0</v>
      </c>
      <c r="AK1184" s="53">
        <v>0</v>
      </c>
      <c r="AL1184" s="53">
        <v>0</v>
      </c>
      <c r="AM1184" s="53">
        <v>0</v>
      </c>
      <c r="AN1184" s="53">
        <v>0</v>
      </c>
      <c r="AO1184" s="53">
        <v>0</v>
      </c>
      <c r="AP1184" s="53">
        <v>0</v>
      </c>
      <c r="AQ1184" s="53">
        <v>0</v>
      </c>
      <c r="AR1184" s="53">
        <v>0</v>
      </c>
      <c r="AS1184" s="53">
        <v>0</v>
      </c>
      <c r="AT1184" s="53">
        <v>0</v>
      </c>
      <c r="AU1184" s="53">
        <v>0</v>
      </c>
      <c r="AV1184" s="53">
        <v>0</v>
      </c>
      <c r="AW1184" s="53">
        <v>0</v>
      </c>
      <c r="AX1184" s="53">
        <v>0</v>
      </c>
      <c r="AY1184" s="53">
        <v>0</v>
      </c>
      <c r="AZ1184" s="53">
        <v>0</v>
      </c>
      <c r="BA1184" s="53">
        <v>0</v>
      </c>
      <c r="BB1184" s="53">
        <v>0</v>
      </c>
      <c r="BC1184" s="53">
        <v>0</v>
      </c>
      <c r="BD1184" s="53">
        <v>0</v>
      </c>
      <c r="BE1184" s="53">
        <v>0</v>
      </c>
      <c r="BF1184" s="53">
        <v>0</v>
      </c>
      <c r="BG1184" s="53">
        <v>0</v>
      </c>
      <c r="BH1184" s="53">
        <v>0</v>
      </c>
      <c r="BI1184" s="53">
        <v>0</v>
      </c>
      <c r="BJ1184" s="53">
        <v>0</v>
      </c>
      <c r="BK1184" s="53">
        <v>0</v>
      </c>
      <c r="BL1184" s="53">
        <v>0</v>
      </c>
      <c r="BM1184" s="53">
        <v>0</v>
      </c>
      <c r="BN1184" s="53">
        <v>0</v>
      </c>
      <c r="BO1184" s="53">
        <v>0</v>
      </c>
      <c r="BP1184" s="53">
        <v>0</v>
      </c>
      <c r="BQ1184" s="53">
        <v>0</v>
      </c>
      <c r="BR1184" s="53">
        <v>0</v>
      </c>
      <c r="BS1184" s="53">
        <v>0</v>
      </c>
      <c r="BT1184" s="53">
        <v>0</v>
      </c>
      <c r="BU1184" s="53">
        <v>0</v>
      </c>
      <c r="BV1184" s="53">
        <v>0</v>
      </c>
      <c r="BW1184" s="53">
        <v>0</v>
      </c>
      <c r="BX1184" s="53">
        <v>0</v>
      </c>
      <c r="BY1184" s="53">
        <v>0</v>
      </c>
      <c r="BZ1184" s="53">
        <v>0</v>
      </c>
      <c r="CA1184" s="53">
        <v>0</v>
      </c>
      <c r="CB1184" s="53">
        <v>0</v>
      </c>
      <c r="CC1184" s="53">
        <v>0</v>
      </c>
      <c r="CD1184" s="53">
        <v>0</v>
      </c>
      <c r="CE1184" s="53">
        <v>0</v>
      </c>
      <c r="CF1184" s="53">
        <v>0</v>
      </c>
      <c r="CG1184" s="53">
        <v>0</v>
      </c>
      <c r="CH1184" s="53">
        <v>0</v>
      </c>
      <c r="CI1184" s="53">
        <v>0</v>
      </c>
      <c r="CJ1184" s="53">
        <v>0</v>
      </c>
      <c r="CK1184" s="53">
        <v>0</v>
      </c>
      <c r="CL1184" s="53">
        <v>0</v>
      </c>
      <c r="CM1184" s="53">
        <v>0</v>
      </c>
      <c r="CN1184" s="53">
        <v>0</v>
      </c>
      <c r="CO1184" s="53">
        <v>0</v>
      </c>
      <c r="CP1184" s="53">
        <v>0</v>
      </c>
      <c r="CQ1184" s="53">
        <v>0</v>
      </c>
      <c r="CR1184" s="53">
        <v>0</v>
      </c>
      <c r="CS1184" s="53">
        <v>0</v>
      </c>
      <c r="CT1184" s="53">
        <v>0</v>
      </c>
      <c r="CU1184" s="53">
        <v>0</v>
      </c>
      <c r="CV1184" s="53">
        <v>0</v>
      </c>
      <c r="CW1184" s="53">
        <v>0</v>
      </c>
      <c r="CX1184" s="53">
        <v>0</v>
      </c>
      <c r="CY1184" s="53">
        <v>0</v>
      </c>
      <c r="CZ1184" s="53">
        <v>0</v>
      </c>
      <c r="DA1184" s="53">
        <v>0</v>
      </c>
      <c r="DB1184" s="53">
        <v>0</v>
      </c>
      <c r="DC1184" s="53">
        <v>0</v>
      </c>
      <c r="DD1184" s="53">
        <v>0</v>
      </c>
      <c r="DE1184" s="53">
        <v>0</v>
      </c>
      <c r="DF1184" s="53">
        <v>0</v>
      </c>
      <c r="DG1184" s="53">
        <v>0</v>
      </c>
      <c r="DH1184" s="53">
        <v>0</v>
      </c>
      <c r="DI1184" s="53">
        <v>0</v>
      </c>
      <c r="DJ1184" s="53">
        <v>0</v>
      </c>
      <c r="DK1184" s="53">
        <v>0</v>
      </c>
      <c r="DL1184" s="53">
        <v>0</v>
      </c>
      <c r="DM1184" s="53">
        <v>0</v>
      </c>
      <c r="DN1184" s="53">
        <v>0</v>
      </c>
      <c r="DO1184" s="53">
        <v>0</v>
      </c>
      <c r="DP1184" s="53">
        <v>0</v>
      </c>
      <c r="DQ1184" s="53">
        <v>0</v>
      </c>
      <c r="DR1184" s="53">
        <v>0</v>
      </c>
      <c r="DS1184" s="53">
        <v>0</v>
      </c>
      <c r="DT1184" s="53">
        <v>0</v>
      </c>
      <c r="DU1184" s="53">
        <v>0</v>
      </c>
      <c r="DV1184" s="53">
        <v>0</v>
      </c>
      <c r="DW1184" s="53">
        <v>0</v>
      </c>
      <c r="DX1184" s="53">
        <v>0</v>
      </c>
      <c r="DY1184" s="53">
        <v>0</v>
      </c>
      <c r="DZ1184" s="53">
        <v>0</v>
      </c>
      <c r="EA1184" s="53">
        <v>0</v>
      </c>
      <c r="EB1184" s="53">
        <v>0</v>
      </c>
      <c r="EC1184" s="53">
        <v>0</v>
      </c>
      <c r="ED1184" s="53">
        <v>0</v>
      </c>
      <c r="EE1184" s="53">
        <v>0</v>
      </c>
      <c r="EF1184" s="53">
        <v>0</v>
      </c>
      <c r="EG1184" s="53">
        <v>0</v>
      </c>
      <c r="EH1184" s="53">
        <v>0</v>
      </c>
      <c r="EI1184" s="53">
        <v>0</v>
      </c>
      <c r="EJ1184" s="53">
        <v>0</v>
      </c>
      <c r="EK1184" s="53">
        <v>0</v>
      </c>
      <c r="EL1184" s="53">
        <v>0</v>
      </c>
      <c r="EM1184" s="53">
        <v>0</v>
      </c>
      <c r="EN1184" s="53">
        <v>0</v>
      </c>
      <c r="EO1184" s="53">
        <v>0</v>
      </c>
      <c r="EP1184" s="53">
        <v>0</v>
      </c>
      <c r="EQ1184" s="53">
        <v>0</v>
      </c>
      <c r="ER1184" s="53">
        <v>0</v>
      </c>
      <c r="ES1184" s="53">
        <v>0</v>
      </c>
      <c r="ET1184" s="53">
        <v>0</v>
      </c>
      <c r="EU1184" s="53">
        <v>0</v>
      </c>
      <c r="EV1184" s="53">
        <v>0</v>
      </c>
      <c r="EW1184" s="53">
        <v>57.515000000000001</v>
      </c>
      <c r="EX1184" s="53">
        <v>57.072499999999998</v>
      </c>
      <c r="EY1184" s="53">
        <v>56.767499999999998</v>
      </c>
      <c r="EZ1184" s="53">
        <v>56.4925</v>
      </c>
      <c r="FA1184" s="53">
        <v>56.3</v>
      </c>
      <c r="FB1184" s="53">
        <v>56.172499999999999</v>
      </c>
      <c r="FC1184" s="53">
        <v>56.01</v>
      </c>
      <c r="FD1184" s="53">
        <v>56.782499999999999</v>
      </c>
      <c r="FE1184" s="53">
        <v>58.23</v>
      </c>
      <c r="FF1184" s="53">
        <v>60.517499999999998</v>
      </c>
      <c r="FG1184" s="53">
        <v>62.914999999999999</v>
      </c>
      <c r="FH1184" s="53">
        <v>65.212500000000006</v>
      </c>
      <c r="FI1184" s="53">
        <v>66.242500000000007</v>
      </c>
      <c r="FJ1184" s="53">
        <v>66.974999999999994</v>
      </c>
      <c r="FK1184" s="53">
        <v>67.297499999999999</v>
      </c>
      <c r="FL1184" s="53">
        <v>67.392499999999998</v>
      </c>
      <c r="FM1184" s="53">
        <v>66.614999999999995</v>
      </c>
      <c r="FN1184" s="53">
        <v>65.037499999999994</v>
      </c>
      <c r="FO1184" s="53">
        <v>63.26</v>
      </c>
      <c r="FP1184" s="53">
        <v>61.292499999999997</v>
      </c>
      <c r="FQ1184" s="53">
        <v>59.902500000000003</v>
      </c>
      <c r="FR1184" s="53">
        <v>58.832500000000003</v>
      </c>
      <c r="FS1184" s="53">
        <v>58.325000000000003</v>
      </c>
      <c r="FT1184" s="53">
        <v>57.807499999999997</v>
      </c>
      <c r="FU1184" s="53">
        <v>20</v>
      </c>
      <c r="FV1184" s="53">
        <v>8962.7929999999997</v>
      </c>
      <c r="FW1184" s="53">
        <v>3168.5940000000001</v>
      </c>
      <c r="FX1184" s="53">
        <v>0</v>
      </c>
    </row>
    <row r="1185" spans="1:180" x14ac:dyDescent="0.3">
      <c r="A1185" t="s">
        <v>174</v>
      </c>
      <c r="B1185" t="s">
        <v>254</v>
      </c>
      <c r="C1185" t="s">
        <v>0</v>
      </c>
      <c r="D1185" t="s">
        <v>227</v>
      </c>
      <c r="E1185" t="s">
        <v>190</v>
      </c>
      <c r="F1185" t="s">
        <v>229</v>
      </c>
      <c r="G1185" t="s">
        <v>244</v>
      </c>
      <c r="H1185" s="53">
        <v>35</v>
      </c>
      <c r="I1185" s="53">
        <v>0</v>
      </c>
      <c r="J1185" s="53">
        <v>0</v>
      </c>
      <c r="K1185" s="53">
        <v>0</v>
      </c>
      <c r="L1185" s="53">
        <v>0</v>
      </c>
      <c r="M1185" s="53">
        <v>0</v>
      </c>
      <c r="N1185" s="53">
        <v>0</v>
      </c>
      <c r="O1185" s="53">
        <v>0</v>
      </c>
      <c r="P1185" s="53">
        <v>0</v>
      </c>
      <c r="Q1185" s="53">
        <v>0</v>
      </c>
      <c r="R1185" s="53">
        <v>0</v>
      </c>
      <c r="S1185" s="53">
        <v>0</v>
      </c>
      <c r="T1185" s="53">
        <v>0</v>
      </c>
      <c r="U1185" s="53">
        <v>0</v>
      </c>
      <c r="V1185" s="53">
        <v>0</v>
      </c>
      <c r="W1185" s="53">
        <v>0</v>
      </c>
      <c r="X1185" s="53">
        <v>0</v>
      </c>
      <c r="Y1185" s="53">
        <v>0</v>
      </c>
      <c r="Z1185" s="53">
        <v>0</v>
      </c>
      <c r="AA1185" s="53">
        <v>0</v>
      </c>
      <c r="AB1185" s="53">
        <v>0</v>
      </c>
      <c r="AC1185" s="53">
        <v>0</v>
      </c>
      <c r="AD1185" s="53">
        <v>0</v>
      </c>
      <c r="AE1185" s="53">
        <v>0</v>
      </c>
      <c r="AF1185" s="53">
        <v>0</v>
      </c>
      <c r="AG1185" s="53">
        <v>0</v>
      </c>
      <c r="AH1185" s="53">
        <v>0</v>
      </c>
      <c r="AI1185" s="53">
        <v>0</v>
      </c>
      <c r="AJ1185" s="53">
        <v>0</v>
      </c>
      <c r="AK1185" s="53">
        <v>0</v>
      </c>
      <c r="AL1185" s="53">
        <v>0</v>
      </c>
      <c r="AM1185" s="53">
        <v>0</v>
      </c>
      <c r="AN1185" s="53">
        <v>0</v>
      </c>
      <c r="AO1185" s="53">
        <v>0</v>
      </c>
      <c r="AP1185" s="53">
        <v>0</v>
      </c>
      <c r="AQ1185" s="53">
        <v>0</v>
      </c>
      <c r="AR1185" s="53">
        <v>0</v>
      </c>
      <c r="AS1185" s="53">
        <v>0</v>
      </c>
      <c r="AT1185" s="53">
        <v>0</v>
      </c>
      <c r="AU1185" s="53">
        <v>0</v>
      </c>
      <c r="AV1185" s="53">
        <v>0</v>
      </c>
      <c r="AW1185" s="53">
        <v>0</v>
      </c>
      <c r="AX1185" s="53">
        <v>0</v>
      </c>
      <c r="AY1185" s="53">
        <v>0</v>
      </c>
      <c r="AZ1185" s="53">
        <v>0</v>
      </c>
      <c r="BA1185" s="53">
        <v>0</v>
      </c>
      <c r="BB1185" s="53">
        <v>0</v>
      </c>
      <c r="BC1185" s="53">
        <v>0</v>
      </c>
      <c r="BD1185" s="53">
        <v>0</v>
      </c>
      <c r="BE1185" s="53">
        <v>0</v>
      </c>
      <c r="BF1185" s="53">
        <v>0</v>
      </c>
      <c r="BG1185" s="53">
        <v>0</v>
      </c>
      <c r="BH1185" s="53">
        <v>0</v>
      </c>
      <c r="BI1185" s="53">
        <v>0</v>
      </c>
      <c r="BJ1185" s="53">
        <v>0</v>
      </c>
      <c r="BK1185" s="53">
        <v>0</v>
      </c>
      <c r="BL1185" s="53">
        <v>0</v>
      </c>
      <c r="BM1185" s="53">
        <v>0</v>
      </c>
      <c r="BN1185" s="53">
        <v>0</v>
      </c>
      <c r="BO1185" s="53">
        <v>0</v>
      </c>
      <c r="BP1185" s="53">
        <v>0</v>
      </c>
      <c r="BQ1185" s="53">
        <v>0</v>
      </c>
      <c r="BR1185" s="53">
        <v>0</v>
      </c>
      <c r="BS1185" s="53">
        <v>0</v>
      </c>
      <c r="BT1185" s="53">
        <v>0</v>
      </c>
      <c r="BU1185" s="53">
        <v>0</v>
      </c>
      <c r="BV1185" s="53">
        <v>0</v>
      </c>
      <c r="BW1185" s="53">
        <v>0</v>
      </c>
      <c r="BX1185" s="53">
        <v>0</v>
      </c>
      <c r="BY1185" s="53">
        <v>0</v>
      </c>
      <c r="BZ1185" s="53">
        <v>0</v>
      </c>
      <c r="CA1185" s="53">
        <v>0</v>
      </c>
      <c r="CB1185" s="53">
        <v>0</v>
      </c>
      <c r="CC1185" s="53">
        <v>0</v>
      </c>
      <c r="CD1185" s="53">
        <v>0</v>
      </c>
      <c r="CE1185" s="53">
        <v>0</v>
      </c>
      <c r="CF1185" s="53">
        <v>0</v>
      </c>
      <c r="CG1185" s="53">
        <v>0</v>
      </c>
      <c r="CH1185" s="53">
        <v>0</v>
      </c>
      <c r="CI1185" s="53">
        <v>0</v>
      </c>
      <c r="CJ1185" s="53">
        <v>0</v>
      </c>
      <c r="CK1185" s="53">
        <v>0</v>
      </c>
      <c r="CL1185" s="53">
        <v>0</v>
      </c>
      <c r="CM1185" s="53">
        <v>0</v>
      </c>
      <c r="CN1185" s="53">
        <v>0</v>
      </c>
      <c r="CO1185" s="53">
        <v>0</v>
      </c>
      <c r="CP1185" s="53">
        <v>0</v>
      </c>
      <c r="CQ1185" s="53">
        <v>0</v>
      </c>
      <c r="CR1185" s="53">
        <v>0</v>
      </c>
      <c r="CS1185" s="53">
        <v>0</v>
      </c>
      <c r="CT1185" s="53">
        <v>0</v>
      </c>
      <c r="CU1185" s="53">
        <v>0</v>
      </c>
      <c r="CV1185" s="53">
        <v>0</v>
      </c>
      <c r="CW1185" s="53">
        <v>0</v>
      </c>
      <c r="CX1185" s="53">
        <v>0</v>
      </c>
      <c r="CY1185" s="53">
        <v>0</v>
      </c>
      <c r="CZ1185" s="53">
        <v>0</v>
      </c>
      <c r="DA1185" s="53">
        <v>0</v>
      </c>
      <c r="DB1185" s="53">
        <v>0</v>
      </c>
      <c r="DC1185" s="53">
        <v>0</v>
      </c>
      <c r="DD1185" s="53">
        <v>0</v>
      </c>
      <c r="DE1185" s="53">
        <v>0</v>
      </c>
      <c r="DF1185" s="53">
        <v>0</v>
      </c>
      <c r="DG1185" s="53">
        <v>0</v>
      </c>
      <c r="DH1185" s="53">
        <v>0</v>
      </c>
      <c r="DI1185" s="53">
        <v>0</v>
      </c>
      <c r="DJ1185" s="53">
        <v>0</v>
      </c>
      <c r="DK1185" s="53">
        <v>0</v>
      </c>
      <c r="DL1185" s="53">
        <v>0</v>
      </c>
      <c r="DM1185" s="53">
        <v>0</v>
      </c>
      <c r="DN1185" s="53">
        <v>0</v>
      </c>
      <c r="DO1185" s="53">
        <v>0</v>
      </c>
      <c r="DP1185" s="53">
        <v>0</v>
      </c>
      <c r="DQ1185" s="53">
        <v>0</v>
      </c>
      <c r="DR1185" s="53">
        <v>0</v>
      </c>
      <c r="DS1185" s="53">
        <v>0</v>
      </c>
      <c r="DT1185" s="53">
        <v>0</v>
      </c>
      <c r="DU1185" s="53">
        <v>0</v>
      </c>
      <c r="DV1185" s="53">
        <v>0</v>
      </c>
      <c r="DW1185" s="53">
        <v>0</v>
      </c>
      <c r="DX1185" s="53">
        <v>0</v>
      </c>
      <c r="DY1185" s="53">
        <v>0</v>
      </c>
      <c r="DZ1185" s="53">
        <v>0</v>
      </c>
      <c r="EA1185" s="53">
        <v>0</v>
      </c>
      <c r="EB1185" s="53">
        <v>0</v>
      </c>
      <c r="EC1185" s="53">
        <v>0</v>
      </c>
      <c r="ED1185" s="53">
        <v>0</v>
      </c>
      <c r="EE1185" s="53">
        <v>0</v>
      </c>
      <c r="EF1185" s="53">
        <v>0</v>
      </c>
      <c r="EG1185" s="53">
        <v>0</v>
      </c>
      <c r="EH1185" s="53">
        <v>0</v>
      </c>
      <c r="EI1185" s="53">
        <v>0</v>
      </c>
      <c r="EJ1185" s="53">
        <v>0</v>
      </c>
      <c r="EK1185" s="53">
        <v>0</v>
      </c>
      <c r="EL1185" s="53">
        <v>0</v>
      </c>
      <c r="EM1185" s="53">
        <v>0</v>
      </c>
      <c r="EN1185" s="53">
        <v>0</v>
      </c>
      <c r="EO1185" s="53">
        <v>0</v>
      </c>
      <c r="EP1185" s="53">
        <v>0</v>
      </c>
      <c r="EQ1185" s="53">
        <v>0</v>
      </c>
      <c r="ER1185" s="53">
        <v>0</v>
      </c>
      <c r="ES1185" s="53">
        <v>0</v>
      </c>
      <c r="ET1185" s="53">
        <v>0</v>
      </c>
      <c r="EU1185" s="53">
        <v>0</v>
      </c>
      <c r="EV1185" s="53">
        <v>0</v>
      </c>
      <c r="EW1185" s="53">
        <v>58.25</v>
      </c>
      <c r="EX1185" s="53">
        <v>57.794049999999999</v>
      </c>
      <c r="EY1185" s="53">
        <v>57.251190000000001</v>
      </c>
      <c r="EZ1185" s="53">
        <v>56.896430000000002</v>
      </c>
      <c r="FA1185" s="53">
        <v>56.647620000000003</v>
      </c>
      <c r="FB1185" s="53">
        <v>56.533329999999999</v>
      </c>
      <c r="FC1185" s="53">
        <v>56.172620000000002</v>
      </c>
      <c r="FD1185" s="53">
        <v>56.582140000000003</v>
      </c>
      <c r="FE1185" s="53">
        <v>58.702379999999998</v>
      </c>
      <c r="FF1185" s="53">
        <v>61.734520000000003</v>
      </c>
      <c r="FG1185" s="53">
        <v>65.261899999999997</v>
      </c>
      <c r="FH1185" s="53">
        <v>68.298810000000003</v>
      </c>
      <c r="FI1185" s="53">
        <v>70.327380000000005</v>
      </c>
      <c r="FJ1185" s="53">
        <v>70.664280000000005</v>
      </c>
      <c r="FK1185" s="53">
        <v>70.457149999999999</v>
      </c>
      <c r="FL1185" s="53">
        <v>70.020240000000001</v>
      </c>
      <c r="FM1185" s="53">
        <v>69.092860000000002</v>
      </c>
      <c r="FN1185" s="53">
        <v>67.438100000000006</v>
      </c>
      <c r="FO1185" s="53">
        <v>65.082149999999999</v>
      </c>
      <c r="FP1185" s="53">
        <v>62.602379999999997</v>
      </c>
      <c r="FQ1185" s="53">
        <v>60.978569999999998</v>
      </c>
      <c r="FR1185" s="53">
        <v>60.046430000000001</v>
      </c>
      <c r="FS1185" s="53">
        <v>59.419049999999999</v>
      </c>
      <c r="FT1185" s="53">
        <v>58.753570000000003</v>
      </c>
      <c r="FU1185" s="53">
        <v>20</v>
      </c>
      <c r="FV1185" s="53">
        <v>8624.6479999999992</v>
      </c>
      <c r="FW1185" s="53">
        <v>3268.1869999999999</v>
      </c>
      <c r="FX1185" s="53">
        <v>0</v>
      </c>
    </row>
    <row r="1186" spans="1:180" x14ac:dyDescent="0.3">
      <c r="A1186" t="s">
        <v>174</v>
      </c>
      <c r="B1186" t="s">
        <v>254</v>
      </c>
      <c r="C1186" t="s">
        <v>0</v>
      </c>
      <c r="D1186" t="s">
        <v>248</v>
      </c>
      <c r="E1186" t="s">
        <v>190</v>
      </c>
      <c r="F1186" t="s">
        <v>230</v>
      </c>
      <c r="G1186" t="s">
        <v>244</v>
      </c>
      <c r="H1186" s="53">
        <v>84</v>
      </c>
      <c r="I1186" s="53">
        <v>6.6389300999999996</v>
      </c>
      <c r="J1186" s="53">
        <v>6.7168912000000001</v>
      </c>
      <c r="K1186" s="53">
        <v>6.7444288999999999</v>
      </c>
      <c r="L1186" s="53">
        <v>6.3499908999999999</v>
      </c>
      <c r="M1186" s="53">
        <v>6.3447022999999998</v>
      </c>
      <c r="N1186" s="53">
        <v>6.5403332000000001</v>
      </c>
      <c r="O1186" s="53">
        <v>6.5869356000000003</v>
      </c>
      <c r="P1186" s="53">
        <v>6.3154073000000004</v>
      </c>
      <c r="Q1186" s="53">
        <v>6.5354166999999999</v>
      </c>
      <c r="R1186" s="53">
        <v>6.6291918000000001</v>
      </c>
      <c r="S1186" s="53">
        <v>6.7940334</v>
      </c>
      <c r="T1186" s="53">
        <v>6.7623309999999996</v>
      </c>
      <c r="U1186" s="53">
        <v>6.5944889</v>
      </c>
      <c r="V1186" s="53">
        <v>6.7474603999999996</v>
      </c>
      <c r="W1186" s="53">
        <v>6.4307099000000001</v>
      </c>
      <c r="X1186" s="53">
        <v>6.5381676999999998</v>
      </c>
      <c r="Y1186" s="53">
        <v>6.2819728000000001</v>
      </c>
      <c r="Z1186" s="53">
        <v>6.2265915999999999</v>
      </c>
      <c r="AA1186" s="53">
        <v>6.2861441999999998</v>
      </c>
      <c r="AB1186" s="53">
        <v>6.1972503999999997</v>
      </c>
      <c r="AC1186" s="53">
        <v>6.0900496000000004</v>
      </c>
      <c r="AD1186" s="53">
        <v>5.8660063999999998</v>
      </c>
      <c r="AE1186" s="53">
        <v>5.9871521000000003</v>
      </c>
      <c r="AF1186" s="53">
        <v>5.8247825999999998</v>
      </c>
      <c r="AG1186" s="53">
        <v>-2.8712350999999998</v>
      </c>
      <c r="AH1186" s="53">
        <v>-2.6345542000000002</v>
      </c>
      <c r="AI1186" s="53">
        <v>-2.5836922000000002</v>
      </c>
      <c r="AJ1186" s="53">
        <v>-2.8816427</v>
      </c>
      <c r="AK1186" s="53">
        <v>-2.8268553999999999</v>
      </c>
      <c r="AL1186" s="53">
        <v>-2.6463888999999998</v>
      </c>
      <c r="AM1186" s="53">
        <v>-2.7878340000000001</v>
      </c>
      <c r="AN1186" s="53">
        <v>-3.1493506999999998</v>
      </c>
      <c r="AO1186" s="53">
        <v>-3.1012792</v>
      </c>
      <c r="AP1186" s="53">
        <v>-3.0967524000000002</v>
      </c>
      <c r="AQ1186" s="53">
        <v>-3.0845766000000001</v>
      </c>
      <c r="AR1186" s="53">
        <v>-3.1484652999999998</v>
      </c>
      <c r="AS1186" s="53">
        <v>-3.2613126000000001</v>
      </c>
      <c r="AT1186" s="53">
        <v>-3.1571164999999999</v>
      </c>
      <c r="AU1186" s="53">
        <v>-3.4196407999999998</v>
      </c>
      <c r="AV1186" s="53">
        <v>-3.1974138000000001</v>
      </c>
      <c r="AW1186" s="53">
        <v>-3.4192762999999999</v>
      </c>
      <c r="AX1186" s="53">
        <v>-3.3449648000000001</v>
      </c>
      <c r="AY1186" s="53">
        <v>-3.247414</v>
      </c>
      <c r="AZ1186" s="53">
        <v>-3.1974466000000001</v>
      </c>
      <c r="BA1186" s="53">
        <v>-3.1083612</v>
      </c>
      <c r="BB1186" s="53">
        <v>-3.1451524000000002</v>
      </c>
      <c r="BC1186" s="53">
        <v>-2.9468291999999998</v>
      </c>
      <c r="BD1186" s="53">
        <v>-2.9557172</v>
      </c>
      <c r="BE1186" s="53">
        <v>-1.9679428000000001</v>
      </c>
      <c r="BF1186" s="53">
        <v>-1.7402784</v>
      </c>
      <c r="BG1186" s="53">
        <v>-1.6905017</v>
      </c>
      <c r="BH1186" s="53">
        <v>-1.9638595000000001</v>
      </c>
      <c r="BI1186" s="53">
        <v>-1.9350172999999999</v>
      </c>
      <c r="BJ1186" s="53">
        <v>-1.7618672</v>
      </c>
      <c r="BK1186" s="53">
        <v>-1.9086126999999999</v>
      </c>
      <c r="BL1186" s="53">
        <v>-2.2740421</v>
      </c>
      <c r="BM1186" s="53">
        <v>-2.2411889</v>
      </c>
      <c r="BN1186" s="53">
        <v>-2.2576309999999999</v>
      </c>
      <c r="BO1186" s="53">
        <v>-2.2392786999999998</v>
      </c>
      <c r="BP1186" s="53">
        <v>-2.2619747000000001</v>
      </c>
      <c r="BQ1186" s="53">
        <v>-2.3709823000000001</v>
      </c>
      <c r="BR1186" s="53">
        <v>-2.2792762</v>
      </c>
      <c r="BS1186" s="53">
        <v>-2.5517107999999999</v>
      </c>
      <c r="BT1186" s="53">
        <v>-2.322616</v>
      </c>
      <c r="BU1186" s="53">
        <v>-2.5376609999999999</v>
      </c>
      <c r="BV1186" s="53">
        <v>-2.4753607</v>
      </c>
      <c r="BW1186" s="53">
        <v>-2.3889558000000002</v>
      </c>
      <c r="BX1186" s="53">
        <v>-2.3388665999999998</v>
      </c>
      <c r="BY1186" s="53">
        <v>-2.2483675000000001</v>
      </c>
      <c r="BZ1186" s="53">
        <v>-2.3002367000000001</v>
      </c>
      <c r="CA1186" s="53">
        <v>-2.0985846000000001</v>
      </c>
      <c r="CB1186" s="53">
        <v>-2.1085462000000001</v>
      </c>
      <c r="CC1186" s="53">
        <v>-1.342325</v>
      </c>
      <c r="CD1186" s="53">
        <v>-1.1209061</v>
      </c>
      <c r="CE1186" s="53">
        <v>-1.0718802999999999</v>
      </c>
      <c r="CF1186" s="53">
        <v>-1.3282063</v>
      </c>
      <c r="CG1186" s="53">
        <v>-1.3173334000000001</v>
      </c>
      <c r="CH1186" s="53">
        <v>-1.1492502</v>
      </c>
      <c r="CI1186" s="53">
        <v>-1.2996673000000001</v>
      </c>
      <c r="CJ1186" s="53">
        <v>-1.6678056999999999</v>
      </c>
      <c r="CK1186" s="53">
        <v>-1.6454928</v>
      </c>
      <c r="CL1186" s="53">
        <v>-1.6764577000000001</v>
      </c>
      <c r="CM1186" s="53">
        <v>-1.653829</v>
      </c>
      <c r="CN1186" s="53">
        <v>-1.6479934999999999</v>
      </c>
      <c r="CO1186" s="53">
        <v>-1.7543424999999999</v>
      </c>
      <c r="CP1186" s="53">
        <v>-1.6712857999999999</v>
      </c>
      <c r="CQ1186" s="53">
        <v>-1.9505858</v>
      </c>
      <c r="CR1186" s="53">
        <v>-1.7167332</v>
      </c>
      <c r="CS1186" s="53">
        <v>-1.9270574</v>
      </c>
      <c r="CT1186" s="53">
        <v>-1.8730757</v>
      </c>
      <c r="CU1186" s="53">
        <v>-1.7943903999999999</v>
      </c>
      <c r="CV1186" s="53">
        <v>-1.7442162999999999</v>
      </c>
      <c r="CW1186" s="53">
        <v>-1.6527385999999999</v>
      </c>
      <c r="CX1186" s="53">
        <v>-1.7150506999999999</v>
      </c>
      <c r="CY1186" s="53">
        <v>-1.5110927999999999</v>
      </c>
      <c r="CZ1186" s="53">
        <v>-1.5217978000000001</v>
      </c>
      <c r="DA1186" s="53">
        <v>-0.71670743000000003</v>
      </c>
      <c r="DB1186" s="53">
        <v>-0.50153316999999997</v>
      </c>
      <c r="DC1186" s="53">
        <v>-0.45325862</v>
      </c>
      <c r="DD1186" s="53">
        <v>-0.69255303999999995</v>
      </c>
      <c r="DE1186" s="53">
        <v>-0.69964961000000003</v>
      </c>
      <c r="DF1186" s="53">
        <v>-0.53663265999999998</v>
      </c>
      <c r="DG1186" s="53">
        <v>-0.69072091000000002</v>
      </c>
      <c r="DH1186" s="53">
        <v>-1.0615692999999999</v>
      </c>
      <c r="DI1186" s="53">
        <v>-1.0497966999999999</v>
      </c>
      <c r="DJ1186" s="53">
        <v>-1.0952843999999999</v>
      </c>
      <c r="DK1186" s="53">
        <v>-1.0683792000000001</v>
      </c>
      <c r="DL1186" s="53">
        <v>-1.0340123000000001</v>
      </c>
      <c r="DM1186" s="53">
        <v>-1.1377027</v>
      </c>
      <c r="DN1186" s="53">
        <v>-1.0632954999999999</v>
      </c>
      <c r="DO1186" s="53">
        <v>-1.3494607999999999</v>
      </c>
      <c r="DP1186" s="53">
        <v>-1.1108503999999999</v>
      </c>
      <c r="DQ1186" s="53">
        <v>-1.3164539</v>
      </c>
      <c r="DR1186" s="53">
        <v>-1.2707906</v>
      </c>
      <c r="DS1186" s="53">
        <v>-1.1998241000000001</v>
      </c>
      <c r="DT1186" s="53">
        <v>-1.1495668999999999</v>
      </c>
      <c r="DU1186" s="53">
        <v>-1.0571105999999999</v>
      </c>
      <c r="DV1186" s="53">
        <v>-1.1298646999999999</v>
      </c>
      <c r="DW1186" s="53">
        <v>-0.92360100000000001</v>
      </c>
      <c r="DX1186" s="53">
        <v>-0.93504936000000005</v>
      </c>
      <c r="DY1186" s="53">
        <v>0.18658474</v>
      </c>
      <c r="DZ1186" s="53">
        <v>0.39274267000000002</v>
      </c>
      <c r="EA1186" s="53">
        <v>0.43993236000000002</v>
      </c>
      <c r="EB1186" s="53">
        <v>0.22522945</v>
      </c>
      <c r="EC1186" s="53">
        <v>0.19218797000000001</v>
      </c>
      <c r="ED1186" s="53">
        <v>0.34788911</v>
      </c>
      <c r="EE1186" s="53">
        <v>0.18850045000000001</v>
      </c>
      <c r="EF1186" s="53">
        <v>-0.18626050999999999</v>
      </c>
      <c r="EG1186" s="53">
        <v>-0.18970644</v>
      </c>
      <c r="EH1186" s="53">
        <v>-0.25616270000000002</v>
      </c>
      <c r="EI1186" s="53">
        <v>-0.22308181999999999</v>
      </c>
      <c r="EJ1186" s="53">
        <v>-0.14752181</v>
      </c>
      <c r="EK1186" s="53">
        <v>-0.24737260999999999</v>
      </c>
      <c r="EL1186" s="53">
        <v>-0.18545428</v>
      </c>
      <c r="EM1186" s="53">
        <v>-0.48153091999999997</v>
      </c>
      <c r="EN1186" s="53">
        <v>-0.23605234999999999</v>
      </c>
      <c r="EO1186" s="53">
        <v>-0.43483969</v>
      </c>
      <c r="EP1186" s="53">
        <v>-0.40118669000000001</v>
      </c>
      <c r="EQ1186" s="53">
        <v>-0.341366</v>
      </c>
      <c r="ER1186" s="53">
        <v>-0.29098649999999998</v>
      </c>
      <c r="ES1186" s="53">
        <v>-0.19711675000000001</v>
      </c>
      <c r="ET1186" s="53">
        <v>-0.28494942000000001</v>
      </c>
      <c r="EU1186" s="53">
        <v>-7.5356480000000003E-2</v>
      </c>
      <c r="EV1186" s="53">
        <v>-8.7878280000000003E-2</v>
      </c>
      <c r="EW1186" s="53">
        <v>75.813829999999996</v>
      </c>
      <c r="EX1186" s="53">
        <v>73.697990000000004</v>
      </c>
      <c r="EY1186" s="53">
        <v>71.878249999999994</v>
      </c>
      <c r="EZ1186" s="53">
        <v>70.732860000000002</v>
      </c>
      <c r="FA1186" s="53">
        <v>69.693259999999995</v>
      </c>
      <c r="FB1186" s="53">
        <v>68.180260000000004</v>
      </c>
      <c r="FC1186" s="53">
        <v>66.693860000000001</v>
      </c>
      <c r="FD1186" s="53">
        <v>66.953310000000002</v>
      </c>
      <c r="FE1186" s="53">
        <v>70.03783</v>
      </c>
      <c r="FF1186" s="53">
        <v>74.809690000000003</v>
      </c>
      <c r="FG1186" s="53">
        <v>79.303780000000003</v>
      </c>
      <c r="FH1186" s="53">
        <v>83.049639999999997</v>
      </c>
      <c r="FI1186" s="53">
        <v>86.62115</v>
      </c>
      <c r="FJ1186" s="53">
        <v>89.541960000000003</v>
      </c>
      <c r="FK1186" s="53">
        <v>91.830380000000005</v>
      </c>
      <c r="FL1186" s="53">
        <v>92.772459999999995</v>
      </c>
      <c r="FM1186" s="53">
        <v>93.071510000000004</v>
      </c>
      <c r="FN1186" s="53">
        <v>92.343969999999999</v>
      </c>
      <c r="FO1186" s="53">
        <v>90.78546</v>
      </c>
      <c r="FP1186" s="53">
        <v>88.136529999999993</v>
      </c>
      <c r="FQ1186" s="53">
        <v>85.252369999999999</v>
      </c>
      <c r="FR1186" s="53">
        <v>82.731089999999995</v>
      </c>
      <c r="FS1186" s="53">
        <v>80.456270000000004</v>
      </c>
      <c r="FT1186" s="53">
        <v>78.186760000000007</v>
      </c>
      <c r="FU1186" s="53">
        <v>94.033330000000007</v>
      </c>
      <c r="FV1186" s="53">
        <v>10159.9</v>
      </c>
      <c r="FW1186" s="53">
        <v>582.98350000000005</v>
      </c>
      <c r="FX1186" s="53">
        <v>1</v>
      </c>
    </row>
    <row r="1187" spans="1:180" x14ac:dyDescent="0.3">
      <c r="A1187" t="s">
        <v>174</v>
      </c>
      <c r="B1187" t="s">
        <v>254</v>
      </c>
      <c r="C1187" t="s">
        <v>0</v>
      </c>
      <c r="D1187" t="s">
        <v>248</v>
      </c>
      <c r="E1187" t="s">
        <v>188</v>
      </c>
      <c r="F1187" t="s">
        <v>230</v>
      </c>
      <c r="G1187" t="s">
        <v>244</v>
      </c>
      <c r="H1187" s="53">
        <v>84</v>
      </c>
      <c r="I1187" s="53">
        <v>13.912240000000001</v>
      </c>
      <c r="J1187" s="53">
        <v>13.698947</v>
      </c>
      <c r="K1187" s="53">
        <v>13.727380999999999</v>
      </c>
      <c r="L1187" s="53">
        <v>13.339116000000001</v>
      </c>
      <c r="M1187" s="53">
        <v>13.286716999999999</v>
      </c>
      <c r="N1187" s="53">
        <v>13.376580000000001</v>
      </c>
      <c r="O1187" s="53">
        <v>13.352497</v>
      </c>
      <c r="P1187" s="53">
        <v>13.446065000000001</v>
      </c>
      <c r="Q1187" s="53">
        <v>13.482343999999999</v>
      </c>
      <c r="R1187" s="53">
        <v>13.510812</v>
      </c>
      <c r="S1187" s="53">
        <v>13.706826</v>
      </c>
      <c r="T1187" s="53">
        <v>13.549602999999999</v>
      </c>
      <c r="U1187" s="53">
        <v>13.59314</v>
      </c>
      <c r="V1187" s="53">
        <v>13.749288</v>
      </c>
      <c r="W1187" s="53">
        <v>13.500026</v>
      </c>
      <c r="X1187" s="53">
        <v>13.286818</v>
      </c>
      <c r="Y1187" s="53">
        <v>13.218147999999999</v>
      </c>
      <c r="Z1187" s="53">
        <v>13.309456000000001</v>
      </c>
      <c r="AA1187" s="53">
        <v>13.414464000000001</v>
      </c>
      <c r="AB1187" s="53">
        <v>13.176811000000001</v>
      </c>
      <c r="AC1187" s="53">
        <v>13.416513999999999</v>
      </c>
      <c r="AD1187" s="53">
        <v>13.327398000000001</v>
      </c>
      <c r="AE1187" s="53">
        <v>13.347448999999999</v>
      </c>
      <c r="AF1187" s="53">
        <v>13.047677999999999</v>
      </c>
      <c r="AG1187" s="53">
        <v>-1.8449004</v>
      </c>
      <c r="AH1187" s="53">
        <v>-1.9084102999999999</v>
      </c>
      <c r="AI1187" s="53">
        <v>-1.7861104999999999</v>
      </c>
      <c r="AJ1187" s="53">
        <v>-2.1086436000000002</v>
      </c>
      <c r="AK1187" s="53">
        <v>-2.1654401999999999</v>
      </c>
      <c r="AL1187" s="53">
        <v>-2.0656968999999998</v>
      </c>
      <c r="AM1187" s="53">
        <v>-2.0619749000000001</v>
      </c>
      <c r="AN1187" s="53">
        <v>-2.2366788999999998</v>
      </c>
      <c r="AO1187" s="53">
        <v>-2.3494372000000001</v>
      </c>
      <c r="AP1187" s="53">
        <v>-2.3652055999999999</v>
      </c>
      <c r="AQ1187" s="53">
        <v>-2.1810953</v>
      </c>
      <c r="AR1187" s="53">
        <v>-2.2409184</v>
      </c>
      <c r="AS1187" s="53">
        <v>-2.1514844000000002</v>
      </c>
      <c r="AT1187" s="53">
        <v>-2.1018849999999998</v>
      </c>
      <c r="AU1187" s="53">
        <v>-2.2894385000000002</v>
      </c>
      <c r="AV1187" s="53">
        <v>-2.3463954999999999</v>
      </c>
      <c r="AW1187" s="53">
        <v>-2.3946762000000001</v>
      </c>
      <c r="AX1187" s="53">
        <v>-2.2071361</v>
      </c>
      <c r="AY1187" s="53">
        <v>-2.0504517999999998</v>
      </c>
      <c r="AZ1187" s="53">
        <v>-2.1840571</v>
      </c>
      <c r="BA1187" s="53">
        <v>-1.8257291</v>
      </c>
      <c r="BB1187" s="53">
        <v>-1.7415863</v>
      </c>
      <c r="BC1187" s="53">
        <v>-1.6514382999999999</v>
      </c>
      <c r="BD1187" s="53">
        <v>-1.8194854</v>
      </c>
      <c r="BE1187" s="53">
        <v>-0.96523311999999994</v>
      </c>
      <c r="BF1187" s="53">
        <v>-1.0311781</v>
      </c>
      <c r="BG1187" s="53">
        <v>-0.90197267999999997</v>
      </c>
      <c r="BH1187" s="53">
        <v>-1.2284512999999999</v>
      </c>
      <c r="BI1187" s="53">
        <v>-1.2762784</v>
      </c>
      <c r="BJ1187" s="53">
        <v>-1.1931259000000001</v>
      </c>
      <c r="BK1187" s="53">
        <v>-1.1906513000000001</v>
      </c>
      <c r="BL1187" s="53">
        <v>-1.3840049999999999</v>
      </c>
      <c r="BM1187" s="53">
        <v>-1.4934343000000001</v>
      </c>
      <c r="BN1187" s="53">
        <v>-1.5050918</v>
      </c>
      <c r="BO1187" s="53">
        <v>-1.3054699999999999</v>
      </c>
      <c r="BP1187" s="53">
        <v>-1.3857379000000001</v>
      </c>
      <c r="BQ1187" s="53">
        <v>-1.3213234</v>
      </c>
      <c r="BR1187" s="53">
        <v>-1.2619068</v>
      </c>
      <c r="BS1187" s="53">
        <v>-1.4618747000000001</v>
      </c>
      <c r="BT1187" s="53">
        <v>-1.5210619000000001</v>
      </c>
      <c r="BU1187" s="53">
        <v>-1.5763758999999999</v>
      </c>
      <c r="BV1187" s="53">
        <v>-1.3868148</v>
      </c>
      <c r="BW1187" s="53">
        <v>-1.2205242000000001</v>
      </c>
      <c r="BX1187" s="53">
        <v>-1.3498102999999999</v>
      </c>
      <c r="BY1187" s="53">
        <v>-0.97777259999999999</v>
      </c>
      <c r="BZ1187" s="53">
        <v>-0.88218311999999999</v>
      </c>
      <c r="CA1187" s="53">
        <v>-0.78340944999999995</v>
      </c>
      <c r="CB1187" s="53">
        <v>-0.96420492000000002</v>
      </c>
      <c r="CC1187" s="53">
        <v>-0.35597821000000002</v>
      </c>
      <c r="CD1187" s="53">
        <v>-0.42361007000000001</v>
      </c>
      <c r="CE1187" s="53">
        <v>-0.28962091000000001</v>
      </c>
      <c r="CF1187" s="53">
        <v>-0.61883337999999999</v>
      </c>
      <c r="CG1187" s="53">
        <v>-0.66044747999999998</v>
      </c>
      <c r="CH1187" s="53">
        <v>-0.58878505999999997</v>
      </c>
      <c r="CI1187" s="53">
        <v>-0.58717445000000001</v>
      </c>
      <c r="CJ1187" s="53">
        <v>-0.79344543999999995</v>
      </c>
      <c r="CK1187" s="53">
        <v>-0.90056904000000004</v>
      </c>
      <c r="CL1187" s="53">
        <v>-0.90937895999999996</v>
      </c>
      <c r="CM1187" s="53">
        <v>-0.69901457</v>
      </c>
      <c r="CN1187" s="53">
        <v>-0.79344283000000004</v>
      </c>
      <c r="CO1187" s="53">
        <v>-0.74635613000000001</v>
      </c>
      <c r="CP1187" s="53">
        <v>-0.68014078</v>
      </c>
      <c r="CQ1187" s="53">
        <v>-0.88870656000000003</v>
      </c>
      <c r="CR1187" s="53">
        <v>-0.94943772000000004</v>
      </c>
      <c r="CS1187" s="53">
        <v>-1.0096229000000001</v>
      </c>
      <c r="CT1187" s="53">
        <v>-0.81866298999999998</v>
      </c>
      <c r="CU1187" s="53">
        <v>-0.64571875000000001</v>
      </c>
      <c r="CV1187" s="53">
        <v>-0.77201368000000004</v>
      </c>
      <c r="CW1187" s="53">
        <v>-0.39048038000000002</v>
      </c>
      <c r="CX1187" s="53">
        <v>-0.28696332000000002</v>
      </c>
      <c r="CY1187" s="53">
        <v>-0.18221507000000001</v>
      </c>
      <c r="CZ1187" s="53">
        <v>-0.37183960999999999</v>
      </c>
      <c r="DA1187" s="53">
        <v>0.25327671000000002</v>
      </c>
      <c r="DB1187" s="53">
        <v>0.18395824</v>
      </c>
      <c r="DC1187" s="53">
        <v>0.32273052000000002</v>
      </c>
      <c r="DD1187" s="53">
        <v>-9.2152499999999995E-3</v>
      </c>
      <c r="DE1187" s="53">
        <v>-4.4616660000000002E-2</v>
      </c>
      <c r="DF1187" s="53">
        <v>1.555542E-2</v>
      </c>
      <c r="DG1187" s="53">
        <v>1.6301960000000001E-2</v>
      </c>
      <c r="DH1187" s="53">
        <v>-0.20288596</v>
      </c>
      <c r="DI1187" s="53">
        <v>-0.30770442999999997</v>
      </c>
      <c r="DJ1187" s="53">
        <v>-0.31366632999999999</v>
      </c>
      <c r="DK1187" s="53">
        <v>-9.2559180000000005E-2</v>
      </c>
      <c r="DL1187" s="53">
        <v>-0.20114773999999999</v>
      </c>
      <c r="DM1187" s="53">
        <v>-0.17138914999999999</v>
      </c>
      <c r="DN1187" s="53">
        <v>-9.8374749999999997E-2</v>
      </c>
      <c r="DO1187" s="53">
        <v>-0.31553869000000001</v>
      </c>
      <c r="DP1187" s="53">
        <v>-0.37781386</v>
      </c>
      <c r="DQ1187" s="53">
        <v>-0.44287051</v>
      </c>
      <c r="DR1187" s="53">
        <v>-0.25051101999999997</v>
      </c>
      <c r="DS1187" s="53">
        <v>-7.0913249999999997E-2</v>
      </c>
      <c r="DT1187" s="53">
        <v>-0.1942169</v>
      </c>
      <c r="DU1187" s="53">
        <v>0.19681158000000001</v>
      </c>
      <c r="DV1187" s="53">
        <v>0.30825648</v>
      </c>
      <c r="DW1187" s="53">
        <v>0.41897922999999998</v>
      </c>
      <c r="DX1187" s="53">
        <v>0.22052527999999999</v>
      </c>
      <c r="DY1187" s="53">
        <v>1.1329441</v>
      </c>
      <c r="DZ1187" s="53">
        <v>1.0611904999999999</v>
      </c>
      <c r="EA1187" s="53">
        <v>1.2068683</v>
      </c>
      <c r="EB1187" s="53">
        <v>0.87097667999999995</v>
      </c>
      <c r="EC1187" s="53">
        <v>0.84454523999999997</v>
      </c>
      <c r="ED1187" s="53">
        <v>0.88812696000000002</v>
      </c>
      <c r="EE1187" s="53">
        <v>0.88762631999999997</v>
      </c>
      <c r="EF1187" s="53">
        <v>0.64978813000000002</v>
      </c>
      <c r="EG1187" s="53">
        <v>0.54829824000000005</v>
      </c>
      <c r="EH1187" s="53">
        <v>0.54644806000000001</v>
      </c>
      <c r="EI1187" s="53">
        <v>0.78306606000000001</v>
      </c>
      <c r="EJ1187" s="53">
        <v>0.65403222999999999</v>
      </c>
      <c r="EK1187" s="53">
        <v>0.65877176000000004</v>
      </c>
      <c r="EL1187" s="53">
        <v>0.74160307000000003</v>
      </c>
      <c r="EM1187" s="53">
        <v>0.51202502000000005</v>
      </c>
      <c r="EN1187" s="53">
        <v>0.44752025000000001</v>
      </c>
      <c r="EO1187" s="53">
        <v>0.37543027000000001</v>
      </c>
      <c r="EP1187" s="53">
        <v>0.56981013999999996</v>
      </c>
      <c r="EQ1187" s="53">
        <v>0.75901459000000004</v>
      </c>
      <c r="ER1187" s="53">
        <v>0.64002985000000001</v>
      </c>
      <c r="ES1187" s="53">
        <v>1.0447675999999999</v>
      </c>
      <c r="ET1187" s="53">
        <v>1.1676595999999999</v>
      </c>
      <c r="EU1187" s="53">
        <v>1.2870085</v>
      </c>
      <c r="EV1187" s="53">
        <v>1.0758065000000001</v>
      </c>
      <c r="EW1187" s="53">
        <v>84.842550000000003</v>
      </c>
      <c r="EX1187" s="53">
        <v>82.461699999999993</v>
      </c>
      <c r="EY1187" s="53">
        <v>80.292559999999995</v>
      </c>
      <c r="EZ1187" s="53">
        <v>78.649469999999994</v>
      </c>
      <c r="FA1187" s="53">
        <v>77.128190000000004</v>
      </c>
      <c r="FB1187" s="53">
        <v>75.737759999999994</v>
      </c>
      <c r="FC1187" s="53">
        <v>75.349459999999993</v>
      </c>
      <c r="FD1187" s="53">
        <v>77.246809999999996</v>
      </c>
      <c r="FE1187" s="53">
        <v>80.415949999999995</v>
      </c>
      <c r="FF1187" s="53">
        <v>83.749470000000002</v>
      </c>
      <c r="FG1187" s="53">
        <v>87.392560000000003</v>
      </c>
      <c r="FH1187" s="53">
        <v>91.332980000000006</v>
      </c>
      <c r="FI1187" s="53">
        <v>95.097340000000003</v>
      </c>
      <c r="FJ1187" s="53">
        <v>97.719149999999999</v>
      </c>
      <c r="FK1187" s="53">
        <v>99.71011</v>
      </c>
      <c r="FL1187" s="53">
        <v>101.5314</v>
      </c>
      <c r="FM1187" s="53">
        <v>102.1122</v>
      </c>
      <c r="FN1187" s="53">
        <v>101.7527</v>
      </c>
      <c r="FO1187" s="53">
        <v>100.5213</v>
      </c>
      <c r="FP1187" s="53">
        <v>98.618089999999995</v>
      </c>
      <c r="FQ1187" s="53">
        <v>95.524469999999994</v>
      </c>
      <c r="FR1187" s="53">
        <v>92.719149999999999</v>
      </c>
      <c r="FS1187" s="53">
        <v>89.219679999999997</v>
      </c>
      <c r="FT1187" s="53">
        <v>86.194149999999993</v>
      </c>
      <c r="FU1187" s="53">
        <v>94</v>
      </c>
      <c r="FV1187" s="53">
        <v>17211.560000000001</v>
      </c>
      <c r="FW1187" s="53">
        <v>458.47910000000002</v>
      </c>
      <c r="FX1187" s="53">
        <v>1</v>
      </c>
    </row>
    <row r="1188" spans="1:180" x14ac:dyDescent="0.3">
      <c r="A1188" t="s">
        <v>174</v>
      </c>
      <c r="B1188" t="s">
        <v>254</v>
      </c>
      <c r="C1188" t="s">
        <v>0</v>
      </c>
      <c r="D1188" t="s">
        <v>227</v>
      </c>
      <c r="E1188" t="s">
        <v>189</v>
      </c>
      <c r="F1188" t="s">
        <v>230</v>
      </c>
      <c r="G1188" t="s">
        <v>244</v>
      </c>
      <c r="H1188" s="53">
        <v>84</v>
      </c>
      <c r="I1188" s="53">
        <v>12.531154000000001</v>
      </c>
      <c r="J1188" s="53">
        <v>12.507607999999999</v>
      </c>
      <c r="K1188" s="53">
        <v>12.448976</v>
      </c>
      <c r="L1188" s="53">
        <v>12.008606</v>
      </c>
      <c r="M1188" s="53">
        <v>12.081518000000001</v>
      </c>
      <c r="N1188" s="53">
        <v>12.686947999999999</v>
      </c>
      <c r="O1188" s="53">
        <v>13.143908</v>
      </c>
      <c r="P1188" s="53">
        <v>14.186054</v>
      </c>
      <c r="Q1188" s="53">
        <v>14.450638</v>
      </c>
      <c r="R1188" s="53">
        <v>14.594924000000001</v>
      </c>
      <c r="S1188" s="53">
        <v>14.67774</v>
      </c>
      <c r="T1188" s="53">
        <v>14.769107</v>
      </c>
      <c r="U1188" s="53">
        <v>14.791459</v>
      </c>
      <c r="V1188" s="53">
        <v>14.808965000000001</v>
      </c>
      <c r="W1188" s="53">
        <v>14.691172</v>
      </c>
      <c r="X1188" s="53">
        <v>14.24971</v>
      </c>
      <c r="Y1188" s="53">
        <v>13.920379000000001</v>
      </c>
      <c r="Z1188" s="53">
        <v>13.694041</v>
      </c>
      <c r="AA1188" s="53">
        <v>13.878606</v>
      </c>
      <c r="AB1188" s="53">
        <v>13.752245</v>
      </c>
      <c r="AC1188" s="53">
        <v>13.749431</v>
      </c>
      <c r="AD1188" s="53">
        <v>13.638366</v>
      </c>
      <c r="AE1188" s="53">
        <v>13.656972</v>
      </c>
      <c r="AF1188" s="53">
        <v>13.409986999999999</v>
      </c>
      <c r="AG1188" s="53">
        <v>-0.55190888999999999</v>
      </c>
      <c r="AH1188" s="53">
        <v>-0.48951042</v>
      </c>
      <c r="AI1188" s="53">
        <v>-0.39059840000000001</v>
      </c>
      <c r="AJ1188" s="53">
        <v>-0.81624463000000003</v>
      </c>
      <c r="AK1188" s="53">
        <v>-0.86970575999999999</v>
      </c>
      <c r="AL1188" s="53">
        <v>-0.57147594000000002</v>
      </c>
      <c r="AM1188" s="53">
        <v>-1.0665312</v>
      </c>
      <c r="AN1188" s="53">
        <v>-0.79867158000000005</v>
      </c>
      <c r="AO1188" s="53">
        <v>-0.90104700000000004</v>
      </c>
      <c r="AP1188" s="53">
        <v>-0.97575239999999996</v>
      </c>
      <c r="AQ1188" s="53">
        <v>-0.85920828000000005</v>
      </c>
      <c r="AR1188" s="53">
        <v>-1.0048482999999999</v>
      </c>
      <c r="AS1188" s="53">
        <v>-0.89640516000000003</v>
      </c>
      <c r="AT1188" s="53">
        <v>-0.81501034000000006</v>
      </c>
      <c r="AU1188" s="53">
        <v>-0.73605496000000004</v>
      </c>
      <c r="AV1188" s="53">
        <v>-0.86179044000000005</v>
      </c>
      <c r="AW1188" s="53">
        <v>-1.093197</v>
      </c>
      <c r="AX1188" s="53">
        <v>-1.1721058</v>
      </c>
      <c r="AY1188" s="53">
        <v>-0.96300960000000002</v>
      </c>
      <c r="AZ1188" s="53">
        <v>-0.87947328000000002</v>
      </c>
      <c r="BA1188" s="53">
        <v>-0.65770033999999999</v>
      </c>
      <c r="BB1188" s="53">
        <v>-0.54055251999999998</v>
      </c>
      <c r="BC1188" s="53">
        <v>-0.39512592000000002</v>
      </c>
      <c r="BD1188" s="53">
        <v>-0.43643358999999998</v>
      </c>
      <c r="BE1188" s="53">
        <v>0.60343517000000002</v>
      </c>
      <c r="BF1188" s="53">
        <v>0.65775300999999997</v>
      </c>
      <c r="BG1188" s="53">
        <v>0.75739783999999999</v>
      </c>
      <c r="BH1188" s="53">
        <v>0.35639821999999999</v>
      </c>
      <c r="BI1188" s="53">
        <v>0.28575834</v>
      </c>
      <c r="BJ1188" s="53">
        <v>0.57481669999999996</v>
      </c>
      <c r="BK1188" s="53">
        <v>9.3555760000000002E-2</v>
      </c>
      <c r="BL1188" s="53">
        <v>0.38716657999999998</v>
      </c>
      <c r="BM1188" s="53">
        <v>0.30035981</v>
      </c>
      <c r="BN1188" s="53">
        <v>0.23017285000000001</v>
      </c>
      <c r="BO1188" s="53">
        <v>0.33508566000000001</v>
      </c>
      <c r="BP1188" s="53">
        <v>0.20075663999999999</v>
      </c>
      <c r="BQ1188" s="53">
        <v>0.31083461000000001</v>
      </c>
      <c r="BR1188" s="53">
        <v>0.38976453999999999</v>
      </c>
      <c r="BS1188" s="53">
        <v>0.45639653000000002</v>
      </c>
      <c r="BT1188" s="53">
        <v>0.31611845999999999</v>
      </c>
      <c r="BU1188" s="53">
        <v>0.10394471</v>
      </c>
      <c r="BV1188" s="53">
        <v>2.5832069999999999E-2</v>
      </c>
      <c r="BW1188" s="53">
        <v>0.22728862999999999</v>
      </c>
      <c r="BX1188" s="53">
        <v>0.29623574000000003</v>
      </c>
      <c r="BY1188" s="53">
        <v>0.51273860000000004</v>
      </c>
      <c r="BZ1188" s="53">
        <v>0.62852083999999997</v>
      </c>
      <c r="CA1188" s="53">
        <v>0.78070649999999997</v>
      </c>
      <c r="CB1188" s="53">
        <v>0.74126689999999995</v>
      </c>
      <c r="CC1188" s="53">
        <v>1.4036233</v>
      </c>
      <c r="CD1188" s="53">
        <v>1.4523440000000001</v>
      </c>
      <c r="CE1188" s="53">
        <v>1.5524964000000001</v>
      </c>
      <c r="CF1188" s="53">
        <v>1.1685668</v>
      </c>
      <c r="CG1188" s="53">
        <v>1.0860293000000001</v>
      </c>
      <c r="CH1188" s="53">
        <v>1.3687355000000001</v>
      </c>
      <c r="CI1188" s="53">
        <v>0.89702844000000004</v>
      </c>
      <c r="CJ1188" s="53">
        <v>1.2084744000000001</v>
      </c>
      <c r="CK1188" s="53">
        <v>1.1324502000000001</v>
      </c>
      <c r="CL1188" s="53">
        <v>1.065393</v>
      </c>
      <c r="CM1188" s="53">
        <v>1.16225</v>
      </c>
      <c r="CN1188" s="53">
        <v>1.0357552999999999</v>
      </c>
      <c r="CO1188" s="53">
        <v>1.1469654</v>
      </c>
      <c r="CP1188" s="53">
        <v>1.2241883</v>
      </c>
      <c r="CQ1188" s="53">
        <v>1.2822852</v>
      </c>
      <c r="CR1188" s="53">
        <v>1.1319353000000001</v>
      </c>
      <c r="CS1188" s="53">
        <v>0.93308124000000003</v>
      </c>
      <c r="CT1188" s="53">
        <v>0.85551984000000003</v>
      </c>
      <c r="CU1188" s="53">
        <v>1.0516859000000001</v>
      </c>
      <c r="CV1188" s="53">
        <v>1.1105286999999999</v>
      </c>
      <c r="CW1188" s="53">
        <v>1.3233813999999999</v>
      </c>
      <c r="CX1188" s="53">
        <v>1.4382178000000001</v>
      </c>
      <c r="CY1188" s="53">
        <v>1.5950844</v>
      </c>
      <c r="CZ1188" s="53">
        <v>1.5569383000000001</v>
      </c>
      <c r="DA1188" s="53">
        <v>2.2038104999999999</v>
      </c>
      <c r="DB1188" s="53">
        <v>2.2469353000000001</v>
      </c>
      <c r="DC1188" s="53">
        <v>2.3475950000000001</v>
      </c>
      <c r="DD1188" s="53">
        <v>1.9807360000000001</v>
      </c>
      <c r="DE1188" s="53">
        <v>1.8862998</v>
      </c>
      <c r="DF1188" s="53">
        <v>2.1626539</v>
      </c>
      <c r="DG1188" s="53">
        <v>1.7005002</v>
      </c>
      <c r="DH1188" s="53">
        <v>2.0297827000000002</v>
      </c>
      <c r="DI1188" s="53">
        <v>1.9645416</v>
      </c>
      <c r="DJ1188" s="53">
        <v>1.9006133999999999</v>
      </c>
      <c r="DK1188" s="53">
        <v>1.9894148</v>
      </c>
      <c r="DL1188" s="53">
        <v>1.8707539</v>
      </c>
      <c r="DM1188" s="53">
        <v>1.9830954999999999</v>
      </c>
      <c r="DN1188" s="53">
        <v>2.0586115</v>
      </c>
      <c r="DO1188" s="53">
        <v>2.1081732</v>
      </c>
      <c r="DP1188" s="53">
        <v>1.9477517</v>
      </c>
      <c r="DQ1188" s="53">
        <v>1.7622184000000001</v>
      </c>
      <c r="DR1188" s="53">
        <v>1.6852088000000001</v>
      </c>
      <c r="DS1188" s="53">
        <v>1.8760829000000001</v>
      </c>
      <c r="DT1188" s="53">
        <v>1.9248213999999999</v>
      </c>
      <c r="DU1188" s="53">
        <v>2.1340233999999998</v>
      </c>
      <c r="DV1188" s="53">
        <v>2.2479138999999999</v>
      </c>
      <c r="DW1188" s="53">
        <v>2.4094619000000002</v>
      </c>
      <c r="DX1188" s="53">
        <v>2.3726102</v>
      </c>
      <c r="DY1188" s="53">
        <v>3.3591549999999999</v>
      </c>
      <c r="DZ1188" s="53">
        <v>3.3941989000000001</v>
      </c>
      <c r="EA1188" s="53">
        <v>3.4955919999999998</v>
      </c>
      <c r="EB1188" s="53">
        <v>3.1533793000000001</v>
      </c>
      <c r="EC1188" s="53">
        <v>3.0417643000000001</v>
      </c>
      <c r="ED1188" s="53">
        <v>3.3089464999999998</v>
      </c>
      <c r="EE1188" s="53">
        <v>2.8605871999999999</v>
      </c>
      <c r="EF1188" s="53">
        <v>3.2156207999999999</v>
      </c>
      <c r="EG1188" s="53">
        <v>3.1659481999999999</v>
      </c>
      <c r="EH1188" s="53">
        <v>3.1065391999999998</v>
      </c>
      <c r="EI1188" s="53">
        <v>3.1837084</v>
      </c>
      <c r="EJ1188" s="53">
        <v>3.0763588999999998</v>
      </c>
      <c r="EK1188" s="53">
        <v>3.1903351</v>
      </c>
      <c r="EL1188" s="53">
        <v>3.2633866</v>
      </c>
      <c r="EM1188" s="53">
        <v>3.3006245999999999</v>
      </c>
      <c r="EN1188" s="53">
        <v>3.1256602</v>
      </c>
      <c r="EO1188" s="53">
        <v>2.9593603000000002</v>
      </c>
      <c r="EP1188" s="53">
        <v>2.8831462999999999</v>
      </c>
      <c r="EQ1188" s="53">
        <v>3.0663814</v>
      </c>
      <c r="ER1188" s="53">
        <v>3.1005307000000002</v>
      </c>
      <c r="ES1188" s="53">
        <v>3.3044625999999999</v>
      </c>
      <c r="ET1188" s="53">
        <v>3.4169873000000002</v>
      </c>
      <c r="EU1188" s="53">
        <v>3.5852946999999999</v>
      </c>
      <c r="EV1188" s="53">
        <v>3.5503111999999999</v>
      </c>
      <c r="EW1188" s="53">
        <v>80.361699999999999</v>
      </c>
      <c r="EX1188" s="53">
        <v>78.169489999999996</v>
      </c>
      <c r="EY1188" s="53">
        <v>76.503140000000002</v>
      </c>
      <c r="EZ1188" s="53">
        <v>75.113640000000004</v>
      </c>
      <c r="FA1188" s="53">
        <v>73.332689999999999</v>
      </c>
      <c r="FB1188" s="53">
        <v>71.771280000000004</v>
      </c>
      <c r="FC1188" s="53">
        <v>70.985500000000002</v>
      </c>
      <c r="FD1188" s="53">
        <v>72.461320000000001</v>
      </c>
      <c r="FE1188" s="53">
        <v>75.897000000000006</v>
      </c>
      <c r="FF1188" s="53">
        <v>79.982110000000006</v>
      </c>
      <c r="FG1188" s="53">
        <v>84.156189999999995</v>
      </c>
      <c r="FH1188" s="53">
        <v>87.701639999999998</v>
      </c>
      <c r="FI1188" s="53">
        <v>91.134429999999995</v>
      </c>
      <c r="FJ1188" s="53">
        <v>94.238399999999999</v>
      </c>
      <c r="FK1188" s="53">
        <v>96.405460000000005</v>
      </c>
      <c r="FL1188" s="53">
        <v>98.095020000000005</v>
      </c>
      <c r="FM1188" s="53">
        <v>99.011600000000001</v>
      </c>
      <c r="FN1188" s="53">
        <v>98.625240000000005</v>
      </c>
      <c r="FO1188" s="53">
        <v>96.86533</v>
      </c>
      <c r="FP1188" s="53">
        <v>94.122339999999994</v>
      </c>
      <c r="FQ1188" s="53">
        <v>90.822050000000004</v>
      </c>
      <c r="FR1188" s="53">
        <v>87.975579999999994</v>
      </c>
      <c r="FS1188" s="53">
        <v>84.993470000000002</v>
      </c>
      <c r="FT1188" s="53">
        <v>82.354209999999995</v>
      </c>
      <c r="FU1188" s="53">
        <v>94</v>
      </c>
      <c r="FV1188" s="53">
        <v>13140.38</v>
      </c>
      <c r="FW1188" s="53">
        <v>518.44849999999997</v>
      </c>
      <c r="FX1188" s="53">
        <v>1</v>
      </c>
    </row>
    <row r="1189" spans="1:180" x14ac:dyDescent="0.3">
      <c r="A1189" t="s">
        <v>174</v>
      </c>
      <c r="B1189" t="s">
        <v>254</v>
      </c>
      <c r="C1189" t="s">
        <v>0</v>
      </c>
      <c r="D1189" t="s">
        <v>248</v>
      </c>
      <c r="E1189" t="s">
        <v>189</v>
      </c>
      <c r="F1189" t="s">
        <v>230</v>
      </c>
      <c r="G1189" t="s">
        <v>244</v>
      </c>
      <c r="H1189" s="53">
        <v>84</v>
      </c>
      <c r="I1189" s="53">
        <v>11.410030000000001</v>
      </c>
      <c r="J1189" s="53">
        <v>11.383520000000001</v>
      </c>
      <c r="K1189" s="53">
        <v>11.43135</v>
      </c>
      <c r="L1189" s="53">
        <v>11.010216</v>
      </c>
      <c r="M1189" s="53">
        <v>10.738854</v>
      </c>
      <c r="N1189" s="53">
        <v>10.974036999999999</v>
      </c>
      <c r="O1189" s="53">
        <v>10.84939</v>
      </c>
      <c r="P1189" s="53">
        <v>10.86178</v>
      </c>
      <c r="Q1189" s="53">
        <v>10.72034</v>
      </c>
      <c r="R1189" s="53">
        <v>10.805802</v>
      </c>
      <c r="S1189" s="53">
        <v>10.827138</v>
      </c>
      <c r="T1189" s="53">
        <v>10.480041999999999</v>
      </c>
      <c r="U1189" s="53">
        <v>10.456379</v>
      </c>
      <c r="V1189" s="53">
        <v>10.577188</v>
      </c>
      <c r="W1189" s="53">
        <v>10.205748</v>
      </c>
      <c r="X1189" s="53">
        <v>10.070105</v>
      </c>
      <c r="Y1189" s="53">
        <v>9.9141840000000006</v>
      </c>
      <c r="Z1189" s="53">
        <v>10.058403999999999</v>
      </c>
      <c r="AA1189" s="53">
        <v>10.098774000000001</v>
      </c>
      <c r="AB1189" s="53">
        <v>10.141009</v>
      </c>
      <c r="AC1189" s="53">
        <v>10.083646</v>
      </c>
      <c r="AD1189" s="53">
        <v>10.133910999999999</v>
      </c>
      <c r="AE1189" s="53">
        <v>9.8408688000000009</v>
      </c>
      <c r="AF1189" s="53">
        <v>9.7741475999999992</v>
      </c>
      <c r="AG1189" s="53">
        <v>-0.94025820999999998</v>
      </c>
      <c r="AH1189" s="53">
        <v>-0.89741987999999995</v>
      </c>
      <c r="AI1189" s="53">
        <v>-0.83311493999999997</v>
      </c>
      <c r="AJ1189" s="53">
        <v>-1.1320386</v>
      </c>
      <c r="AK1189" s="53">
        <v>-1.3093037999999999</v>
      </c>
      <c r="AL1189" s="53">
        <v>-1.1515358</v>
      </c>
      <c r="AM1189" s="53">
        <v>-1.4203635999999999</v>
      </c>
      <c r="AN1189" s="53">
        <v>-1.3800629</v>
      </c>
      <c r="AO1189" s="53">
        <v>-1.4375575</v>
      </c>
      <c r="AP1189" s="53">
        <v>-1.4255370999999999</v>
      </c>
      <c r="AQ1189" s="53">
        <v>-1.4432594000000001</v>
      </c>
      <c r="AR1189" s="53">
        <v>-1.7610096</v>
      </c>
      <c r="AS1189" s="53">
        <v>-1.7571346999999999</v>
      </c>
      <c r="AT1189" s="53">
        <v>-1.6298108</v>
      </c>
      <c r="AU1189" s="53">
        <v>-1.8702768000000001</v>
      </c>
      <c r="AV1189" s="53">
        <v>-1.8870792999999999</v>
      </c>
      <c r="AW1189" s="53">
        <v>-2.0491959999999998</v>
      </c>
      <c r="AX1189" s="53">
        <v>-1.8291504000000001</v>
      </c>
      <c r="AY1189" s="53">
        <v>-1.7294794</v>
      </c>
      <c r="AZ1189" s="53">
        <v>-1.5310368999999999</v>
      </c>
      <c r="BA1189" s="53">
        <v>-1.4395206</v>
      </c>
      <c r="BB1189" s="53">
        <v>-1.2575774</v>
      </c>
      <c r="BC1189" s="53">
        <v>-1.4454157000000001</v>
      </c>
      <c r="BD1189" s="53">
        <v>-1.3552392</v>
      </c>
      <c r="BE1189" s="53">
        <v>0.19519845</v>
      </c>
      <c r="BF1189" s="53">
        <v>0.24435171999999999</v>
      </c>
      <c r="BG1189" s="53">
        <v>0.31464594000000001</v>
      </c>
      <c r="BH1189" s="53">
        <v>3.3404429999999999E-2</v>
      </c>
      <c r="BI1189" s="53">
        <v>-0.15016436</v>
      </c>
      <c r="BJ1189" s="53">
        <v>3.8997440000000001E-2</v>
      </c>
      <c r="BK1189" s="53">
        <v>-0.22468387000000001</v>
      </c>
      <c r="BL1189" s="53">
        <v>-0.18289084999999999</v>
      </c>
      <c r="BM1189" s="53">
        <v>-0.25159109000000002</v>
      </c>
      <c r="BN1189" s="53">
        <v>-0.23639884999999999</v>
      </c>
      <c r="BO1189" s="53">
        <v>-0.25004665999999998</v>
      </c>
      <c r="BP1189" s="53">
        <v>-0.57202505000000003</v>
      </c>
      <c r="BQ1189" s="53">
        <v>-0.56732567</v>
      </c>
      <c r="BR1189" s="53">
        <v>-0.42393556999999998</v>
      </c>
      <c r="BS1189" s="53">
        <v>-0.69221635999999998</v>
      </c>
      <c r="BT1189" s="53">
        <v>-0.69861119999999999</v>
      </c>
      <c r="BU1189" s="53">
        <v>-0.86121252000000004</v>
      </c>
      <c r="BV1189" s="53">
        <v>-0.63815354000000002</v>
      </c>
      <c r="BW1189" s="53">
        <v>-0.53817355</v>
      </c>
      <c r="BX1189" s="53">
        <v>-0.36114942999999999</v>
      </c>
      <c r="BY1189" s="53">
        <v>-0.28723497999999997</v>
      </c>
      <c r="BZ1189" s="53">
        <v>-0.1082272</v>
      </c>
      <c r="CA1189" s="53">
        <v>-0.30907758000000002</v>
      </c>
      <c r="CB1189" s="53">
        <v>-0.21132115000000001</v>
      </c>
      <c r="CC1189" s="53">
        <v>0.98161220999999999</v>
      </c>
      <c r="CD1189" s="53">
        <v>1.0351387000000001</v>
      </c>
      <c r="CE1189" s="53">
        <v>1.1095812</v>
      </c>
      <c r="CF1189" s="53">
        <v>0.84058716</v>
      </c>
      <c r="CG1189" s="53">
        <v>0.65265185999999997</v>
      </c>
      <c r="CH1189" s="53">
        <v>0.86355696000000004</v>
      </c>
      <c r="CI1189" s="53">
        <v>0.60344003999999996</v>
      </c>
      <c r="CJ1189" s="53">
        <v>0.64626660000000002</v>
      </c>
      <c r="CK1189" s="53">
        <v>0.56980534999999999</v>
      </c>
      <c r="CL1189" s="53">
        <v>0.58719478000000003</v>
      </c>
      <c r="CM1189" s="53">
        <v>0.57636885999999998</v>
      </c>
      <c r="CN1189" s="53">
        <v>0.25146190000000002</v>
      </c>
      <c r="CO1189" s="53">
        <v>0.25673238999999998</v>
      </c>
      <c r="CP1189" s="53">
        <v>0.41124997000000002</v>
      </c>
      <c r="CQ1189" s="53">
        <v>0.12370478</v>
      </c>
      <c r="CR1189" s="53">
        <v>0.12451816</v>
      </c>
      <c r="CS1189" s="53">
        <v>-3.8419120000000001E-2</v>
      </c>
      <c r="CT1189" s="53">
        <v>0.18672730000000001</v>
      </c>
      <c r="CU1189" s="53">
        <v>0.28692089999999998</v>
      </c>
      <c r="CV1189" s="53">
        <v>0.44911111999999997</v>
      </c>
      <c r="CW1189" s="53">
        <v>0.51083449000000003</v>
      </c>
      <c r="CX1189" s="53">
        <v>0.68780938999999996</v>
      </c>
      <c r="CY1189" s="53">
        <v>0.47794698000000002</v>
      </c>
      <c r="CZ1189" s="53">
        <v>0.58095289999999999</v>
      </c>
      <c r="DA1189" s="53">
        <v>1.7680260999999999</v>
      </c>
      <c r="DB1189" s="53">
        <v>1.8259265</v>
      </c>
      <c r="DC1189" s="53">
        <v>1.9045169</v>
      </c>
      <c r="DD1189" s="53">
        <v>1.6477691999999999</v>
      </c>
      <c r="DE1189" s="53">
        <v>1.455468</v>
      </c>
      <c r="DF1189" s="53">
        <v>1.6881169</v>
      </c>
      <c r="DG1189" s="53">
        <v>1.4315640999999999</v>
      </c>
      <c r="DH1189" s="53">
        <v>1.4754239</v>
      </c>
      <c r="DI1189" s="53">
        <v>1.3912021000000001</v>
      </c>
      <c r="DJ1189" s="53">
        <v>1.4107883999999999</v>
      </c>
      <c r="DK1189" s="53">
        <v>1.402784</v>
      </c>
      <c r="DL1189" s="53">
        <v>1.0749488</v>
      </c>
      <c r="DM1189" s="53">
        <v>1.0807902</v>
      </c>
      <c r="DN1189" s="53">
        <v>1.2464356999999999</v>
      </c>
      <c r="DO1189" s="53">
        <v>0.93962568000000002</v>
      </c>
      <c r="DP1189" s="53">
        <v>0.94764767999999999</v>
      </c>
      <c r="DQ1189" s="53">
        <v>0.78437436000000005</v>
      </c>
      <c r="DR1189" s="53">
        <v>1.0116077999999999</v>
      </c>
      <c r="DS1189" s="53">
        <v>1.1120155</v>
      </c>
      <c r="DT1189" s="53">
        <v>1.2593717</v>
      </c>
      <c r="DU1189" s="53">
        <v>1.3089040000000001</v>
      </c>
      <c r="DV1189" s="53">
        <v>1.4838457</v>
      </c>
      <c r="DW1189" s="53">
        <v>1.2649710999999999</v>
      </c>
      <c r="DX1189" s="53">
        <v>1.373227</v>
      </c>
      <c r="DY1189" s="53">
        <v>2.9034825999999998</v>
      </c>
      <c r="DZ1189" s="53">
        <v>2.9676982000000001</v>
      </c>
      <c r="EA1189" s="53">
        <v>3.0522778000000002</v>
      </c>
      <c r="EB1189" s="53">
        <v>2.8132128999999999</v>
      </c>
      <c r="EC1189" s="53">
        <v>2.6146075</v>
      </c>
      <c r="ED1189" s="53">
        <v>2.8786497999999998</v>
      </c>
      <c r="EE1189" s="53">
        <v>2.6272435999999999</v>
      </c>
      <c r="EF1189" s="53">
        <v>2.6725960999999998</v>
      </c>
      <c r="EG1189" s="53">
        <v>2.5771679000000001</v>
      </c>
      <c r="EH1189" s="53">
        <v>2.5999268</v>
      </c>
      <c r="EI1189" s="53">
        <v>2.5959973000000001</v>
      </c>
      <c r="EJ1189" s="53">
        <v>2.2639326999999998</v>
      </c>
      <c r="EK1189" s="53">
        <v>2.2705989999999998</v>
      </c>
      <c r="EL1189" s="53">
        <v>2.4523111000000002</v>
      </c>
      <c r="EM1189" s="53">
        <v>2.1176862000000001</v>
      </c>
      <c r="EN1189" s="53">
        <v>2.1361157999999998</v>
      </c>
      <c r="EO1189" s="53">
        <v>1.9723577999999999</v>
      </c>
      <c r="EP1189" s="53">
        <v>2.2026051999999998</v>
      </c>
      <c r="EQ1189" s="53">
        <v>2.3033212000000001</v>
      </c>
      <c r="ER1189" s="53">
        <v>2.4292590000000001</v>
      </c>
      <c r="ES1189" s="53">
        <v>2.4611890999999999</v>
      </c>
      <c r="ET1189" s="53">
        <v>2.6331959</v>
      </c>
      <c r="EU1189" s="53">
        <v>2.4013097000000001</v>
      </c>
      <c r="EV1189" s="53">
        <v>2.5171448000000001</v>
      </c>
      <c r="EW1189" s="53">
        <v>79.768910000000005</v>
      </c>
      <c r="EX1189" s="53">
        <v>78.403660000000002</v>
      </c>
      <c r="EY1189" s="53">
        <v>76.747630000000001</v>
      </c>
      <c r="EZ1189" s="53">
        <v>74.951539999999994</v>
      </c>
      <c r="FA1189" s="53">
        <v>73.319739999999996</v>
      </c>
      <c r="FB1189" s="53">
        <v>71.576840000000004</v>
      </c>
      <c r="FC1189" s="53">
        <v>70.452719999999999</v>
      </c>
      <c r="FD1189" s="53">
        <v>71.394210000000001</v>
      </c>
      <c r="FE1189" s="53">
        <v>74.864649999999997</v>
      </c>
      <c r="FF1189" s="53">
        <v>79.208039999999997</v>
      </c>
      <c r="FG1189" s="53">
        <v>83.403660000000002</v>
      </c>
      <c r="FH1189" s="53">
        <v>87.332149999999999</v>
      </c>
      <c r="FI1189" s="53">
        <v>90.943259999999995</v>
      </c>
      <c r="FJ1189" s="53">
        <v>93.792559999999995</v>
      </c>
      <c r="FK1189" s="53">
        <v>96.543729999999996</v>
      </c>
      <c r="FL1189" s="53">
        <v>98.609930000000006</v>
      </c>
      <c r="FM1189" s="53">
        <v>99.617609999999999</v>
      </c>
      <c r="FN1189" s="53">
        <v>99.104020000000006</v>
      </c>
      <c r="FO1189" s="53">
        <v>97.53783</v>
      </c>
      <c r="FP1189" s="53">
        <v>95.277780000000007</v>
      </c>
      <c r="FQ1189" s="53">
        <v>92.004729999999995</v>
      </c>
      <c r="FR1189" s="53">
        <v>88.856380000000001</v>
      </c>
      <c r="FS1189" s="53">
        <v>86.065610000000007</v>
      </c>
      <c r="FT1189" s="53">
        <v>83.293729999999996</v>
      </c>
      <c r="FU1189" s="53">
        <v>94</v>
      </c>
      <c r="FV1189" s="53">
        <v>13140.38</v>
      </c>
      <c r="FW1189" s="53">
        <v>518.44849999999997</v>
      </c>
      <c r="FX1189" s="53">
        <v>1</v>
      </c>
    </row>
    <row r="1190" spans="1:180" x14ac:dyDescent="0.3">
      <c r="A1190" t="s">
        <v>174</v>
      </c>
      <c r="B1190" t="s">
        <v>254</v>
      </c>
      <c r="C1190" t="s">
        <v>0</v>
      </c>
      <c r="D1190" t="s">
        <v>248</v>
      </c>
      <c r="E1190" t="s">
        <v>187</v>
      </c>
      <c r="F1190" t="s">
        <v>230</v>
      </c>
      <c r="G1190" t="s">
        <v>244</v>
      </c>
      <c r="H1190" s="53">
        <v>84</v>
      </c>
      <c r="I1190" s="53">
        <v>14.316153999999999</v>
      </c>
      <c r="J1190" s="53">
        <v>14.255506</v>
      </c>
      <c r="K1190" s="53">
        <v>14.156905999999999</v>
      </c>
      <c r="L1190" s="53">
        <v>13.918993</v>
      </c>
      <c r="M1190" s="53">
        <v>13.844645</v>
      </c>
      <c r="N1190" s="53">
        <v>14.090017</v>
      </c>
      <c r="O1190" s="53">
        <v>14.099207</v>
      </c>
      <c r="P1190" s="53">
        <v>13.873398</v>
      </c>
      <c r="Q1190" s="53">
        <v>14.058130999999999</v>
      </c>
      <c r="R1190" s="53">
        <v>14.442842000000001</v>
      </c>
      <c r="S1190" s="53">
        <v>14.609927000000001</v>
      </c>
      <c r="T1190" s="53">
        <v>14.442128</v>
      </c>
      <c r="U1190" s="53">
        <v>14.690794</v>
      </c>
      <c r="V1190" s="53">
        <v>14.975797</v>
      </c>
      <c r="W1190" s="53">
        <v>14.618259999999999</v>
      </c>
      <c r="X1190" s="53">
        <v>13.50925</v>
      </c>
      <c r="Y1190" s="53">
        <v>13.529418</v>
      </c>
      <c r="Z1190" s="53">
        <v>13.566076000000001</v>
      </c>
      <c r="AA1190" s="53">
        <v>13.605556</v>
      </c>
      <c r="AB1190" s="53">
        <v>13.59745</v>
      </c>
      <c r="AC1190" s="53">
        <v>13.485511000000001</v>
      </c>
      <c r="AD1190" s="53">
        <v>13.258274</v>
      </c>
      <c r="AE1190" s="53">
        <v>13.026543999999999</v>
      </c>
      <c r="AF1190" s="53">
        <v>12.817216</v>
      </c>
      <c r="AG1190" s="53">
        <v>-1.8066703</v>
      </c>
      <c r="AH1190" s="53">
        <v>-1.8466845999999999</v>
      </c>
      <c r="AI1190" s="53">
        <v>-1.8483385000000001</v>
      </c>
      <c r="AJ1190" s="53">
        <v>-1.9495013999999999</v>
      </c>
      <c r="AK1190" s="53">
        <v>-1.9858146000000001</v>
      </c>
      <c r="AL1190" s="53">
        <v>-1.6756286</v>
      </c>
      <c r="AM1190" s="53">
        <v>-1.4981392</v>
      </c>
      <c r="AN1190" s="53">
        <v>-1.7050236000000001</v>
      </c>
      <c r="AO1190" s="53">
        <v>-1.6324274000000001</v>
      </c>
      <c r="AP1190" s="53">
        <v>-1.2421693</v>
      </c>
      <c r="AQ1190" s="53">
        <v>-1.1160047</v>
      </c>
      <c r="AR1190" s="53">
        <v>-1.1883824000000001</v>
      </c>
      <c r="AS1190" s="53">
        <v>-0.99040704000000002</v>
      </c>
      <c r="AT1190" s="53">
        <v>-0.74801134999999996</v>
      </c>
      <c r="AU1190" s="53">
        <v>-1.1790341</v>
      </c>
      <c r="AV1190" s="53">
        <v>-2.1750641000000002</v>
      </c>
      <c r="AW1190" s="53">
        <v>-2.0640488000000001</v>
      </c>
      <c r="AX1190" s="53">
        <v>-1.8723095999999999</v>
      </c>
      <c r="AY1190" s="53">
        <v>-1.8068635</v>
      </c>
      <c r="AZ1190" s="53">
        <v>-1.6936853000000001</v>
      </c>
      <c r="BA1190" s="53">
        <v>-1.6837648999999999</v>
      </c>
      <c r="BB1190" s="53">
        <v>-1.7371847</v>
      </c>
      <c r="BC1190" s="53">
        <v>-1.8316158</v>
      </c>
      <c r="BD1190" s="53">
        <v>-1.9653136</v>
      </c>
      <c r="BE1190" s="53">
        <v>-0.81886926000000004</v>
      </c>
      <c r="BF1190" s="53">
        <v>-0.85739891999999995</v>
      </c>
      <c r="BG1190" s="53">
        <v>-0.85011696000000003</v>
      </c>
      <c r="BH1190" s="53">
        <v>-0.95838456000000005</v>
      </c>
      <c r="BI1190" s="53">
        <v>-0.98751995999999997</v>
      </c>
      <c r="BJ1190" s="53">
        <v>-0.69155418999999996</v>
      </c>
      <c r="BK1190" s="53">
        <v>-0.49445113000000002</v>
      </c>
      <c r="BL1190" s="53">
        <v>-0.71085041999999998</v>
      </c>
      <c r="BM1190" s="53">
        <v>-0.62719272000000004</v>
      </c>
      <c r="BN1190" s="53">
        <v>-0.24634</v>
      </c>
      <c r="BO1190" s="53">
        <v>-0.11754826</v>
      </c>
      <c r="BP1190" s="53">
        <v>-0.18469114</v>
      </c>
      <c r="BQ1190" s="53">
        <v>2.170134E-2</v>
      </c>
      <c r="BR1190" s="53">
        <v>0.25359927999999998</v>
      </c>
      <c r="BS1190" s="53">
        <v>-0.19982332</v>
      </c>
      <c r="BT1190" s="53">
        <v>-1.266615</v>
      </c>
      <c r="BU1190" s="53">
        <v>-1.1347963000000001</v>
      </c>
      <c r="BV1190" s="53">
        <v>-0.94277652000000001</v>
      </c>
      <c r="BW1190" s="53">
        <v>-0.89213292</v>
      </c>
      <c r="BX1190" s="53">
        <v>-0.77572118000000001</v>
      </c>
      <c r="BY1190" s="53">
        <v>-0.74665163999999995</v>
      </c>
      <c r="BZ1190" s="53">
        <v>-0.79583901999999995</v>
      </c>
      <c r="CA1190" s="53">
        <v>-0.88655196000000003</v>
      </c>
      <c r="CB1190" s="53">
        <v>-1.0265371000000001</v>
      </c>
      <c r="CC1190" s="53">
        <v>-0.13472139</v>
      </c>
      <c r="CD1190" s="53">
        <v>-0.17222225999999999</v>
      </c>
      <c r="CE1190" s="53">
        <v>-0.15875176999999999</v>
      </c>
      <c r="CF1190" s="53">
        <v>-0.27194042000000002</v>
      </c>
      <c r="CG1190" s="53">
        <v>-0.29610437000000001</v>
      </c>
      <c r="CH1190" s="53">
        <v>-9.9873099999999992E-3</v>
      </c>
      <c r="CI1190" s="53">
        <v>0.20069993999999999</v>
      </c>
      <c r="CJ1190" s="53">
        <v>-2.2289219999999998E-2</v>
      </c>
      <c r="CK1190" s="53">
        <v>6.9029969999999996E-2</v>
      </c>
      <c r="CL1190" s="53">
        <v>0.44336813000000003</v>
      </c>
      <c r="CM1190" s="53">
        <v>0.57397938999999998</v>
      </c>
      <c r="CN1190" s="53">
        <v>0.51046270999999999</v>
      </c>
      <c r="CO1190" s="53">
        <v>0.72268467999999997</v>
      </c>
      <c r="CP1190" s="53">
        <v>0.94731167999999999</v>
      </c>
      <c r="CQ1190" s="53">
        <v>0.47837488</v>
      </c>
      <c r="CR1190" s="53">
        <v>-0.6374261</v>
      </c>
      <c r="CS1190" s="53">
        <v>-0.49119899</v>
      </c>
      <c r="CT1190" s="53">
        <v>-0.29898414000000001</v>
      </c>
      <c r="CU1190" s="53">
        <v>-0.25859341000000002</v>
      </c>
      <c r="CV1190" s="53">
        <v>-0.13994224</v>
      </c>
      <c r="CW1190" s="53">
        <v>-9.7610100000000005E-2</v>
      </c>
      <c r="CX1190" s="53">
        <v>-0.14386571000000001</v>
      </c>
      <c r="CY1190" s="53">
        <v>-0.23200414</v>
      </c>
      <c r="CZ1190" s="53">
        <v>-0.37634369000000001</v>
      </c>
      <c r="DA1190" s="53">
        <v>0.54942652999999997</v>
      </c>
      <c r="DB1190" s="53">
        <v>0.51295405999999999</v>
      </c>
      <c r="DC1190" s="53">
        <v>0.53261342</v>
      </c>
      <c r="DD1190" s="53">
        <v>0.41450387999999999</v>
      </c>
      <c r="DE1190" s="53">
        <v>0.39531147999999999</v>
      </c>
      <c r="DF1190" s="53">
        <v>0.67157957999999995</v>
      </c>
      <c r="DG1190" s="53">
        <v>0.89585075999999997</v>
      </c>
      <c r="DH1190" s="53">
        <v>0.66627196</v>
      </c>
      <c r="DI1190" s="53">
        <v>0.76525259999999995</v>
      </c>
      <c r="DJ1190" s="53">
        <v>1.133076</v>
      </c>
      <c r="DK1190" s="53">
        <v>1.2655069999999999</v>
      </c>
      <c r="DL1190" s="53">
        <v>1.2056167</v>
      </c>
      <c r="DM1190" s="53">
        <v>1.4236681</v>
      </c>
      <c r="DN1190" s="53">
        <v>1.641024</v>
      </c>
      <c r="DO1190" s="53">
        <v>1.1565733</v>
      </c>
      <c r="DP1190" s="53">
        <v>-8.2369999999999995E-3</v>
      </c>
      <c r="DQ1190" s="53">
        <v>0.15239833999999999</v>
      </c>
      <c r="DR1190" s="53">
        <v>0.34480807000000002</v>
      </c>
      <c r="DS1190" s="53">
        <v>0.37494618000000002</v>
      </c>
      <c r="DT1190" s="53">
        <v>0.49583680000000002</v>
      </c>
      <c r="DU1190" s="53">
        <v>0.55143143999999999</v>
      </c>
      <c r="DV1190" s="53">
        <v>0.50810752000000003</v>
      </c>
      <c r="DW1190" s="53">
        <v>0.42254394000000001</v>
      </c>
      <c r="DX1190" s="53">
        <v>0.27384974000000001</v>
      </c>
      <c r="DY1190" s="53">
        <v>1.5372277000000001</v>
      </c>
      <c r="DZ1190" s="53">
        <v>1.50224</v>
      </c>
      <c r="EA1190" s="53">
        <v>1.5308352999999999</v>
      </c>
      <c r="EB1190" s="53">
        <v>1.4056207000000001</v>
      </c>
      <c r="EC1190" s="53">
        <v>1.3936062</v>
      </c>
      <c r="ED1190" s="53">
        <v>1.6556542999999999</v>
      </c>
      <c r="EE1190" s="53">
        <v>1.8995390000000001</v>
      </c>
      <c r="EF1190" s="53">
        <v>1.6604448000000001</v>
      </c>
      <c r="EG1190" s="53">
        <v>1.7704873000000001</v>
      </c>
      <c r="EH1190" s="53">
        <v>2.1289052000000002</v>
      </c>
      <c r="EI1190" s="53">
        <v>2.2639629999999999</v>
      </c>
      <c r="EJ1190" s="53">
        <v>2.2093083999999998</v>
      </c>
      <c r="EK1190" s="53">
        <v>2.4357766000000001</v>
      </c>
      <c r="EL1190" s="53">
        <v>2.6426349999999998</v>
      </c>
      <c r="EM1190" s="53">
        <v>2.1357832000000001</v>
      </c>
      <c r="EN1190" s="53">
        <v>0.90021203999999999</v>
      </c>
      <c r="EO1190" s="53">
        <v>1.0816504</v>
      </c>
      <c r="EP1190" s="53">
        <v>1.2743422</v>
      </c>
      <c r="EQ1190" s="53">
        <v>1.2896772000000001</v>
      </c>
      <c r="ER1190" s="53">
        <v>1.4138006000000001</v>
      </c>
      <c r="ES1190" s="53">
        <v>1.4885447000000001</v>
      </c>
      <c r="ET1190" s="53">
        <v>1.4494536</v>
      </c>
      <c r="EU1190" s="53">
        <v>1.3676074</v>
      </c>
      <c r="EV1190" s="53">
        <v>1.2126257</v>
      </c>
      <c r="EW1190" s="53">
        <v>81.089759999999998</v>
      </c>
      <c r="EX1190" s="53">
        <v>78.998009999999994</v>
      </c>
      <c r="EY1190" s="53">
        <v>76.888300000000001</v>
      </c>
      <c r="EZ1190" s="53">
        <v>74.96011</v>
      </c>
      <c r="FA1190" s="53">
        <v>73.635639999999995</v>
      </c>
      <c r="FB1190" s="53">
        <v>72.46011</v>
      </c>
      <c r="FC1190" s="53">
        <v>72.367679999999993</v>
      </c>
      <c r="FD1190" s="53">
        <v>74.801860000000005</v>
      </c>
      <c r="FE1190" s="53">
        <v>78.384969999999996</v>
      </c>
      <c r="FF1190" s="53">
        <v>82.111040000000003</v>
      </c>
      <c r="FG1190" s="53">
        <v>85.730059999999995</v>
      </c>
      <c r="FH1190" s="53">
        <v>88.920879999999997</v>
      </c>
      <c r="FI1190" s="53">
        <v>92.001329999999996</v>
      </c>
      <c r="FJ1190" s="53">
        <v>94.938829999999996</v>
      </c>
      <c r="FK1190" s="53">
        <v>97.242679999999993</v>
      </c>
      <c r="FL1190" s="53">
        <v>98.879649999999998</v>
      </c>
      <c r="FM1190" s="53">
        <v>99.632320000000007</v>
      </c>
      <c r="FN1190" s="53">
        <v>99.191490000000002</v>
      </c>
      <c r="FO1190" s="53">
        <v>97.060509999999994</v>
      </c>
      <c r="FP1190" s="53">
        <v>95.17886</v>
      </c>
      <c r="FQ1190" s="53">
        <v>92.406909999999996</v>
      </c>
      <c r="FR1190" s="53">
        <v>88.757980000000003</v>
      </c>
      <c r="FS1190" s="53">
        <v>85.186840000000004</v>
      </c>
      <c r="FT1190" s="53">
        <v>81.913570000000007</v>
      </c>
      <c r="FU1190" s="53">
        <v>94</v>
      </c>
      <c r="FV1190" s="53">
        <v>17102.95</v>
      </c>
      <c r="FW1190" s="53">
        <v>477.82190000000003</v>
      </c>
      <c r="FX1190" s="53">
        <v>1</v>
      </c>
    </row>
    <row r="1191" spans="1:180" x14ac:dyDescent="0.3">
      <c r="A1191" t="s">
        <v>174</v>
      </c>
      <c r="B1191" t="s">
        <v>254</v>
      </c>
      <c r="C1191" t="s">
        <v>0</v>
      </c>
      <c r="D1191" t="s">
        <v>227</v>
      </c>
      <c r="E1191" t="s">
        <v>187</v>
      </c>
      <c r="F1191" t="s">
        <v>230</v>
      </c>
      <c r="G1191" t="s">
        <v>244</v>
      </c>
      <c r="H1191" s="53">
        <v>84</v>
      </c>
      <c r="I1191" s="53">
        <v>14.490454</v>
      </c>
      <c r="J1191" s="53">
        <v>14.547321999999999</v>
      </c>
      <c r="K1191" s="53">
        <v>14.347175</v>
      </c>
      <c r="L1191" s="53">
        <v>14.111587999999999</v>
      </c>
      <c r="M1191" s="53">
        <v>13.984235999999999</v>
      </c>
      <c r="N1191" s="53">
        <v>14.669499999999999</v>
      </c>
      <c r="O1191" s="53">
        <v>15.693166</v>
      </c>
      <c r="P1191" s="53">
        <v>16.634243000000001</v>
      </c>
      <c r="Q1191" s="53">
        <v>16.810549999999999</v>
      </c>
      <c r="R1191" s="53">
        <v>17.211776</v>
      </c>
      <c r="S1191" s="53">
        <v>17.326898</v>
      </c>
      <c r="T1191" s="53">
        <v>17.149011999999999</v>
      </c>
      <c r="U1191" s="53">
        <v>17.219840000000001</v>
      </c>
      <c r="V1191" s="53">
        <v>17.355122000000001</v>
      </c>
      <c r="W1191" s="53">
        <v>17.157454000000001</v>
      </c>
      <c r="X1191" s="53">
        <v>16.659324999999999</v>
      </c>
      <c r="Y1191" s="53">
        <v>16.252362000000002</v>
      </c>
      <c r="Z1191" s="53">
        <v>15.958303000000001</v>
      </c>
      <c r="AA1191" s="53">
        <v>16.053887</v>
      </c>
      <c r="AB1191" s="53">
        <v>16.040136</v>
      </c>
      <c r="AC1191" s="53">
        <v>15.873875</v>
      </c>
      <c r="AD1191" s="53">
        <v>15.745312999999999</v>
      </c>
      <c r="AE1191" s="53">
        <v>15.488987</v>
      </c>
      <c r="AF1191" s="53">
        <v>15.187897</v>
      </c>
      <c r="AG1191" s="53">
        <v>-1.8159649</v>
      </c>
      <c r="AH1191" s="53">
        <v>-1.7132674000000001</v>
      </c>
      <c r="AI1191" s="53">
        <v>-1.8565688</v>
      </c>
      <c r="AJ1191" s="53">
        <v>-2.0085945999999999</v>
      </c>
      <c r="AK1191" s="53">
        <v>-2.2279270000000002</v>
      </c>
      <c r="AL1191" s="53">
        <v>-1.8827113</v>
      </c>
      <c r="AM1191" s="53">
        <v>-1.6598383000000001</v>
      </c>
      <c r="AN1191" s="53">
        <v>-1.3163967999999999</v>
      </c>
      <c r="AO1191" s="53">
        <v>-1.4288786</v>
      </c>
      <c r="AP1191" s="53">
        <v>-1.2872941</v>
      </c>
      <c r="AQ1191" s="53">
        <v>-1.2136681</v>
      </c>
      <c r="AR1191" s="53">
        <v>-1.4857189</v>
      </c>
      <c r="AS1191" s="53">
        <v>-1.5032783000000001</v>
      </c>
      <c r="AT1191" s="53">
        <v>-1.3218979</v>
      </c>
      <c r="AU1191" s="53">
        <v>-1.3493138</v>
      </c>
      <c r="AV1191" s="53">
        <v>-1.5389311999999999</v>
      </c>
      <c r="AW1191" s="53">
        <v>-1.7492941</v>
      </c>
      <c r="AX1191" s="53">
        <v>-1.830948</v>
      </c>
      <c r="AY1191" s="53">
        <v>-1.6735747999999999</v>
      </c>
      <c r="AZ1191" s="53">
        <v>-1.5311771999999999</v>
      </c>
      <c r="BA1191" s="53">
        <v>-1.5878855999999999</v>
      </c>
      <c r="BB1191" s="53">
        <v>-1.6542817000000001</v>
      </c>
      <c r="BC1191" s="53">
        <v>-1.7794165</v>
      </c>
      <c r="BD1191" s="53">
        <v>-1.8829986000000001</v>
      </c>
      <c r="BE1191" s="53">
        <v>-0.85680590999999995</v>
      </c>
      <c r="BF1191" s="53">
        <v>-0.74619594</v>
      </c>
      <c r="BG1191" s="53">
        <v>-0.88243596000000002</v>
      </c>
      <c r="BH1191" s="53">
        <v>-1.0369295999999999</v>
      </c>
      <c r="BI1191" s="53">
        <v>-1.2454285</v>
      </c>
      <c r="BJ1191" s="53">
        <v>-0.87830315999999997</v>
      </c>
      <c r="BK1191" s="53">
        <v>-0.63396110000000006</v>
      </c>
      <c r="BL1191" s="53">
        <v>-0.29197652000000002</v>
      </c>
      <c r="BM1191" s="53">
        <v>-0.40568664999999998</v>
      </c>
      <c r="BN1191" s="53">
        <v>-0.26695225</v>
      </c>
      <c r="BO1191" s="53">
        <v>-0.18801324999999999</v>
      </c>
      <c r="BP1191" s="53">
        <v>-0.46157698000000003</v>
      </c>
      <c r="BQ1191" s="53">
        <v>-0.48021162000000001</v>
      </c>
      <c r="BR1191" s="53">
        <v>-0.27881263000000001</v>
      </c>
      <c r="BS1191" s="53">
        <v>-0.29857019000000001</v>
      </c>
      <c r="BT1191" s="53">
        <v>-0.48913234</v>
      </c>
      <c r="BU1191" s="53">
        <v>-0.69803614000000003</v>
      </c>
      <c r="BV1191" s="53">
        <v>-0.78017201000000003</v>
      </c>
      <c r="BW1191" s="53">
        <v>-0.64872889</v>
      </c>
      <c r="BX1191" s="53">
        <v>-0.51589481999999998</v>
      </c>
      <c r="BY1191" s="53">
        <v>-0.58059649000000002</v>
      </c>
      <c r="BZ1191" s="53">
        <v>-0.65064493000000001</v>
      </c>
      <c r="CA1191" s="53">
        <v>-0.77395566999999998</v>
      </c>
      <c r="CB1191" s="53">
        <v>-0.87182256000000002</v>
      </c>
      <c r="CC1191" s="53">
        <v>-0.19249591999999999</v>
      </c>
      <c r="CD1191" s="53">
        <v>-7.6405269999999997E-2</v>
      </c>
      <c r="CE1191" s="53">
        <v>-0.20775518000000001</v>
      </c>
      <c r="CF1191" s="53">
        <v>-0.36395696</v>
      </c>
      <c r="CG1191" s="53">
        <v>-0.56495359000000001</v>
      </c>
      <c r="CH1191" s="53">
        <v>-0.18265345999999999</v>
      </c>
      <c r="CI1191" s="53">
        <v>7.655853E-2</v>
      </c>
      <c r="CJ1191" s="53">
        <v>0.41753393</v>
      </c>
      <c r="CK1191" s="53">
        <v>0.30297296000000001</v>
      </c>
      <c r="CL1191" s="53">
        <v>0.43973336000000002</v>
      </c>
      <c r="CM1191" s="53">
        <v>0.52235248999999995</v>
      </c>
      <c r="CN1191" s="53">
        <v>0.24774061</v>
      </c>
      <c r="CO1191" s="53">
        <v>0.22836106</v>
      </c>
      <c r="CP1191" s="53">
        <v>0.44362499999999999</v>
      </c>
      <c r="CQ1191" s="53">
        <v>0.42917137</v>
      </c>
      <c r="CR1191" s="53">
        <v>0.23795527999999999</v>
      </c>
      <c r="CS1191" s="53">
        <v>3.0062100000000001E-2</v>
      </c>
      <c r="CT1191" s="53">
        <v>-5.240794E-2</v>
      </c>
      <c r="CU1191" s="53">
        <v>6.1076320000000003E-2</v>
      </c>
      <c r="CV1191" s="53">
        <v>0.18728690000000001</v>
      </c>
      <c r="CW1191" s="53">
        <v>0.11704871</v>
      </c>
      <c r="CX1191" s="53">
        <v>4.4470639999999999E-2</v>
      </c>
      <c r="CY1191" s="53">
        <v>-7.7576569999999997E-2</v>
      </c>
      <c r="CZ1191" s="53">
        <v>-0.17148499</v>
      </c>
      <c r="DA1191" s="53">
        <v>0.47181431000000001</v>
      </c>
      <c r="DB1191" s="53">
        <v>0.59338531999999999</v>
      </c>
      <c r="DC1191" s="53">
        <v>0.46692583999999998</v>
      </c>
      <c r="DD1191" s="53">
        <v>0.30901541999999999</v>
      </c>
      <c r="DE1191" s="53">
        <v>0.11552158999999999</v>
      </c>
      <c r="DF1191" s="53">
        <v>0.51299631999999995</v>
      </c>
      <c r="DG1191" s="53">
        <v>0.78707815000000003</v>
      </c>
      <c r="DH1191" s="53">
        <v>1.1270448</v>
      </c>
      <c r="DI1191" s="53">
        <v>1.011633</v>
      </c>
      <c r="DJ1191" s="53">
        <v>1.1464194000000001</v>
      </c>
      <c r="DK1191" s="53">
        <v>1.2327185000000001</v>
      </c>
      <c r="DL1191" s="53">
        <v>0.95705819999999997</v>
      </c>
      <c r="DM1191" s="53">
        <v>0.93693347999999999</v>
      </c>
      <c r="DN1191" s="53">
        <v>1.1660628</v>
      </c>
      <c r="DO1191" s="53">
        <v>1.1569126999999999</v>
      </c>
      <c r="DP1191" s="53">
        <v>0.96504323999999997</v>
      </c>
      <c r="DQ1191" s="53">
        <v>0.75816030999999995</v>
      </c>
      <c r="DR1191" s="53">
        <v>0.67535613999999999</v>
      </c>
      <c r="DS1191" s="53">
        <v>0.77088151999999999</v>
      </c>
      <c r="DT1191" s="53">
        <v>0.89046888000000002</v>
      </c>
      <c r="DU1191" s="53">
        <v>0.81469391000000002</v>
      </c>
      <c r="DV1191" s="53">
        <v>0.73958623000000001</v>
      </c>
      <c r="DW1191" s="53">
        <v>0.61880254999999995</v>
      </c>
      <c r="DX1191" s="53">
        <v>0.52885241000000005</v>
      </c>
      <c r="DY1191" s="53">
        <v>1.4309727999999999</v>
      </c>
      <c r="DZ1191" s="53">
        <v>1.5604562</v>
      </c>
      <c r="EA1191" s="53">
        <v>1.4410578000000001</v>
      </c>
      <c r="EB1191" s="53">
        <v>1.2806808000000001</v>
      </c>
      <c r="EC1191" s="53">
        <v>1.0980194000000001</v>
      </c>
      <c r="ED1191" s="53">
        <v>1.5174037</v>
      </c>
      <c r="EE1191" s="53">
        <v>1.812956</v>
      </c>
      <c r="EF1191" s="53">
        <v>2.1514650999999998</v>
      </c>
      <c r="EG1191" s="53">
        <v>2.0348244000000002</v>
      </c>
      <c r="EH1191" s="53">
        <v>2.1667607000000002</v>
      </c>
      <c r="EI1191" s="53">
        <v>2.2583736000000001</v>
      </c>
      <c r="EJ1191" s="53">
        <v>1.9811996000000001</v>
      </c>
      <c r="EK1191" s="53">
        <v>1.9600006000000001</v>
      </c>
      <c r="EL1191" s="53">
        <v>2.2091479000000001</v>
      </c>
      <c r="EM1191" s="53">
        <v>2.2076560999999999</v>
      </c>
      <c r="EN1191" s="53">
        <v>2.0148416</v>
      </c>
      <c r="EO1191" s="53">
        <v>1.8094188</v>
      </c>
      <c r="EP1191" s="53">
        <v>1.726132</v>
      </c>
      <c r="EQ1191" s="53">
        <v>1.7957276</v>
      </c>
      <c r="ER1191" s="53">
        <v>1.9057516999999999</v>
      </c>
      <c r="ES1191" s="53">
        <v>1.8219827</v>
      </c>
      <c r="ET1191" s="53">
        <v>1.7432226</v>
      </c>
      <c r="EU1191" s="53">
        <v>1.6242635000000001</v>
      </c>
      <c r="EV1191" s="53">
        <v>1.5400282999999999</v>
      </c>
      <c r="EW1191" s="53">
        <v>76.185680000000005</v>
      </c>
      <c r="EX1191" s="53">
        <v>74.225099999999998</v>
      </c>
      <c r="EY1191" s="53">
        <v>72.355419999999995</v>
      </c>
      <c r="EZ1191" s="53">
        <v>70.964939999999999</v>
      </c>
      <c r="FA1191" s="53">
        <v>69.669730000000001</v>
      </c>
      <c r="FB1191" s="53">
        <v>68.187380000000005</v>
      </c>
      <c r="FC1191" s="53">
        <v>67.611949999999993</v>
      </c>
      <c r="FD1191" s="53">
        <v>69.90522</v>
      </c>
      <c r="FE1191" s="53">
        <v>73.386600000000001</v>
      </c>
      <c r="FF1191" s="53">
        <v>77.442459999999997</v>
      </c>
      <c r="FG1191" s="53">
        <v>81.029979999999995</v>
      </c>
      <c r="FH1191" s="53">
        <v>84.312380000000005</v>
      </c>
      <c r="FI1191" s="53">
        <v>87.398929999999993</v>
      </c>
      <c r="FJ1191" s="53">
        <v>89.988879999999995</v>
      </c>
      <c r="FK1191" s="53">
        <v>91.998549999999994</v>
      </c>
      <c r="FL1191" s="53">
        <v>93.461560000000006</v>
      </c>
      <c r="FM1191" s="53">
        <v>94.467600000000004</v>
      </c>
      <c r="FN1191" s="53">
        <v>94.393619999999999</v>
      </c>
      <c r="FO1191" s="53">
        <v>92.915139999999994</v>
      </c>
      <c r="FP1191" s="53">
        <v>91.023700000000005</v>
      </c>
      <c r="FQ1191" s="53">
        <v>87.999030000000005</v>
      </c>
      <c r="FR1191" s="53">
        <v>84.582440000000005</v>
      </c>
      <c r="FS1191" s="53">
        <v>81.512569999999997</v>
      </c>
      <c r="FT1191" s="53">
        <v>78.652799999999999</v>
      </c>
      <c r="FU1191" s="53">
        <v>94</v>
      </c>
      <c r="FV1191" s="53">
        <v>17102.95</v>
      </c>
      <c r="FW1191" s="53">
        <v>477.82190000000003</v>
      </c>
      <c r="FX1191" s="53">
        <v>1</v>
      </c>
    </row>
    <row r="1192" spans="1:180" x14ac:dyDescent="0.3">
      <c r="A1192" t="s">
        <v>174</v>
      </c>
      <c r="B1192" t="s">
        <v>254</v>
      </c>
      <c r="C1192" t="s">
        <v>0</v>
      </c>
      <c r="D1192" t="s">
        <v>227</v>
      </c>
      <c r="E1192" t="s">
        <v>190</v>
      </c>
      <c r="F1192" t="s">
        <v>230</v>
      </c>
      <c r="G1192" t="s">
        <v>244</v>
      </c>
      <c r="H1192" s="53">
        <v>84</v>
      </c>
      <c r="I1192" s="53">
        <v>7.4299939000000004</v>
      </c>
      <c r="J1192" s="53">
        <v>7.3320483999999997</v>
      </c>
      <c r="K1192" s="53">
        <v>7.4254664000000004</v>
      </c>
      <c r="L1192" s="53">
        <v>6.8344819000000001</v>
      </c>
      <c r="M1192" s="53">
        <v>6.9741084000000004</v>
      </c>
      <c r="N1192" s="53">
        <v>7.4470133000000001</v>
      </c>
      <c r="O1192" s="53">
        <v>8.2278277000000006</v>
      </c>
      <c r="P1192" s="53">
        <v>8.7401832000000006</v>
      </c>
      <c r="Q1192" s="53">
        <v>8.8752720000000007</v>
      </c>
      <c r="R1192" s="53">
        <v>9.0943439999999995</v>
      </c>
      <c r="S1192" s="53">
        <v>9.6934068</v>
      </c>
      <c r="T1192" s="53">
        <v>9.8553251999999993</v>
      </c>
      <c r="U1192" s="53">
        <v>9.8666484000000008</v>
      </c>
      <c r="V1192" s="53">
        <v>10.25057</v>
      </c>
      <c r="W1192" s="53">
        <v>9.8228591999999999</v>
      </c>
      <c r="X1192" s="53">
        <v>9.6850571999999993</v>
      </c>
      <c r="Y1192" s="53">
        <v>9.1017527999999999</v>
      </c>
      <c r="Z1192" s="53">
        <v>8.5958628000000008</v>
      </c>
      <c r="AA1192" s="53">
        <v>8.3506970000000003</v>
      </c>
      <c r="AB1192" s="53">
        <v>8.3269476999999998</v>
      </c>
      <c r="AC1192" s="53">
        <v>8.1338098999999993</v>
      </c>
      <c r="AD1192" s="53">
        <v>7.8982897999999997</v>
      </c>
      <c r="AE1192" s="53">
        <v>7.9047738000000001</v>
      </c>
      <c r="AF1192" s="53">
        <v>7.8502409999999996</v>
      </c>
      <c r="AG1192" s="53">
        <v>-2.5106221999999998</v>
      </c>
      <c r="AH1192" s="53">
        <v>-2.5817777999999998</v>
      </c>
      <c r="AI1192" s="53">
        <v>-2.4063959000000001</v>
      </c>
      <c r="AJ1192" s="53">
        <v>-2.9118575</v>
      </c>
      <c r="AK1192" s="53">
        <v>-2.8297382</v>
      </c>
      <c r="AL1192" s="53">
        <v>-2.6156332</v>
      </c>
      <c r="AM1192" s="53">
        <v>-2.6031187999999998</v>
      </c>
      <c r="AN1192" s="53">
        <v>-2.7974621000000002</v>
      </c>
      <c r="AO1192" s="53">
        <v>-2.8869935</v>
      </c>
      <c r="AP1192" s="53">
        <v>-2.9374825000000002</v>
      </c>
      <c r="AQ1192" s="53">
        <v>-2.5040407999999998</v>
      </c>
      <c r="AR1192" s="53">
        <v>-2.5306646000000002</v>
      </c>
      <c r="AS1192" s="53">
        <v>-2.5335869999999998</v>
      </c>
      <c r="AT1192" s="53">
        <v>-2.1610672000000002</v>
      </c>
      <c r="AU1192" s="53">
        <v>-2.4456592000000001</v>
      </c>
      <c r="AV1192" s="53">
        <v>-2.2653389000000002</v>
      </c>
      <c r="AW1192" s="53">
        <v>-2.6570510000000001</v>
      </c>
      <c r="AX1192" s="53">
        <v>-2.7461069999999999</v>
      </c>
      <c r="AY1192" s="53">
        <v>-2.8692703000000002</v>
      </c>
      <c r="AZ1192" s="53">
        <v>-2.6858344999999999</v>
      </c>
      <c r="BA1192" s="53">
        <v>-2.7335902000000001</v>
      </c>
      <c r="BB1192" s="53">
        <v>-2.7520525</v>
      </c>
      <c r="BC1192" s="53">
        <v>-2.6584471000000001</v>
      </c>
      <c r="BD1192" s="53">
        <v>-2.5804733</v>
      </c>
      <c r="BE1192" s="53">
        <v>-1.6906536000000001</v>
      </c>
      <c r="BF1192" s="53">
        <v>-1.7735945</v>
      </c>
      <c r="BG1192" s="53">
        <v>-1.6022814999999999</v>
      </c>
      <c r="BH1192" s="53">
        <v>-2.0834621000000002</v>
      </c>
      <c r="BI1192" s="53">
        <v>-2.0345707000000002</v>
      </c>
      <c r="BJ1192" s="53">
        <v>-1.8146848</v>
      </c>
      <c r="BK1192" s="53">
        <v>-1.7526138</v>
      </c>
      <c r="BL1192" s="53">
        <v>-1.9192916</v>
      </c>
      <c r="BM1192" s="53">
        <v>-2.0003658999999998</v>
      </c>
      <c r="BN1192" s="53">
        <v>-2.0606157999999999</v>
      </c>
      <c r="BO1192" s="53">
        <v>-1.5794268</v>
      </c>
      <c r="BP1192" s="53">
        <v>-1.6165514000000001</v>
      </c>
      <c r="BQ1192" s="53">
        <v>-1.6471703</v>
      </c>
      <c r="BR1192" s="53">
        <v>-1.2260867</v>
      </c>
      <c r="BS1192" s="53">
        <v>-1.5072019000000001</v>
      </c>
      <c r="BT1192" s="53">
        <v>-1.3396303000000001</v>
      </c>
      <c r="BU1192" s="53">
        <v>-1.7291593000000001</v>
      </c>
      <c r="BV1192" s="53">
        <v>-1.8999448000000001</v>
      </c>
      <c r="BW1192" s="53">
        <v>-2.0147778000000001</v>
      </c>
      <c r="BX1192" s="53">
        <v>-1.8387457</v>
      </c>
      <c r="BY1192" s="53">
        <v>-1.8817982</v>
      </c>
      <c r="BZ1192" s="53">
        <v>-1.9175511999999999</v>
      </c>
      <c r="CA1192" s="53">
        <v>-1.8215399999999999</v>
      </c>
      <c r="CB1192" s="53">
        <v>-1.7428925</v>
      </c>
      <c r="CC1192" s="53">
        <v>-1.1227457000000001</v>
      </c>
      <c r="CD1192" s="53">
        <v>-1.2138487</v>
      </c>
      <c r="CE1192" s="53">
        <v>-1.0453547999999999</v>
      </c>
      <c r="CF1192" s="53">
        <v>-1.5097176999999999</v>
      </c>
      <c r="CG1192" s="53">
        <v>-1.4838397999999999</v>
      </c>
      <c r="CH1192" s="53">
        <v>-1.2599503999999999</v>
      </c>
      <c r="CI1192" s="53">
        <v>-1.1635561999999999</v>
      </c>
      <c r="CJ1192" s="53">
        <v>-1.3110736999999999</v>
      </c>
      <c r="CK1192" s="53">
        <v>-1.3862897999999999</v>
      </c>
      <c r="CL1192" s="53">
        <v>-1.4533008000000001</v>
      </c>
      <c r="CM1192" s="53">
        <v>-0.93904188</v>
      </c>
      <c r="CN1192" s="53">
        <v>-0.98344008000000005</v>
      </c>
      <c r="CO1192" s="53">
        <v>-1.0332412</v>
      </c>
      <c r="CP1192" s="53">
        <v>-0.57852228000000006</v>
      </c>
      <c r="CQ1192" s="53">
        <v>-0.85723008000000001</v>
      </c>
      <c r="CR1192" s="53">
        <v>-0.69848679999999996</v>
      </c>
      <c r="CS1192" s="53">
        <v>-1.0865047000000001</v>
      </c>
      <c r="CT1192" s="53">
        <v>-1.3138951999999999</v>
      </c>
      <c r="CU1192" s="53">
        <v>-1.4229582999999999</v>
      </c>
      <c r="CV1192" s="53">
        <v>-1.2520544</v>
      </c>
      <c r="CW1192" s="53">
        <v>-1.2918502999999999</v>
      </c>
      <c r="CX1192" s="53">
        <v>-1.3395774</v>
      </c>
      <c r="CY1192" s="53">
        <v>-1.2419005000000001</v>
      </c>
      <c r="CZ1192" s="53">
        <v>-1.1627875999999999</v>
      </c>
      <c r="DA1192" s="53">
        <v>-0.55483815000000003</v>
      </c>
      <c r="DB1192" s="53">
        <v>-0.65410296000000001</v>
      </c>
      <c r="DC1192" s="53">
        <v>-0.48842716000000003</v>
      </c>
      <c r="DD1192" s="53">
        <v>-0.93597419999999998</v>
      </c>
      <c r="DE1192" s="53">
        <v>-0.93310895999999999</v>
      </c>
      <c r="DF1192" s="53">
        <v>-0.7052157</v>
      </c>
      <c r="DG1192" s="53">
        <v>-0.57449876</v>
      </c>
      <c r="DH1192" s="53">
        <v>-0.70285547000000004</v>
      </c>
      <c r="DI1192" s="53">
        <v>-0.77221426999999998</v>
      </c>
      <c r="DJ1192" s="53">
        <v>-0.84598499999999999</v>
      </c>
      <c r="DK1192" s="53">
        <v>-0.29865646000000001</v>
      </c>
      <c r="DL1192" s="53">
        <v>-0.3503288</v>
      </c>
      <c r="DM1192" s="53">
        <v>-0.41931153999999998</v>
      </c>
      <c r="DN1192" s="53">
        <v>6.9042179999999995E-2</v>
      </c>
      <c r="DO1192" s="53">
        <v>-0.20725782000000001</v>
      </c>
      <c r="DP1192" s="53">
        <v>-5.7343730000000002E-2</v>
      </c>
      <c r="DQ1192" s="53">
        <v>-0.44384936000000003</v>
      </c>
      <c r="DR1192" s="53">
        <v>-0.72784614000000003</v>
      </c>
      <c r="DS1192" s="53">
        <v>-0.83113943000000001</v>
      </c>
      <c r="DT1192" s="53">
        <v>-0.66536315999999995</v>
      </c>
      <c r="DU1192" s="53">
        <v>-0.70190156000000004</v>
      </c>
      <c r="DV1192" s="53">
        <v>-0.76160406000000003</v>
      </c>
      <c r="DW1192" s="53">
        <v>-0.66226121000000004</v>
      </c>
      <c r="DX1192" s="53">
        <v>-0.58268178999999998</v>
      </c>
      <c r="DY1192" s="53">
        <v>0.26513047000000001</v>
      </c>
      <c r="DZ1192" s="53">
        <v>0.15408085999999999</v>
      </c>
      <c r="EA1192" s="53">
        <v>0.31568737000000002</v>
      </c>
      <c r="EB1192" s="53">
        <v>-0.10757888</v>
      </c>
      <c r="EC1192" s="53">
        <v>-0.13794127</v>
      </c>
      <c r="ED1192" s="53">
        <v>9.5732949999999997E-2</v>
      </c>
      <c r="EE1192" s="53">
        <v>0.27600653000000003</v>
      </c>
      <c r="EF1192" s="53">
        <v>0.17531505999999999</v>
      </c>
      <c r="EG1192" s="53">
        <v>0.11441345999999999</v>
      </c>
      <c r="EH1192" s="53">
        <v>3.0881519999999999E-2</v>
      </c>
      <c r="EI1192" s="53">
        <v>0.62595809000000002</v>
      </c>
      <c r="EJ1192" s="53">
        <v>0.56378364000000003</v>
      </c>
      <c r="EK1192" s="53">
        <v>0.46710501999999998</v>
      </c>
      <c r="EL1192" s="53">
        <v>1.0040226000000001</v>
      </c>
      <c r="EM1192" s="53">
        <v>0.73119891999999997</v>
      </c>
      <c r="EN1192" s="53">
        <v>0.86836511999999999</v>
      </c>
      <c r="EO1192" s="53">
        <v>0.48404251999999998</v>
      </c>
      <c r="EP1192" s="53">
        <v>0.11831601999999999</v>
      </c>
      <c r="EQ1192" s="53">
        <v>2.335342E-2</v>
      </c>
      <c r="ER1192" s="53">
        <v>0.18172577000000001</v>
      </c>
      <c r="ES1192" s="53">
        <v>0.14989002000000001</v>
      </c>
      <c r="ET1192" s="53">
        <v>7.2897690000000001E-2</v>
      </c>
      <c r="EU1192" s="53">
        <v>0.17464590999999999</v>
      </c>
      <c r="EV1192" s="53">
        <v>0.25489824999999999</v>
      </c>
      <c r="EW1192" s="53">
        <v>75.283289999999994</v>
      </c>
      <c r="EX1192" s="53">
        <v>73.314430000000002</v>
      </c>
      <c r="EY1192" s="53">
        <v>71.32253</v>
      </c>
      <c r="EZ1192" s="53">
        <v>69.476709999999997</v>
      </c>
      <c r="FA1192" s="53">
        <v>68.108860000000007</v>
      </c>
      <c r="FB1192" s="53">
        <v>67.024810000000002</v>
      </c>
      <c r="FC1192" s="53">
        <v>66.035449999999997</v>
      </c>
      <c r="FD1192" s="53">
        <v>66.532150000000001</v>
      </c>
      <c r="FE1192" s="53">
        <v>69.563800000000001</v>
      </c>
      <c r="FF1192" s="53">
        <v>74.005070000000003</v>
      </c>
      <c r="FG1192" s="53">
        <v>78.403289999999998</v>
      </c>
      <c r="FH1192" s="53">
        <v>82.276200000000003</v>
      </c>
      <c r="FI1192" s="53">
        <v>85.672910000000002</v>
      </c>
      <c r="FJ1192" s="53">
        <v>88.830889999999997</v>
      </c>
      <c r="FK1192" s="53">
        <v>91.053160000000005</v>
      </c>
      <c r="FL1192" s="53">
        <v>92.631389999999996</v>
      </c>
      <c r="FM1192" s="53">
        <v>93.406840000000003</v>
      </c>
      <c r="FN1192" s="53">
        <v>92.820499999999996</v>
      </c>
      <c r="FO1192" s="53">
        <v>90.967600000000004</v>
      </c>
      <c r="FP1192" s="53">
        <v>87.688860000000005</v>
      </c>
      <c r="FQ1192" s="53">
        <v>84.840260000000001</v>
      </c>
      <c r="FR1192" s="53">
        <v>82.268360000000001</v>
      </c>
      <c r="FS1192" s="53">
        <v>79.606830000000002</v>
      </c>
      <c r="FT1192" s="53">
        <v>77.055689999999998</v>
      </c>
      <c r="FU1192" s="53">
        <v>94.033330000000007</v>
      </c>
      <c r="FV1192" s="53">
        <v>10159.9</v>
      </c>
      <c r="FW1192" s="53">
        <v>582.98350000000005</v>
      </c>
      <c r="FX1192" s="53">
        <v>1</v>
      </c>
    </row>
    <row r="1193" spans="1:180" x14ac:dyDescent="0.3">
      <c r="A1193" t="s">
        <v>174</v>
      </c>
      <c r="B1193" t="s">
        <v>254</v>
      </c>
      <c r="C1193" t="s">
        <v>0</v>
      </c>
      <c r="D1193" t="s">
        <v>227</v>
      </c>
      <c r="E1193" t="s">
        <v>188</v>
      </c>
      <c r="F1193" t="s">
        <v>230</v>
      </c>
      <c r="G1193" t="s">
        <v>244</v>
      </c>
      <c r="H1193" s="53">
        <v>84</v>
      </c>
      <c r="I1193" s="53">
        <v>13.330211</v>
      </c>
      <c r="J1193" s="53">
        <v>13.273394</v>
      </c>
      <c r="K1193" s="53">
        <v>13.266069999999999</v>
      </c>
      <c r="L1193" s="53">
        <v>12.858048</v>
      </c>
      <c r="M1193" s="53">
        <v>12.712206999999999</v>
      </c>
      <c r="N1193" s="53">
        <v>13.066426999999999</v>
      </c>
      <c r="O1193" s="53">
        <v>13.805071999999999</v>
      </c>
      <c r="P1193" s="53">
        <v>14.2653</v>
      </c>
      <c r="Q1193" s="53">
        <v>14.50318</v>
      </c>
      <c r="R1193" s="53">
        <v>14.616185</v>
      </c>
      <c r="S1193" s="53">
        <v>14.642536</v>
      </c>
      <c r="T1193" s="53">
        <v>14.732248</v>
      </c>
      <c r="U1193" s="53">
        <v>14.946834000000001</v>
      </c>
      <c r="V1193" s="53">
        <v>15.003912</v>
      </c>
      <c r="W1193" s="53">
        <v>14.737817</v>
      </c>
      <c r="X1193" s="53">
        <v>14.128859</v>
      </c>
      <c r="Y1193" s="53">
        <v>13.72723</v>
      </c>
      <c r="Z1193" s="53">
        <v>14.010654000000001</v>
      </c>
      <c r="AA1193" s="53">
        <v>14.228021</v>
      </c>
      <c r="AB1193" s="53">
        <v>14.165827</v>
      </c>
      <c r="AC1193" s="53">
        <v>14.285594</v>
      </c>
      <c r="AD1193" s="53">
        <v>14.270273</v>
      </c>
      <c r="AE1193" s="53">
        <v>14.15573</v>
      </c>
      <c r="AF1193" s="53">
        <v>13.918632000000001</v>
      </c>
      <c r="AG1193" s="53">
        <v>-3.1022308999999999</v>
      </c>
      <c r="AH1193" s="53">
        <v>-3.0652919000000001</v>
      </c>
      <c r="AI1193" s="53">
        <v>-2.9902076000000002</v>
      </c>
      <c r="AJ1193" s="53">
        <v>-3.2967908000000001</v>
      </c>
      <c r="AK1193" s="53">
        <v>-3.5066934000000001</v>
      </c>
      <c r="AL1193" s="53">
        <v>-3.4933576</v>
      </c>
      <c r="AM1193" s="53">
        <v>-3.5512084000000002</v>
      </c>
      <c r="AN1193" s="53">
        <v>-3.736551</v>
      </c>
      <c r="AO1193" s="53">
        <v>-3.8408345000000002</v>
      </c>
      <c r="AP1193" s="53">
        <v>-4.0460238000000004</v>
      </c>
      <c r="AQ1193" s="53">
        <v>-4.0509411999999996</v>
      </c>
      <c r="AR1193" s="53">
        <v>-4.1350604000000004</v>
      </c>
      <c r="AS1193" s="53">
        <v>-3.7994435000000002</v>
      </c>
      <c r="AT1193" s="53">
        <v>-3.6080763999999999</v>
      </c>
      <c r="AU1193" s="53">
        <v>-3.5718127000000002</v>
      </c>
      <c r="AV1193" s="53">
        <v>-3.8363505999999998</v>
      </c>
      <c r="AW1193" s="53">
        <v>-4.1681169999999996</v>
      </c>
      <c r="AX1193" s="53">
        <v>-3.7881933999999999</v>
      </c>
      <c r="AY1193" s="53">
        <v>-3.4607185</v>
      </c>
      <c r="AZ1193" s="53">
        <v>-3.3937235000000001</v>
      </c>
      <c r="BA1193" s="53">
        <v>-3.159135</v>
      </c>
      <c r="BB1193" s="53">
        <v>-3.0101491999999999</v>
      </c>
      <c r="BC1193" s="53">
        <v>-2.9287524</v>
      </c>
      <c r="BD1193" s="53">
        <v>-2.9596122999999999</v>
      </c>
      <c r="BE1193" s="53">
        <v>-2.2550799000000001</v>
      </c>
      <c r="BF1193" s="53">
        <v>-2.2159149999999999</v>
      </c>
      <c r="BG1193" s="53">
        <v>-2.1367297999999999</v>
      </c>
      <c r="BH1193" s="53">
        <v>-2.4542179000000002</v>
      </c>
      <c r="BI1193" s="53">
        <v>-2.6611486000000002</v>
      </c>
      <c r="BJ1193" s="53">
        <v>-2.6427803000000001</v>
      </c>
      <c r="BK1193" s="53">
        <v>-2.6865317000000002</v>
      </c>
      <c r="BL1193" s="53">
        <v>-2.8619664999999999</v>
      </c>
      <c r="BM1193" s="53">
        <v>-2.9358730999999998</v>
      </c>
      <c r="BN1193" s="53">
        <v>-3.1308026</v>
      </c>
      <c r="BO1193" s="53">
        <v>-3.1267303000000002</v>
      </c>
      <c r="BP1193" s="53">
        <v>-3.2115485000000001</v>
      </c>
      <c r="BQ1193" s="53">
        <v>-2.8849187000000001</v>
      </c>
      <c r="BR1193" s="53">
        <v>-2.6991493000000002</v>
      </c>
      <c r="BS1193" s="53">
        <v>-2.6889257</v>
      </c>
      <c r="BT1193" s="53">
        <v>-2.9876406000000002</v>
      </c>
      <c r="BU1193" s="53">
        <v>-3.2984901999999998</v>
      </c>
      <c r="BV1193" s="53">
        <v>-2.9209084999999999</v>
      </c>
      <c r="BW1193" s="53">
        <v>-2.5912337000000001</v>
      </c>
      <c r="BX1193" s="53">
        <v>-2.5169381999999998</v>
      </c>
      <c r="BY1193" s="53">
        <v>-2.2895593999999999</v>
      </c>
      <c r="BZ1193" s="53">
        <v>-2.1376681</v>
      </c>
      <c r="CA1193" s="53">
        <v>-2.0494454000000002</v>
      </c>
      <c r="CB1193" s="53">
        <v>-2.0849237</v>
      </c>
      <c r="CC1193" s="53">
        <v>-1.6683467999999999</v>
      </c>
      <c r="CD1193" s="53">
        <v>-1.6276394000000001</v>
      </c>
      <c r="CE1193" s="53">
        <v>-1.5456133999999999</v>
      </c>
      <c r="CF1193" s="53">
        <v>-1.8706556000000001</v>
      </c>
      <c r="CG1193" s="53">
        <v>-2.0755265999999999</v>
      </c>
      <c r="CH1193" s="53">
        <v>-2.0536732</v>
      </c>
      <c r="CI1193" s="53">
        <v>-2.0876595999999998</v>
      </c>
      <c r="CJ1193" s="53">
        <v>-2.2562316</v>
      </c>
      <c r="CK1193" s="53">
        <v>-2.3091004000000002</v>
      </c>
      <c r="CL1193" s="53">
        <v>-2.4969226999999998</v>
      </c>
      <c r="CM1193" s="53">
        <v>-2.4866242999999999</v>
      </c>
      <c r="CN1193" s="53">
        <v>-2.5719262999999999</v>
      </c>
      <c r="CO1193" s="53">
        <v>-2.2515209</v>
      </c>
      <c r="CP1193" s="53">
        <v>-2.0696289999999999</v>
      </c>
      <c r="CQ1193" s="53">
        <v>-2.0774401</v>
      </c>
      <c r="CR1193" s="53">
        <v>-2.3998271</v>
      </c>
      <c r="CS1193" s="53">
        <v>-2.6961883000000002</v>
      </c>
      <c r="CT1193" s="53">
        <v>-2.3202294999999999</v>
      </c>
      <c r="CU1193" s="53">
        <v>-1.989031</v>
      </c>
      <c r="CV1193" s="53">
        <v>-1.9096804000000001</v>
      </c>
      <c r="CW1193" s="53">
        <v>-1.6872954</v>
      </c>
      <c r="CX1193" s="53">
        <v>-1.5333914</v>
      </c>
      <c r="CY1193" s="53">
        <v>-1.4404404</v>
      </c>
      <c r="CZ1193" s="53">
        <v>-1.4791174</v>
      </c>
      <c r="DA1193" s="53">
        <v>-1.0816125999999999</v>
      </c>
      <c r="DB1193" s="53">
        <v>-1.0393638999999999</v>
      </c>
      <c r="DC1193" s="53">
        <v>-0.95449704000000002</v>
      </c>
      <c r="DD1193" s="53">
        <v>-1.2870925</v>
      </c>
      <c r="DE1193" s="53">
        <v>-1.4899055000000001</v>
      </c>
      <c r="DF1193" s="53">
        <v>-1.464566</v>
      </c>
      <c r="DG1193" s="53">
        <v>-1.4887866000000001</v>
      </c>
      <c r="DH1193" s="53">
        <v>-1.6504966999999999</v>
      </c>
      <c r="DI1193" s="53">
        <v>-1.6823268</v>
      </c>
      <c r="DJ1193" s="53">
        <v>-1.8630435999999999</v>
      </c>
      <c r="DK1193" s="53">
        <v>-1.8465191000000001</v>
      </c>
      <c r="DL1193" s="53">
        <v>-1.9323049000000001</v>
      </c>
      <c r="DM1193" s="53">
        <v>-1.6181239000000001</v>
      </c>
      <c r="DN1193" s="53">
        <v>-1.4401086000000001</v>
      </c>
      <c r="DO1193" s="53">
        <v>-1.4659553999999999</v>
      </c>
      <c r="DP1193" s="53">
        <v>-1.8120136</v>
      </c>
      <c r="DQ1193" s="53">
        <v>-2.0938873</v>
      </c>
      <c r="DR1193" s="53">
        <v>-1.7195506</v>
      </c>
      <c r="DS1193" s="53">
        <v>-1.3868282000000001</v>
      </c>
      <c r="DT1193" s="53">
        <v>-1.3024217</v>
      </c>
      <c r="DU1193" s="53">
        <v>-1.0850305</v>
      </c>
      <c r="DV1193" s="53">
        <v>-0.92911392000000004</v>
      </c>
      <c r="DW1193" s="53">
        <v>-0.83143544000000003</v>
      </c>
      <c r="DX1193" s="53">
        <v>-0.87331020000000004</v>
      </c>
      <c r="DY1193" s="53">
        <v>-0.23446232</v>
      </c>
      <c r="DZ1193" s="53">
        <v>-0.18998767</v>
      </c>
      <c r="EA1193" s="53">
        <v>-0.10101941</v>
      </c>
      <c r="EB1193" s="53">
        <v>-0.44452069</v>
      </c>
      <c r="EC1193" s="53">
        <v>-0.64436055999999997</v>
      </c>
      <c r="ED1193" s="53">
        <v>-0.61398918000000002</v>
      </c>
      <c r="EE1193" s="53">
        <v>-0.62411017000000002</v>
      </c>
      <c r="EF1193" s="53">
        <v>-0.77591153000000002</v>
      </c>
      <c r="EG1193" s="53">
        <v>-0.77736590000000005</v>
      </c>
      <c r="EH1193" s="53">
        <v>-0.94782239999999995</v>
      </c>
      <c r="EI1193" s="53">
        <v>-0.92230824</v>
      </c>
      <c r="EJ1193" s="53">
        <v>-1.0087921</v>
      </c>
      <c r="EK1193" s="53">
        <v>-0.70359870000000002</v>
      </c>
      <c r="EL1193" s="53">
        <v>-0.53118122000000001</v>
      </c>
      <c r="EM1193" s="53">
        <v>-0.58306760000000002</v>
      </c>
      <c r="EN1193" s="53">
        <v>-0.96330360000000004</v>
      </c>
      <c r="EO1193" s="53">
        <v>-1.2242605</v>
      </c>
      <c r="EP1193" s="53">
        <v>-0.85226568000000003</v>
      </c>
      <c r="EQ1193" s="53">
        <v>-0.51734389999999997</v>
      </c>
      <c r="ER1193" s="53">
        <v>-0.42563698999999999</v>
      </c>
      <c r="ES1193" s="53">
        <v>-0.21545555</v>
      </c>
      <c r="ET1193" s="53">
        <v>-5.6633389999999999E-2</v>
      </c>
      <c r="EU1193" s="53">
        <v>4.7871259999999999E-2</v>
      </c>
      <c r="EV1193" s="53">
        <v>1.37852E-3</v>
      </c>
      <c r="EW1193" s="53">
        <v>82.885000000000005</v>
      </c>
      <c r="EX1193" s="53">
        <v>80.744680000000002</v>
      </c>
      <c r="EY1193" s="53">
        <v>79.038499999999999</v>
      </c>
      <c r="EZ1193" s="53">
        <v>77.630449999999996</v>
      </c>
      <c r="FA1193" s="53">
        <v>76.100049999999996</v>
      </c>
      <c r="FB1193" s="53">
        <v>74.923259999999999</v>
      </c>
      <c r="FC1193" s="53">
        <v>74.376900000000006</v>
      </c>
      <c r="FD1193" s="53">
        <v>76.161349999999999</v>
      </c>
      <c r="FE1193" s="53">
        <v>79.793559999999999</v>
      </c>
      <c r="FF1193" s="53">
        <v>83.781909999999996</v>
      </c>
      <c r="FG1193" s="53">
        <v>87.438450000000003</v>
      </c>
      <c r="FH1193" s="53">
        <v>90.987340000000003</v>
      </c>
      <c r="FI1193" s="53">
        <v>94.195040000000006</v>
      </c>
      <c r="FJ1193" s="53">
        <v>96.855369999999994</v>
      </c>
      <c r="FK1193" s="53">
        <v>99.101569999999995</v>
      </c>
      <c r="FL1193" s="53">
        <v>100.84780000000001</v>
      </c>
      <c r="FM1193" s="53">
        <v>101.9055</v>
      </c>
      <c r="FN1193" s="53">
        <v>101.9088</v>
      </c>
      <c r="FO1193" s="53">
        <v>100.52200000000001</v>
      </c>
      <c r="FP1193" s="53">
        <v>98.163120000000006</v>
      </c>
      <c r="FQ1193" s="53">
        <v>94.712260000000001</v>
      </c>
      <c r="FR1193" s="53">
        <v>91.766210000000001</v>
      </c>
      <c r="FS1193" s="53">
        <v>88.861450000000005</v>
      </c>
      <c r="FT1193" s="53">
        <v>85.847269999999995</v>
      </c>
      <c r="FU1193" s="53">
        <v>94</v>
      </c>
      <c r="FV1193" s="53">
        <v>17211.560000000001</v>
      </c>
      <c r="FW1193" s="53">
        <v>458.47910000000002</v>
      </c>
      <c r="FX1193" s="53">
        <v>1</v>
      </c>
    </row>
    <row r="1194" spans="1:180" x14ac:dyDescent="0.3">
      <c r="A1194" t="s">
        <v>174</v>
      </c>
      <c r="B1194" t="s">
        <v>254</v>
      </c>
      <c r="C1194" t="s">
        <v>0</v>
      </c>
      <c r="D1194" t="s">
        <v>227</v>
      </c>
      <c r="E1194" t="s">
        <v>190</v>
      </c>
      <c r="F1194" t="s">
        <v>232</v>
      </c>
      <c r="G1194" t="s">
        <v>244</v>
      </c>
      <c r="H1194" s="53">
        <v>26</v>
      </c>
      <c r="I1194" s="53">
        <v>3.8604254999999998</v>
      </c>
      <c r="J1194" s="53">
        <v>3.8910741999999998</v>
      </c>
      <c r="K1194" s="53">
        <v>3.8636233999999998</v>
      </c>
      <c r="L1194" s="53">
        <v>3.7782186000000002</v>
      </c>
      <c r="M1194" s="53">
        <v>3.6755627999999998</v>
      </c>
      <c r="N1194" s="53">
        <v>3.5343464</v>
      </c>
      <c r="O1194" s="53">
        <v>3.4687068000000001</v>
      </c>
      <c r="P1194" s="53">
        <v>4.0459535999999998</v>
      </c>
      <c r="Q1194" s="53">
        <v>4.0905722000000004</v>
      </c>
      <c r="R1194" s="53">
        <v>4.1078413999999999</v>
      </c>
      <c r="S1194" s="53">
        <v>4.1438904000000001</v>
      </c>
      <c r="T1194" s="53">
        <v>4.1318472000000002</v>
      </c>
      <c r="U1194" s="53">
        <v>4.0384786000000004</v>
      </c>
      <c r="V1194" s="53">
        <v>4.2186456000000003</v>
      </c>
      <c r="W1194" s="53">
        <v>4.1878251999999998</v>
      </c>
      <c r="X1194" s="53">
        <v>4.1463941999999996</v>
      </c>
      <c r="Y1194" s="53">
        <v>4.1345200000000002</v>
      </c>
      <c r="Z1194" s="53">
        <v>3.9885169999999999</v>
      </c>
      <c r="AA1194" s="53">
        <v>3.6494406000000001</v>
      </c>
      <c r="AB1194" s="53">
        <v>3.7310962000000001</v>
      </c>
      <c r="AC1194" s="53">
        <v>3.8737062</v>
      </c>
      <c r="AD1194" s="53">
        <v>3.8764362000000001</v>
      </c>
      <c r="AE1194" s="53">
        <v>3.7889097999999999</v>
      </c>
      <c r="AF1194" s="53">
        <v>3.8698426000000001</v>
      </c>
      <c r="AG1194" s="53">
        <v>-0.97932662000000004</v>
      </c>
      <c r="AH1194" s="53">
        <v>-0.94429399999999997</v>
      </c>
      <c r="AI1194" s="53">
        <v>-0.95513756000000005</v>
      </c>
      <c r="AJ1194" s="53">
        <v>-1.0374673000000001</v>
      </c>
      <c r="AK1194" s="53">
        <v>-1.1597599000000001</v>
      </c>
      <c r="AL1194" s="53">
        <v>-1.2939064</v>
      </c>
      <c r="AM1194" s="53">
        <v>-1.4441778000000001</v>
      </c>
      <c r="AN1194" s="53">
        <v>-0.94916224000000005</v>
      </c>
      <c r="AO1194" s="53">
        <v>-0.97946862000000001</v>
      </c>
      <c r="AP1194" s="53">
        <v>-1.0231996000000001</v>
      </c>
      <c r="AQ1194" s="53">
        <v>-1.0348303999999999</v>
      </c>
      <c r="AR1194" s="53">
        <v>-1.0391332</v>
      </c>
      <c r="AS1194" s="53">
        <v>-1.1300697</v>
      </c>
      <c r="AT1194" s="53">
        <v>-0.92956474</v>
      </c>
      <c r="AU1194" s="53">
        <v>-0.92403011999999995</v>
      </c>
      <c r="AV1194" s="53">
        <v>-0.92183910000000002</v>
      </c>
      <c r="AW1194" s="53">
        <v>-0.81320901999999995</v>
      </c>
      <c r="AX1194" s="53">
        <v>-0.861653</v>
      </c>
      <c r="AY1194" s="53">
        <v>-1.2118977</v>
      </c>
      <c r="AZ1194" s="53">
        <v>-1.1756428000000001</v>
      </c>
      <c r="BA1194" s="53">
        <v>-1.0230216999999999</v>
      </c>
      <c r="BB1194" s="53">
        <v>-1.0125960000000001</v>
      </c>
      <c r="BC1194" s="53">
        <v>-1.0846918999999999</v>
      </c>
      <c r="BD1194" s="53">
        <v>-0.95184725999999997</v>
      </c>
      <c r="BE1194" s="53">
        <v>-0.25832582999999998</v>
      </c>
      <c r="BF1194" s="53">
        <v>-0.22052643999999999</v>
      </c>
      <c r="BG1194" s="53">
        <v>-0.23688561</v>
      </c>
      <c r="BH1194" s="53">
        <v>-0.31303947999999998</v>
      </c>
      <c r="BI1194" s="53">
        <v>-0.42566056000000002</v>
      </c>
      <c r="BJ1194" s="53">
        <v>-0.55954859999999995</v>
      </c>
      <c r="BK1194" s="53">
        <v>-0.68801199999999996</v>
      </c>
      <c r="BL1194" s="53">
        <v>-0.21906386</v>
      </c>
      <c r="BM1194" s="53">
        <v>-0.25265396000000001</v>
      </c>
      <c r="BN1194" s="53">
        <v>-0.29136223999999999</v>
      </c>
      <c r="BO1194" s="53">
        <v>-0.3021161</v>
      </c>
      <c r="BP1194" s="53">
        <v>-0.30635097999999999</v>
      </c>
      <c r="BQ1194" s="53">
        <v>-0.38889318</v>
      </c>
      <c r="BR1194" s="53">
        <v>-0.19324640000000001</v>
      </c>
      <c r="BS1194" s="53">
        <v>-0.20074139999999999</v>
      </c>
      <c r="BT1194" s="53">
        <v>-0.19644091999999999</v>
      </c>
      <c r="BU1194" s="53">
        <v>-0.1041086</v>
      </c>
      <c r="BV1194" s="53">
        <v>-0.15795099000000001</v>
      </c>
      <c r="BW1194" s="53">
        <v>-0.47292153999999997</v>
      </c>
      <c r="BX1194" s="53">
        <v>-0.43873518</v>
      </c>
      <c r="BY1194" s="53">
        <v>-0.29633369999999998</v>
      </c>
      <c r="BZ1194" s="53">
        <v>-0.28378428</v>
      </c>
      <c r="CA1194" s="53">
        <v>-0.34806512000000001</v>
      </c>
      <c r="CB1194" s="53">
        <v>-0.22743468999999999</v>
      </c>
      <c r="CC1194" s="53">
        <v>0.24103717</v>
      </c>
      <c r="CD1194" s="53">
        <v>0.28075294000000001</v>
      </c>
      <c r="CE1194" s="53">
        <v>0.26057355999999998</v>
      </c>
      <c r="CF1194" s="53">
        <v>0.18869681999999999</v>
      </c>
      <c r="CG1194" s="53">
        <v>8.2774410000000007E-2</v>
      </c>
      <c r="CH1194" s="53">
        <v>-5.0934599999999997E-2</v>
      </c>
      <c r="CI1194" s="53">
        <v>-0.16429379</v>
      </c>
      <c r="CJ1194" s="53">
        <v>0.28660007999999998</v>
      </c>
      <c r="CK1194" s="53">
        <v>0.25073571</v>
      </c>
      <c r="CL1194" s="53">
        <v>0.21550620000000001</v>
      </c>
      <c r="CM1194" s="53">
        <v>0.20535944</v>
      </c>
      <c r="CN1194" s="53">
        <v>0.20117180000000001</v>
      </c>
      <c r="CO1194" s="53">
        <v>0.12444359000000001</v>
      </c>
      <c r="CP1194" s="53">
        <v>0.31672524000000002</v>
      </c>
      <c r="CQ1194" s="53">
        <v>0.30020614000000001</v>
      </c>
      <c r="CR1194" s="53">
        <v>0.30596773999999999</v>
      </c>
      <c r="CS1194" s="53">
        <v>0.38701207999999998</v>
      </c>
      <c r="CT1194" s="53">
        <v>0.32943092000000002</v>
      </c>
      <c r="CU1194" s="53">
        <v>3.8891189999999999E-2</v>
      </c>
      <c r="CV1194" s="53">
        <v>7.1644869999999999E-2</v>
      </c>
      <c r="CW1194" s="53">
        <v>0.20696845</v>
      </c>
      <c r="CX1194" s="53">
        <v>0.2209884</v>
      </c>
      <c r="CY1194" s="53">
        <v>0.16212027000000001</v>
      </c>
      <c r="CZ1194" s="53">
        <v>0.27429142000000001</v>
      </c>
      <c r="DA1194" s="53">
        <v>0.74040019999999995</v>
      </c>
      <c r="DB1194" s="53">
        <v>0.78203215999999998</v>
      </c>
      <c r="DC1194" s="53">
        <v>0.75803286000000003</v>
      </c>
      <c r="DD1194" s="53">
        <v>0.69043312000000001</v>
      </c>
      <c r="DE1194" s="53">
        <v>0.59120932000000004</v>
      </c>
      <c r="DF1194" s="53">
        <v>0.45767930000000001</v>
      </c>
      <c r="DG1194" s="53">
        <v>0.35942452000000003</v>
      </c>
      <c r="DH1194" s="53">
        <v>0.79226394</v>
      </c>
      <c r="DI1194" s="53">
        <v>0.75412531999999999</v>
      </c>
      <c r="DJ1194" s="53">
        <v>0.72237463999999996</v>
      </c>
      <c r="DK1194" s="53">
        <v>0.71283523999999998</v>
      </c>
      <c r="DL1194" s="53">
        <v>0.70869448000000002</v>
      </c>
      <c r="DM1194" s="53">
        <v>0.63778025999999999</v>
      </c>
      <c r="DN1194" s="53">
        <v>0.82669703999999999</v>
      </c>
      <c r="DO1194" s="53">
        <v>0.80115386</v>
      </c>
      <c r="DP1194" s="53">
        <v>0.80837639999999999</v>
      </c>
      <c r="DQ1194" s="53">
        <v>0.8781331</v>
      </c>
      <c r="DR1194" s="53">
        <v>0.81681261999999999</v>
      </c>
      <c r="DS1194" s="53">
        <v>0.55070392000000001</v>
      </c>
      <c r="DT1194" s="53">
        <v>0.58202482</v>
      </c>
      <c r="DU1194" s="53">
        <v>0.71027059999999997</v>
      </c>
      <c r="DV1194" s="53">
        <v>0.72576114000000003</v>
      </c>
      <c r="DW1194" s="53">
        <v>0.67230566000000003</v>
      </c>
      <c r="DX1194" s="53">
        <v>0.77601732000000001</v>
      </c>
      <c r="DY1194" s="53">
        <v>1.461401</v>
      </c>
      <c r="DZ1194" s="53">
        <v>1.5057999</v>
      </c>
      <c r="EA1194" s="53">
        <v>1.4762849</v>
      </c>
      <c r="EB1194" s="53">
        <v>1.4148609999999999</v>
      </c>
      <c r="EC1194" s="53">
        <v>1.3253089</v>
      </c>
      <c r="ED1194" s="53">
        <v>1.1920373</v>
      </c>
      <c r="EE1194" s="53">
        <v>1.1155903</v>
      </c>
      <c r="EF1194" s="53">
        <v>1.5223621000000001</v>
      </c>
      <c r="EG1194" s="53">
        <v>1.4809399999999999</v>
      </c>
      <c r="EH1194" s="53">
        <v>1.4542120000000001</v>
      </c>
      <c r="EI1194" s="53">
        <v>1.4455496000000001</v>
      </c>
      <c r="EJ1194" s="53">
        <v>1.4414769000000001</v>
      </c>
      <c r="EK1194" s="53">
        <v>1.3789568000000001</v>
      </c>
      <c r="EL1194" s="53">
        <v>1.5630151999999999</v>
      </c>
      <c r="EM1194" s="53">
        <v>1.5244427</v>
      </c>
      <c r="EN1194" s="53">
        <v>1.5337746000000001</v>
      </c>
      <c r="EO1194" s="53">
        <v>1.5872333999999999</v>
      </c>
      <c r="EP1194" s="53">
        <v>1.5205146</v>
      </c>
      <c r="EQ1194" s="53">
        <v>1.2896801</v>
      </c>
      <c r="ER1194" s="53">
        <v>1.3189324</v>
      </c>
      <c r="ES1194" s="53">
        <v>1.4369586000000001</v>
      </c>
      <c r="ET1194" s="53">
        <v>1.4545729000000001</v>
      </c>
      <c r="EU1194" s="53">
        <v>1.4089324999999999</v>
      </c>
      <c r="EV1194" s="53">
        <v>1.5004301</v>
      </c>
      <c r="EW1194" s="53">
        <v>76.333340000000007</v>
      </c>
      <c r="EX1194" s="53">
        <v>74.785709999999995</v>
      </c>
      <c r="EY1194" s="53">
        <v>73.238100000000003</v>
      </c>
      <c r="EZ1194" s="53">
        <v>71.738100000000003</v>
      </c>
      <c r="FA1194" s="53">
        <v>70.047619999999995</v>
      </c>
      <c r="FB1194" s="53">
        <v>68.809520000000006</v>
      </c>
      <c r="FC1194" s="53">
        <v>68.023809999999997</v>
      </c>
      <c r="FD1194" s="53">
        <v>69.261899999999997</v>
      </c>
      <c r="FE1194" s="53">
        <v>72.761899999999997</v>
      </c>
      <c r="FF1194" s="53">
        <v>76.690479999999994</v>
      </c>
      <c r="FG1194" s="53">
        <v>80.380949999999999</v>
      </c>
      <c r="FH1194" s="53">
        <v>83.738100000000003</v>
      </c>
      <c r="FI1194" s="53">
        <v>86.690479999999994</v>
      </c>
      <c r="FJ1194" s="53">
        <v>89.333340000000007</v>
      </c>
      <c r="FK1194" s="53">
        <v>91.404759999999996</v>
      </c>
      <c r="FL1194" s="53">
        <v>92.833340000000007</v>
      </c>
      <c r="FM1194" s="53">
        <v>93.238100000000003</v>
      </c>
      <c r="FN1194" s="53">
        <v>92.833340000000007</v>
      </c>
      <c r="FO1194" s="53">
        <v>91.119050000000001</v>
      </c>
      <c r="FP1194" s="53">
        <v>88.357140000000001</v>
      </c>
      <c r="FQ1194" s="53">
        <v>85.309520000000006</v>
      </c>
      <c r="FR1194" s="53">
        <v>82.357140000000001</v>
      </c>
      <c r="FS1194" s="53">
        <v>79.857140000000001</v>
      </c>
      <c r="FT1194" s="53">
        <v>77.476190000000003</v>
      </c>
      <c r="FU1194" s="53">
        <v>47</v>
      </c>
      <c r="FV1194" s="53">
        <v>6550.61</v>
      </c>
      <c r="FW1194" s="53">
        <v>367.35640000000001</v>
      </c>
      <c r="FX1194" s="53">
        <v>1</v>
      </c>
    </row>
    <row r="1195" spans="1:180" x14ac:dyDescent="0.3">
      <c r="A1195" t="s">
        <v>174</v>
      </c>
      <c r="B1195" t="s">
        <v>254</v>
      </c>
      <c r="C1195" t="s">
        <v>0</v>
      </c>
      <c r="D1195" t="s">
        <v>227</v>
      </c>
      <c r="E1195" t="s">
        <v>189</v>
      </c>
      <c r="F1195" t="s">
        <v>232</v>
      </c>
      <c r="G1195" t="s">
        <v>244</v>
      </c>
      <c r="H1195" s="53">
        <v>26</v>
      </c>
      <c r="I1195" s="53">
        <v>5.4438459999999997</v>
      </c>
      <c r="J1195" s="53">
        <v>5.4686528000000001</v>
      </c>
      <c r="K1195" s="53">
        <v>5.4794168000000001</v>
      </c>
      <c r="L1195" s="53">
        <v>5.4193074000000001</v>
      </c>
      <c r="M1195" s="53">
        <v>5.3731027999999998</v>
      </c>
      <c r="N1195" s="53">
        <v>5.3267474000000004</v>
      </c>
      <c r="O1195" s="53">
        <v>5.5973788000000004</v>
      </c>
      <c r="P1195" s="53">
        <v>6.1224514000000001</v>
      </c>
      <c r="Q1195" s="53">
        <v>6.2389340000000004</v>
      </c>
      <c r="R1195" s="53">
        <v>6.2272964000000002</v>
      </c>
      <c r="S1195" s="53">
        <v>6.3445200000000002</v>
      </c>
      <c r="T1195" s="53">
        <v>6.3354694</v>
      </c>
      <c r="U1195" s="53">
        <v>6.2465650000000004</v>
      </c>
      <c r="V1195" s="53">
        <v>6.3237329999999998</v>
      </c>
      <c r="W1195" s="53">
        <v>6.2338145999999997</v>
      </c>
      <c r="X1195" s="53">
        <v>6.1291178000000004</v>
      </c>
      <c r="Y1195" s="53">
        <v>5.9520629999999999</v>
      </c>
      <c r="Z1195" s="53">
        <v>5.8397508</v>
      </c>
      <c r="AA1195" s="53">
        <v>5.4030288000000004</v>
      </c>
      <c r="AB1195" s="53">
        <v>5.4459417999999999</v>
      </c>
      <c r="AC1195" s="53">
        <v>5.4548857999999996</v>
      </c>
      <c r="AD1195" s="53">
        <v>5.3798263999999998</v>
      </c>
      <c r="AE1195" s="53">
        <v>5.3209961999999997</v>
      </c>
      <c r="AF1195" s="53">
        <v>5.2934049999999999</v>
      </c>
      <c r="AG1195" s="53">
        <v>-0.57098159999999998</v>
      </c>
      <c r="AH1195" s="53">
        <v>-0.51764076000000003</v>
      </c>
      <c r="AI1195" s="53">
        <v>-0.49992644000000003</v>
      </c>
      <c r="AJ1195" s="53">
        <v>-0.56212415999999998</v>
      </c>
      <c r="AK1195" s="53">
        <v>-0.59947965999999997</v>
      </c>
      <c r="AL1195" s="53">
        <v>-0.6591494</v>
      </c>
      <c r="AM1195" s="53">
        <v>-0.48421125999999998</v>
      </c>
      <c r="AN1195" s="53">
        <v>-1.6330219999999999E-2</v>
      </c>
      <c r="AO1195" s="53">
        <v>5.3403010000000001E-2</v>
      </c>
      <c r="AP1195" s="53">
        <v>-1.3438769999999999E-2</v>
      </c>
      <c r="AQ1195" s="53">
        <v>9.5157169999999999E-2</v>
      </c>
      <c r="AR1195" s="53">
        <v>8.3276390000000006E-2</v>
      </c>
      <c r="AS1195" s="53">
        <v>-8.7620030000000002E-2</v>
      </c>
      <c r="AT1195" s="53">
        <v>-4.7880800000000001E-3</v>
      </c>
      <c r="AU1195" s="53">
        <v>-4.3734439999999999E-2</v>
      </c>
      <c r="AV1195" s="53">
        <v>-8.0936620000000001E-2</v>
      </c>
      <c r="AW1195" s="53">
        <v>-0.27408004000000002</v>
      </c>
      <c r="AX1195" s="53">
        <v>-0.34915035999999999</v>
      </c>
      <c r="AY1195" s="53">
        <v>-0.80176095999999997</v>
      </c>
      <c r="AZ1195" s="53">
        <v>-0.75125726000000004</v>
      </c>
      <c r="BA1195" s="53">
        <v>-0.77422670000000005</v>
      </c>
      <c r="BB1195" s="53">
        <v>-0.84747519999999998</v>
      </c>
      <c r="BC1195" s="53">
        <v>-0.88129937999999997</v>
      </c>
      <c r="BD1195" s="53">
        <v>-0.90238121999999998</v>
      </c>
      <c r="BE1195" s="53">
        <v>0.1102108</v>
      </c>
      <c r="BF1195" s="53">
        <v>0.17012572000000001</v>
      </c>
      <c r="BG1195" s="53">
        <v>0.17896601000000001</v>
      </c>
      <c r="BH1195" s="53">
        <v>0.11839396000000001</v>
      </c>
      <c r="BI1195" s="53">
        <v>9.0407039999999994E-2</v>
      </c>
      <c r="BJ1195" s="53">
        <v>2.9198160000000001E-2</v>
      </c>
      <c r="BK1195" s="53">
        <v>0.21210275000000001</v>
      </c>
      <c r="BL1195" s="53">
        <v>0.67205033999999997</v>
      </c>
      <c r="BM1195" s="53">
        <v>0.73994388</v>
      </c>
      <c r="BN1195" s="53">
        <v>0.68466267999999997</v>
      </c>
      <c r="BO1195" s="53">
        <v>0.79987699999999995</v>
      </c>
      <c r="BP1195" s="53">
        <v>0.79151305999999999</v>
      </c>
      <c r="BQ1195" s="53">
        <v>0.61876125999999998</v>
      </c>
      <c r="BR1195" s="53">
        <v>0.69483647999999998</v>
      </c>
      <c r="BS1195" s="53">
        <v>0.64552774000000002</v>
      </c>
      <c r="BT1195" s="53">
        <v>0.60815845999999996</v>
      </c>
      <c r="BU1195" s="53">
        <v>0.42250285999999998</v>
      </c>
      <c r="BV1195" s="53">
        <v>0.33894925999999997</v>
      </c>
      <c r="BW1195" s="53">
        <v>-7.2799900000000001E-2</v>
      </c>
      <c r="BX1195" s="53">
        <v>-2.7776869999999999E-2</v>
      </c>
      <c r="BY1195" s="53">
        <v>-5.5600450000000003E-2</v>
      </c>
      <c r="BZ1195" s="53">
        <v>-0.12683860999999999</v>
      </c>
      <c r="CA1195" s="53">
        <v>-0.15802779</v>
      </c>
      <c r="CB1195" s="53">
        <v>-0.17873209000000001</v>
      </c>
      <c r="CC1195" s="53">
        <v>0.58200271999999997</v>
      </c>
      <c r="CD1195" s="53">
        <v>0.64647076000000003</v>
      </c>
      <c r="CE1195" s="53">
        <v>0.64916488000000006</v>
      </c>
      <c r="CF1195" s="53">
        <v>0.58971874000000002</v>
      </c>
      <c r="CG1195" s="53">
        <v>0.56822064000000005</v>
      </c>
      <c r="CH1195" s="53">
        <v>0.50594543999999997</v>
      </c>
      <c r="CI1195" s="53">
        <v>0.69436770000000003</v>
      </c>
      <c r="CJ1195" s="53">
        <v>1.1488206999999999</v>
      </c>
      <c r="CK1195" s="53">
        <v>1.2154402</v>
      </c>
      <c r="CL1195" s="53">
        <v>1.1681653999999999</v>
      </c>
      <c r="CM1195" s="53">
        <v>1.2879640999999999</v>
      </c>
      <c r="CN1195" s="53">
        <v>1.2820358000000001</v>
      </c>
      <c r="CO1195" s="53">
        <v>1.1079988000000001</v>
      </c>
      <c r="CP1195" s="53">
        <v>1.1793943</v>
      </c>
      <c r="CQ1195" s="53">
        <v>1.1229085000000001</v>
      </c>
      <c r="CR1195" s="53">
        <v>1.0854235999999999</v>
      </c>
      <c r="CS1195" s="53">
        <v>0.90495391999999997</v>
      </c>
      <c r="CT1195" s="53">
        <v>0.81552484000000003</v>
      </c>
      <c r="CU1195" s="53">
        <v>0.43207632000000001</v>
      </c>
      <c r="CV1195" s="53">
        <v>0.47330348</v>
      </c>
      <c r="CW1195" s="53">
        <v>0.44211803999999999</v>
      </c>
      <c r="CX1195" s="53">
        <v>0.37227189999999999</v>
      </c>
      <c r="CY1195" s="53">
        <v>0.34290776000000001</v>
      </c>
      <c r="CZ1195" s="53">
        <v>0.322465</v>
      </c>
      <c r="DA1195" s="53">
        <v>1.0537945</v>
      </c>
      <c r="DB1195" s="53">
        <v>1.1228157000000001</v>
      </c>
      <c r="DC1195" s="53">
        <v>1.1193637000000001</v>
      </c>
      <c r="DD1195" s="53">
        <v>1.0610436000000001</v>
      </c>
      <c r="DE1195" s="53">
        <v>1.0460338</v>
      </c>
      <c r="DF1195" s="53">
        <v>0.98269287999999999</v>
      </c>
      <c r="DG1195" s="53">
        <v>1.1766326</v>
      </c>
      <c r="DH1195" s="53">
        <v>1.6255911999999999</v>
      </c>
      <c r="DI1195" s="53">
        <v>1.6909362999999999</v>
      </c>
      <c r="DJ1195" s="53">
        <v>1.6516682</v>
      </c>
      <c r="DK1195" s="53">
        <v>1.7760509</v>
      </c>
      <c r="DL1195" s="53">
        <v>1.7725583</v>
      </c>
      <c r="DM1195" s="53">
        <v>1.5972363999999999</v>
      </c>
      <c r="DN1195" s="53">
        <v>1.6639519</v>
      </c>
      <c r="DO1195" s="53">
        <v>1.6002893</v>
      </c>
      <c r="DP1195" s="53">
        <v>1.5626888999999999</v>
      </c>
      <c r="DQ1195" s="53">
        <v>1.387405</v>
      </c>
      <c r="DR1195" s="53">
        <v>1.2921004</v>
      </c>
      <c r="DS1195" s="53">
        <v>0.93695264</v>
      </c>
      <c r="DT1195" s="53">
        <v>0.97438354000000005</v>
      </c>
      <c r="DU1195" s="53">
        <v>0.93983629999999996</v>
      </c>
      <c r="DV1195" s="53">
        <v>0.87138272000000006</v>
      </c>
      <c r="DW1195" s="53">
        <v>0.84384351999999996</v>
      </c>
      <c r="DX1195" s="53">
        <v>0.82366231999999995</v>
      </c>
      <c r="DY1195" s="53">
        <v>1.7349867999999999</v>
      </c>
      <c r="DZ1195" s="53">
        <v>1.8105823000000001</v>
      </c>
      <c r="EA1195" s="53">
        <v>1.7982562</v>
      </c>
      <c r="EB1195" s="53">
        <v>1.7415619</v>
      </c>
      <c r="EC1195" s="53">
        <v>1.7359207000000001</v>
      </c>
      <c r="ED1195" s="53">
        <v>1.6710403</v>
      </c>
      <c r="EE1195" s="53">
        <v>1.8729464</v>
      </c>
      <c r="EF1195" s="53">
        <v>2.3139717000000002</v>
      </c>
      <c r="EG1195" s="53">
        <v>2.3774772</v>
      </c>
      <c r="EH1195" s="53">
        <v>2.3497697999999998</v>
      </c>
      <c r="EI1195" s="53">
        <v>2.4807708000000002</v>
      </c>
      <c r="EJ1195" s="53">
        <v>2.4807955000000002</v>
      </c>
      <c r="EK1195" s="53">
        <v>2.3036178999999999</v>
      </c>
      <c r="EL1195" s="53">
        <v>2.3635765000000002</v>
      </c>
      <c r="EM1195" s="53">
        <v>2.2895517000000001</v>
      </c>
      <c r="EN1195" s="53">
        <v>2.2517838000000001</v>
      </c>
      <c r="EO1195" s="53">
        <v>2.0839875999999999</v>
      </c>
      <c r="EP1195" s="53">
        <v>1.9802</v>
      </c>
      <c r="EQ1195" s="53">
        <v>1.6659136000000001</v>
      </c>
      <c r="ER1195" s="53">
        <v>1.697864</v>
      </c>
      <c r="ES1195" s="53">
        <v>1.6584627999999999</v>
      </c>
      <c r="ET1195" s="53">
        <v>1.5920193</v>
      </c>
      <c r="EU1195" s="53">
        <v>1.5671149</v>
      </c>
      <c r="EV1195" s="53">
        <v>1.5473115</v>
      </c>
      <c r="EW1195" s="53">
        <v>83.340909999999994</v>
      </c>
      <c r="EX1195" s="53">
        <v>81.477270000000004</v>
      </c>
      <c r="EY1195" s="53">
        <v>79.727270000000004</v>
      </c>
      <c r="EZ1195" s="53">
        <v>78.113640000000004</v>
      </c>
      <c r="FA1195" s="53">
        <v>76.454539999999994</v>
      </c>
      <c r="FB1195" s="53">
        <v>75.204539999999994</v>
      </c>
      <c r="FC1195" s="53">
        <v>74.136359999999996</v>
      </c>
      <c r="FD1195" s="53">
        <v>75.568179999999998</v>
      </c>
      <c r="FE1195" s="53">
        <v>79.181820000000002</v>
      </c>
      <c r="FF1195" s="53">
        <v>82.727270000000004</v>
      </c>
      <c r="FG1195" s="53">
        <v>86.181820000000002</v>
      </c>
      <c r="FH1195" s="53">
        <v>89.295460000000006</v>
      </c>
      <c r="FI1195" s="53">
        <v>92.204539999999994</v>
      </c>
      <c r="FJ1195" s="53">
        <v>94.681820000000002</v>
      </c>
      <c r="FK1195" s="53">
        <v>96.613640000000004</v>
      </c>
      <c r="FL1195" s="53">
        <v>98.272729999999996</v>
      </c>
      <c r="FM1195" s="53">
        <v>99.318179999999998</v>
      </c>
      <c r="FN1195" s="53">
        <v>99.340909999999994</v>
      </c>
      <c r="FO1195" s="53">
        <v>98.454539999999994</v>
      </c>
      <c r="FP1195" s="53">
        <v>96.272729999999996</v>
      </c>
      <c r="FQ1195" s="53">
        <v>93.363640000000004</v>
      </c>
      <c r="FR1195" s="53">
        <v>90.681820000000002</v>
      </c>
      <c r="FS1195" s="53">
        <v>87.818179999999998</v>
      </c>
      <c r="FT1195" s="53">
        <v>85</v>
      </c>
      <c r="FU1195" s="53">
        <v>47</v>
      </c>
      <c r="FV1195" s="53">
        <v>8788.9470000000001</v>
      </c>
      <c r="FW1195" s="53">
        <v>368.98500000000001</v>
      </c>
      <c r="FX1195" s="53">
        <v>1</v>
      </c>
    </row>
    <row r="1196" spans="1:180" x14ac:dyDescent="0.3">
      <c r="A1196" t="s">
        <v>174</v>
      </c>
      <c r="B1196" t="s">
        <v>254</v>
      </c>
      <c r="C1196" t="s">
        <v>0</v>
      </c>
      <c r="D1196" t="s">
        <v>248</v>
      </c>
      <c r="E1196" t="s">
        <v>189</v>
      </c>
      <c r="F1196" t="s">
        <v>232</v>
      </c>
      <c r="G1196" t="s">
        <v>244</v>
      </c>
      <c r="H1196" s="53">
        <v>26</v>
      </c>
      <c r="I1196" s="53">
        <v>5.0892059999999999</v>
      </c>
      <c r="J1196" s="53">
        <v>5.0146823999999999</v>
      </c>
      <c r="K1196" s="53">
        <v>5.0481496000000003</v>
      </c>
      <c r="L1196" s="53">
        <v>4.9209835999999996</v>
      </c>
      <c r="M1196" s="53">
        <v>4.8559342000000001</v>
      </c>
      <c r="N1196" s="53">
        <v>4.8274720000000002</v>
      </c>
      <c r="O1196" s="53">
        <v>5.2585078000000003</v>
      </c>
      <c r="P1196" s="53">
        <v>5.6921358</v>
      </c>
      <c r="Q1196" s="53">
        <v>5.7355375999999998</v>
      </c>
      <c r="R1196" s="53">
        <v>5.7194852000000003</v>
      </c>
      <c r="S1196" s="53">
        <v>5.8265298000000003</v>
      </c>
      <c r="T1196" s="53">
        <v>5.8772219999999997</v>
      </c>
      <c r="U1196" s="53">
        <v>5.7759441999999996</v>
      </c>
      <c r="V1196" s="53">
        <v>5.5588363999999997</v>
      </c>
      <c r="W1196" s="53">
        <v>5.3556724000000004</v>
      </c>
      <c r="X1196" s="53">
        <v>5.3705704000000001</v>
      </c>
      <c r="Y1196" s="53">
        <v>5.3100059999999996</v>
      </c>
      <c r="Z1196" s="53">
        <v>5.2172613999999999</v>
      </c>
      <c r="AA1196" s="53">
        <v>5.0036323999999999</v>
      </c>
      <c r="AB1196" s="53">
        <v>5.0330436000000001</v>
      </c>
      <c r="AC1196" s="53">
        <v>5.1493884000000003</v>
      </c>
      <c r="AD1196" s="53">
        <v>5.1008177999999997</v>
      </c>
      <c r="AE1196" s="53">
        <v>5.0453598</v>
      </c>
      <c r="AF1196" s="53">
        <v>4.9438557999999997</v>
      </c>
      <c r="AG1196" s="53">
        <v>-0.9410326</v>
      </c>
      <c r="AH1196" s="53">
        <v>-1.0419438000000001</v>
      </c>
      <c r="AI1196" s="53">
        <v>-0.98860658000000001</v>
      </c>
      <c r="AJ1196" s="53">
        <v>-1.1487491999999999</v>
      </c>
      <c r="AK1196" s="53">
        <v>-1.1592667000000001</v>
      </c>
      <c r="AL1196" s="53">
        <v>-1.1912674999999999</v>
      </c>
      <c r="AM1196" s="53">
        <v>-0.65560534000000004</v>
      </c>
      <c r="AN1196" s="53">
        <v>-0.21860141999999999</v>
      </c>
      <c r="AO1196" s="53">
        <v>-0.25960854</v>
      </c>
      <c r="AP1196" s="53">
        <v>-0.24104343</v>
      </c>
      <c r="AQ1196" s="53">
        <v>-0.11405867</v>
      </c>
      <c r="AR1196" s="53">
        <v>-3.6309550000000003E-2</v>
      </c>
      <c r="AS1196" s="53">
        <v>-0.13689878999999999</v>
      </c>
      <c r="AT1196" s="53">
        <v>-0.3195634</v>
      </c>
      <c r="AU1196" s="53">
        <v>-0.4841317</v>
      </c>
      <c r="AV1196" s="53">
        <v>-0.40633839999999999</v>
      </c>
      <c r="AW1196" s="53">
        <v>-0.44138119999999997</v>
      </c>
      <c r="AX1196" s="53">
        <v>-0.52363115999999998</v>
      </c>
      <c r="AY1196" s="53">
        <v>-0.73097856000000005</v>
      </c>
      <c r="AZ1196" s="53">
        <v>-0.68574844000000001</v>
      </c>
      <c r="BA1196" s="53">
        <v>-0.51423631999999997</v>
      </c>
      <c r="BB1196" s="53">
        <v>-0.56706624000000005</v>
      </c>
      <c r="BC1196" s="53">
        <v>-0.62615019999999999</v>
      </c>
      <c r="BD1196" s="53">
        <v>-0.74903894000000004</v>
      </c>
      <c r="BE1196" s="53">
        <v>-0.19156639</v>
      </c>
      <c r="BF1196" s="53">
        <v>-0.28088970000000002</v>
      </c>
      <c r="BG1196" s="53">
        <v>-0.24726169000000001</v>
      </c>
      <c r="BH1196" s="53">
        <v>-0.38682435999999998</v>
      </c>
      <c r="BI1196" s="53">
        <v>-0.41474107999999998</v>
      </c>
      <c r="BJ1196" s="53">
        <v>-0.43078386000000002</v>
      </c>
      <c r="BK1196" s="53">
        <v>5.6710450000000003E-2</v>
      </c>
      <c r="BL1196" s="53">
        <v>0.48154730000000001</v>
      </c>
      <c r="BM1196" s="53">
        <v>0.43914493999999998</v>
      </c>
      <c r="BN1196" s="53">
        <v>0.45839299999999999</v>
      </c>
      <c r="BO1196" s="53">
        <v>0.57380544</v>
      </c>
      <c r="BP1196" s="53">
        <v>0.66222676000000003</v>
      </c>
      <c r="BQ1196" s="53">
        <v>0.56287061999999999</v>
      </c>
      <c r="BR1196" s="53">
        <v>0.38829128000000002</v>
      </c>
      <c r="BS1196" s="53">
        <v>0.21701219999999999</v>
      </c>
      <c r="BT1196" s="53">
        <v>0.28456219999999999</v>
      </c>
      <c r="BU1196" s="53">
        <v>0.24422284</v>
      </c>
      <c r="BV1196" s="53">
        <v>0.16243426999999999</v>
      </c>
      <c r="BW1196" s="53">
        <v>-3.1363019999999998E-2</v>
      </c>
      <c r="BX1196" s="53">
        <v>1.4400949999999999E-2</v>
      </c>
      <c r="BY1196" s="53">
        <v>0.17653077</v>
      </c>
      <c r="BZ1196" s="53">
        <v>0.12673114999999999</v>
      </c>
      <c r="CA1196" s="53">
        <v>6.3332390000000002E-2</v>
      </c>
      <c r="CB1196" s="53">
        <v>-4.9840130000000003E-2</v>
      </c>
      <c r="CC1196" s="53">
        <v>0.32751159000000002</v>
      </c>
      <c r="CD1196" s="53">
        <v>0.24621398999999999</v>
      </c>
      <c r="CE1196" s="53">
        <v>0.26619137999999998</v>
      </c>
      <c r="CF1196" s="53">
        <v>0.14088255999999999</v>
      </c>
      <c r="CG1196" s="53">
        <v>0.10091533</v>
      </c>
      <c r="CH1196" s="53">
        <v>9.5924819999999994E-2</v>
      </c>
      <c r="CI1196" s="53">
        <v>0.55005833999999998</v>
      </c>
      <c r="CJ1196" s="53">
        <v>0.96646783999999997</v>
      </c>
      <c r="CK1196" s="53">
        <v>0.92309958000000003</v>
      </c>
      <c r="CL1196" s="53">
        <v>0.94282032000000005</v>
      </c>
      <c r="CM1196" s="53">
        <v>1.0502180000000001</v>
      </c>
      <c r="CN1196" s="53">
        <v>1.1460309</v>
      </c>
      <c r="CO1196" s="53">
        <v>1.0475288</v>
      </c>
      <c r="CP1196" s="53">
        <v>0.87854935999999995</v>
      </c>
      <c r="CQ1196" s="53">
        <v>0.70262243999999996</v>
      </c>
      <c r="CR1196" s="53">
        <v>0.76307764</v>
      </c>
      <c r="CS1196" s="53">
        <v>0.71907003999999997</v>
      </c>
      <c r="CT1196" s="53">
        <v>0.63760112000000002</v>
      </c>
      <c r="CU1196" s="53">
        <v>0.45318858000000001</v>
      </c>
      <c r="CV1196" s="53">
        <v>0.49932219999999999</v>
      </c>
      <c r="CW1196" s="53">
        <v>0.65495378000000004</v>
      </c>
      <c r="CX1196" s="53">
        <v>0.60725313999999997</v>
      </c>
      <c r="CY1196" s="53">
        <v>0.54086604000000005</v>
      </c>
      <c r="CZ1196" s="53">
        <v>0.43442281999999999</v>
      </c>
      <c r="DA1196" s="53">
        <v>0.84658959</v>
      </c>
      <c r="DB1196" s="53">
        <v>0.77331773999999998</v>
      </c>
      <c r="DC1196" s="53">
        <v>0.77964458000000003</v>
      </c>
      <c r="DD1196" s="53">
        <v>0.66858947999999996</v>
      </c>
      <c r="DE1196" s="53">
        <v>0.61657154000000003</v>
      </c>
      <c r="DF1196" s="53">
        <v>0.62263343999999998</v>
      </c>
      <c r="DG1196" s="53">
        <v>1.0434060000000001</v>
      </c>
      <c r="DH1196" s="53">
        <v>1.4513886</v>
      </c>
      <c r="DI1196" s="53">
        <v>1.4070541999999999</v>
      </c>
      <c r="DJ1196" s="53">
        <v>1.4272479</v>
      </c>
      <c r="DK1196" s="53">
        <v>1.5266306000000001</v>
      </c>
      <c r="DL1196" s="53">
        <v>1.6298349999999999</v>
      </c>
      <c r="DM1196" s="53">
        <v>1.5321868000000001</v>
      </c>
      <c r="DN1196" s="53">
        <v>1.3688073999999999</v>
      </c>
      <c r="DO1196" s="53">
        <v>1.1882328</v>
      </c>
      <c r="DP1196" s="53">
        <v>1.2415932999999999</v>
      </c>
      <c r="DQ1196" s="53">
        <v>1.1939173999999999</v>
      </c>
      <c r="DR1196" s="53">
        <v>1.1127678000000001</v>
      </c>
      <c r="DS1196" s="53">
        <v>0.93774018000000003</v>
      </c>
      <c r="DT1196" s="53">
        <v>0.98424378000000001</v>
      </c>
      <c r="DU1196" s="53">
        <v>1.1333769</v>
      </c>
      <c r="DV1196" s="53">
        <v>1.0877752999999999</v>
      </c>
      <c r="DW1196" s="53">
        <v>1.0183997</v>
      </c>
      <c r="DX1196" s="53">
        <v>0.91868581999999999</v>
      </c>
      <c r="DY1196" s="53">
        <v>1.5960558</v>
      </c>
      <c r="DZ1196" s="53">
        <v>1.5343715</v>
      </c>
      <c r="EA1196" s="53">
        <v>1.5209896000000001</v>
      </c>
      <c r="EB1196" s="53">
        <v>1.4305143</v>
      </c>
      <c r="EC1196" s="53">
        <v>1.3610974</v>
      </c>
      <c r="ED1196" s="53">
        <v>1.3831173000000001</v>
      </c>
      <c r="EE1196" s="53">
        <v>1.7557218000000001</v>
      </c>
      <c r="EF1196" s="53">
        <v>2.1515371999999999</v>
      </c>
      <c r="EG1196" s="53">
        <v>2.1058078999999998</v>
      </c>
      <c r="EH1196" s="53">
        <v>2.1266843</v>
      </c>
      <c r="EI1196" s="53">
        <v>2.2144946000000001</v>
      </c>
      <c r="EJ1196" s="53">
        <v>2.3283711999999999</v>
      </c>
      <c r="EK1196" s="53">
        <v>2.2319561999999999</v>
      </c>
      <c r="EL1196" s="53">
        <v>2.0766624</v>
      </c>
      <c r="EM1196" s="53">
        <v>1.8893766000000001</v>
      </c>
      <c r="EN1196" s="53">
        <v>1.9324939000000001</v>
      </c>
      <c r="EO1196" s="53">
        <v>1.8795215000000001</v>
      </c>
      <c r="EP1196" s="53">
        <v>1.7988331</v>
      </c>
      <c r="EQ1196" s="53">
        <v>1.6373557000000001</v>
      </c>
      <c r="ER1196" s="53">
        <v>1.6843931000000001</v>
      </c>
      <c r="ES1196" s="53">
        <v>1.8241441</v>
      </c>
      <c r="ET1196" s="53">
        <v>1.7815728</v>
      </c>
      <c r="EU1196" s="53">
        <v>1.7078823000000001</v>
      </c>
      <c r="EV1196" s="53">
        <v>1.6178847999999999</v>
      </c>
      <c r="EW1196" s="53">
        <v>83.111109999999996</v>
      </c>
      <c r="EX1196" s="53">
        <v>81.333340000000007</v>
      </c>
      <c r="EY1196" s="53">
        <v>79.55556</v>
      </c>
      <c r="EZ1196" s="53">
        <v>77.611109999999996</v>
      </c>
      <c r="FA1196" s="53">
        <v>75.833340000000007</v>
      </c>
      <c r="FB1196" s="53">
        <v>74.55556</v>
      </c>
      <c r="FC1196" s="53">
        <v>73.666659999999993</v>
      </c>
      <c r="FD1196" s="53">
        <v>75.44444</v>
      </c>
      <c r="FE1196" s="53">
        <v>79.388890000000004</v>
      </c>
      <c r="FF1196" s="53">
        <v>83.277780000000007</v>
      </c>
      <c r="FG1196" s="53">
        <v>86.94444</v>
      </c>
      <c r="FH1196" s="53">
        <v>90.44444</v>
      </c>
      <c r="FI1196" s="53">
        <v>93.611109999999996</v>
      </c>
      <c r="FJ1196" s="53">
        <v>96.05556</v>
      </c>
      <c r="FK1196" s="53">
        <v>98.277780000000007</v>
      </c>
      <c r="FL1196" s="53">
        <v>99.888890000000004</v>
      </c>
      <c r="FM1196" s="53">
        <v>100.66670000000001</v>
      </c>
      <c r="FN1196" s="53">
        <v>100.66670000000001</v>
      </c>
      <c r="FO1196" s="53">
        <v>99.666659999999993</v>
      </c>
      <c r="FP1196" s="53">
        <v>97.44444</v>
      </c>
      <c r="FQ1196" s="53">
        <v>94.277780000000007</v>
      </c>
      <c r="FR1196" s="53">
        <v>91</v>
      </c>
      <c r="FS1196" s="53">
        <v>88.5</v>
      </c>
      <c r="FT1196" s="53">
        <v>86.111109999999996</v>
      </c>
      <c r="FU1196" s="53">
        <v>47</v>
      </c>
      <c r="FV1196" s="53">
        <v>8788.9470000000001</v>
      </c>
      <c r="FW1196" s="53">
        <v>368.98500000000001</v>
      </c>
      <c r="FX1196" s="53">
        <v>1</v>
      </c>
    </row>
    <row r="1197" spans="1:180" x14ac:dyDescent="0.3">
      <c r="A1197" t="s">
        <v>174</v>
      </c>
      <c r="B1197" t="s">
        <v>254</v>
      </c>
      <c r="C1197" t="s">
        <v>0</v>
      </c>
      <c r="D1197" t="s">
        <v>227</v>
      </c>
      <c r="E1197" t="s">
        <v>188</v>
      </c>
      <c r="F1197" t="s">
        <v>232</v>
      </c>
      <c r="G1197" t="s">
        <v>244</v>
      </c>
      <c r="H1197" s="53">
        <v>26</v>
      </c>
      <c r="I1197" s="53">
        <v>5.7849662999999998</v>
      </c>
      <c r="J1197" s="53">
        <v>5.8188129999999996</v>
      </c>
      <c r="K1197" s="53">
        <v>5.7317884000000001</v>
      </c>
      <c r="L1197" s="53">
        <v>5.6592874000000002</v>
      </c>
      <c r="M1197" s="53">
        <v>5.6986825999999997</v>
      </c>
      <c r="N1197" s="53">
        <v>5.6254483999999998</v>
      </c>
      <c r="O1197" s="53">
        <v>5.7087003999999997</v>
      </c>
      <c r="P1197" s="53">
        <v>6.0940516000000002</v>
      </c>
      <c r="Q1197" s="53">
        <v>6.1026445999999996</v>
      </c>
      <c r="R1197" s="53">
        <v>6.1830314</v>
      </c>
      <c r="S1197" s="53">
        <v>6.1950902000000001</v>
      </c>
      <c r="T1197" s="53">
        <v>6.2235237999999997</v>
      </c>
      <c r="U1197" s="53">
        <v>6.1681229999999996</v>
      </c>
      <c r="V1197" s="53">
        <v>6.1254933999999999</v>
      </c>
      <c r="W1197" s="53">
        <v>6.1528609999999997</v>
      </c>
      <c r="X1197" s="53">
        <v>6.0728824000000001</v>
      </c>
      <c r="Y1197" s="53">
        <v>6.0346571999999998</v>
      </c>
      <c r="Z1197" s="53">
        <v>6.0972054</v>
      </c>
      <c r="AA1197" s="53">
        <v>5.9038563999999996</v>
      </c>
      <c r="AB1197" s="53">
        <v>5.7885958000000004</v>
      </c>
      <c r="AC1197" s="53">
        <v>5.8612346000000004</v>
      </c>
      <c r="AD1197" s="53">
        <v>5.8504107999999997</v>
      </c>
      <c r="AE1197" s="53">
        <v>5.8534242000000001</v>
      </c>
      <c r="AF1197" s="53">
        <v>5.8124871999999996</v>
      </c>
      <c r="AG1197" s="53">
        <v>-0.24094615</v>
      </c>
      <c r="AH1197" s="53">
        <v>-0.14731382000000001</v>
      </c>
      <c r="AI1197" s="53">
        <v>-0.22449214000000001</v>
      </c>
      <c r="AJ1197" s="53">
        <v>-0.303589</v>
      </c>
      <c r="AK1197" s="53">
        <v>-0.25133559999999999</v>
      </c>
      <c r="AL1197" s="53">
        <v>-0.33347236000000002</v>
      </c>
      <c r="AM1197" s="53">
        <v>-0.34160827999999999</v>
      </c>
      <c r="AN1197" s="53">
        <v>-6.9449739999999996E-2</v>
      </c>
      <c r="AO1197" s="53">
        <v>-0.17192526</v>
      </c>
      <c r="AP1197" s="53">
        <v>-0.10408749</v>
      </c>
      <c r="AQ1197" s="53">
        <v>-0.10230275</v>
      </c>
      <c r="AR1197" s="53">
        <v>-0.10476986000000001</v>
      </c>
      <c r="AS1197" s="53">
        <v>-0.21141492000000001</v>
      </c>
      <c r="AT1197" s="53">
        <v>-0.25407832000000002</v>
      </c>
      <c r="AU1197" s="53">
        <v>-0.19703219</v>
      </c>
      <c r="AV1197" s="53">
        <v>-0.24416639000000001</v>
      </c>
      <c r="AW1197" s="53">
        <v>-0.24471751</v>
      </c>
      <c r="AX1197" s="53">
        <v>-0.13615474999999999</v>
      </c>
      <c r="AY1197" s="53">
        <v>-0.30283135999999999</v>
      </c>
      <c r="AZ1197" s="53">
        <v>-0.41953054000000001</v>
      </c>
      <c r="BA1197" s="53">
        <v>-0.39080989999999999</v>
      </c>
      <c r="BB1197" s="53">
        <v>-0.38236535999999999</v>
      </c>
      <c r="BC1197" s="53">
        <v>-0.33109258000000003</v>
      </c>
      <c r="BD1197" s="53">
        <v>-0.36343554</v>
      </c>
      <c r="BE1197" s="53">
        <v>0.37424192000000001</v>
      </c>
      <c r="BF1197" s="53">
        <v>0.46232731999999999</v>
      </c>
      <c r="BG1197" s="53">
        <v>0.38888511999999997</v>
      </c>
      <c r="BH1197" s="53">
        <v>0.31868668</v>
      </c>
      <c r="BI1197" s="53">
        <v>0.36756277999999998</v>
      </c>
      <c r="BJ1197" s="53">
        <v>0.29407976000000002</v>
      </c>
      <c r="BK1197" s="53">
        <v>0.28470129999999999</v>
      </c>
      <c r="BL1197" s="53">
        <v>0.54900689999999996</v>
      </c>
      <c r="BM1197" s="53">
        <v>0.45921252000000001</v>
      </c>
      <c r="BN1197" s="53">
        <v>0.52494233999999995</v>
      </c>
      <c r="BO1197" s="53">
        <v>0.52358046000000003</v>
      </c>
      <c r="BP1197" s="53">
        <v>0.52342029999999995</v>
      </c>
      <c r="BQ1197" s="53">
        <v>0.43576806000000001</v>
      </c>
      <c r="BR1197" s="53">
        <v>0.39810524000000003</v>
      </c>
      <c r="BS1197" s="53">
        <v>0.45280819999999999</v>
      </c>
      <c r="BT1197" s="53">
        <v>0.39948245999999998</v>
      </c>
      <c r="BU1197" s="53">
        <v>0.38877748000000001</v>
      </c>
      <c r="BV1197" s="53">
        <v>0.48793940000000002</v>
      </c>
      <c r="BW1197" s="53">
        <v>0.31964972000000003</v>
      </c>
      <c r="BX1197" s="53">
        <v>0.18723058000000001</v>
      </c>
      <c r="BY1197" s="53">
        <v>0.22660511</v>
      </c>
      <c r="BZ1197" s="53">
        <v>0.23928353999999999</v>
      </c>
      <c r="CA1197" s="53">
        <v>0.29218045999999998</v>
      </c>
      <c r="CB1197" s="53">
        <v>0.25997691000000001</v>
      </c>
      <c r="CC1197" s="53">
        <v>0.80031954000000005</v>
      </c>
      <c r="CD1197" s="53">
        <v>0.88456263999999996</v>
      </c>
      <c r="CE1197" s="53">
        <v>0.81370821999999998</v>
      </c>
      <c r="CF1197" s="53">
        <v>0.74967282000000002</v>
      </c>
      <c r="CG1197" s="53">
        <v>0.79620970000000002</v>
      </c>
      <c r="CH1197" s="53">
        <v>0.72872046000000001</v>
      </c>
      <c r="CI1197" s="53">
        <v>0.71848140000000005</v>
      </c>
      <c r="CJ1197" s="53">
        <v>0.97734805999999996</v>
      </c>
      <c r="CK1197" s="53">
        <v>0.89633647999999999</v>
      </c>
      <c r="CL1197" s="53">
        <v>0.96060639999999997</v>
      </c>
      <c r="CM1197" s="53">
        <v>0.95706546000000003</v>
      </c>
      <c r="CN1197" s="53">
        <v>0.95850274000000002</v>
      </c>
      <c r="CO1197" s="53">
        <v>0.88400520000000005</v>
      </c>
      <c r="CP1197" s="53">
        <v>0.84980557999999995</v>
      </c>
      <c r="CQ1197" s="53">
        <v>0.90288562000000006</v>
      </c>
      <c r="CR1197" s="53">
        <v>0.84527169999999996</v>
      </c>
      <c r="CS1197" s="53">
        <v>0.82753398</v>
      </c>
      <c r="CT1197" s="53">
        <v>0.92018524000000002</v>
      </c>
      <c r="CU1197" s="53">
        <v>0.75077808000000001</v>
      </c>
      <c r="CV1197" s="53">
        <v>0.60747127999999995</v>
      </c>
      <c r="CW1197" s="53">
        <v>0.65422473999999997</v>
      </c>
      <c r="CX1197" s="53">
        <v>0.66983566000000005</v>
      </c>
      <c r="CY1197" s="53">
        <v>0.72385716</v>
      </c>
      <c r="CZ1197" s="53">
        <v>0.69175054000000002</v>
      </c>
      <c r="DA1197" s="53">
        <v>1.2263968000000001</v>
      </c>
      <c r="DB1197" s="53">
        <v>1.3067982</v>
      </c>
      <c r="DC1197" s="53">
        <v>1.2385313</v>
      </c>
      <c r="DD1197" s="53">
        <v>1.1806589999999999</v>
      </c>
      <c r="DE1197" s="53">
        <v>1.2248566000000001</v>
      </c>
      <c r="DF1197" s="53">
        <v>1.1633612</v>
      </c>
      <c r="DG1197" s="53">
        <v>1.1522615</v>
      </c>
      <c r="DH1197" s="53">
        <v>1.4056895</v>
      </c>
      <c r="DI1197" s="53">
        <v>1.3334604000000001</v>
      </c>
      <c r="DJ1197" s="53">
        <v>1.3962705</v>
      </c>
      <c r="DK1197" s="53">
        <v>1.3905505</v>
      </c>
      <c r="DL1197" s="53">
        <v>1.3935852</v>
      </c>
      <c r="DM1197" s="53">
        <v>1.3322423000000001</v>
      </c>
      <c r="DN1197" s="53">
        <v>1.3015061999999999</v>
      </c>
      <c r="DO1197" s="53">
        <v>1.3529629999999999</v>
      </c>
      <c r="DP1197" s="53">
        <v>1.2910609</v>
      </c>
      <c r="DQ1197" s="53">
        <v>1.2662905</v>
      </c>
      <c r="DR1197" s="53">
        <v>1.3524311</v>
      </c>
      <c r="DS1197" s="53">
        <v>1.1819067000000001</v>
      </c>
      <c r="DT1197" s="53">
        <v>1.0277121</v>
      </c>
      <c r="DU1197" s="53">
        <v>1.0818447</v>
      </c>
      <c r="DV1197" s="53">
        <v>1.1003875999999999</v>
      </c>
      <c r="DW1197" s="53">
        <v>1.1555340999999999</v>
      </c>
      <c r="DX1197" s="53">
        <v>1.1235242000000001</v>
      </c>
      <c r="DY1197" s="53">
        <v>1.841585</v>
      </c>
      <c r="DZ1197" s="53">
        <v>1.9164395000000001</v>
      </c>
      <c r="EA1197" s="53">
        <v>1.8519087999999999</v>
      </c>
      <c r="EB1197" s="53">
        <v>1.8029345999999999</v>
      </c>
      <c r="EC1197" s="53">
        <v>1.8437551999999999</v>
      </c>
      <c r="ED1197" s="53">
        <v>1.7909132999999999</v>
      </c>
      <c r="EE1197" s="53">
        <v>1.7785713000000001</v>
      </c>
      <c r="EF1197" s="53">
        <v>2.024146</v>
      </c>
      <c r="EG1197" s="53">
        <v>1.9645982</v>
      </c>
      <c r="EH1197" s="53">
        <v>2.0253002000000002</v>
      </c>
      <c r="EI1197" s="53">
        <v>2.0164339</v>
      </c>
      <c r="EJ1197" s="53">
        <v>2.0217752999999998</v>
      </c>
      <c r="EK1197" s="53">
        <v>1.9794252000000001</v>
      </c>
      <c r="EL1197" s="53">
        <v>1.9536897</v>
      </c>
      <c r="EM1197" s="53">
        <v>2.0028036999999999</v>
      </c>
      <c r="EN1197" s="53">
        <v>1.9347099000000001</v>
      </c>
      <c r="EO1197" s="53">
        <v>1.8997854000000001</v>
      </c>
      <c r="EP1197" s="53">
        <v>1.9765252</v>
      </c>
      <c r="EQ1197" s="53">
        <v>1.8043875</v>
      </c>
      <c r="ER1197" s="53">
        <v>1.6344734000000001</v>
      </c>
      <c r="ES1197" s="53">
        <v>1.6992596</v>
      </c>
      <c r="ET1197" s="53">
        <v>1.7220363999999999</v>
      </c>
      <c r="EU1197" s="53">
        <v>1.7788071999999999</v>
      </c>
      <c r="EV1197" s="53">
        <v>1.7469366</v>
      </c>
      <c r="EW1197" s="53">
        <v>86.333340000000007</v>
      </c>
      <c r="EX1197" s="53">
        <v>84.523809999999997</v>
      </c>
      <c r="EY1197" s="53">
        <v>82.880949999999999</v>
      </c>
      <c r="EZ1197" s="53">
        <v>81.357140000000001</v>
      </c>
      <c r="FA1197" s="53">
        <v>80.119050000000001</v>
      </c>
      <c r="FB1197" s="53">
        <v>78.857140000000001</v>
      </c>
      <c r="FC1197" s="53">
        <v>78.309520000000006</v>
      </c>
      <c r="FD1197" s="53">
        <v>79.928569999999993</v>
      </c>
      <c r="FE1197" s="53">
        <v>83.166659999999993</v>
      </c>
      <c r="FF1197" s="53">
        <v>86.428569999999993</v>
      </c>
      <c r="FG1197" s="53">
        <v>89.690479999999994</v>
      </c>
      <c r="FH1197" s="53">
        <v>92.714290000000005</v>
      </c>
      <c r="FI1197" s="53">
        <v>95.690479999999994</v>
      </c>
      <c r="FJ1197" s="53">
        <v>97.880949999999999</v>
      </c>
      <c r="FK1197" s="53">
        <v>99.976190000000003</v>
      </c>
      <c r="FL1197" s="53">
        <v>101.2381</v>
      </c>
      <c r="FM1197" s="53">
        <v>102.0714</v>
      </c>
      <c r="FN1197" s="53">
        <v>102.28570000000001</v>
      </c>
      <c r="FO1197" s="53">
        <v>101.90479999999999</v>
      </c>
      <c r="FP1197" s="53">
        <v>100.21429999999999</v>
      </c>
      <c r="FQ1197" s="53">
        <v>97.357140000000001</v>
      </c>
      <c r="FR1197" s="53">
        <v>94.666659999999993</v>
      </c>
      <c r="FS1197" s="53">
        <v>91.547619999999995</v>
      </c>
      <c r="FT1197" s="53">
        <v>88.714290000000005</v>
      </c>
      <c r="FU1197" s="53">
        <v>47</v>
      </c>
      <c r="FV1197" s="53">
        <v>9097.8130000000001</v>
      </c>
      <c r="FW1197" s="53">
        <v>370.59840000000003</v>
      </c>
      <c r="FX1197" s="53">
        <v>1</v>
      </c>
    </row>
    <row r="1198" spans="1:180" x14ac:dyDescent="0.3">
      <c r="A1198" t="s">
        <v>174</v>
      </c>
      <c r="B1198" t="s">
        <v>254</v>
      </c>
      <c r="C1198" t="s">
        <v>0</v>
      </c>
      <c r="D1198" t="s">
        <v>248</v>
      </c>
      <c r="E1198" t="s">
        <v>187</v>
      </c>
      <c r="F1198" t="s">
        <v>232</v>
      </c>
      <c r="G1198" t="s">
        <v>244</v>
      </c>
      <c r="H1198" s="53">
        <v>26</v>
      </c>
      <c r="I1198" s="53">
        <v>4.8935823999999997</v>
      </c>
      <c r="J1198" s="53">
        <v>4.8793237999999999</v>
      </c>
      <c r="K1198" s="53">
        <v>4.7724013999999997</v>
      </c>
      <c r="L1198" s="53">
        <v>4.6806032000000002</v>
      </c>
      <c r="M1198" s="53">
        <v>4.7099650000000004</v>
      </c>
      <c r="N1198" s="53">
        <v>4.6374145999999996</v>
      </c>
      <c r="O1198" s="53">
        <v>4.5564115999999997</v>
      </c>
      <c r="P1198" s="53">
        <v>4.483193</v>
      </c>
      <c r="Q1198" s="53">
        <v>4.4913492000000002</v>
      </c>
      <c r="R1198" s="53">
        <v>4.5463209999999998</v>
      </c>
      <c r="S1198" s="53">
        <v>4.5128121999999999</v>
      </c>
      <c r="T1198" s="53">
        <v>4.4301035999999998</v>
      </c>
      <c r="U1198" s="53">
        <v>4.4733520000000002</v>
      </c>
      <c r="V1198" s="53">
        <v>4.5007612000000004</v>
      </c>
      <c r="W1198" s="53">
        <v>4.4838820000000004</v>
      </c>
      <c r="X1198" s="53">
        <v>4.3985110000000001</v>
      </c>
      <c r="Y1198" s="53">
        <v>4.5190704000000004</v>
      </c>
      <c r="Z1198" s="53">
        <v>4.5384976000000004</v>
      </c>
      <c r="AA1198" s="53">
        <v>4.5278662000000001</v>
      </c>
      <c r="AB1198" s="53">
        <v>4.4603831999999999</v>
      </c>
      <c r="AC1198" s="53">
        <v>4.5214363999999998</v>
      </c>
      <c r="AD1198" s="53">
        <v>4.5102641999999999</v>
      </c>
      <c r="AE1198" s="53">
        <v>4.4195761999999998</v>
      </c>
      <c r="AF1198" s="53">
        <v>4.4260891999999998</v>
      </c>
      <c r="AG1198" s="53">
        <v>-1.1313150999999999</v>
      </c>
      <c r="AH1198" s="53">
        <v>-1.0803437</v>
      </c>
      <c r="AI1198" s="53">
        <v>-1.2088679</v>
      </c>
      <c r="AJ1198" s="53">
        <v>-1.2708348</v>
      </c>
      <c r="AK1198" s="53">
        <v>-1.2282002000000001</v>
      </c>
      <c r="AL1198" s="53">
        <v>-1.3254992000000001</v>
      </c>
      <c r="AM1198" s="53">
        <v>-1.3584742999999999</v>
      </c>
      <c r="AN1198" s="53">
        <v>-1.4248320000000001</v>
      </c>
      <c r="AO1198" s="53">
        <v>-1.4546321</v>
      </c>
      <c r="AP1198" s="53">
        <v>-1.4102163000000001</v>
      </c>
      <c r="AQ1198" s="53">
        <v>-1.4470365000000001</v>
      </c>
      <c r="AR1198" s="53">
        <v>-1.5147569000000001</v>
      </c>
      <c r="AS1198" s="53">
        <v>-1.4785649000000001</v>
      </c>
      <c r="AT1198" s="53">
        <v>-1.4396587000000001</v>
      </c>
      <c r="AU1198" s="53">
        <v>-1.4722093999999999</v>
      </c>
      <c r="AV1198" s="53">
        <v>-1.5520476000000001</v>
      </c>
      <c r="AW1198" s="53">
        <v>-1.4165631999999999</v>
      </c>
      <c r="AX1198" s="53">
        <v>-1.3823797</v>
      </c>
      <c r="AY1198" s="53">
        <v>-1.4014238999999999</v>
      </c>
      <c r="AZ1198" s="53">
        <v>-1.48729</v>
      </c>
      <c r="BA1198" s="53">
        <v>-1.3721593999999999</v>
      </c>
      <c r="BB1198" s="53">
        <v>-1.3973034</v>
      </c>
      <c r="BC1198" s="53">
        <v>-1.4646566999999999</v>
      </c>
      <c r="BD1198" s="53">
        <v>-1.3897112</v>
      </c>
      <c r="BE1198" s="53">
        <v>-0.45022379000000001</v>
      </c>
      <c r="BF1198" s="53">
        <v>-0.38689689999999999</v>
      </c>
      <c r="BG1198" s="53">
        <v>-0.50992915999999999</v>
      </c>
      <c r="BH1198" s="53">
        <v>-0.57586802000000004</v>
      </c>
      <c r="BI1198" s="53">
        <v>-0.52931293999999995</v>
      </c>
      <c r="BJ1198" s="53">
        <v>-0.61115938000000003</v>
      </c>
      <c r="BK1198" s="53">
        <v>-0.65821236000000005</v>
      </c>
      <c r="BL1198" s="53">
        <v>-0.72409427999999998</v>
      </c>
      <c r="BM1198" s="53">
        <v>-0.75525606000000001</v>
      </c>
      <c r="BN1198" s="53">
        <v>-0.71535437999999996</v>
      </c>
      <c r="BO1198" s="53">
        <v>-0.74717058000000003</v>
      </c>
      <c r="BP1198" s="53">
        <v>-0.80771782000000003</v>
      </c>
      <c r="BQ1198" s="53">
        <v>-0.77044968000000003</v>
      </c>
      <c r="BR1198" s="53">
        <v>-0.73837087999999995</v>
      </c>
      <c r="BS1198" s="53">
        <v>-0.77133107999999995</v>
      </c>
      <c r="BT1198" s="53">
        <v>-0.83995288000000001</v>
      </c>
      <c r="BU1198" s="53">
        <v>-0.71116396000000004</v>
      </c>
      <c r="BV1198" s="53">
        <v>-0.68121273999999998</v>
      </c>
      <c r="BW1198" s="53">
        <v>-0.70323135999999997</v>
      </c>
      <c r="BX1198" s="53">
        <v>-0.78276431999999996</v>
      </c>
      <c r="BY1198" s="53">
        <v>-0.67211611999999998</v>
      </c>
      <c r="BZ1198" s="53">
        <v>-0.70758480000000001</v>
      </c>
      <c r="CA1198" s="53">
        <v>-0.77120186000000002</v>
      </c>
      <c r="CB1198" s="53">
        <v>-0.69739227999999998</v>
      </c>
      <c r="CC1198" s="53">
        <v>2.149771E-2</v>
      </c>
      <c r="CD1198" s="53">
        <v>9.3382350000000003E-2</v>
      </c>
      <c r="CE1198" s="53">
        <v>-2.5846460000000002E-2</v>
      </c>
      <c r="CF1198" s="53">
        <v>-9.4536179999999997E-2</v>
      </c>
      <c r="CG1198" s="53">
        <v>-4.526587E-2</v>
      </c>
      <c r="CH1198" s="53">
        <v>-0.1164099</v>
      </c>
      <c r="CI1198" s="53">
        <v>-0.17321320000000001</v>
      </c>
      <c r="CJ1198" s="53">
        <v>-0.23876564</v>
      </c>
      <c r="CK1198" s="53">
        <v>-0.27087008000000001</v>
      </c>
      <c r="CL1198" s="53">
        <v>-0.23409529000000001</v>
      </c>
      <c r="CM1198" s="53">
        <v>-0.26244556000000002</v>
      </c>
      <c r="CN1198" s="53">
        <v>-0.31802446000000001</v>
      </c>
      <c r="CO1198" s="53">
        <v>-0.28001115999999998</v>
      </c>
      <c r="CP1198" s="53">
        <v>-0.25266090000000002</v>
      </c>
      <c r="CQ1198" s="53">
        <v>-0.28590458000000002</v>
      </c>
      <c r="CR1198" s="53">
        <v>-0.34675835999999999</v>
      </c>
      <c r="CS1198" s="53">
        <v>-0.22260658999999999</v>
      </c>
      <c r="CT1198" s="53">
        <v>-0.19558645999999999</v>
      </c>
      <c r="CU1198" s="53">
        <v>-0.21966516</v>
      </c>
      <c r="CV1198" s="53">
        <v>-0.29481192000000001</v>
      </c>
      <c r="CW1198" s="53">
        <v>-0.18726841</v>
      </c>
      <c r="CX1198" s="53">
        <v>-0.22988763000000001</v>
      </c>
      <c r="CY1198" s="53">
        <v>-0.29091711999999997</v>
      </c>
      <c r="CZ1198" s="53">
        <v>-0.21789455999999999</v>
      </c>
      <c r="DA1198" s="53">
        <v>0.49321924</v>
      </c>
      <c r="DB1198" s="53">
        <v>0.57366165999999996</v>
      </c>
      <c r="DC1198" s="53">
        <v>0.45823622000000003</v>
      </c>
      <c r="DD1198" s="53">
        <v>0.38679550000000001</v>
      </c>
      <c r="DE1198" s="53">
        <v>0.43878119999999998</v>
      </c>
      <c r="DF1198" s="53">
        <v>0.37833951999999998</v>
      </c>
      <c r="DG1198" s="53">
        <v>0.31178602</v>
      </c>
      <c r="DH1198" s="53">
        <v>0.24656304000000001</v>
      </c>
      <c r="DI1198" s="53">
        <v>0.21351555999999999</v>
      </c>
      <c r="DJ1198" s="53">
        <v>0.24716393</v>
      </c>
      <c r="DK1198" s="53">
        <v>0.22227964</v>
      </c>
      <c r="DL1198" s="53">
        <v>0.17166869000000001</v>
      </c>
      <c r="DM1198" s="53">
        <v>0.21042726</v>
      </c>
      <c r="DN1198" s="53">
        <v>0.23304902</v>
      </c>
      <c r="DO1198" s="53">
        <v>0.19952160999999999</v>
      </c>
      <c r="DP1198" s="53">
        <v>0.14643629</v>
      </c>
      <c r="DQ1198" s="53">
        <v>0.26595062000000003</v>
      </c>
      <c r="DR1198" s="53">
        <v>0.29003988000000003</v>
      </c>
      <c r="DS1198" s="53">
        <v>0.26390103999999998</v>
      </c>
      <c r="DT1198" s="53">
        <v>0.19314022</v>
      </c>
      <c r="DU1198" s="53">
        <v>0.29757936000000001</v>
      </c>
      <c r="DV1198" s="53">
        <v>0.24780943</v>
      </c>
      <c r="DW1198" s="53">
        <v>0.18936749</v>
      </c>
      <c r="DX1198" s="53">
        <v>0.26160316</v>
      </c>
      <c r="DY1198" s="53">
        <v>1.1743102999999999</v>
      </c>
      <c r="DZ1198" s="53">
        <v>1.2671083999999999</v>
      </c>
      <c r="EA1198" s="53">
        <v>1.1571750000000001</v>
      </c>
      <c r="EB1198" s="53">
        <v>1.0817622</v>
      </c>
      <c r="EC1198" s="53">
        <v>1.1376685</v>
      </c>
      <c r="ED1198" s="53">
        <v>1.0926794</v>
      </c>
      <c r="EE1198" s="53">
        <v>1.0120479</v>
      </c>
      <c r="EF1198" s="53">
        <v>0.94730064000000003</v>
      </c>
      <c r="EG1198" s="53">
        <v>0.91289171999999996</v>
      </c>
      <c r="EH1198" s="53">
        <v>0.94202576000000005</v>
      </c>
      <c r="EI1198" s="53">
        <v>0.92214563999999999</v>
      </c>
      <c r="EJ1198" s="53">
        <v>0.87870795999999995</v>
      </c>
      <c r="EK1198" s="53">
        <v>0.91854256000000001</v>
      </c>
      <c r="EL1198" s="53">
        <v>0.93433703999999995</v>
      </c>
      <c r="EM1198" s="53">
        <v>0.90040001999999997</v>
      </c>
      <c r="EN1198" s="53">
        <v>0.85853091999999998</v>
      </c>
      <c r="EO1198" s="53">
        <v>0.97134986000000001</v>
      </c>
      <c r="EP1198" s="53">
        <v>0.99120684000000003</v>
      </c>
      <c r="EQ1198" s="53">
        <v>0.96209359999999999</v>
      </c>
      <c r="ER1198" s="53">
        <v>0.89766586000000004</v>
      </c>
      <c r="ES1198" s="53">
        <v>0.99762260000000003</v>
      </c>
      <c r="ET1198" s="53">
        <v>0.93752802000000002</v>
      </c>
      <c r="EU1198" s="53">
        <v>0.8828222</v>
      </c>
      <c r="EV1198" s="53">
        <v>0.95392206000000002</v>
      </c>
      <c r="EW1198" s="53">
        <v>82.625</v>
      </c>
      <c r="EX1198" s="53">
        <v>80.875</v>
      </c>
      <c r="EY1198" s="53">
        <v>79</v>
      </c>
      <c r="EZ1198" s="53">
        <v>77.1875</v>
      </c>
      <c r="FA1198" s="53">
        <v>75.5625</v>
      </c>
      <c r="FB1198" s="53">
        <v>73.9375</v>
      </c>
      <c r="FC1198" s="53">
        <v>73.9375</v>
      </c>
      <c r="FD1198" s="53">
        <v>77.375</v>
      </c>
      <c r="FE1198" s="53">
        <v>81.25</v>
      </c>
      <c r="FF1198" s="53">
        <v>84.25</v>
      </c>
      <c r="FG1198" s="53">
        <v>87.5</v>
      </c>
      <c r="FH1198" s="53">
        <v>90.625</v>
      </c>
      <c r="FI1198" s="53">
        <v>93.5</v>
      </c>
      <c r="FJ1198" s="53">
        <v>95.9375</v>
      </c>
      <c r="FK1198" s="53">
        <v>97.75</v>
      </c>
      <c r="FL1198" s="53">
        <v>99.3125</v>
      </c>
      <c r="FM1198" s="53">
        <v>100.1875</v>
      </c>
      <c r="FN1198" s="53">
        <v>100.625</v>
      </c>
      <c r="FO1198" s="53">
        <v>99.8125</v>
      </c>
      <c r="FP1198" s="53">
        <v>98.375</v>
      </c>
      <c r="FQ1198" s="53">
        <v>95.3125</v>
      </c>
      <c r="FR1198" s="53">
        <v>91.8125</v>
      </c>
      <c r="FS1198" s="53">
        <v>88.4375</v>
      </c>
      <c r="FT1198" s="53">
        <v>85.4375</v>
      </c>
      <c r="FU1198" s="53">
        <v>47</v>
      </c>
      <c r="FV1198" s="53">
        <v>9229.9629999999997</v>
      </c>
      <c r="FW1198" s="53">
        <v>399.13529999999997</v>
      </c>
      <c r="FX1198" s="53">
        <v>1</v>
      </c>
    </row>
    <row r="1199" spans="1:180" x14ac:dyDescent="0.3">
      <c r="A1199" t="s">
        <v>174</v>
      </c>
      <c r="B1199" t="s">
        <v>254</v>
      </c>
      <c r="C1199" t="s">
        <v>0</v>
      </c>
      <c r="D1199" t="s">
        <v>248</v>
      </c>
      <c r="E1199" t="s">
        <v>190</v>
      </c>
      <c r="F1199" t="s">
        <v>232</v>
      </c>
      <c r="G1199" t="s">
        <v>244</v>
      </c>
      <c r="H1199" s="53">
        <v>26</v>
      </c>
      <c r="I1199" s="53">
        <v>3.8475711000000001</v>
      </c>
      <c r="J1199" s="53">
        <v>3.9084500000000002</v>
      </c>
      <c r="K1199" s="53">
        <v>3.8341419999999999</v>
      </c>
      <c r="L1199" s="53">
        <v>3.8132535999999999</v>
      </c>
      <c r="M1199" s="53">
        <v>3.9555698000000001</v>
      </c>
      <c r="N1199" s="53">
        <v>3.8558987999999998</v>
      </c>
      <c r="O1199" s="53">
        <v>3.9372319999999998</v>
      </c>
      <c r="P1199" s="53">
        <v>4.3200247999999997</v>
      </c>
      <c r="Q1199" s="53">
        <v>4.4004583999999998</v>
      </c>
      <c r="R1199" s="53">
        <v>4.4850805999999999</v>
      </c>
      <c r="S1199" s="53">
        <v>4.4271786000000004</v>
      </c>
      <c r="T1199" s="53">
        <v>4.5493915999999999</v>
      </c>
      <c r="U1199" s="53">
        <v>4.4654141999999997</v>
      </c>
      <c r="V1199" s="53">
        <v>4.4445959999999998</v>
      </c>
      <c r="W1199" s="53">
        <v>4.3524728000000001</v>
      </c>
      <c r="X1199" s="53">
        <v>4.1504839999999996</v>
      </c>
      <c r="Y1199" s="53">
        <v>4.1276377999999996</v>
      </c>
      <c r="Z1199" s="53">
        <v>4.1544255999999997</v>
      </c>
      <c r="AA1199" s="53">
        <v>3.9164137999999999</v>
      </c>
      <c r="AB1199" s="53">
        <v>3.9393457999999999</v>
      </c>
      <c r="AC1199" s="53">
        <v>3.9195753999999998</v>
      </c>
      <c r="AD1199" s="53">
        <v>3.8037635999999999</v>
      </c>
      <c r="AE1199" s="53">
        <v>3.6709296</v>
      </c>
      <c r="AF1199" s="53">
        <v>3.7305606</v>
      </c>
      <c r="AG1199" s="53">
        <v>-1.048494</v>
      </c>
      <c r="AH1199" s="53">
        <v>-0.98407816000000004</v>
      </c>
      <c r="AI1199" s="53">
        <v>-1.0348554000000001</v>
      </c>
      <c r="AJ1199" s="53">
        <v>-1.0695866999999999</v>
      </c>
      <c r="AK1199" s="53">
        <v>-0.86342229999999998</v>
      </c>
      <c r="AL1199" s="53">
        <v>-0.94786302</v>
      </c>
      <c r="AM1199" s="53">
        <v>-0.89553853999999999</v>
      </c>
      <c r="AN1199" s="53">
        <v>-0.48292659999999998</v>
      </c>
      <c r="AO1199" s="53">
        <v>-0.47585433999999999</v>
      </c>
      <c r="AP1199" s="53">
        <v>-0.45517523999999998</v>
      </c>
      <c r="AQ1199" s="53">
        <v>-0.57025618</v>
      </c>
      <c r="AR1199" s="53">
        <v>-0.43938986000000002</v>
      </c>
      <c r="AS1199" s="53">
        <v>-0.50273860000000004</v>
      </c>
      <c r="AT1199" s="53">
        <v>-0.54008993999999999</v>
      </c>
      <c r="AU1199" s="53">
        <v>-0.59567482000000005</v>
      </c>
      <c r="AV1199" s="53">
        <v>-0.74961197999999996</v>
      </c>
      <c r="AW1199" s="53">
        <v>-0.67720276000000001</v>
      </c>
      <c r="AX1199" s="53">
        <v>-0.59404124000000003</v>
      </c>
      <c r="AY1199" s="53">
        <v>-0.89929554</v>
      </c>
      <c r="AZ1199" s="53">
        <v>-0.83888037999999998</v>
      </c>
      <c r="BA1199" s="53">
        <v>-0.85283041999999998</v>
      </c>
      <c r="BB1199" s="53">
        <v>-0.98019922000000004</v>
      </c>
      <c r="BC1199" s="53">
        <v>-1.1014501999999999</v>
      </c>
      <c r="BD1199" s="53">
        <v>-1.0119996</v>
      </c>
      <c r="BE1199" s="53">
        <v>-0.30747131999999999</v>
      </c>
      <c r="BF1199" s="53">
        <v>-0.25088094</v>
      </c>
      <c r="BG1199" s="53">
        <v>-0.29020940000000001</v>
      </c>
      <c r="BH1199" s="53">
        <v>-0.32267170000000001</v>
      </c>
      <c r="BI1199" s="53">
        <v>-0.12472660000000001</v>
      </c>
      <c r="BJ1199" s="53">
        <v>-0.20367979</v>
      </c>
      <c r="BK1199" s="53">
        <v>-0.17641902000000001</v>
      </c>
      <c r="BL1199" s="53">
        <v>0.21456127999999999</v>
      </c>
      <c r="BM1199" s="53">
        <v>0.22175949</v>
      </c>
      <c r="BN1199" s="53">
        <v>0.24371144</v>
      </c>
      <c r="BO1199" s="53">
        <v>0.13625534</v>
      </c>
      <c r="BP1199" s="53">
        <v>0.26837174000000003</v>
      </c>
      <c r="BQ1199" s="53">
        <v>0.22099406999999999</v>
      </c>
      <c r="BR1199" s="53">
        <v>0.18349227000000001</v>
      </c>
      <c r="BS1199" s="53">
        <v>0.13105998999999999</v>
      </c>
      <c r="BT1199" s="53">
        <v>-2.2252999999999998E-2</v>
      </c>
      <c r="BU1199" s="53">
        <v>3.7081019999999999E-2</v>
      </c>
      <c r="BV1199" s="53">
        <v>0.11325188999999999</v>
      </c>
      <c r="BW1199" s="53">
        <v>-0.17067461</v>
      </c>
      <c r="BX1199" s="53">
        <v>-0.11869078</v>
      </c>
      <c r="BY1199" s="53">
        <v>-0.13400923000000001</v>
      </c>
      <c r="BZ1199" s="53">
        <v>-0.25746902999999999</v>
      </c>
      <c r="CA1199" s="53">
        <v>-0.36125856000000001</v>
      </c>
      <c r="CB1199" s="53">
        <v>-0.28238210000000002</v>
      </c>
      <c r="CC1199" s="53">
        <v>0.20575867</v>
      </c>
      <c r="CD1199" s="53">
        <v>0.25692926999999999</v>
      </c>
      <c r="CE1199" s="53">
        <v>0.22552997999999999</v>
      </c>
      <c r="CF1199" s="53">
        <v>0.19463915000000001</v>
      </c>
      <c r="CG1199" s="53">
        <v>0.38689170000000001</v>
      </c>
      <c r="CH1199" s="53">
        <v>0.31173921999999998</v>
      </c>
      <c r="CI1199" s="53">
        <v>0.32164105999999998</v>
      </c>
      <c r="CJ1199" s="53">
        <v>0.69763927999999997</v>
      </c>
      <c r="CK1199" s="53">
        <v>0.70492474000000005</v>
      </c>
      <c r="CL1199" s="53">
        <v>0.72775820000000002</v>
      </c>
      <c r="CM1199" s="53">
        <v>0.62558314000000004</v>
      </c>
      <c r="CN1199" s="53">
        <v>0.75856533999999998</v>
      </c>
      <c r="CO1199" s="53">
        <v>0.72224906</v>
      </c>
      <c r="CP1199" s="53">
        <v>0.68464318000000002</v>
      </c>
      <c r="CQ1199" s="53">
        <v>0.63439427999999998</v>
      </c>
      <c r="CR1199" s="53">
        <v>0.48151349999999998</v>
      </c>
      <c r="CS1199" s="53">
        <v>0.53179178000000005</v>
      </c>
      <c r="CT1199" s="53">
        <v>0.60312096000000004</v>
      </c>
      <c r="CU1199" s="53">
        <v>0.33396609999999999</v>
      </c>
      <c r="CV1199" s="53">
        <v>0.38011038000000003</v>
      </c>
      <c r="CW1199" s="53">
        <v>0.36384425999999997</v>
      </c>
      <c r="CX1199" s="53">
        <v>0.24309173000000001</v>
      </c>
      <c r="CY1199" s="53">
        <v>0.15139579</v>
      </c>
      <c r="CZ1199" s="53">
        <v>0.22294899000000001</v>
      </c>
      <c r="DA1199" s="53">
        <v>0.71898865999999995</v>
      </c>
      <c r="DB1199" s="53">
        <v>0.76473955999999998</v>
      </c>
      <c r="DC1199" s="53">
        <v>0.74126935999999999</v>
      </c>
      <c r="DD1199" s="53">
        <v>0.71195019999999998</v>
      </c>
      <c r="DE1199" s="53">
        <v>0.89851007999999999</v>
      </c>
      <c r="DF1199" s="53">
        <v>0.82715828000000002</v>
      </c>
      <c r="DG1199" s="53">
        <v>0.81970096000000003</v>
      </c>
      <c r="DH1199" s="53">
        <v>1.1807171999999999</v>
      </c>
      <c r="DI1199" s="53">
        <v>1.1880898</v>
      </c>
      <c r="DJ1199" s="53">
        <v>1.2118049</v>
      </c>
      <c r="DK1199" s="53">
        <v>1.1149108999999999</v>
      </c>
      <c r="DL1199" s="53">
        <v>1.2487588999999999</v>
      </c>
      <c r="DM1199" s="53">
        <v>1.2235041</v>
      </c>
      <c r="DN1199" s="53">
        <v>1.185794</v>
      </c>
      <c r="DO1199" s="53">
        <v>1.1377288000000001</v>
      </c>
      <c r="DP1199" s="53">
        <v>0.98528013999999997</v>
      </c>
      <c r="DQ1199" s="53">
        <v>1.0265025999999999</v>
      </c>
      <c r="DR1199" s="53">
        <v>1.0929901</v>
      </c>
      <c r="DS1199" s="53">
        <v>0.83860685999999995</v>
      </c>
      <c r="DT1199" s="53">
        <v>0.87891127999999996</v>
      </c>
      <c r="DU1199" s="53">
        <v>0.86169772</v>
      </c>
      <c r="DV1199" s="53">
        <v>0.74365252000000004</v>
      </c>
      <c r="DW1199" s="53">
        <v>0.66405013999999996</v>
      </c>
      <c r="DX1199" s="53">
        <v>0.72828002000000003</v>
      </c>
      <c r="DY1199" s="53">
        <v>1.4600115</v>
      </c>
      <c r="DZ1199" s="53">
        <v>1.4979366999999999</v>
      </c>
      <c r="EA1199" s="53">
        <v>1.4859153</v>
      </c>
      <c r="EB1199" s="53">
        <v>1.4588649</v>
      </c>
      <c r="EC1199" s="53">
        <v>1.6372057</v>
      </c>
      <c r="ED1199" s="53">
        <v>1.5713414999999999</v>
      </c>
      <c r="EE1199" s="53">
        <v>1.5388207</v>
      </c>
      <c r="EF1199" s="53">
        <v>1.8782052</v>
      </c>
      <c r="EG1199" s="53">
        <v>1.8857036</v>
      </c>
      <c r="EH1199" s="53">
        <v>1.9106916</v>
      </c>
      <c r="EI1199" s="53">
        <v>1.8214224999999999</v>
      </c>
      <c r="EJ1199" s="53">
        <v>1.9565208000000001</v>
      </c>
      <c r="EK1199" s="53">
        <v>1.9472365</v>
      </c>
      <c r="EL1199" s="53">
        <v>1.909376</v>
      </c>
      <c r="EM1199" s="53">
        <v>1.8644636000000001</v>
      </c>
      <c r="EN1199" s="53">
        <v>1.7126391999999999</v>
      </c>
      <c r="EO1199" s="53">
        <v>1.7407866000000001</v>
      </c>
      <c r="EP1199" s="53">
        <v>1.8002832</v>
      </c>
      <c r="EQ1199" s="53">
        <v>1.5672280000000001</v>
      </c>
      <c r="ER1199" s="53">
        <v>1.5991009</v>
      </c>
      <c r="ES1199" s="53">
        <v>1.5805191999999999</v>
      </c>
      <c r="ET1199" s="53">
        <v>1.4663826</v>
      </c>
      <c r="EU1199" s="53">
        <v>1.4042418000000001</v>
      </c>
      <c r="EV1199" s="53">
        <v>1.4578975000000001</v>
      </c>
      <c r="EW1199" s="53">
        <v>76.388890000000004</v>
      </c>
      <c r="EX1199" s="53">
        <v>74.5</v>
      </c>
      <c r="EY1199" s="53">
        <v>73</v>
      </c>
      <c r="EZ1199" s="53">
        <v>71.666659999999993</v>
      </c>
      <c r="FA1199" s="53">
        <v>70.333340000000007</v>
      </c>
      <c r="FB1199" s="53">
        <v>69</v>
      </c>
      <c r="FC1199" s="53">
        <v>67.722219999999993</v>
      </c>
      <c r="FD1199" s="53">
        <v>68.388890000000004</v>
      </c>
      <c r="FE1199" s="53">
        <v>71.611109999999996</v>
      </c>
      <c r="FF1199" s="53">
        <v>75.05556</v>
      </c>
      <c r="FG1199" s="53">
        <v>78.5</v>
      </c>
      <c r="FH1199" s="53">
        <v>82.277780000000007</v>
      </c>
      <c r="FI1199" s="53">
        <v>85.777780000000007</v>
      </c>
      <c r="FJ1199" s="53">
        <v>88.44444</v>
      </c>
      <c r="FK1199" s="53">
        <v>90.5</v>
      </c>
      <c r="FL1199" s="53">
        <v>92</v>
      </c>
      <c r="FM1199" s="53">
        <v>92.55556</v>
      </c>
      <c r="FN1199" s="53">
        <v>92.55556</v>
      </c>
      <c r="FO1199" s="53">
        <v>91.222219999999993</v>
      </c>
      <c r="FP1199" s="53">
        <v>88.777780000000007</v>
      </c>
      <c r="FQ1199" s="53">
        <v>86.166659999999993</v>
      </c>
      <c r="FR1199" s="53">
        <v>83.277780000000007</v>
      </c>
      <c r="FS1199" s="53">
        <v>80.777780000000007</v>
      </c>
      <c r="FT1199" s="53">
        <v>78.277780000000007</v>
      </c>
      <c r="FU1199" s="53">
        <v>47</v>
      </c>
      <c r="FV1199" s="53">
        <v>6550.61</v>
      </c>
      <c r="FW1199" s="53">
        <v>367.35640000000001</v>
      </c>
      <c r="FX1199" s="53">
        <v>1</v>
      </c>
    </row>
    <row r="1200" spans="1:180" x14ac:dyDescent="0.3">
      <c r="A1200" t="s">
        <v>174</v>
      </c>
      <c r="B1200" t="s">
        <v>254</v>
      </c>
      <c r="C1200" t="s">
        <v>0</v>
      </c>
      <c r="D1200" t="s">
        <v>227</v>
      </c>
      <c r="E1200" t="s">
        <v>187</v>
      </c>
      <c r="F1200" t="s">
        <v>232</v>
      </c>
      <c r="G1200" t="s">
        <v>244</v>
      </c>
      <c r="H1200" s="53">
        <v>26</v>
      </c>
      <c r="I1200" s="53">
        <v>5.0112424999999998</v>
      </c>
      <c r="J1200" s="53">
        <v>4.9594870000000002</v>
      </c>
      <c r="K1200" s="53">
        <v>4.8689654000000004</v>
      </c>
      <c r="L1200" s="53">
        <v>4.8406332000000001</v>
      </c>
      <c r="M1200" s="53">
        <v>4.7168134000000004</v>
      </c>
      <c r="N1200" s="53">
        <v>4.7642971999999997</v>
      </c>
      <c r="O1200" s="53">
        <v>4.9368020000000001</v>
      </c>
      <c r="P1200" s="53">
        <v>5.2755273999999996</v>
      </c>
      <c r="Q1200" s="53">
        <v>5.3349295999999997</v>
      </c>
      <c r="R1200" s="53">
        <v>5.2998452</v>
      </c>
      <c r="S1200" s="53">
        <v>5.2246921999999998</v>
      </c>
      <c r="T1200" s="53">
        <v>5.2267929999999998</v>
      </c>
      <c r="U1200" s="53">
        <v>5.3919476</v>
      </c>
      <c r="V1200" s="53">
        <v>5.5096781999999997</v>
      </c>
      <c r="W1200" s="53">
        <v>5.4405467999999999</v>
      </c>
      <c r="X1200" s="53">
        <v>5.3710357999999996</v>
      </c>
      <c r="Y1200" s="53">
        <v>5.2901731999999999</v>
      </c>
      <c r="Z1200" s="53">
        <v>5.2645866000000003</v>
      </c>
      <c r="AA1200" s="53">
        <v>5.1677781999999999</v>
      </c>
      <c r="AB1200" s="53">
        <v>5.1890929999999997</v>
      </c>
      <c r="AC1200" s="53">
        <v>5.2985503999999999</v>
      </c>
      <c r="AD1200" s="53">
        <v>5.2673373999999997</v>
      </c>
      <c r="AE1200" s="53">
        <v>5.0737804000000004</v>
      </c>
      <c r="AF1200" s="53">
        <v>5.0663340000000003</v>
      </c>
      <c r="AG1200" s="53">
        <v>-1.0991983000000001</v>
      </c>
      <c r="AH1200" s="53">
        <v>-1.1129651</v>
      </c>
      <c r="AI1200" s="53">
        <v>-1.1804356</v>
      </c>
      <c r="AJ1200" s="53">
        <v>-1.1833377</v>
      </c>
      <c r="AK1200" s="53">
        <v>-1.3229078000000001</v>
      </c>
      <c r="AL1200" s="53">
        <v>-1.3038249</v>
      </c>
      <c r="AM1200" s="53">
        <v>-1.1460036</v>
      </c>
      <c r="AN1200" s="53">
        <v>-0.9414093</v>
      </c>
      <c r="AO1200" s="53">
        <v>-0.99113534000000003</v>
      </c>
      <c r="AP1200" s="53">
        <v>-1.0925701999999999</v>
      </c>
      <c r="AQ1200" s="53">
        <v>-1.1947512</v>
      </c>
      <c r="AR1200" s="53">
        <v>-1.2586942999999999</v>
      </c>
      <c r="AS1200" s="53">
        <v>-1.1169844</v>
      </c>
      <c r="AT1200" s="53">
        <v>-0.98513271999999996</v>
      </c>
      <c r="AU1200" s="53">
        <v>-1.0520463</v>
      </c>
      <c r="AV1200" s="53">
        <v>-1.0359092000000001</v>
      </c>
      <c r="AW1200" s="53">
        <v>-1.1347868999999999</v>
      </c>
      <c r="AX1200" s="53">
        <v>-1.1725862</v>
      </c>
      <c r="AY1200" s="53">
        <v>-1.2042877999999999</v>
      </c>
      <c r="AZ1200" s="53">
        <v>-1.1509475</v>
      </c>
      <c r="BA1200" s="53">
        <v>-1.0253118000000001</v>
      </c>
      <c r="BB1200" s="53">
        <v>-1.0160212</v>
      </c>
      <c r="BC1200" s="53">
        <v>-1.1822060000000001</v>
      </c>
      <c r="BD1200" s="53">
        <v>-1.1803292999999999</v>
      </c>
      <c r="BE1200" s="53">
        <v>-0.46096232999999998</v>
      </c>
      <c r="BF1200" s="53">
        <v>-0.47186958000000001</v>
      </c>
      <c r="BG1200" s="53">
        <v>-0.53828553999999995</v>
      </c>
      <c r="BH1200" s="53">
        <v>-0.54096328000000005</v>
      </c>
      <c r="BI1200" s="53">
        <v>-0.66987752</v>
      </c>
      <c r="BJ1200" s="53">
        <v>-0.64034307999999995</v>
      </c>
      <c r="BK1200" s="53">
        <v>-0.48673430000000001</v>
      </c>
      <c r="BL1200" s="53">
        <v>-0.28347254</v>
      </c>
      <c r="BM1200" s="53">
        <v>-0.34162907999999997</v>
      </c>
      <c r="BN1200" s="53">
        <v>-0.44647199999999998</v>
      </c>
      <c r="BO1200" s="53">
        <v>-0.53950467999999996</v>
      </c>
      <c r="BP1200" s="53">
        <v>-0.56768582000000001</v>
      </c>
      <c r="BQ1200" s="53">
        <v>-0.42699305999999998</v>
      </c>
      <c r="BR1200" s="53">
        <v>-0.30318521999999998</v>
      </c>
      <c r="BS1200" s="53">
        <v>-0.35501596000000002</v>
      </c>
      <c r="BT1200" s="53">
        <v>-0.37048128000000002</v>
      </c>
      <c r="BU1200" s="53">
        <v>-0.46013863999999999</v>
      </c>
      <c r="BV1200" s="53">
        <v>-0.49778897999999999</v>
      </c>
      <c r="BW1200" s="53">
        <v>-0.54555721999999995</v>
      </c>
      <c r="BX1200" s="53">
        <v>-0.49165947999999998</v>
      </c>
      <c r="BY1200" s="53">
        <v>-0.37162008000000002</v>
      </c>
      <c r="BZ1200" s="53">
        <v>-0.37984284000000001</v>
      </c>
      <c r="CA1200" s="53">
        <v>-0.54120924000000004</v>
      </c>
      <c r="CB1200" s="53">
        <v>-0.53275976000000003</v>
      </c>
      <c r="CC1200" s="53">
        <v>-1.8922049999999999E-2</v>
      </c>
      <c r="CD1200" s="53">
        <v>-2.784857E-2</v>
      </c>
      <c r="CE1200" s="53">
        <v>-9.3534510000000001E-2</v>
      </c>
      <c r="CF1200" s="53">
        <v>-9.6056639999999999E-2</v>
      </c>
      <c r="CG1200" s="53">
        <v>-0.21759106</v>
      </c>
      <c r="CH1200" s="53">
        <v>-0.18081778000000001</v>
      </c>
      <c r="CI1200" s="53">
        <v>-3.0126360000000001E-2</v>
      </c>
      <c r="CJ1200" s="53">
        <v>0.17221246000000001</v>
      </c>
      <c r="CK1200" s="53">
        <v>0.10821715</v>
      </c>
      <c r="CL1200" s="53">
        <v>1.01369E-3</v>
      </c>
      <c r="CM1200" s="53">
        <v>-8.5682739999999993E-2</v>
      </c>
      <c r="CN1200" s="53">
        <v>-8.9095629999999995E-2</v>
      </c>
      <c r="CO1200" s="53">
        <v>5.089279E-2</v>
      </c>
      <c r="CP1200" s="53">
        <v>0.16912958</v>
      </c>
      <c r="CQ1200" s="53">
        <v>0.12774492000000001</v>
      </c>
      <c r="CR1200" s="53">
        <v>9.0391760000000002E-2</v>
      </c>
      <c r="CS1200" s="53">
        <v>7.1209400000000001E-3</v>
      </c>
      <c r="CT1200" s="53">
        <v>-3.0426580000000002E-2</v>
      </c>
      <c r="CU1200" s="53">
        <v>-8.9322559999999995E-2</v>
      </c>
      <c r="CV1200" s="53">
        <v>-3.5038380000000001E-2</v>
      </c>
      <c r="CW1200" s="53">
        <v>8.1124730000000006E-2</v>
      </c>
      <c r="CX1200" s="53">
        <v>6.0772319999999998E-2</v>
      </c>
      <c r="CY1200" s="53">
        <v>-9.7257029999999994E-2</v>
      </c>
      <c r="CZ1200" s="53">
        <v>-8.4254999999999997E-2</v>
      </c>
      <c r="DA1200" s="53">
        <v>0.4231183</v>
      </c>
      <c r="DB1200" s="53">
        <v>0.41617238000000001</v>
      </c>
      <c r="DC1200" s="53">
        <v>0.35121658</v>
      </c>
      <c r="DD1200" s="53">
        <v>0.34885006000000002</v>
      </c>
      <c r="DE1200" s="53">
        <v>0.23469555</v>
      </c>
      <c r="DF1200" s="53">
        <v>0.27870751999999999</v>
      </c>
      <c r="DG1200" s="53">
        <v>0.42648164</v>
      </c>
      <c r="DH1200" s="53">
        <v>0.62789740000000005</v>
      </c>
      <c r="DI1200" s="53">
        <v>0.55806321999999997</v>
      </c>
      <c r="DJ1200" s="53">
        <v>0.44849948000000001</v>
      </c>
      <c r="DK1200" s="53">
        <v>0.3681392</v>
      </c>
      <c r="DL1200" s="53">
        <v>0.38949455999999999</v>
      </c>
      <c r="DM1200" s="53">
        <v>0.52877863999999997</v>
      </c>
      <c r="DN1200" s="53">
        <v>0.64144444</v>
      </c>
      <c r="DO1200" s="53">
        <v>0.61050599999999999</v>
      </c>
      <c r="DP1200" s="53">
        <v>0.55126500000000001</v>
      </c>
      <c r="DQ1200" s="53">
        <v>0.47438039999999998</v>
      </c>
      <c r="DR1200" s="53">
        <v>0.43693598</v>
      </c>
      <c r="DS1200" s="53">
        <v>0.36691200000000002</v>
      </c>
      <c r="DT1200" s="53">
        <v>0.42158245999999999</v>
      </c>
      <c r="DU1200" s="53">
        <v>0.53386944000000003</v>
      </c>
      <c r="DV1200" s="53">
        <v>0.50138738000000005</v>
      </c>
      <c r="DW1200" s="53">
        <v>0.34669517999999999</v>
      </c>
      <c r="DX1200" s="53">
        <v>0.36424960000000001</v>
      </c>
      <c r="DY1200" s="53">
        <v>1.0613539999999999</v>
      </c>
      <c r="DZ1200" s="53">
        <v>1.0572679</v>
      </c>
      <c r="EA1200" s="53">
        <v>0.99336665999999996</v>
      </c>
      <c r="EB1200" s="53">
        <v>0.99122452000000005</v>
      </c>
      <c r="EC1200" s="53">
        <v>0.88772554000000004</v>
      </c>
      <c r="ED1200" s="53">
        <v>0.94218904000000003</v>
      </c>
      <c r="EE1200" s="53">
        <v>1.0857509000000001</v>
      </c>
      <c r="EF1200" s="53">
        <v>1.2858342</v>
      </c>
      <c r="EG1200" s="53">
        <v>1.2075697000000001</v>
      </c>
      <c r="EH1200" s="53">
        <v>1.0945977</v>
      </c>
      <c r="EI1200" s="53">
        <v>1.0233857</v>
      </c>
      <c r="EJ1200" s="53">
        <v>1.0805031</v>
      </c>
      <c r="EK1200" s="53">
        <v>1.2187699999999999</v>
      </c>
      <c r="EL1200" s="53">
        <v>1.3233919000000001</v>
      </c>
      <c r="EM1200" s="53">
        <v>1.3075361000000001</v>
      </c>
      <c r="EN1200" s="53">
        <v>1.2166926</v>
      </c>
      <c r="EO1200" s="53">
        <v>1.1490289</v>
      </c>
      <c r="EP1200" s="53">
        <v>1.1117332</v>
      </c>
      <c r="EQ1200" s="53">
        <v>1.0256425</v>
      </c>
      <c r="ER1200" s="53">
        <v>1.0808707</v>
      </c>
      <c r="ES1200" s="53">
        <v>1.1875612</v>
      </c>
      <c r="ET1200" s="53">
        <v>1.1375658</v>
      </c>
      <c r="EU1200" s="53">
        <v>0.98769189999999996</v>
      </c>
      <c r="EV1200" s="53">
        <v>1.0118194</v>
      </c>
      <c r="EW1200" s="53">
        <v>79.977270000000004</v>
      </c>
      <c r="EX1200" s="53">
        <v>77.909090000000006</v>
      </c>
      <c r="EY1200" s="53">
        <v>76.022729999999996</v>
      </c>
      <c r="EZ1200" s="53">
        <v>74.204539999999994</v>
      </c>
      <c r="FA1200" s="53">
        <v>72.659090000000006</v>
      </c>
      <c r="FB1200" s="53">
        <v>71.272729999999996</v>
      </c>
      <c r="FC1200" s="53">
        <v>71.181820000000002</v>
      </c>
      <c r="FD1200" s="53">
        <v>73.545460000000006</v>
      </c>
      <c r="FE1200" s="53">
        <v>76.340909999999994</v>
      </c>
      <c r="FF1200" s="53">
        <v>78.931820000000002</v>
      </c>
      <c r="FG1200" s="53">
        <v>81.75</v>
      </c>
      <c r="FH1200" s="53">
        <v>84.590909999999994</v>
      </c>
      <c r="FI1200" s="53">
        <v>87.204539999999994</v>
      </c>
      <c r="FJ1200" s="53">
        <v>89.659090000000006</v>
      </c>
      <c r="FK1200" s="53">
        <v>91.931820000000002</v>
      </c>
      <c r="FL1200" s="53">
        <v>93.659090000000006</v>
      </c>
      <c r="FM1200" s="53">
        <v>94.659090000000006</v>
      </c>
      <c r="FN1200" s="53">
        <v>95.136359999999996</v>
      </c>
      <c r="FO1200" s="53">
        <v>94.75</v>
      </c>
      <c r="FP1200" s="53">
        <v>93.204539999999994</v>
      </c>
      <c r="FQ1200" s="53">
        <v>90.295460000000006</v>
      </c>
      <c r="FR1200" s="53">
        <v>87.25</v>
      </c>
      <c r="FS1200" s="53">
        <v>84.590909999999994</v>
      </c>
      <c r="FT1200" s="53">
        <v>82.136359999999996</v>
      </c>
      <c r="FU1200" s="53">
        <v>47</v>
      </c>
      <c r="FV1200" s="53">
        <v>9229.9629999999997</v>
      </c>
      <c r="FW1200" s="53">
        <v>399.13529999999997</v>
      </c>
      <c r="FX1200" s="53">
        <v>1</v>
      </c>
    </row>
    <row r="1201" spans="1:180" x14ac:dyDescent="0.3">
      <c r="A1201" t="s">
        <v>174</v>
      </c>
      <c r="B1201" t="s">
        <v>254</v>
      </c>
      <c r="C1201" t="s">
        <v>0</v>
      </c>
      <c r="D1201" t="s">
        <v>248</v>
      </c>
      <c r="E1201" t="s">
        <v>188</v>
      </c>
      <c r="F1201" t="s">
        <v>232</v>
      </c>
      <c r="G1201" t="s">
        <v>244</v>
      </c>
      <c r="H1201" s="53">
        <v>26</v>
      </c>
      <c r="I1201" s="53">
        <v>5.7630350999999997</v>
      </c>
      <c r="J1201" s="53">
        <v>5.7655909999999997</v>
      </c>
      <c r="K1201" s="53">
        <v>5.8100744000000004</v>
      </c>
      <c r="L1201" s="53">
        <v>5.7330389999999998</v>
      </c>
      <c r="M1201" s="53">
        <v>5.6953572000000001</v>
      </c>
      <c r="N1201" s="53">
        <v>5.8330532000000002</v>
      </c>
      <c r="O1201" s="53">
        <v>5.8618872</v>
      </c>
      <c r="P1201" s="53">
        <v>5.9167731999999997</v>
      </c>
      <c r="Q1201" s="53">
        <v>5.9874568000000004</v>
      </c>
      <c r="R1201" s="53">
        <v>6.0476494000000001</v>
      </c>
      <c r="S1201" s="53">
        <v>6.0568352000000001</v>
      </c>
      <c r="T1201" s="53">
        <v>6.0541390000000002</v>
      </c>
      <c r="U1201" s="53">
        <v>5.8919822000000002</v>
      </c>
      <c r="V1201" s="53">
        <v>5.8018896</v>
      </c>
      <c r="W1201" s="53">
        <v>5.8168344000000003</v>
      </c>
      <c r="X1201" s="53">
        <v>5.6892082000000004</v>
      </c>
      <c r="Y1201" s="53">
        <v>5.7889156000000002</v>
      </c>
      <c r="Z1201" s="53">
        <v>5.7955534000000002</v>
      </c>
      <c r="AA1201" s="53">
        <v>5.7194669999999999</v>
      </c>
      <c r="AB1201" s="53">
        <v>5.7166122000000001</v>
      </c>
      <c r="AC1201" s="53">
        <v>5.6896475999999998</v>
      </c>
      <c r="AD1201" s="53">
        <v>5.6357495999999996</v>
      </c>
      <c r="AE1201" s="53">
        <v>5.6500937999999996</v>
      </c>
      <c r="AF1201" s="53">
        <v>5.6065931999999998</v>
      </c>
      <c r="AG1201" s="53">
        <v>-0.16118245</v>
      </c>
      <c r="AH1201" s="53">
        <v>-0.10713528999999999</v>
      </c>
      <c r="AI1201" s="53">
        <v>-5.969033E-2</v>
      </c>
      <c r="AJ1201" s="53">
        <v>-0.10180908</v>
      </c>
      <c r="AK1201" s="53">
        <v>-0.13779584</v>
      </c>
      <c r="AL1201" s="53">
        <v>-2.6192090000000001E-2</v>
      </c>
      <c r="AM1201" s="53">
        <v>1.993669E-2</v>
      </c>
      <c r="AN1201" s="53">
        <v>5.138305E-2</v>
      </c>
      <c r="AO1201" s="53">
        <v>5.273473E-2</v>
      </c>
      <c r="AP1201" s="53">
        <v>6.3409090000000001E-2</v>
      </c>
      <c r="AQ1201" s="53">
        <v>7.4162870000000006E-2</v>
      </c>
      <c r="AR1201" s="53">
        <v>5.8395610000000001E-2</v>
      </c>
      <c r="AS1201" s="53">
        <v>-0.10178009</v>
      </c>
      <c r="AT1201" s="53">
        <v>-0.19562098</v>
      </c>
      <c r="AU1201" s="53">
        <v>-0.14995971</v>
      </c>
      <c r="AV1201" s="53">
        <v>-0.22756762999999999</v>
      </c>
      <c r="AW1201" s="53">
        <v>-9.6275689999999997E-2</v>
      </c>
      <c r="AX1201" s="53">
        <v>-3.6340980000000002E-2</v>
      </c>
      <c r="AY1201" s="53">
        <v>-8.8031090000000006E-2</v>
      </c>
      <c r="AZ1201" s="53">
        <v>-7.4812500000000004E-2</v>
      </c>
      <c r="BA1201" s="53">
        <v>-8.8660230000000007E-2</v>
      </c>
      <c r="BB1201" s="53">
        <v>-0.15579585000000001</v>
      </c>
      <c r="BC1201" s="53">
        <v>-8.3639920000000006E-2</v>
      </c>
      <c r="BD1201" s="53">
        <v>-9.2231930000000004E-2</v>
      </c>
      <c r="BE1201" s="53">
        <v>0.49805546000000001</v>
      </c>
      <c r="BF1201" s="53">
        <v>0.55288115999999998</v>
      </c>
      <c r="BG1201" s="53">
        <v>0.60729005999999996</v>
      </c>
      <c r="BH1201" s="53">
        <v>0.56671289999999996</v>
      </c>
      <c r="BI1201" s="53">
        <v>0.53309801999999995</v>
      </c>
      <c r="BJ1201" s="53">
        <v>0.6491654</v>
      </c>
      <c r="BK1201" s="53">
        <v>0.68586855999999996</v>
      </c>
      <c r="BL1201" s="53">
        <v>0.71096557999999999</v>
      </c>
      <c r="BM1201" s="53">
        <v>0.70811000000000002</v>
      </c>
      <c r="BN1201" s="53">
        <v>0.71880016000000002</v>
      </c>
      <c r="BO1201" s="53">
        <v>0.73229728000000005</v>
      </c>
      <c r="BP1201" s="53">
        <v>0.72517821999999998</v>
      </c>
      <c r="BQ1201" s="53">
        <v>0.56728853999999995</v>
      </c>
      <c r="BR1201" s="53">
        <v>0.47462532000000002</v>
      </c>
      <c r="BS1201" s="53">
        <v>0.50782342000000003</v>
      </c>
      <c r="BT1201" s="53">
        <v>0.42022500000000002</v>
      </c>
      <c r="BU1201" s="53">
        <v>0.53783574000000001</v>
      </c>
      <c r="BV1201" s="53">
        <v>0.60414796000000004</v>
      </c>
      <c r="BW1201" s="53">
        <v>0.55248803999999996</v>
      </c>
      <c r="BX1201" s="53">
        <v>0.56311215999999997</v>
      </c>
      <c r="BY1201" s="53">
        <v>0.54168373999999997</v>
      </c>
      <c r="BZ1201" s="53">
        <v>0.47303958000000002</v>
      </c>
      <c r="CA1201" s="53">
        <v>0.55078581999999998</v>
      </c>
      <c r="CB1201" s="53">
        <v>0.54755193999999996</v>
      </c>
      <c r="CC1201" s="53">
        <v>0.95464148000000004</v>
      </c>
      <c r="CD1201" s="53">
        <v>1.0100064</v>
      </c>
      <c r="CE1201" s="53">
        <v>1.0692387999999999</v>
      </c>
      <c r="CF1201" s="53">
        <v>1.0297292</v>
      </c>
      <c r="CG1201" s="53">
        <v>0.99775727999999997</v>
      </c>
      <c r="CH1201" s="53">
        <v>1.1169157999999999</v>
      </c>
      <c r="CI1201" s="53">
        <v>1.1470909</v>
      </c>
      <c r="CJ1201" s="53">
        <v>1.1677905</v>
      </c>
      <c r="CK1201" s="53">
        <v>1.1620208999999999</v>
      </c>
      <c r="CL1201" s="53">
        <v>1.1727219</v>
      </c>
      <c r="CM1201" s="53">
        <v>1.1881191</v>
      </c>
      <c r="CN1201" s="53">
        <v>1.1869897</v>
      </c>
      <c r="CO1201" s="53">
        <v>1.0306834</v>
      </c>
      <c r="CP1201" s="53">
        <v>0.93883581999999999</v>
      </c>
      <c r="CQ1201" s="53">
        <v>0.96340218</v>
      </c>
      <c r="CR1201" s="53">
        <v>0.86888412000000004</v>
      </c>
      <c r="CS1201" s="53">
        <v>0.97701941999999997</v>
      </c>
      <c r="CT1201" s="53">
        <v>1.0477485</v>
      </c>
      <c r="CU1201" s="53">
        <v>0.99610966000000001</v>
      </c>
      <c r="CV1201" s="53">
        <v>1.0049368999999999</v>
      </c>
      <c r="CW1201" s="53">
        <v>0.97825832000000001</v>
      </c>
      <c r="CX1201" s="53">
        <v>0.90856921999999996</v>
      </c>
      <c r="CY1201" s="53">
        <v>0.99018711999999998</v>
      </c>
      <c r="CZ1201" s="53">
        <v>0.99066447999999996</v>
      </c>
      <c r="DA1201" s="53">
        <v>1.4112277</v>
      </c>
      <c r="DB1201" s="53">
        <v>1.4671316000000001</v>
      </c>
      <c r="DC1201" s="53">
        <v>1.5311873</v>
      </c>
      <c r="DD1201" s="53">
        <v>1.4927455000000001</v>
      </c>
      <c r="DE1201" s="53">
        <v>1.4624162999999999</v>
      </c>
      <c r="DF1201" s="53">
        <v>1.5846662</v>
      </c>
      <c r="DG1201" s="53">
        <v>1.6083132</v>
      </c>
      <c r="DH1201" s="53">
        <v>1.6246155</v>
      </c>
      <c r="DI1201" s="53">
        <v>1.6159317</v>
      </c>
      <c r="DJ1201" s="53">
        <v>1.626644</v>
      </c>
      <c r="DK1201" s="53">
        <v>1.6439410000000001</v>
      </c>
      <c r="DL1201" s="53">
        <v>1.6488012000000001</v>
      </c>
      <c r="DM1201" s="53">
        <v>1.4940785999999999</v>
      </c>
      <c r="DN1201" s="53">
        <v>1.4030465999999999</v>
      </c>
      <c r="DO1201" s="53">
        <v>1.4189807000000001</v>
      </c>
      <c r="DP1201" s="53">
        <v>1.3175432</v>
      </c>
      <c r="DQ1201" s="53">
        <v>1.4162030999999999</v>
      </c>
      <c r="DR1201" s="53">
        <v>1.4913491000000001</v>
      </c>
      <c r="DS1201" s="53">
        <v>1.4397313</v>
      </c>
      <c r="DT1201" s="53">
        <v>1.4467616999999999</v>
      </c>
      <c r="DU1201" s="53">
        <v>1.4148326</v>
      </c>
      <c r="DV1201" s="53">
        <v>1.3440985999999999</v>
      </c>
      <c r="DW1201" s="53">
        <v>1.4295884000000001</v>
      </c>
      <c r="DX1201" s="53">
        <v>1.4337770000000001</v>
      </c>
      <c r="DY1201" s="53">
        <v>2.0704655999999999</v>
      </c>
      <c r="DZ1201" s="53">
        <v>2.1271480999999999</v>
      </c>
      <c r="EA1201" s="53">
        <v>2.1981676999999999</v>
      </c>
      <c r="EB1201" s="53">
        <v>2.1612673999999998</v>
      </c>
      <c r="EC1201" s="53">
        <v>2.1333104000000001</v>
      </c>
      <c r="ED1201" s="53">
        <v>2.2600237000000001</v>
      </c>
      <c r="EE1201" s="53">
        <v>2.2742452000000002</v>
      </c>
      <c r="EF1201" s="53">
        <v>2.2841982999999999</v>
      </c>
      <c r="EG1201" s="53">
        <v>2.2713070000000002</v>
      </c>
      <c r="EH1201" s="53">
        <v>2.2820350999999999</v>
      </c>
      <c r="EI1201" s="53">
        <v>2.3020756000000002</v>
      </c>
      <c r="EJ1201" s="53">
        <v>2.3155836999999999</v>
      </c>
      <c r="EK1201" s="53">
        <v>2.1631472</v>
      </c>
      <c r="EL1201" s="53">
        <v>2.0732927999999999</v>
      </c>
      <c r="EM1201" s="53">
        <v>2.0767638000000002</v>
      </c>
      <c r="EN1201" s="53">
        <v>1.9653358000000001</v>
      </c>
      <c r="EO1201" s="53">
        <v>2.0503144999999998</v>
      </c>
      <c r="EP1201" s="53">
        <v>2.1318380000000001</v>
      </c>
      <c r="EQ1201" s="53">
        <v>2.0802504000000002</v>
      </c>
      <c r="ER1201" s="53">
        <v>2.0846865000000001</v>
      </c>
      <c r="ES1201" s="53">
        <v>2.0451766</v>
      </c>
      <c r="ET1201" s="53">
        <v>1.9729341</v>
      </c>
      <c r="EU1201" s="53">
        <v>2.0640139</v>
      </c>
      <c r="EV1201" s="53">
        <v>2.0735608000000001</v>
      </c>
      <c r="EW1201" s="53">
        <v>87.3</v>
      </c>
      <c r="EX1201" s="53">
        <v>85.3</v>
      </c>
      <c r="EY1201" s="53">
        <v>83.75</v>
      </c>
      <c r="EZ1201" s="53">
        <v>82</v>
      </c>
      <c r="FA1201" s="53">
        <v>80.400000000000006</v>
      </c>
      <c r="FB1201" s="53">
        <v>79</v>
      </c>
      <c r="FC1201" s="53">
        <v>78.7</v>
      </c>
      <c r="FD1201" s="53">
        <v>81.05</v>
      </c>
      <c r="FE1201" s="53">
        <v>84.5</v>
      </c>
      <c r="FF1201" s="53">
        <v>87.7</v>
      </c>
      <c r="FG1201" s="53">
        <v>90.85</v>
      </c>
      <c r="FH1201" s="53">
        <v>93.65</v>
      </c>
      <c r="FI1201" s="53">
        <v>96.5</v>
      </c>
      <c r="FJ1201" s="53">
        <v>98.8</v>
      </c>
      <c r="FK1201" s="53">
        <v>101.15</v>
      </c>
      <c r="FL1201" s="53">
        <v>102.85</v>
      </c>
      <c r="FM1201" s="53">
        <v>103.85</v>
      </c>
      <c r="FN1201" s="53">
        <v>103.9</v>
      </c>
      <c r="FO1201" s="53">
        <v>103.6</v>
      </c>
      <c r="FP1201" s="53">
        <v>102.05</v>
      </c>
      <c r="FQ1201" s="53">
        <v>98.9</v>
      </c>
      <c r="FR1201" s="53">
        <v>95.7</v>
      </c>
      <c r="FS1201" s="53">
        <v>92.4</v>
      </c>
      <c r="FT1201" s="53">
        <v>89.8</v>
      </c>
      <c r="FU1201" s="53">
        <v>47</v>
      </c>
      <c r="FV1201" s="53">
        <v>9097.8130000000001</v>
      </c>
      <c r="FW1201" s="53">
        <v>370.59840000000003</v>
      </c>
      <c r="FX1201" s="53">
        <v>1</v>
      </c>
    </row>
    <row r="1202" spans="1:180" x14ac:dyDescent="0.3">
      <c r="A1202" t="s">
        <v>174</v>
      </c>
      <c r="B1202" t="s">
        <v>254</v>
      </c>
      <c r="C1202" t="s">
        <v>0</v>
      </c>
      <c r="D1202" t="s">
        <v>227</v>
      </c>
      <c r="E1202" t="s">
        <v>188</v>
      </c>
      <c r="F1202" t="s">
        <v>234</v>
      </c>
      <c r="G1202" t="s">
        <v>244</v>
      </c>
      <c r="H1202" s="53">
        <v>87</v>
      </c>
      <c r="I1202" s="53">
        <v>0</v>
      </c>
      <c r="J1202" s="53">
        <v>0</v>
      </c>
      <c r="K1202" s="53">
        <v>0</v>
      </c>
      <c r="L1202" s="53">
        <v>0</v>
      </c>
      <c r="M1202" s="53">
        <v>0</v>
      </c>
      <c r="N1202" s="53">
        <v>0</v>
      </c>
      <c r="O1202" s="53">
        <v>0</v>
      </c>
      <c r="P1202" s="53">
        <v>0</v>
      </c>
      <c r="Q1202" s="53">
        <v>0</v>
      </c>
      <c r="R1202" s="53">
        <v>0</v>
      </c>
      <c r="S1202" s="53">
        <v>0</v>
      </c>
      <c r="T1202" s="53">
        <v>0</v>
      </c>
      <c r="U1202" s="53">
        <v>0</v>
      </c>
      <c r="V1202" s="53">
        <v>0</v>
      </c>
      <c r="W1202" s="53">
        <v>0</v>
      </c>
      <c r="X1202" s="53">
        <v>0</v>
      </c>
      <c r="Y1202" s="53">
        <v>0</v>
      </c>
      <c r="Z1202" s="53">
        <v>0</v>
      </c>
      <c r="AA1202" s="53">
        <v>0</v>
      </c>
      <c r="AB1202" s="53">
        <v>0</v>
      </c>
      <c r="AC1202" s="53">
        <v>0</v>
      </c>
      <c r="AD1202" s="53">
        <v>0</v>
      </c>
      <c r="AE1202" s="53">
        <v>0</v>
      </c>
      <c r="AF1202" s="53">
        <v>0</v>
      </c>
      <c r="AG1202" s="53">
        <v>0</v>
      </c>
      <c r="AH1202" s="53">
        <v>0</v>
      </c>
      <c r="AI1202" s="53">
        <v>0</v>
      </c>
      <c r="AJ1202" s="53">
        <v>0</v>
      </c>
      <c r="AK1202" s="53">
        <v>0</v>
      </c>
      <c r="AL1202" s="53">
        <v>0</v>
      </c>
      <c r="AM1202" s="53">
        <v>0</v>
      </c>
      <c r="AN1202" s="53">
        <v>0</v>
      </c>
      <c r="AO1202" s="53">
        <v>0</v>
      </c>
      <c r="AP1202" s="53">
        <v>0</v>
      </c>
      <c r="AQ1202" s="53">
        <v>0</v>
      </c>
      <c r="AR1202" s="53">
        <v>0</v>
      </c>
      <c r="AS1202" s="53">
        <v>0</v>
      </c>
      <c r="AT1202" s="53">
        <v>0</v>
      </c>
      <c r="AU1202" s="53">
        <v>0</v>
      </c>
      <c r="AV1202" s="53">
        <v>0</v>
      </c>
      <c r="AW1202" s="53">
        <v>0</v>
      </c>
      <c r="AX1202" s="53">
        <v>0</v>
      </c>
      <c r="AY1202" s="53">
        <v>0</v>
      </c>
      <c r="AZ1202" s="53">
        <v>0</v>
      </c>
      <c r="BA1202" s="53">
        <v>0</v>
      </c>
      <c r="BB1202" s="53">
        <v>0</v>
      </c>
      <c r="BC1202" s="53">
        <v>0</v>
      </c>
      <c r="BD1202" s="53">
        <v>0</v>
      </c>
      <c r="BE1202" s="53">
        <v>0</v>
      </c>
      <c r="BF1202" s="53">
        <v>0</v>
      </c>
      <c r="BG1202" s="53">
        <v>0</v>
      </c>
      <c r="BH1202" s="53">
        <v>0</v>
      </c>
      <c r="BI1202" s="53">
        <v>0</v>
      </c>
      <c r="BJ1202" s="53">
        <v>0</v>
      </c>
      <c r="BK1202" s="53">
        <v>0</v>
      </c>
      <c r="BL1202" s="53">
        <v>0</v>
      </c>
      <c r="BM1202" s="53">
        <v>0</v>
      </c>
      <c r="BN1202" s="53">
        <v>0</v>
      </c>
      <c r="BO1202" s="53">
        <v>0</v>
      </c>
      <c r="BP1202" s="53">
        <v>0</v>
      </c>
      <c r="BQ1202" s="53">
        <v>0</v>
      </c>
      <c r="BR1202" s="53">
        <v>0</v>
      </c>
      <c r="BS1202" s="53">
        <v>0</v>
      </c>
      <c r="BT1202" s="53">
        <v>0</v>
      </c>
      <c r="BU1202" s="53">
        <v>0</v>
      </c>
      <c r="BV1202" s="53">
        <v>0</v>
      </c>
      <c r="BW1202" s="53">
        <v>0</v>
      </c>
      <c r="BX1202" s="53">
        <v>0</v>
      </c>
      <c r="BY1202" s="53">
        <v>0</v>
      </c>
      <c r="BZ1202" s="53">
        <v>0</v>
      </c>
      <c r="CA1202" s="53">
        <v>0</v>
      </c>
      <c r="CB1202" s="53">
        <v>0</v>
      </c>
      <c r="CC1202" s="53">
        <v>0</v>
      </c>
      <c r="CD1202" s="53">
        <v>0</v>
      </c>
      <c r="CE1202" s="53">
        <v>0</v>
      </c>
      <c r="CF1202" s="53">
        <v>0</v>
      </c>
      <c r="CG1202" s="53">
        <v>0</v>
      </c>
      <c r="CH1202" s="53">
        <v>0</v>
      </c>
      <c r="CI1202" s="53">
        <v>0</v>
      </c>
      <c r="CJ1202" s="53">
        <v>0</v>
      </c>
      <c r="CK1202" s="53">
        <v>0</v>
      </c>
      <c r="CL1202" s="53">
        <v>0</v>
      </c>
      <c r="CM1202" s="53">
        <v>0</v>
      </c>
      <c r="CN1202" s="53">
        <v>0</v>
      </c>
      <c r="CO1202" s="53">
        <v>0</v>
      </c>
      <c r="CP1202" s="53">
        <v>0</v>
      </c>
      <c r="CQ1202" s="53">
        <v>0</v>
      </c>
      <c r="CR1202" s="53">
        <v>0</v>
      </c>
      <c r="CS1202" s="53">
        <v>0</v>
      </c>
      <c r="CT1202" s="53">
        <v>0</v>
      </c>
      <c r="CU1202" s="53">
        <v>0</v>
      </c>
      <c r="CV1202" s="53">
        <v>0</v>
      </c>
      <c r="CW1202" s="53">
        <v>0</v>
      </c>
      <c r="CX1202" s="53">
        <v>0</v>
      </c>
      <c r="CY1202" s="53">
        <v>0</v>
      </c>
      <c r="CZ1202" s="53">
        <v>0</v>
      </c>
      <c r="DA1202" s="53">
        <v>0</v>
      </c>
      <c r="DB1202" s="53">
        <v>0</v>
      </c>
      <c r="DC1202" s="53">
        <v>0</v>
      </c>
      <c r="DD1202" s="53">
        <v>0</v>
      </c>
      <c r="DE1202" s="53">
        <v>0</v>
      </c>
      <c r="DF1202" s="53">
        <v>0</v>
      </c>
      <c r="DG1202" s="53">
        <v>0</v>
      </c>
      <c r="DH1202" s="53">
        <v>0</v>
      </c>
      <c r="DI1202" s="53">
        <v>0</v>
      </c>
      <c r="DJ1202" s="53">
        <v>0</v>
      </c>
      <c r="DK1202" s="53">
        <v>0</v>
      </c>
      <c r="DL1202" s="53">
        <v>0</v>
      </c>
      <c r="DM1202" s="53">
        <v>0</v>
      </c>
      <c r="DN1202" s="53">
        <v>0</v>
      </c>
      <c r="DO1202" s="53">
        <v>0</v>
      </c>
      <c r="DP1202" s="53">
        <v>0</v>
      </c>
      <c r="DQ1202" s="53">
        <v>0</v>
      </c>
      <c r="DR1202" s="53">
        <v>0</v>
      </c>
      <c r="DS1202" s="53">
        <v>0</v>
      </c>
      <c r="DT1202" s="53">
        <v>0</v>
      </c>
      <c r="DU1202" s="53">
        <v>0</v>
      </c>
      <c r="DV1202" s="53">
        <v>0</v>
      </c>
      <c r="DW1202" s="53">
        <v>0</v>
      </c>
      <c r="DX1202" s="53">
        <v>0</v>
      </c>
      <c r="DY1202" s="53">
        <v>0</v>
      </c>
      <c r="DZ1202" s="53">
        <v>0</v>
      </c>
      <c r="EA1202" s="53">
        <v>0</v>
      </c>
      <c r="EB1202" s="53">
        <v>0</v>
      </c>
      <c r="EC1202" s="53">
        <v>0</v>
      </c>
      <c r="ED1202" s="53">
        <v>0</v>
      </c>
      <c r="EE1202" s="53">
        <v>0</v>
      </c>
      <c r="EF1202" s="53">
        <v>0</v>
      </c>
      <c r="EG1202" s="53">
        <v>0</v>
      </c>
      <c r="EH1202" s="53">
        <v>0</v>
      </c>
      <c r="EI1202" s="53">
        <v>0</v>
      </c>
      <c r="EJ1202" s="53">
        <v>0</v>
      </c>
      <c r="EK1202" s="53">
        <v>0</v>
      </c>
      <c r="EL1202" s="53">
        <v>0</v>
      </c>
      <c r="EM1202" s="53">
        <v>0</v>
      </c>
      <c r="EN1202" s="53">
        <v>0</v>
      </c>
      <c r="EO1202" s="53">
        <v>0</v>
      </c>
      <c r="EP1202" s="53">
        <v>0</v>
      </c>
      <c r="EQ1202" s="53">
        <v>0</v>
      </c>
      <c r="ER1202" s="53">
        <v>0</v>
      </c>
      <c r="ES1202" s="53">
        <v>0</v>
      </c>
      <c r="ET1202" s="53">
        <v>0</v>
      </c>
      <c r="EU1202" s="53">
        <v>0</v>
      </c>
      <c r="EV1202" s="53">
        <v>0</v>
      </c>
      <c r="EW1202" s="53">
        <v>70.797619999999995</v>
      </c>
      <c r="EX1202" s="53">
        <v>69.023809999999997</v>
      </c>
      <c r="EY1202" s="53">
        <v>67.476190000000003</v>
      </c>
      <c r="EZ1202" s="53">
        <v>66.119050000000001</v>
      </c>
      <c r="FA1202" s="53">
        <v>64.761899999999997</v>
      </c>
      <c r="FB1202" s="53">
        <v>63.642859999999999</v>
      </c>
      <c r="FC1202" s="53">
        <v>63.416670000000003</v>
      </c>
      <c r="FD1202" s="53">
        <v>65.428569999999993</v>
      </c>
      <c r="FE1202" s="53">
        <v>68.940479999999994</v>
      </c>
      <c r="FF1202" s="53">
        <v>72.785709999999995</v>
      </c>
      <c r="FG1202" s="53">
        <v>77.023809999999997</v>
      </c>
      <c r="FH1202" s="53">
        <v>81.214290000000005</v>
      </c>
      <c r="FI1202" s="53">
        <v>85.011899999999997</v>
      </c>
      <c r="FJ1202" s="53">
        <v>88.559520000000006</v>
      </c>
      <c r="FK1202" s="53">
        <v>91.5</v>
      </c>
      <c r="FL1202" s="53">
        <v>94.047619999999995</v>
      </c>
      <c r="FM1202" s="53">
        <v>95.619050000000001</v>
      </c>
      <c r="FN1202" s="53">
        <v>95.666659999999993</v>
      </c>
      <c r="FO1202" s="53">
        <v>93.797619999999995</v>
      </c>
      <c r="FP1202" s="53">
        <v>90.023809999999997</v>
      </c>
      <c r="FQ1202" s="53">
        <v>84.559520000000006</v>
      </c>
      <c r="FR1202" s="53">
        <v>79.738100000000003</v>
      </c>
      <c r="FS1202" s="53">
        <v>75.869050000000001</v>
      </c>
      <c r="FT1202" s="53">
        <v>73.345240000000004</v>
      </c>
      <c r="FU1202" s="53">
        <v>4</v>
      </c>
      <c r="FV1202" s="53">
        <v>785.26660000000004</v>
      </c>
      <c r="FW1202" s="53">
        <v>637.02710000000002</v>
      </c>
      <c r="FX1202" s="53">
        <v>0</v>
      </c>
    </row>
    <row r="1203" spans="1:180" x14ac:dyDescent="0.3">
      <c r="A1203" t="s">
        <v>174</v>
      </c>
      <c r="B1203" t="s">
        <v>254</v>
      </c>
      <c r="C1203" t="s">
        <v>0</v>
      </c>
      <c r="D1203" t="s">
        <v>227</v>
      </c>
      <c r="E1203" t="s">
        <v>189</v>
      </c>
      <c r="F1203" t="s">
        <v>234</v>
      </c>
      <c r="G1203" t="s">
        <v>244</v>
      </c>
      <c r="H1203" s="53">
        <v>87</v>
      </c>
      <c r="I1203" s="53">
        <v>0</v>
      </c>
      <c r="J1203" s="53">
        <v>0</v>
      </c>
      <c r="K1203" s="53">
        <v>0</v>
      </c>
      <c r="L1203" s="53">
        <v>0</v>
      </c>
      <c r="M1203" s="53">
        <v>0</v>
      </c>
      <c r="N1203" s="53">
        <v>0</v>
      </c>
      <c r="O1203" s="53">
        <v>0</v>
      </c>
      <c r="P1203" s="53">
        <v>0</v>
      </c>
      <c r="Q1203" s="53">
        <v>0</v>
      </c>
      <c r="R1203" s="53">
        <v>0</v>
      </c>
      <c r="S1203" s="53">
        <v>0</v>
      </c>
      <c r="T1203" s="53">
        <v>0</v>
      </c>
      <c r="U1203" s="53">
        <v>0</v>
      </c>
      <c r="V1203" s="53">
        <v>0</v>
      </c>
      <c r="W1203" s="53">
        <v>0</v>
      </c>
      <c r="X1203" s="53">
        <v>0</v>
      </c>
      <c r="Y1203" s="53">
        <v>0</v>
      </c>
      <c r="Z1203" s="53">
        <v>0</v>
      </c>
      <c r="AA1203" s="53">
        <v>0</v>
      </c>
      <c r="AB1203" s="53">
        <v>0</v>
      </c>
      <c r="AC1203" s="53">
        <v>0</v>
      </c>
      <c r="AD1203" s="53">
        <v>0</v>
      </c>
      <c r="AE1203" s="53">
        <v>0</v>
      </c>
      <c r="AF1203" s="53">
        <v>0</v>
      </c>
      <c r="AG1203" s="53">
        <v>0</v>
      </c>
      <c r="AH1203" s="53">
        <v>0</v>
      </c>
      <c r="AI1203" s="53">
        <v>0</v>
      </c>
      <c r="AJ1203" s="53">
        <v>0</v>
      </c>
      <c r="AK1203" s="53">
        <v>0</v>
      </c>
      <c r="AL1203" s="53">
        <v>0</v>
      </c>
      <c r="AM1203" s="53">
        <v>0</v>
      </c>
      <c r="AN1203" s="53">
        <v>0</v>
      </c>
      <c r="AO1203" s="53">
        <v>0</v>
      </c>
      <c r="AP1203" s="53">
        <v>0</v>
      </c>
      <c r="AQ1203" s="53">
        <v>0</v>
      </c>
      <c r="AR1203" s="53">
        <v>0</v>
      </c>
      <c r="AS1203" s="53">
        <v>0</v>
      </c>
      <c r="AT1203" s="53">
        <v>0</v>
      </c>
      <c r="AU1203" s="53">
        <v>0</v>
      </c>
      <c r="AV1203" s="53">
        <v>0</v>
      </c>
      <c r="AW1203" s="53">
        <v>0</v>
      </c>
      <c r="AX1203" s="53">
        <v>0</v>
      </c>
      <c r="AY1203" s="53">
        <v>0</v>
      </c>
      <c r="AZ1203" s="53">
        <v>0</v>
      </c>
      <c r="BA1203" s="53">
        <v>0</v>
      </c>
      <c r="BB1203" s="53">
        <v>0</v>
      </c>
      <c r="BC1203" s="53">
        <v>0</v>
      </c>
      <c r="BD1203" s="53">
        <v>0</v>
      </c>
      <c r="BE1203" s="53">
        <v>0</v>
      </c>
      <c r="BF1203" s="53">
        <v>0</v>
      </c>
      <c r="BG1203" s="53">
        <v>0</v>
      </c>
      <c r="BH1203" s="53">
        <v>0</v>
      </c>
      <c r="BI1203" s="53">
        <v>0</v>
      </c>
      <c r="BJ1203" s="53">
        <v>0</v>
      </c>
      <c r="BK1203" s="53">
        <v>0</v>
      </c>
      <c r="BL1203" s="53">
        <v>0</v>
      </c>
      <c r="BM1203" s="53">
        <v>0</v>
      </c>
      <c r="BN1203" s="53">
        <v>0</v>
      </c>
      <c r="BO1203" s="53">
        <v>0</v>
      </c>
      <c r="BP1203" s="53">
        <v>0</v>
      </c>
      <c r="BQ1203" s="53">
        <v>0</v>
      </c>
      <c r="BR1203" s="53">
        <v>0</v>
      </c>
      <c r="BS1203" s="53">
        <v>0</v>
      </c>
      <c r="BT1203" s="53">
        <v>0</v>
      </c>
      <c r="BU1203" s="53">
        <v>0</v>
      </c>
      <c r="BV1203" s="53">
        <v>0</v>
      </c>
      <c r="BW1203" s="53">
        <v>0</v>
      </c>
      <c r="BX1203" s="53">
        <v>0</v>
      </c>
      <c r="BY1203" s="53">
        <v>0</v>
      </c>
      <c r="BZ1203" s="53">
        <v>0</v>
      </c>
      <c r="CA1203" s="53">
        <v>0</v>
      </c>
      <c r="CB1203" s="53">
        <v>0</v>
      </c>
      <c r="CC1203" s="53">
        <v>0</v>
      </c>
      <c r="CD1203" s="53">
        <v>0</v>
      </c>
      <c r="CE1203" s="53">
        <v>0</v>
      </c>
      <c r="CF1203" s="53">
        <v>0</v>
      </c>
      <c r="CG1203" s="53">
        <v>0</v>
      </c>
      <c r="CH1203" s="53">
        <v>0</v>
      </c>
      <c r="CI1203" s="53">
        <v>0</v>
      </c>
      <c r="CJ1203" s="53">
        <v>0</v>
      </c>
      <c r="CK1203" s="53">
        <v>0</v>
      </c>
      <c r="CL1203" s="53">
        <v>0</v>
      </c>
      <c r="CM1203" s="53">
        <v>0</v>
      </c>
      <c r="CN1203" s="53">
        <v>0</v>
      </c>
      <c r="CO1203" s="53">
        <v>0</v>
      </c>
      <c r="CP1203" s="53">
        <v>0</v>
      </c>
      <c r="CQ1203" s="53">
        <v>0</v>
      </c>
      <c r="CR1203" s="53">
        <v>0</v>
      </c>
      <c r="CS1203" s="53">
        <v>0</v>
      </c>
      <c r="CT1203" s="53">
        <v>0</v>
      </c>
      <c r="CU1203" s="53">
        <v>0</v>
      </c>
      <c r="CV1203" s="53">
        <v>0</v>
      </c>
      <c r="CW1203" s="53">
        <v>0</v>
      </c>
      <c r="CX1203" s="53">
        <v>0</v>
      </c>
      <c r="CY1203" s="53">
        <v>0</v>
      </c>
      <c r="CZ1203" s="53">
        <v>0</v>
      </c>
      <c r="DA1203" s="53">
        <v>0</v>
      </c>
      <c r="DB1203" s="53">
        <v>0</v>
      </c>
      <c r="DC1203" s="53">
        <v>0</v>
      </c>
      <c r="DD1203" s="53">
        <v>0</v>
      </c>
      <c r="DE1203" s="53">
        <v>0</v>
      </c>
      <c r="DF1203" s="53">
        <v>0</v>
      </c>
      <c r="DG1203" s="53">
        <v>0</v>
      </c>
      <c r="DH1203" s="53">
        <v>0</v>
      </c>
      <c r="DI1203" s="53">
        <v>0</v>
      </c>
      <c r="DJ1203" s="53">
        <v>0</v>
      </c>
      <c r="DK1203" s="53">
        <v>0</v>
      </c>
      <c r="DL1203" s="53">
        <v>0</v>
      </c>
      <c r="DM1203" s="53">
        <v>0</v>
      </c>
      <c r="DN1203" s="53">
        <v>0</v>
      </c>
      <c r="DO1203" s="53">
        <v>0</v>
      </c>
      <c r="DP1203" s="53">
        <v>0</v>
      </c>
      <c r="DQ1203" s="53">
        <v>0</v>
      </c>
      <c r="DR1203" s="53">
        <v>0</v>
      </c>
      <c r="DS1203" s="53">
        <v>0</v>
      </c>
      <c r="DT1203" s="53">
        <v>0</v>
      </c>
      <c r="DU1203" s="53">
        <v>0</v>
      </c>
      <c r="DV1203" s="53">
        <v>0</v>
      </c>
      <c r="DW1203" s="53">
        <v>0</v>
      </c>
      <c r="DX1203" s="53">
        <v>0</v>
      </c>
      <c r="DY1203" s="53">
        <v>0</v>
      </c>
      <c r="DZ1203" s="53">
        <v>0</v>
      </c>
      <c r="EA1203" s="53">
        <v>0</v>
      </c>
      <c r="EB1203" s="53">
        <v>0</v>
      </c>
      <c r="EC1203" s="53">
        <v>0</v>
      </c>
      <c r="ED1203" s="53">
        <v>0</v>
      </c>
      <c r="EE1203" s="53">
        <v>0</v>
      </c>
      <c r="EF1203" s="53">
        <v>0</v>
      </c>
      <c r="EG1203" s="53">
        <v>0</v>
      </c>
      <c r="EH1203" s="53">
        <v>0</v>
      </c>
      <c r="EI1203" s="53">
        <v>0</v>
      </c>
      <c r="EJ1203" s="53">
        <v>0</v>
      </c>
      <c r="EK1203" s="53">
        <v>0</v>
      </c>
      <c r="EL1203" s="53">
        <v>0</v>
      </c>
      <c r="EM1203" s="53">
        <v>0</v>
      </c>
      <c r="EN1203" s="53">
        <v>0</v>
      </c>
      <c r="EO1203" s="53">
        <v>0</v>
      </c>
      <c r="EP1203" s="53">
        <v>0</v>
      </c>
      <c r="EQ1203" s="53">
        <v>0</v>
      </c>
      <c r="ER1203" s="53">
        <v>0</v>
      </c>
      <c r="ES1203" s="53">
        <v>0</v>
      </c>
      <c r="ET1203" s="53">
        <v>0</v>
      </c>
      <c r="EU1203" s="53">
        <v>0</v>
      </c>
      <c r="EV1203" s="53">
        <v>0</v>
      </c>
      <c r="EW1203" s="53">
        <v>69.534090000000006</v>
      </c>
      <c r="EX1203" s="53">
        <v>68</v>
      </c>
      <c r="EY1203" s="53">
        <v>66.636359999999996</v>
      </c>
      <c r="EZ1203" s="53">
        <v>65.340909999999994</v>
      </c>
      <c r="FA1203" s="53">
        <v>64.045460000000006</v>
      </c>
      <c r="FB1203" s="53">
        <v>62.909089999999999</v>
      </c>
      <c r="FC1203" s="53">
        <v>62.079540000000001</v>
      </c>
      <c r="FD1203" s="53">
        <v>63.454540000000001</v>
      </c>
      <c r="FE1203" s="53">
        <v>66.863640000000004</v>
      </c>
      <c r="FF1203" s="53">
        <v>70.727270000000004</v>
      </c>
      <c r="FG1203" s="53">
        <v>75</v>
      </c>
      <c r="FH1203" s="53">
        <v>79.306820000000002</v>
      </c>
      <c r="FI1203" s="53">
        <v>83.227270000000004</v>
      </c>
      <c r="FJ1203" s="53">
        <v>86.738640000000004</v>
      </c>
      <c r="FK1203" s="53">
        <v>89.568179999999998</v>
      </c>
      <c r="FL1203" s="53">
        <v>91.590909999999994</v>
      </c>
      <c r="FM1203" s="53">
        <v>92.818179999999998</v>
      </c>
      <c r="FN1203" s="53">
        <v>92.647729999999996</v>
      </c>
      <c r="FO1203" s="53">
        <v>90.420460000000006</v>
      </c>
      <c r="FP1203" s="53">
        <v>86.011359999999996</v>
      </c>
      <c r="FQ1203" s="53">
        <v>80.477270000000004</v>
      </c>
      <c r="FR1203" s="53">
        <v>76.261359999999996</v>
      </c>
      <c r="FS1203" s="53">
        <v>73.375</v>
      </c>
      <c r="FT1203" s="53">
        <v>71.238640000000004</v>
      </c>
      <c r="FU1203" s="53">
        <v>4</v>
      </c>
      <c r="FV1203" s="53">
        <v>483.38940000000002</v>
      </c>
      <c r="FW1203" s="53">
        <v>394.34320000000002</v>
      </c>
      <c r="FX1203" s="53">
        <v>0</v>
      </c>
    </row>
    <row r="1204" spans="1:180" x14ac:dyDescent="0.3">
      <c r="A1204" t="s">
        <v>174</v>
      </c>
      <c r="B1204" t="s">
        <v>254</v>
      </c>
      <c r="C1204" t="s">
        <v>0</v>
      </c>
      <c r="D1204" t="s">
        <v>248</v>
      </c>
      <c r="E1204" t="s">
        <v>187</v>
      </c>
      <c r="F1204" t="s">
        <v>234</v>
      </c>
      <c r="G1204" t="s">
        <v>244</v>
      </c>
      <c r="H1204" s="53">
        <v>87</v>
      </c>
      <c r="I1204" s="53">
        <v>0</v>
      </c>
      <c r="J1204" s="53">
        <v>0</v>
      </c>
      <c r="K1204" s="53">
        <v>0</v>
      </c>
      <c r="L1204" s="53">
        <v>0</v>
      </c>
      <c r="M1204" s="53">
        <v>0</v>
      </c>
      <c r="N1204" s="53">
        <v>0</v>
      </c>
      <c r="O1204" s="53">
        <v>0</v>
      </c>
      <c r="P1204" s="53">
        <v>0</v>
      </c>
      <c r="Q1204" s="53">
        <v>0</v>
      </c>
      <c r="R1204" s="53">
        <v>0</v>
      </c>
      <c r="S1204" s="53">
        <v>0</v>
      </c>
      <c r="T1204" s="53">
        <v>0</v>
      </c>
      <c r="U1204" s="53">
        <v>0</v>
      </c>
      <c r="V1204" s="53">
        <v>0</v>
      </c>
      <c r="W1204" s="53">
        <v>0</v>
      </c>
      <c r="X1204" s="53">
        <v>0</v>
      </c>
      <c r="Y1204" s="53">
        <v>0</v>
      </c>
      <c r="Z1204" s="53">
        <v>0</v>
      </c>
      <c r="AA1204" s="53">
        <v>0</v>
      </c>
      <c r="AB1204" s="53">
        <v>0</v>
      </c>
      <c r="AC1204" s="53">
        <v>0</v>
      </c>
      <c r="AD1204" s="53">
        <v>0</v>
      </c>
      <c r="AE1204" s="53">
        <v>0</v>
      </c>
      <c r="AF1204" s="53">
        <v>0</v>
      </c>
      <c r="AG1204" s="53">
        <v>0</v>
      </c>
      <c r="AH1204" s="53">
        <v>0</v>
      </c>
      <c r="AI1204" s="53">
        <v>0</v>
      </c>
      <c r="AJ1204" s="53">
        <v>0</v>
      </c>
      <c r="AK1204" s="53">
        <v>0</v>
      </c>
      <c r="AL1204" s="53">
        <v>0</v>
      </c>
      <c r="AM1204" s="53">
        <v>0</v>
      </c>
      <c r="AN1204" s="53">
        <v>0</v>
      </c>
      <c r="AO1204" s="53">
        <v>0</v>
      </c>
      <c r="AP1204" s="53">
        <v>0</v>
      </c>
      <c r="AQ1204" s="53">
        <v>0</v>
      </c>
      <c r="AR1204" s="53">
        <v>0</v>
      </c>
      <c r="AS1204" s="53">
        <v>0</v>
      </c>
      <c r="AT1204" s="53">
        <v>0</v>
      </c>
      <c r="AU1204" s="53">
        <v>0</v>
      </c>
      <c r="AV1204" s="53">
        <v>0</v>
      </c>
      <c r="AW1204" s="53">
        <v>0</v>
      </c>
      <c r="AX1204" s="53">
        <v>0</v>
      </c>
      <c r="AY1204" s="53">
        <v>0</v>
      </c>
      <c r="AZ1204" s="53">
        <v>0</v>
      </c>
      <c r="BA1204" s="53">
        <v>0</v>
      </c>
      <c r="BB1204" s="53">
        <v>0</v>
      </c>
      <c r="BC1204" s="53">
        <v>0</v>
      </c>
      <c r="BD1204" s="53">
        <v>0</v>
      </c>
      <c r="BE1204" s="53">
        <v>0</v>
      </c>
      <c r="BF1204" s="53">
        <v>0</v>
      </c>
      <c r="BG1204" s="53">
        <v>0</v>
      </c>
      <c r="BH1204" s="53">
        <v>0</v>
      </c>
      <c r="BI1204" s="53">
        <v>0</v>
      </c>
      <c r="BJ1204" s="53">
        <v>0</v>
      </c>
      <c r="BK1204" s="53">
        <v>0</v>
      </c>
      <c r="BL1204" s="53">
        <v>0</v>
      </c>
      <c r="BM1204" s="53">
        <v>0</v>
      </c>
      <c r="BN1204" s="53">
        <v>0</v>
      </c>
      <c r="BO1204" s="53">
        <v>0</v>
      </c>
      <c r="BP1204" s="53">
        <v>0</v>
      </c>
      <c r="BQ1204" s="53">
        <v>0</v>
      </c>
      <c r="BR1204" s="53">
        <v>0</v>
      </c>
      <c r="BS1204" s="53">
        <v>0</v>
      </c>
      <c r="BT1204" s="53">
        <v>0</v>
      </c>
      <c r="BU1204" s="53">
        <v>0</v>
      </c>
      <c r="BV1204" s="53">
        <v>0</v>
      </c>
      <c r="BW1204" s="53">
        <v>0</v>
      </c>
      <c r="BX1204" s="53">
        <v>0</v>
      </c>
      <c r="BY1204" s="53">
        <v>0</v>
      </c>
      <c r="BZ1204" s="53">
        <v>0</v>
      </c>
      <c r="CA1204" s="53">
        <v>0</v>
      </c>
      <c r="CB1204" s="53">
        <v>0</v>
      </c>
      <c r="CC1204" s="53">
        <v>0</v>
      </c>
      <c r="CD1204" s="53">
        <v>0</v>
      </c>
      <c r="CE1204" s="53">
        <v>0</v>
      </c>
      <c r="CF1204" s="53">
        <v>0</v>
      </c>
      <c r="CG1204" s="53">
        <v>0</v>
      </c>
      <c r="CH1204" s="53">
        <v>0</v>
      </c>
      <c r="CI1204" s="53">
        <v>0</v>
      </c>
      <c r="CJ1204" s="53">
        <v>0</v>
      </c>
      <c r="CK1204" s="53">
        <v>0</v>
      </c>
      <c r="CL1204" s="53">
        <v>0</v>
      </c>
      <c r="CM1204" s="53">
        <v>0</v>
      </c>
      <c r="CN1204" s="53">
        <v>0</v>
      </c>
      <c r="CO1204" s="53">
        <v>0</v>
      </c>
      <c r="CP1204" s="53">
        <v>0</v>
      </c>
      <c r="CQ1204" s="53">
        <v>0</v>
      </c>
      <c r="CR1204" s="53">
        <v>0</v>
      </c>
      <c r="CS1204" s="53">
        <v>0</v>
      </c>
      <c r="CT1204" s="53">
        <v>0</v>
      </c>
      <c r="CU1204" s="53">
        <v>0</v>
      </c>
      <c r="CV1204" s="53">
        <v>0</v>
      </c>
      <c r="CW1204" s="53">
        <v>0</v>
      </c>
      <c r="CX1204" s="53">
        <v>0</v>
      </c>
      <c r="CY1204" s="53">
        <v>0</v>
      </c>
      <c r="CZ1204" s="53">
        <v>0</v>
      </c>
      <c r="DA1204" s="53">
        <v>0</v>
      </c>
      <c r="DB1204" s="53">
        <v>0</v>
      </c>
      <c r="DC1204" s="53">
        <v>0</v>
      </c>
      <c r="DD1204" s="53">
        <v>0</v>
      </c>
      <c r="DE1204" s="53">
        <v>0</v>
      </c>
      <c r="DF1204" s="53">
        <v>0</v>
      </c>
      <c r="DG1204" s="53">
        <v>0</v>
      </c>
      <c r="DH1204" s="53">
        <v>0</v>
      </c>
      <c r="DI1204" s="53">
        <v>0</v>
      </c>
      <c r="DJ1204" s="53">
        <v>0</v>
      </c>
      <c r="DK1204" s="53">
        <v>0</v>
      </c>
      <c r="DL1204" s="53">
        <v>0</v>
      </c>
      <c r="DM1204" s="53">
        <v>0</v>
      </c>
      <c r="DN1204" s="53">
        <v>0</v>
      </c>
      <c r="DO1204" s="53">
        <v>0</v>
      </c>
      <c r="DP1204" s="53">
        <v>0</v>
      </c>
      <c r="DQ1204" s="53">
        <v>0</v>
      </c>
      <c r="DR1204" s="53">
        <v>0</v>
      </c>
      <c r="DS1204" s="53">
        <v>0</v>
      </c>
      <c r="DT1204" s="53">
        <v>0</v>
      </c>
      <c r="DU1204" s="53">
        <v>0</v>
      </c>
      <c r="DV1204" s="53">
        <v>0</v>
      </c>
      <c r="DW1204" s="53">
        <v>0</v>
      </c>
      <c r="DX1204" s="53">
        <v>0</v>
      </c>
      <c r="DY1204" s="53">
        <v>0</v>
      </c>
      <c r="DZ1204" s="53">
        <v>0</v>
      </c>
      <c r="EA1204" s="53">
        <v>0</v>
      </c>
      <c r="EB1204" s="53">
        <v>0</v>
      </c>
      <c r="EC1204" s="53">
        <v>0</v>
      </c>
      <c r="ED1204" s="53">
        <v>0</v>
      </c>
      <c r="EE1204" s="53">
        <v>0</v>
      </c>
      <c r="EF1204" s="53">
        <v>0</v>
      </c>
      <c r="EG1204" s="53">
        <v>0</v>
      </c>
      <c r="EH1204" s="53">
        <v>0</v>
      </c>
      <c r="EI1204" s="53">
        <v>0</v>
      </c>
      <c r="EJ1204" s="53">
        <v>0</v>
      </c>
      <c r="EK1204" s="53">
        <v>0</v>
      </c>
      <c r="EL1204" s="53">
        <v>0</v>
      </c>
      <c r="EM1204" s="53">
        <v>0</v>
      </c>
      <c r="EN1204" s="53">
        <v>0</v>
      </c>
      <c r="EO1204" s="53">
        <v>0</v>
      </c>
      <c r="EP1204" s="53">
        <v>0</v>
      </c>
      <c r="EQ1204" s="53">
        <v>0</v>
      </c>
      <c r="ER1204" s="53">
        <v>0</v>
      </c>
      <c r="ES1204" s="53">
        <v>0</v>
      </c>
      <c r="ET1204" s="53">
        <v>0</v>
      </c>
      <c r="EU1204" s="53">
        <v>0</v>
      </c>
      <c r="EV1204" s="53">
        <v>0</v>
      </c>
      <c r="EW1204" s="53">
        <v>71.5</v>
      </c>
      <c r="EX1204" s="53">
        <v>69.59375</v>
      </c>
      <c r="EY1204" s="53">
        <v>68.3125</v>
      </c>
      <c r="EZ1204" s="53">
        <v>66.8125</v>
      </c>
      <c r="FA1204" s="53">
        <v>65.09375</v>
      </c>
      <c r="FB1204" s="53">
        <v>63.9375</v>
      </c>
      <c r="FC1204" s="53">
        <v>64.40625</v>
      </c>
      <c r="FD1204" s="53">
        <v>66.9375</v>
      </c>
      <c r="FE1204" s="53">
        <v>70.125</v>
      </c>
      <c r="FF1204" s="53">
        <v>74.09375</v>
      </c>
      <c r="FG1204" s="53">
        <v>78.40625</v>
      </c>
      <c r="FH1204" s="53">
        <v>82.34375</v>
      </c>
      <c r="FI1204" s="53">
        <v>86</v>
      </c>
      <c r="FJ1204" s="53">
        <v>89.21875</v>
      </c>
      <c r="FK1204" s="53">
        <v>92.125</v>
      </c>
      <c r="FL1204" s="53">
        <v>93.875</v>
      </c>
      <c r="FM1204" s="53">
        <v>94.8125</v>
      </c>
      <c r="FN1204" s="53">
        <v>94.53125</v>
      </c>
      <c r="FO1204" s="53">
        <v>92.875</v>
      </c>
      <c r="FP1204" s="53">
        <v>89.375</v>
      </c>
      <c r="FQ1204" s="53">
        <v>83.9375</v>
      </c>
      <c r="FR1204" s="53">
        <v>78.96875</v>
      </c>
      <c r="FS1204" s="53">
        <v>75.75</v>
      </c>
      <c r="FT1204" s="53">
        <v>73.03125</v>
      </c>
      <c r="FU1204" s="53">
        <v>4</v>
      </c>
      <c r="FV1204" s="53">
        <v>769.81280000000004</v>
      </c>
      <c r="FW1204" s="53">
        <v>622.47090000000003</v>
      </c>
      <c r="FX1204" s="53">
        <v>0</v>
      </c>
    </row>
    <row r="1205" spans="1:180" x14ac:dyDescent="0.3">
      <c r="A1205" t="s">
        <v>174</v>
      </c>
      <c r="B1205" t="s">
        <v>254</v>
      </c>
      <c r="C1205" t="s">
        <v>0</v>
      </c>
      <c r="D1205" t="s">
        <v>227</v>
      </c>
      <c r="E1205" t="s">
        <v>187</v>
      </c>
      <c r="F1205" t="s">
        <v>234</v>
      </c>
      <c r="G1205" t="s">
        <v>244</v>
      </c>
      <c r="H1205" s="53">
        <v>87</v>
      </c>
      <c r="I1205" s="53">
        <v>0</v>
      </c>
      <c r="J1205" s="53">
        <v>0</v>
      </c>
      <c r="K1205" s="53">
        <v>0</v>
      </c>
      <c r="L1205" s="53">
        <v>0</v>
      </c>
      <c r="M1205" s="53">
        <v>0</v>
      </c>
      <c r="N1205" s="53">
        <v>0</v>
      </c>
      <c r="O1205" s="53">
        <v>0</v>
      </c>
      <c r="P1205" s="53">
        <v>0</v>
      </c>
      <c r="Q1205" s="53">
        <v>0</v>
      </c>
      <c r="R1205" s="53">
        <v>0</v>
      </c>
      <c r="S1205" s="53">
        <v>0</v>
      </c>
      <c r="T1205" s="53">
        <v>0</v>
      </c>
      <c r="U1205" s="53">
        <v>0</v>
      </c>
      <c r="V1205" s="53">
        <v>0</v>
      </c>
      <c r="W1205" s="53">
        <v>0</v>
      </c>
      <c r="X1205" s="53">
        <v>0</v>
      </c>
      <c r="Y1205" s="53">
        <v>0</v>
      </c>
      <c r="Z1205" s="53">
        <v>0</v>
      </c>
      <c r="AA1205" s="53">
        <v>0</v>
      </c>
      <c r="AB1205" s="53">
        <v>0</v>
      </c>
      <c r="AC1205" s="53">
        <v>0</v>
      </c>
      <c r="AD1205" s="53">
        <v>0</v>
      </c>
      <c r="AE1205" s="53">
        <v>0</v>
      </c>
      <c r="AF1205" s="53">
        <v>0</v>
      </c>
      <c r="AG1205" s="53">
        <v>0</v>
      </c>
      <c r="AH1205" s="53">
        <v>0</v>
      </c>
      <c r="AI1205" s="53">
        <v>0</v>
      </c>
      <c r="AJ1205" s="53">
        <v>0</v>
      </c>
      <c r="AK1205" s="53">
        <v>0</v>
      </c>
      <c r="AL1205" s="53">
        <v>0</v>
      </c>
      <c r="AM1205" s="53">
        <v>0</v>
      </c>
      <c r="AN1205" s="53">
        <v>0</v>
      </c>
      <c r="AO1205" s="53">
        <v>0</v>
      </c>
      <c r="AP1205" s="53">
        <v>0</v>
      </c>
      <c r="AQ1205" s="53">
        <v>0</v>
      </c>
      <c r="AR1205" s="53">
        <v>0</v>
      </c>
      <c r="AS1205" s="53">
        <v>0</v>
      </c>
      <c r="AT1205" s="53">
        <v>0</v>
      </c>
      <c r="AU1205" s="53">
        <v>0</v>
      </c>
      <c r="AV1205" s="53">
        <v>0</v>
      </c>
      <c r="AW1205" s="53">
        <v>0</v>
      </c>
      <c r="AX1205" s="53">
        <v>0</v>
      </c>
      <c r="AY1205" s="53">
        <v>0</v>
      </c>
      <c r="AZ1205" s="53">
        <v>0</v>
      </c>
      <c r="BA1205" s="53">
        <v>0</v>
      </c>
      <c r="BB1205" s="53">
        <v>0</v>
      </c>
      <c r="BC1205" s="53">
        <v>0</v>
      </c>
      <c r="BD1205" s="53">
        <v>0</v>
      </c>
      <c r="BE1205" s="53">
        <v>0</v>
      </c>
      <c r="BF1205" s="53">
        <v>0</v>
      </c>
      <c r="BG1205" s="53">
        <v>0</v>
      </c>
      <c r="BH1205" s="53">
        <v>0</v>
      </c>
      <c r="BI1205" s="53">
        <v>0</v>
      </c>
      <c r="BJ1205" s="53">
        <v>0</v>
      </c>
      <c r="BK1205" s="53">
        <v>0</v>
      </c>
      <c r="BL1205" s="53">
        <v>0</v>
      </c>
      <c r="BM1205" s="53">
        <v>0</v>
      </c>
      <c r="BN1205" s="53">
        <v>0</v>
      </c>
      <c r="BO1205" s="53">
        <v>0</v>
      </c>
      <c r="BP1205" s="53">
        <v>0</v>
      </c>
      <c r="BQ1205" s="53">
        <v>0</v>
      </c>
      <c r="BR1205" s="53">
        <v>0</v>
      </c>
      <c r="BS1205" s="53">
        <v>0</v>
      </c>
      <c r="BT1205" s="53">
        <v>0</v>
      </c>
      <c r="BU1205" s="53">
        <v>0</v>
      </c>
      <c r="BV1205" s="53">
        <v>0</v>
      </c>
      <c r="BW1205" s="53">
        <v>0</v>
      </c>
      <c r="BX1205" s="53">
        <v>0</v>
      </c>
      <c r="BY1205" s="53">
        <v>0</v>
      </c>
      <c r="BZ1205" s="53">
        <v>0</v>
      </c>
      <c r="CA1205" s="53">
        <v>0</v>
      </c>
      <c r="CB1205" s="53">
        <v>0</v>
      </c>
      <c r="CC1205" s="53">
        <v>0</v>
      </c>
      <c r="CD1205" s="53">
        <v>0</v>
      </c>
      <c r="CE1205" s="53">
        <v>0</v>
      </c>
      <c r="CF1205" s="53">
        <v>0</v>
      </c>
      <c r="CG1205" s="53">
        <v>0</v>
      </c>
      <c r="CH1205" s="53">
        <v>0</v>
      </c>
      <c r="CI1205" s="53">
        <v>0</v>
      </c>
      <c r="CJ1205" s="53">
        <v>0</v>
      </c>
      <c r="CK1205" s="53">
        <v>0</v>
      </c>
      <c r="CL1205" s="53">
        <v>0</v>
      </c>
      <c r="CM1205" s="53">
        <v>0</v>
      </c>
      <c r="CN1205" s="53">
        <v>0</v>
      </c>
      <c r="CO1205" s="53">
        <v>0</v>
      </c>
      <c r="CP1205" s="53">
        <v>0</v>
      </c>
      <c r="CQ1205" s="53">
        <v>0</v>
      </c>
      <c r="CR1205" s="53">
        <v>0</v>
      </c>
      <c r="CS1205" s="53">
        <v>0</v>
      </c>
      <c r="CT1205" s="53">
        <v>0</v>
      </c>
      <c r="CU1205" s="53">
        <v>0</v>
      </c>
      <c r="CV1205" s="53">
        <v>0</v>
      </c>
      <c r="CW1205" s="53">
        <v>0</v>
      </c>
      <c r="CX1205" s="53">
        <v>0</v>
      </c>
      <c r="CY1205" s="53">
        <v>0</v>
      </c>
      <c r="CZ1205" s="53">
        <v>0</v>
      </c>
      <c r="DA1205" s="53">
        <v>0</v>
      </c>
      <c r="DB1205" s="53">
        <v>0</v>
      </c>
      <c r="DC1205" s="53">
        <v>0</v>
      </c>
      <c r="DD1205" s="53">
        <v>0</v>
      </c>
      <c r="DE1205" s="53">
        <v>0</v>
      </c>
      <c r="DF1205" s="53">
        <v>0</v>
      </c>
      <c r="DG1205" s="53">
        <v>0</v>
      </c>
      <c r="DH1205" s="53">
        <v>0</v>
      </c>
      <c r="DI1205" s="53">
        <v>0</v>
      </c>
      <c r="DJ1205" s="53">
        <v>0</v>
      </c>
      <c r="DK1205" s="53">
        <v>0</v>
      </c>
      <c r="DL1205" s="53">
        <v>0</v>
      </c>
      <c r="DM1205" s="53">
        <v>0</v>
      </c>
      <c r="DN1205" s="53">
        <v>0</v>
      </c>
      <c r="DO1205" s="53">
        <v>0</v>
      </c>
      <c r="DP1205" s="53">
        <v>0</v>
      </c>
      <c r="DQ1205" s="53">
        <v>0</v>
      </c>
      <c r="DR1205" s="53">
        <v>0</v>
      </c>
      <c r="DS1205" s="53">
        <v>0</v>
      </c>
      <c r="DT1205" s="53">
        <v>0</v>
      </c>
      <c r="DU1205" s="53">
        <v>0</v>
      </c>
      <c r="DV1205" s="53">
        <v>0</v>
      </c>
      <c r="DW1205" s="53">
        <v>0</v>
      </c>
      <c r="DX1205" s="53">
        <v>0</v>
      </c>
      <c r="DY1205" s="53">
        <v>0</v>
      </c>
      <c r="DZ1205" s="53">
        <v>0</v>
      </c>
      <c r="EA1205" s="53">
        <v>0</v>
      </c>
      <c r="EB1205" s="53">
        <v>0</v>
      </c>
      <c r="EC1205" s="53">
        <v>0</v>
      </c>
      <c r="ED1205" s="53">
        <v>0</v>
      </c>
      <c r="EE1205" s="53">
        <v>0</v>
      </c>
      <c r="EF1205" s="53">
        <v>0</v>
      </c>
      <c r="EG1205" s="53">
        <v>0</v>
      </c>
      <c r="EH1205" s="53">
        <v>0</v>
      </c>
      <c r="EI1205" s="53">
        <v>0</v>
      </c>
      <c r="EJ1205" s="53">
        <v>0</v>
      </c>
      <c r="EK1205" s="53">
        <v>0</v>
      </c>
      <c r="EL1205" s="53">
        <v>0</v>
      </c>
      <c r="EM1205" s="53">
        <v>0</v>
      </c>
      <c r="EN1205" s="53">
        <v>0</v>
      </c>
      <c r="EO1205" s="53">
        <v>0</v>
      </c>
      <c r="EP1205" s="53">
        <v>0</v>
      </c>
      <c r="EQ1205" s="53">
        <v>0</v>
      </c>
      <c r="ER1205" s="53">
        <v>0</v>
      </c>
      <c r="ES1205" s="53">
        <v>0</v>
      </c>
      <c r="ET1205" s="53">
        <v>0</v>
      </c>
      <c r="EU1205" s="53">
        <v>0</v>
      </c>
      <c r="EV1205" s="53">
        <v>0</v>
      </c>
      <c r="EW1205" s="53">
        <v>67.897729999999996</v>
      </c>
      <c r="EX1205" s="53">
        <v>66.25</v>
      </c>
      <c r="EY1205" s="53">
        <v>64.772729999999996</v>
      </c>
      <c r="EZ1205" s="53">
        <v>63.488639999999997</v>
      </c>
      <c r="FA1205" s="53">
        <v>62.227269999999997</v>
      </c>
      <c r="FB1205" s="53">
        <v>61.272730000000003</v>
      </c>
      <c r="FC1205" s="53">
        <v>61.704540000000001</v>
      </c>
      <c r="FD1205" s="53">
        <v>64.25</v>
      </c>
      <c r="FE1205" s="53">
        <v>67.670460000000006</v>
      </c>
      <c r="FF1205" s="53">
        <v>71.170460000000006</v>
      </c>
      <c r="FG1205" s="53">
        <v>75</v>
      </c>
      <c r="FH1205" s="53">
        <v>78.670460000000006</v>
      </c>
      <c r="FI1205" s="53">
        <v>82.045460000000006</v>
      </c>
      <c r="FJ1205" s="53">
        <v>84.943179999999998</v>
      </c>
      <c r="FK1205" s="53">
        <v>87.340909999999994</v>
      </c>
      <c r="FL1205" s="53">
        <v>89.318179999999998</v>
      </c>
      <c r="FM1205" s="53">
        <v>90.170460000000006</v>
      </c>
      <c r="FN1205" s="53">
        <v>89.852270000000004</v>
      </c>
      <c r="FO1205" s="53">
        <v>88.204539999999994</v>
      </c>
      <c r="FP1205" s="53">
        <v>85.011359999999996</v>
      </c>
      <c r="FQ1205" s="53">
        <v>79.852270000000004</v>
      </c>
      <c r="FR1205" s="53">
        <v>75.420460000000006</v>
      </c>
      <c r="FS1205" s="53">
        <v>71.829539999999994</v>
      </c>
      <c r="FT1205" s="53">
        <v>69.511359999999996</v>
      </c>
      <c r="FU1205" s="53">
        <v>4</v>
      </c>
      <c r="FV1205" s="53">
        <v>769.81280000000004</v>
      </c>
      <c r="FW1205" s="53">
        <v>622.47090000000003</v>
      </c>
      <c r="FX1205" s="53">
        <v>0</v>
      </c>
    </row>
    <row r="1206" spans="1:180" x14ac:dyDescent="0.3">
      <c r="A1206" t="s">
        <v>174</v>
      </c>
      <c r="B1206" t="s">
        <v>254</v>
      </c>
      <c r="C1206" t="s">
        <v>0</v>
      </c>
      <c r="D1206" t="s">
        <v>248</v>
      </c>
      <c r="E1206" t="s">
        <v>189</v>
      </c>
      <c r="F1206" t="s">
        <v>234</v>
      </c>
      <c r="G1206" t="s">
        <v>244</v>
      </c>
      <c r="H1206" s="53">
        <v>87</v>
      </c>
      <c r="I1206" s="53">
        <v>0</v>
      </c>
      <c r="J1206" s="53">
        <v>0</v>
      </c>
      <c r="K1206" s="53">
        <v>0</v>
      </c>
      <c r="L1206" s="53">
        <v>0</v>
      </c>
      <c r="M1206" s="53">
        <v>0</v>
      </c>
      <c r="N1206" s="53">
        <v>0</v>
      </c>
      <c r="O1206" s="53">
        <v>0</v>
      </c>
      <c r="P1206" s="53">
        <v>0</v>
      </c>
      <c r="Q1206" s="53">
        <v>0</v>
      </c>
      <c r="R1206" s="53">
        <v>0</v>
      </c>
      <c r="S1206" s="53">
        <v>0</v>
      </c>
      <c r="T1206" s="53">
        <v>0</v>
      </c>
      <c r="U1206" s="53">
        <v>0</v>
      </c>
      <c r="V1206" s="53">
        <v>0</v>
      </c>
      <c r="W1206" s="53">
        <v>0</v>
      </c>
      <c r="X1206" s="53">
        <v>0</v>
      </c>
      <c r="Y1206" s="53">
        <v>0</v>
      </c>
      <c r="Z1206" s="53">
        <v>0</v>
      </c>
      <c r="AA1206" s="53">
        <v>0</v>
      </c>
      <c r="AB1206" s="53">
        <v>0</v>
      </c>
      <c r="AC1206" s="53">
        <v>0</v>
      </c>
      <c r="AD1206" s="53">
        <v>0</v>
      </c>
      <c r="AE1206" s="53">
        <v>0</v>
      </c>
      <c r="AF1206" s="53">
        <v>0</v>
      </c>
      <c r="AG1206" s="53">
        <v>0</v>
      </c>
      <c r="AH1206" s="53">
        <v>0</v>
      </c>
      <c r="AI1206" s="53">
        <v>0</v>
      </c>
      <c r="AJ1206" s="53">
        <v>0</v>
      </c>
      <c r="AK1206" s="53">
        <v>0</v>
      </c>
      <c r="AL1206" s="53">
        <v>0</v>
      </c>
      <c r="AM1206" s="53">
        <v>0</v>
      </c>
      <c r="AN1206" s="53">
        <v>0</v>
      </c>
      <c r="AO1206" s="53">
        <v>0</v>
      </c>
      <c r="AP1206" s="53">
        <v>0</v>
      </c>
      <c r="AQ1206" s="53">
        <v>0</v>
      </c>
      <c r="AR1206" s="53">
        <v>0</v>
      </c>
      <c r="AS1206" s="53">
        <v>0</v>
      </c>
      <c r="AT1206" s="53">
        <v>0</v>
      </c>
      <c r="AU1206" s="53">
        <v>0</v>
      </c>
      <c r="AV1206" s="53">
        <v>0</v>
      </c>
      <c r="AW1206" s="53">
        <v>0</v>
      </c>
      <c r="AX1206" s="53">
        <v>0</v>
      </c>
      <c r="AY1206" s="53">
        <v>0</v>
      </c>
      <c r="AZ1206" s="53">
        <v>0</v>
      </c>
      <c r="BA1206" s="53">
        <v>0</v>
      </c>
      <c r="BB1206" s="53">
        <v>0</v>
      </c>
      <c r="BC1206" s="53">
        <v>0</v>
      </c>
      <c r="BD1206" s="53">
        <v>0</v>
      </c>
      <c r="BE1206" s="53">
        <v>0</v>
      </c>
      <c r="BF1206" s="53">
        <v>0</v>
      </c>
      <c r="BG1206" s="53">
        <v>0</v>
      </c>
      <c r="BH1206" s="53">
        <v>0</v>
      </c>
      <c r="BI1206" s="53">
        <v>0</v>
      </c>
      <c r="BJ1206" s="53">
        <v>0</v>
      </c>
      <c r="BK1206" s="53">
        <v>0</v>
      </c>
      <c r="BL1206" s="53">
        <v>0</v>
      </c>
      <c r="BM1206" s="53">
        <v>0</v>
      </c>
      <c r="BN1206" s="53">
        <v>0</v>
      </c>
      <c r="BO1206" s="53">
        <v>0</v>
      </c>
      <c r="BP1206" s="53">
        <v>0</v>
      </c>
      <c r="BQ1206" s="53">
        <v>0</v>
      </c>
      <c r="BR1206" s="53">
        <v>0</v>
      </c>
      <c r="BS1206" s="53">
        <v>0</v>
      </c>
      <c r="BT1206" s="53">
        <v>0</v>
      </c>
      <c r="BU1206" s="53">
        <v>0</v>
      </c>
      <c r="BV1206" s="53">
        <v>0</v>
      </c>
      <c r="BW1206" s="53">
        <v>0</v>
      </c>
      <c r="BX1206" s="53">
        <v>0</v>
      </c>
      <c r="BY1206" s="53">
        <v>0</v>
      </c>
      <c r="BZ1206" s="53">
        <v>0</v>
      </c>
      <c r="CA1206" s="53">
        <v>0</v>
      </c>
      <c r="CB1206" s="53">
        <v>0</v>
      </c>
      <c r="CC1206" s="53">
        <v>0</v>
      </c>
      <c r="CD1206" s="53">
        <v>0</v>
      </c>
      <c r="CE1206" s="53">
        <v>0</v>
      </c>
      <c r="CF1206" s="53">
        <v>0</v>
      </c>
      <c r="CG1206" s="53">
        <v>0</v>
      </c>
      <c r="CH1206" s="53">
        <v>0</v>
      </c>
      <c r="CI1206" s="53">
        <v>0</v>
      </c>
      <c r="CJ1206" s="53">
        <v>0</v>
      </c>
      <c r="CK1206" s="53">
        <v>0</v>
      </c>
      <c r="CL1206" s="53">
        <v>0</v>
      </c>
      <c r="CM1206" s="53">
        <v>0</v>
      </c>
      <c r="CN1206" s="53">
        <v>0</v>
      </c>
      <c r="CO1206" s="53">
        <v>0</v>
      </c>
      <c r="CP1206" s="53">
        <v>0</v>
      </c>
      <c r="CQ1206" s="53">
        <v>0</v>
      </c>
      <c r="CR1206" s="53">
        <v>0</v>
      </c>
      <c r="CS1206" s="53">
        <v>0</v>
      </c>
      <c r="CT1206" s="53">
        <v>0</v>
      </c>
      <c r="CU1206" s="53">
        <v>0</v>
      </c>
      <c r="CV1206" s="53">
        <v>0</v>
      </c>
      <c r="CW1206" s="53">
        <v>0</v>
      </c>
      <c r="CX1206" s="53">
        <v>0</v>
      </c>
      <c r="CY1206" s="53">
        <v>0</v>
      </c>
      <c r="CZ1206" s="53">
        <v>0</v>
      </c>
      <c r="DA1206" s="53">
        <v>0</v>
      </c>
      <c r="DB1206" s="53">
        <v>0</v>
      </c>
      <c r="DC1206" s="53">
        <v>0</v>
      </c>
      <c r="DD1206" s="53">
        <v>0</v>
      </c>
      <c r="DE1206" s="53">
        <v>0</v>
      </c>
      <c r="DF1206" s="53">
        <v>0</v>
      </c>
      <c r="DG1206" s="53">
        <v>0</v>
      </c>
      <c r="DH1206" s="53">
        <v>0</v>
      </c>
      <c r="DI1206" s="53">
        <v>0</v>
      </c>
      <c r="DJ1206" s="53">
        <v>0</v>
      </c>
      <c r="DK1206" s="53">
        <v>0</v>
      </c>
      <c r="DL1206" s="53">
        <v>0</v>
      </c>
      <c r="DM1206" s="53">
        <v>0</v>
      </c>
      <c r="DN1206" s="53">
        <v>0</v>
      </c>
      <c r="DO1206" s="53">
        <v>0</v>
      </c>
      <c r="DP1206" s="53">
        <v>0</v>
      </c>
      <c r="DQ1206" s="53">
        <v>0</v>
      </c>
      <c r="DR1206" s="53">
        <v>0</v>
      </c>
      <c r="DS1206" s="53">
        <v>0</v>
      </c>
      <c r="DT1206" s="53">
        <v>0</v>
      </c>
      <c r="DU1206" s="53">
        <v>0</v>
      </c>
      <c r="DV1206" s="53">
        <v>0</v>
      </c>
      <c r="DW1206" s="53">
        <v>0</v>
      </c>
      <c r="DX1206" s="53">
        <v>0</v>
      </c>
      <c r="DY1206" s="53">
        <v>0</v>
      </c>
      <c r="DZ1206" s="53">
        <v>0</v>
      </c>
      <c r="EA1206" s="53">
        <v>0</v>
      </c>
      <c r="EB1206" s="53">
        <v>0</v>
      </c>
      <c r="EC1206" s="53">
        <v>0</v>
      </c>
      <c r="ED1206" s="53">
        <v>0</v>
      </c>
      <c r="EE1206" s="53">
        <v>0</v>
      </c>
      <c r="EF1206" s="53">
        <v>0</v>
      </c>
      <c r="EG1206" s="53">
        <v>0</v>
      </c>
      <c r="EH1206" s="53">
        <v>0</v>
      </c>
      <c r="EI1206" s="53">
        <v>0</v>
      </c>
      <c r="EJ1206" s="53">
        <v>0</v>
      </c>
      <c r="EK1206" s="53">
        <v>0</v>
      </c>
      <c r="EL1206" s="53">
        <v>0</v>
      </c>
      <c r="EM1206" s="53">
        <v>0</v>
      </c>
      <c r="EN1206" s="53">
        <v>0</v>
      </c>
      <c r="EO1206" s="53">
        <v>0</v>
      </c>
      <c r="EP1206" s="53">
        <v>0</v>
      </c>
      <c r="EQ1206" s="53">
        <v>0</v>
      </c>
      <c r="ER1206" s="53">
        <v>0</v>
      </c>
      <c r="ES1206" s="53">
        <v>0</v>
      </c>
      <c r="ET1206" s="53">
        <v>0</v>
      </c>
      <c r="EU1206" s="53">
        <v>0</v>
      </c>
      <c r="EV1206" s="53">
        <v>0</v>
      </c>
      <c r="EW1206" s="53">
        <v>71.30556</v>
      </c>
      <c r="EX1206" s="53">
        <v>69.44444</v>
      </c>
      <c r="EY1206" s="53">
        <v>68.111109999999996</v>
      </c>
      <c r="EZ1206" s="53">
        <v>67.05556</v>
      </c>
      <c r="FA1206" s="53">
        <v>66.083340000000007</v>
      </c>
      <c r="FB1206" s="53">
        <v>64.361109999999996</v>
      </c>
      <c r="FC1206" s="53">
        <v>63.27778</v>
      </c>
      <c r="FD1206" s="53">
        <v>64.527780000000007</v>
      </c>
      <c r="FE1206" s="53">
        <v>68.19444</v>
      </c>
      <c r="FF1206" s="53">
        <v>72.527780000000007</v>
      </c>
      <c r="FG1206" s="53">
        <v>77.166659999999993</v>
      </c>
      <c r="FH1206" s="53">
        <v>81.361109999999996</v>
      </c>
      <c r="FI1206" s="53">
        <v>84.888890000000004</v>
      </c>
      <c r="FJ1206" s="53">
        <v>88.083340000000007</v>
      </c>
      <c r="FK1206" s="53">
        <v>90.94444</v>
      </c>
      <c r="FL1206" s="53">
        <v>92.833340000000007</v>
      </c>
      <c r="FM1206" s="53">
        <v>94</v>
      </c>
      <c r="FN1206" s="53">
        <v>93.222219999999993</v>
      </c>
      <c r="FO1206" s="53">
        <v>91.027780000000007</v>
      </c>
      <c r="FP1206" s="53">
        <v>86.5</v>
      </c>
      <c r="FQ1206" s="53">
        <v>81.166659999999993</v>
      </c>
      <c r="FR1206" s="53">
        <v>77.111109999999996</v>
      </c>
      <c r="FS1206" s="53">
        <v>74.30556</v>
      </c>
      <c r="FT1206" s="53">
        <v>72.083340000000007</v>
      </c>
      <c r="FU1206" s="53">
        <v>4</v>
      </c>
      <c r="FV1206" s="53">
        <v>483.38940000000002</v>
      </c>
      <c r="FW1206" s="53">
        <v>394.34320000000002</v>
      </c>
      <c r="FX1206" s="53">
        <v>0</v>
      </c>
    </row>
    <row r="1207" spans="1:180" x14ac:dyDescent="0.3">
      <c r="A1207" t="s">
        <v>174</v>
      </c>
      <c r="B1207" t="s">
        <v>254</v>
      </c>
      <c r="C1207" t="s">
        <v>0</v>
      </c>
      <c r="D1207" t="s">
        <v>227</v>
      </c>
      <c r="E1207" t="s">
        <v>190</v>
      </c>
      <c r="F1207" t="s">
        <v>234</v>
      </c>
      <c r="G1207" t="s">
        <v>244</v>
      </c>
      <c r="H1207" s="53">
        <v>87</v>
      </c>
      <c r="I1207" s="53">
        <v>0</v>
      </c>
      <c r="J1207" s="53">
        <v>0</v>
      </c>
      <c r="K1207" s="53">
        <v>0</v>
      </c>
      <c r="L1207" s="53">
        <v>0</v>
      </c>
      <c r="M1207" s="53">
        <v>0</v>
      </c>
      <c r="N1207" s="53">
        <v>0</v>
      </c>
      <c r="O1207" s="53">
        <v>0</v>
      </c>
      <c r="P1207" s="53">
        <v>0</v>
      </c>
      <c r="Q1207" s="53">
        <v>0</v>
      </c>
      <c r="R1207" s="53">
        <v>0</v>
      </c>
      <c r="S1207" s="53">
        <v>0</v>
      </c>
      <c r="T1207" s="53">
        <v>0</v>
      </c>
      <c r="U1207" s="53">
        <v>0</v>
      </c>
      <c r="V1207" s="53">
        <v>0</v>
      </c>
      <c r="W1207" s="53">
        <v>0</v>
      </c>
      <c r="X1207" s="53">
        <v>0</v>
      </c>
      <c r="Y1207" s="53">
        <v>0</v>
      </c>
      <c r="Z1207" s="53">
        <v>0</v>
      </c>
      <c r="AA1207" s="53">
        <v>0</v>
      </c>
      <c r="AB1207" s="53">
        <v>0</v>
      </c>
      <c r="AC1207" s="53">
        <v>0</v>
      </c>
      <c r="AD1207" s="53">
        <v>0</v>
      </c>
      <c r="AE1207" s="53">
        <v>0</v>
      </c>
      <c r="AF1207" s="53">
        <v>0</v>
      </c>
      <c r="AG1207" s="53">
        <v>0</v>
      </c>
      <c r="AH1207" s="53">
        <v>0</v>
      </c>
      <c r="AI1207" s="53">
        <v>0</v>
      </c>
      <c r="AJ1207" s="53">
        <v>0</v>
      </c>
      <c r="AK1207" s="53">
        <v>0</v>
      </c>
      <c r="AL1207" s="53">
        <v>0</v>
      </c>
      <c r="AM1207" s="53">
        <v>0</v>
      </c>
      <c r="AN1207" s="53">
        <v>0</v>
      </c>
      <c r="AO1207" s="53">
        <v>0</v>
      </c>
      <c r="AP1207" s="53">
        <v>0</v>
      </c>
      <c r="AQ1207" s="53">
        <v>0</v>
      </c>
      <c r="AR1207" s="53">
        <v>0</v>
      </c>
      <c r="AS1207" s="53">
        <v>0</v>
      </c>
      <c r="AT1207" s="53">
        <v>0</v>
      </c>
      <c r="AU1207" s="53">
        <v>0</v>
      </c>
      <c r="AV1207" s="53">
        <v>0</v>
      </c>
      <c r="AW1207" s="53">
        <v>0</v>
      </c>
      <c r="AX1207" s="53">
        <v>0</v>
      </c>
      <c r="AY1207" s="53">
        <v>0</v>
      </c>
      <c r="AZ1207" s="53">
        <v>0</v>
      </c>
      <c r="BA1207" s="53">
        <v>0</v>
      </c>
      <c r="BB1207" s="53">
        <v>0</v>
      </c>
      <c r="BC1207" s="53">
        <v>0</v>
      </c>
      <c r="BD1207" s="53">
        <v>0</v>
      </c>
      <c r="BE1207" s="53">
        <v>0</v>
      </c>
      <c r="BF1207" s="53">
        <v>0</v>
      </c>
      <c r="BG1207" s="53">
        <v>0</v>
      </c>
      <c r="BH1207" s="53">
        <v>0</v>
      </c>
      <c r="BI1207" s="53">
        <v>0</v>
      </c>
      <c r="BJ1207" s="53">
        <v>0</v>
      </c>
      <c r="BK1207" s="53">
        <v>0</v>
      </c>
      <c r="BL1207" s="53">
        <v>0</v>
      </c>
      <c r="BM1207" s="53">
        <v>0</v>
      </c>
      <c r="BN1207" s="53">
        <v>0</v>
      </c>
      <c r="BO1207" s="53">
        <v>0</v>
      </c>
      <c r="BP1207" s="53">
        <v>0</v>
      </c>
      <c r="BQ1207" s="53">
        <v>0</v>
      </c>
      <c r="BR1207" s="53">
        <v>0</v>
      </c>
      <c r="BS1207" s="53">
        <v>0</v>
      </c>
      <c r="BT1207" s="53">
        <v>0</v>
      </c>
      <c r="BU1207" s="53">
        <v>0</v>
      </c>
      <c r="BV1207" s="53">
        <v>0</v>
      </c>
      <c r="BW1207" s="53">
        <v>0</v>
      </c>
      <c r="BX1207" s="53">
        <v>0</v>
      </c>
      <c r="BY1207" s="53">
        <v>0</v>
      </c>
      <c r="BZ1207" s="53">
        <v>0</v>
      </c>
      <c r="CA1207" s="53">
        <v>0</v>
      </c>
      <c r="CB1207" s="53">
        <v>0</v>
      </c>
      <c r="CC1207" s="53">
        <v>0</v>
      </c>
      <c r="CD1207" s="53">
        <v>0</v>
      </c>
      <c r="CE1207" s="53">
        <v>0</v>
      </c>
      <c r="CF1207" s="53">
        <v>0</v>
      </c>
      <c r="CG1207" s="53">
        <v>0</v>
      </c>
      <c r="CH1207" s="53">
        <v>0</v>
      </c>
      <c r="CI1207" s="53">
        <v>0</v>
      </c>
      <c r="CJ1207" s="53">
        <v>0</v>
      </c>
      <c r="CK1207" s="53">
        <v>0</v>
      </c>
      <c r="CL1207" s="53">
        <v>0</v>
      </c>
      <c r="CM1207" s="53">
        <v>0</v>
      </c>
      <c r="CN1207" s="53">
        <v>0</v>
      </c>
      <c r="CO1207" s="53">
        <v>0</v>
      </c>
      <c r="CP1207" s="53">
        <v>0</v>
      </c>
      <c r="CQ1207" s="53">
        <v>0</v>
      </c>
      <c r="CR1207" s="53">
        <v>0</v>
      </c>
      <c r="CS1207" s="53">
        <v>0</v>
      </c>
      <c r="CT1207" s="53">
        <v>0</v>
      </c>
      <c r="CU1207" s="53">
        <v>0</v>
      </c>
      <c r="CV1207" s="53">
        <v>0</v>
      </c>
      <c r="CW1207" s="53">
        <v>0</v>
      </c>
      <c r="CX1207" s="53">
        <v>0</v>
      </c>
      <c r="CY1207" s="53">
        <v>0</v>
      </c>
      <c r="CZ1207" s="53">
        <v>0</v>
      </c>
      <c r="DA1207" s="53">
        <v>0</v>
      </c>
      <c r="DB1207" s="53">
        <v>0</v>
      </c>
      <c r="DC1207" s="53">
        <v>0</v>
      </c>
      <c r="DD1207" s="53">
        <v>0</v>
      </c>
      <c r="DE1207" s="53">
        <v>0</v>
      </c>
      <c r="DF1207" s="53">
        <v>0</v>
      </c>
      <c r="DG1207" s="53">
        <v>0</v>
      </c>
      <c r="DH1207" s="53">
        <v>0</v>
      </c>
      <c r="DI1207" s="53">
        <v>0</v>
      </c>
      <c r="DJ1207" s="53">
        <v>0</v>
      </c>
      <c r="DK1207" s="53">
        <v>0</v>
      </c>
      <c r="DL1207" s="53">
        <v>0</v>
      </c>
      <c r="DM1207" s="53">
        <v>0</v>
      </c>
      <c r="DN1207" s="53">
        <v>0</v>
      </c>
      <c r="DO1207" s="53">
        <v>0</v>
      </c>
      <c r="DP1207" s="53">
        <v>0</v>
      </c>
      <c r="DQ1207" s="53">
        <v>0</v>
      </c>
      <c r="DR1207" s="53">
        <v>0</v>
      </c>
      <c r="DS1207" s="53">
        <v>0</v>
      </c>
      <c r="DT1207" s="53">
        <v>0</v>
      </c>
      <c r="DU1207" s="53">
        <v>0</v>
      </c>
      <c r="DV1207" s="53">
        <v>0</v>
      </c>
      <c r="DW1207" s="53">
        <v>0</v>
      </c>
      <c r="DX1207" s="53">
        <v>0</v>
      </c>
      <c r="DY1207" s="53">
        <v>0</v>
      </c>
      <c r="DZ1207" s="53">
        <v>0</v>
      </c>
      <c r="EA1207" s="53">
        <v>0</v>
      </c>
      <c r="EB1207" s="53">
        <v>0</v>
      </c>
      <c r="EC1207" s="53">
        <v>0</v>
      </c>
      <c r="ED1207" s="53">
        <v>0</v>
      </c>
      <c r="EE1207" s="53">
        <v>0</v>
      </c>
      <c r="EF1207" s="53">
        <v>0</v>
      </c>
      <c r="EG1207" s="53">
        <v>0</v>
      </c>
      <c r="EH1207" s="53">
        <v>0</v>
      </c>
      <c r="EI1207" s="53">
        <v>0</v>
      </c>
      <c r="EJ1207" s="53">
        <v>0</v>
      </c>
      <c r="EK1207" s="53">
        <v>0</v>
      </c>
      <c r="EL1207" s="53">
        <v>0</v>
      </c>
      <c r="EM1207" s="53">
        <v>0</v>
      </c>
      <c r="EN1207" s="53">
        <v>0</v>
      </c>
      <c r="EO1207" s="53">
        <v>0</v>
      </c>
      <c r="EP1207" s="53">
        <v>0</v>
      </c>
      <c r="EQ1207" s="53">
        <v>0</v>
      </c>
      <c r="ER1207" s="53">
        <v>0</v>
      </c>
      <c r="ES1207" s="53">
        <v>0</v>
      </c>
      <c r="ET1207" s="53">
        <v>0</v>
      </c>
      <c r="EU1207" s="53">
        <v>0</v>
      </c>
      <c r="EV1207" s="53">
        <v>0</v>
      </c>
      <c r="EW1207" s="53">
        <v>66.666659999999993</v>
      </c>
      <c r="EX1207" s="53">
        <v>65.595240000000004</v>
      </c>
      <c r="EY1207" s="53">
        <v>64.107140000000001</v>
      </c>
      <c r="EZ1207" s="53">
        <v>62.964289999999998</v>
      </c>
      <c r="FA1207" s="53">
        <v>61.523809999999997</v>
      </c>
      <c r="FB1207" s="53">
        <v>60.654760000000003</v>
      </c>
      <c r="FC1207" s="53">
        <v>59.845239999999997</v>
      </c>
      <c r="FD1207" s="53">
        <v>60.845239999999997</v>
      </c>
      <c r="FE1207" s="53">
        <v>64.833340000000007</v>
      </c>
      <c r="FF1207" s="53">
        <v>69.880949999999999</v>
      </c>
      <c r="FG1207" s="53">
        <v>74.392859999999999</v>
      </c>
      <c r="FH1207" s="53">
        <v>78.654759999999996</v>
      </c>
      <c r="FI1207" s="53">
        <v>82.345240000000004</v>
      </c>
      <c r="FJ1207" s="53">
        <v>85.464290000000005</v>
      </c>
      <c r="FK1207" s="53">
        <v>87.988100000000003</v>
      </c>
      <c r="FL1207" s="53">
        <v>89.797619999999995</v>
      </c>
      <c r="FM1207" s="53">
        <v>90.476190000000003</v>
      </c>
      <c r="FN1207" s="53">
        <v>89.488100000000003</v>
      </c>
      <c r="FO1207" s="53">
        <v>86.023809999999997</v>
      </c>
      <c r="FP1207" s="53">
        <v>80.702380000000005</v>
      </c>
      <c r="FQ1207" s="53">
        <v>76.095240000000004</v>
      </c>
      <c r="FR1207" s="53">
        <v>72.464290000000005</v>
      </c>
      <c r="FS1207" s="53">
        <v>69.690479999999994</v>
      </c>
      <c r="FT1207" s="53">
        <v>67.690479999999994</v>
      </c>
      <c r="FU1207" s="53">
        <v>4</v>
      </c>
      <c r="FV1207" s="53">
        <v>137.25569999999999</v>
      </c>
      <c r="FW1207" s="53">
        <v>91.409869999999998</v>
      </c>
      <c r="FX1207" s="53">
        <v>0</v>
      </c>
    </row>
    <row r="1208" spans="1:180" x14ac:dyDescent="0.3">
      <c r="A1208" t="s">
        <v>174</v>
      </c>
      <c r="B1208" t="s">
        <v>254</v>
      </c>
      <c r="C1208" t="s">
        <v>0</v>
      </c>
      <c r="D1208" t="s">
        <v>248</v>
      </c>
      <c r="E1208" t="s">
        <v>190</v>
      </c>
      <c r="F1208" t="s">
        <v>234</v>
      </c>
      <c r="G1208" t="s">
        <v>244</v>
      </c>
      <c r="H1208" s="53">
        <v>87</v>
      </c>
      <c r="I1208" s="53">
        <v>0</v>
      </c>
      <c r="J1208" s="53">
        <v>0</v>
      </c>
      <c r="K1208" s="53">
        <v>0</v>
      </c>
      <c r="L1208" s="53">
        <v>0</v>
      </c>
      <c r="M1208" s="53">
        <v>0</v>
      </c>
      <c r="N1208" s="53">
        <v>0</v>
      </c>
      <c r="O1208" s="53">
        <v>0</v>
      </c>
      <c r="P1208" s="53">
        <v>0</v>
      </c>
      <c r="Q1208" s="53">
        <v>0</v>
      </c>
      <c r="R1208" s="53">
        <v>0</v>
      </c>
      <c r="S1208" s="53">
        <v>0</v>
      </c>
      <c r="T1208" s="53">
        <v>0</v>
      </c>
      <c r="U1208" s="53">
        <v>0</v>
      </c>
      <c r="V1208" s="53">
        <v>0</v>
      </c>
      <c r="W1208" s="53">
        <v>0</v>
      </c>
      <c r="X1208" s="53">
        <v>0</v>
      </c>
      <c r="Y1208" s="53">
        <v>0</v>
      </c>
      <c r="Z1208" s="53">
        <v>0</v>
      </c>
      <c r="AA1208" s="53">
        <v>0</v>
      </c>
      <c r="AB1208" s="53">
        <v>0</v>
      </c>
      <c r="AC1208" s="53">
        <v>0</v>
      </c>
      <c r="AD1208" s="53">
        <v>0</v>
      </c>
      <c r="AE1208" s="53">
        <v>0</v>
      </c>
      <c r="AF1208" s="53">
        <v>0</v>
      </c>
      <c r="AG1208" s="53">
        <v>0</v>
      </c>
      <c r="AH1208" s="53">
        <v>0</v>
      </c>
      <c r="AI1208" s="53">
        <v>0</v>
      </c>
      <c r="AJ1208" s="53">
        <v>0</v>
      </c>
      <c r="AK1208" s="53">
        <v>0</v>
      </c>
      <c r="AL1208" s="53">
        <v>0</v>
      </c>
      <c r="AM1208" s="53">
        <v>0</v>
      </c>
      <c r="AN1208" s="53">
        <v>0</v>
      </c>
      <c r="AO1208" s="53">
        <v>0</v>
      </c>
      <c r="AP1208" s="53">
        <v>0</v>
      </c>
      <c r="AQ1208" s="53">
        <v>0</v>
      </c>
      <c r="AR1208" s="53">
        <v>0</v>
      </c>
      <c r="AS1208" s="53">
        <v>0</v>
      </c>
      <c r="AT1208" s="53">
        <v>0</v>
      </c>
      <c r="AU1208" s="53">
        <v>0</v>
      </c>
      <c r="AV1208" s="53">
        <v>0</v>
      </c>
      <c r="AW1208" s="53">
        <v>0</v>
      </c>
      <c r="AX1208" s="53">
        <v>0</v>
      </c>
      <c r="AY1208" s="53">
        <v>0</v>
      </c>
      <c r="AZ1208" s="53">
        <v>0</v>
      </c>
      <c r="BA1208" s="53">
        <v>0</v>
      </c>
      <c r="BB1208" s="53">
        <v>0</v>
      </c>
      <c r="BC1208" s="53">
        <v>0</v>
      </c>
      <c r="BD1208" s="53">
        <v>0</v>
      </c>
      <c r="BE1208" s="53">
        <v>0</v>
      </c>
      <c r="BF1208" s="53">
        <v>0</v>
      </c>
      <c r="BG1208" s="53">
        <v>0</v>
      </c>
      <c r="BH1208" s="53">
        <v>0</v>
      </c>
      <c r="BI1208" s="53">
        <v>0</v>
      </c>
      <c r="BJ1208" s="53">
        <v>0</v>
      </c>
      <c r="BK1208" s="53">
        <v>0</v>
      </c>
      <c r="BL1208" s="53">
        <v>0</v>
      </c>
      <c r="BM1208" s="53">
        <v>0</v>
      </c>
      <c r="BN1208" s="53">
        <v>0</v>
      </c>
      <c r="BO1208" s="53">
        <v>0</v>
      </c>
      <c r="BP1208" s="53">
        <v>0</v>
      </c>
      <c r="BQ1208" s="53">
        <v>0</v>
      </c>
      <c r="BR1208" s="53">
        <v>0</v>
      </c>
      <c r="BS1208" s="53">
        <v>0</v>
      </c>
      <c r="BT1208" s="53">
        <v>0</v>
      </c>
      <c r="BU1208" s="53">
        <v>0</v>
      </c>
      <c r="BV1208" s="53">
        <v>0</v>
      </c>
      <c r="BW1208" s="53">
        <v>0</v>
      </c>
      <c r="BX1208" s="53">
        <v>0</v>
      </c>
      <c r="BY1208" s="53">
        <v>0</v>
      </c>
      <c r="BZ1208" s="53">
        <v>0</v>
      </c>
      <c r="CA1208" s="53">
        <v>0</v>
      </c>
      <c r="CB1208" s="53">
        <v>0</v>
      </c>
      <c r="CC1208" s="53">
        <v>0</v>
      </c>
      <c r="CD1208" s="53">
        <v>0</v>
      </c>
      <c r="CE1208" s="53">
        <v>0</v>
      </c>
      <c r="CF1208" s="53">
        <v>0</v>
      </c>
      <c r="CG1208" s="53">
        <v>0</v>
      </c>
      <c r="CH1208" s="53">
        <v>0</v>
      </c>
      <c r="CI1208" s="53">
        <v>0</v>
      </c>
      <c r="CJ1208" s="53">
        <v>0</v>
      </c>
      <c r="CK1208" s="53">
        <v>0</v>
      </c>
      <c r="CL1208" s="53">
        <v>0</v>
      </c>
      <c r="CM1208" s="53">
        <v>0</v>
      </c>
      <c r="CN1208" s="53">
        <v>0</v>
      </c>
      <c r="CO1208" s="53">
        <v>0</v>
      </c>
      <c r="CP1208" s="53">
        <v>0</v>
      </c>
      <c r="CQ1208" s="53">
        <v>0</v>
      </c>
      <c r="CR1208" s="53">
        <v>0</v>
      </c>
      <c r="CS1208" s="53">
        <v>0</v>
      </c>
      <c r="CT1208" s="53">
        <v>0</v>
      </c>
      <c r="CU1208" s="53">
        <v>0</v>
      </c>
      <c r="CV1208" s="53">
        <v>0</v>
      </c>
      <c r="CW1208" s="53">
        <v>0</v>
      </c>
      <c r="CX1208" s="53">
        <v>0</v>
      </c>
      <c r="CY1208" s="53">
        <v>0</v>
      </c>
      <c r="CZ1208" s="53">
        <v>0</v>
      </c>
      <c r="DA1208" s="53">
        <v>0</v>
      </c>
      <c r="DB1208" s="53">
        <v>0</v>
      </c>
      <c r="DC1208" s="53">
        <v>0</v>
      </c>
      <c r="DD1208" s="53">
        <v>0</v>
      </c>
      <c r="DE1208" s="53">
        <v>0</v>
      </c>
      <c r="DF1208" s="53">
        <v>0</v>
      </c>
      <c r="DG1208" s="53">
        <v>0</v>
      </c>
      <c r="DH1208" s="53">
        <v>0</v>
      </c>
      <c r="DI1208" s="53">
        <v>0</v>
      </c>
      <c r="DJ1208" s="53">
        <v>0</v>
      </c>
      <c r="DK1208" s="53">
        <v>0</v>
      </c>
      <c r="DL1208" s="53">
        <v>0</v>
      </c>
      <c r="DM1208" s="53">
        <v>0</v>
      </c>
      <c r="DN1208" s="53">
        <v>0</v>
      </c>
      <c r="DO1208" s="53">
        <v>0</v>
      </c>
      <c r="DP1208" s="53">
        <v>0</v>
      </c>
      <c r="DQ1208" s="53">
        <v>0</v>
      </c>
      <c r="DR1208" s="53">
        <v>0</v>
      </c>
      <c r="DS1208" s="53">
        <v>0</v>
      </c>
      <c r="DT1208" s="53">
        <v>0</v>
      </c>
      <c r="DU1208" s="53">
        <v>0</v>
      </c>
      <c r="DV1208" s="53">
        <v>0</v>
      </c>
      <c r="DW1208" s="53">
        <v>0</v>
      </c>
      <c r="DX1208" s="53">
        <v>0</v>
      </c>
      <c r="DY1208" s="53">
        <v>0</v>
      </c>
      <c r="DZ1208" s="53">
        <v>0</v>
      </c>
      <c r="EA1208" s="53">
        <v>0</v>
      </c>
      <c r="EB1208" s="53">
        <v>0</v>
      </c>
      <c r="EC1208" s="53">
        <v>0</v>
      </c>
      <c r="ED1208" s="53">
        <v>0</v>
      </c>
      <c r="EE1208" s="53">
        <v>0</v>
      </c>
      <c r="EF1208" s="53">
        <v>0</v>
      </c>
      <c r="EG1208" s="53">
        <v>0</v>
      </c>
      <c r="EH1208" s="53">
        <v>0</v>
      </c>
      <c r="EI1208" s="53">
        <v>0</v>
      </c>
      <c r="EJ1208" s="53">
        <v>0</v>
      </c>
      <c r="EK1208" s="53">
        <v>0</v>
      </c>
      <c r="EL1208" s="53">
        <v>0</v>
      </c>
      <c r="EM1208" s="53">
        <v>0</v>
      </c>
      <c r="EN1208" s="53">
        <v>0</v>
      </c>
      <c r="EO1208" s="53">
        <v>0</v>
      </c>
      <c r="EP1208" s="53">
        <v>0</v>
      </c>
      <c r="EQ1208" s="53">
        <v>0</v>
      </c>
      <c r="ER1208" s="53">
        <v>0</v>
      </c>
      <c r="ES1208" s="53">
        <v>0</v>
      </c>
      <c r="ET1208" s="53">
        <v>0</v>
      </c>
      <c r="EU1208" s="53">
        <v>0</v>
      </c>
      <c r="EV1208" s="53">
        <v>0</v>
      </c>
      <c r="EW1208" s="53">
        <v>66.888890000000004</v>
      </c>
      <c r="EX1208" s="53">
        <v>65.44444</v>
      </c>
      <c r="EY1208" s="53">
        <v>64.30556</v>
      </c>
      <c r="EZ1208" s="53">
        <v>63.083329999999997</v>
      </c>
      <c r="FA1208" s="53">
        <v>62.05556</v>
      </c>
      <c r="FB1208" s="53">
        <v>60.666670000000003</v>
      </c>
      <c r="FC1208" s="53">
        <v>59.638890000000004</v>
      </c>
      <c r="FD1208" s="53">
        <v>60.47222</v>
      </c>
      <c r="FE1208" s="53">
        <v>64.777780000000007</v>
      </c>
      <c r="FF1208" s="53">
        <v>69.416659999999993</v>
      </c>
      <c r="FG1208" s="53">
        <v>74.277780000000007</v>
      </c>
      <c r="FH1208" s="53">
        <v>78.30556</v>
      </c>
      <c r="FI1208" s="53">
        <v>82.05556</v>
      </c>
      <c r="FJ1208" s="53">
        <v>85.19444</v>
      </c>
      <c r="FK1208" s="53">
        <v>87.666659999999993</v>
      </c>
      <c r="FL1208" s="53">
        <v>89.361109999999996</v>
      </c>
      <c r="FM1208" s="53">
        <v>90.111109999999996</v>
      </c>
      <c r="FN1208" s="53">
        <v>89.44444</v>
      </c>
      <c r="FO1208" s="53">
        <v>86.722219999999993</v>
      </c>
      <c r="FP1208" s="53">
        <v>81.361109999999996</v>
      </c>
      <c r="FQ1208" s="53">
        <v>76.777780000000007</v>
      </c>
      <c r="FR1208" s="53">
        <v>73.30556</v>
      </c>
      <c r="FS1208" s="53">
        <v>71.083340000000007</v>
      </c>
      <c r="FT1208" s="53">
        <v>69</v>
      </c>
      <c r="FU1208" s="53">
        <v>4</v>
      </c>
      <c r="FV1208" s="53">
        <v>137.25569999999999</v>
      </c>
      <c r="FW1208" s="53">
        <v>91.409869999999998</v>
      </c>
      <c r="FX1208" s="53">
        <v>0</v>
      </c>
    </row>
    <row r="1209" spans="1:180" x14ac:dyDescent="0.3">
      <c r="A1209" t="s">
        <v>174</v>
      </c>
      <c r="B1209" t="s">
        <v>254</v>
      </c>
      <c r="C1209" t="s">
        <v>0</v>
      </c>
      <c r="D1209" t="s">
        <v>248</v>
      </c>
      <c r="E1209" t="s">
        <v>188</v>
      </c>
      <c r="F1209" t="s">
        <v>234</v>
      </c>
      <c r="G1209" t="s">
        <v>244</v>
      </c>
      <c r="H1209" s="53">
        <v>87</v>
      </c>
      <c r="I1209" s="53">
        <v>0</v>
      </c>
      <c r="J1209" s="53">
        <v>0</v>
      </c>
      <c r="K1209" s="53">
        <v>0</v>
      </c>
      <c r="L1209" s="53">
        <v>0</v>
      </c>
      <c r="M1209" s="53">
        <v>0</v>
      </c>
      <c r="N1209" s="53">
        <v>0</v>
      </c>
      <c r="O1209" s="53">
        <v>0</v>
      </c>
      <c r="P1209" s="53">
        <v>0</v>
      </c>
      <c r="Q1209" s="53">
        <v>0</v>
      </c>
      <c r="R1209" s="53">
        <v>0</v>
      </c>
      <c r="S1209" s="53">
        <v>0</v>
      </c>
      <c r="T1209" s="53">
        <v>0</v>
      </c>
      <c r="U1209" s="53">
        <v>0</v>
      </c>
      <c r="V1209" s="53">
        <v>0</v>
      </c>
      <c r="W1209" s="53">
        <v>0</v>
      </c>
      <c r="X1209" s="53">
        <v>0</v>
      </c>
      <c r="Y1209" s="53">
        <v>0</v>
      </c>
      <c r="Z1209" s="53">
        <v>0</v>
      </c>
      <c r="AA1209" s="53">
        <v>0</v>
      </c>
      <c r="AB1209" s="53">
        <v>0</v>
      </c>
      <c r="AC1209" s="53">
        <v>0</v>
      </c>
      <c r="AD1209" s="53">
        <v>0</v>
      </c>
      <c r="AE1209" s="53">
        <v>0</v>
      </c>
      <c r="AF1209" s="53">
        <v>0</v>
      </c>
      <c r="AG1209" s="53">
        <v>0</v>
      </c>
      <c r="AH1209" s="53">
        <v>0</v>
      </c>
      <c r="AI1209" s="53">
        <v>0</v>
      </c>
      <c r="AJ1209" s="53">
        <v>0</v>
      </c>
      <c r="AK1209" s="53">
        <v>0</v>
      </c>
      <c r="AL1209" s="53">
        <v>0</v>
      </c>
      <c r="AM1209" s="53">
        <v>0</v>
      </c>
      <c r="AN1209" s="53">
        <v>0</v>
      </c>
      <c r="AO1209" s="53">
        <v>0</v>
      </c>
      <c r="AP1209" s="53">
        <v>0</v>
      </c>
      <c r="AQ1209" s="53">
        <v>0</v>
      </c>
      <c r="AR1209" s="53">
        <v>0</v>
      </c>
      <c r="AS1209" s="53">
        <v>0</v>
      </c>
      <c r="AT1209" s="53">
        <v>0</v>
      </c>
      <c r="AU1209" s="53">
        <v>0</v>
      </c>
      <c r="AV1209" s="53">
        <v>0</v>
      </c>
      <c r="AW1209" s="53">
        <v>0</v>
      </c>
      <c r="AX1209" s="53">
        <v>0</v>
      </c>
      <c r="AY1209" s="53">
        <v>0</v>
      </c>
      <c r="AZ1209" s="53">
        <v>0</v>
      </c>
      <c r="BA1209" s="53">
        <v>0</v>
      </c>
      <c r="BB1209" s="53">
        <v>0</v>
      </c>
      <c r="BC1209" s="53">
        <v>0</v>
      </c>
      <c r="BD1209" s="53">
        <v>0</v>
      </c>
      <c r="BE1209" s="53">
        <v>0</v>
      </c>
      <c r="BF1209" s="53">
        <v>0</v>
      </c>
      <c r="BG1209" s="53">
        <v>0</v>
      </c>
      <c r="BH1209" s="53">
        <v>0</v>
      </c>
      <c r="BI1209" s="53">
        <v>0</v>
      </c>
      <c r="BJ1209" s="53">
        <v>0</v>
      </c>
      <c r="BK1209" s="53">
        <v>0</v>
      </c>
      <c r="BL1209" s="53">
        <v>0</v>
      </c>
      <c r="BM1209" s="53">
        <v>0</v>
      </c>
      <c r="BN1209" s="53">
        <v>0</v>
      </c>
      <c r="BO1209" s="53">
        <v>0</v>
      </c>
      <c r="BP1209" s="53">
        <v>0</v>
      </c>
      <c r="BQ1209" s="53">
        <v>0</v>
      </c>
      <c r="BR1209" s="53">
        <v>0</v>
      </c>
      <c r="BS1209" s="53">
        <v>0</v>
      </c>
      <c r="BT1209" s="53">
        <v>0</v>
      </c>
      <c r="BU1209" s="53">
        <v>0</v>
      </c>
      <c r="BV1209" s="53">
        <v>0</v>
      </c>
      <c r="BW1209" s="53">
        <v>0</v>
      </c>
      <c r="BX1209" s="53">
        <v>0</v>
      </c>
      <c r="BY1209" s="53">
        <v>0</v>
      </c>
      <c r="BZ1209" s="53">
        <v>0</v>
      </c>
      <c r="CA1209" s="53">
        <v>0</v>
      </c>
      <c r="CB1209" s="53">
        <v>0</v>
      </c>
      <c r="CC1209" s="53">
        <v>0</v>
      </c>
      <c r="CD1209" s="53">
        <v>0</v>
      </c>
      <c r="CE1209" s="53">
        <v>0</v>
      </c>
      <c r="CF1209" s="53">
        <v>0</v>
      </c>
      <c r="CG1209" s="53">
        <v>0</v>
      </c>
      <c r="CH1209" s="53">
        <v>0</v>
      </c>
      <c r="CI1209" s="53">
        <v>0</v>
      </c>
      <c r="CJ1209" s="53">
        <v>0</v>
      </c>
      <c r="CK1209" s="53">
        <v>0</v>
      </c>
      <c r="CL1209" s="53">
        <v>0</v>
      </c>
      <c r="CM1209" s="53">
        <v>0</v>
      </c>
      <c r="CN1209" s="53">
        <v>0</v>
      </c>
      <c r="CO1209" s="53">
        <v>0</v>
      </c>
      <c r="CP1209" s="53">
        <v>0</v>
      </c>
      <c r="CQ1209" s="53">
        <v>0</v>
      </c>
      <c r="CR1209" s="53">
        <v>0</v>
      </c>
      <c r="CS1209" s="53">
        <v>0</v>
      </c>
      <c r="CT1209" s="53">
        <v>0</v>
      </c>
      <c r="CU1209" s="53">
        <v>0</v>
      </c>
      <c r="CV1209" s="53">
        <v>0</v>
      </c>
      <c r="CW1209" s="53">
        <v>0</v>
      </c>
      <c r="CX1209" s="53">
        <v>0</v>
      </c>
      <c r="CY1209" s="53">
        <v>0</v>
      </c>
      <c r="CZ1209" s="53">
        <v>0</v>
      </c>
      <c r="DA1209" s="53">
        <v>0</v>
      </c>
      <c r="DB1209" s="53">
        <v>0</v>
      </c>
      <c r="DC1209" s="53">
        <v>0</v>
      </c>
      <c r="DD1209" s="53">
        <v>0</v>
      </c>
      <c r="DE1209" s="53">
        <v>0</v>
      </c>
      <c r="DF1209" s="53">
        <v>0</v>
      </c>
      <c r="DG1209" s="53">
        <v>0</v>
      </c>
      <c r="DH1209" s="53">
        <v>0</v>
      </c>
      <c r="DI1209" s="53">
        <v>0</v>
      </c>
      <c r="DJ1209" s="53">
        <v>0</v>
      </c>
      <c r="DK1209" s="53">
        <v>0</v>
      </c>
      <c r="DL1209" s="53">
        <v>0</v>
      </c>
      <c r="DM1209" s="53">
        <v>0</v>
      </c>
      <c r="DN1209" s="53">
        <v>0</v>
      </c>
      <c r="DO1209" s="53">
        <v>0</v>
      </c>
      <c r="DP1209" s="53">
        <v>0</v>
      </c>
      <c r="DQ1209" s="53">
        <v>0</v>
      </c>
      <c r="DR1209" s="53">
        <v>0</v>
      </c>
      <c r="DS1209" s="53">
        <v>0</v>
      </c>
      <c r="DT1209" s="53">
        <v>0</v>
      </c>
      <c r="DU1209" s="53">
        <v>0</v>
      </c>
      <c r="DV1209" s="53">
        <v>0</v>
      </c>
      <c r="DW1209" s="53">
        <v>0</v>
      </c>
      <c r="DX1209" s="53">
        <v>0</v>
      </c>
      <c r="DY1209" s="53">
        <v>0</v>
      </c>
      <c r="DZ1209" s="53">
        <v>0</v>
      </c>
      <c r="EA1209" s="53">
        <v>0</v>
      </c>
      <c r="EB1209" s="53">
        <v>0</v>
      </c>
      <c r="EC1209" s="53">
        <v>0</v>
      </c>
      <c r="ED1209" s="53">
        <v>0</v>
      </c>
      <c r="EE1209" s="53">
        <v>0</v>
      </c>
      <c r="EF1209" s="53">
        <v>0</v>
      </c>
      <c r="EG1209" s="53">
        <v>0</v>
      </c>
      <c r="EH1209" s="53">
        <v>0</v>
      </c>
      <c r="EI1209" s="53">
        <v>0</v>
      </c>
      <c r="EJ1209" s="53">
        <v>0</v>
      </c>
      <c r="EK1209" s="53">
        <v>0</v>
      </c>
      <c r="EL1209" s="53">
        <v>0</v>
      </c>
      <c r="EM1209" s="53">
        <v>0</v>
      </c>
      <c r="EN1209" s="53">
        <v>0</v>
      </c>
      <c r="EO1209" s="53">
        <v>0</v>
      </c>
      <c r="EP1209" s="53">
        <v>0</v>
      </c>
      <c r="EQ1209" s="53">
        <v>0</v>
      </c>
      <c r="ER1209" s="53">
        <v>0</v>
      </c>
      <c r="ES1209" s="53">
        <v>0</v>
      </c>
      <c r="ET1209" s="53">
        <v>0</v>
      </c>
      <c r="EU1209" s="53">
        <v>0</v>
      </c>
      <c r="EV1209" s="53">
        <v>0</v>
      </c>
      <c r="EW1209" s="53">
        <v>74.674999999999997</v>
      </c>
      <c r="EX1209" s="53">
        <v>72.8</v>
      </c>
      <c r="EY1209" s="53">
        <v>71.150000000000006</v>
      </c>
      <c r="EZ1209" s="53">
        <v>69.5</v>
      </c>
      <c r="FA1209" s="53">
        <v>67.825000000000003</v>
      </c>
      <c r="FB1209" s="53">
        <v>66.025000000000006</v>
      </c>
      <c r="FC1209" s="53">
        <v>65.724999999999994</v>
      </c>
      <c r="FD1209" s="53">
        <v>67.424999999999997</v>
      </c>
      <c r="FE1209" s="53">
        <v>70.974999999999994</v>
      </c>
      <c r="FF1209" s="53">
        <v>75</v>
      </c>
      <c r="FG1209" s="53">
        <v>79.5</v>
      </c>
      <c r="FH1209" s="53">
        <v>83.75</v>
      </c>
      <c r="FI1209" s="53">
        <v>87.65</v>
      </c>
      <c r="FJ1209" s="53">
        <v>91.174999999999997</v>
      </c>
      <c r="FK1209" s="53">
        <v>94.35</v>
      </c>
      <c r="FL1209" s="53">
        <v>97</v>
      </c>
      <c r="FM1209" s="53">
        <v>98.3</v>
      </c>
      <c r="FN1209" s="53">
        <v>97.924999999999997</v>
      </c>
      <c r="FO1209" s="53">
        <v>95.85</v>
      </c>
      <c r="FP1209" s="53">
        <v>91.674999999999997</v>
      </c>
      <c r="FQ1209" s="53">
        <v>86.174999999999997</v>
      </c>
      <c r="FR1209" s="53">
        <v>81.349999999999994</v>
      </c>
      <c r="FS1209" s="53">
        <v>77.900000000000006</v>
      </c>
      <c r="FT1209" s="53">
        <v>75.8</v>
      </c>
      <c r="FU1209" s="53">
        <v>4</v>
      </c>
      <c r="FV1209" s="53">
        <v>785.26660000000004</v>
      </c>
      <c r="FW1209" s="53">
        <v>637.02710000000002</v>
      </c>
      <c r="FX1209" s="53">
        <v>0</v>
      </c>
    </row>
    <row r="1210" spans="1:180" x14ac:dyDescent="0.3">
      <c r="A1210" t="s">
        <v>174</v>
      </c>
      <c r="B1210" t="s">
        <v>254</v>
      </c>
      <c r="C1210" t="s">
        <v>0</v>
      </c>
      <c r="D1210" t="s">
        <v>248</v>
      </c>
      <c r="E1210" t="s">
        <v>188</v>
      </c>
      <c r="F1210" t="s">
        <v>235</v>
      </c>
      <c r="G1210" t="s">
        <v>244</v>
      </c>
      <c r="H1210" s="53">
        <v>5</v>
      </c>
      <c r="I1210" s="53">
        <v>0</v>
      </c>
      <c r="J1210" s="53">
        <v>0</v>
      </c>
      <c r="K1210" s="53">
        <v>0</v>
      </c>
      <c r="L1210" s="53">
        <v>0</v>
      </c>
      <c r="M1210" s="53">
        <v>0</v>
      </c>
      <c r="N1210" s="53">
        <v>0</v>
      </c>
      <c r="O1210" s="53">
        <v>0</v>
      </c>
      <c r="P1210" s="53">
        <v>0</v>
      </c>
      <c r="Q1210" s="53">
        <v>0</v>
      </c>
      <c r="R1210" s="53">
        <v>0</v>
      </c>
      <c r="S1210" s="53">
        <v>0</v>
      </c>
      <c r="T1210" s="53">
        <v>0</v>
      </c>
      <c r="U1210" s="53">
        <v>0</v>
      </c>
      <c r="V1210" s="53">
        <v>0</v>
      </c>
      <c r="W1210" s="53">
        <v>0</v>
      </c>
      <c r="X1210" s="53">
        <v>0</v>
      </c>
      <c r="Y1210" s="53">
        <v>0</v>
      </c>
      <c r="Z1210" s="53">
        <v>0</v>
      </c>
      <c r="AA1210" s="53">
        <v>0</v>
      </c>
      <c r="AB1210" s="53">
        <v>0</v>
      </c>
      <c r="AC1210" s="53">
        <v>0</v>
      </c>
      <c r="AD1210" s="53">
        <v>0</v>
      </c>
      <c r="AE1210" s="53">
        <v>0</v>
      </c>
      <c r="AF1210" s="53">
        <v>0</v>
      </c>
      <c r="AG1210" s="53">
        <v>0</v>
      </c>
      <c r="AH1210" s="53">
        <v>0</v>
      </c>
      <c r="AI1210" s="53">
        <v>0</v>
      </c>
      <c r="AJ1210" s="53">
        <v>0</v>
      </c>
      <c r="AK1210" s="53">
        <v>0</v>
      </c>
      <c r="AL1210" s="53">
        <v>0</v>
      </c>
      <c r="AM1210" s="53">
        <v>0</v>
      </c>
      <c r="AN1210" s="53">
        <v>0</v>
      </c>
      <c r="AO1210" s="53">
        <v>0</v>
      </c>
      <c r="AP1210" s="53">
        <v>0</v>
      </c>
      <c r="AQ1210" s="53">
        <v>0</v>
      </c>
      <c r="AR1210" s="53">
        <v>0</v>
      </c>
      <c r="AS1210" s="53">
        <v>0</v>
      </c>
      <c r="AT1210" s="53">
        <v>0</v>
      </c>
      <c r="AU1210" s="53">
        <v>0</v>
      </c>
      <c r="AV1210" s="53">
        <v>0</v>
      </c>
      <c r="AW1210" s="53">
        <v>0</v>
      </c>
      <c r="AX1210" s="53">
        <v>0</v>
      </c>
      <c r="AY1210" s="53">
        <v>0</v>
      </c>
      <c r="AZ1210" s="53">
        <v>0</v>
      </c>
      <c r="BA1210" s="53">
        <v>0</v>
      </c>
      <c r="BB1210" s="53">
        <v>0</v>
      </c>
      <c r="BC1210" s="53">
        <v>0</v>
      </c>
      <c r="BD1210" s="53">
        <v>0</v>
      </c>
      <c r="BE1210" s="53">
        <v>0</v>
      </c>
      <c r="BF1210" s="53">
        <v>0</v>
      </c>
      <c r="BG1210" s="53">
        <v>0</v>
      </c>
      <c r="BH1210" s="53">
        <v>0</v>
      </c>
      <c r="BI1210" s="53">
        <v>0</v>
      </c>
      <c r="BJ1210" s="53">
        <v>0</v>
      </c>
      <c r="BK1210" s="53">
        <v>0</v>
      </c>
      <c r="BL1210" s="53">
        <v>0</v>
      </c>
      <c r="BM1210" s="53">
        <v>0</v>
      </c>
      <c r="BN1210" s="53">
        <v>0</v>
      </c>
      <c r="BO1210" s="53">
        <v>0</v>
      </c>
      <c r="BP1210" s="53">
        <v>0</v>
      </c>
      <c r="BQ1210" s="53">
        <v>0</v>
      </c>
      <c r="BR1210" s="53">
        <v>0</v>
      </c>
      <c r="BS1210" s="53">
        <v>0</v>
      </c>
      <c r="BT1210" s="53">
        <v>0</v>
      </c>
      <c r="BU1210" s="53">
        <v>0</v>
      </c>
      <c r="BV1210" s="53">
        <v>0</v>
      </c>
      <c r="BW1210" s="53">
        <v>0</v>
      </c>
      <c r="BX1210" s="53">
        <v>0</v>
      </c>
      <c r="BY1210" s="53">
        <v>0</v>
      </c>
      <c r="BZ1210" s="53">
        <v>0</v>
      </c>
      <c r="CA1210" s="53">
        <v>0</v>
      </c>
      <c r="CB1210" s="53">
        <v>0</v>
      </c>
      <c r="CC1210" s="53">
        <v>0</v>
      </c>
      <c r="CD1210" s="53">
        <v>0</v>
      </c>
      <c r="CE1210" s="53">
        <v>0</v>
      </c>
      <c r="CF1210" s="53">
        <v>0</v>
      </c>
      <c r="CG1210" s="53">
        <v>0</v>
      </c>
      <c r="CH1210" s="53">
        <v>0</v>
      </c>
      <c r="CI1210" s="53">
        <v>0</v>
      </c>
      <c r="CJ1210" s="53">
        <v>0</v>
      </c>
      <c r="CK1210" s="53">
        <v>0</v>
      </c>
      <c r="CL1210" s="53">
        <v>0</v>
      </c>
      <c r="CM1210" s="53">
        <v>0</v>
      </c>
      <c r="CN1210" s="53">
        <v>0</v>
      </c>
      <c r="CO1210" s="53">
        <v>0</v>
      </c>
      <c r="CP1210" s="53">
        <v>0</v>
      </c>
      <c r="CQ1210" s="53">
        <v>0</v>
      </c>
      <c r="CR1210" s="53">
        <v>0</v>
      </c>
      <c r="CS1210" s="53">
        <v>0</v>
      </c>
      <c r="CT1210" s="53">
        <v>0</v>
      </c>
      <c r="CU1210" s="53">
        <v>0</v>
      </c>
      <c r="CV1210" s="53">
        <v>0</v>
      </c>
      <c r="CW1210" s="53">
        <v>0</v>
      </c>
      <c r="CX1210" s="53">
        <v>0</v>
      </c>
      <c r="CY1210" s="53">
        <v>0</v>
      </c>
      <c r="CZ1210" s="53">
        <v>0</v>
      </c>
      <c r="DA1210" s="53">
        <v>0</v>
      </c>
      <c r="DB1210" s="53">
        <v>0</v>
      </c>
      <c r="DC1210" s="53">
        <v>0</v>
      </c>
      <c r="DD1210" s="53">
        <v>0</v>
      </c>
      <c r="DE1210" s="53">
        <v>0</v>
      </c>
      <c r="DF1210" s="53">
        <v>0</v>
      </c>
      <c r="DG1210" s="53">
        <v>0</v>
      </c>
      <c r="DH1210" s="53">
        <v>0</v>
      </c>
      <c r="DI1210" s="53">
        <v>0</v>
      </c>
      <c r="DJ1210" s="53">
        <v>0</v>
      </c>
      <c r="DK1210" s="53">
        <v>0</v>
      </c>
      <c r="DL1210" s="53">
        <v>0</v>
      </c>
      <c r="DM1210" s="53">
        <v>0</v>
      </c>
      <c r="DN1210" s="53">
        <v>0</v>
      </c>
      <c r="DO1210" s="53">
        <v>0</v>
      </c>
      <c r="DP1210" s="53">
        <v>0</v>
      </c>
      <c r="DQ1210" s="53">
        <v>0</v>
      </c>
      <c r="DR1210" s="53">
        <v>0</v>
      </c>
      <c r="DS1210" s="53">
        <v>0</v>
      </c>
      <c r="DT1210" s="53">
        <v>0</v>
      </c>
      <c r="DU1210" s="53">
        <v>0</v>
      </c>
      <c r="DV1210" s="53">
        <v>0</v>
      </c>
      <c r="DW1210" s="53">
        <v>0</v>
      </c>
      <c r="DX1210" s="53">
        <v>0</v>
      </c>
      <c r="DY1210" s="53">
        <v>0</v>
      </c>
      <c r="DZ1210" s="53">
        <v>0</v>
      </c>
      <c r="EA1210" s="53">
        <v>0</v>
      </c>
      <c r="EB1210" s="53">
        <v>0</v>
      </c>
      <c r="EC1210" s="53">
        <v>0</v>
      </c>
      <c r="ED1210" s="53">
        <v>0</v>
      </c>
      <c r="EE1210" s="53">
        <v>0</v>
      </c>
      <c r="EF1210" s="53">
        <v>0</v>
      </c>
      <c r="EG1210" s="53">
        <v>0</v>
      </c>
      <c r="EH1210" s="53">
        <v>0</v>
      </c>
      <c r="EI1210" s="53">
        <v>0</v>
      </c>
      <c r="EJ1210" s="53">
        <v>0</v>
      </c>
      <c r="EK1210" s="53">
        <v>0</v>
      </c>
      <c r="EL1210" s="53">
        <v>0</v>
      </c>
      <c r="EM1210" s="53">
        <v>0</v>
      </c>
      <c r="EN1210" s="53">
        <v>0</v>
      </c>
      <c r="EO1210" s="53">
        <v>0</v>
      </c>
      <c r="EP1210" s="53">
        <v>0</v>
      </c>
      <c r="EQ1210" s="53">
        <v>0</v>
      </c>
      <c r="ER1210" s="53">
        <v>0</v>
      </c>
      <c r="ES1210" s="53">
        <v>0</v>
      </c>
      <c r="ET1210" s="53">
        <v>0</v>
      </c>
      <c r="EU1210" s="53">
        <v>0</v>
      </c>
      <c r="EV1210" s="53">
        <v>0</v>
      </c>
      <c r="EW1210" s="53">
        <v>75.8</v>
      </c>
      <c r="EX1210" s="53">
        <v>73.599999999999994</v>
      </c>
      <c r="EY1210" s="53">
        <v>71.25</v>
      </c>
      <c r="EZ1210" s="53">
        <v>69.2</v>
      </c>
      <c r="FA1210" s="53">
        <v>67.95</v>
      </c>
      <c r="FB1210" s="53">
        <v>66.650000000000006</v>
      </c>
      <c r="FC1210" s="53">
        <v>65.900000000000006</v>
      </c>
      <c r="FD1210" s="53">
        <v>67.3</v>
      </c>
      <c r="FE1210" s="53">
        <v>70.650000000000006</v>
      </c>
      <c r="FF1210" s="53">
        <v>74.3</v>
      </c>
      <c r="FG1210" s="53">
        <v>78.349999999999994</v>
      </c>
      <c r="FH1210" s="53">
        <v>82.2</v>
      </c>
      <c r="FI1210" s="53">
        <v>86.1</v>
      </c>
      <c r="FJ1210" s="53">
        <v>89.4</v>
      </c>
      <c r="FK1210" s="53">
        <v>92.25</v>
      </c>
      <c r="FL1210" s="53">
        <v>93.8</v>
      </c>
      <c r="FM1210" s="53">
        <v>94.2</v>
      </c>
      <c r="FN1210" s="53">
        <v>93.75</v>
      </c>
      <c r="FO1210" s="53">
        <v>91.75</v>
      </c>
      <c r="FP1210" s="53">
        <v>88.4</v>
      </c>
      <c r="FQ1210" s="53">
        <v>83.95</v>
      </c>
      <c r="FR1210" s="53">
        <v>80.150000000000006</v>
      </c>
      <c r="FS1210" s="53">
        <v>77.599999999999994</v>
      </c>
      <c r="FT1210" s="53">
        <v>75.75</v>
      </c>
      <c r="FU1210" s="53">
        <v>7</v>
      </c>
      <c r="FV1210" s="53">
        <v>629.30039999999997</v>
      </c>
      <c r="FW1210" s="53">
        <v>264.67869999999999</v>
      </c>
      <c r="FX1210" s="53">
        <v>0</v>
      </c>
    </row>
    <row r="1211" spans="1:180" x14ac:dyDescent="0.3">
      <c r="A1211" t="s">
        <v>174</v>
      </c>
      <c r="B1211" t="s">
        <v>254</v>
      </c>
      <c r="C1211" t="s">
        <v>0</v>
      </c>
      <c r="D1211" t="s">
        <v>227</v>
      </c>
      <c r="E1211" t="s">
        <v>189</v>
      </c>
      <c r="F1211" t="s">
        <v>235</v>
      </c>
      <c r="G1211" t="s">
        <v>244</v>
      </c>
      <c r="H1211" s="53">
        <v>5</v>
      </c>
      <c r="I1211" s="53">
        <v>0</v>
      </c>
      <c r="J1211" s="53">
        <v>0</v>
      </c>
      <c r="K1211" s="53">
        <v>0</v>
      </c>
      <c r="L1211" s="53">
        <v>0</v>
      </c>
      <c r="M1211" s="53">
        <v>0</v>
      </c>
      <c r="N1211" s="53">
        <v>0</v>
      </c>
      <c r="O1211" s="53">
        <v>0</v>
      </c>
      <c r="P1211" s="53">
        <v>0</v>
      </c>
      <c r="Q1211" s="53">
        <v>0</v>
      </c>
      <c r="R1211" s="53">
        <v>0</v>
      </c>
      <c r="S1211" s="53">
        <v>0</v>
      </c>
      <c r="T1211" s="53">
        <v>0</v>
      </c>
      <c r="U1211" s="53">
        <v>0</v>
      </c>
      <c r="V1211" s="53">
        <v>0</v>
      </c>
      <c r="W1211" s="53">
        <v>0</v>
      </c>
      <c r="X1211" s="53">
        <v>0</v>
      </c>
      <c r="Y1211" s="53">
        <v>0</v>
      </c>
      <c r="Z1211" s="53">
        <v>0</v>
      </c>
      <c r="AA1211" s="53">
        <v>0</v>
      </c>
      <c r="AB1211" s="53">
        <v>0</v>
      </c>
      <c r="AC1211" s="53">
        <v>0</v>
      </c>
      <c r="AD1211" s="53">
        <v>0</v>
      </c>
      <c r="AE1211" s="53">
        <v>0</v>
      </c>
      <c r="AF1211" s="53">
        <v>0</v>
      </c>
      <c r="AG1211" s="53">
        <v>0</v>
      </c>
      <c r="AH1211" s="53">
        <v>0</v>
      </c>
      <c r="AI1211" s="53">
        <v>0</v>
      </c>
      <c r="AJ1211" s="53">
        <v>0</v>
      </c>
      <c r="AK1211" s="53">
        <v>0</v>
      </c>
      <c r="AL1211" s="53">
        <v>0</v>
      </c>
      <c r="AM1211" s="53">
        <v>0</v>
      </c>
      <c r="AN1211" s="53">
        <v>0</v>
      </c>
      <c r="AO1211" s="53">
        <v>0</v>
      </c>
      <c r="AP1211" s="53">
        <v>0</v>
      </c>
      <c r="AQ1211" s="53">
        <v>0</v>
      </c>
      <c r="AR1211" s="53">
        <v>0</v>
      </c>
      <c r="AS1211" s="53">
        <v>0</v>
      </c>
      <c r="AT1211" s="53">
        <v>0</v>
      </c>
      <c r="AU1211" s="53">
        <v>0</v>
      </c>
      <c r="AV1211" s="53">
        <v>0</v>
      </c>
      <c r="AW1211" s="53">
        <v>0</v>
      </c>
      <c r="AX1211" s="53">
        <v>0</v>
      </c>
      <c r="AY1211" s="53">
        <v>0</v>
      </c>
      <c r="AZ1211" s="53">
        <v>0</v>
      </c>
      <c r="BA1211" s="53">
        <v>0</v>
      </c>
      <c r="BB1211" s="53">
        <v>0</v>
      </c>
      <c r="BC1211" s="53">
        <v>0</v>
      </c>
      <c r="BD1211" s="53">
        <v>0</v>
      </c>
      <c r="BE1211" s="53">
        <v>0</v>
      </c>
      <c r="BF1211" s="53">
        <v>0</v>
      </c>
      <c r="BG1211" s="53">
        <v>0</v>
      </c>
      <c r="BH1211" s="53">
        <v>0</v>
      </c>
      <c r="BI1211" s="53">
        <v>0</v>
      </c>
      <c r="BJ1211" s="53">
        <v>0</v>
      </c>
      <c r="BK1211" s="53">
        <v>0</v>
      </c>
      <c r="BL1211" s="53">
        <v>0</v>
      </c>
      <c r="BM1211" s="53">
        <v>0</v>
      </c>
      <c r="BN1211" s="53">
        <v>0</v>
      </c>
      <c r="BO1211" s="53">
        <v>0</v>
      </c>
      <c r="BP1211" s="53">
        <v>0</v>
      </c>
      <c r="BQ1211" s="53">
        <v>0</v>
      </c>
      <c r="BR1211" s="53">
        <v>0</v>
      </c>
      <c r="BS1211" s="53">
        <v>0</v>
      </c>
      <c r="BT1211" s="53">
        <v>0</v>
      </c>
      <c r="BU1211" s="53">
        <v>0</v>
      </c>
      <c r="BV1211" s="53">
        <v>0</v>
      </c>
      <c r="BW1211" s="53">
        <v>0</v>
      </c>
      <c r="BX1211" s="53">
        <v>0</v>
      </c>
      <c r="BY1211" s="53">
        <v>0</v>
      </c>
      <c r="BZ1211" s="53">
        <v>0</v>
      </c>
      <c r="CA1211" s="53">
        <v>0</v>
      </c>
      <c r="CB1211" s="53">
        <v>0</v>
      </c>
      <c r="CC1211" s="53">
        <v>0</v>
      </c>
      <c r="CD1211" s="53">
        <v>0</v>
      </c>
      <c r="CE1211" s="53">
        <v>0</v>
      </c>
      <c r="CF1211" s="53">
        <v>0</v>
      </c>
      <c r="CG1211" s="53">
        <v>0</v>
      </c>
      <c r="CH1211" s="53">
        <v>0</v>
      </c>
      <c r="CI1211" s="53">
        <v>0</v>
      </c>
      <c r="CJ1211" s="53">
        <v>0</v>
      </c>
      <c r="CK1211" s="53">
        <v>0</v>
      </c>
      <c r="CL1211" s="53">
        <v>0</v>
      </c>
      <c r="CM1211" s="53">
        <v>0</v>
      </c>
      <c r="CN1211" s="53">
        <v>0</v>
      </c>
      <c r="CO1211" s="53">
        <v>0</v>
      </c>
      <c r="CP1211" s="53">
        <v>0</v>
      </c>
      <c r="CQ1211" s="53">
        <v>0</v>
      </c>
      <c r="CR1211" s="53">
        <v>0</v>
      </c>
      <c r="CS1211" s="53">
        <v>0</v>
      </c>
      <c r="CT1211" s="53">
        <v>0</v>
      </c>
      <c r="CU1211" s="53">
        <v>0</v>
      </c>
      <c r="CV1211" s="53">
        <v>0</v>
      </c>
      <c r="CW1211" s="53">
        <v>0</v>
      </c>
      <c r="CX1211" s="53">
        <v>0</v>
      </c>
      <c r="CY1211" s="53">
        <v>0</v>
      </c>
      <c r="CZ1211" s="53">
        <v>0</v>
      </c>
      <c r="DA1211" s="53">
        <v>0</v>
      </c>
      <c r="DB1211" s="53">
        <v>0</v>
      </c>
      <c r="DC1211" s="53">
        <v>0</v>
      </c>
      <c r="DD1211" s="53">
        <v>0</v>
      </c>
      <c r="DE1211" s="53">
        <v>0</v>
      </c>
      <c r="DF1211" s="53">
        <v>0</v>
      </c>
      <c r="DG1211" s="53">
        <v>0</v>
      </c>
      <c r="DH1211" s="53">
        <v>0</v>
      </c>
      <c r="DI1211" s="53">
        <v>0</v>
      </c>
      <c r="DJ1211" s="53">
        <v>0</v>
      </c>
      <c r="DK1211" s="53">
        <v>0</v>
      </c>
      <c r="DL1211" s="53">
        <v>0</v>
      </c>
      <c r="DM1211" s="53">
        <v>0</v>
      </c>
      <c r="DN1211" s="53">
        <v>0</v>
      </c>
      <c r="DO1211" s="53">
        <v>0</v>
      </c>
      <c r="DP1211" s="53">
        <v>0</v>
      </c>
      <c r="DQ1211" s="53">
        <v>0</v>
      </c>
      <c r="DR1211" s="53">
        <v>0</v>
      </c>
      <c r="DS1211" s="53">
        <v>0</v>
      </c>
      <c r="DT1211" s="53">
        <v>0</v>
      </c>
      <c r="DU1211" s="53">
        <v>0</v>
      </c>
      <c r="DV1211" s="53">
        <v>0</v>
      </c>
      <c r="DW1211" s="53">
        <v>0</v>
      </c>
      <c r="DX1211" s="53">
        <v>0</v>
      </c>
      <c r="DY1211" s="53">
        <v>0</v>
      </c>
      <c r="DZ1211" s="53">
        <v>0</v>
      </c>
      <c r="EA1211" s="53">
        <v>0</v>
      </c>
      <c r="EB1211" s="53">
        <v>0</v>
      </c>
      <c r="EC1211" s="53">
        <v>0</v>
      </c>
      <c r="ED1211" s="53">
        <v>0</v>
      </c>
      <c r="EE1211" s="53">
        <v>0</v>
      </c>
      <c r="EF1211" s="53">
        <v>0</v>
      </c>
      <c r="EG1211" s="53">
        <v>0</v>
      </c>
      <c r="EH1211" s="53">
        <v>0</v>
      </c>
      <c r="EI1211" s="53">
        <v>0</v>
      </c>
      <c r="EJ1211" s="53">
        <v>0</v>
      </c>
      <c r="EK1211" s="53">
        <v>0</v>
      </c>
      <c r="EL1211" s="53">
        <v>0</v>
      </c>
      <c r="EM1211" s="53">
        <v>0</v>
      </c>
      <c r="EN1211" s="53">
        <v>0</v>
      </c>
      <c r="EO1211" s="53">
        <v>0</v>
      </c>
      <c r="EP1211" s="53">
        <v>0</v>
      </c>
      <c r="EQ1211" s="53">
        <v>0</v>
      </c>
      <c r="ER1211" s="53">
        <v>0</v>
      </c>
      <c r="ES1211" s="53">
        <v>0</v>
      </c>
      <c r="ET1211" s="53">
        <v>0</v>
      </c>
      <c r="EU1211" s="53">
        <v>0</v>
      </c>
      <c r="EV1211" s="53">
        <v>0</v>
      </c>
      <c r="EW1211" s="53">
        <v>71.113640000000004</v>
      </c>
      <c r="EX1211" s="53">
        <v>69.681820000000002</v>
      </c>
      <c r="EY1211" s="53">
        <v>68.590909999999994</v>
      </c>
      <c r="EZ1211" s="53">
        <v>67.386359999999996</v>
      </c>
      <c r="FA1211" s="53">
        <v>66.386359999999996</v>
      </c>
      <c r="FB1211" s="53">
        <v>65.318179999999998</v>
      </c>
      <c r="FC1211" s="53">
        <v>64.409090000000006</v>
      </c>
      <c r="FD1211" s="53">
        <v>65.227270000000004</v>
      </c>
      <c r="FE1211" s="53">
        <v>67.840909999999994</v>
      </c>
      <c r="FF1211" s="53">
        <v>71.227270000000004</v>
      </c>
      <c r="FG1211" s="53">
        <v>75.113640000000004</v>
      </c>
      <c r="FH1211" s="53">
        <v>78.659090000000006</v>
      </c>
      <c r="FI1211" s="53">
        <v>81.886359999999996</v>
      </c>
      <c r="FJ1211" s="53">
        <v>85.113640000000004</v>
      </c>
      <c r="FK1211" s="53">
        <v>88</v>
      </c>
      <c r="FL1211" s="53">
        <v>89.977270000000004</v>
      </c>
      <c r="FM1211" s="53">
        <v>90.75</v>
      </c>
      <c r="FN1211" s="53">
        <v>90.363640000000004</v>
      </c>
      <c r="FO1211" s="53">
        <v>88.295460000000006</v>
      </c>
      <c r="FP1211" s="53">
        <v>84.545460000000006</v>
      </c>
      <c r="FQ1211" s="53">
        <v>80.340909999999994</v>
      </c>
      <c r="FR1211" s="53">
        <v>77.227270000000004</v>
      </c>
      <c r="FS1211" s="53">
        <v>75.272729999999996</v>
      </c>
      <c r="FT1211" s="53">
        <v>73.25</v>
      </c>
      <c r="FU1211" s="53">
        <v>7</v>
      </c>
      <c r="FV1211" s="53">
        <v>905.36670000000004</v>
      </c>
      <c r="FW1211" s="53">
        <v>306.78609999999998</v>
      </c>
      <c r="FX1211" s="53">
        <v>0</v>
      </c>
    </row>
    <row r="1212" spans="1:180" x14ac:dyDescent="0.3">
      <c r="A1212" t="s">
        <v>174</v>
      </c>
      <c r="B1212" t="s">
        <v>254</v>
      </c>
      <c r="C1212" t="s">
        <v>0</v>
      </c>
      <c r="D1212" t="s">
        <v>248</v>
      </c>
      <c r="E1212" t="s">
        <v>190</v>
      </c>
      <c r="F1212" t="s">
        <v>235</v>
      </c>
      <c r="G1212" t="s">
        <v>244</v>
      </c>
      <c r="H1212" s="53">
        <v>5</v>
      </c>
      <c r="I1212" s="53">
        <v>0</v>
      </c>
      <c r="J1212" s="53">
        <v>0</v>
      </c>
      <c r="K1212" s="53">
        <v>0</v>
      </c>
      <c r="L1212" s="53">
        <v>0</v>
      </c>
      <c r="M1212" s="53">
        <v>0</v>
      </c>
      <c r="N1212" s="53">
        <v>0</v>
      </c>
      <c r="O1212" s="53">
        <v>0</v>
      </c>
      <c r="P1212" s="53">
        <v>0</v>
      </c>
      <c r="Q1212" s="53">
        <v>0</v>
      </c>
      <c r="R1212" s="53">
        <v>0</v>
      </c>
      <c r="S1212" s="53">
        <v>0</v>
      </c>
      <c r="T1212" s="53">
        <v>0</v>
      </c>
      <c r="U1212" s="53">
        <v>0</v>
      </c>
      <c r="V1212" s="53">
        <v>0</v>
      </c>
      <c r="W1212" s="53">
        <v>0</v>
      </c>
      <c r="X1212" s="53">
        <v>0</v>
      </c>
      <c r="Y1212" s="53">
        <v>0</v>
      </c>
      <c r="Z1212" s="53">
        <v>0</v>
      </c>
      <c r="AA1212" s="53">
        <v>0</v>
      </c>
      <c r="AB1212" s="53">
        <v>0</v>
      </c>
      <c r="AC1212" s="53">
        <v>0</v>
      </c>
      <c r="AD1212" s="53">
        <v>0</v>
      </c>
      <c r="AE1212" s="53">
        <v>0</v>
      </c>
      <c r="AF1212" s="53">
        <v>0</v>
      </c>
      <c r="AG1212" s="53">
        <v>0</v>
      </c>
      <c r="AH1212" s="53">
        <v>0</v>
      </c>
      <c r="AI1212" s="53">
        <v>0</v>
      </c>
      <c r="AJ1212" s="53">
        <v>0</v>
      </c>
      <c r="AK1212" s="53">
        <v>0</v>
      </c>
      <c r="AL1212" s="53">
        <v>0</v>
      </c>
      <c r="AM1212" s="53">
        <v>0</v>
      </c>
      <c r="AN1212" s="53">
        <v>0</v>
      </c>
      <c r="AO1212" s="53">
        <v>0</v>
      </c>
      <c r="AP1212" s="53">
        <v>0</v>
      </c>
      <c r="AQ1212" s="53">
        <v>0</v>
      </c>
      <c r="AR1212" s="53">
        <v>0</v>
      </c>
      <c r="AS1212" s="53">
        <v>0</v>
      </c>
      <c r="AT1212" s="53">
        <v>0</v>
      </c>
      <c r="AU1212" s="53">
        <v>0</v>
      </c>
      <c r="AV1212" s="53">
        <v>0</v>
      </c>
      <c r="AW1212" s="53">
        <v>0</v>
      </c>
      <c r="AX1212" s="53">
        <v>0</v>
      </c>
      <c r="AY1212" s="53">
        <v>0</v>
      </c>
      <c r="AZ1212" s="53">
        <v>0</v>
      </c>
      <c r="BA1212" s="53">
        <v>0</v>
      </c>
      <c r="BB1212" s="53">
        <v>0</v>
      </c>
      <c r="BC1212" s="53">
        <v>0</v>
      </c>
      <c r="BD1212" s="53">
        <v>0</v>
      </c>
      <c r="BE1212" s="53">
        <v>0</v>
      </c>
      <c r="BF1212" s="53">
        <v>0</v>
      </c>
      <c r="BG1212" s="53">
        <v>0</v>
      </c>
      <c r="BH1212" s="53">
        <v>0</v>
      </c>
      <c r="BI1212" s="53">
        <v>0</v>
      </c>
      <c r="BJ1212" s="53">
        <v>0</v>
      </c>
      <c r="BK1212" s="53">
        <v>0</v>
      </c>
      <c r="BL1212" s="53">
        <v>0</v>
      </c>
      <c r="BM1212" s="53">
        <v>0</v>
      </c>
      <c r="BN1212" s="53">
        <v>0</v>
      </c>
      <c r="BO1212" s="53">
        <v>0</v>
      </c>
      <c r="BP1212" s="53">
        <v>0</v>
      </c>
      <c r="BQ1212" s="53">
        <v>0</v>
      </c>
      <c r="BR1212" s="53">
        <v>0</v>
      </c>
      <c r="BS1212" s="53">
        <v>0</v>
      </c>
      <c r="BT1212" s="53">
        <v>0</v>
      </c>
      <c r="BU1212" s="53">
        <v>0</v>
      </c>
      <c r="BV1212" s="53">
        <v>0</v>
      </c>
      <c r="BW1212" s="53">
        <v>0</v>
      </c>
      <c r="BX1212" s="53">
        <v>0</v>
      </c>
      <c r="BY1212" s="53">
        <v>0</v>
      </c>
      <c r="BZ1212" s="53">
        <v>0</v>
      </c>
      <c r="CA1212" s="53">
        <v>0</v>
      </c>
      <c r="CB1212" s="53">
        <v>0</v>
      </c>
      <c r="CC1212" s="53">
        <v>0</v>
      </c>
      <c r="CD1212" s="53">
        <v>0</v>
      </c>
      <c r="CE1212" s="53">
        <v>0</v>
      </c>
      <c r="CF1212" s="53">
        <v>0</v>
      </c>
      <c r="CG1212" s="53">
        <v>0</v>
      </c>
      <c r="CH1212" s="53">
        <v>0</v>
      </c>
      <c r="CI1212" s="53">
        <v>0</v>
      </c>
      <c r="CJ1212" s="53">
        <v>0</v>
      </c>
      <c r="CK1212" s="53">
        <v>0</v>
      </c>
      <c r="CL1212" s="53">
        <v>0</v>
      </c>
      <c r="CM1212" s="53">
        <v>0</v>
      </c>
      <c r="CN1212" s="53">
        <v>0</v>
      </c>
      <c r="CO1212" s="53">
        <v>0</v>
      </c>
      <c r="CP1212" s="53">
        <v>0</v>
      </c>
      <c r="CQ1212" s="53">
        <v>0</v>
      </c>
      <c r="CR1212" s="53">
        <v>0</v>
      </c>
      <c r="CS1212" s="53">
        <v>0</v>
      </c>
      <c r="CT1212" s="53">
        <v>0</v>
      </c>
      <c r="CU1212" s="53">
        <v>0</v>
      </c>
      <c r="CV1212" s="53">
        <v>0</v>
      </c>
      <c r="CW1212" s="53">
        <v>0</v>
      </c>
      <c r="CX1212" s="53">
        <v>0</v>
      </c>
      <c r="CY1212" s="53">
        <v>0</v>
      </c>
      <c r="CZ1212" s="53">
        <v>0</v>
      </c>
      <c r="DA1212" s="53">
        <v>0</v>
      </c>
      <c r="DB1212" s="53">
        <v>0</v>
      </c>
      <c r="DC1212" s="53">
        <v>0</v>
      </c>
      <c r="DD1212" s="53">
        <v>0</v>
      </c>
      <c r="DE1212" s="53">
        <v>0</v>
      </c>
      <c r="DF1212" s="53">
        <v>0</v>
      </c>
      <c r="DG1212" s="53">
        <v>0</v>
      </c>
      <c r="DH1212" s="53">
        <v>0</v>
      </c>
      <c r="DI1212" s="53">
        <v>0</v>
      </c>
      <c r="DJ1212" s="53">
        <v>0</v>
      </c>
      <c r="DK1212" s="53">
        <v>0</v>
      </c>
      <c r="DL1212" s="53">
        <v>0</v>
      </c>
      <c r="DM1212" s="53">
        <v>0</v>
      </c>
      <c r="DN1212" s="53">
        <v>0</v>
      </c>
      <c r="DO1212" s="53">
        <v>0</v>
      </c>
      <c r="DP1212" s="53">
        <v>0</v>
      </c>
      <c r="DQ1212" s="53">
        <v>0</v>
      </c>
      <c r="DR1212" s="53">
        <v>0</v>
      </c>
      <c r="DS1212" s="53">
        <v>0</v>
      </c>
      <c r="DT1212" s="53">
        <v>0</v>
      </c>
      <c r="DU1212" s="53">
        <v>0</v>
      </c>
      <c r="DV1212" s="53">
        <v>0</v>
      </c>
      <c r="DW1212" s="53">
        <v>0</v>
      </c>
      <c r="DX1212" s="53">
        <v>0</v>
      </c>
      <c r="DY1212" s="53">
        <v>0</v>
      </c>
      <c r="DZ1212" s="53">
        <v>0</v>
      </c>
      <c r="EA1212" s="53">
        <v>0</v>
      </c>
      <c r="EB1212" s="53">
        <v>0</v>
      </c>
      <c r="EC1212" s="53">
        <v>0</v>
      </c>
      <c r="ED1212" s="53">
        <v>0</v>
      </c>
      <c r="EE1212" s="53">
        <v>0</v>
      </c>
      <c r="EF1212" s="53">
        <v>0</v>
      </c>
      <c r="EG1212" s="53">
        <v>0</v>
      </c>
      <c r="EH1212" s="53">
        <v>0</v>
      </c>
      <c r="EI1212" s="53">
        <v>0</v>
      </c>
      <c r="EJ1212" s="53">
        <v>0</v>
      </c>
      <c r="EK1212" s="53">
        <v>0</v>
      </c>
      <c r="EL1212" s="53">
        <v>0</v>
      </c>
      <c r="EM1212" s="53">
        <v>0</v>
      </c>
      <c r="EN1212" s="53">
        <v>0</v>
      </c>
      <c r="EO1212" s="53">
        <v>0</v>
      </c>
      <c r="EP1212" s="53">
        <v>0</v>
      </c>
      <c r="EQ1212" s="53">
        <v>0</v>
      </c>
      <c r="ER1212" s="53">
        <v>0</v>
      </c>
      <c r="ES1212" s="53">
        <v>0</v>
      </c>
      <c r="ET1212" s="53">
        <v>0</v>
      </c>
      <c r="EU1212" s="53">
        <v>0</v>
      </c>
      <c r="EV1212" s="53">
        <v>0</v>
      </c>
      <c r="EW1212" s="53">
        <v>69.333340000000007</v>
      </c>
      <c r="EX1212" s="53">
        <v>68.222219999999993</v>
      </c>
      <c r="EY1212" s="53">
        <v>67.05556</v>
      </c>
      <c r="EZ1212" s="53">
        <v>66.111109999999996</v>
      </c>
      <c r="FA1212" s="53">
        <v>65.222219999999993</v>
      </c>
      <c r="FB1212" s="53">
        <v>64.111109999999996</v>
      </c>
      <c r="FC1212" s="53">
        <v>63.27778</v>
      </c>
      <c r="FD1212" s="53">
        <v>63.888890000000004</v>
      </c>
      <c r="FE1212" s="53">
        <v>66.722219999999993</v>
      </c>
      <c r="FF1212" s="53">
        <v>70.388890000000004</v>
      </c>
      <c r="FG1212" s="53">
        <v>73.777780000000007</v>
      </c>
      <c r="FH1212" s="53">
        <v>77.222219999999993</v>
      </c>
      <c r="FI1212" s="53">
        <v>80.94444</v>
      </c>
      <c r="FJ1212" s="53">
        <v>84.166659999999993</v>
      </c>
      <c r="FK1212" s="53">
        <v>86.55556</v>
      </c>
      <c r="FL1212" s="53">
        <v>88</v>
      </c>
      <c r="FM1212" s="53">
        <v>88.5</v>
      </c>
      <c r="FN1212" s="53">
        <v>87.722219999999993</v>
      </c>
      <c r="FO1212" s="53">
        <v>85.611109999999996</v>
      </c>
      <c r="FP1212" s="53">
        <v>81.55556</v>
      </c>
      <c r="FQ1212" s="53">
        <v>77.666659999999993</v>
      </c>
      <c r="FR1212" s="53">
        <v>74.94444</v>
      </c>
      <c r="FS1212" s="53">
        <v>73.222219999999993</v>
      </c>
      <c r="FT1212" s="53">
        <v>71.55556</v>
      </c>
      <c r="FU1212" s="53">
        <v>7</v>
      </c>
      <c r="FV1212" s="53">
        <v>1052.8820000000001</v>
      </c>
      <c r="FW1212" s="53">
        <v>355.9819</v>
      </c>
      <c r="FX1212" s="53">
        <v>0</v>
      </c>
    </row>
    <row r="1213" spans="1:180" x14ac:dyDescent="0.3">
      <c r="A1213" t="s">
        <v>174</v>
      </c>
      <c r="B1213" t="s">
        <v>254</v>
      </c>
      <c r="C1213" t="s">
        <v>0</v>
      </c>
      <c r="D1213" t="s">
        <v>248</v>
      </c>
      <c r="E1213" t="s">
        <v>189</v>
      </c>
      <c r="F1213" t="s">
        <v>235</v>
      </c>
      <c r="G1213" t="s">
        <v>244</v>
      </c>
      <c r="H1213" s="53">
        <v>5</v>
      </c>
      <c r="I1213" s="53">
        <v>0</v>
      </c>
      <c r="J1213" s="53">
        <v>0</v>
      </c>
      <c r="K1213" s="53">
        <v>0</v>
      </c>
      <c r="L1213" s="53">
        <v>0</v>
      </c>
      <c r="M1213" s="53">
        <v>0</v>
      </c>
      <c r="N1213" s="53">
        <v>0</v>
      </c>
      <c r="O1213" s="53">
        <v>0</v>
      </c>
      <c r="P1213" s="53">
        <v>0</v>
      </c>
      <c r="Q1213" s="53">
        <v>0</v>
      </c>
      <c r="R1213" s="53">
        <v>0</v>
      </c>
      <c r="S1213" s="53">
        <v>0</v>
      </c>
      <c r="T1213" s="53">
        <v>0</v>
      </c>
      <c r="U1213" s="53">
        <v>0</v>
      </c>
      <c r="V1213" s="53">
        <v>0</v>
      </c>
      <c r="W1213" s="53">
        <v>0</v>
      </c>
      <c r="X1213" s="53">
        <v>0</v>
      </c>
      <c r="Y1213" s="53">
        <v>0</v>
      </c>
      <c r="Z1213" s="53">
        <v>0</v>
      </c>
      <c r="AA1213" s="53">
        <v>0</v>
      </c>
      <c r="AB1213" s="53">
        <v>0</v>
      </c>
      <c r="AC1213" s="53">
        <v>0</v>
      </c>
      <c r="AD1213" s="53">
        <v>0</v>
      </c>
      <c r="AE1213" s="53">
        <v>0</v>
      </c>
      <c r="AF1213" s="53">
        <v>0</v>
      </c>
      <c r="AG1213" s="53">
        <v>0</v>
      </c>
      <c r="AH1213" s="53">
        <v>0</v>
      </c>
      <c r="AI1213" s="53">
        <v>0</v>
      </c>
      <c r="AJ1213" s="53">
        <v>0</v>
      </c>
      <c r="AK1213" s="53">
        <v>0</v>
      </c>
      <c r="AL1213" s="53">
        <v>0</v>
      </c>
      <c r="AM1213" s="53">
        <v>0</v>
      </c>
      <c r="AN1213" s="53">
        <v>0</v>
      </c>
      <c r="AO1213" s="53">
        <v>0</v>
      </c>
      <c r="AP1213" s="53">
        <v>0</v>
      </c>
      <c r="AQ1213" s="53">
        <v>0</v>
      </c>
      <c r="AR1213" s="53">
        <v>0</v>
      </c>
      <c r="AS1213" s="53">
        <v>0</v>
      </c>
      <c r="AT1213" s="53">
        <v>0</v>
      </c>
      <c r="AU1213" s="53">
        <v>0</v>
      </c>
      <c r="AV1213" s="53">
        <v>0</v>
      </c>
      <c r="AW1213" s="53">
        <v>0</v>
      </c>
      <c r="AX1213" s="53">
        <v>0</v>
      </c>
      <c r="AY1213" s="53">
        <v>0</v>
      </c>
      <c r="AZ1213" s="53">
        <v>0</v>
      </c>
      <c r="BA1213" s="53">
        <v>0</v>
      </c>
      <c r="BB1213" s="53">
        <v>0</v>
      </c>
      <c r="BC1213" s="53">
        <v>0</v>
      </c>
      <c r="BD1213" s="53">
        <v>0</v>
      </c>
      <c r="BE1213" s="53">
        <v>0</v>
      </c>
      <c r="BF1213" s="53">
        <v>0</v>
      </c>
      <c r="BG1213" s="53">
        <v>0</v>
      </c>
      <c r="BH1213" s="53">
        <v>0</v>
      </c>
      <c r="BI1213" s="53">
        <v>0</v>
      </c>
      <c r="BJ1213" s="53">
        <v>0</v>
      </c>
      <c r="BK1213" s="53">
        <v>0</v>
      </c>
      <c r="BL1213" s="53">
        <v>0</v>
      </c>
      <c r="BM1213" s="53">
        <v>0</v>
      </c>
      <c r="BN1213" s="53">
        <v>0</v>
      </c>
      <c r="BO1213" s="53">
        <v>0</v>
      </c>
      <c r="BP1213" s="53">
        <v>0</v>
      </c>
      <c r="BQ1213" s="53">
        <v>0</v>
      </c>
      <c r="BR1213" s="53">
        <v>0</v>
      </c>
      <c r="BS1213" s="53">
        <v>0</v>
      </c>
      <c r="BT1213" s="53">
        <v>0</v>
      </c>
      <c r="BU1213" s="53">
        <v>0</v>
      </c>
      <c r="BV1213" s="53">
        <v>0</v>
      </c>
      <c r="BW1213" s="53">
        <v>0</v>
      </c>
      <c r="BX1213" s="53">
        <v>0</v>
      </c>
      <c r="BY1213" s="53">
        <v>0</v>
      </c>
      <c r="BZ1213" s="53">
        <v>0</v>
      </c>
      <c r="CA1213" s="53">
        <v>0</v>
      </c>
      <c r="CB1213" s="53">
        <v>0</v>
      </c>
      <c r="CC1213" s="53">
        <v>0</v>
      </c>
      <c r="CD1213" s="53">
        <v>0</v>
      </c>
      <c r="CE1213" s="53">
        <v>0</v>
      </c>
      <c r="CF1213" s="53">
        <v>0</v>
      </c>
      <c r="CG1213" s="53">
        <v>0</v>
      </c>
      <c r="CH1213" s="53">
        <v>0</v>
      </c>
      <c r="CI1213" s="53">
        <v>0</v>
      </c>
      <c r="CJ1213" s="53">
        <v>0</v>
      </c>
      <c r="CK1213" s="53">
        <v>0</v>
      </c>
      <c r="CL1213" s="53">
        <v>0</v>
      </c>
      <c r="CM1213" s="53">
        <v>0</v>
      </c>
      <c r="CN1213" s="53">
        <v>0</v>
      </c>
      <c r="CO1213" s="53">
        <v>0</v>
      </c>
      <c r="CP1213" s="53">
        <v>0</v>
      </c>
      <c r="CQ1213" s="53">
        <v>0</v>
      </c>
      <c r="CR1213" s="53">
        <v>0</v>
      </c>
      <c r="CS1213" s="53">
        <v>0</v>
      </c>
      <c r="CT1213" s="53">
        <v>0</v>
      </c>
      <c r="CU1213" s="53">
        <v>0</v>
      </c>
      <c r="CV1213" s="53">
        <v>0</v>
      </c>
      <c r="CW1213" s="53">
        <v>0</v>
      </c>
      <c r="CX1213" s="53">
        <v>0</v>
      </c>
      <c r="CY1213" s="53">
        <v>0</v>
      </c>
      <c r="CZ1213" s="53">
        <v>0</v>
      </c>
      <c r="DA1213" s="53">
        <v>0</v>
      </c>
      <c r="DB1213" s="53">
        <v>0</v>
      </c>
      <c r="DC1213" s="53">
        <v>0</v>
      </c>
      <c r="DD1213" s="53">
        <v>0</v>
      </c>
      <c r="DE1213" s="53">
        <v>0</v>
      </c>
      <c r="DF1213" s="53">
        <v>0</v>
      </c>
      <c r="DG1213" s="53">
        <v>0</v>
      </c>
      <c r="DH1213" s="53">
        <v>0</v>
      </c>
      <c r="DI1213" s="53">
        <v>0</v>
      </c>
      <c r="DJ1213" s="53">
        <v>0</v>
      </c>
      <c r="DK1213" s="53">
        <v>0</v>
      </c>
      <c r="DL1213" s="53">
        <v>0</v>
      </c>
      <c r="DM1213" s="53">
        <v>0</v>
      </c>
      <c r="DN1213" s="53">
        <v>0</v>
      </c>
      <c r="DO1213" s="53">
        <v>0</v>
      </c>
      <c r="DP1213" s="53">
        <v>0</v>
      </c>
      <c r="DQ1213" s="53">
        <v>0</v>
      </c>
      <c r="DR1213" s="53">
        <v>0</v>
      </c>
      <c r="DS1213" s="53">
        <v>0</v>
      </c>
      <c r="DT1213" s="53">
        <v>0</v>
      </c>
      <c r="DU1213" s="53">
        <v>0</v>
      </c>
      <c r="DV1213" s="53">
        <v>0</v>
      </c>
      <c r="DW1213" s="53">
        <v>0</v>
      </c>
      <c r="DX1213" s="53">
        <v>0</v>
      </c>
      <c r="DY1213" s="53">
        <v>0</v>
      </c>
      <c r="DZ1213" s="53">
        <v>0</v>
      </c>
      <c r="EA1213" s="53">
        <v>0</v>
      </c>
      <c r="EB1213" s="53">
        <v>0</v>
      </c>
      <c r="EC1213" s="53">
        <v>0</v>
      </c>
      <c r="ED1213" s="53">
        <v>0</v>
      </c>
      <c r="EE1213" s="53">
        <v>0</v>
      </c>
      <c r="EF1213" s="53">
        <v>0</v>
      </c>
      <c r="EG1213" s="53">
        <v>0</v>
      </c>
      <c r="EH1213" s="53">
        <v>0</v>
      </c>
      <c r="EI1213" s="53">
        <v>0</v>
      </c>
      <c r="EJ1213" s="53">
        <v>0</v>
      </c>
      <c r="EK1213" s="53">
        <v>0</v>
      </c>
      <c r="EL1213" s="53">
        <v>0</v>
      </c>
      <c r="EM1213" s="53">
        <v>0</v>
      </c>
      <c r="EN1213" s="53">
        <v>0</v>
      </c>
      <c r="EO1213" s="53">
        <v>0</v>
      </c>
      <c r="EP1213" s="53">
        <v>0</v>
      </c>
      <c r="EQ1213" s="53">
        <v>0</v>
      </c>
      <c r="ER1213" s="53">
        <v>0</v>
      </c>
      <c r="ES1213" s="53">
        <v>0</v>
      </c>
      <c r="ET1213" s="53">
        <v>0</v>
      </c>
      <c r="EU1213" s="53">
        <v>0</v>
      </c>
      <c r="EV1213" s="53">
        <v>0</v>
      </c>
      <c r="EW1213" s="53">
        <v>73.388890000000004</v>
      </c>
      <c r="EX1213" s="53">
        <v>71.722219999999993</v>
      </c>
      <c r="EY1213" s="53">
        <v>70.166659999999993</v>
      </c>
      <c r="EZ1213" s="53">
        <v>68.722219999999993</v>
      </c>
      <c r="FA1213" s="53">
        <v>67.94444</v>
      </c>
      <c r="FB1213" s="53">
        <v>67.05556</v>
      </c>
      <c r="FC1213" s="53">
        <v>66.333340000000007</v>
      </c>
      <c r="FD1213" s="53">
        <v>66.722219999999993</v>
      </c>
      <c r="FE1213" s="53">
        <v>69.388890000000004</v>
      </c>
      <c r="FF1213" s="53">
        <v>72.777780000000007</v>
      </c>
      <c r="FG1213" s="53">
        <v>76.722219999999993</v>
      </c>
      <c r="FH1213" s="53">
        <v>80.5</v>
      </c>
      <c r="FI1213" s="53">
        <v>84.111109999999996</v>
      </c>
      <c r="FJ1213" s="53">
        <v>87.111109999999996</v>
      </c>
      <c r="FK1213" s="53">
        <v>89.611109999999996</v>
      </c>
      <c r="FL1213" s="53">
        <v>91.777780000000007</v>
      </c>
      <c r="FM1213" s="53">
        <v>92.333340000000007</v>
      </c>
      <c r="FN1213" s="53">
        <v>91.166659999999993</v>
      </c>
      <c r="FO1213" s="53">
        <v>89.5</v>
      </c>
      <c r="FP1213" s="53">
        <v>85.833340000000007</v>
      </c>
      <c r="FQ1213" s="53">
        <v>81.55556</v>
      </c>
      <c r="FR1213" s="53">
        <v>78.05556</v>
      </c>
      <c r="FS1213" s="53">
        <v>75.666659999999993</v>
      </c>
      <c r="FT1213" s="53">
        <v>74</v>
      </c>
      <c r="FU1213" s="53">
        <v>7</v>
      </c>
      <c r="FV1213" s="53">
        <v>905.36670000000004</v>
      </c>
      <c r="FW1213" s="53">
        <v>306.78609999999998</v>
      </c>
      <c r="FX1213" s="53">
        <v>0</v>
      </c>
    </row>
    <row r="1214" spans="1:180" x14ac:dyDescent="0.3">
      <c r="A1214" t="s">
        <v>174</v>
      </c>
      <c r="B1214" t="s">
        <v>254</v>
      </c>
      <c r="C1214" t="s">
        <v>0</v>
      </c>
      <c r="D1214" t="s">
        <v>248</v>
      </c>
      <c r="E1214" t="s">
        <v>187</v>
      </c>
      <c r="F1214" t="s">
        <v>235</v>
      </c>
      <c r="G1214" t="s">
        <v>244</v>
      </c>
      <c r="H1214" s="53">
        <v>5</v>
      </c>
      <c r="I1214" s="53">
        <v>0</v>
      </c>
      <c r="J1214" s="53">
        <v>0</v>
      </c>
      <c r="K1214" s="53">
        <v>0</v>
      </c>
      <c r="L1214" s="53">
        <v>0</v>
      </c>
      <c r="M1214" s="53">
        <v>0</v>
      </c>
      <c r="N1214" s="53">
        <v>0</v>
      </c>
      <c r="O1214" s="53">
        <v>0</v>
      </c>
      <c r="P1214" s="53">
        <v>0</v>
      </c>
      <c r="Q1214" s="53">
        <v>0</v>
      </c>
      <c r="R1214" s="53">
        <v>0</v>
      </c>
      <c r="S1214" s="53">
        <v>0</v>
      </c>
      <c r="T1214" s="53">
        <v>0</v>
      </c>
      <c r="U1214" s="53">
        <v>0</v>
      </c>
      <c r="V1214" s="53">
        <v>0</v>
      </c>
      <c r="W1214" s="53">
        <v>0</v>
      </c>
      <c r="X1214" s="53">
        <v>0</v>
      </c>
      <c r="Y1214" s="53">
        <v>0</v>
      </c>
      <c r="Z1214" s="53">
        <v>0</v>
      </c>
      <c r="AA1214" s="53">
        <v>0</v>
      </c>
      <c r="AB1214" s="53">
        <v>0</v>
      </c>
      <c r="AC1214" s="53">
        <v>0</v>
      </c>
      <c r="AD1214" s="53">
        <v>0</v>
      </c>
      <c r="AE1214" s="53">
        <v>0</v>
      </c>
      <c r="AF1214" s="53">
        <v>0</v>
      </c>
      <c r="AG1214" s="53">
        <v>0</v>
      </c>
      <c r="AH1214" s="53">
        <v>0</v>
      </c>
      <c r="AI1214" s="53">
        <v>0</v>
      </c>
      <c r="AJ1214" s="53">
        <v>0</v>
      </c>
      <c r="AK1214" s="53">
        <v>0</v>
      </c>
      <c r="AL1214" s="53">
        <v>0</v>
      </c>
      <c r="AM1214" s="53">
        <v>0</v>
      </c>
      <c r="AN1214" s="53">
        <v>0</v>
      </c>
      <c r="AO1214" s="53">
        <v>0</v>
      </c>
      <c r="AP1214" s="53">
        <v>0</v>
      </c>
      <c r="AQ1214" s="53">
        <v>0</v>
      </c>
      <c r="AR1214" s="53">
        <v>0</v>
      </c>
      <c r="AS1214" s="53">
        <v>0</v>
      </c>
      <c r="AT1214" s="53">
        <v>0</v>
      </c>
      <c r="AU1214" s="53">
        <v>0</v>
      </c>
      <c r="AV1214" s="53">
        <v>0</v>
      </c>
      <c r="AW1214" s="53">
        <v>0</v>
      </c>
      <c r="AX1214" s="53">
        <v>0</v>
      </c>
      <c r="AY1214" s="53">
        <v>0</v>
      </c>
      <c r="AZ1214" s="53">
        <v>0</v>
      </c>
      <c r="BA1214" s="53">
        <v>0</v>
      </c>
      <c r="BB1214" s="53">
        <v>0</v>
      </c>
      <c r="BC1214" s="53">
        <v>0</v>
      </c>
      <c r="BD1214" s="53">
        <v>0</v>
      </c>
      <c r="BE1214" s="53">
        <v>0</v>
      </c>
      <c r="BF1214" s="53">
        <v>0</v>
      </c>
      <c r="BG1214" s="53">
        <v>0</v>
      </c>
      <c r="BH1214" s="53">
        <v>0</v>
      </c>
      <c r="BI1214" s="53">
        <v>0</v>
      </c>
      <c r="BJ1214" s="53">
        <v>0</v>
      </c>
      <c r="BK1214" s="53">
        <v>0</v>
      </c>
      <c r="BL1214" s="53">
        <v>0</v>
      </c>
      <c r="BM1214" s="53">
        <v>0</v>
      </c>
      <c r="BN1214" s="53">
        <v>0</v>
      </c>
      <c r="BO1214" s="53">
        <v>0</v>
      </c>
      <c r="BP1214" s="53">
        <v>0</v>
      </c>
      <c r="BQ1214" s="53">
        <v>0</v>
      </c>
      <c r="BR1214" s="53">
        <v>0</v>
      </c>
      <c r="BS1214" s="53">
        <v>0</v>
      </c>
      <c r="BT1214" s="53">
        <v>0</v>
      </c>
      <c r="BU1214" s="53">
        <v>0</v>
      </c>
      <c r="BV1214" s="53">
        <v>0</v>
      </c>
      <c r="BW1214" s="53">
        <v>0</v>
      </c>
      <c r="BX1214" s="53">
        <v>0</v>
      </c>
      <c r="BY1214" s="53">
        <v>0</v>
      </c>
      <c r="BZ1214" s="53">
        <v>0</v>
      </c>
      <c r="CA1214" s="53">
        <v>0</v>
      </c>
      <c r="CB1214" s="53">
        <v>0</v>
      </c>
      <c r="CC1214" s="53">
        <v>0</v>
      </c>
      <c r="CD1214" s="53">
        <v>0</v>
      </c>
      <c r="CE1214" s="53">
        <v>0</v>
      </c>
      <c r="CF1214" s="53">
        <v>0</v>
      </c>
      <c r="CG1214" s="53">
        <v>0</v>
      </c>
      <c r="CH1214" s="53">
        <v>0</v>
      </c>
      <c r="CI1214" s="53">
        <v>0</v>
      </c>
      <c r="CJ1214" s="53">
        <v>0</v>
      </c>
      <c r="CK1214" s="53">
        <v>0</v>
      </c>
      <c r="CL1214" s="53">
        <v>0</v>
      </c>
      <c r="CM1214" s="53">
        <v>0</v>
      </c>
      <c r="CN1214" s="53">
        <v>0</v>
      </c>
      <c r="CO1214" s="53">
        <v>0</v>
      </c>
      <c r="CP1214" s="53">
        <v>0</v>
      </c>
      <c r="CQ1214" s="53">
        <v>0</v>
      </c>
      <c r="CR1214" s="53">
        <v>0</v>
      </c>
      <c r="CS1214" s="53">
        <v>0</v>
      </c>
      <c r="CT1214" s="53">
        <v>0</v>
      </c>
      <c r="CU1214" s="53">
        <v>0</v>
      </c>
      <c r="CV1214" s="53">
        <v>0</v>
      </c>
      <c r="CW1214" s="53">
        <v>0</v>
      </c>
      <c r="CX1214" s="53">
        <v>0</v>
      </c>
      <c r="CY1214" s="53">
        <v>0</v>
      </c>
      <c r="CZ1214" s="53">
        <v>0</v>
      </c>
      <c r="DA1214" s="53">
        <v>0</v>
      </c>
      <c r="DB1214" s="53">
        <v>0</v>
      </c>
      <c r="DC1214" s="53">
        <v>0</v>
      </c>
      <c r="DD1214" s="53">
        <v>0</v>
      </c>
      <c r="DE1214" s="53">
        <v>0</v>
      </c>
      <c r="DF1214" s="53">
        <v>0</v>
      </c>
      <c r="DG1214" s="53">
        <v>0</v>
      </c>
      <c r="DH1214" s="53">
        <v>0</v>
      </c>
      <c r="DI1214" s="53">
        <v>0</v>
      </c>
      <c r="DJ1214" s="53">
        <v>0</v>
      </c>
      <c r="DK1214" s="53">
        <v>0</v>
      </c>
      <c r="DL1214" s="53">
        <v>0</v>
      </c>
      <c r="DM1214" s="53">
        <v>0</v>
      </c>
      <c r="DN1214" s="53">
        <v>0</v>
      </c>
      <c r="DO1214" s="53">
        <v>0</v>
      </c>
      <c r="DP1214" s="53">
        <v>0</v>
      </c>
      <c r="DQ1214" s="53">
        <v>0</v>
      </c>
      <c r="DR1214" s="53">
        <v>0</v>
      </c>
      <c r="DS1214" s="53">
        <v>0</v>
      </c>
      <c r="DT1214" s="53">
        <v>0</v>
      </c>
      <c r="DU1214" s="53">
        <v>0</v>
      </c>
      <c r="DV1214" s="53">
        <v>0</v>
      </c>
      <c r="DW1214" s="53">
        <v>0</v>
      </c>
      <c r="DX1214" s="53">
        <v>0</v>
      </c>
      <c r="DY1214" s="53">
        <v>0</v>
      </c>
      <c r="DZ1214" s="53">
        <v>0</v>
      </c>
      <c r="EA1214" s="53">
        <v>0</v>
      </c>
      <c r="EB1214" s="53">
        <v>0</v>
      </c>
      <c r="EC1214" s="53">
        <v>0</v>
      </c>
      <c r="ED1214" s="53">
        <v>0</v>
      </c>
      <c r="EE1214" s="53">
        <v>0</v>
      </c>
      <c r="EF1214" s="53">
        <v>0</v>
      </c>
      <c r="EG1214" s="53">
        <v>0</v>
      </c>
      <c r="EH1214" s="53">
        <v>0</v>
      </c>
      <c r="EI1214" s="53">
        <v>0</v>
      </c>
      <c r="EJ1214" s="53">
        <v>0</v>
      </c>
      <c r="EK1214" s="53">
        <v>0</v>
      </c>
      <c r="EL1214" s="53">
        <v>0</v>
      </c>
      <c r="EM1214" s="53">
        <v>0</v>
      </c>
      <c r="EN1214" s="53">
        <v>0</v>
      </c>
      <c r="EO1214" s="53">
        <v>0</v>
      </c>
      <c r="EP1214" s="53">
        <v>0</v>
      </c>
      <c r="EQ1214" s="53">
        <v>0</v>
      </c>
      <c r="ER1214" s="53">
        <v>0</v>
      </c>
      <c r="ES1214" s="53">
        <v>0</v>
      </c>
      <c r="ET1214" s="53">
        <v>0</v>
      </c>
      <c r="EU1214" s="53">
        <v>0</v>
      </c>
      <c r="EV1214" s="53">
        <v>0</v>
      </c>
      <c r="EW1214" s="53">
        <v>71.3125</v>
      </c>
      <c r="EX1214" s="53">
        <v>70.125</v>
      </c>
      <c r="EY1214" s="53">
        <v>68.75</v>
      </c>
      <c r="EZ1214" s="53">
        <v>67.5</v>
      </c>
      <c r="FA1214" s="53">
        <v>66.0625</v>
      </c>
      <c r="FB1214" s="53">
        <v>65</v>
      </c>
      <c r="FC1214" s="53">
        <v>64.625</v>
      </c>
      <c r="FD1214" s="53">
        <v>66.4375</v>
      </c>
      <c r="FE1214" s="53">
        <v>69.625</v>
      </c>
      <c r="FF1214" s="53">
        <v>73.125</v>
      </c>
      <c r="FG1214" s="53">
        <v>76.6875</v>
      </c>
      <c r="FH1214" s="53">
        <v>80.5</v>
      </c>
      <c r="FI1214" s="53">
        <v>83.75</v>
      </c>
      <c r="FJ1214" s="53">
        <v>86.6875</v>
      </c>
      <c r="FK1214" s="53">
        <v>89.5</v>
      </c>
      <c r="FL1214" s="53">
        <v>91.25</v>
      </c>
      <c r="FM1214" s="53">
        <v>91.4375</v>
      </c>
      <c r="FN1214" s="53">
        <v>90.375</v>
      </c>
      <c r="FO1214" s="53">
        <v>88.1875</v>
      </c>
      <c r="FP1214" s="53">
        <v>85.0625</v>
      </c>
      <c r="FQ1214" s="53">
        <v>80.3125</v>
      </c>
      <c r="FR1214" s="53">
        <v>76.4375</v>
      </c>
      <c r="FS1214" s="53">
        <v>73.375</v>
      </c>
      <c r="FT1214" s="53">
        <v>71.0625</v>
      </c>
      <c r="FU1214" s="53">
        <v>7</v>
      </c>
      <c r="FV1214" s="53">
        <v>920.90769999999998</v>
      </c>
      <c r="FW1214" s="53">
        <v>422.93439999999998</v>
      </c>
      <c r="FX1214" s="53">
        <v>0</v>
      </c>
    </row>
    <row r="1215" spans="1:180" x14ac:dyDescent="0.3">
      <c r="A1215" t="s">
        <v>174</v>
      </c>
      <c r="B1215" t="s">
        <v>254</v>
      </c>
      <c r="C1215" t="s">
        <v>0</v>
      </c>
      <c r="D1215" t="s">
        <v>227</v>
      </c>
      <c r="E1215" t="s">
        <v>190</v>
      </c>
      <c r="F1215" t="s">
        <v>235</v>
      </c>
      <c r="G1215" t="s">
        <v>244</v>
      </c>
      <c r="H1215" s="53">
        <v>5</v>
      </c>
      <c r="I1215" s="53">
        <v>0</v>
      </c>
      <c r="J1215" s="53">
        <v>0</v>
      </c>
      <c r="K1215" s="53">
        <v>0</v>
      </c>
      <c r="L1215" s="53">
        <v>0</v>
      </c>
      <c r="M1215" s="53">
        <v>0</v>
      </c>
      <c r="N1215" s="53">
        <v>0</v>
      </c>
      <c r="O1215" s="53">
        <v>0</v>
      </c>
      <c r="P1215" s="53">
        <v>0</v>
      </c>
      <c r="Q1215" s="53">
        <v>0</v>
      </c>
      <c r="R1215" s="53">
        <v>0</v>
      </c>
      <c r="S1215" s="53">
        <v>0</v>
      </c>
      <c r="T1215" s="53">
        <v>0</v>
      </c>
      <c r="U1215" s="53">
        <v>0</v>
      </c>
      <c r="V1215" s="53">
        <v>0</v>
      </c>
      <c r="W1215" s="53">
        <v>0</v>
      </c>
      <c r="X1215" s="53">
        <v>0</v>
      </c>
      <c r="Y1215" s="53">
        <v>0</v>
      </c>
      <c r="Z1215" s="53">
        <v>0</v>
      </c>
      <c r="AA1215" s="53">
        <v>0</v>
      </c>
      <c r="AB1215" s="53">
        <v>0</v>
      </c>
      <c r="AC1215" s="53">
        <v>0</v>
      </c>
      <c r="AD1215" s="53">
        <v>0</v>
      </c>
      <c r="AE1215" s="53">
        <v>0</v>
      </c>
      <c r="AF1215" s="53">
        <v>0</v>
      </c>
      <c r="AG1215" s="53">
        <v>0</v>
      </c>
      <c r="AH1215" s="53">
        <v>0</v>
      </c>
      <c r="AI1215" s="53">
        <v>0</v>
      </c>
      <c r="AJ1215" s="53">
        <v>0</v>
      </c>
      <c r="AK1215" s="53">
        <v>0</v>
      </c>
      <c r="AL1215" s="53">
        <v>0</v>
      </c>
      <c r="AM1215" s="53">
        <v>0</v>
      </c>
      <c r="AN1215" s="53">
        <v>0</v>
      </c>
      <c r="AO1215" s="53">
        <v>0</v>
      </c>
      <c r="AP1215" s="53">
        <v>0</v>
      </c>
      <c r="AQ1215" s="53">
        <v>0</v>
      </c>
      <c r="AR1215" s="53">
        <v>0</v>
      </c>
      <c r="AS1215" s="53">
        <v>0</v>
      </c>
      <c r="AT1215" s="53">
        <v>0</v>
      </c>
      <c r="AU1215" s="53">
        <v>0</v>
      </c>
      <c r="AV1215" s="53">
        <v>0</v>
      </c>
      <c r="AW1215" s="53">
        <v>0</v>
      </c>
      <c r="AX1215" s="53">
        <v>0</v>
      </c>
      <c r="AY1215" s="53">
        <v>0</v>
      </c>
      <c r="AZ1215" s="53">
        <v>0</v>
      </c>
      <c r="BA1215" s="53">
        <v>0</v>
      </c>
      <c r="BB1215" s="53">
        <v>0</v>
      </c>
      <c r="BC1215" s="53">
        <v>0</v>
      </c>
      <c r="BD1215" s="53">
        <v>0</v>
      </c>
      <c r="BE1215" s="53">
        <v>0</v>
      </c>
      <c r="BF1215" s="53">
        <v>0</v>
      </c>
      <c r="BG1215" s="53">
        <v>0</v>
      </c>
      <c r="BH1215" s="53">
        <v>0</v>
      </c>
      <c r="BI1215" s="53">
        <v>0</v>
      </c>
      <c r="BJ1215" s="53">
        <v>0</v>
      </c>
      <c r="BK1215" s="53">
        <v>0</v>
      </c>
      <c r="BL1215" s="53">
        <v>0</v>
      </c>
      <c r="BM1215" s="53">
        <v>0</v>
      </c>
      <c r="BN1215" s="53">
        <v>0</v>
      </c>
      <c r="BO1215" s="53">
        <v>0</v>
      </c>
      <c r="BP1215" s="53">
        <v>0</v>
      </c>
      <c r="BQ1215" s="53">
        <v>0</v>
      </c>
      <c r="BR1215" s="53">
        <v>0</v>
      </c>
      <c r="BS1215" s="53">
        <v>0</v>
      </c>
      <c r="BT1215" s="53">
        <v>0</v>
      </c>
      <c r="BU1215" s="53">
        <v>0</v>
      </c>
      <c r="BV1215" s="53">
        <v>0</v>
      </c>
      <c r="BW1215" s="53">
        <v>0</v>
      </c>
      <c r="BX1215" s="53">
        <v>0</v>
      </c>
      <c r="BY1215" s="53">
        <v>0</v>
      </c>
      <c r="BZ1215" s="53">
        <v>0</v>
      </c>
      <c r="CA1215" s="53">
        <v>0</v>
      </c>
      <c r="CB1215" s="53">
        <v>0</v>
      </c>
      <c r="CC1215" s="53">
        <v>0</v>
      </c>
      <c r="CD1215" s="53">
        <v>0</v>
      </c>
      <c r="CE1215" s="53">
        <v>0</v>
      </c>
      <c r="CF1215" s="53">
        <v>0</v>
      </c>
      <c r="CG1215" s="53">
        <v>0</v>
      </c>
      <c r="CH1215" s="53">
        <v>0</v>
      </c>
      <c r="CI1215" s="53">
        <v>0</v>
      </c>
      <c r="CJ1215" s="53">
        <v>0</v>
      </c>
      <c r="CK1215" s="53">
        <v>0</v>
      </c>
      <c r="CL1215" s="53">
        <v>0</v>
      </c>
      <c r="CM1215" s="53">
        <v>0</v>
      </c>
      <c r="CN1215" s="53">
        <v>0</v>
      </c>
      <c r="CO1215" s="53">
        <v>0</v>
      </c>
      <c r="CP1215" s="53">
        <v>0</v>
      </c>
      <c r="CQ1215" s="53">
        <v>0</v>
      </c>
      <c r="CR1215" s="53">
        <v>0</v>
      </c>
      <c r="CS1215" s="53">
        <v>0</v>
      </c>
      <c r="CT1215" s="53">
        <v>0</v>
      </c>
      <c r="CU1215" s="53">
        <v>0</v>
      </c>
      <c r="CV1215" s="53">
        <v>0</v>
      </c>
      <c r="CW1215" s="53">
        <v>0</v>
      </c>
      <c r="CX1215" s="53">
        <v>0</v>
      </c>
      <c r="CY1215" s="53">
        <v>0</v>
      </c>
      <c r="CZ1215" s="53">
        <v>0</v>
      </c>
      <c r="DA1215" s="53">
        <v>0</v>
      </c>
      <c r="DB1215" s="53">
        <v>0</v>
      </c>
      <c r="DC1215" s="53">
        <v>0</v>
      </c>
      <c r="DD1215" s="53">
        <v>0</v>
      </c>
      <c r="DE1215" s="53">
        <v>0</v>
      </c>
      <c r="DF1215" s="53">
        <v>0</v>
      </c>
      <c r="DG1215" s="53">
        <v>0</v>
      </c>
      <c r="DH1215" s="53">
        <v>0</v>
      </c>
      <c r="DI1215" s="53">
        <v>0</v>
      </c>
      <c r="DJ1215" s="53">
        <v>0</v>
      </c>
      <c r="DK1215" s="53">
        <v>0</v>
      </c>
      <c r="DL1215" s="53">
        <v>0</v>
      </c>
      <c r="DM1215" s="53">
        <v>0</v>
      </c>
      <c r="DN1215" s="53">
        <v>0</v>
      </c>
      <c r="DO1215" s="53">
        <v>0</v>
      </c>
      <c r="DP1215" s="53">
        <v>0</v>
      </c>
      <c r="DQ1215" s="53">
        <v>0</v>
      </c>
      <c r="DR1215" s="53">
        <v>0</v>
      </c>
      <c r="DS1215" s="53">
        <v>0</v>
      </c>
      <c r="DT1215" s="53">
        <v>0</v>
      </c>
      <c r="DU1215" s="53">
        <v>0</v>
      </c>
      <c r="DV1215" s="53">
        <v>0</v>
      </c>
      <c r="DW1215" s="53">
        <v>0</v>
      </c>
      <c r="DX1215" s="53">
        <v>0</v>
      </c>
      <c r="DY1215" s="53">
        <v>0</v>
      </c>
      <c r="DZ1215" s="53">
        <v>0</v>
      </c>
      <c r="EA1215" s="53">
        <v>0</v>
      </c>
      <c r="EB1215" s="53">
        <v>0</v>
      </c>
      <c r="EC1215" s="53">
        <v>0</v>
      </c>
      <c r="ED1215" s="53">
        <v>0</v>
      </c>
      <c r="EE1215" s="53">
        <v>0</v>
      </c>
      <c r="EF1215" s="53">
        <v>0</v>
      </c>
      <c r="EG1215" s="53">
        <v>0</v>
      </c>
      <c r="EH1215" s="53">
        <v>0</v>
      </c>
      <c r="EI1215" s="53">
        <v>0</v>
      </c>
      <c r="EJ1215" s="53">
        <v>0</v>
      </c>
      <c r="EK1215" s="53">
        <v>0</v>
      </c>
      <c r="EL1215" s="53">
        <v>0</v>
      </c>
      <c r="EM1215" s="53">
        <v>0</v>
      </c>
      <c r="EN1215" s="53">
        <v>0</v>
      </c>
      <c r="EO1215" s="53">
        <v>0</v>
      </c>
      <c r="EP1215" s="53">
        <v>0</v>
      </c>
      <c r="EQ1215" s="53">
        <v>0</v>
      </c>
      <c r="ER1215" s="53">
        <v>0</v>
      </c>
      <c r="ES1215" s="53">
        <v>0</v>
      </c>
      <c r="ET1215" s="53">
        <v>0</v>
      </c>
      <c r="EU1215" s="53">
        <v>0</v>
      </c>
      <c r="EV1215" s="53">
        <v>0</v>
      </c>
      <c r="EW1215" s="53">
        <v>70.142859999999999</v>
      </c>
      <c r="EX1215" s="53">
        <v>68.690479999999994</v>
      </c>
      <c r="EY1215" s="53">
        <v>67.452380000000005</v>
      </c>
      <c r="EZ1215" s="53">
        <v>66.166659999999993</v>
      </c>
      <c r="FA1215" s="53">
        <v>65.142859999999999</v>
      </c>
      <c r="FB1215" s="53">
        <v>64.380949999999999</v>
      </c>
      <c r="FC1215" s="53">
        <v>63.714289999999998</v>
      </c>
      <c r="FD1215" s="53">
        <v>63.952379999999998</v>
      </c>
      <c r="FE1215" s="53">
        <v>66.833340000000007</v>
      </c>
      <c r="FF1215" s="53">
        <v>70.714290000000005</v>
      </c>
      <c r="FG1215" s="53">
        <v>74.595240000000004</v>
      </c>
      <c r="FH1215" s="53">
        <v>78.166659999999993</v>
      </c>
      <c r="FI1215" s="53">
        <v>81.261899999999997</v>
      </c>
      <c r="FJ1215" s="53">
        <v>84.119050000000001</v>
      </c>
      <c r="FK1215" s="53">
        <v>86.642859999999999</v>
      </c>
      <c r="FL1215" s="53">
        <v>88.285709999999995</v>
      </c>
      <c r="FM1215" s="53">
        <v>88.738100000000003</v>
      </c>
      <c r="FN1215" s="53">
        <v>87.785709999999995</v>
      </c>
      <c r="FO1215" s="53">
        <v>85.523809999999997</v>
      </c>
      <c r="FP1215" s="53">
        <v>81.190479999999994</v>
      </c>
      <c r="FQ1215" s="53">
        <v>76.857140000000001</v>
      </c>
      <c r="FR1215" s="53">
        <v>73.833340000000007</v>
      </c>
      <c r="FS1215" s="53">
        <v>72.119050000000001</v>
      </c>
      <c r="FT1215" s="53">
        <v>70.880949999999999</v>
      </c>
      <c r="FU1215" s="53">
        <v>7</v>
      </c>
      <c r="FV1215" s="53">
        <v>1052.8820000000001</v>
      </c>
      <c r="FW1215" s="53">
        <v>355.9819</v>
      </c>
      <c r="FX1215" s="53">
        <v>0</v>
      </c>
    </row>
    <row r="1216" spans="1:180" x14ac:dyDescent="0.3">
      <c r="A1216" t="s">
        <v>174</v>
      </c>
      <c r="B1216" t="s">
        <v>254</v>
      </c>
      <c r="C1216" t="s">
        <v>0</v>
      </c>
      <c r="D1216" t="s">
        <v>227</v>
      </c>
      <c r="E1216" t="s">
        <v>188</v>
      </c>
      <c r="F1216" t="s">
        <v>235</v>
      </c>
      <c r="G1216" t="s">
        <v>244</v>
      </c>
      <c r="H1216" s="53">
        <v>5</v>
      </c>
      <c r="I1216" s="53">
        <v>0</v>
      </c>
      <c r="J1216" s="53">
        <v>0</v>
      </c>
      <c r="K1216" s="53">
        <v>0</v>
      </c>
      <c r="L1216" s="53">
        <v>0</v>
      </c>
      <c r="M1216" s="53">
        <v>0</v>
      </c>
      <c r="N1216" s="53">
        <v>0</v>
      </c>
      <c r="O1216" s="53">
        <v>0</v>
      </c>
      <c r="P1216" s="53">
        <v>0</v>
      </c>
      <c r="Q1216" s="53">
        <v>0</v>
      </c>
      <c r="R1216" s="53">
        <v>0</v>
      </c>
      <c r="S1216" s="53">
        <v>0</v>
      </c>
      <c r="T1216" s="53">
        <v>0</v>
      </c>
      <c r="U1216" s="53">
        <v>0</v>
      </c>
      <c r="V1216" s="53">
        <v>0</v>
      </c>
      <c r="W1216" s="53">
        <v>0</v>
      </c>
      <c r="X1216" s="53">
        <v>0</v>
      </c>
      <c r="Y1216" s="53">
        <v>0</v>
      </c>
      <c r="Z1216" s="53">
        <v>0</v>
      </c>
      <c r="AA1216" s="53">
        <v>0</v>
      </c>
      <c r="AB1216" s="53">
        <v>0</v>
      </c>
      <c r="AC1216" s="53">
        <v>0</v>
      </c>
      <c r="AD1216" s="53">
        <v>0</v>
      </c>
      <c r="AE1216" s="53">
        <v>0</v>
      </c>
      <c r="AF1216" s="53">
        <v>0</v>
      </c>
      <c r="AG1216" s="53">
        <v>0</v>
      </c>
      <c r="AH1216" s="53">
        <v>0</v>
      </c>
      <c r="AI1216" s="53">
        <v>0</v>
      </c>
      <c r="AJ1216" s="53">
        <v>0</v>
      </c>
      <c r="AK1216" s="53">
        <v>0</v>
      </c>
      <c r="AL1216" s="53">
        <v>0</v>
      </c>
      <c r="AM1216" s="53">
        <v>0</v>
      </c>
      <c r="AN1216" s="53">
        <v>0</v>
      </c>
      <c r="AO1216" s="53">
        <v>0</v>
      </c>
      <c r="AP1216" s="53">
        <v>0</v>
      </c>
      <c r="AQ1216" s="53">
        <v>0</v>
      </c>
      <c r="AR1216" s="53">
        <v>0</v>
      </c>
      <c r="AS1216" s="53">
        <v>0</v>
      </c>
      <c r="AT1216" s="53">
        <v>0</v>
      </c>
      <c r="AU1216" s="53">
        <v>0</v>
      </c>
      <c r="AV1216" s="53">
        <v>0</v>
      </c>
      <c r="AW1216" s="53">
        <v>0</v>
      </c>
      <c r="AX1216" s="53">
        <v>0</v>
      </c>
      <c r="AY1216" s="53">
        <v>0</v>
      </c>
      <c r="AZ1216" s="53">
        <v>0</v>
      </c>
      <c r="BA1216" s="53">
        <v>0</v>
      </c>
      <c r="BB1216" s="53">
        <v>0</v>
      </c>
      <c r="BC1216" s="53">
        <v>0</v>
      </c>
      <c r="BD1216" s="53">
        <v>0</v>
      </c>
      <c r="BE1216" s="53">
        <v>0</v>
      </c>
      <c r="BF1216" s="53">
        <v>0</v>
      </c>
      <c r="BG1216" s="53">
        <v>0</v>
      </c>
      <c r="BH1216" s="53">
        <v>0</v>
      </c>
      <c r="BI1216" s="53">
        <v>0</v>
      </c>
      <c r="BJ1216" s="53">
        <v>0</v>
      </c>
      <c r="BK1216" s="53">
        <v>0</v>
      </c>
      <c r="BL1216" s="53">
        <v>0</v>
      </c>
      <c r="BM1216" s="53">
        <v>0</v>
      </c>
      <c r="BN1216" s="53">
        <v>0</v>
      </c>
      <c r="BO1216" s="53">
        <v>0</v>
      </c>
      <c r="BP1216" s="53">
        <v>0</v>
      </c>
      <c r="BQ1216" s="53">
        <v>0</v>
      </c>
      <c r="BR1216" s="53">
        <v>0</v>
      </c>
      <c r="BS1216" s="53">
        <v>0</v>
      </c>
      <c r="BT1216" s="53">
        <v>0</v>
      </c>
      <c r="BU1216" s="53">
        <v>0</v>
      </c>
      <c r="BV1216" s="53">
        <v>0</v>
      </c>
      <c r="BW1216" s="53">
        <v>0</v>
      </c>
      <c r="BX1216" s="53">
        <v>0</v>
      </c>
      <c r="BY1216" s="53">
        <v>0</v>
      </c>
      <c r="BZ1216" s="53">
        <v>0</v>
      </c>
      <c r="CA1216" s="53">
        <v>0</v>
      </c>
      <c r="CB1216" s="53">
        <v>0</v>
      </c>
      <c r="CC1216" s="53">
        <v>0</v>
      </c>
      <c r="CD1216" s="53">
        <v>0</v>
      </c>
      <c r="CE1216" s="53">
        <v>0</v>
      </c>
      <c r="CF1216" s="53">
        <v>0</v>
      </c>
      <c r="CG1216" s="53">
        <v>0</v>
      </c>
      <c r="CH1216" s="53">
        <v>0</v>
      </c>
      <c r="CI1216" s="53">
        <v>0</v>
      </c>
      <c r="CJ1216" s="53">
        <v>0</v>
      </c>
      <c r="CK1216" s="53">
        <v>0</v>
      </c>
      <c r="CL1216" s="53">
        <v>0</v>
      </c>
      <c r="CM1216" s="53">
        <v>0</v>
      </c>
      <c r="CN1216" s="53">
        <v>0</v>
      </c>
      <c r="CO1216" s="53">
        <v>0</v>
      </c>
      <c r="CP1216" s="53">
        <v>0</v>
      </c>
      <c r="CQ1216" s="53">
        <v>0</v>
      </c>
      <c r="CR1216" s="53">
        <v>0</v>
      </c>
      <c r="CS1216" s="53">
        <v>0</v>
      </c>
      <c r="CT1216" s="53">
        <v>0</v>
      </c>
      <c r="CU1216" s="53">
        <v>0</v>
      </c>
      <c r="CV1216" s="53">
        <v>0</v>
      </c>
      <c r="CW1216" s="53">
        <v>0</v>
      </c>
      <c r="CX1216" s="53">
        <v>0</v>
      </c>
      <c r="CY1216" s="53">
        <v>0</v>
      </c>
      <c r="CZ1216" s="53">
        <v>0</v>
      </c>
      <c r="DA1216" s="53">
        <v>0</v>
      </c>
      <c r="DB1216" s="53">
        <v>0</v>
      </c>
      <c r="DC1216" s="53">
        <v>0</v>
      </c>
      <c r="DD1216" s="53">
        <v>0</v>
      </c>
      <c r="DE1216" s="53">
        <v>0</v>
      </c>
      <c r="DF1216" s="53">
        <v>0</v>
      </c>
      <c r="DG1216" s="53">
        <v>0</v>
      </c>
      <c r="DH1216" s="53">
        <v>0</v>
      </c>
      <c r="DI1216" s="53">
        <v>0</v>
      </c>
      <c r="DJ1216" s="53">
        <v>0</v>
      </c>
      <c r="DK1216" s="53">
        <v>0</v>
      </c>
      <c r="DL1216" s="53">
        <v>0</v>
      </c>
      <c r="DM1216" s="53">
        <v>0</v>
      </c>
      <c r="DN1216" s="53">
        <v>0</v>
      </c>
      <c r="DO1216" s="53">
        <v>0</v>
      </c>
      <c r="DP1216" s="53">
        <v>0</v>
      </c>
      <c r="DQ1216" s="53">
        <v>0</v>
      </c>
      <c r="DR1216" s="53">
        <v>0</v>
      </c>
      <c r="DS1216" s="53">
        <v>0</v>
      </c>
      <c r="DT1216" s="53">
        <v>0</v>
      </c>
      <c r="DU1216" s="53">
        <v>0</v>
      </c>
      <c r="DV1216" s="53">
        <v>0</v>
      </c>
      <c r="DW1216" s="53">
        <v>0</v>
      </c>
      <c r="DX1216" s="53">
        <v>0</v>
      </c>
      <c r="DY1216" s="53">
        <v>0</v>
      </c>
      <c r="DZ1216" s="53">
        <v>0</v>
      </c>
      <c r="EA1216" s="53">
        <v>0</v>
      </c>
      <c r="EB1216" s="53">
        <v>0</v>
      </c>
      <c r="EC1216" s="53">
        <v>0</v>
      </c>
      <c r="ED1216" s="53">
        <v>0</v>
      </c>
      <c r="EE1216" s="53">
        <v>0</v>
      </c>
      <c r="EF1216" s="53">
        <v>0</v>
      </c>
      <c r="EG1216" s="53">
        <v>0</v>
      </c>
      <c r="EH1216" s="53">
        <v>0</v>
      </c>
      <c r="EI1216" s="53">
        <v>0</v>
      </c>
      <c r="EJ1216" s="53">
        <v>0</v>
      </c>
      <c r="EK1216" s="53">
        <v>0</v>
      </c>
      <c r="EL1216" s="53">
        <v>0</v>
      </c>
      <c r="EM1216" s="53">
        <v>0</v>
      </c>
      <c r="EN1216" s="53">
        <v>0</v>
      </c>
      <c r="EO1216" s="53">
        <v>0</v>
      </c>
      <c r="EP1216" s="53">
        <v>0</v>
      </c>
      <c r="EQ1216" s="53">
        <v>0</v>
      </c>
      <c r="ER1216" s="53">
        <v>0</v>
      </c>
      <c r="ES1216" s="53">
        <v>0</v>
      </c>
      <c r="ET1216" s="53">
        <v>0</v>
      </c>
      <c r="EU1216" s="53">
        <v>0</v>
      </c>
      <c r="EV1216" s="53">
        <v>0</v>
      </c>
      <c r="EW1216" s="53">
        <v>71.904759999999996</v>
      </c>
      <c r="EX1216" s="53">
        <v>70.238100000000003</v>
      </c>
      <c r="EY1216" s="53">
        <v>68.833340000000007</v>
      </c>
      <c r="EZ1216" s="53">
        <v>67.619050000000001</v>
      </c>
      <c r="FA1216" s="53">
        <v>66.476190000000003</v>
      </c>
      <c r="FB1216" s="53">
        <v>65.428569999999993</v>
      </c>
      <c r="FC1216" s="53">
        <v>65.119050000000001</v>
      </c>
      <c r="FD1216" s="53">
        <v>66.666659999999993</v>
      </c>
      <c r="FE1216" s="53">
        <v>69.523809999999997</v>
      </c>
      <c r="FF1216" s="53">
        <v>72.952380000000005</v>
      </c>
      <c r="FG1216" s="53">
        <v>76.738100000000003</v>
      </c>
      <c r="FH1216" s="53">
        <v>80.523809999999997</v>
      </c>
      <c r="FI1216" s="53">
        <v>84.119050000000001</v>
      </c>
      <c r="FJ1216" s="53">
        <v>87.619050000000001</v>
      </c>
      <c r="FK1216" s="53">
        <v>90.166659999999993</v>
      </c>
      <c r="FL1216" s="53">
        <v>92.214290000000005</v>
      </c>
      <c r="FM1216" s="53">
        <v>93.142859999999999</v>
      </c>
      <c r="FN1216" s="53">
        <v>92.952380000000005</v>
      </c>
      <c r="FO1216" s="53">
        <v>91.285709999999995</v>
      </c>
      <c r="FP1216" s="53">
        <v>87.785709999999995</v>
      </c>
      <c r="FQ1216" s="53">
        <v>83</v>
      </c>
      <c r="FR1216" s="53">
        <v>79.214290000000005</v>
      </c>
      <c r="FS1216" s="53">
        <v>76.309520000000006</v>
      </c>
      <c r="FT1216" s="53">
        <v>74.285709999999995</v>
      </c>
      <c r="FU1216" s="53">
        <v>7</v>
      </c>
      <c r="FV1216" s="53">
        <v>629.30039999999997</v>
      </c>
      <c r="FW1216" s="53">
        <v>264.67869999999999</v>
      </c>
      <c r="FX1216" s="53">
        <v>0</v>
      </c>
    </row>
    <row r="1217" spans="1:180" x14ac:dyDescent="0.3">
      <c r="A1217" t="s">
        <v>174</v>
      </c>
      <c r="B1217" t="s">
        <v>254</v>
      </c>
      <c r="C1217" t="s">
        <v>0</v>
      </c>
      <c r="D1217" t="s">
        <v>227</v>
      </c>
      <c r="E1217" t="s">
        <v>187</v>
      </c>
      <c r="F1217" t="s">
        <v>235</v>
      </c>
      <c r="G1217" t="s">
        <v>244</v>
      </c>
      <c r="H1217" s="53">
        <v>5</v>
      </c>
      <c r="I1217" s="53">
        <v>0</v>
      </c>
      <c r="J1217" s="53">
        <v>0</v>
      </c>
      <c r="K1217" s="53">
        <v>0</v>
      </c>
      <c r="L1217" s="53">
        <v>0</v>
      </c>
      <c r="M1217" s="53">
        <v>0</v>
      </c>
      <c r="N1217" s="53">
        <v>0</v>
      </c>
      <c r="O1217" s="53">
        <v>0</v>
      </c>
      <c r="P1217" s="53">
        <v>0</v>
      </c>
      <c r="Q1217" s="53">
        <v>0</v>
      </c>
      <c r="R1217" s="53">
        <v>0</v>
      </c>
      <c r="S1217" s="53">
        <v>0</v>
      </c>
      <c r="T1217" s="53">
        <v>0</v>
      </c>
      <c r="U1217" s="53">
        <v>0</v>
      </c>
      <c r="V1217" s="53">
        <v>0</v>
      </c>
      <c r="W1217" s="53">
        <v>0</v>
      </c>
      <c r="X1217" s="53">
        <v>0</v>
      </c>
      <c r="Y1217" s="53">
        <v>0</v>
      </c>
      <c r="Z1217" s="53">
        <v>0</v>
      </c>
      <c r="AA1217" s="53">
        <v>0</v>
      </c>
      <c r="AB1217" s="53">
        <v>0</v>
      </c>
      <c r="AC1217" s="53">
        <v>0</v>
      </c>
      <c r="AD1217" s="53">
        <v>0</v>
      </c>
      <c r="AE1217" s="53">
        <v>0</v>
      </c>
      <c r="AF1217" s="53">
        <v>0</v>
      </c>
      <c r="AG1217" s="53">
        <v>0</v>
      </c>
      <c r="AH1217" s="53">
        <v>0</v>
      </c>
      <c r="AI1217" s="53">
        <v>0</v>
      </c>
      <c r="AJ1217" s="53">
        <v>0</v>
      </c>
      <c r="AK1217" s="53">
        <v>0</v>
      </c>
      <c r="AL1217" s="53">
        <v>0</v>
      </c>
      <c r="AM1217" s="53">
        <v>0</v>
      </c>
      <c r="AN1217" s="53">
        <v>0</v>
      </c>
      <c r="AO1217" s="53">
        <v>0</v>
      </c>
      <c r="AP1217" s="53">
        <v>0</v>
      </c>
      <c r="AQ1217" s="53">
        <v>0</v>
      </c>
      <c r="AR1217" s="53">
        <v>0</v>
      </c>
      <c r="AS1217" s="53">
        <v>0</v>
      </c>
      <c r="AT1217" s="53">
        <v>0</v>
      </c>
      <c r="AU1217" s="53">
        <v>0</v>
      </c>
      <c r="AV1217" s="53">
        <v>0</v>
      </c>
      <c r="AW1217" s="53">
        <v>0</v>
      </c>
      <c r="AX1217" s="53">
        <v>0</v>
      </c>
      <c r="AY1217" s="53">
        <v>0</v>
      </c>
      <c r="AZ1217" s="53">
        <v>0</v>
      </c>
      <c r="BA1217" s="53">
        <v>0</v>
      </c>
      <c r="BB1217" s="53">
        <v>0</v>
      </c>
      <c r="BC1217" s="53">
        <v>0</v>
      </c>
      <c r="BD1217" s="53">
        <v>0</v>
      </c>
      <c r="BE1217" s="53">
        <v>0</v>
      </c>
      <c r="BF1217" s="53">
        <v>0</v>
      </c>
      <c r="BG1217" s="53">
        <v>0</v>
      </c>
      <c r="BH1217" s="53">
        <v>0</v>
      </c>
      <c r="BI1217" s="53">
        <v>0</v>
      </c>
      <c r="BJ1217" s="53">
        <v>0</v>
      </c>
      <c r="BK1217" s="53">
        <v>0</v>
      </c>
      <c r="BL1217" s="53">
        <v>0</v>
      </c>
      <c r="BM1217" s="53">
        <v>0</v>
      </c>
      <c r="BN1217" s="53">
        <v>0</v>
      </c>
      <c r="BO1217" s="53">
        <v>0</v>
      </c>
      <c r="BP1217" s="53">
        <v>0</v>
      </c>
      <c r="BQ1217" s="53">
        <v>0</v>
      </c>
      <c r="BR1217" s="53">
        <v>0</v>
      </c>
      <c r="BS1217" s="53">
        <v>0</v>
      </c>
      <c r="BT1217" s="53">
        <v>0</v>
      </c>
      <c r="BU1217" s="53">
        <v>0</v>
      </c>
      <c r="BV1217" s="53">
        <v>0</v>
      </c>
      <c r="BW1217" s="53">
        <v>0</v>
      </c>
      <c r="BX1217" s="53">
        <v>0</v>
      </c>
      <c r="BY1217" s="53">
        <v>0</v>
      </c>
      <c r="BZ1217" s="53">
        <v>0</v>
      </c>
      <c r="CA1217" s="53">
        <v>0</v>
      </c>
      <c r="CB1217" s="53">
        <v>0</v>
      </c>
      <c r="CC1217" s="53">
        <v>0</v>
      </c>
      <c r="CD1217" s="53">
        <v>0</v>
      </c>
      <c r="CE1217" s="53">
        <v>0</v>
      </c>
      <c r="CF1217" s="53">
        <v>0</v>
      </c>
      <c r="CG1217" s="53">
        <v>0</v>
      </c>
      <c r="CH1217" s="53">
        <v>0</v>
      </c>
      <c r="CI1217" s="53">
        <v>0</v>
      </c>
      <c r="CJ1217" s="53">
        <v>0</v>
      </c>
      <c r="CK1217" s="53">
        <v>0</v>
      </c>
      <c r="CL1217" s="53">
        <v>0</v>
      </c>
      <c r="CM1217" s="53">
        <v>0</v>
      </c>
      <c r="CN1217" s="53">
        <v>0</v>
      </c>
      <c r="CO1217" s="53">
        <v>0</v>
      </c>
      <c r="CP1217" s="53">
        <v>0</v>
      </c>
      <c r="CQ1217" s="53">
        <v>0</v>
      </c>
      <c r="CR1217" s="53">
        <v>0</v>
      </c>
      <c r="CS1217" s="53">
        <v>0</v>
      </c>
      <c r="CT1217" s="53">
        <v>0</v>
      </c>
      <c r="CU1217" s="53">
        <v>0</v>
      </c>
      <c r="CV1217" s="53">
        <v>0</v>
      </c>
      <c r="CW1217" s="53">
        <v>0</v>
      </c>
      <c r="CX1217" s="53">
        <v>0</v>
      </c>
      <c r="CY1217" s="53">
        <v>0</v>
      </c>
      <c r="CZ1217" s="53">
        <v>0</v>
      </c>
      <c r="DA1217" s="53">
        <v>0</v>
      </c>
      <c r="DB1217" s="53">
        <v>0</v>
      </c>
      <c r="DC1217" s="53">
        <v>0</v>
      </c>
      <c r="DD1217" s="53">
        <v>0</v>
      </c>
      <c r="DE1217" s="53">
        <v>0</v>
      </c>
      <c r="DF1217" s="53">
        <v>0</v>
      </c>
      <c r="DG1217" s="53">
        <v>0</v>
      </c>
      <c r="DH1217" s="53">
        <v>0</v>
      </c>
      <c r="DI1217" s="53">
        <v>0</v>
      </c>
      <c r="DJ1217" s="53">
        <v>0</v>
      </c>
      <c r="DK1217" s="53">
        <v>0</v>
      </c>
      <c r="DL1217" s="53">
        <v>0</v>
      </c>
      <c r="DM1217" s="53">
        <v>0</v>
      </c>
      <c r="DN1217" s="53">
        <v>0</v>
      </c>
      <c r="DO1217" s="53">
        <v>0</v>
      </c>
      <c r="DP1217" s="53">
        <v>0</v>
      </c>
      <c r="DQ1217" s="53">
        <v>0</v>
      </c>
      <c r="DR1217" s="53">
        <v>0</v>
      </c>
      <c r="DS1217" s="53">
        <v>0</v>
      </c>
      <c r="DT1217" s="53">
        <v>0</v>
      </c>
      <c r="DU1217" s="53">
        <v>0</v>
      </c>
      <c r="DV1217" s="53">
        <v>0</v>
      </c>
      <c r="DW1217" s="53">
        <v>0</v>
      </c>
      <c r="DX1217" s="53">
        <v>0</v>
      </c>
      <c r="DY1217" s="53">
        <v>0</v>
      </c>
      <c r="DZ1217" s="53">
        <v>0</v>
      </c>
      <c r="EA1217" s="53">
        <v>0</v>
      </c>
      <c r="EB1217" s="53">
        <v>0</v>
      </c>
      <c r="EC1217" s="53">
        <v>0</v>
      </c>
      <c r="ED1217" s="53">
        <v>0</v>
      </c>
      <c r="EE1217" s="53">
        <v>0</v>
      </c>
      <c r="EF1217" s="53">
        <v>0</v>
      </c>
      <c r="EG1217" s="53">
        <v>0</v>
      </c>
      <c r="EH1217" s="53">
        <v>0</v>
      </c>
      <c r="EI1217" s="53">
        <v>0</v>
      </c>
      <c r="EJ1217" s="53">
        <v>0</v>
      </c>
      <c r="EK1217" s="53">
        <v>0</v>
      </c>
      <c r="EL1217" s="53">
        <v>0</v>
      </c>
      <c r="EM1217" s="53">
        <v>0</v>
      </c>
      <c r="EN1217" s="53">
        <v>0</v>
      </c>
      <c r="EO1217" s="53">
        <v>0</v>
      </c>
      <c r="EP1217" s="53">
        <v>0</v>
      </c>
      <c r="EQ1217" s="53">
        <v>0</v>
      </c>
      <c r="ER1217" s="53">
        <v>0</v>
      </c>
      <c r="ES1217" s="53">
        <v>0</v>
      </c>
      <c r="ET1217" s="53">
        <v>0</v>
      </c>
      <c r="EU1217" s="53">
        <v>0</v>
      </c>
      <c r="EV1217" s="53">
        <v>0</v>
      </c>
      <c r="EW1217" s="53">
        <v>67.636359999999996</v>
      </c>
      <c r="EX1217" s="53">
        <v>66.477270000000004</v>
      </c>
      <c r="EY1217" s="53">
        <v>65.409090000000006</v>
      </c>
      <c r="EZ1217" s="53">
        <v>64.409090000000006</v>
      </c>
      <c r="FA1217" s="53">
        <v>63.545459999999999</v>
      </c>
      <c r="FB1217" s="53">
        <v>62.659089999999999</v>
      </c>
      <c r="FC1217" s="53">
        <v>62.659089999999999</v>
      </c>
      <c r="FD1217" s="53">
        <v>64.931820000000002</v>
      </c>
      <c r="FE1217" s="53">
        <v>68.022729999999996</v>
      </c>
      <c r="FF1217" s="53">
        <v>71.318179999999998</v>
      </c>
      <c r="FG1217" s="53">
        <v>74.659090000000006</v>
      </c>
      <c r="FH1217" s="53">
        <v>77.818179999999998</v>
      </c>
      <c r="FI1217" s="53">
        <v>80.863640000000004</v>
      </c>
      <c r="FJ1217" s="53">
        <v>83.659090000000006</v>
      </c>
      <c r="FK1217" s="53">
        <v>85.545460000000006</v>
      </c>
      <c r="FL1217" s="53">
        <v>86.659090000000006</v>
      </c>
      <c r="FM1217" s="53">
        <v>86.863640000000004</v>
      </c>
      <c r="FN1217" s="53">
        <v>86.090909999999994</v>
      </c>
      <c r="FO1217" s="53">
        <v>84.386359999999996</v>
      </c>
      <c r="FP1217" s="53">
        <v>81.159090000000006</v>
      </c>
      <c r="FQ1217" s="53">
        <v>76.613640000000004</v>
      </c>
      <c r="FR1217" s="53">
        <v>73.340909999999994</v>
      </c>
      <c r="FS1217" s="53">
        <v>71.113640000000004</v>
      </c>
      <c r="FT1217" s="53">
        <v>69.363640000000004</v>
      </c>
      <c r="FU1217" s="53">
        <v>7</v>
      </c>
      <c r="FV1217" s="53">
        <v>920.90769999999998</v>
      </c>
      <c r="FW1217" s="53">
        <v>422.93439999999998</v>
      </c>
      <c r="FX1217" s="53">
        <v>0</v>
      </c>
    </row>
    <row r="1218" spans="1:180" x14ac:dyDescent="0.3">
      <c r="A1218" t="s">
        <v>174</v>
      </c>
      <c r="B1218" t="s">
        <v>221</v>
      </c>
      <c r="C1218" t="s">
        <v>0</v>
      </c>
      <c r="D1218" t="s">
        <v>227</v>
      </c>
      <c r="E1218" t="s">
        <v>188</v>
      </c>
      <c r="F1218" t="s">
        <v>241</v>
      </c>
      <c r="G1218" t="s">
        <v>243</v>
      </c>
      <c r="H1218" s="53">
        <v>533</v>
      </c>
      <c r="I1218" s="53">
        <v>16.717289000000001</v>
      </c>
      <c r="J1218" s="53">
        <v>15.996529000000001</v>
      </c>
      <c r="K1218" s="53">
        <v>15.65817</v>
      </c>
      <c r="L1218" s="53">
        <v>15.619794000000001</v>
      </c>
      <c r="M1218" s="53">
        <v>16.495145000000001</v>
      </c>
      <c r="N1218" s="53">
        <v>17.294612999999998</v>
      </c>
      <c r="O1218" s="53">
        <v>18.244153000000001</v>
      </c>
      <c r="P1218" s="53">
        <v>19.565736999999999</v>
      </c>
      <c r="Q1218" s="53">
        <v>20.368850999999999</v>
      </c>
      <c r="R1218" s="53">
        <v>21.344442999999998</v>
      </c>
      <c r="S1218" s="53">
        <v>22.064973999999999</v>
      </c>
      <c r="T1218" s="53">
        <v>22.750481000000001</v>
      </c>
      <c r="U1218" s="53">
        <v>23.443733000000002</v>
      </c>
      <c r="V1218" s="53">
        <v>23.875302999999999</v>
      </c>
      <c r="W1218" s="53">
        <v>24.350681000000002</v>
      </c>
      <c r="X1218" s="53">
        <v>24.464608999999999</v>
      </c>
      <c r="Y1218" s="53">
        <v>24.405291999999999</v>
      </c>
      <c r="Z1218" s="53">
        <v>24.254234</v>
      </c>
      <c r="AA1218" s="53">
        <v>23.628487</v>
      </c>
      <c r="AB1218" s="53">
        <v>23.091740000000001</v>
      </c>
      <c r="AC1218" s="53">
        <v>22.609711000000001</v>
      </c>
      <c r="AD1218" s="53">
        <v>21.661380999999999</v>
      </c>
      <c r="AE1218" s="53">
        <v>19.664966</v>
      </c>
      <c r="AF1218" s="53">
        <v>17.939895</v>
      </c>
      <c r="AG1218" s="53">
        <v>-0.76647584000000002</v>
      </c>
      <c r="AH1218" s="53">
        <v>-0.92654641000000004</v>
      </c>
      <c r="AI1218" s="53">
        <v>-0.83743095000000001</v>
      </c>
      <c r="AJ1218" s="53">
        <v>-0.73493717999999997</v>
      </c>
      <c r="AK1218" s="53">
        <v>-0.71507120000000002</v>
      </c>
      <c r="AL1218" s="53">
        <v>-0.50101461999999997</v>
      </c>
      <c r="AM1218" s="53">
        <v>-0.43850815999999998</v>
      </c>
      <c r="AN1218" s="53">
        <v>-0.36904274999999997</v>
      </c>
      <c r="AO1218" s="53">
        <v>-0.81439682000000002</v>
      </c>
      <c r="AP1218" s="53">
        <v>-0.79238657999999995</v>
      </c>
      <c r="AQ1218" s="53">
        <v>-1.0536184</v>
      </c>
      <c r="AR1218" s="53">
        <v>-1.2690341000000001</v>
      </c>
      <c r="AS1218" s="53">
        <v>-1.2619393000000001</v>
      </c>
      <c r="AT1218" s="53">
        <v>-1.4257659</v>
      </c>
      <c r="AU1218" s="53">
        <v>-1.3213954999999999</v>
      </c>
      <c r="AV1218" s="53">
        <v>-1.3549420000000001</v>
      </c>
      <c r="AW1218" s="53">
        <v>-1.3688415</v>
      </c>
      <c r="AX1218" s="53">
        <v>-1.2397292</v>
      </c>
      <c r="AY1218" s="53">
        <v>-1.2113288</v>
      </c>
      <c r="AZ1218" s="53">
        <v>-1.0448744999999999</v>
      </c>
      <c r="BA1218" s="53">
        <v>-1.0788943</v>
      </c>
      <c r="BB1218" s="53">
        <v>-0.84126588000000002</v>
      </c>
      <c r="BC1218" s="53">
        <v>-0.75334913000000003</v>
      </c>
      <c r="BD1218" s="53">
        <v>-0.87861106</v>
      </c>
      <c r="BE1218" s="53">
        <v>-7.6595559999999993E-2</v>
      </c>
      <c r="BF1218" s="53">
        <v>-0.18589686</v>
      </c>
      <c r="BG1218" s="53">
        <v>-0.12249369</v>
      </c>
      <c r="BH1218" s="53">
        <v>-4.4331849999999999E-2</v>
      </c>
      <c r="BI1218" s="53">
        <v>0.12348016000000001</v>
      </c>
      <c r="BJ1218" s="53">
        <v>0.14873642000000001</v>
      </c>
      <c r="BK1218" s="53">
        <v>0.33433507000000001</v>
      </c>
      <c r="BL1218" s="53">
        <v>0.43354668000000002</v>
      </c>
      <c r="BM1218" s="53">
        <v>-5.4296440000000001E-2</v>
      </c>
      <c r="BN1218" s="53">
        <v>-6.8351330000000002E-2</v>
      </c>
      <c r="BO1218" s="53">
        <v>-0.27863183000000002</v>
      </c>
      <c r="BP1218" s="53">
        <v>-0.42435461000000002</v>
      </c>
      <c r="BQ1218" s="53">
        <v>-0.38277064999999999</v>
      </c>
      <c r="BR1218" s="53">
        <v>-0.49825341000000001</v>
      </c>
      <c r="BS1218" s="53">
        <v>-0.36863921999999999</v>
      </c>
      <c r="BT1218" s="53">
        <v>-0.38114542000000001</v>
      </c>
      <c r="BU1218" s="53">
        <v>-0.36177140000000002</v>
      </c>
      <c r="BV1218" s="53">
        <v>-0.21041054000000001</v>
      </c>
      <c r="BW1218" s="53">
        <v>-0.19560754</v>
      </c>
      <c r="BX1218" s="53">
        <v>-1.488445E-2</v>
      </c>
      <c r="BY1218" s="53">
        <v>9.4278599999999997E-3</v>
      </c>
      <c r="BZ1218" s="53">
        <v>0.17206013000000001</v>
      </c>
      <c r="CA1218" s="53">
        <v>0.11747692999999999</v>
      </c>
      <c r="CB1218" s="53">
        <v>-6.1618050000000001E-2</v>
      </c>
      <c r="CC1218" s="53">
        <v>0.40121322999999998</v>
      </c>
      <c r="CD1218" s="53">
        <v>0.32707459999999999</v>
      </c>
      <c r="CE1218" s="53">
        <v>0.37266966000000001</v>
      </c>
      <c r="CF1218" s="53">
        <v>0.43397953</v>
      </c>
      <c r="CG1218" s="53">
        <v>0.70425822999999999</v>
      </c>
      <c r="CH1218" s="53">
        <v>0.59875195000000003</v>
      </c>
      <c r="CI1218" s="53">
        <v>0.86960389000000005</v>
      </c>
      <c r="CJ1218" s="53">
        <v>0.98941749000000001</v>
      </c>
      <c r="CK1218" s="53">
        <v>0.47214690999999998</v>
      </c>
      <c r="CL1218" s="53">
        <v>0.43311318999999998</v>
      </c>
      <c r="CM1218" s="53">
        <v>0.25812151</v>
      </c>
      <c r="CN1218" s="53">
        <v>0.16066800000000001</v>
      </c>
      <c r="CO1218" s="53">
        <v>0.22613905000000001</v>
      </c>
      <c r="CP1218" s="53">
        <v>0.14413898</v>
      </c>
      <c r="CQ1218" s="53">
        <v>0.29123690000000002</v>
      </c>
      <c r="CR1218" s="53">
        <v>0.29330302000000003</v>
      </c>
      <c r="CS1218" s="53">
        <v>0.33572242000000002</v>
      </c>
      <c r="CT1218" s="53">
        <v>0.50249235999999997</v>
      </c>
      <c r="CU1218" s="53">
        <v>0.50787784000000002</v>
      </c>
      <c r="CV1218" s="53">
        <v>0.69848370999999998</v>
      </c>
      <c r="CW1218" s="53">
        <v>0.76319683999999999</v>
      </c>
      <c r="CX1218" s="53">
        <v>0.87388655000000004</v>
      </c>
      <c r="CY1218" s="53">
        <v>0.72060853999999996</v>
      </c>
      <c r="CZ1218" s="53">
        <v>0.50422866</v>
      </c>
      <c r="DA1218" s="53">
        <v>0.87902199000000003</v>
      </c>
      <c r="DB1218" s="53">
        <v>0.84004584000000004</v>
      </c>
      <c r="DC1218" s="53">
        <v>0.86783273000000005</v>
      </c>
      <c r="DD1218" s="53">
        <v>0.91229079999999996</v>
      </c>
      <c r="DE1218" s="53">
        <v>1.2850363</v>
      </c>
      <c r="DF1218" s="53">
        <v>1.0487675999999999</v>
      </c>
      <c r="DG1218" s="53">
        <v>1.4048729</v>
      </c>
      <c r="DH1218" s="53">
        <v>1.5452885000000001</v>
      </c>
      <c r="DI1218" s="53">
        <v>0.99859041999999998</v>
      </c>
      <c r="DJ1218" s="53">
        <v>0.93457765999999998</v>
      </c>
      <c r="DK1218" s="53">
        <v>0.79487463000000003</v>
      </c>
      <c r="DL1218" s="53">
        <v>0.74569045</v>
      </c>
      <c r="DM1218" s="53">
        <v>0.83504897</v>
      </c>
      <c r="DN1218" s="53">
        <v>0.78653103999999996</v>
      </c>
      <c r="DO1218" s="53">
        <v>0.95111292000000003</v>
      </c>
      <c r="DP1218" s="53">
        <v>0.96775157999999994</v>
      </c>
      <c r="DQ1218" s="53">
        <v>1.0332162</v>
      </c>
      <c r="DR1218" s="53">
        <v>1.2153951000000001</v>
      </c>
      <c r="DS1218" s="53">
        <v>1.2113635</v>
      </c>
      <c r="DT1218" s="53">
        <v>1.4118514</v>
      </c>
      <c r="DU1218" s="53">
        <v>1.5169653999999999</v>
      </c>
      <c r="DV1218" s="53">
        <v>1.5757132</v>
      </c>
      <c r="DW1218" s="53">
        <v>1.3237401</v>
      </c>
      <c r="DX1218" s="53">
        <v>1.0700753000000001</v>
      </c>
      <c r="DY1218" s="53">
        <v>1.568902</v>
      </c>
      <c r="DZ1218" s="53">
        <v>1.5806952000000001</v>
      </c>
      <c r="EA1218" s="53">
        <v>1.5827701000000001</v>
      </c>
      <c r="EB1218" s="53">
        <v>1.6028967999999999</v>
      </c>
      <c r="EC1218" s="53">
        <v>2.1235876999999999</v>
      </c>
      <c r="ED1218" s="53">
        <v>1.6985186000000001</v>
      </c>
      <c r="EE1218" s="53">
        <v>2.1777158999999999</v>
      </c>
      <c r="EF1218" s="53">
        <v>2.3478783000000001</v>
      </c>
      <c r="EG1218" s="53">
        <v>1.7586911000000001</v>
      </c>
      <c r="EH1218" s="53">
        <v>1.6586129000000001</v>
      </c>
      <c r="EI1218" s="53">
        <v>1.5698614</v>
      </c>
      <c r="EJ1218" s="53">
        <v>1.5903702</v>
      </c>
      <c r="EK1218" s="53">
        <v>1.7142174999999999</v>
      </c>
      <c r="EL1218" s="53">
        <v>1.7140438</v>
      </c>
      <c r="EM1218" s="53">
        <v>1.9038695999999999</v>
      </c>
      <c r="EN1218" s="53">
        <v>1.9415479</v>
      </c>
      <c r="EO1218" s="53">
        <v>2.0402862000000002</v>
      </c>
      <c r="EP1218" s="53">
        <v>2.2447140000000001</v>
      </c>
      <c r="EQ1218" s="53">
        <v>2.2270845000000001</v>
      </c>
      <c r="ER1218" s="53">
        <v>2.4418413999999999</v>
      </c>
      <c r="ES1218" s="53">
        <v>2.6052879999999998</v>
      </c>
      <c r="ET1218" s="53">
        <v>2.5890395000000002</v>
      </c>
      <c r="EU1218" s="53">
        <v>2.1945662000000001</v>
      </c>
      <c r="EV1218" s="53">
        <v>1.8870684</v>
      </c>
      <c r="EW1218" s="53">
        <v>67.706059999999994</v>
      </c>
      <c r="EX1218" s="53">
        <v>66.579830000000001</v>
      </c>
      <c r="EY1218" s="53">
        <v>65.735309999999998</v>
      </c>
      <c r="EZ1218" s="53">
        <v>65.125950000000003</v>
      </c>
      <c r="FA1218" s="53">
        <v>64.236959999999996</v>
      </c>
      <c r="FB1218" s="53">
        <v>63.83708</v>
      </c>
      <c r="FC1218" s="53">
        <v>63.773400000000002</v>
      </c>
      <c r="FD1218" s="53">
        <v>65.250320000000002</v>
      </c>
      <c r="FE1218" s="53">
        <v>68.246849999999995</v>
      </c>
      <c r="FF1218" s="53">
        <v>71.606899999999996</v>
      </c>
      <c r="FG1218" s="53">
        <v>75.035269999999997</v>
      </c>
      <c r="FH1218" s="53">
        <v>78.353290000000001</v>
      </c>
      <c r="FI1218" s="53">
        <v>81.246870000000001</v>
      </c>
      <c r="FJ1218" s="53">
        <v>83.412670000000006</v>
      </c>
      <c r="FK1218" s="53">
        <v>85.037540000000007</v>
      </c>
      <c r="FL1218" s="53">
        <v>85.847729999999999</v>
      </c>
      <c r="FM1218" s="53">
        <v>85.803550000000001</v>
      </c>
      <c r="FN1218" s="53">
        <v>85.018569999999997</v>
      </c>
      <c r="FO1218" s="53">
        <v>82.988380000000006</v>
      </c>
      <c r="FP1218" s="53">
        <v>79.890339999999995</v>
      </c>
      <c r="FQ1218" s="53">
        <v>75.95017</v>
      </c>
      <c r="FR1218" s="53">
        <v>73.313990000000004</v>
      </c>
      <c r="FS1218" s="53">
        <v>71.231380000000001</v>
      </c>
      <c r="FT1218" s="53">
        <v>69.378969999999995</v>
      </c>
      <c r="FU1218" s="53">
        <v>3080.355</v>
      </c>
      <c r="FV1218" s="53">
        <v>128025.8</v>
      </c>
      <c r="FW1218" s="53">
        <v>174.47319999999999</v>
      </c>
      <c r="FX1218" s="53">
        <v>1</v>
      </c>
    </row>
    <row r="1219" spans="1:180" x14ac:dyDescent="0.3">
      <c r="A1219" t="s">
        <v>174</v>
      </c>
      <c r="B1219" t="s">
        <v>221</v>
      </c>
      <c r="C1219" t="s">
        <v>0</v>
      </c>
      <c r="D1219" t="s">
        <v>248</v>
      </c>
      <c r="E1219" t="s">
        <v>189</v>
      </c>
      <c r="F1219" t="s">
        <v>241</v>
      </c>
      <c r="G1219" t="s">
        <v>243</v>
      </c>
      <c r="H1219" s="53">
        <v>533</v>
      </c>
      <c r="I1219" s="53">
        <v>17.337088000000001</v>
      </c>
      <c r="J1219" s="53">
        <v>16.558530000000001</v>
      </c>
      <c r="K1219" s="53">
        <v>15.989414</v>
      </c>
      <c r="L1219" s="53">
        <v>15.805225</v>
      </c>
      <c r="M1219" s="53">
        <v>16.625245</v>
      </c>
      <c r="N1219" s="53">
        <v>17.236574999999998</v>
      </c>
      <c r="O1219" s="53">
        <v>18.031752000000001</v>
      </c>
      <c r="P1219" s="53">
        <v>18.532501</v>
      </c>
      <c r="Q1219" s="53">
        <v>19.655462</v>
      </c>
      <c r="R1219" s="53">
        <v>20.499313000000001</v>
      </c>
      <c r="S1219" s="53">
        <v>21.554701000000001</v>
      </c>
      <c r="T1219" s="53">
        <v>22.439236000000001</v>
      </c>
      <c r="U1219" s="53">
        <v>23.124354</v>
      </c>
      <c r="V1219" s="53">
        <v>23.840993999999998</v>
      </c>
      <c r="W1219" s="53">
        <v>24.198184000000001</v>
      </c>
      <c r="X1219" s="53">
        <v>24.327670999999999</v>
      </c>
      <c r="Y1219" s="53">
        <v>24.065611000000001</v>
      </c>
      <c r="Z1219" s="53">
        <v>23.760649999999998</v>
      </c>
      <c r="AA1219" s="53">
        <v>23.603238999999999</v>
      </c>
      <c r="AB1219" s="53">
        <v>23.114232999999999</v>
      </c>
      <c r="AC1219" s="53">
        <v>22.492936</v>
      </c>
      <c r="AD1219" s="53">
        <v>21.342455000000001</v>
      </c>
      <c r="AE1219" s="53">
        <v>19.587126000000001</v>
      </c>
      <c r="AF1219" s="53">
        <v>17.930744000000001</v>
      </c>
      <c r="AG1219" s="53">
        <v>-0.60028700999999995</v>
      </c>
      <c r="AH1219" s="53">
        <v>-0.61790423999999999</v>
      </c>
      <c r="AI1219" s="53">
        <v>-0.72958639000000003</v>
      </c>
      <c r="AJ1219" s="53">
        <v>-0.69712828999999998</v>
      </c>
      <c r="AK1219" s="53">
        <v>-0.34054089999999998</v>
      </c>
      <c r="AL1219" s="53">
        <v>-0.19972613</v>
      </c>
      <c r="AM1219" s="53">
        <v>-4.8590090000000002E-2</v>
      </c>
      <c r="AN1219" s="53">
        <v>-0.22105946000000001</v>
      </c>
      <c r="AO1219" s="53">
        <v>-0.30734932999999998</v>
      </c>
      <c r="AP1219" s="53">
        <v>-0.52010811999999995</v>
      </c>
      <c r="AQ1219" s="53">
        <v>-0.56017074</v>
      </c>
      <c r="AR1219" s="53">
        <v>-0.56031732000000001</v>
      </c>
      <c r="AS1219" s="53">
        <v>-0.56737316999999998</v>
      </c>
      <c r="AT1219" s="53">
        <v>-0.49932494999999999</v>
      </c>
      <c r="AU1219" s="53">
        <v>-0.58884773999999995</v>
      </c>
      <c r="AV1219" s="53">
        <v>-0.65406987999999999</v>
      </c>
      <c r="AW1219" s="53">
        <v>-0.83832052000000001</v>
      </c>
      <c r="AX1219" s="53">
        <v>-0.82594906000000001</v>
      </c>
      <c r="AY1219" s="53">
        <v>-0.42935095000000001</v>
      </c>
      <c r="AZ1219" s="53">
        <v>-0.31550246999999998</v>
      </c>
      <c r="BA1219" s="53">
        <v>-0.44226031999999998</v>
      </c>
      <c r="BB1219" s="53">
        <v>-0.43863229999999997</v>
      </c>
      <c r="BC1219" s="53">
        <v>-0.39865895000000001</v>
      </c>
      <c r="BD1219" s="53">
        <v>-0.55349492</v>
      </c>
      <c r="BE1219" s="53">
        <v>0.19063640000000001</v>
      </c>
      <c r="BF1219" s="53">
        <v>0.12160182</v>
      </c>
      <c r="BG1219" s="53">
        <v>6.9145600000000002E-3</v>
      </c>
      <c r="BH1219" s="53">
        <v>3.316417E-2</v>
      </c>
      <c r="BI1219" s="53">
        <v>0.42819332999999998</v>
      </c>
      <c r="BJ1219" s="53">
        <v>0.49648465000000003</v>
      </c>
      <c r="BK1219" s="53">
        <v>0.70841350000000003</v>
      </c>
      <c r="BL1219" s="53">
        <v>0.59792898999999999</v>
      </c>
      <c r="BM1219" s="53">
        <v>0.53208825000000004</v>
      </c>
      <c r="BN1219" s="53">
        <v>0.32363728000000003</v>
      </c>
      <c r="BO1219" s="53">
        <v>0.31854100000000002</v>
      </c>
      <c r="BP1219" s="53">
        <v>0.36248253000000002</v>
      </c>
      <c r="BQ1219" s="53">
        <v>0.3774132</v>
      </c>
      <c r="BR1219" s="53">
        <v>0.50518448999999999</v>
      </c>
      <c r="BS1219" s="53">
        <v>0.47699742000000001</v>
      </c>
      <c r="BT1219" s="53">
        <v>0.44461581</v>
      </c>
      <c r="BU1219" s="53">
        <v>0.24110835999999999</v>
      </c>
      <c r="BV1219" s="53">
        <v>0.23136416000000001</v>
      </c>
      <c r="BW1219" s="53">
        <v>0.63983878000000005</v>
      </c>
      <c r="BX1219" s="53">
        <v>0.73040720999999997</v>
      </c>
      <c r="BY1219" s="53">
        <v>0.56140997000000004</v>
      </c>
      <c r="BZ1219" s="53">
        <v>0.54172947000000005</v>
      </c>
      <c r="CA1219" s="53">
        <v>0.45205569000000001</v>
      </c>
      <c r="CB1219" s="53">
        <v>0.18794060000000001</v>
      </c>
      <c r="CC1219" s="53">
        <v>0.73842781999999996</v>
      </c>
      <c r="CD1219" s="53">
        <v>0.63378124000000002</v>
      </c>
      <c r="CE1219" s="53">
        <v>0.51701266000000001</v>
      </c>
      <c r="CF1219" s="53">
        <v>0.53896213999999998</v>
      </c>
      <c r="CG1219" s="53">
        <v>0.96061631000000003</v>
      </c>
      <c r="CH1219" s="53">
        <v>0.97867808000000001</v>
      </c>
      <c r="CI1219" s="53">
        <v>1.2327117000000001</v>
      </c>
      <c r="CJ1219" s="53">
        <v>1.1651577</v>
      </c>
      <c r="CK1219" s="53">
        <v>1.1134801999999999</v>
      </c>
      <c r="CL1219" s="53">
        <v>0.90801293999999999</v>
      </c>
      <c r="CM1219" s="53">
        <v>0.92713431000000002</v>
      </c>
      <c r="CN1219" s="53">
        <v>1.0016109</v>
      </c>
      <c r="CO1219" s="53">
        <v>1.0317691</v>
      </c>
      <c r="CP1219" s="53">
        <v>1.2009049999999999</v>
      </c>
      <c r="CQ1219" s="53">
        <v>1.2151984</v>
      </c>
      <c r="CR1219" s="53">
        <v>1.2055623</v>
      </c>
      <c r="CS1219" s="53">
        <v>0.98871766999999999</v>
      </c>
      <c r="CT1219" s="53">
        <v>0.96365601000000001</v>
      </c>
      <c r="CU1219" s="53">
        <v>1.3803565</v>
      </c>
      <c r="CV1219" s="53">
        <v>1.4548011000000001</v>
      </c>
      <c r="CW1219" s="53">
        <v>1.2565491</v>
      </c>
      <c r="CX1219" s="53">
        <v>1.2207246</v>
      </c>
      <c r="CY1219" s="53">
        <v>1.0412581000000001</v>
      </c>
      <c r="CZ1219" s="53">
        <v>0.70145678</v>
      </c>
      <c r="DA1219" s="53">
        <v>1.2862184999999999</v>
      </c>
      <c r="DB1219" s="53">
        <v>1.1459607000000001</v>
      </c>
      <c r="DC1219" s="53">
        <v>1.0271106999999999</v>
      </c>
      <c r="DD1219" s="53">
        <v>1.0447605</v>
      </c>
      <c r="DE1219" s="53">
        <v>1.4930395999999999</v>
      </c>
      <c r="DF1219" s="53">
        <v>1.4608715000000001</v>
      </c>
      <c r="DG1219" s="53">
        <v>1.7570105</v>
      </c>
      <c r="DH1219" s="53">
        <v>1.7323864</v>
      </c>
      <c r="DI1219" s="53">
        <v>1.6948718</v>
      </c>
      <c r="DJ1219" s="53">
        <v>1.4923883</v>
      </c>
      <c r="DK1219" s="53">
        <v>1.5357276</v>
      </c>
      <c r="DL1219" s="53">
        <v>1.6407392000000001</v>
      </c>
      <c r="DM1219" s="53">
        <v>1.6861252</v>
      </c>
      <c r="DN1219" s="53">
        <v>1.8966251000000001</v>
      </c>
      <c r="DO1219" s="53">
        <v>1.9533992</v>
      </c>
      <c r="DP1219" s="53">
        <v>1.9665083000000001</v>
      </c>
      <c r="DQ1219" s="53">
        <v>1.7363268999999999</v>
      </c>
      <c r="DR1219" s="53">
        <v>1.6959484</v>
      </c>
      <c r="DS1219" s="53">
        <v>2.1208741999999998</v>
      </c>
      <c r="DT1219" s="53">
        <v>2.179195</v>
      </c>
      <c r="DU1219" s="53">
        <v>1.9516882</v>
      </c>
      <c r="DV1219" s="53">
        <v>1.8997202</v>
      </c>
      <c r="DW1219" s="53">
        <v>1.6304603</v>
      </c>
      <c r="DX1219" s="53">
        <v>1.2149730000000001</v>
      </c>
      <c r="DY1219" s="53">
        <v>2.0771421000000001</v>
      </c>
      <c r="DZ1219" s="53">
        <v>1.8854667000000001</v>
      </c>
      <c r="EA1219" s="53">
        <v>1.7636111999999999</v>
      </c>
      <c r="EB1219" s="53">
        <v>1.7750526</v>
      </c>
      <c r="EC1219" s="53">
        <v>2.2617737999999998</v>
      </c>
      <c r="ED1219" s="53">
        <v>2.1570824000000002</v>
      </c>
      <c r="EE1219" s="53">
        <v>2.5140139000000001</v>
      </c>
      <c r="EF1219" s="53">
        <v>2.5513751</v>
      </c>
      <c r="EG1219" s="53">
        <v>2.5343095</v>
      </c>
      <c r="EH1219" s="53">
        <v>2.3361337</v>
      </c>
      <c r="EI1219" s="53">
        <v>2.4144394</v>
      </c>
      <c r="EJ1219" s="53">
        <v>2.5635392000000001</v>
      </c>
      <c r="EK1219" s="53">
        <v>2.6309114999999998</v>
      </c>
      <c r="EL1219" s="53">
        <v>2.9011344999999999</v>
      </c>
      <c r="EM1219" s="53">
        <v>3.0192445999999999</v>
      </c>
      <c r="EN1219" s="53">
        <v>3.065194</v>
      </c>
      <c r="EO1219" s="53">
        <v>2.8157559000000001</v>
      </c>
      <c r="EP1219" s="53">
        <v>2.7532616000000001</v>
      </c>
      <c r="EQ1219" s="53">
        <v>3.1900636000000002</v>
      </c>
      <c r="ER1219" s="53">
        <v>3.2251045999999999</v>
      </c>
      <c r="ES1219" s="53">
        <v>2.9553587000000001</v>
      </c>
      <c r="ET1219" s="53">
        <v>2.8800815000000002</v>
      </c>
      <c r="EU1219" s="53">
        <v>2.4811752</v>
      </c>
      <c r="EV1219" s="53">
        <v>1.9564085</v>
      </c>
      <c r="EW1219" s="53">
        <v>68.829639999999998</v>
      </c>
      <c r="EX1219" s="53">
        <v>67.692930000000004</v>
      </c>
      <c r="EY1219" s="53">
        <v>66.68665</v>
      </c>
      <c r="EZ1219" s="53">
        <v>65.869330000000005</v>
      </c>
      <c r="FA1219" s="53">
        <v>65.017939999999996</v>
      </c>
      <c r="FB1219" s="53">
        <v>64.265529999999998</v>
      </c>
      <c r="FC1219" s="53">
        <v>63.60548</v>
      </c>
      <c r="FD1219" s="53">
        <v>64.689809999999994</v>
      </c>
      <c r="FE1219" s="53">
        <v>67.559200000000004</v>
      </c>
      <c r="FF1219" s="53">
        <v>71.055440000000004</v>
      </c>
      <c r="FG1219" s="53">
        <v>74.841059999999999</v>
      </c>
      <c r="FH1219" s="53">
        <v>78.305350000000004</v>
      </c>
      <c r="FI1219" s="53">
        <v>81.409890000000004</v>
      </c>
      <c r="FJ1219" s="53">
        <v>83.744789999999995</v>
      </c>
      <c r="FK1219" s="53">
        <v>85.226339999999993</v>
      </c>
      <c r="FL1219" s="53">
        <v>85.934619999999995</v>
      </c>
      <c r="FM1219" s="53">
        <v>85.729370000000003</v>
      </c>
      <c r="FN1219" s="53">
        <v>84.271019999999993</v>
      </c>
      <c r="FO1219" s="53">
        <v>82.106290000000001</v>
      </c>
      <c r="FP1219" s="53">
        <v>78.867639999999994</v>
      </c>
      <c r="FQ1219" s="53">
        <v>75.581050000000005</v>
      </c>
      <c r="FR1219" s="53">
        <v>73.098879999999994</v>
      </c>
      <c r="FS1219" s="53">
        <v>71.159509999999997</v>
      </c>
      <c r="FT1219" s="53">
        <v>69.536029999999997</v>
      </c>
      <c r="FU1219" s="53">
        <v>3080.9679999999998</v>
      </c>
      <c r="FV1219" s="53">
        <v>127363</v>
      </c>
      <c r="FW1219" s="53">
        <v>496.78789999999998</v>
      </c>
      <c r="FX1219" s="53">
        <v>1</v>
      </c>
    </row>
    <row r="1220" spans="1:180" x14ac:dyDescent="0.3">
      <c r="A1220" t="s">
        <v>174</v>
      </c>
      <c r="B1220" t="s">
        <v>221</v>
      </c>
      <c r="C1220" t="s">
        <v>0</v>
      </c>
      <c r="D1220" t="s">
        <v>227</v>
      </c>
      <c r="E1220" t="s">
        <v>190</v>
      </c>
      <c r="F1220" t="s">
        <v>241</v>
      </c>
      <c r="G1220" t="s">
        <v>243</v>
      </c>
      <c r="H1220" s="53">
        <v>533</v>
      </c>
      <c r="I1220" s="53">
        <v>16.699556000000001</v>
      </c>
      <c r="J1220" s="53">
        <v>16.061774</v>
      </c>
      <c r="K1220" s="53">
        <v>15.77744</v>
      </c>
      <c r="L1220" s="53">
        <v>15.626467</v>
      </c>
      <c r="M1220" s="53">
        <v>16.532295999999999</v>
      </c>
      <c r="N1220" s="53">
        <v>17.48733</v>
      </c>
      <c r="O1220" s="53">
        <v>18.788329999999998</v>
      </c>
      <c r="P1220" s="53">
        <v>19.368601999999999</v>
      </c>
      <c r="Q1220" s="53">
        <v>20.591287999999999</v>
      </c>
      <c r="R1220" s="53">
        <v>21.58287</v>
      </c>
      <c r="S1220" s="53">
        <v>22.169943</v>
      </c>
      <c r="T1220" s="53">
        <v>22.809287000000001</v>
      </c>
      <c r="U1220" s="53">
        <v>23.478079999999999</v>
      </c>
      <c r="V1220" s="53">
        <v>23.951782999999999</v>
      </c>
      <c r="W1220" s="53">
        <v>24.397787000000001</v>
      </c>
      <c r="X1220" s="53">
        <v>24.587242</v>
      </c>
      <c r="Y1220" s="53">
        <v>24.277255</v>
      </c>
      <c r="Z1220" s="53">
        <v>23.756833</v>
      </c>
      <c r="AA1220" s="53">
        <v>23.083175000000001</v>
      </c>
      <c r="AB1220" s="53">
        <v>22.925885999999998</v>
      </c>
      <c r="AC1220" s="53">
        <v>21.875658000000001</v>
      </c>
      <c r="AD1220" s="53">
        <v>21.254553000000001</v>
      </c>
      <c r="AE1220" s="53">
        <v>19.219010000000001</v>
      </c>
      <c r="AF1220" s="53">
        <v>17.705476000000001</v>
      </c>
      <c r="AG1220" s="53">
        <v>-0.49234370999999999</v>
      </c>
      <c r="AH1220" s="53">
        <v>-0.57171019000000001</v>
      </c>
      <c r="AI1220" s="53">
        <v>-0.60023154999999995</v>
      </c>
      <c r="AJ1220" s="53">
        <v>-0.60419973999999999</v>
      </c>
      <c r="AK1220" s="53">
        <v>-0.37026396</v>
      </c>
      <c r="AL1220" s="53">
        <v>-0.32079719000000001</v>
      </c>
      <c r="AM1220" s="53">
        <v>-0.42022797000000001</v>
      </c>
      <c r="AN1220" s="53">
        <v>-0.57318340000000001</v>
      </c>
      <c r="AO1220" s="53">
        <v>-0.53612230999999999</v>
      </c>
      <c r="AP1220" s="53">
        <v>-0.4959153</v>
      </c>
      <c r="AQ1220" s="53">
        <v>-0.71335813999999997</v>
      </c>
      <c r="AR1220" s="53">
        <v>-0.76720712999999996</v>
      </c>
      <c r="AS1220" s="53">
        <v>-0.84159954000000003</v>
      </c>
      <c r="AT1220" s="53">
        <v>-0.89192327000000005</v>
      </c>
      <c r="AU1220" s="53">
        <v>-0.80500908999999998</v>
      </c>
      <c r="AV1220" s="53">
        <v>-0.77884945000000005</v>
      </c>
      <c r="AW1220" s="53">
        <v>-0.77190979000000004</v>
      </c>
      <c r="AX1220" s="53">
        <v>-0.81217101000000003</v>
      </c>
      <c r="AY1220" s="53">
        <v>-0.67202185999999997</v>
      </c>
      <c r="AZ1220" s="53">
        <v>-0.46392016000000003</v>
      </c>
      <c r="BA1220" s="53">
        <v>-0.71235930000000003</v>
      </c>
      <c r="BB1220" s="53">
        <v>-0.17571250999999999</v>
      </c>
      <c r="BC1220" s="53">
        <v>-0.47306324</v>
      </c>
      <c r="BD1220" s="53">
        <v>-0.47197730999999998</v>
      </c>
      <c r="BE1220" s="53">
        <v>0.42949144</v>
      </c>
      <c r="BF1220" s="53">
        <v>0.34221590000000002</v>
      </c>
      <c r="BG1220" s="53">
        <v>0.32808126999999998</v>
      </c>
      <c r="BH1220" s="53">
        <v>0.27655690999999999</v>
      </c>
      <c r="BI1220" s="53">
        <v>0.55375235</v>
      </c>
      <c r="BJ1220" s="53">
        <v>0.54390037999999996</v>
      </c>
      <c r="BK1220" s="53">
        <v>0.65628929999999996</v>
      </c>
      <c r="BL1220" s="53">
        <v>0.57296327000000002</v>
      </c>
      <c r="BM1220" s="53">
        <v>0.64558826000000002</v>
      </c>
      <c r="BN1220" s="53">
        <v>0.68830020999999997</v>
      </c>
      <c r="BO1220" s="53">
        <v>0.40931948000000001</v>
      </c>
      <c r="BP1220" s="53">
        <v>0.33042440000000001</v>
      </c>
      <c r="BQ1220" s="53">
        <v>0.31775092999999999</v>
      </c>
      <c r="BR1220" s="53">
        <v>0.24589923</v>
      </c>
      <c r="BS1220" s="53">
        <v>0.35306794000000002</v>
      </c>
      <c r="BT1220" s="53">
        <v>0.40110601000000001</v>
      </c>
      <c r="BU1220" s="53">
        <v>0.31723515000000002</v>
      </c>
      <c r="BV1220" s="53">
        <v>0.24889288000000001</v>
      </c>
      <c r="BW1220" s="53">
        <v>0.33299057999999998</v>
      </c>
      <c r="BX1220" s="53">
        <v>0.53174025000000003</v>
      </c>
      <c r="BY1220" s="53">
        <v>0.29792407999999998</v>
      </c>
      <c r="BZ1220" s="53">
        <v>0.88891715000000004</v>
      </c>
      <c r="CA1220" s="53">
        <v>0.58211488</v>
      </c>
      <c r="CB1220" s="53">
        <v>0.49766316999999999</v>
      </c>
      <c r="CC1220" s="53">
        <v>1.0679519</v>
      </c>
      <c r="CD1220" s="53">
        <v>0.97519811999999995</v>
      </c>
      <c r="CE1220" s="53">
        <v>0.97102792999999998</v>
      </c>
      <c r="CF1220" s="53">
        <v>0.88656608000000003</v>
      </c>
      <c r="CG1220" s="53">
        <v>1.1937233</v>
      </c>
      <c r="CH1220" s="53">
        <v>1.1427871999999999</v>
      </c>
      <c r="CI1220" s="53">
        <v>1.4018816999999999</v>
      </c>
      <c r="CJ1220" s="53">
        <v>1.366781</v>
      </c>
      <c r="CK1220" s="53">
        <v>1.4640369</v>
      </c>
      <c r="CL1220" s="53">
        <v>1.5084842999999999</v>
      </c>
      <c r="CM1220" s="53">
        <v>1.1868828</v>
      </c>
      <c r="CN1220" s="53">
        <v>1.0906406</v>
      </c>
      <c r="CO1220" s="53">
        <v>1.1207134999999999</v>
      </c>
      <c r="CP1220" s="53">
        <v>1.0339518000000001</v>
      </c>
      <c r="CQ1220" s="53">
        <v>1.1551484999999999</v>
      </c>
      <c r="CR1220" s="53">
        <v>1.2183394000000001</v>
      </c>
      <c r="CS1220" s="53">
        <v>1.0715736</v>
      </c>
      <c r="CT1220" s="53">
        <v>0.98378262000000005</v>
      </c>
      <c r="CU1220" s="53">
        <v>1.0290594</v>
      </c>
      <c r="CV1220" s="53">
        <v>1.2213316999999999</v>
      </c>
      <c r="CW1220" s="53">
        <v>0.99764328000000002</v>
      </c>
      <c r="CX1220" s="53">
        <v>1.6262763</v>
      </c>
      <c r="CY1220" s="53">
        <v>1.3129276999999999</v>
      </c>
      <c r="CZ1220" s="53">
        <v>1.169233</v>
      </c>
      <c r="DA1220" s="53">
        <v>1.7064117999999999</v>
      </c>
      <c r="DB1220" s="53">
        <v>1.6081809</v>
      </c>
      <c r="DC1220" s="53">
        <v>1.6139745999999999</v>
      </c>
      <c r="DD1220" s="53">
        <v>1.4965755000000001</v>
      </c>
      <c r="DE1220" s="53">
        <v>1.8336943000000001</v>
      </c>
      <c r="DF1220" s="53">
        <v>1.7416745</v>
      </c>
      <c r="DG1220" s="53">
        <v>2.1474745999999998</v>
      </c>
      <c r="DH1220" s="53">
        <v>2.1605981000000001</v>
      </c>
      <c r="DI1220" s="53">
        <v>2.2824862000000001</v>
      </c>
      <c r="DJ1220" s="53">
        <v>2.3286685</v>
      </c>
      <c r="DK1220" s="53">
        <v>1.9644455999999999</v>
      </c>
      <c r="DL1220" s="53">
        <v>1.8508568999999999</v>
      </c>
      <c r="DM1220" s="53">
        <v>1.9236759000000001</v>
      </c>
      <c r="DN1220" s="53">
        <v>1.8220045</v>
      </c>
      <c r="DO1220" s="53">
        <v>1.9572293000000001</v>
      </c>
      <c r="DP1220" s="53">
        <v>2.0355728000000002</v>
      </c>
      <c r="DQ1220" s="53">
        <v>1.825912</v>
      </c>
      <c r="DR1220" s="53">
        <v>1.7186724</v>
      </c>
      <c r="DS1220" s="53">
        <v>1.7251274999999999</v>
      </c>
      <c r="DT1220" s="53">
        <v>1.9109228</v>
      </c>
      <c r="DU1220" s="53">
        <v>1.697362</v>
      </c>
      <c r="DV1220" s="53">
        <v>2.3636349000000001</v>
      </c>
      <c r="DW1220" s="53">
        <v>2.0437411000000001</v>
      </c>
      <c r="DX1220" s="53">
        <v>1.8408034</v>
      </c>
      <c r="DY1220" s="53">
        <v>2.628247</v>
      </c>
      <c r="DZ1220" s="53">
        <v>2.5221070000000001</v>
      </c>
      <c r="EA1220" s="53">
        <v>2.5422878999999998</v>
      </c>
      <c r="EB1220" s="53">
        <v>2.3773319000000002</v>
      </c>
      <c r="EC1220" s="53">
        <v>2.7577105999999998</v>
      </c>
      <c r="ED1220" s="53">
        <v>2.6063721000000002</v>
      </c>
      <c r="EE1220" s="53">
        <v>3.2239917</v>
      </c>
      <c r="EF1220" s="53">
        <v>3.3067448000000002</v>
      </c>
      <c r="EG1220" s="53">
        <v>3.4641967</v>
      </c>
      <c r="EH1220" s="53">
        <v>3.5128835999999999</v>
      </c>
      <c r="EI1220" s="53">
        <v>3.0871236999999998</v>
      </c>
      <c r="EJ1220" s="53">
        <v>2.9484887999999998</v>
      </c>
      <c r="EK1220" s="53">
        <v>3.0830259999999998</v>
      </c>
      <c r="EL1220" s="53">
        <v>2.9598274</v>
      </c>
      <c r="EM1220" s="53">
        <v>3.1153061000000002</v>
      </c>
      <c r="EN1220" s="53">
        <v>3.2155282000000001</v>
      </c>
      <c r="EO1220" s="53">
        <v>2.9150569000000002</v>
      </c>
      <c r="EP1220" s="53">
        <v>2.7797361999999999</v>
      </c>
      <c r="EQ1220" s="53">
        <v>2.7301400999999998</v>
      </c>
      <c r="ER1220" s="53">
        <v>2.9065832999999999</v>
      </c>
      <c r="ES1220" s="53">
        <v>2.7076452999999998</v>
      </c>
      <c r="ET1220" s="53">
        <v>3.4282645</v>
      </c>
      <c r="EU1220" s="53">
        <v>3.0989195999999999</v>
      </c>
      <c r="EV1220" s="53">
        <v>2.8104434</v>
      </c>
      <c r="EW1220" s="53">
        <v>65.550460000000001</v>
      </c>
      <c r="EX1220" s="53">
        <v>64.412099999999995</v>
      </c>
      <c r="EY1220" s="53">
        <v>63.36065</v>
      </c>
      <c r="EZ1220" s="53">
        <v>62.481679999999997</v>
      </c>
      <c r="FA1220" s="53">
        <v>61.700690000000002</v>
      </c>
      <c r="FB1220" s="53">
        <v>61.022689999999997</v>
      </c>
      <c r="FC1220" s="53">
        <v>60.448329999999999</v>
      </c>
      <c r="FD1220" s="53">
        <v>61.205069999999999</v>
      </c>
      <c r="FE1220" s="53">
        <v>64.429310000000001</v>
      </c>
      <c r="FF1220" s="53">
        <v>68.297200000000004</v>
      </c>
      <c r="FG1220" s="53">
        <v>72.165279999999996</v>
      </c>
      <c r="FH1220" s="53">
        <v>75.689310000000006</v>
      </c>
      <c r="FI1220" s="53">
        <v>78.628119999999996</v>
      </c>
      <c r="FJ1220" s="53">
        <v>80.932699999999997</v>
      </c>
      <c r="FK1220" s="53">
        <v>82.411609999999996</v>
      </c>
      <c r="FL1220" s="53">
        <v>82.99776</v>
      </c>
      <c r="FM1220" s="53">
        <v>82.512770000000003</v>
      </c>
      <c r="FN1220" s="53">
        <v>80.856449999999995</v>
      </c>
      <c r="FO1220" s="53">
        <v>77.925470000000004</v>
      </c>
      <c r="FP1220" s="53">
        <v>74.288629999999998</v>
      </c>
      <c r="FQ1220" s="53">
        <v>71.659019999999998</v>
      </c>
      <c r="FR1220" s="53">
        <v>69.660409999999999</v>
      </c>
      <c r="FS1220" s="53">
        <v>67.870829999999998</v>
      </c>
      <c r="FT1220" s="53">
        <v>66.375979999999998</v>
      </c>
      <c r="FU1220" s="53">
        <v>3079.1669999999999</v>
      </c>
      <c r="FV1220" s="53">
        <v>122358</v>
      </c>
      <c r="FW1220" s="53">
        <v>305.19920000000002</v>
      </c>
      <c r="FX1220" s="53">
        <v>1</v>
      </c>
    </row>
    <row r="1221" spans="1:180" x14ac:dyDescent="0.3">
      <c r="A1221" t="s">
        <v>174</v>
      </c>
      <c r="B1221" t="s">
        <v>221</v>
      </c>
      <c r="C1221" t="s">
        <v>0</v>
      </c>
      <c r="D1221" t="s">
        <v>248</v>
      </c>
      <c r="E1221" t="s">
        <v>188</v>
      </c>
      <c r="F1221" t="s">
        <v>241</v>
      </c>
      <c r="G1221" t="s">
        <v>243</v>
      </c>
      <c r="H1221" s="53">
        <v>533</v>
      </c>
      <c r="I1221" s="53">
        <v>17.002327000000001</v>
      </c>
      <c r="J1221" s="53">
        <v>16.265011999999999</v>
      </c>
      <c r="K1221" s="53">
        <v>15.886763</v>
      </c>
      <c r="L1221" s="53">
        <v>15.61214</v>
      </c>
      <c r="M1221" s="53">
        <v>16.377479999999998</v>
      </c>
      <c r="N1221" s="53">
        <v>16.864056000000001</v>
      </c>
      <c r="O1221" s="53">
        <v>17.602378000000002</v>
      </c>
      <c r="P1221" s="53">
        <v>18.45166</v>
      </c>
      <c r="Q1221" s="53">
        <v>19.286871999999999</v>
      </c>
      <c r="R1221" s="53">
        <v>20.256557999999998</v>
      </c>
      <c r="S1221" s="53">
        <v>21.242518</v>
      </c>
      <c r="T1221" s="53">
        <v>21.86955</v>
      </c>
      <c r="U1221" s="53">
        <v>22.549897999999999</v>
      </c>
      <c r="V1221" s="53">
        <v>23.057265999999998</v>
      </c>
      <c r="W1221" s="53">
        <v>23.320301000000001</v>
      </c>
      <c r="X1221" s="53">
        <v>23.311816</v>
      </c>
      <c r="Y1221" s="53">
        <v>23.330849000000001</v>
      </c>
      <c r="Z1221" s="53">
        <v>23.067419000000001</v>
      </c>
      <c r="AA1221" s="53">
        <v>22.790766000000001</v>
      </c>
      <c r="AB1221" s="53">
        <v>22.386272000000002</v>
      </c>
      <c r="AC1221" s="53">
        <v>22.103712999999999</v>
      </c>
      <c r="AD1221" s="53">
        <v>21.183557</v>
      </c>
      <c r="AE1221" s="53">
        <v>19.465164999999999</v>
      </c>
      <c r="AF1221" s="53">
        <v>17.775475</v>
      </c>
      <c r="AG1221" s="53">
        <v>-0.87619446000000001</v>
      </c>
      <c r="AH1221" s="53">
        <v>-0.87739208999999996</v>
      </c>
      <c r="AI1221" s="53">
        <v>-0.63947047999999995</v>
      </c>
      <c r="AJ1221" s="53">
        <v>-0.71200379000000003</v>
      </c>
      <c r="AK1221" s="53">
        <v>-0.67979140000000005</v>
      </c>
      <c r="AL1221" s="53">
        <v>-0.55752652999999996</v>
      </c>
      <c r="AM1221" s="53">
        <v>-0.26622129</v>
      </c>
      <c r="AN1221" s="53">
        <v>-0.38177649000000002</v>
      </c>
      <c r="AO1221" s="53">
        <v>-0.63582316000000005</v>
      </c>
      <c r="AP1221" s="53">
        <v>-0.71242432</v>
      </c>
      <c r="AQ1221" s="53">
        <v>-0.78794936000000004</v>
      </c>
      <c r="AR1221" s="53">
        <v>-0.98446858999999998</v>
      </c>
      <c r="AS1221" s="53">
        <v>-1.058797</v>
      </c>
      <c r="AT1221" s="53">
        <v>-1.15191</v>
      </c>
      <c r="AU1221" s="53">
        <v>-1.2744104999999999</v>
      </c>
      <c r="AV1221" s="53">
        <v>-1.5113338000000001</v>
      </c>
      <c r="AW1221" s="53">
        <v>-1.4147978999999999</v>
      </c>
      <c r="AX1221" s="53">
        <v>-1.3840927999999999</v>
      </c>
      <c r="AY1221" s="53">
        <v>-1.1653443000000001</v>
      </c>
      <c r="AZ1221" s="53">
        <v>-0.87908383000000001</v>
      </c>
      <c r="BA1221" s="53">
        <v>-0.80723009999999995</v>
      </c>
      <c r="BB1221" s="53">
        <v>-0.81371351000000003</v>
      </c>
      <c r="BC1221" s="53">
        <v>-0.70467610000000003</v>
      </c>
      <c r="BD1221" s="53">
        <v>-0.82802936000000005</v>
      </c>
      <c r="BE1221" s="53">
        <v>-0.15862857999999999</v>
      </c>
      <c r="BF1221" s="53">
        <v>-0.16268779999999999</v>
      </c>
      <c r="BG1221" s="53">
        <v>8.2431599999999994E-3</v>
      </c>
      <c r="BH1221" s="53">
        <v>-4.8496499999999998E-2</v>
      </c>
      <c r="BI1221" s="53">
        <v>0.18386704000000001</v>
      </c>
      <c r="BJ1221" s="53">
        <v>0.17918165</v>
      </c>
      <c r="BK1221" s="53">
        <v>0.50620092000000005</v>
      </c>
      <c r="BL1221" s="53">
        <v>0.39652247000000002</v>
      </c>
      <c r="BM1221" s="53">
        <v>5.1508749999999999E-2</v>
      </c>
      <c r="BN1221" s="53">
        <v>-2.0587919999999999E-2</v>
      </c>
      <c r="BO1221" s="53">
        <v>-4.3621310000000003E-2</v>
      </c>
      <c r="BP1221" s="53">
        <v>-0.22077862000000001</v>
      </c>
      <c r="BQ1221" s="53">
        <v>-0.22138347</v>
      </c>
      <c r="BR1221" s="53">
        <v>-0.25007715000000003</v>
      </c>
      <c r="BS1221" s="53">
        <v>-0.3414026</v>
      </c>
      <c r="BT1221" s="53">
        <v>-0.52438165999999997</v>
      </c>
      <c r="BU1221" s="53">
        <v>-0.43286801000000003</v>
      </c>
      <c r="BV1221" s="53">
        <v>-0.43469891999999999</v>
      </c>
      <c r="BW1221" s="53">
        <v>-0.21283073999999999</v>
      </c>
      <c r="BX1221" s="53">
        <v>5.0364979999999997E-2</v>
      </c>
      <c r="BY1221" s="53">
        <v>0.20366287</v>
      </c>
      <c r="BZ1221" s="53">
        <v>0.19194075999999999</v>
      </c>
      <c r="CA1221" s="53">
        <v>0.17782239</v>
      </c>
      <c r="CB1221" s="53">
        <v>-7.357031E-2</v>
      </c>
      <c r="CC1221" s="53">
        <v>0.33835548999999998</v>
      </c>
      <c r="CD1221" s="53">
        <v>0.33231403999999998</v>
      </c>
      <c r="CE1221" s="53">
        <v>0.45684788999999998</v>
      </c>
      <c r="CF1221" s="53">
        <v>0.41104667</v>
      </c>
      <c r="CG1221" s="53">
        <v>0.78203412000000005</v>
      </c>
      <c r="CH1221" s="53">
        <v>0.68942323999999999</v>
      </c>
      <c r="CI1221" s="53">
        <v>1.0411782000000001</v>
      </c>
      <c r="CJ1221" s="53">
        <v>0.93557009999999996</v>
      </c>
      <c r="CK1221" s="53">
        <v>0.52755269000000005</v>
      </c>
      <c r="CL1221" s="53">
        <v>0.45857572000000002</v>
      </c>
      <c r="CM1221" s="53">
        <v>0.47189799999999998</v>
      </c>
      <c r="CN1221" s="53">
        <v>0.30815086000000003</v>
      </c>
      <c r="CO1221" s="53">
        <v>0.35860634000000002</v>
      </c>
      <c r="CP1221" s="53">
        <v>0.37452961000000001</v>
      </c>
      <c r="CQ1221" s="53">
        <v>0.30479578000000002</v>
      </c>
      <c r="CR1221" s="53">
        <v>0.15917869000000001</v>
      </c>
      <c r="CS1221" s="53">
        <v>0.24721334</v>
      </c>
      <c r="CT1221" s="53">
        <v>0.22284836999999999</v>
      </c>
      <c r="CU1221" s="53">
        <v>0.44687716999999999</v>
      </c>
      <c r="CV1221" s="53">
        <v>0.69409818000000001</v>
      </c>
      <c r="CW1221" s="53">
        <v>0.90380437000000002</v>
      </c>
      <c r="CX1221" s="53">
        <v>0.88845397000000004</v>
      </c>
      <c r="CY1221" s="53">
        <v>0.78903827999999998</v>
      </c>
      <c r="CZ1221" s="53">
        <v>0.44896562000000001</v>
      </c>
      <c r="DA1221" s="53">
        <v>0.83533942999999999</v>
      </c>
      <c r="DB1221" s="53">
        <v>0.82731619999999995</v>
      </c>
      <c r="DC1221" s="53">
        <v>0.90545240999999999</v>
      </c>
      <c r="DD1221" s="53">
        <v>0.87058994000000001</v>
      </c>
      <c r="DE1221" s="53">
        <v>1.3802007999999999</v>
      </c>
      <c r="DF1221" s="53">
        <v>1.1996652000000001</v>
      </c>
      <c r="DG1221" s="53">
        <v>1.5761556000000001</v>
      </c>
      <c r="DH1221" s="53">
        <v>1.4746174999999999</v>
      </c>
      <c r="DI1221" s="53">
        <v>1.0035963999999999</v>
      </c>
      <c r="DJ1221" s="53">
        <v>0.93773941000000005</v>
      </c>
      <c r="DK1221" s="53">
        <v>0.98741714999999997</v>
      </c>
      <c r="DL1221" s="53">
        <v>0.83708022999999998</v>
      </c>
      <c r="DM1221" s="53">
        <v>0.93859594000000002</v>
      </c>
      <c r="DN1221" s="53">
        <v>0.99913622000000002</v>
      </c>
      <c r="DO1221" s="53">
        <v>0.95099405999999997</v>
      </c>
      <c r="DP1221" s="53">
        <v>0.84273909000000002</v>
      </c>
      <c r="DQ1221" s="53">
        <v>0.92729474999999995</v>
      </c>
      <c r="DR1221" s="53">
        <v>0.88039553999999998</v>
      </c>
      <c r="DS1221" s="53">
        <v>1.1065853000000001</v>
      </c>
      <c r="DT1221" s="53">
        <v>1.3378315999999999</v>
      </c>
      <c r="DU1221" s="53">
        <v>1.6039452000000001</v>
      </c>
      <c r="DV1221" s="53">
        <v>1.5849671999999999</v>
      </c>
      <c r="DW1221" s="53">
        <v>1.4002539000000001</v>
      </c>
      <c r="DX1221" s="53">
        <v>0.97150177000000004</v>
      </c>
      <c r="DY1221" s="53">
        <v>1.5529056000000001</v>
      </c>
      <c r="DZ1221" s="53">
        <v>1.5420202000000001</v>
      </c>
      <c r="EA1221" s="53">
        <v>1.5531663</v>
      </c>
      <c r="EB1221" s="53">
        <v>1.5340971000000001</v>
      </c>
      <c r="EC1221" s="53">
        <v>2.2438590999999999</v>
      </c>
      <c r="ED1221" s="53">
        <v>1.9363729999999999</v>
      </c>
      <c r="EE1221" s="53">
        <v>2.3485776</v>
      </c>
      <c r="EF1221" s="53">
        <v>2.2529164000000002</v>
      </c>
      <c r="EG1221" s="53">
        <v>1.6909285999999999</v>
      </c>
      <c r="EH1221" s="53">
        <v>1.6295755000000001</v>
      </c>
      <c r="EI1221" s="53">
        <v>1.7317452</v>
      </c>
      <c r="EJ1221" s="53">
        <v>1.6007705999999999</v>
      </c>
      <c r="EK1221" s="53">
        <v>1.7760092999999999</v>
      </c>
      <c r="EL1221" s="53">
        <v>1.9009696</v>
      </c>
      <c r="EM1221" s="53">
        <v>1.884002</v>
      </c>
      <c r="EN1221" s="53">
        <v>1.8296915</v>
      </c>
      <c r="EO1221" s="53">
        <v>1.9092241000000001</v>
      </c>
      <c r="EP1221" s="53">
        <v>1.8297895</v>
      </c>
      <c r="EQ1221" s="53">
        <v>2.0590983999999999</v>
      </c>
      <c r="ER1221" s="53">
        <v>2.2672802000000001</v>
      </c>
      <c r="ES1221" s="53">
        <v>2.6148383000000002</v>
      </c>
      <c r="ET1221" s="53">
        <v>2.5906220000000002</v>
      </c>
      <c r="EU1221" s="53">
        <v>2.2827521000000002</v>
      </c>
      <c r="EV1221" s="53">
        <v>1.7259606000000001</v>
      </c>
      <c r="EW1221" s="53">
        <v>68.984920000000002</v>
      </c>
      <c r="EX1221" s="53">
        <v>67.810919999999996</v>
      </c>
      <c r="EY1221" s="53">
        <v>66.698430000000002</v>
      </c>
      <c r="EZ1221" s="53">
        <v>65.954700000000003</v>
      </c>
      <c r="FA1221" s="53">
        <v>64.931719999999999</v>
      </c>
      <c r="FB1221" s="53">
        <v>64.529079999999993</v>
      </c>
      <c r="FC1221" s="53">
        <v>64.405050000000003</v>
      </c>
      <c r="FD1221" s="53">
        <v>65.912729999999996</v>
      </c>
      <c r="FE1221" s="53">
        <v>68.897469999999998</v>
      </c>
      <c r="FF1221" s="53">
        <v>72.32884</v>
      </c>
      <c r="FG1221" s="53">
        <v>75.916309999999996</v>
      </c>
      <c r="FH1221" s="53">
        <v>79.345020000000005</v>
      </c>
      <c r="FI1221" s="53">
        <v>82.385570000000001</v>
      </c>
      <c r="FJ1221" s="53">
        <v>84.589699999999993</v>
      </c>
      <c r="FK1221" s="53">
        <v>86.134969999999996</v>
      </c>
      <c r="FL1221" s="53">
        <v>87.029210000000006</v>
      </c>
      <c r="FM1221" s="53">
        <v>86.801760000000002</v>
      </c>
      <c r="FN1221" s="53">
        <v>85.697130000000001</v>
      </c>
      <c r="FO1221" s="53">
        <v>83.842560000000006</v>
      </c>
      <c r="FP1221" s="53">
        <v>80.951779999999999</v>
      </c>
      <c r="FQ1221" s="53">
        <v>77.154520000000005</v>
      </c>
      <c r="FR1221" s="53">
        <v>74.33408</v>
      </c>
      <c r="FS1221" s="53">
        <v>71.965419999999995</v>
      </c>
      <c r="FT1221" s="53">
        <v>70.102689999999996</v>
      </c>
      <c r="FU1221" s="53">
        <v>3080.355</v>
      </c>
      <c r="FV1221" s="53">
        <v>128025.8</v>
      </c>
      <c r="FW1221" s="53">
        <v>174.47319999999999</v>
      </c>
      <c r="FX1221" s="53">
        <v>1</v>
      </c>
    </row>
    <row r="1222" spans="1:180" x14ac:dyDescent="0.3">
      <c r="A1222" t="s">
        <v>174</v>
      </c>
      <c r="B1222" t="s">
        <v>221</v>
      </c>
      <c r="C1222" t="s">
        <v>0</v>
      </c>
      <c r="D1222" t="s">
        <v>227</v>
      </c>
      <c r="E1222" t="s">
        <v>189</v>
      </c>
      <c r="F1222" t="s">
        <v>241</v>
      </c>
      <c r="G1222" t="s">
        <v>243</v>
      </c>
      <c r="H1222" s="53">
        <v>533</v>
      </c>
      <c r="I1222" s="53">
        <v>16.972398999999999</v>
      </c>
      <c r="J1222" s="53">
        <v>16.183916</v>
      </c>
      <c r="K1222" s="53">
        <v>15.848898999999999</v>
      </c>
      <c r="L1222" s="53">
        <v>15.744035999999999</v>
      </c>
      <c r="M1222" s="53">
        <v>16.649709999999999</v>
      </c>
      <c r="N1222" s="53">
        <v>17.446512999999999</v>
      </c>
      <c r="O1222" s="53">
        <v>18.604897999999999</v>
      </c>
      <c r="P1222" s="53">
        <v>19.528490999999999</v>
      </c>
      <c r="Q1222" s="53">
        <v>20.747845999999999</v>
      </c>
      <c r="R1222" s="53">
        <v>21.662334999999999</v>
      </c>
      <c r="S1222" s="53">
        <v>22.416205000000001</v>
      </c>
      <c r="T1222" s="53">
        <v>23.138680999999998</v>
      </c>
      <c r="U1222" s="53">
        <v>23.881613999999999</v>
      </c>
      <c r="V1222" s="53">
        <v>24.497176</v>
      </c>
      <c r="W1222" s="53">
        <v>24.846909</v>
      </c>
      <c r="X1222" s="53">
        <v>24.940871999999999</v>
      </c>
      <c r="Y1222" s="53">
        <v>24.679371</v>
      </c>
      <c r="Z1222" s="53">
        <v>24.405163999999999</v>
      </c>
      <c r="AA1222" s="53">
        <v>23.814035000000001</v>
      </c>
      <c r="AB1222" s="53">
        <v>23.388504000000001</v>
      </c>
      <c r="AC1222" s="53">
        <v>22.613799</v>
      </c>
      <c r="AD1222" s="53">
        <v>21.651935999999999</v>
      </c>
      <c r="AE1222" s="53">
        <v>19.736802999999998</v>
      </c>
      <c r="AF1222" s="53">
        <v>18.172512000000001</v>
      </c>
      <c r="AG1222" s="53">
        <v>-0.50569377000000004</v>
      </c>
      <c r="AH1222" s="53">
        <v>-0.70932225999999998</v>
      </c>
      <c r="AI1222" s="53">
        <v>-0.73227005000000001</v>
      </c>
      <c r="AJ1222" s="53">
        <v>-0.69919313000000005</v>
      </c>
      <c r="AK1222" s="53">
        <v>-0.47943131</v>
      </c>
      <c r="AL1222" s="53">
        <v>-0.33839349000000002</v>
      </c>
      <c r="AM1222" s="53">
        <v>-0.12894175999999999</v>
      </c>
      <c r="AN1222" s="53">
        <v>-0.35534310000000002</v>
      </c>
      <c r="AO1222" s="53">
        <v>-0.49342097000000001</v>
      </c>
      <c r="AP1222" s="53">
        <v>-0.56240721000000005</v>
      </c>
      <c r="AQ1222" s="53">
        <v>-0.77948852000000002</v>
      </c>
      <c r="AR1222" s="53">
        <v>-0.83619865000000004</v>
      </c>
      <c r="AS1222" s="53">
        <v>-0.88882972999999998</v>
      </c>
      <c r="AT1222" s="53">
        <v>-0.94189361999999999</v>
      </c>
      <c r="AU1222" s="53">
        <v>-1.0205506</v>
      </c>
      <c r="AV1222" s="53">
        <v>-1.0660229000000001</v>
      </c>
      <c r="AW1222" s="53">
        <v>-1.1311245999999999</v>
      </c>
      <c r="AX1222" s="53">
        <v>-1.0438095999999999</v>
      </c>
      <c r="AY1222" s="53">
        <v>-0.85077566999999998</v>
      </c>
      <c r="AZ1222" s="53">
        <v>-0.52838112999999998</v>
      </c>
      <c r="BA1222" s="53">
        <v>-0.86639043000000004</v>
      </c>
      <c r="BB1222" s="53">
        <v>-0.41295753000000002</v>
      </c>
      <c r="BC1222" s="53">
        <v>-0.37187281999999999</v>
      </c>
      <c r="BD1222" s="53">
        <v>-0.41623845999999998</v>
      </c>
      <c r="BE1222" s="53">
        <v>0.24446060999999999</v>
      </c>
      <c r="BF1222" s="53">
        <v>4.3340360000000001E-2</v>
      </c>
      <c r="BG1222" s="53">
        <v>2.2854989999999999E-2</v>
      </c>
      <c r="BH1222" s="53">
        <v>3.4688490000000002E-2</v>
      </c>
      <c r="BI1222" s="53">
        <v>0.30312925000000002</v>
      </c>
      <c r="BJ1222" s="53">
        <v>0.27129551000000002</v>
      </c>
      <c r="BK1222" s="53">
        <v>0.55200784999999997</v>
      </c>
      <c r="BL1222" s="53">
        <v>0.48151209</v>
      </c>
      <c r="BM1222" s="53">
        <v>0.40476223</v>
      </c>
      <c r="BN1222" s="53">
        <v>0.32082127999999999</v>
      </c>
      <c r="BO1222" s="53">
        <v>0.12030768999999999</v>
      </c>
      <c r="BP1222" s="53">
        <v>7.027978E-2</v>
      </c>
      <c r="BQ1222" s="53">
        <v>0.10916666</v>
      </c>
      <c r="BR1222" s="53">
        <v>0.11443489</v>
      </c>
      <c r="BS1222" s="53">
        <v>8.1622020000000003E-2</v>
      </c>
      <c r="BT1222" s="53">
        <v>5.041636E-2</v>
      </c>
      <c r="BU1222" s="53">
        <v>-5.4155889999999998E-2</v>
      </c>
      <c r="BV1222" s="53">
        <v>3.0281539999999999E-2</v>
      </c>
      <c r="BW1222" s="53">
        <v>0.19197562000000001</v>
      </c>
      <c r="BX1222" s="53">
        <v>0.46635070000000001</v>
      </c>
      <c r="BY1222" s="53">
        <v>0.14602281</v>
      </c>
      <c r="BZ1222" s="53">
        <v>0.50672486000000005</v>
      </c>
      <c r="CA1222" s="53">
        <v>0.45871728000000001</v>
      </c>
      <c r="CB1222" s="53">
        <v>0.38538693000000002</v>
      </c>
      <c r="CC1222" s="53">
        <v>0.76401549999999996</v>
      </c>
      <c r="CD1222" s="53">
        <v>0.56463194999999999</v>
      </c>
      <c r="CE1222" s="53">
        <v>0.54585223000000005</v>
      </c>
      <c r="CF1222" s="53">
        <v>0.54297242999999995</v>
      </c>
      <c r="CG1222" s="53">
        <v>0.84512852999999999</v>
      </c>
      <c r="CH1222" s="53">
        <v>0.69356412000000001</v>
      </c>
      <c r="CI1222" s="53">
        <v>1.0236318</v>
      </c>
      <c r="CJ1222" s="53">
        <v>1.0611155999999999</v>
      </c>
      <c r="CK1222" s="53">
        <v>1.0268409999999999</v>
      </c>
      <c r="CL1222" s="53">
        <v>0.93254265999999997</v>
      </c>
      <c r="CM1222" s="53">
        <v>0.74350355000000001</v>
      </c>
      <c r="CN1222" s="53">
        <v>0.69810421</v>
      </c>
      <c r="CO1222" s="53">
        <v>0.80037572000000001</v>
      </c>
      <c r="CP1222" s="53">
        <v>0.84604475999999995</v>
      </c>
      <c r="CQ1222" s="53">
        <v>0.84498355000000003</v>
      </c>
      <c r="CR1222" s="53">
        <v>0.82365876000000005</v>
      </c>
      <c r="CS1222" s="53">
        <v>0.69174924999999998</v>
      </c>
      <c r="CT1222" s="53">
        <v>0.77419369000000005</v>
      </c>
      <c r="CU1222" s="53">
        <v>0.91418241</v>
      </c>
      <c r="CV1222" s="53">
        <v>1.1552988</v>
      </c>
      <c r="CW1222" s="53">
        <v>0.84721683000000003</v>
      </c>
      <c r="CX1222" s="53">
        <v>1.1436942999999999</v>
      </c>
      <c r="CY1222" s="53">
        <v>1.0339815999999999</v>
      </c>
      <c r="CZ1222" s="53">
        <v>0.94059042999999998</v>
      </c>
      <c r="DA1222" s="53">
        <v>1.2835700999999999</v>
      </c>
      <c r="DB1222" s="53">
        <v>1.0859235</v>
      </c>
      <c r="DC1222" s="53">
        <v>1.0688493999999999</v>
      </c>
      <c r="DD1222" s="53">
        <v>1.0512566999999999</v>
      </c>
      <c r="DE1222" s="53">
        <v>1.3871271999999999</v>
      </c>
      <c r="DF1222" s="53">
        <v>1.1158328</v>
      </c>
      <c r="DG1222" s="53">
        <v>1.4952553</v>
      </c>
      <c r="DH1222" s="53">
        <v>1.6407183999999999</v>
      </c>
      <c r="DI1222" s="53">
        <v>1.6489202000000001</v>
      </c>
      <c r="DJ1222" s="53">
        <v>1.5442636000000001</v>
      </c>
      <c r="DK1222" s="53">
        <v>1.3666999</v>
      </c>
      <c r="DL1222" s="53">
        <v>1.3259285999999999</v>
      </c>
      <c r="DM1222" s="53">
        <v>1.4915849999999999</v>
      </c>
      <c r="DN1222" s="53">
        <v>1.5776549</v>
      </c>
      <c r="DO1222" s="53">
        <v>1.6083445999999999</v>
      </c>
      <c r="DP1222" s="53">
        <v>1.5969009999999999</v>
      </c>
      <c r="DQ1222" s="53">
        <v>1.4376545000000001</v>
      </c>
      <c r="DR1222" s="53">
        <v>1.5181061</v>
      </c>
      <c r="DS1222" s="53">
        <v>1.6363889</v>
      </c>
      <c r="DT1222" s="53">
        <v>1.8442472000000001</v>
      </c>
      <c r="DU1222" s="53">
        <v>1.5484114</v>
      </c>
      <c r="DV1222" s="53">
        <v>1.7806635</v>
      </c>
      <c r="DW1222" s="53">
        <v>1.6092458999999999</v>
      </c>
      <c r="DX1222" s="53">
        <v>1.4957936000000001</v>
      </c>
      <c r="DY1222" s="53">
        <v>2.0337244000000001</v>
      </c>
      <c r="DZ1222" s="53">
        <v>1.8385861999999999</v>
      </c>
      <c r="EA1222" s="53">
        <v>1.8239745000000001</v>
      </c>
      <c r="EB1222" s="53">
        <v>1.7851379999999999</v>
      </c>
      <c r="EC1222" s="53">
        <v>2.1696879</v>
      </c>
      <c r="ED1222" s="53">
        <v>1.7255218999999999</v>
      </c>
      <c r="EE1222" s="53">
        <v>2.1762049000000001</v>
      </c>
      <c r="EF1222" s="53">
        <v>2.4775737000000002</v>
      </c>
      <c r="EG1222" s="53">
        <v>2.5471031000000002</v>
      </c>
      <c r="EH1222" s="53">
        <v>2.427492</v>
      </c>
      <c r="EI1222" s="53">
        <v>2.2664962000000002</v>
      </c>
      <c r="EJ1222" s="53">
        <v>2.2324071000000001</v>
      </c>
      <c r="EK1222" s="53">
        <v>2.4895811999999999</v>
      </c>
      <c r="EL1222" s="53">
        <v>2.6339831</v>
      </c>
      <c r="EM1222" s="53">
        <v>2.7105171000000001</v>
      </c>
      <c r="EN1222" s="53">
        <v>2.7133403999999999</v>
      </c>
      <c r="EO1222" s="53">
        <v>2.5146231000000001</v>
      </c>
      <c r="EP1222" s="53">
        <v>2.5921970000000001</v>
      </c>
      <c r="EQ1222" s="53">
        <v>2.6791404999999999</v>
      </c>
      <c r="ER1222" s="53">
        <v>2.8389791999999998</v>
      </c>
      <c r="ES1222" s="53">
        <v>2.5608241</v>
      </c>
      <c r="ET1222" s="53">
        <v>2.7003458999999999</v>
      </c>
      <c r="EU1222" s="53">
        <v>2.4398357000000002</v>
      </c>
      <c r="EV1222" s="53">
        <v>2.2974187000000001</v>
      </c>
      <c r="EW1222" s="53">
        <v>67.580240000000003</v>
      </c>
      <c r="EX1222" s="53">
        <v>66.378399999999999</v>
      </c>
      <c r="EY1222" s="53">
        <v>65.446340000000006</v>
      </c>
      <c r="EZ1222" s="53">
        <v>64.813239999999993</v>
      </c>
      <c r="FA1222" s="53">
        <v>63.95684</v>
      </c>
      <c r="FB1222" s="53">
        <v>63.356279999999998</v>
      </c>
      <c r="FC1222" s="53">
        <v>62.868769999999998</v>
      </c>
      <c r="FD1222" s="53">
        <v>64.025180000000006</v>
      </c>
      <c r="FE1222" s="53">
        <v>66.886660000000006</v>
      </c>
      <c r="FF1222" s="53">
        <v>70.238950000000003</v>
      </c>
      <c r="FG1222" s="53">
        <v>73.852010000000007</v>
      </c>
      <c r="FH1222" s="53">
        <v>77.259280000000004</v>
      </c>
      <c r="FI1222" s="53">
        <v>80.198629999999994</v>
      </c>
      <c r="FJ1222" s="53">
        <v>82.595179999999999</v>
      </c>
      <c r="FK1222" s="53">
        <v>84.106319999999997</v>
      </c>
      <c r="FL1222" s="53">
        <v>84.801609999999997</v>
      </c>
      <c r="FM1222" s="53">
        <v>84.702470000000005</v>
      </c>
      <c r="FN1222" s="53">
        <v>83.546130000000005</v>
      </c>
      <c r="FO1222" s="53">
        <v>81.491100000000003</v>
      </c>
      <c r="FP1222" s="53">
        <v>78.301289999999995</v>
      </c>
      <c r="FQ1222" s="53">
        <v>74.885400000000004</v>
      </c>
      <c r="FR1222" s="53">
        <v>72.681439999999995</v>
      </c>
      <c r="FS1222" s="53">
        <v>70.79589</v>
      </c>
      <c r="FT1222" s="53">
        <v>69.149540000000002</v>
      </c>
      <c r="FU1222" s="53">
        <v>3080.9679999999998</v>
      </c>
      <c r="FV1222" s="53">
        <v>127363</v>
      </c>
      <c r="FW1222" s="53">
        <v>496.78789999999998</v>
      </c>
      <c r="FX1222" s="53">
        <v>1</v>
      </c>
    </row>
    <row r="1223" spans="1:180" x14ac:dyDescent="0.3">
      <c r="A1223" t="s">
        <v>174</v>
      </c>
      <c r="B1223" t="s">
        <v>221</v>
      </c>
      <c r="C1223" t="s">
        <v>0</v>
      </c>
      <c r="D1223" t="s">
        <v>248</v>
      </c>
      <c r="E1223" t="s">
        <v>190</v>
      </c>
      <c r="F1223" t="s">
        <v>241</v>
      </c>
      <c r="G1223" t="s">
        <v>243</v>
      </c>
      <c r="H1223" s="53">
        <v>533</v>
      </c>
      <c r="I1223" s="53">
        <v>16.89772</v>
      </c>
      <c r="J1223" s="53">
        <v>16.164093999999999</v>
      </c>
      <c r="K1223" s="53">
        <v>15.705602000000001</v>
      </c>
      <c r="L1223" s="53">
        <v>15.410425999999999</v>
      </c>
      <c r="M1223" s="53">
        <v>16.069806</v>
      </c>
      <c r="N1223" s="53">
        <v>16.725774999999999</v>
      </c>
      <c r="O1223" s="53">
        <v>17.291084999999999</v>
      </c>
      <c r="P1223" s="53">
        <v>17.567029999999999</v>
      </c>
      <c r="Q1223" s="53">
        <v>18.651312000000001</v>
      </c>
      <c r="R1223" s="53">
        <v>19.769109</v>
      </c>
      <c r="S1223" s="53">
        <v>20.576241</v>
      </c>
      <c r="T1223" s="53">
        <v>21.232496999999999</v>
      </c>
      <c r="U1223" s="53">
        <v>21.945368999999999</v>
      </c>
      <c r="V1223" s="53">
        <v>22.429130000000001</v>
      </c>
      <c r="W1223" s="53">
        <v>22.745246999999999</v>
      </c>
      <c r="X1223" s="53">
        <v>22.774844999999999</v>
      </c>
      <c r="Y1223" s="53">
        <v>22.534510000000001</v>
      </c>
      <c r="Z1223" s="53">
        <v>22.227646</v>
      </c>
      <c r="AA1223" s="53">
        <v>22.019428999999999</v>
      </c>
      <c r="AB1223" s="53">
        <v>21.912071999999998</v>
      </c>
      <c r="AC1223" s="53">
        <v>20.945733000000001</v>
      </c>
      <c r="AD1223" s="53">
        <v>20.2821</v>
      </c>
      <c r="AE1223" s="53">
        <v>18.744986000000001</v>
      </c>
      <c r="AF1223" s="53">
        <v>17.449663000000001</v>
      </c>
      <c r="AG1223" s="53">
        <v>-0.41413684000000001</v>
      </c>
      <c r="AH1223" s="53">
        <v>-0.55999219</v>
      </c>
      <c r="AI1223" s="53">
        <v>-0.54300707999999998</v>
      </c>
      <c r="AJ1223" s="53">
        <v>-0.64697192000000003</v>
      </c>
      <c r="AK1223" s="53">
        <v>-0.48240043999999999</v>
      </c>
      <c r="AL1223" s="53">
        <v>-0.42855817000000002</v>
      </c>
      <c r="AM1223" s="53">
        <v>-0.57434587999999998</v>
      </c>
      <c r="AN1223" s="53">
        <v>-0.67403232999999996</v>
      </c>
      <c r="AO1223" s="53">
        <v>-0.65580693000000001</v>
      </c>
      <c r="AP1223" s="53">
        <v>-0.51398639999999995</v>
      </c>
      <c r="AQ1223" s="53">
        <v>-0.65205513999999998</v>
      </c>
      <c r="AR1223" s="53">
        <v>-0.78103261999999996</v>
      </c>
      <c r="AS1223" s="53">
        <v>-0.80492061000000004</v>
      </c>
      <c r="AT1223" s="53">
        <v>-0.89366458000000004</v>
      </c>
      <c r="AU1223" s="53">
        <v>-0.88642856999999997</v>
      </c>
      <c r="AV1223" s="53">
        <v>-0.95933230999999997</v>
      </c>
      <c r="AW1223" s="53">
        <v>-1.0377377000000001</v>
      </c>
      <c r="AX1223" s="53">
        <v>-1.0921069000000001</v>
      </c>
      <c r="AY1223" s="53">
        <v>-0.67252288000000005</v>
      </c>
      <c r="AZ1223" s="53">
        <v>-0.54105150000000002</v>
      </c>
      <c r="BA1223" s="53">
        <v>-0.82486866999999997</v>
      </c>
      <c r="BB1223" s="53">
        <v>-0.58022432999999995</v>
      </c>
      <c r="BC1223" s="53">
        <v>-0.64820422</v>
      </c>
      <c r="BD1223" s="53">
        <v>-0.59301420000000005</v>
      </c>
      <c r="BE1223" s="53">
        <v>0.48292805999999999</v>
      </c>
      <c r="BF1223" s="53">
        <v>0.34718212999999998</v>
      </c>
      <c r="BG1223" s="53">
        <v>0.31782485999999999</v>
      </c>
      <c r="BH1223" s="53">
        <v>0.19947680000000001</v>
      </c>
      <c r="BI1223" s="53">
        <v>0.41564390000000001</v>
      </c>
      <c r="BJ1223" s="53">
        <v>0.42974616999999998</v>
      </c>
      <c r="BK1223" s="53">
        <v>0.30768219000000002</v>
      </c>
      <c r="BL1223" s="53">
        <v>0.2240279</v>
      </c>
      <c r="BM1223" s="53">
        <v>0.26723943</v>
      </c>
      <c r="BN1223" s="53">
        <v>0.41249574</v>
      </c>
      <c r="BO1223" s="53">
        <v>0.28456000999999997</v>
      </c>
      <c r="BP1223" s="53">
        <v>0.16845039000000001</v>
      </c>
      <c r="BQ1223" s="53">
        <v>0.19792410999999999</v>
      </c>
      <c r="BR1223" s="53">
        <v>0.1177356</v>
      </c>
      <c r="BS1223" s="53">
        <v>9.4437530000000006E-2</v>
      </c>
      <c r="BT1223" s="53">
        <v>6.5603800000000002E-3</v>
      </c>
      <c r="BU1223" s="53">
        <v>-0.11521866</v>
      </c>
      <c r="BV1223" s="53">
        <v>-0.13710785</v>
      </c>
      <c r="BW1223" s="53">
        <v>0.22426267999999999</v>
      </c>
      <c r="BX1223" s="53">
        <v>0.35533675999999997</v>
      </c>
      <c r="BY1223" s="53">
        <v>6.8642670000000003E-2</v>
      </c>
      <c r="BZ1223" s="53">
        <v>0.41751962999999997</v>
      </c>
      <c r="CA1223" s="53">
        <v>0.36731428999999999</v>
      </c>
      <c r="CB1223" s="53">
        <v>0.35261115999999998</v>
      </c>
      <c r="CC1223" s="53">
        <v>1.1042327000000001</v>
      </c>
      <c r="CD1223" s="53">
        <v>0.97548807000000004</v>
      </c>
      <c r="CE1223" s="53">
        <v>0.91403477</v>
      </c>
      <c r="CF1223" s="53">
        <v>0.78572461999999998</v>
      </c>
      <c r="CG1223" s="53">
        <v>1.0376268</v>
      </c>
      <c r="CH1223" s="53">
        <v>1.0242053</v>
      </c>
      <c r="CI1223" s="53">
        <v>0.91857219999999995</v>
      </c>
      <c r="CJ1223" s="53">
        <v>0.84602184000000002</v>
      </c>
      <c r="CK1223" s="53">
        <v>0.90653866000000005</v>
      </c>
      <c r="CL1223" s="53">
        <v>1.0541742999999999</v>
      </c>
      <c r="CM1223" s="53">
        <v>0.93325687999999996</v>
      </c>
      <c r="CN1223" s="53">
        <v>0.82605938999999995</v>
      </c>
      <c r="CO1223" s="53">
        <v>0.89249144000000002</v>
      </c>
      <c r="CP1223" s="53">
        <v>0.81822855000000005</v>
      </c>
      <c r="CQ1223" s="53">
        <v>0.77378221999999997</v>
      </c>
      <c r="CR1223" s="53">
        <v>0.67553432999999996</v>
      </c>
      <c r="CS1223" s="53">
        <v>0.52371509000000005</v>
      </c>
      <c r="CT1223" s="53">
        <v>0.52432142999999998</v>
      </c>
      <c r="CU1223" s="53">
        <v>0.84537370999999994</v>
      </c>
      <c r="CV1223" s="53">
        <v>0.97617244000000003</v>
      </c>
      <c r="CW1223" s="53">
        <v>0.68748578999999999</v>
      </c>
      <c r="CX1223" s="53">
        <v>1.1085541999999999</v>
      </c>
      <c r="CY1223" s="53">
        <v>1.0706595000000001</v>
      </c>
      <c r="CZ1223" s="53">
        <v>1.0075486</v>
      </c>
      <c r="DA1223" s="53">
        <v>1.7255369</v>
      </c>
      <c r="DB1223" s="53">
        <v>1.6037942999999999</v>
      </c>
      <c r="DC1223" s="53">
        <v>1.5102443000000001</v>
      </c>
      <c r="DD1223" s="53">
        <v>1.3719724</v>
      </c>
      <c r="DE1223" s="53">
        <v>1.6596096</v>
      </c>
      <c r="DF1223" s="53">
        <v>1.6186640000000001</v>
      </c>
      <c r="DG1223" s="53">
        <v>1.5294622</v>
      </c>
      <c r="DH1223" s="53">
        <v>1.4680158000000001</v>
      </c>
      <c r="DI1223" s="53">
        <v>1.545838</v>
      </c>
      <c r="DJ1223" s="53">
        <v>1.6958530000000001</v>
      </c>
      <c r="DK1223" s="53">
        <v>1.5819536000000001</v>
      </c>
      <c r="DL1223" s="53">
        <v>1.4836684</v>
      </c>
      <c r="DM1223" s="53">
        <v>1.5870587</v>
      </c>
      <c r="DN1223" s="53">
        <v>1.5187211</v>
      </c>
      <c r="DO1223" s="53">
        <v>1.4531270000000001</v>
      </c>
      <c r="DP1223" s="53">
        <v>1.344509</v>
      </c>
      <c r="DQ1223" s="53">
        <v>1.1626489</v>
      </c>
      <c r="DR1223" s="53">
        <v>1.1857507</v>
      </c>
      <c r="DS1223" s="53">
        <v>1.466485</v>
      </c>
      <c r="DT1223" s="53">
        <v>1.5970082000000001</v>
      </c>
      <c r="DU1223" s="53">
        <v>1.3063292</v>
      </c>
      <c r="DV1223" s="53">
        <v>1.7995886999999999</v>
      </c>
      <c r="DW1223" s="53">
        <v>1.7740047000000001</v>
      </c>
      <c r="DX1223" s="53">
        <v>1.6624855999999999</v>
      </c>
      <c r="DY1223" s="53">
        <v>2.6226020000000001</v>
      </c>
      <c r="DZ1223" s="53">
        <v>2.5109683</v>
      </c>
      <c r="EA1223" s="53">
        <v>2.3710765999999999</v>
      </c>
      <c r="EB1223" s="53">
        <v>2.2184211999999999</v>
      </c>
      <c r="EC1223" s="53">
        <v>2.5576538000000002</v>
      </c>
      <c r="ED1223" s="53">
        <v>2.4769682999999998</v>
      </c>
      <c r="EE1223" s="53">
        <v>2.4114897000000002</v>
      </c>
      <c r="EF1223" s="53">
        <v>2.3660760000000001</v>
      </c>
      <c r="EG1223" s="53">
        <v>2.4688842000000002</v>
      </c>
      <c r="EH1223" s="53">
        <v>2.6223355000000002</v>
      </c>
      <c r="EI1223" s="53">
        <v>2.5185683999999999</v>
      </c>
      <c r="EJ1223" s="53">
        <v>2.4331513999999999</v>
      </c>
      <c r="EK1223" s="53">
        <v>2.5899035000000001</v>
      </c>
      <c r="EL1223" s="53">
        <v>2.5301217</v>
      </c>
      <c r="EM1223" s="53">
        <v>2.4339930000000001</v>
      </c>
      <c r="EN1223" s="53">
        <v>2.3104015000000002</v>
      </c>
      <c r="EO1223" s="53">
        <v>2.0851679999999999</v>
      </c>
      <c r="EP1223" s="53">
        <v>2.1407497000000002</v>
      </c>
      <c r="EQ1223" s="53">
        <v>2.3632702999999999</v>
      </c>
      <c r="ER1223" s="53">
        <v>2.4933969</v>
      </c>
      <c r="ES1223" s="53">
        <v>2.1998408</v>
      </c>
      <c r="ET1223" s="53">
        <v>2.7973327000000001</v>
      </c>
      <c r="EU1223" s="53">
        <v>2.7895232000000001</v>
      </c>
      <c r="EV1223" s="53">
        <v>2.6081108</v>
      </c>
      <c r="EW1223" s="53">
        <v>65.171539999999993</v>
      </c>
      <c r="EX1223" s="53">
        <v>64.06174</v>
      </c>
      <c r="EY1223" s="53">
        <v>63.087350000000001</v>
      </c>
      <c r="EZ1223" s="53">
        <v>62.480269999999997</v>
      </c>
      <c r="FA1223" s="53">
        <v>61.830530000000003</v>
      </c>
      <c r="FB1223" s="53">
        <v>61.024659999999997</v>
      </c>
      <c r="FC1223" s="53">
        <v>60.2468</v>
      </c>
      <c r="FD1223" s="53">
        <v>60.95767</v>
      </c>
      <c r="FE1223" s="53">
        <v>63.961399999999998</v>
      </c>
      <c r="FF1223" s="53">
        <v>67.633899999999997</v>
      </c>
      <c r="FG1223" s="53">
        <v>71.450850000000003</v>
      </c>
      <c r="FH1223" s="53">
        <v>75.145840000000007</v>
      </c>
      <c r="FI1223" s="53">
        <v>78.309690000000003</v>
      </c>
      <c r="FJ1223" s="53">
        <v>80.844840000000005</v>
      </c>
      <c r="FK1223" s="53">
        <v>82.405150000000006</v>
      </c>
      <c r="FL1223" s="53">
        <v>82.832459999999998</v>
      </c>
      <c r="FM1223" s="53">
        <v>82.376649999999998</v>
      </c>
      <c r="FN1223" s="53">
        <v>80.869399999999999</v>
      </c>
      <c r="FO1223" s="53">
        <v>78.161370000000005</v>
      </c>
      <c r="FP1223" s="53">
        <v>74.66395</v>
      </c>
      <c r="FQ1223" s="53">
        <v>72.164280000000005</v>
      </c>
      <c r="FR1223" s="53">
        <v>70.253829999999994</v>
      </c>
      <c r="FS1223" s="53">
        <v>68.581339999999997</v>
      </c>
      <c r="FT1223" s="53">
        <v>67.154049999999998</v>
      </c>
      <c r="FU1223" s="53">
        <v>3079.1669999999999</v>
      </c>
      <c r="FV1223" s="53">
        <v>122358</v>
      </c>
      <c r="FW1223" s="53">
        <v>305.19920000000002</v>
      </c>
      <c r="FX1223" s="53">
        <v>1</v>
      </c>
    </row>
    <row r="1224" spans="1:180" x14ac:dyDescent="0.3">
      <c r="A1224" t="s">
        <v>174</v>
      </c>
      <c r="B1224" t="s">
        <v>221</v>
      </c>
      <c r="C1224" t="s">
        <v>0</v>
      </c>
      <c r="D1224" t="s">
        <v>248</v>
      </c>
      <c r="E1224" t="s">
        <v>187</v>
      </c>
      <c r="F1224" t="s">
        <v>241</v>
      </c>
      <c r="G1224" t="s">
        <v>243</v>
      </c>
      <c r="H1224" s="53">
        <v>533</v>
      </c>
      <c r="I1224" s="53">
        <v>16.023994999999999</v>
      </c>
      <c r="J1224" s="53">
        <v>15.350021999999999</v>
      </c>
      <c r="K1224" s="53">
        <v>14.843602000000001</v>
      </c>
      <c r="L1224" s="53">
        <v>14.574373</v>
      </c>
      <c r="M1224" s="53">
        <v>15.407458</v>
      </c>
      <c r="N1224" s="53">
        <v>16.132118999999999</v>
      </c>
      <c r="O1224" s="53">
        <v>16.592770000000002</v>
      </c>
      <c r="P1224" s="53">
        <v>17.470220999999999</v>
      </c>
      <c r="Q1224" s="53">
        <v>18.362601999999999</v>
      </c>
      <c r="R1224" s="53">
        <v>19.315078</v>
      </c>
      <c r="S1224" s="53">
        <v>20.251771999999999</v>
      </c>
      <c r="T1224" s="53">
        <v>20.830508999999999</v>
      </c>
      <c r="U1224" s="53">
        <v>21.403057</v>
      </c>
      <c r="V1224" s="53">
        <v>21.852184999999999</v>
      </c>
      <c r="W1224" s="53">
        <v>22.175529000000001</v>
      </c>
      <c r="X1224" s="53">
        <v>22.312488999999999</v>
      </c>
      <c r="Y1224" s="53">
        <v>22.252013999999999</v>
      </c>
      <c r="Z1224" s="53">
        <v>22.204823000000001</v>
      </c>
      <c r="AA1224" s="53">
        <v>21.696287000000002</v>
      </c>
      <c r="AB1224" s="53">
        <v>21.234102</v>
      </c>
      <c r="AC1224" s="53">
        <v>20.899947999999998</v>
      </c>
      <c r="AD1224" s="53">
        <v>20.083680000000001</v>
      </c>
      <c r="AE1224" s="53">
        <v>18.225722000000001</v>
      </c>
      <c r="AF1224" s="53">
        <v>16.568161</v>
      </c>
      <c r="AG1224" s="53">
        <v>-1.1653373</v>
      </c>
      <c r="AH1224" s="53">
        <v>-1.1782381</v>
      </c>
      <c r="AI1224" s="53">
        <v>-1.2583416000000001</v>
      </c>
      <c r="AJ1224" s="53">
        <v>-1.3093326000000001</v>
      </c>
      <c r="AK1224" s="53">
        <v>-1.076603</v>
      </c>
      <c r="AL1224" s="53">
        <v>-0.62222739999999999</v>
      </c>
      <c r="AM1224" s="53">
        <v>-0.63413195</v>
      </c>
      <c r="AN1224" s="53">
        <v>-0.86427176000000006</v>
      </c>
      <c r="AO1224" s="53">
        <v>-1.120511</v>
      </c>
      <c r="AP1224" s="53">
        <v>-1.2418792999999999</v>
      </c>
      <c r="AQ1224" s="53">
        <v>-1.2698564999999999</v>
      </c>
      <c r="AR1224" s="53">
        <v>-1.4229688</v>
      </c>
      <c r="AS1224" s="53">
        <v>-1.4964299999999999</v>
      </c>
      <c r="AT1224" s="53">
        <v>-1.6031983999999999</v>
      </c>
      <c r="AU1224" s="53">
        <v>-1.5642809</v>
      </c>
      <c r="AV1224" s="53">
        <v>-1.5914820000000001</v>
      </c>
      <c r="AW1224" s="53">
        <v>-1.6423148000000001</v>
      </c>
      <c r="AX1224" s="53">
        <v>-1.5303102</v>
      </c>
      <c r="AY1224" s="53">
        <v>-1.5430782000000001</v>
      </c>
      <c r="AZ1224" s="53">
        <v>-1.481886</v>
      </c>
      <c r="BA1224" s="53">
        <v>-1.4845425000000001</v>
      </c>
      <c r="BB1224" s="53">
        <v>-1.3233159000000001</v>
      </c>
      <c r="BC1224" s="53">
        <v>-1.4048851</v>
      </c>
      <c r="BD1224" s="53">
        <v>-1.4253779</v>
      </c>
      <c r="BE1224" s="53">
        <v>-0.57950475999999995</v>
      </c>
      <c r="BF1224" s="53">
        <v>-0.57058343</v>
      </c>
      <c r="BG1224" s="53">
        <v>-0.63197490000000001</v>
      </c>
      <c r="BH1224" s="53">
        <v>-0.67521025999999995</v>
      </c>
      <c r="BI1224" s="53">
        <v>-0.33563388</v>
      </c>
      <c r="BJ1224" s="53">
        <v>-2.549765E-2</v>
      </c>
      <c r="BK1224" s="53">
        <v>3.3692000000000001E-3</v>
      </c>
      <c r="BL1224" s="53">
        <v>-0.18412869000000001</v>
      </c>
      <c r="BM1224" s="53">
        <v>-0.51350702000000004</v>
      </c>
      <c r="BN1224" s="53">
        <v>-0.59994692999999999</v>
      </c>
      <c r="BO1224" s="53">
        <v>-0.61732485999999998</v>
      </c>
      <c r="BP1224" s="53">
        <v>-0.76155307000000005</v>
      </c>
      <c r="BQ1224" s="53">
        <v>-0.78909636999999999</v>
      </c>
      <c r="BR1224" s="53">
        <v>-0.82431114999999999</v>
      </c>
      <c r="BS1224" s="53">
        <v>-0.77725471000000002</v>
      </c>
      <c r="BT1224" s="53">
        <v>-0.76512630000000004</v>
      </c>
      <c r="BU1224" s="53">
        <v>-0.79973718999999999</v>
      </c>
      <c r="BV1224" s="53">
        <v>-0.65693741999999999</v>
      </c>
      <c r="BW1224" s="53">
        <v>-0.68758545999999998</v>
      </c>
      <c r="BX1224" s="53">
        <v>-0.56789018000000002</v>
      </c>
      <c r="BY1224" s="53">
        <v>-0.46341914000000001</v>
      </c>
      <c r="BZ1224" s="53">
        <v>-0.38986605000000002</v>
      </c>
      <c r="CA1224" s="53">
        <v>-0.57485328999999996</v>
      </c>
      <c r="CB1224" s="53">
        <v>-0.75927982000000005</v>
      </c>
      <c r="CC1224" s="53">
        <v>-0.17375868999999999</v>
      </c>
      <c r="CD1224" s="53">
        <v>-0.14972395999999999</v>
      </c>
      <c r="CE1224" s="53">
        <v>-0.19815548999999999</v>
      </c>
      <c r="CF1224" s="53">
        <v>-0.23601912</v>
      </c>
      <c r="CG1224" s="53">
        <v>0.1775592</v>
      </c>
      <c r="CH1224" s="53">
        <v>0.38779555999999998</v>
      </c>
      <c r="CI1224" s="53">
        <v>0.44490069999999998</v>
      </c>
      <c r="CJ1224" s="53">
        <v>0.28693628999999998</v>
      </c>
      <c r="CK1224" s="53">
        <v>-9.3098040000000007E-2</v>
      </c>
      <c r="CL1224" s="53">
        <v>-0.15534658000000001</v>
      </c>
      <c r="CM1224" s="53">
        <v>-0.16538349999999999</v>
      </c>
      <c r="CN1224" s="53">
        <v>-0.30345891000000003</v>
      </c>
      <c r="CO1224" s="53">
        <v>-0.29919901999999998</v>
      </c>
      <c r="CP1224" s="53">
        <v>-0.28485582999999998</v>
      </c>
      <c r="CQ1224" s="53">
        <v>-0.23216265</v>
      </c>
      <c r="CR1224" s="53">
        <v>-0.19279457</v>
      </c>
      <c r="CS1224" s="53">
        <v>-0.216171</v>
      </c>
      <c r="CT1224" s="53">
        <v>-5.2042390000000001E-2</v>
      </c>
      <c r="CU1224" s="53">
        <v>-9.5073930000000001E-2</v>
      </c>
      <c r="CV1224" s="53">
        <v>6.5140809999999993E-2</v>
      </c>
      <c r="CW1224" s="53">
        <v>0.24380763</v>
      </c>
      <c r="CX1224" s="53">
        <v>0.25663821999999997</v>
      </c>
      <c r="CY1224" s="53">
        <v>2.3770000000000001E-5</v>
      </c>
      <c r="CZ1224" s="53">
        <v>-0.29794236000000002</v>
      </c>
      <c r="DA1224" s="53">
        <v>0.23198717999999999</v>
      </c>
      <c r="DB1224" s="53">
        <v>0.27113566</v>
      </c>
      <c r="DC1224" s="53">
        <v>0.23566403</v>
      </c>
      <c r="DD1224" s="53">
        <v>0.20317198</v>
      </c>
      <c r="DE1224" s="53">
        <v>0.69075253999999997</v>
      </c>
      <c r="DF1224" s="53">
        <v>0.80108886999999995</v>
      </c>
      <c r="DG1224" s="53">
        <v>0.88643229999999995</v>
      </c>
      <c r="DH1224" s="53">
        <v>0.75800115000000001</v>
      </c>
      <c r="DI1224" s="53">
        <v>0.32731093</v>
      </c>
      <c r="DJ1224" s="53">
        <v>0.28925377000000002</v>
      </c>
      <c r="DK1224" s="53">
        <v>0.28655791000000003</v>
      </c>
      <c r="DL1224" s="53">
        <v>0.15463551</v>
      </c>
      <c r="DM1224" s="53">
        <v>0.19069817999999999</v>
      </c>
      <c r="DN1224" s="53">
        <v>0.25459923000000001</v>
      </c>
      <c r="DO1224" s="53">
        <v>0.31292942000000001</v>
      </c>
      <c r="DP1224" s="53">
        <v>0.37953688000000002</v>
      </c>
      <c r="DQ1224" s="53">
        <v>0.36739540999999998</v>
      </c>
      <c r="DR1224" s="53">
        <v>0.55285264999999995</v>
      </c>
      <c r="DS1224" s="53">
        <v>0.49743776000000001</v>
      </c>
      <c r="DT1224" s="53">
        <v>0.69817189999999996</v>
      </c>
      <c r="DU1224" s="53">
        <v>0.95103402999999997</v>
      </c>
      <c r="DV1224" s="53">
        <v>0.90314238000000002</v>
      </c>
      <c r="DW1224" s="53">
        <v>0.57490125999999997</v>
      </c>
      <c r="DX1224" s="53">
        <v>0.16339503999999999</v>
      </c>
      <c r="DY1224" s="53">
        <v>0.81781974999999996</v>
      </c>
      <c r="DZ1224" s="53">
        <v>0.87879015000000005</v>
      </c>
      <c r="EA1224" s="53">
        <v>0.86203048999999998</v>
      </c>
      <c r="EB1224" s="53">
        <v>0.83729396</v>
      </c>
      <c r="EC1224" s="53">
        <v>1.4317217</v>
      </c>
      <c r="ED1224" s="53">
        <v>1.3978185999999999</v>
      </c>
      <c r="EE1224" s="53">
        <v>1.5239332999999999</v>
      </c>
      <c r="EF1224" s="53">
        <v>1.4381443</v>
      </c>
      <c r="EG1224" s="53">
        <v>0.93431489000000001</v>
      </c>
      <c r="EH1224" s="53">
        <v>0.93118617999999997</v>
      </c>
      <c r="EI1224" s="53">
        <v>0.93908950000000002</v>
      </c>
      <c r="EJ1224" s="53">
        <v>0.81605125000000001</v>
      </c>
      <c r="EK1224" s="53">
        <v>0.89803197999999995</v>
      </c>
      <c r="EL1224" s="53">
        <v>1.0334865</v>
      </c>
      <c r="EM1224" s="53">
        <v>1.0999558</v>
      </c>
      <c r="EN1224" s="53">
        <v>1.2058928</v>
      </c>
      <c r="EO1224" s="53">
        <v>1.2099724000000001</v>
      </c>
      <c r="EP1224" s="53">
        <v>1.4262254000000001</v>
      </c>
      <c r="EQ1224" s="53">
        <v>1.3529304</v>
      </c>
      <c r="ER1224" s="53">
        <v>1.6121677999999999</v>
      </c>
      <c r="ES1224" s="53">
        <v>1.9721576000000001</v>
      </c>
      <c r="ET1224" s="53">
        <v>1.8365921999999999</v>
      </c>
      <c r="EU1224" s="53">
        <v>1.4049326</v>
      </c>
      <c r="EV1224" s="53">
        <v>0.82949298000000005</v>
      </c>
      <c r="EW1224" s="53">
        <v>66.925399999999996</v>
      </c>
      <c r="EX1224" s="53">
        <v>65.739199999999997</v>
      </c>
      <c r="EY1224" s="53">
        <v>64.777699999999996</v>
      </c>
      <c r="EZ1224" s="53">
        <v>64.122079999999997</v>
      </c>
      <c r="FA1224" s="53">
        <v>63.34301</v>
      </c>
      <c r="FB1224" s="53">
        <v>62.697189999999999</v>
      </c>
      <c r="FC1224" s="53">
        <v>62.958629999999999</v>
      </c>
      <c r="FD1224" s="53">
        <v>65.08981</v>
      </c>
      <c r="FE1224" s="53">
        <v>68.274799999999999</v>
      </c>
      <c r="FF1224" s="53">
        <v>71.603099999999998</v>
      </c>
      <c r="FG1224" s="53">
        <v>74.851089999999999</v>
      </c>
      <c r="FH1224" s="53">
        <v>77.857569999999996</v>
      </c>
      <c r="FI1224" s="53">
        <v>80.378299999999996</v>
      </c>
      <c r="FJ1224" s="53">
        <v>82.327780000000004</v>
      </c>
      <c r="FK1224" s="53">
        <v>83.623350000000002</v>
      </c>
      <c r="FL1224" s="53">
        <v>84.148179999999996</v>
      </c>
      <c r="FM1224" s="53">
        <v>83.956580000000002</v>
      </c>
      <c r="FN1224" s="53">
        <v>82.957750000000004</v>
      </c>
      <c r="FO1224" s="53">
        <v>81.000159999999994</v>
      </c>
      <c r="FP1224" s="53">
        <v>78.346950000000007</v>
      </c>
      <c r="FQ1224" s="53">
        <v>74.755740000000003</v>
      </c>
      <c r="FR1224" s="53">
        <v>71.697519999999997</v>
      </c>
      <c r="FS1224" s="53">
        <v>69.528660000000002</v>
      </c>
      <c r="FT1224" s="53">
        <v>67.881159999999994</v>
      </c>
      <c r="FU1224" s="53">
        <v>3080</v>
      </c>
      <c r="FV1224" s="53">
        <v>123094</v>
      </c>
      <c r="FW1224" s="53">
        <v>174.6328</v>
      </c>
      <c r="FX1224" s="53">
        <v>1</v>
      </c>
    </row>
    <row r="1225" spans="1:180" x14ac:dyDescent="0.3">
      <c r="A1225" t="s">
        <v>174</v>
      </c>
      <c r="B1225" t="s">
        <v>221</v>
      </c>
      <c r="C1225" t="s">
        <v>0</v>
      </c>
      <c r="D1225" t="s">
        <v>227</v>
      </c>
      <c r="E1225" t="s">
        <v>187</v>
      </c>
      <c r="F1225" t="s">
        <v>241</v>
      </c>
      <c r="G1225" t="s">
        <v>243</v>
      </c>
      <c r="H1225" s="53">
        <v>533</v>
      </c>
      <c r="I1225" s="53">
        <v>15.589551999999999</v>
      </c>
      <c r="J1225" s="53">
        <v>14.980013</v>
      </c>
      <c r="K1225" s="53">
        <v>14.654942</v>
      </c>
      <c r="L1225" s="53">
        <v>14.537324</v>
      </c>
      <c r="M1225" s="53">
        <v>15.362584</v>
      </c>
      <c r="N1225" s="53">
        <v>16.225111999999999</v>
      </c>
      <c r="O1225" s="53">
        <v>16.796562000000002</v>
      </c>
      <c r="P1225" s="53">
        <v>18.003871</v>
      </c>
      <c r="Q1225" s="53">
        <v>18.906580999999999</v>
      </c>
      <c r="R1225" s="53">
        <v>19.874936000000002</v>
      </c>
      <c r="S1225" s="53">
        <v>20.703426</v>
      </c>
      <c r="T1225" s="53">
        <v>21.178297000000001</v>
      </c>
      <c r="U1225" s="53">
        <v>21.723129</v>
      </c>
      <c r="V1225" s="53">
        <v>22.107129</v>
      </c>
      <c r="W1225" s="53">
        <v>22.57901</v>
      </c>
      <c r="X1225" s="53">
        <v>22.586583999999998</v>
      </c>
      <c r="Y1225" s="53">
        <v>22.576253999999999</v>
      </c>
      <c r="Z1225" s="53">
        <v>22.472761999999999</v>
      </c>
      <c r="AA1225" s="53">
        <v>21.912306999999998</v>
      </c>
      <c r="AB1225" s="53">
        <v>21.463228000000001</v>
      </c>
      <c r="AC1225" s="53">
        <v>21.302235</v>
      </c>
      <c r="AD1225" s="53">
        <v>20.494063000000001</v>
      </c>
      <c r="AE1225" s="53">
        <v>18.577987</v>
      </c>
      <c r="AF1225" s="53">
        <v>16.848662999999998</v>
      </c>
      <c r="AG1225" s="53">
        <v>-1.1329848</v>
      </c>
      <c r="AH1225" s="53">
        <v>-1.2236347000000001</v>
      </c>
      <c r="AI1225" s="53">
        <v>-1.1942600999999999</v>
      </c>
      <c r="AJ1225" s="53">
        <v>-1.2226706000000001</v>
      </c>
      <c r="AK1225" s="53">
        <v>-1.1167043000000001</v>
      </c>
      <c r="AL1225" s="53">
        <v>-0.82783320999999999</v>
      </c>
      <c r="AM1225" s="53">
        <v>-1.0204801999999999</v>
      </c>
      <c r="AN1225" s="53">
        <v>-1.1630673</v>
      </c>
      <c r="AO1225" s="53">
        <v>-1.5871519000000001</v>
      </c>
      <c r="AP1225" s="53">
        <v>-1.5497034000000001</v>
      </c>
      <c r="AQ1225" s="53">
        <v>-1.6164494</v>
      </c>
      <c r="AR1225" s="53">
        <v>-1.9114659000000001</v>
      </c>
      <c r="AS1225" s="53">
        <v>-1.8801815</v>
      </c>
      <c r="AT1225" s="53">
        <v>-2.0126596999999999</v>
      </c>
      <c r="AU1225" s="53">
        <v>-1.7609675</v>
      </c>
      <c r="AV1225" s="53">
        <v>-1.8932484999999999</v>
      </c>
      <c r="AW1225" s="53">
        <v>-1.8260745</v>
      </c>
      <c r="AX1225" s="53">
        <v>-1.5986834000000001</v>
      </c>
      <c r="AY1225" s="53">
        <v>-1.5917532999999999</v>
      </c>
      <c r="AZ1225" s="53">
        <v>-1.4181254000000001</v>
      </c>
      <c r="BA1225" s="53">
        <v>-1.1815047999999999</v>
      </c>
      <c r="BB1225" s="53">
        <v>-0.86613245999999999</v>
      </c>
      <c r="BC1225" s="53">
        <v>-0.88329453000000002</v>
      </c>
      <c r="BD1225" s="53">
        <v>-0.98393452000000003</v>
      </c>
      <c r="BE1225" s="53">
        <v>-0.51783007999999997</v>
      </c>
      <c r="BF1225" s="53">
        <v>-0.5548594</v>
      </c>
      <c r="BG1225" s="53">
        <v>-0.55470003000000001</v>
      </c>
      <c r="BH1225" s="53">
        <v>-0.58295596000000005</v>
      </c>
      <c r="BI1225" s="53">
        <v>-0.41097423</v>
      </c>
      <c r="BJ1225" s="53">
        <v>-0.26156223000000001</v>
      </c>
      <c r="BK1225" s="53">
        <v>-0.40191014000000003</v>
      </c>
      <c r="BL1225" s="53">
        <v>-0.48623590999999999</v>
      </c>
      <c r="BM1225" s="53">
        <v>-0.89617553999999999</v>
      </c>
      <c r="BN1225" s="53">
        <v>-0.87780142999999999</v>
      </c>
      <c r="BO1225" s="53">
        <v>-0.90828156999999998</v>
      </c>
      <c r="BP1225" s="53">
        <v>-1.1593395</v>
      </c>
      <c r="BQ1225" s="53">
        <v>-1.1294233</v>
      </c>
      <c r="BR1225" s="53">
        <v>-1.2008574999999999</v>
      </c>
      <c r="BS1225" s="53">
        <v>-0.95977044</v>
      </c>
      <c r="BT1225" s="53">
        <v>-1.0504487</v>
      </c>
      <c r="BU1225" s="53">
        <v>-0.96419593000000003</v>
      </c>
      <c r="BV1225" s="53">
        <v>-0.74281279</v>
      </c>
      <c r="BW1225" s="53">
        <v>-0.72485761000000004</v>
      </c>
      <c r="BX1225" s="53">
        <v>-0.53197755000000002</v>
      </c>
      <c r="BY1225" s="53">
        <v>-0.23054915000000001</v>
      </c>
      <c r="BZ1225" s="53">
        <v>4.2881999999999998E-3</v>
      </c>
      <c r="CA1225" s="53">
        <v>-0.11625007</v>
      </c>
      <c r="CB1225" s="53">
        <v>-0.32326727</v>
      </c>
      <c r="CC1225" s="53">
        <v>-9.1775770000000007E-2</v>
      </c>
      <c r="CD1225" s="53">
        <v>-9.166763E-2</v>
      </c>
      <c r="CE1225" s="53">
        <v>-0.11174307999999999</v>
      </c>
      <c r="CF1225" s="53">
        <v>-0.13989155</v>
      </c>
      <c r="CG1225" s="53">
        <v>7.7812080000000006E-2</v>
      </c>
      <c r="CH1225" s="53">
        <v>0.13063537</v>
      </c>
      <c r="CI1225" s="53">
        <v>2.650955E-2</v>
      </c>
      <c r="CJ1225" s="53">
        <v>-1.7464650000000002E-2</v>
      </c>
      <c r="CK1225" s="53">
        <v>-0.41760763000000001</v>
      </c>
      <c r="CL1225" s="53">
        <v>-0.41244408999999999</v>
      </c>
      <c r="CM1225" s="53">
        <v>-0.41780633</v>
      </c>
      <c r="CN1225" s="53">
        <v>-0.63841886999999997</v>
      </c>
      <c r="CO1225" s="53">
        <v>-0.60945031999999999</v>
      </c>
      <c r="CP1225" s="53">
        <v>-0.63860596000000003</v>
      </c>
      <c r="CQ1225" s="53">
        <v>-0.40486387000000001</v>
      </c>
      <c r="CR1225" s="53">
        <v>-0.46672801000000003</v>
      </c>
      <c r="CS1225" s="53">
        <v>-0.36726113999999999</v>
      </c>
      <c r="CT1225" s="53">
        <v>-0.15003912999999999</v>
      </c>
      <c r="CU1225" s="53">
        <v>-0.1244483</v>
      </c>
      <c r="CV1225" s="53">
        <v>8.1765770000000002E-2</v>
      </c>
      <c r="CW1225" s="53">
        <v>0.42807991000000001</v>
      </c>
      <c r="CX1225" s="53">
        <v>0.60713870000000003</v>
      </c>
      <c r="CY1225" s="53">
        <v>0.41500259</v>
      </c>
      <c r="CZ1225" s="53">
        <v>0.13430886</v>
      </c>
      <c r="DA1225" s="53">
        <v>0.33427850999999997</v>
      </c>
      <c r="DB1225" s="53">
        <v>0.37152403000000001</v>
      </c>
      <c r="DC1225" s="53">
        <v>0.33121403999999999</v>
      </c>
      <c r="DD1225" s="53">
        <v>0.30317284999999999</v>
      </c>
      <c r="DE1225" s="53">
        <v>0.56659819</v>
      </c>
      <c r="DF1225" s="53">
        <v>0.52283303000000003</v>
      </c>
      <c r="DG1225" s="53">
        <v>0.45492925000000001</v>
      </c>
      <c r="DH1225" s="53">
        <v>0.45130666000000003</v>
      </c>
      <c r="DI1225" s="53">
        <v>6.096033E-2</v>
      </c>
      <c r="DJ1225" s="53">
        <v>5.2913309999999998E-2</v>
      </c>
      <c r="DK1225" s="53">
        <v>7.2668629999999998E-2</v>
      </c>
      <c r="DL1225" s="53">
        <v>-0.11749846</v>
      </c>
      <c r="DM1225" s="53">
        <v>-8.9477429999999997E-2</v>
      </c>
      <c r="DN1225" s="53">
        <v>-7.6354439999999996E-2</v>
      </c>
      <c r="DO1225" s="53">
        <v>0.1500427</v>
      </c>
      <c r="DP1225" s="53">
        <v>0.11699254000000001</v>
      </c>
      <c r="DQ1225" s="53">
        <v>0.22967343000000001</v>
      </c>
      <c r="DR1225" s="53">
        <v>0.44273425999999999</v>
      </c>
      <c r="DS1225" s="53">
        <v>0.47596115999999999</v>
      </c>
      <c r="DT1225" s="53">
        <v>0.69550902999999997</v>
      </c>
      <c r="DU1225" s="53">
        <v>1.0867085999999999</v>
      </c>
      <c r="DV1225" s="53">
        <v>1.2099894</v>
      </c>
      <c r="DW1225" s="53">
        <v>0.94625515000000004</v>
      </c>
      <c r="DX1225" s="53">
        <v>0.59188476999999995</v>
      </c>
      <c r="DY1225" s="53">
        <v>0.94943343999999996</v>
      </c>
      <c r="DZ1225" s="53">
        <v>1.0402993</v>
      </c>
      <c r="EA1225" s="53">
        <v>0.97077369000000002</v>
      </c>
      <c r="EB1225" s="53">
        <v>0.94288766000000002</v>
      </c>
      <c r="EC1225" s="53">
        <v>1.2723279999999999</v>
      </c>
      <c r="ED1225" s="53">
        <v>1.0891040000000001</v>
      </c>
      <c r="EE1225" s="53">
        <v>1.0734992999999999</v>
      </c>
      <c r="EF1225" s="53">
        <v>1.1281376999999999</v>
      </c>
      <c r="EG1225" s="53">
        <v>0.75193668000000002</v>
      </c>
      <c r="EH1225" s="53">
        <v>0.72481551</v>
      </c>
      <c r="EI1225" s="53">
        <v>0.78083647</v>
      </c>
      <c r="EJ1225" s="53">
        <v>0.63462817999999999</v>
      </c>
      <c r="EK1225" s="53">
        <v>0.66128083999999998</v>
      </c>
      <c r="EL1225" s="53">
        <v>0.73544726000000005</v>
      </c>
      <c r="EM1225" s="53">
        <v>0.95123977000000004</v>
      </c>
      <c r="EN1225" s="53">
        <v>0.95979228999999999</v>
      </c>
      <c r="EO1225" s="53">
        <v>1.0915520000000001</v>
      </c>
      <c r="EP1225" s="53">
        <v>1.2986049</v>
      </c>
      <c r="EQ1225" s="53">
        <v>1.3428567</v>
      </c>
      <c r="ER1225" s="53">
        <v>1.5816572</v>
      </c>
      <c r="ES1225" s="53">
        <v>2.0376648999999998</v>
      </c>
      <c r="ET1225" s="53">
        <v>2.0804103999999999</v>
      </c>
      <c r="EU1225" s="53">
        <v>1.7132997000000001</v>
      </c>
      <c r="EV1225" s="53">
        <v>1.2525520999999999</v>
      </c>
      <c r="EW1225" s="53">
        <v>64.975200000000001</v>
      </c>
      <c r="EX1225" s="53">
        <v>63.83663</v>
      </c>
      <c r="EY1225" s="53">
        <v>62.864719999999998</v>
      </c>
      <c r="EZ1225" s="53">
        <v>62.158999999999999</v>
      </c>
      <c r="FA1225" s="53">
        <v>61.460540000000002</v>
      </c>
      <c r="FB1225" s="53">
        <v>60.753430000000002</v>
      </c>
      <c r="FC1225" s="53">
        <v>61.094549999999998</v>
      </c>
      <c r="FD1225" s="53">
        <v>63.34066</v>
      </c>
      <c r="FE1225" s="53">
        <v>66.41113</v>
      </c>
      <c r="FF1225" s="53">
        <v>69.58717</v>
      </c>
      <c r="FG1225" s="53">
        <v>72.732839999999996</v>
      </c>
      <c r="FH1225" s="53">
        <v>75.661789999999996</v>
      </c>
      <c r="FI1225" s="53">
        <v>78.174139999999994</v>
      </c>
      <c r="FJ1225" s="53">
        <v>80.033429999999996</v>
      </c>
      <c r="FK1225" s="53">
        <v>81.23442</v>
      </c>
      <c r="FL1225" s="53">
        <v>81.785250000000005</v>
      </c>
      <c r="FM1225" s="53">
        <v>81.547579999999996</v>
      </c>
      <c r="FN1225" s="53">
        <v>80.628889999999998</v>
      </c>
      <c r="FO1225" s="53">
        <v>78.852289999999996</v>
      </c>
      <c r="FP1225" s="53">
        <v>76.291319999999999</v>
      </c>
      <c r="FQ1225" s="53">
        <v>72.765510000000006</v>
      </c>
      <c r="FR1225" s="53">
        <v>70.044579999999996</v>
      </c>
      <c r="FS1225" s="53">
        <v>68.053600000000003</v>
      </c>
      <c r="FT1225" s="53">
        <v>66.455920000000006</v>
      </c>
      <c r="FU1225" s="53">
        <v>3080</v>
      </c>
      <c r="FV1225" s="53">
        <v>123094</v>
      </c>
      <c r="FW1225" s="53">
        <v>174.6328</v>
      </c>
      <c r="FX1225" s="53">
        <v>1</v>
      </c>
    </row>
    <row r="1226" spans="1:180" x14ac:dyDescent="0.3">
      <c r="A1226" t="s">
        <v>174</v>
      </c>
      <c r="B1226" t="s">
        <v>221</v>
      </c>
      <c r="C1226" t="s">
        <v>0</v>
      </c>
      <c r="D1226" t="s">
        <v>248</v>
      </c>
      <c r="E1226" t="s">
        <v>188</v>
      </c>
      <c r="F1226" t="s">
        <v>229</v>
      </c>
      <c r="G1226" t="s">
        <v>243</v>
      </c>
      <c r="H1226" s="53">
        <v>307</v>
      </c>
      <c r="I1226" s="53">
        <v>8.9876585000000002</v>
      </c>
      <c r="J1226" s="53">
        <v>8.7538286999999997</v>
      </c>
      <c r="K1226" s="53">
        <v>8.5261329000000003</v>
      </c>
      <c r="L1226" s="53">
        <v>8.3977147999999993</v>
      </c>
      <c r="M1226" s="53">
        <v>8.7021452000000004</v>
      </c>
      <c r="N1226" s="53">
        <v>9.1014877999999992</v>
      </c>
      <c r="O1226" s="53">
        <v>9.2875083000000007</v>
      </c>
      <c r="P1226" s="53">
        <v>9.6833326</v>
      </c>
      <c r="Q1226" s="53">
        <v>10.374641</v>
      </c>
      <c r="R1226" s="53">
        <v>10.794338</v>
      </c>
      <c r="S1226" s="53">
        <v>11.385565</v>
      </c>
      <c r="T1226" s="53">
        <v>11.639557999999999</v>
      </c>
      <c r="U1226" s="53">
        <v>11.962691</v>
      </c>
      <c r="V1226" s="53">
        <v>12.121256000000001</v>
      </c>
      <c r="W1226" s="53">
        <v>12.183795</v>
      </c>
      <c r="X1226" s="53">
        <v>12.092414</v>
      </c>
      <c r="Y1226" s="53">
        <v>12.132879000000001</v>
      </c>
      <c r="Z1226" s="53">
        <v>12.039462</v>
      </c>
      <c r="AA1226" s="53">
        <v>11.811659000000001</v>
      </c>
      <c r="AB1226" s="53">
        <v>11.428611999999999</v>
      </c>
      <c r="AC1226" s="53">
        <v>11.198111000000001</v>
      </c>
      <c r="AD1226" s="53">
        <v>10.785406999999999</v>
      </c>
      <c r="AE1226" s="53">
        <v>10.011067000000001</v>
      </c>
      <c r="AF1226" s="53">
        <v>9.3508054999999999</v>
      </c>
      <c r="AG1226" s="53">
        <v>-0.61064326000000002</v>
      </c>
      <c r="AH1226" s="53">
        <v>-0.47918309999999997</v>
      </c>
      <c r="AI1226" s="53">
        <v>-0.48630673000000002</v>
      </c>
      <c r="AJ1226" s="53">
        <v>-0.52595515999999998</v>
      </c>
      <c r="AK1226" s="53">
        <v>-0.39321142999999997</v>
      </c>
      <c r="AL1226" s="53">
        <v>-0.29538987</v>
      </c>
      <c r="AM1226" s="53">
        <v>-0.38169892999999999</v>
      </c>
      <c r="AN1226" s="53">
        <v>-0.50400436000000004</v>
      </c>
      <c r="AO1226" s="53">
        <v>-0.49507986999999998</v>
      </c>
      <c r="AP1226" s="53">
        <v>-0.64826304000000001</v>
      </c>
      <c r="AQ1226" s="53">
        <v>-0.62458044999999995</v>
      </c>
      <c r="AR1226" s="53">
        <v>-0.79058700999999998</v>
      </c>
      <c r="AS1226" s="53">
        <v>-0.81327031999999999</v>
      </c>
      <c r="AT1226" s="53">
        <v>-0.91466228999999999</v>
      </c>
      <c r="AU1226" s="53">
        <v>-1.0367386999999999</v>
      </c>
      <c r="AV1226" s="53">
        <v>-1.2532046999999999</v>
      </c>
      <c r="AW1226" s="53">
        <v>-1.1166711</v>
      </c>
      <c r="AX1226" s="53">
        <v>-0.97006749999999997</v>
      </c>
      <c r="AY1226" s="53">
        <v>-0.84917366999999999</v>
      </c>
      <c r="AZ1226" s="53">
        <v>-0.79337241999999997</v>
      </c>
      <c r="BA1226" s="53">
        <v>-0.65259451000000002</v>
      </c>
      <c r="BB1226" s="53">
        <v>-0.60730647999999998</v>
      </c>
      <c r="BC1226" s="53">
        <v>-0.59144470999999998</v>
      </c>
      <c r="BD1226" s="53">
        <v>-0.59923605999999996</v>
      </c>
      <c r="BE1226" s="53">
        <v>-0.36384013999999998</v>
      </c>
      <c r="BF1226" s="53">
        <v>-0.23702976000000001</v>
      </c>
      <c r="BG1226" s="53">
        <v>-0.24736577000000001</v>
      </c>
      <c r="BH1226" s="53">
        <v>-0.28752551999999998</v>
      </c>
      <c r="BI1226" s="53">
        <v>-0.15824895</v>
      </c>
      <c r="BJ1226" s="53">
        <v>-5.6809739999999997E-2</v>
      </c>
      <c r="BK1226" s="53">
        <v>-0.16785902999999999</v>
      </c>
      <c r="BL1226" s="53">
        <v>-0.29195631999999999</v>
      </c>
      <c r="BM1226" s="53">
        <v>-0.26858177</v>
      </c>
      <c r="BN1226" s="53">
        <v>-0.41200966</v>
      </c>
      <c r="BO1226" s="53">
        <v>-0.36979868999999999</v>
      </c>
      <c r="BP1226" s="53">
        <v>-0.53165247000000004</v>
      </c>
      <c r="BQ1226" s="53">
        <v>-0.53111951999999996</v>
      </c>
      <c r="BR1226" s="53">
        <v>-0.62016947</v>
      </c>
      <c r="BS1226" s="53">
        <v>-0.73170133999999998</v>
      </c>
      <c r="BT1226" s="53">
        <v>-0.90561961000000002</v>
      </c>
      <c r="BU1226" s="53">
        <v>-0.78620674000000002</v>
      </c>
      <c r="BV1226" s="53">
        <v>-0.67128558999999999</v>
      </c>
      <c r="BW1226" s="53">
        <v>-0.55184816000000003</v>
      </c>
      <c r="BX1226" s="53">
        <v>-0.50763738999999997</v>
      </c>
      <c r="BY1226" s="53">
        <v>-0.37862278999999999</v>
      </c>
      <c r="BZ1226" s="53">
        <v>-0.32506357000000002</v>
      </c>
      <c r="CA1226" s="53">
        <v>-0.32709867999999998</v>
      </c>
      <c r="CB1226" s="53">
        <v>-0.34237437999999998</v>
      </c>
      <c r="CC1226" s="53">
        <v>-0.19290486000000001</v>
      </c>
      <c r="CD1226" s="53">
        <v>-6.9315100000000004E-2</v>
      </c>
      <c r="CE1226" s="53">
        <v>-8.1876039999999997E-2</v>
      </c>
      <c r="CF1226" s="53">
        <v>-0.12238997</v>
      </c>
      <c r="CG1226" s="53">
        <v>4.4853000000000002E-3</v>
      </c>
      <c r="CH1226" s="53">
        <v>0.10843016</v>
      </c>
      <c r="CI1226" s="53">
        <v>-1.9754190000000001E-2</v>
      </c>
      <c r="CJ1226" s="53">
        <v>-0.14509250000000001</v>
      </c>
      <c r="CK1226" s="53">
        <v>-0.11170981000000001</v>
      </c>
      <c r="CL1226" s="53">
        <v>-0.24838147999999999</v>
      </c>
      <c r="CM1226" s="53">
        <v>-0.19333773000000001</v>
      </c>
      <c r="CN1226" s="53">
        <v>-0.35231535000000003</v>
      </c>
      <c r="CO1226" s="53">
        <v>-0.33570265999999999</v>
      </c>
      <c r="CP1226" s="53">
        <v>-0.41620451000000003</v>
      </c>
      <c r="CQ1226" s="53">
        <v>-0.52043346000000001</v>
      </c>
      <c r="CR1226" s="53">
        <v>-0.66488340999999995</v>
      </c>
      <c r="CS1226" s="53">
        <v>-0.55732841</v>
      </c>
      <c r="CT1226" s="53">
        <v>-0.46435008999999999</v>
      </c>
      <c r="CU1226" s="53">
        <v>-0.34592146000000001</v>
      </c>
      <c r="CV1226" s="53">
        <v>-0.30973844</v>
      </c>
      <c r="CW1226" s="53">
        <v>-0.18887048000000001</v>
      </c>
      <c r="CX1226" s="53">
        <v>-0.12958301</v>
      </c>
      <c r="CY1226" s="53">
        <v>-0.14401348999999999</v>
      </c>
      <c r="CZ1226" s="53">
        <v>-0.16447260999999999</v>
      </c>
      <c r="DA1226" s="53">
        <v>-2.196963E-2</v>
      </c>
      <c r="DB1226" s="53">
        <v>9.8399520000000004E-2</v>
      </c>
      <c r="DC1226" s="53">
        <v>8.3613690000000004E-2</v>
      </c>
      <c r="DD1226" s="53">
        <v>4.2745610000000003E-2</v>
      </c>
      <c r="DE1226" s="53">
        <v>0.16721954999999999</v>
      </c>
      <c r="DF1226" s="53">
        <v>0.27367002000000001</v>
      </c>
      <c r="DG1226" s="53">
        <v>0.12835065000000001</v>
      </c>
      <c r="DH1226" s="53">
        <v>1.77133E-3</v>
      </c>
      <c r="DI1226" s="53">
        <v>4.5162130000000002E-2</v>
      </c>
      <c r="DJ1226" s="53">
        <v>-8.4753239999999994E-2</v>
      </c>
      <c r="DK1226" s="53">
        <v>-1.6876740000000001E-2</v>
      </c>
      <c r="DL1226" s="53">
        <v>-0.17297823000000001</v>
      </c>
      <c r="DM1226" s="53">
        <v>-0.14028577</v>
      </c>
      <c r="DN1226" s="53">
        <v>-0.2122396</v>
      </c>
      <c r="DO1226" s="53">
        <v>-0.30916526999999999</v>
      </c>
      <c r="DP1226" s="53">
        <v>-0.42414689999999999</v>
      </c>
      <c r="DQ1226" s="53">
        <v>-0.32844978000000002</v>
      </c>
      <c r="DR1226" s="53">
        <v>-0.2574148</v>
      </c>
      <c r="DS1226" s="53">
        <v>-0.13999479000000001</v>
      </c>
      <c r="DT1226" s="53">
        <v>-0.11183949</v>
      </c>
      <c r="DU1226" s="53">
        <v>8.8170000000000002E-4</v>
      </c>
      <c r="DV1226" s="53">
        <v>6.5897549999999999E-2</v>
      </c>
      <c r="DW1226" s="53">
        <v>3.9071710000000003E-2</v>
      </c>
      <c r="DX1226" s="53">
        <v>1.3429129999999999E-2</v>
      </c>
      <c r="DY1226" s="53">
        <v>0.2248337</v>
      </c>
      <c r="DZ1226" s="53">
        <v>0.34055295000000002</v>
      </c>
      <c r="EA1226" s="53">
        <v>0.32255445999999999</v>
      </c>
      <c r="EB1226" s="53">
        <v>0.28117513</v>
      </c>
      <c r="EC1226" s="53">
        <v>0.40218197</v>
      </c>
      <c r="ED1226" s="53">
        <v>0.51225007</v>
      </c>
      <c r="EE1226" s="53">
        <v>0.34219049000000001</v>
      </c>
      <c r="EF1226" s="53">
        <v>0.21381939</v>
      </c>
      <c r="EG1226" s="53">
        <v>0.27166031000000002</v>
      </c>
      <c r="EH1226" s="53">
        <v>0.15149995999999999</v>
      </c>
      <c r="EI1226" s="53">
        <v>0.23790489000000001</v>
      </c>
      <c r="EJ1226" s="53">
        <v>8.5956130000000006E-2</v>
      </c>
      <c r="EK1226" s="53">
        <v>0.14186513000000001</v>
      </c>
      <c r="EL1226" s="53">
        <v>8.2253370000000006E-2</v>
      </c>
      <c r="EM1226" s="53">
        <v>-4.1280099999999997E-3</v>
      </c>
      <c r="EN1226" s="53">
        <v>-7.656193E-2</v>
      </c>
      <c r="EO1226" s="53">
        <v>2.0144400000000002E-3</v>
      </c>
      <c r="EP1226" s="53">
        <v>4.1367050000000002E-2</v>
      </c>
      <c r="EQ1226" s="53">
        <v>0.15733072000000001</v>
      </c>
      <c r="ER1226" s="53">
        <v>0.17389524000000001</v>
      </c>
      <c r="ES1226" s="53">
        <v>0.27485372000000002</v>
      </c>
      <c r="ET1226" s="53">
        <v>0.34814045999999998</v>
      </c>
      <c r="EU1226" s="53">
        <v>0.30341764999999998</v>
      </c>
      <c r="EV1226" s="53">
        <v>0.27029097000000002</v>
      </c>
      <c r="EW1226" s="53">
        <v>61.38673</v>
      </c>
      <c r="EX1226" s="53">
        <v>60.785170000000001</v>
      </c>
      <c r="EY1226" s="53">
        <v>60.24841</v>
      </c>
      <c r="EZ1226" s="53">
        <v>59.794240000000002</v>
      </c>
      <c r="FA1226" s="53">
        <v>59.30162</v>
      </c>
      <c r="FB1226" s="53">
        <v>59.076599999999999</v>
      </c>
      <c r="FC1226" s="53">
        <v>59.069000000000003</v>
      </c>
      <c r="FD1226" s="53">
        <v>60.506230000000002</v>
      </c>
      <c r="FE1226" s="53">
        <v>62.947409999999998</v>
      </c>
      <c r="FF1226" s="53">
        <v>66.074169999999995</v>
      </c>
      <c r="FG1226" s="53">
        <v>69.260720000000006</v>
      </c>
      <c r="FH1226" s="53">
        <v>72.125889999999998</v>
      </c>
      <c r="FI1226" s="53">
        <v>74.63364</v>
      </c>
      <c r="FJ1226" s="53">
        <v>76.382310000000004</v>
      </c>
      <c r="FK1226" s="53">
        <v>77.422150000000002</v>
      </c>
      <c r="FL1226" s="53">
        <v>77.967939999999999</v>
      </c>
      <c r="FM1226" s="53">
        <v>77.364459999999994</v>
      </c>
      <c r="FN1226" s="53">
        <v>75.730410000000006</v>
      </c>
      <c r="FO1226" s="53">
        <v>73.326639999999998</v>
      </c>
      <c r="FP1226" s="53">
        <v>70.104990000000001</v>
      </c>
      <c r="FQ1226" s="53">
        <v>66.685919999999996</v>
      </c>
      <c r="FR1226" s="53">
        <v>64.449910000000003</v>
      </c>
      <c r="FS1226" s="53">
        <v>62.984110000000001</v>
      </c>
      <c r="FT1226" s="53">
        <v>61.994579999999999</v>
      </c>
      <c r="FU1226" s="53">
        <v>1605</v>
      </c>
      <c r="FV1226" s="53">
        <v>63078.89</v>
      </c>
      <c r="FW1226" s="53">
        <v>165.87809999999999</v>
      </c>
      <c r="FX1226" s="53">
        <v>1</v>
      </c>
    </row>
    <row r="1227" spans="1:180" x14ac:dyDescent="0.3">
      <c r="A1227" t="s">
        <v>174</v>
      </c>
      <c r="B1227" t="s">
        <v>221</v>
      </c>
      <c r="C1227" t="s">
        <v>0</v>
      </c>
      <c r="D1227" t="s">
        <v>227</v>
      </c>
      <c r="E1227" t="s">
        <v>189</v>
      </c>
      <c r="F1227" t="s">
        <v>229</v>
      </c>
      <c r="G1227" t="s">
        <v>243</v>
      </c>
      <c r="H1227" s="53">
        <v>307</v>
      </c>
      <c r="I1227" s="53">
        <v>8.7615067999999994</v>
      </c>
      <c r="J1227" s="53">
        <v>8.4376646999999991</v>
      </c>
      <c r="K1227" s="53">
        <v>8.3682090999999996</v>
      </c>
      <c r="L1227" s="53">
        <v>8.4197144999999995</v>
      </c>
      <c r="M1227" s="53">
        <v>8.7915957999999996</v>
      </c>
      <c r="N1227" s="53">
        <v>9.2681979999999999</v>
      </c>
      <c r="O1227" s="53">
        <v>9.8436602999999998</v>
      </c>
      <c r="P1227" s="53">
        <v>10.566604999999999</v>
      </c>
      <c r="Q1227" s="53">
        <v>11.390485999999999</v>
      </c>
      <c r="R1227" s="53">
        <v>11.783372</v>
      </c>
      <c r="S1227" s="53">
        <v>12.245036000000001</v>
      </c>
      <c r="T1227" s="53">
        <v>12.646856</v>
      </c>
      <c r="U1227" s="53">
        <v>12.958719</v>
      </c>
      <c r="V1227" s="53">
        <v>13.224734</v>
      </c>
      <c r="W1227" s="53">
        <v>13.368625</v>
      </c>
      <c r="X1227" s="53">
        <v>13.374703999999999</v>
      </c>
      <c r="Y1227" s="53">
        <v>13.252812</v>
      </c>
      <c r="Z1227" s="53">
        <v>13.058097999999999</v>
      </c>
      <c r="AA1227" s="53">
        <v>12.644556</v>
      </c>
      <c r="AB1227" s="53">
        <v>12.166926</v>
      </c>
      <c r="AC1227" s="53">
        <v>11.481607</v>
      </c>
      <c r="AD1227" s="53">
        <v>10.959949</v>
      </c>
      <c r="AE1227" s="53">
        <v>9.9075223999999995</v>
      </c>
      <c r="AF1227" s="53">
        <v>9.2484240999999994</v>
      </c>
      <c r="AG1227" s="53">
        <v>-0.58021831999999995</v>
      </c>
      <c r="AH1227" s="53">
        <v>-0.60935600999999995</v>
      </c>
      <c r="AI1227" s="53">
        <v>-0.53908924000000003</v>
      </c>
      <c r="AJ1227" s="53">
        <v>-0.45861532999999999</v>
      </c>
      <c r="AK1227" s="53">
        <v>-0.40653400000000001</v>
      </c>
      <c r="AL1227" s="53">
        <v>-0.46465156000000002</v>
      </c>
      <c r="AM1227" s="53">
        <v>-0.50201039000000003</v>
      </c>
      <c r="AN1227" s="53">
        <v>-0.45700327000000002</v>
      </c>
      <c r="AO1227" s="53">
        <v>-0.40254330999999999</v>
      </c>
      <c r="AP1227" s="53">
        <v>-0.53214490000000003</v>
      </c>
      <c r="AQ1227" s="53">
        <v>-0.60928386999999995</v>
      </c>
      <c r="AR1227" s="53">
        <v>-0.67241258000000004</v>
      </c>
      <c r="AS1227" s="53">
        <v>-0.68135027000000004</v>
      </c>
      <c r="AT1227" s="53">
        <v>-0.72370062000000002</v>
      </c>
      <c r="AU1227" s="53">
        <v>-0.75903631999999999</v>
      </c>
      <c r="AV1227" s="53">
        <v>-0.77960039999999997</v>
      </c>
      <c r="AW1227" s="53">
        <v>-0.81460516000000005</v>
      </c>
      <c r="AX1227" s="53">
        <v>-0.77997095000000005</v>
      </c>
      <c r="AY1227" s="53">
        <v>-0.63596492999999998</v>
      </c>
      <c r="AZ1227" s="53">
        <v>-0.61423547000000001</v>
      </c>
      <c r="BA1227" s="53">
        <v>-0.94530979000000004</v>
      </c>
      <c r="BB1227" s="53">
        <v>-0.76215759000000005</v>
      </c>
      <c r="BC1227" s="53">
        <v>-0.82286130999999996</v>
      </c>
      <c r="BD1227" s="53">
        <v>-0.69492458999999995</v>
      </c>
      <c r="BE1227" s="53">
        <v>-0.39161288</v>
      </c>
      <c r="BF1227" s="53">
        <v>-0.41913083000000001</v>
      </c>
      <c r="BG1227" s="53">
        <v>-0.36065100999999999</v>
      </c>
      <c r="BH1227" s="53">
        <v>-0.29161957999999999</v>
      </c>
      <c r="BI1227" s="53">
        <v>-0.22809535</v>
      </c>
      <c r="BJ1227" s="53">
        <v>-0.27203681000000002</v>
      </c>
      <c r="BK1227" s="53">
        <v>-0.30881099000000001</v>
      </c>
      <c r="BL1227" s="53">
        <v>-0.21074066999999999</v>
      </c>
      <c r="BM1227" s="53">
        <v>-0.10305689</v>
      </c>
      <c r="BN1227" s="53">
        <v>-0.25065886999999998</v>
      </c>
      <c r="BO1227" s="53">
        <v>-0.31886586</v>
      </c>
      <c r="BP1227" s="53">
        <v>-0.35408427999999997</v>
      </c>
      <c r="BQ1227" s="53">
        <v>-0.37005626000000003</v>
      </c>
      <c r="BR1227" s="53">
        <v>-0.39370355000000001</v>
      </c>
      <c r="BS1227" s="53">
        <v>-0.40873151000000002</v>
      </c>
      <c r="BT1227" s="53">
        <v>-0.43306801</v>
      </c>
      <c r="BU1227" s="53">
        <v>-0.46071796999999998</v>
      </c>
      <c r="BV1227" s="53">
        <v>-0.41686271000000003</v>
      </c>
      <c r="BW1227" s="53">
        <v>-0.31103521000000001</v>
      </c>
      <c r="BX1227" s="53">
        <v>-0.29969625999999999</v>
      </c>
      <c r="BY1227" s="53">
        <v>-0.64301242000000003</v>
      </c>
      <c r="BZ1227" s="53">
        <v>-0.47351833999999998</v>
      </c>
      <c r="CA1227" s="53">
        <v>-0.59053352999999997</v>
      </c>
      <c r="CB1227" s="53">
        <v>-0.48784233999999999</v>
      </c>
      <c r="CC1227" s="53">
        <v>-0.26098563000000002</v>
      </c>
      <c r="CD1227" s="53">
        <v>-0.28738153</v>
      </c>
      <c r="CE1227" s="53">
        <v>-0.23706531</v>
      </c>
      <c r="CF1227" s="53">
        <v>-0.17595885999999999</v>
      </c>
      <c r="CG1227" s="53">
        <v>-0.10450928</v>
      </c>
      <c r="CH1227" s="53">
        <v>-0.13863254</v>
      </c>
      <c r="CI1227" s="53">
        <v>-0.17500193999999999</v>
      </c>
      <c r="CJ1227" s="53">
        <v>-4.0179949999999999E-2</v>
      </c>
      <c r="CK1227" s="53">
        <v>0.10436652</v>
      </c>
      <c r="CL1227" s="53">
        <v>-5.5702509999999997E-2</v>
      </c>
      <c r="CM1227" s="53">
        <v>-0.11772333</v>
      </c>
      <c r="CN1227" s="53">
        <v>-0.13361085</v>
      </c>
      <c r="CO1227" s="53">
        <v>-0.15445507999999999</v>
      </c>
      <c r="CP1227" s="53">
        <v>-0.16514831999999999</v>
      </c>
      <c r="CQ1227" s="53">
        <v>-0.16611138</v>
      </c>
      <c r="CR1227" s="53">
        <v>-0.19306081999999999</v>
      </c>
      <c r="CS1227" s="53">
        <v>-0.21561696999999999</v>
      </c>
      <c r="CT1227" s="53">
        <v>-0.1653751</v>
      </c>
      <c r="CU1227" s="53">
        <v>-8.5989689999999994E-2</v>
      </c>
      <c r="CV1227" s="53">
        <v>-8.1847370000000003E-2</v>
      </c>
      <c r="CW1227" s="53">
        <v>-0.43364209999999997</v>
      </c>
      <c r="CX1227" s="53">
        <v>-0.27360772999999999</v>
      </c>
      <c r="CY1227" s="53">
        <v>-0.42962409000000001</v>
      </c>
      <c r="CZ1227" s="53">
        <v>-0.34441777000000001</v>
      </c>
      <c r="DA1227" s="53">
        <v>-0.13035827999999999</v>
      </c>
      <c r="DB1227" s="53">
        <v>-0.15563215</v>
      </c>
      <c r="DC1227" s="53">
        <v>-0.11347963</v>
      </c>
      <c r="DD1227" s="53">
        <v>-6.0298150000000002E-2</v>
      </c>
      <c r="DE1227" s="53">
        <v>1.9076829999999999E-2</v>
      </c>
      <c r="DF1227" s="53">
        <v>-5.2282400000000003E-3</v>
      </c>
      <c r="DG1227" s="53">
        <v>-4.1192769999999997E-2</v>
      </c>
      <c r="DH1227" s="53">
        <v>0.13038074999999999</v>
      </c>
      <c r="DI1227" s="53">
        <v>0.31178981</v>
      </c>
      <c r="DJ1227" s="53">
        <v>0.13925388</v>
      </c>
      <c r="DK1227" s="53">
        <v>8.341933E-2</v>
      </c>
      <c r="DL1227" s="53">
        <v>8.6862460000000002E-2</v>
      </c>
      <c r="DM1227" s="53">
        <v>6.1146199999999998E-2</v>
      </c>
      <c r="DN1227" s="53">
        <v>6.3406799999999999E-2</v>
      </c>
      <c r="DO1227" s="53">
        <v>7.6508729999999997E-2</v>
      </c>
      <c r="DP1227" s="53">
        <v>4.6946410000000001E-2</v>
      </c>
      <c r="DQ1227" s="53">
        <v>2.9484159999999999E-2</v>
      </c>
      <c r="DR1227" s="53">
        <v>8.6112519999999998E-2</v>
      </c>
      <c r="DS1227" s="53">
        <v>0.13905574000000001</v>
      </c>
      <c r="DT1227" s="53">
        <v>0.13600155</v>
      </c>
      <c r="DU1227" s="53">
        <v>-0.22427196999999999</v>
      </c>
      <c r="DV1227" s="53">
        <v>-7.3697070000000003E-2</v>
      </c>
      <c r="DW1227" s="53">
        <v>-0.26871461000000002</v>
      </c>
      <c r="DX1227" s="53">
        <v>-0.20099323999999999</v>
      </c>
      <c r="DY1227" s="53">
        <v>5.8246930000000002E-2</v>
      </c>
      <c r="DZ1227" s="53">
        <v>3.4593069999999997E-2</v>
      </c>
      <c r="EA1227" s="53">
        <v>6.4958500000000002E-2</v>
      </c>
      <c r="EB1227" s="53">
        <v>0.10669757000000001</v>
      </c>
      <c r="EC1227" s="53">
        <v>0.19751551000000001</v>
      </c>
      <c r="ED1227" s="53">
        <v>0.18738635000000001</v>
      </c>
      <c r="EE1227" s="53">
        <v>0.15200641000000001</v>
      </c>
      <c r="EF1227" s="53">
        <v>0.37664325999999998</v>
      </c>
      <c r="EG1227" s="53">
        <v>0.61127629999999999</v>
      </c>
      <c r="EH1227" s="53">
        <v>0.42073981999999999</v>
      </c>
      <c r="EI1227" s="53">
        <v>0.37383727999999999</v>
      </c>
      <c r="EJ1227" s="53">
        <v>0.40519087999999998</v>
      </c>
      <c r="EK1227" s="53">
        <v>0.37244011999999999</v>
      </c>
      <c r="EL1227" s="53">
        <v>0.39340392000000002</v>
      </c>
      <c r="EM1227" s="53">
        <v>0.42681350000000001</v>
      </c>
      <c r="EN1227" s="53">
        <v>0.39347883</v>
      </c>
      <c r="EO1227" s="53">
        <v>0.38337115999999999</v>
      </c>
      <c r="EP1227" s="53">
        <v>0.44922082000000002</v>
      </c>
      <c r="EQ1227" s="53">
        <v>0.46398568000000001</v>
      </c>
      <c r="ER1227" s="53">
        <v>0.45054092000000001</v>
      </c>
      <c r="ES1227" s="53">
        <v>7.8025339999999999E-2</v>
      </c>
      <c r="ET1227" s="53">
        <v>0.21494215</v>
      </c>
      <c r="EU1227" s="53">
        <v>-3.6386870000000002E-2</v>
      </c>
      <c r="EV1227" s="53">
        <v>6.0890099999999997E-3</v>
      </c>
      <c r="EW1227" s="53">
        <v>61.239960000000004</v>
      </c>
      <c r="EX1227" s="53">
        <v>60.668849999999999</v>
      </c>
      <c r="EY1227" s="53">
        <v>60.213250000000002</v>
      </c>
      <c r="EZ1227" s="53">
        <v>59.89772</v>
      </c>
      <c r="FA1227" s="53">
        <v>59.568629999999999</v>
      </c>
      <c r="FB1227" s="53">
        <v>59.387720000000002</v>
      </c>
      <c r="FC1227" s="53">
        <v>59.311230000000002</v>
      </c>
      <c r="FD1227" s="53">
        <v>60.313519999999997</v>
      </c>
      <c r="FE1227" s="53">
        <v>62.64629</v>
      </c>
      <c r="FF1227" s="53">
        <v>65.580489999999998</v>
      </c>
      <c r="FG1227" s="53">
        <v>68.718069999999997</v>
      </c>
      <c r="FH1227" s="53">
        <v>71.695099999999996</v>
      </c>
      <c r="FI1227" s="53">
        <v>74.235600000000005</v>
      </c>
      <c r="FJ1227" s="53">
        <v>76.275599999999997</v>
      </c>
      <c r="FK1227" s="53">
        <v>77.323580000000007</v>
      </c>
      <c r="FL1227" s="53">
        <v>77.471000000000004</v>
      </c>
      <c r="FM1227" s="53">
        <v>76.794520000000006</v>
      </c>
      <c r="FN1227" s="53">
        <v>75.045109999999994</v>
      </c>
      <c r="FO1227" s="53">
        <v>72.435239999999993</v>
      </c>
      <c r="FP1227" s="53">
        <v>69.084729999999993</v>
      </c>
      <c r="FQ1227" s="53">
        <v>66.110960000000006</v>
      </c>
      <c r="FR1227" s="53">
        <v>64.403580000000005</v>
      </c>
      <c r="FS1227" s="53">
        <v>63.213880000000003</v>
      </c>
      <c r="FT1227" s="53">
        <v>62.406489999999998</v>
      </c>
      <c r="FU1227" s="53">
        <v>1605</v>
      </c>
      <c r="FV1227" s="53">
        <v>63511.67</v>
      </c>
      <c r="FW1227" s="53">
        <v>161.54429999999999</v>
      </c>
      <c r="FX1227" s="53">
        <v>1</v>
      </c>
    </row>
    <row r="1228" spans="1:180" x14ac:dyDescent="0.3">
      <c r="A1228" t="s">
        <v>174</v>
      </c>
      <c r="B1228" t="s">
        <v>221</v>
      </c>
      <c r="C1228" t="s">
        <v>0</v>
      </c>
      <c r="D1228" t="s">
        <v>227</v>
      </c>
      <c r="E1228" t="s">
        <v>188</v>
      </c>
      <c r="F1228" t="s">
        <v>229</v>
      </c>
      <c r="G1228" t="s">
        <v>243</v>
      </c>
      <c r="H1228" s="53">
        <v>307</v>
      </c>
      <c r="I1228" s="53">
        <v>8.9175517000000006</v>
      </c>
      <c r="J1228" s="53">
        <v>8.6495469000000007</v>
      </c>
      <c r="K1228" s="53">
        <v>8.5262157999999992</v>
      </c>
      <c r="L1228" s="53">
        <v>8.4884088000000002</v>
      </c>
      <c r="M1228" s="53">
        <v>8.8532598999999994</v>
      </c>
      <c r="N1228" s="53">
        <v>9.4782718999999993</v>
      </c>
      <c r="O1228" s="53">
        <v>9.9218899999999994</v>
      </c>
      <c r="P1228" s="53">
        <v>10.610657</v>
      </c>
      <c r="Q1228" s="53">
        <v>11.339480999999999</v>
      </c>
      <c r="R1228" s="53">
        <v>11.609730000000001</v>
      </c>
      <c r="S1228" s="53">
        <v>11.932743</v>
      </c>
      <c r="T1228" s="53">
        <v>12.323560000000001</v>
      </c>
      <c r="U1228" s="53">
        <v>12.639075999999999</v>
      </c>
      <c r="V1228" s="53">
        <v>12.753772</v>
      </c>
      <c r="W1228" s="53">
        <v>12.932231</v>
      </c>
      <c r="X1228" s="53">
        <v>12.93694</v>
      </c>
      <c r="Y1228" s="53">
        <v>12.931936</v>
      </c>
      <c r="Z1228" s="53">
        <v>12.863386</v>
      </c>
      <c r="AA1228" s="53">
        <v>12.323164</v>
      </c>
      <c r="AB1228" s="53">
        <v>11.98338</v>
      </c>
      <c r="AC1228" s="53">
        <v>11.688611</v>
      </c>
      <c r="AD1228" s="53">
        <v>11.296049999999999</v>
      </c>
      <c r="AE1228" s="53">
        <v>10.200915999999999</v>
      </c>
      <c r="AF1228" s="53">
        <v>9.4245654000000005</v>
      </c>
      <c r="AG1228" s="53">
        <v>-0.52444964000000005</v>
      </c>
      <c r="AH1228" s="53">
        <v>-0.46628019999999998</v>
      </c>
      <c r="AI1228" s="53">
        <v>-0.43573246999999998</v>
      </c>
      <c r="AJ1228" s="53">
        <v>-0.45647523000000001</v>
      </c>
      <c r="AK1228" s="53">
        <v>-0.39730803999999997</v>
      </c>
      <c r="AL1228" s="53">
        <v>-0.28670649999999998</v>
      </c>
      <c r="AM1228" s="53">
        <v>-0.37380658</v>
      </c>
      <c r="AN1228" s="53">
        <v>-0.41955111</v>
      </c>
      <c r="AO1228" s="53">
        <v>-0.41352193999999998</v>
      </c>
      <c r="AP1228" s="53">
        <v>-0.64565907</v>
      </c>
      <c r="AQ1228" s="53">
        <v>-0.82441810999999998</v>
      </c>
      <c r="AR1228" s="53">
        <v>-0.87336557000000004</v>
      </c>
      <c r="AS1228" s="53">
        <v>-0.85901055999999998</v>
      </c>
      <c r="AT1228" s="53">
        <v>-0.98313280999999997</v>
      </c>
      <c r="AU1228" s="53">
        <v>-0.96599053999999995</v>
      </c>
      <c r="AV1228" s="53">
        <v>-0.99833298999999998</v>
      </c>
      <c r="AW1228" s="53">
        <v>-0.95431902000000002</v>
      </c>
      <c r="AX1228" s="53">
        <v>-0.83425468999999997</v>
      </c>
      <c r="AY1228" s="53">
        <v>-0.89180952000000002</v>
      </c>
      <c r="AZ1228" s="53">
        <v>-0.75481476000000003</v>
      </c>
      <c r="BA1228" s="53">
        <v>-0.64923224000000002</v>
      </c>
      <c r="BB1228" s="53">
        <v>-0.45444688</v>
      </c>
      <c r="BC1228" s="53">
        <v>-0.61155106000000004</v>
      </c>
      <c r="BD1228" s="53">
        <v>-0.62358422999999996</v>
      </c>
      <c r="BE1228" s="53">
        <v>-0.27247094999999999</v>
      </c>
      <c r="BF1228" s="53">
        <v>-0.21770300000000001</v>
      </c>
      <c r="BG1228" s="53">
        <v>-0.19369812</v>
      </c>
      <c r="BH1228" s="53">
        <v>-0.21470323999999999</v>
      </c>
      <c r="BI1228" s="53">
        <v>-0.15915687000000001</v>
      </c>
      <c r="BJ1228" s="53">
        <v>-3.7795660000000002E-2</v>
      </c>
      <c r="BK1228" s="53">
        <v>-0.13023025999999999</v>
      </c>
      <c r="BL1228" s="53">
        <v>-0.13826574</v>
      </c>
      <c r="BM1228" s="53">
        <v>-0.12562744000000001</v>
      </c>
      <c r="BN1228" s="53">
        <v>-0.38395691999999998</v>
      </c>
      <c r="BO1228" s="53">
        <v>-0.56251242000000001</v>
      </c>
      <c r="BP1228" s="53">
        <v>-0.58871364000000004</v>
      </c>
      <c r="BQ1228" s="53">
        <v>-0.57304743000000002</v>
      </c>
      <c r="BR1228" s="53">
        <v>-0.69331160999999997</v>
      </c>
      <c r="BS1228" s="53">
        <v>-0.67293846999999996</v>
      </c>
      <c r="BT1228" s="53">
        <v>-0.69963825999999996</v>
      </c>
      <c r="BU1228" s="53">
        <v>-0.63530427</v>
      </c>
      <c r="BV1228" s="53">
        <v>-0.49981534</v>
      </c>
      <c r="BW1228" s="53">
        <v>-0.58550395</v>
      </c>
      <c r="BX1228" s="53">
        <v>-0.44373381000000001</v>
      </c>
      <c r="BY1228" s="53">
        <v>-0.34012438</v>
      </c>
      <c r="BZ1228" s="53">
        <v>-0.15739411</v>
      </c>
      <c r="CA1228" s="53">
        <v>-0.34274892000000001</v>
      </c>
      <c r="CB1228" s="53">
        <v>-0.36182313999999999</v>
      </c>
      <c r="CC1228" s="53">
        <v>-9.7951360000000001E-2</v>
      </c>
      <c r="CD1228" s="53">
        <v>-4.5539089999999997E-2</v>
      </c>
      <c r="CE1228" s="53">
        <v>-2.6065870000000001E-2</v>
      </c>
      <c r="CF1228" s="53">
        <v>-4.725261E-2</v>
      </c>
      <c r="CG1228" s="53">
        <v>5.7860000000000003E-3</v>
      </c>
      <c r="CH1228" s="53">
        <v>0.13459921</v>
      </c>
      <c r="CI1228" s="53">
        <v>3.846989E-2</v>
      </c>
      <c r="CJ1228" s="53">
        <v>5.655164E-2</v>
      </c>
      <c r="CK1228" s="53">
        <v>7.3767310000000003E-2</v>
      </c>
      <c r="CL1228" s="53">
        <v>-0.20270289</v>
      </c>
      <c r="CM1228" s="53">
        <v>-0.38111717000000001</v>
      </c>
      <c r="CN1228" s="53">
        <v>-0.39156468999999999</v>
      </c>
      <c r="CO1228" s="53">
        <v>-0.37499006000000001</v>
      </c>
      <c r="CP1228" s="53">
        <v>-0.49258242000000002</v>
      </c>
      <c r="CQ1228" s="53">
        <v>-0.46997187000000001</v>
      </c>
      <c r="CR1228" s="53">
        <v>-0.49276323999999999</v>
      </c>
      <c r="CS1228" s="53">
        <v>-0.41435544000000002</v>
      </c>
      <c r="CT1228" s="53">
        <v>-0.26818344</v>
      </c>
      <c r="CU1228" s="53">
        <v>-0.37335805</v>
      </c>
      <c r="CV1228" s="53">
        <v>-0.22828001000000001</v>
      </c>
      <c r="CW1228" s="53">
        <v>-0.12603724999999999</v>
      </c>
      <c r="CX1228" s="53">
        <v>4.8343780000000003E-2</v>
      </c>
      <c r="CY1228" s="53">
        <v>-0.15657720999999999</v>
      </c>
      <c r="CZ1228" s="53">
        <v>-0.18052828000000001</v>
      </c>
      <c r="DA1228" s="53">
        <v>7.6568230000000001E-2</v>
      </c>
      <c r="DB1228" s="53">
        <v>0.12662478999999999</v>
      </c>
      <c r="DC1228" s="53">
        <v>0.14156642</v>
      </c>
      <c r="DD1228" s="53">
        <v>0.12019802</v>
      </c>
      <c r="DE1228" s="53">
        <v>0.17072883999999999</v>
      </c>
      <c r="DF1228" s="53">
        <v>0.30699410999999999</v>
      </c>
      <c r="DG1228" s="53">
        <v>0.20717002000000001</v>
      </c>
      <c r="DH1228" s="53">
        <v>0.25136902</v>
      </c>
      <c r="DI1228" s="53">
        <v>0.27316203</v>
      </c>
      <c r="DJ1228" s="53">
        <v>-2.1448829999999999E-2</v>
      </c>
      <c r="DK1228" s="53">
        <v>-0.19972219999999999</v>
      </c>
      <c r="DL1228" s="53">
        <v>-0.19441554999999999</v>
      </c>
      <c r="DM1228" s="53">
        <v>-0.17693285</v>
      </c>
      <c r="DN1228" s="53">
        <v>-0.29185319999999998</v>
      </c>
      <c r="DO1228" s="53">
        <v>-0.26700492999999997</v>
      </c>
      <c r="DP1228" s="53">
        <v>-0.28588840999999998</v>
      </c>
      <c r="DQ1228" s="53">
        <v>-0.19340684</v>
      </c>
      <c r="DR1228" s="53">
        <v>-3.6551699999999999E-2</v>
      </c>
      <c r="DS1228" s="53">
        <v>-0.16121178</v>
      </c>
      <c r="DT1228" s="53">
        <v>-1.282631E-2</v>
      </c>
      <c r="DU1228" s="53">
        <v>8.8049929999999998E-2</v>
      </c>
      <c r="DV1228" s="53">
        <v>0.25408170000000002</v>
      </c>
      <c r="DW1228" s="53">
        <v>2.9594430000000001E-2</v>
      </c>
      <c r="DX1228" s="53">
        <v>7.6661000000000003E-4</v>
      </c>
      <c r="DY1228" s="53">
        <v>0.32854677999999998</v>
      </c>
      <c r="DZ1228" s="53">
        <v>0.37520219999999999</v>
      </c>
      <c r="EA1228" s="53">
        <v>0.38360080000000002</v>
      </c>
      <c r="EB1228" s="53">
        <v>0.36197019000000002</v>
      </c>
      <c r="EC1228" s="53">
        <v>0.40888010000000002</v>
      </c>
      <c r="ED1228" s="53">
        <v>0.55590485000000001</v>
      </c>
      <c r="EE1228" s="53">
        <v>0.45074629999999999</v>
      </c>
      <c r="EF1228" s="53">
        <v>0.53265452000000002</v>
      </c>
      <c r="EG1228" s="53">
        <v>0.56105631</v>
      </c>
      <c r="EH1228" s="53">
        <v>0.24025323000000001</v>
      </c>
      <c r="EI1228" s="53">
        <v>6.2183530000000001E-2</v>
      </c>
      <c r="EJ1228" s="53">
        <v>9.023639E-2</v>
      </c>
      <c r="EK1228" s="53">
        <v>0.10903044000000001</v>
      </c>
      <c r="EL1228" s="53">
        <v>-2.032E-3</v>
      </c>
      <c r="EM1228" s="53">
        <v>2.604689E-2</v>
      </c>
      <c r="EN1228" s="53">
        <v>1.28062E-2</v>
      </c>
      <c r="EO1228" s="53">
        <v>0.12560790999999999</v>
      </c>
      <c r="EP1228" s="53">
        <v>0.29788780999999998</v>
      </c>
      <c r="EQ1228" s="53">
        <v>0.14509353999999999</v>
      </c>
      <c r="ER1228" s="53">
        <v>0.29825460999999998</v>
      </c>
      <c r="ES1228" s="53">
        <v>0.39715792</v>
      </c>
      <c r="ET1228" s="53">
        <v>0.55113469000000004</v>
      </c>
      <c r="EU1228" s="53">
        <v>0.29839674999999999</v>
      </c>
      <c r="EV1228" s="53">
        <v>0.26252766999999999</v>
      </c>
      <c r="EW1228" s="53">
        <v>60.60369</v>
      </c>
      <c r="EX1228" s="53">
        <v>60.139969999999998</v>
      </c>
      <c r="EY1228" s="53">
        <v>59.64649</v>
      </c>
      <c r="EZ1228" s="53">
        <v>59.226909999999997</v>
      </c>
      <c r="FA1228" s="53">
        <v>58.912689999999998</v>
      </c>
      <c r="FB1228" s="53">
        <v>58.672170000000001</v>
      </c>
      <c r="FC1228" s="53">
        <v>58.841169999999998</v>
      </c>
      <c r="FD1228" s="53">
        <v>60.290300000000002</v>
      </c>
      <c r="FE1228" s="53">
        <v>62.617530000000002</v>
      </c>
      <c r="FF1228" s="53">
        <v>65.571209999999994</v>
      </c>
      <c r="FG1228" s="53">
        <v>68.612269999999995</v>
      </c>
      <c r="FH1228" s="53">
        <v>71.403769999999994</v>
      </c>
      <c r="FI1228" s="53">
        <v>73.767009999999999</v>
      </c>
      <c r="FJ1228" s="53">
        <v>75.4773</v>
      </c>
      <c r="FK1228" s="53">
        <v>76.714079999999996</v>
      </c>
      <c r="FL1228" s="53">
        <v>77.106750000000005</v>
      </c>
      <c r="FM1228" s="53">
        <v>76.558819999999997</v>
      </c>
      <c r="FN1228" s="53">
        <v>75.129450000000006</v>
      </c>
      <c r="FO1228" s="53">
        <v>72.555419999999998</v>
      </c>
      <c r="FP1228" s="53">
        <v>69.300740000000005</v>
      </c>
      <c r="FQ1228" s="53">
        <v>65.905370000000005</v>
      </c>
      <c r="FR1228" s="53">
        <v>63.679389999999998</v>
      </c>
      <c r="FS1228" s="53">
        <v>62.339030000000001</v>
      </c>
      <c r="FT1228" s="53">
        <v>61.403190000000002</v>
      </c>
      <c r="FU1228" s="53">
        <v>1605</v>
      </c>
      <c r="FV1228" s="53">
        <v>63078.89</v>
      </c>
      <c r="FW1228" s="53">
        <v>165.87809999999999</v>
      </c>
      <c r="FX1228" s="53">
        <v>1</v>
      </c>
    </row>
    <row r="1229" spans="1:180" x14ac:dyDescent="0.3">
      <c r="A1229" t="s">
        <v>174</v>
      </c>
      <c r="B1229" t="s">
        <v>221</v>
      </c>
      <c r="C1229" t="s">
        <v>0</v>
      </c>
      <c r="D1229" t="s">
        <v>227</v>
      </c>
      <c r="E1229" t="s">
        <v>190</v>
      </c>
      <c r="F1229" t="s">
        <v>229</v>
      </c>
      <c r="G1229" t="s">
        <v>243</v>
      </c>
      <c r="H1229" s="53">
        <v>307</v>
      </c>
      <c r="I1229" s="53">
        <v>8.7383714999999995</v>
      </c>
      <c r="J1229" s="53">
        <v>8.4598423999999994</v>
      </c>
      <c r="K1229" s="53">
        <v>8.3184719999999999</v>
      </c>
      <c r="L1229" s="53">
        <v>8.3449016</v>
      </c>
      <c r="M1229" s="53">
        <v>8.7264750000000006</v>
      </c>
      <c r="N1229" s="53">
        <v>9.2474355999999993</v>
      </c>
      <c r="O1229" s="53">
        <v>9.9304614999999998</v>
      </c>
      <c r="P1229" s="53">
        <v>10.519920000000001</v>
      </c>
      <c r="Q1229" s="53">
        <v>11.462918999999999</v>
      </c>
      <c r="R1229" s="53">
        <v>11.956723</v>
      </c>
      <c r="S1229" s="53">
        <v>12.382443</v>
      </c>
      <c r="T1229" s="53">
        <v>12.762969</v>
      </c>
      <c r="U1229" s="53">
        <v>13.027106</v>
      </c>
      <c r="V1229" s="53">
        <v>13.240879</v>
      </c>
      <c r="W1229" s="53">
        <v>13.410674999999999</v>
      </c>
      <c r="X1229" s="53">
        <v>13.496236</v>
      </c>
      <c r="Y1229" s="53">
        <v>13.320195999999999</v>
      </c>
      <c r="Z1229" s="53">
        <v>13.006893</v>
      </c>
      <c r="AA1229" s="53">
        <v>12.401795999999999</v>
      </c>
      <c r="AB1229" s="53">
        <v>12.158709999999999</v>
      </c>
      <c r="AC1229" s="53">
        <v>11.416734</v>
      </c>
      <c r="AD1229" s="53">
        <v>10.981964</v>
      </c>
      <c r="AE1229" s="53">
        <v>9.8435313000000004</v>
      </c>
      <c r="AF1229" s="53">
        <v>9.1543071000000005</v>
      </c>
      <c r="AG1229" s="53">
        <v>-0.42873348</v>
      </c>
      <c r="AH1229" s="53">
        <v>-0.40146051999999999</v>
      </c>
      <c r="AI1229" s="53">
        <v>-0.42072140000000002</v>
      </c>
      <c r="AJ1229" s="53">
        <v>-0.36435803999999999</v>
      </c>
      <c r="AK1229" s="53">
        <v>-0.31138028000000001</v>
      </c>
      <c r="AL1229" s="53">
        <v>-0.32502550000000002</v>
      </c>
      <c r="AM1229" s="53">
        <v>-0.39285622999999997</v>
      </c>
      <c r="AN1229" s="53">
        <v>-0.40860257</v>
      </c>
      <c r="AO1229" s="53">
        <v>-0.25853793000000003</v>
      </c>
      <c r="AP1229" s="53">
        <v>-0.34108375000000002</v>
      </c>
      <c r="AQ1229" s="53">
        <v>-0.45921182999999999</v>
      </c>
      <c r="AR1229" s="53">
        <v>-0.51339641000000003</v>
      </c>
      <c r="AS1229" s="53">
        <v>-0.58767259999999999</v>
      </c>
      <c r="AT1229" s="53">
        <v>-0.62080986999999999</v>
      </c>
      <c r="AU1229" s="53">
        <v>-0.6141974</v>
      </c>
      <c r="AV1229" s="53">
        <v>-0.57782834000000005</v>
      </c>
      <c r="AW1229" s="53">
        <v>-0.62713437999999999</v>
      </c>
      <c r="AX1229" s="53">
        <v>-0.65096248999999995</v>
      </c>
      <c r="AY1229" s="53">
        <v>-0.55850822</v>
      </c>
      <c r="AZ1229" s="53">
        <v>-0.47825043</v>
      </c>
      <c r="BA1229" s="53">
        <v>-0.75428795000000004</v>
      </c>
      <c r="BB1229" s="53">
        <v>-0.44454490000000002</v>
      </c>
      <c r="BC1229" s="53">
        <v>-0.62255117999999998</v>
      </c>
      <c r="BD1229" s="53">
        <v>-0.55075646</v>
      </c>
      <c r="BE1229" s="53">
        <v>-0.27773355999999999</v>
      </c>
      <c r="BF1229" s="53">
        <v>-0.25966931999999998</v>
      </c>
      <c r="BG1229" s="53">
        <v>-0.28178218999999999</v>
      </c>
      <c r="BH1229" s="53">
        <v>-0.23479675999999999</v>
      </c>
      <c r="BI1229" s="53">
        <v>-0.16062651</v>
      </c>
      <c r="BJ1229" s="53">
        <v>-0.17746506000000001</v>
      </c>
      <c r="BK1229" s="53">
        <v>-0.22463211</v>
      </c>
      <c r="BL1229" s="53">
        <v>-0.17727313</v>
      </c>
      <c r="BM1229" s="53">
        <v>5.6321209999999997E-2</v>
      </c>
      <c r="BN1229" s="53">
        <v>-1.324726E-2</v>
      </c>
      <c r="BO1229" s="53">
        <v>-0.11620374</v>
      </c>
      <c r="BP1229" s="53">
        <v>-0.15418001000000001</v>
      </c>
      <c r="BQ1229" s="53">
        <v>-0.22697092999999999</v>
      </c>
      <c r="BR1229" s="53">
        <v>-0.26341769999999998</v>
      </c>
      <c r="BS1229" s="53">
        <v>-0.23839689</v>
      </c>
      <c r="BT1229" s="53">
        <v>-0.19600150999999999</v>
      </c>
      <c r="BU1229" s="53">
        <v>-0.25836055000000002</v>
      </c>
      <c r="BV1229" s="53">
        <v>-0.29009933999999998</v>
      </c>
      <c r="BW1229" s="53">
        <v>-0.30645600000000001</v>
      </c>
      <c r="BX1229" s="53">
        <v>-0.23007688000000001</v>
      </c>
      <c r="BY1229" s="53">
        <v>-0.49832147999999998</v>
      </c>
      <c r="BZ1229" s="53">
        <v>-0.21229111000000001</v>
      </c>
      <c r="CA1229" s="53">
        <v>-0.43882241999999999</v>
      </c>
      <c r="CB1229" s="53">
        <v>-0.38573782000000001</v>
      </c>
      <c r="CC1229" s="53">
        <v>-0.17315150000000001</v>
      </c>
      <c r="CD1229" s="53">
        <v>-0.16146508000000001</v>
      </c>
      <c r="CE1229" s="53">
        <v>-0.18555341</v>
      </c>
      <c r="CF1229" s="53">
        <v>-0.14506303000000001</v>
      </c>
      <c r="CG1229" s="53">
        <v>-5.621483E-2</v>
      </c>
      <c r="CH1229" s="53">
        <v>-7.5265159999999998E-2</v>
      </c>
      <c r="CI1229" s="53">
        <v>-0.10812064</v>
      </c>
      <c r="CJ1229" s="53">
        <v>-1.705514E-2</v>
      </c>
      <c r="CK1229" s="53">
        <v>0.27439169000000002</v>
      </c>
      <c r="CL1229" s="53">
        <v>0.21381122</v>
      </c>
      <c r="CM1229" s="53">
        <v>0.12136263</v>
      </c>
      <c r="CN1229" s="53">
        <v>9.4612119999999994E-2</v>
      </c>
      <c r="CO1229" s="53">
        <v>2.285001E-2</v>
      </c>
      <c r="CP1229" s="53">
        <v>-1.588885E-2</v>
      </c>
      <c r="CQ1229" s="53">
        <v>2.1881390000000001E-2</v>
      </c>
      <c r="CR1229" s="53">
        <v>6.8450529999999996E-2</v>
      </c>
      <c r="CS1229" s="53">
        <v>-2.94889E-3</v>
      </c>
      <c r="CT1229" s="53">
        <v>-4.0166680000000003E-2</v>
      </c>
      <c r="CU1229" s="53">
        <v>-0.13188551000000001</v>
      </c>
      <c r="CV1229" s="53">
        <v>-5.8192590000000002E-2</v>
      </c>
      <c r="CW1229" s="53">
        <v>-0.32104002999999998</v>
      </c>
      <c r="CX1229" s="53">
        <v>-5.1432909999999998E-2</v>
      </c>
      <c r="CY1229" s="53">
        <v>-0.31157246</v>
      </c>
      <c r="CZ1229" s="53">
        <v>-0.27144669999999999</v>
      </c>
      <c r="DA1229" s="53">
        <v>-6.8569430000000001E-2</v>
      </c>
      <c r="DB1229" s="53">
        <v>-6.3260849999999993E-2</v>
      </c>
      <c r="DC1229" s="53">
        <v>-8.9324630000000002E-2</v>
      </c>
      <c r="DD1229" s="53">
        <v>-5.5329259999999998E-2</v>
      </c>
      <c r="DE1229" s="53">
        <v>4.8196820000000001E-2</v>
      </c>
      <c r="DF1229" s="53">
        <v>2.6934739999999999E-2</v>
      </c>
      <c r="DG1229" s="53">
        <v>8.3908000000000003E-3</v>
      </c>
      <c r="DH1229" s="53">
        <v>0.14316285000000001</v>
      </c>
      <c r="DI1229" s="53">
        <v>0.49246208000000002</v>
      </c>
      <c r="DJ1229" s="53">
        <v>0.44086980999999997</v>
      </c>
      <c r="DK1229" s="53">
        <v>0.35892905000000003</v>
      </c>
      <c r="DL1229" s="53">
        <v>0.34340437000000001</v>
      </c>
      <c r="DM1229" s="53">
        <v>0.27267098000000001</v>
      </c>
      <c r="DN1229" s="53">
        <v>0.23164000000000001</v>
      </c>
      <c r="DO1229" s="53">
        <v>0.28215964999999998</v>
      </c>
      <c r="DP1229" s="53">
        <v>0.33290250999999998</v>
      </c>
      <c r="DQ1229" s="53">
        <v>0.25246279999999999</v>
      </c>
      <c r="DR1229" s="53">
        <v>0.20976597999999999</v>
      </c>
      <c r="DS1229" s="53">
        <v>4.2684970000000003E-2</v>
      </c>
      <c r="DT1229" s="53">
        <v>0.11369171</v>
      </c>
      <c r="DU1229" s="53">
        <v>-0.14375848999999999</v>
      </c>
      <c r="DV1229" s="53">
        <v>0.1094253</v>
      </c>
      <c r="DW1229" s="53">
        <v>-0.18432234</v>
      </c>
      <c r="DX1229" s="53">
        <v>-0.15715545</v>
      </c>
      <c r="DY1229" s="53">
        <v>8.2430450000000002E-2</v>
      </c>
      <c r="DZ1229" s="53">
        <v>7.8530450000000002E-2</v>
      </c>
      <c r="EA1229" s="53">
        <v>4.9614449999999997E-2</v>
      </c>
      <c r="EB1229" s="53">
        <v>7.4232049999999994E-2</v>
      </c>
      <c r="EC1229" s="53">
        <v>0.19895067</v>
      </c>
      <c r="ED1229" s="53">
        <v>0.17449514999999999</v>
      </c>
      <c r="EE1229" s="53">
        <v>0.17661483</v>
      </c>
      <c r="EF1229" s="53">
        <v>0.37449210999999999</v>
      </c>
      <c r="EG1229" s="53">
        <v>0.80732128000000003</v>
      </c>
      <c r="EH1229" s="53">
        <v>0.76870620000000001</v>
      </c>
      <c r="EI1229" s="53">
        <v>0.70193707999999999</v>
      </c>
      <c r="EJ1229" s="53">
        <v>0.70262046</v>
      </c>
      <c r="EK1229" s="53">
        <v>0.63337292999999995</v>
      </c>
      <c r="EL1229" s="53">
        <v>0.58903229999999995</v>
      </c>
      <c r="EM1229" s="53">
        <v>0.65796025000000002</v>
      </c>
      <c r="EN1229" s="53">
        <v>0.71472915999999997</v>
      </c>
      <c r="EO1229" s="53">
        <v>0.62123660000000003</v>
      </c>
      <c r="EP1229" s="53">
        <v>0.57062919000000001</v>
      </c>
      <c r="EQ1229" s="53">
        <v>0.29473704000000001</v>
      </c>
      <c r="ER1229" s="53">
        <v>0.3618652</v>
      </c>
      <c r="ES1229" s="53">
        <v>0.11220782</v>
      </c>
      <c r="ET1229" s="53">
        <v>0.34167902999999999</v>
      </c>
      <c r="EU1229" s="53">
        <v>-5.9352000000000005E-4</v>
      </c>
      <c r="EV1229" s="53">
        <v>7.8630100000000001E-3</v>
      </c>
      <c r="EW1229" s="53">
        <v>61.195</v>
      </c>
      <c r="EX1229" s="53">
        <v>60.483989999999999</v>
      </c>
      <c r="EY1229" s="53">
        <v>59.803719999999998</v>
      </c>
      <c r="EZ1229" s="53">
        <v>59.17418</v>
      </c>
      <c r="FA1229" s="53">
        <v>58.765470000000001</v>
      </c>
      <c r="FB1229" s="53">
        <v>58.399410000000003</v>
      </c>
      <c r="FC1229" s="53">
        <v>58.157069999999997</v>
      </c>
      <c r="FD1229" s="53">
        <v>58.975639999999999</v>
      </c>
      <c r="FE1229" s="53">
        <v>62.023850000000003</v>
      </c>
      <c r="FF1229" s="53">
        <v>65.450879999999998</v>
      </c>
      <c r="FG1229" s="53">
        <v>68.874880000000005</v>
      </c>
      <c r="FH1229" s="53">
        <v>71.975930000000005</v>
      </c>
      <c r="FI1229" s="53">
        <v>74.596440000000001</v>
      </c>
      <c r="FJ1229" s="53">
        <v>76.4131</v>
      </c>
      <c r="FK1229" s="53">
        <v>77.464100000000002</v>
      </c>
      <c r="FL1229" s="53">
        <v>77.671890000000005</v>
      </c>
      <c r="FM1229" s="53">
        <v>76.792580000000001</v>
      </c>
      <c r="FN1229" s="53">
        <v>74.548969999999997</v>
      </c>
      <c r="FO1229" s="53">
        <v>71.110969999999995</v>
      </c>
      <c r="FP1229" s="53">
        <v>67.457740000000001</v>
      </c>
      <c r="FQ1229" s="53">
        <v>65.15119</v>
      </c>
      <c r="FR1229" s="53">
        <v>63.662669999999999</v>
      </c>
      <c r="FS1229" s="53">
        <v>62.494239999999998</v>
      </c>
      <c r="FT1229" s="53">
        <v>61.61533</v>
      </c>
      <c r="FU1229" s="53">
        <v>1603.633</v>
      </c>
      <c r="FV1229" s="53">
        <v>62430.69</v>
      </c>
      <c r="FW1229" s="53">
        <v>171.38990000000001</v>
      </c>
      <c r="FX1229" s="53">
        <v>1</v>
      </c>
    </row>
    <row r="1230" spans="1:180" x14ac:dyDescent="0.3">
      <c r="A1230" t="s">
        <v>174</v>
      </c>
      <c r="B1230" t="s">
        <v>221</v>
      </c>
      <c r="C1230" t="s">
        <v>0</v>
      </c>
      <c r="D1230" t="s">
        <v>248</v>
      </c>
      <c r="E1230" t="s">
        <v>190</v>
      </c>
      <c r="F1230" t="s">
        <v>229</v>
      </c>
      <c r="G1230" t="s">
        <v>243</v>
      </c>
      <c r="H1230" s="53">
        <v>307</v>
      </c>
      <c r="I1230" s="53">
        <v>8.9356647000000002</v>
      </c>
      <c r="J1230" s="53">
        <v>8.5798425999999992</v>
      </c>
      <c r="K1230" s="53">
        <v>8.4268952000000006</v>
      </c>
      <c r="L1230" s="53">
        <v>8.3234238999999999</v>
      </c>
      <c r="M1230" s="53">
        <v>8.4787719999999993</v>
      </c>
      <c r="N1230" s="53">
        <v>8.8279723000000008</v>
      </c>
      <c r="O1230" s="53">
        <v>9.1793981999999996</v>
      </c>
      <c r="P1230" s="53">
        <v>9.5414863000000008</v>
      </c>
      <c r="Q1230" s="53">
        <v>10.219250000000001</v>
      </c>
      <c r="R1230" s="53">
        <v>10.732858</v>
      </c>
      <c r="S1230" s="53">
        <v>11.263922000000001</v>
      </c>
      <c r="T1230" s="53">
        <v>11.630172999999999</v>
      </c>
      <c r="U1230" s="53">
        <v>11.866262000000001</v>
      </c>
      <c r="V1230" s="53">
        <v>12.144671000000001</v>
      </c>
      <c r="W1230" s="53">
        <v>12.360053000000001</v>
      </c>
      <c r="X1230" s="53">
        <v>12.426761000000001</v>
      </c>
      <c r="Y1230" s="53">
        <v>12.344142</v>
      </c>
      <c r="Z1230" s="53">
        <v>12.161004</v>
      </c>
      <c r="AA1230" s="53">
        <v>12.003574</v>
      </c>
      <c r="AB1230" s="53">
        <v>11.760768000000001</v>
      </c>
      <c r="AC1230" s="53">
        <v>11.074159</v>
      </c>
      <c r="AD1230" s="53">
        <v>10.529461</v>
      </c>
      <c r="AE1230" s="53">
        <v>9.7212195000000001</v>
      </c>
      <c r="AF1230" s="53">
        <v>9.2197686999999995</v>
      </c>
      <c r="AG1230" s="53">
        <v>-0.30157721999999998</v>
      </c>
      <c r="AH1230" s="53">
        <v>-0.33281685999999999</v>
      </c>
      <c r="AI1230" s="53">
        <v>-0.29044105999999997</v>
      </c>
      <c r="AJ1230" s="53">
        <v>-0.30792837000000001</v>
      </c>
      <c r="AK1230" s="53">
        <v>-0.34497067999999997</v>
      </c>
      <c r="AL1230" s="53">
        <v>-0.33149338</v>
      </c>
      <c r="AM1230" s="53">
        <v>-0.47040904</v>
      </c>
      <c r="AN1230" s="53">
        <v>-0.43794164000000002</v>
      </c>
      <c r="AO1230" s="53">
        <v>-0.37245854</v>
      </c>
      <c r="AP1230" s="53">
        <v>-0.43232967999999999</v>
      </c>
      <c r="AQ1230" s="53">
        <v>-0.38810664</v>
      </c>
      <c r="AR1230" s="53">
        <v>-0.46362618</v>
      </c>
      <c r="AS1230" s="53">
        <v>-0.58331719000000004</v>
      </c>
      <c r="AT1230" s="53">
        <v>-0.60248504000000003</v>
      </c>
      <c r="AU1230" s="53">
        <v>-0.57164566999999999</v>
      </c>
      <c r="AV1230" s="53">
        <v>-0.56484869000000004</v>
      </c>
      <c r="AW1230" s="53">
        <v>-0.60012268000000002</v>
      </c>
      <c r="AX1230" s="53">
        <v>-0.55851742999999998</v>
      </c>
      <c r="AY1230" s="53">
        <v>-0.34834615000000002</v>
      </c>
      <c r="AZ1230" s="53">
        <v>-0.35694890000000001</v>
      </c>
      <c r="BA1230" s="53">
        <v>-0.67491555000000003</v>
      </c>
      <c r="BB1230" s="53">
        <v>-0.61049896999999997</v>
      </c>
      <c r="BC1230" s="53">
        <v>-0.61959078000000001</v>
      </c>
      <c r="BD1230" s="53">
        <v>-0.45739316000000002</v>
      </c>
      <c r="BE1230" s="53">
        <v>-0.15778165999999999</v>
      </c>
      <c r="BF1230" s="53">
        <v>-0.19516143</v>
      </c>
      <c r="BG1230" s="53">
        <v>-0.15740773999999999</v>
      </c>
      <c r="BH1230" s="53">
        <v>-0.17589236999999999</v>
      </c>
      <c r="BI1230" s="53">
        <v>-0.19389170999999999</v>
      </c>
      <c r="BJ1230" s="53">
        <v>-0.17782524</v>
      </c>
      <c r="BK1230" s="53">
        <v>-0.29522240999999999</v>
      </c>
      <c r="BL1230" s="53">
        <v>-0.26423865000000002</v>
      </c>
      <c r="BM1230" s="53">
        <v>-0.17722631</v>
      </c>
      <c r="BN1230" s="53">
        <v>-0.21797378000000001</v>
      </c>
      <c r="BO1230" s="53">
        <v>-0.18508619000000001</v>
      </c>
      <c r="BP1230" s="53">
        <v>-0.23877118</v>
      </c>
      <c r="BQ1230" s="53">
        <v>-0.34349216999999999</v>
      </c>
      <c r="BR1230" s="53">
        <v>-0.35572028999999999</v>
      </c>
      <c r="BS1230" s="53">
        <v>-0.31718134999999997</v>
      </c>
      <c r="BT1230" s="53">
        <v>-0.30318835</v>
      </c>
      <c r="BU1230" s="53">
        <v>-0.33021810000000001</v>
      </c>
      <c r="BV1230" s="53">
        <v>-0.29457912000000003</v>
      </c>
      <c r="BW1230" s="53">
        <v>-8.91932E-2</v>
      </c>
      <c r="BX1230" s="53">
        <v>-9.8105659999999997E-2</v>
      </c>
      <c r="BY1230" s="53">
        <v>-0.40644068</v>
      </c>
      <c r="BZ1230" s="53">
        <v>-0.35547529999999999</v>
      </c>
      <c r="CA1230" s="53">
        <v>-0.40856604000000002</v>
      </c>
      <c r="CB1230" s="53">
        <v>-0.27251388999999998</v>
      </c>
      <c r="CC1230" s="53">
        <v>-5.8189329999999997E-2</v>
      </c>
      <c r="CD1230" s="53">
        <v>-9.9821789999999994E-2</v>
      </c>
      <c r="CE1230" s="53">
        <v>-6.5269270000000004E-2</v>
      </c>
      <c r="CF1230" s="53">
        <v>-8.444459E-2</v>
      </c>
      <c r="CG1230" s="53">
        <v>-8.9254849999999997E-2</v>
      </c>
      <c r="CH1230" s="53">
        <v>-7.1395210000000001E-2</v>
      </c>
      <c r="CI1230" s="53">
        <v>-0.17388870000000001</v>
      </c>
      <c r="CJ1230" s="53">
        <v>-0.14393241000000001</v>
      </c>
      <c r="CK1230" s="53">
        <v>-4.2009049999999999E-2</v>
      </c>
      <c r="CL1230" s="53">
        <v>-6.9511580000000003E-2</v>
      </c>
      <c r="CM1230" s="53">
        <v>-4.4474880000000001E-2</v>
      </c>
      <c r="CN1230" s="53">
        <v>-8.3037390000000003E-2</v>
      </c>
      <c r="CO1230" s="53">
        <v>-0.17739019</v>
      </c>
      <c r="CP1230" s="53">
        <v>-0.18481154</v>
      </c>
      <c r="CQ1230" s="53">
        <v>-0.14094019999999999</v>
      </c>
      <c r="CR1230" s="53">
        <v>-0.12196321</v>
      </c>
      <c r="CS1230" s="53">
        <v>-0.14328319</v>
      </c>
      <c r="CT1230" s="53">
        <v>-0.11177615</v>
      </c>
      <c r="CU1230" s="53">
        <v>9.0295449999999999E-2</v>
      </c>
      <c r="CV1230" s="53">
        <v>8.1168439999999994E-2</v>
      </c>
      <c r="CW1230" s="53">
        <v>-0.22049568999999999</v>
      </c>
      <c r="CX1230" s="53">
        <v>-0.17884678000000001</v>
      </c>
      <c r="CY1230" s="53">
        <v>-0.26241082999999998</v>
      </c>
      <c r="CZ1230" s="53">
        <v>-0.14446711000000001</v>
      </c>
      <c r="DA1230" s="53">
        <v>4.140303E-2</v>
      </c>
      <c r="DB1230" s="53">
        <v>-4.4821100000000001E-3</v>
      </c>
      <c r="DC1230" s="53">
        <v>2.6869190000000001E-2</v>
      </c>
      <c r="DD1230" s="53">
        <v>7.0032200000000001E-3</v>
      </c>
      <c r="DE1230" s="53">
        <v>1.538205E-2</v>
      </c>
      <c r="DF1230" s="53">
        <v>3.5034839999999998E-2</v>
      </c>
      <c r="DG1230" s="53">
        <v>-5.2555020000000001E-2</v>
      </c>
      <c r="DH1230" s="53">
        <v>-2.36262E-2</v>
      </c>
      <c r="DI1230" s="53">
        <v>9.320821E-2</v>
      </c>
      <c r="DJ1230" s="53">
        <v>7.8950610000000004E-2</v>
      </c>
      <c r="DK1230" s="53">
        <v>9.6136410000000005E-2</v>
      </c>
      <c r="DL1230" s="53">
        <v>7.2696430000000006E-2</v>
      </c>
      <c r="DM1230" s="53">
        <v>-1.1288080000000001E-2</v>
      </c>
      <c r="DN1230" s="53">
        <v>-1.3902889999999999E-2</v>
      </c>
      <c r="DO1230" s="53">
        <v>3.5300949999999998E-2</v>
      </c>
      <c r="DP1230" s="53">
        <v>5.9261960000000002E-2</v>
      </c>
      <c r="DQ1230" s="53">
        <v>4.3651839999999997E-2</v>
      </c>
      <c r="DR1230" s="53">
        <v>7.1026839999999994E-2</v>
      </c>
      <c r="DS1230" s="53">
        <v>0.26978407999999998</v>
      </c>
      <c r="DT1230" s="53">
        <v>0.26044253000000001</v>
      </c>
      <c r="DU1230" s="53">
        <v>-3.4550699999999997E-2</v>
      </c>
      <c r="DV1230" s="53">
        <v>-2.2182299999999999E-3</v>
      </c>
      <c r="DW1230" s="53">
        <v>-0.11625571</v>
      </c>
      <c r="DX1230" s="53">
        <v>-1.6420290000000001E-2</v>
      </c>
      <c r="DY1230" s="53">
        <v>0.18519858</v>
      </c>
      <c r="DZ1230" s="53">
        <v>0.13317319</v>
      </c>
      <c r="EA1230" s="53">
        <v>0.15990249000000001</v>
      </c>
      <c r="EB1230" s="53">
        <v>0.13903935000000001</v>
      </c>
      <c r="EC1230" s="53">
        <v>0.16646105</v>
      </c>
      <c r="ED1230" s="53">
        <v>0.18870292</v>
      </c>
      <c r="EE1230" s="53">
        <v>0.12263155000000001</v>
      </c>
      <c r="EF1230" s="53">
        <v>0.15007686000000001</v>
      </c>
      <c r="EG1230" s="53">
        <v>0.28844047</v>
      </c>
      <c r="EH1230" s="53">
        <v>0.29330642000000001</v>
      </c>
      <c r="EI1230" s="53">
        <v>0.29915676000000002</v>
      </c>
      <c r="EJ1230" s="53">
        <v>0.29755131000000001</v>
      </c>
      <c r="EK1230" s="53">
        <v>0.22853697000000001</v>
      </c>
      <c r="EL1230" s="53">
        <v>0.23286202</v>
      </c>
      <c r="EM1230" s="53">
        <v>0.28976513999999998</v>
      </c>
      <c r="EN1230" s="53">
        <v>0.32092214000000002</v>
      </c>
      <c r="EO1230" s="53">
        <v>0.31355629000000002</v>
      </c>
      <c r="EP1230" s="53">
        <v>0.33496524</v>
      </c>
      <c r="EQ1230" s="53">
        <v>0.52893705000000002</v>
      </c>
      <c r="ER1230" s="53">
        <v>0.51928589000000003</v>
      </c>
      <c r="ES1230" s="53">
        <v>0.2339243</v>
      </c>
      <c r="ET1230" s="53">
        <v>0.25280534999999998</v>
      </c>
      <c r="EU1230" s="53">
        <v>9.4769030000000004E-2</v>
      </c>
      <c r="EV1230" s="53">
        <v>0.16845890999999999</v>
      </c>
      <c r="EW1230" s="53">
        <v>60.450879999999998</v>
      </c>
      <c r="EX1230" s="53">
        <v>59.896180000000001</v>
      </c>
      <c r="EY1230" s="53">
        <v>59.27129</v>
      </c>
      <c r="EZ1230" s="53">
        <v>58.752789999999997</v>
      </c>
      <c r="FA1230" s="53">
        <v>58.39029</v>
      </c>
      <c r="FB1230" s="53">
        <v>57.982680000000002</v>
      </c>
      <c r="FC1230" s="53">
        <v>57.610030000000002</v>
      </c>
      <c r="FD1230" s="53">
        <v>58.462829999999997</v>
      </c>
      <c r="FE1230" s="53">
        <v>61.201450000000001</v>
      </c>
      <c r="FF1230" s="53">
        <v>64.473640000000003</v>
      </c>
      <c r="FG1230" s="53">
        <v>67.802949999999996</v>
      </c>
      <c r="FH1230" s="53">
        <v>71.099080000000001</v>
      </c>
      <c r="FI1230" s="53">
        <v>73.83323</v>
      </c>
      <c r="FJ1230" s="53">
        <v>76.157730000000001</v>
      </c>
      <c r="FK1230" s="53">
        <v>77.407749999999993</v>
      </c>
      <c r="FL1230" s="53">
        <v>77.547629999999998</v>
      </c>
      <c r="FM1230" s="53">
        <v>76.694829999999996</v>
      </c>
      <c r="FN1230" s="53">
        <v>74.686760000000007</v>
      </c>
      <c r="FO1230" s="53">
        <v>71.449110000000005</v>
      </c>
      <c r="FP1230" s="53">
        <v>67.774889999999999</v>
      </c>
      <c r="FQ1230" s="53">
        <v>65.44332</v>
      </c>
      <c r="FR1230" s="53">
        <v>64.085849999999994</v>
      </c>
      <c r="FS1230" s="53">
        <v>63.083730000000003</v>
      </c>
      <c r="FT1230" s="53">
        <v>62.25074</v>
      </c>
      <c r="FU1230" s="53">
        <v>1603.633</v>
      </c>
      <c r="FV1230" s="53">
        <v>62430.69</v>
      </c>
      <c r="FW1230" s="53">
        <v>171.38990000000001</v>
      </c>
      <c r="FX1230" s="53">
        <v>1</v>
      </c>
    </row>
    <row r="1231" spans="1:180" x14ac:dyDescent="0.3">
      <c r="A1231" t="s">
        <v>174</v>
      </c>
      <c r="B1231" t="s">
        <v>221</v>
      </c>
      <c r="C1231" t="s">
        <v>0</v>
      </c>
      <c r="D1231" t="s">
        <v>227</v>
      </c>
      <c r="E1231" t="s">
        <v>187</v>
      </c>
      <c r="F1231" t="s">
        <v>229</v>
      </c>
      <c r="G1231" t="s">
        <v>243</v>
      </c>
      <c r="H1231" s="53">
        <v>307</v>
      </c>
      <c r="I1231" s="53">
        <v>8.4896431000000003</v>
      </c>
      <c r="J1231" s="53">
        <v>8.2548738999999998</v>
      </c>
      <c r="K1231" s="53">
        <v>8.1407620000000005</v>
      </c>
      <c r="L1231" s="53">
        <v>8.1183878000000007</v>
      </c>
      <c r="M1231" s="53">
        <v>8.4522656999999999</v>
      </c>
      <c r="N1231" s="53">
        <v>9.0048349999999999</v>
      </c>
      <c r="O1231" s="53">
        <v>9.5044068999999993</v>
      </c>
      <c r="P1231" s="53">
        <v>10.086903</v>
      </c>
      <c r="Q1231" s="53">
        <v>10.860870999999999</v>
      </c>
      <c r="R1231" s="53">
        <v>11.132228</v>
      </c>
      <c r="S1231" s="53">
        <v>11.583251000000001</v>
      </c>
      <c r="T1231" s="53">
        <v>11.805108000000001</v>
      </c>
      <c r="U1231" s="53">
        <v>12.022157</v>
      </c>
      <c r="V1231" s="53">
        <v>12.191568999999999</v>
      </c>
      <c r="W1231" s="53">
        <v>12.428705000000001</v>
      </c>
      <c r="X1231" s="53">
        <v>12.42615</v>
      </c>
      <c r="Y1231" s="53">
        <v>12.385507</v>
      </c>
      <c r="Z1231" s="53">
        <v>12.257300000000001</v>
      </c>
      <c r="AA1231" s="53">
        <v>11.799548</v>
      </c>
      <c r="AB1231" s="53">
        <v>11.403451</v>
      </c>
      <c r="AC1231" s="53">
        <v>11.133281</v>
      </c>
      <c r="AD1231" s="53">
        <v>10.739737999999999</v>
      </c>
      <c r="AE1231" s="53">
        <v>9.7813453999999993</v>
      </c>
      <c r="AF1231" s="53">
        <v>9.0026306999999992</v>
      </c>
      <c r="AG1231" s="53">
        <v>-0.79222488000000002</v>
      </c>
      <c r="AH1231" s="53">
        <v>-0.71138807999999998</v>
      </c>
      <c r="AI1231" s="53">
        <v>-0.72725322000000003</v>
      </c>
      <c r="AJ1231" s="53">
        <v>-0.72208795000000003</v>
      </c>
      <c r="AK1231" s="53">
        <v>-0.68733984000000004</v>
      </c>
      <c r="AL1231" s="53">
        <v>-0.59150058000000005</v>
      </c>
      <c r="AM1231" s="53">
        <v>-0.61668286999999999</v>
      </c>
      <c r="AN1231" s="53">
        <v>-0.78079955000000001</v>
      </c>
      <c r="AO1231" s="53">
        <v>-0.74746579000000002</v>
      </c>
      <c r="AP1231" s="53">
        <v>-1.03328</v>
      </c>
      <c r="AQ1231" s="53">
        <v>-1.0625454000000001</v>
      </c>
      <c r="AR1231" s="53">
        <v>-1.2260778999999999</v>
      </c>
      <c r="AS1231" s="53">
        <v>-1.2835931</v>
      </c>
      <c r="AT1231" s="53">
        <v>-1.3098649</v>
      </c>
      <c r="AU1231" s="53">
        <v>-1.157483</v>
      </c>
      <c r="AV1231" s="53">
        <v>-1.1789567000000001</v>
      </c>
      <c r="AW1231" s="53">
        <v>-1.1617095</v>
      </c>
      <c r="AX1231" s="53">
        <v>-1.0716939999999999</v>
      </c>
      <c r="AY1231" s="53">
        <v>-1.13513</v>
      </c>
      <c r="AZ1231" s="53">
        <v>-1.0768172</v>
      </c>
      <c r="BA1231" s="53">
        <v>-0.89591964000000002</v>
      </c>
      <c r="BB1231" s="53">
        <v>-0.73361672</v>
      </c>
      <c r="BC1231" s="53">
        <v>-0.83984086999999996</v>
      </c>
      <c r="BD1231" s="53">
        <v>-0.85746727</v>
      </c>
      <c r="BE1231" s="53">
        <v>-0.56219680999999999</v>
      </c>
      <c r="BF1231" s="53">
        <v>-0.48687437</v>
      </c>
      <c r="BG1231" s="53">
        <v>-0.50005449000000002</v>
      </c>
      <c r="BH1231" s="53">
        <v>-0.49468783</v>
      </c>
      <c r="BI1231" s="53">
        <v>-0.45579429999999999</v>
      </c>
      <c r="BJ1231" s="53">
        <v>-0.36914723999999999</v>
      </c>
      <c r="BK1231" s="53">
        <v>-0.38286030999999998</v>
      </c>
      <c r="BL1231" s="53">
        <v>-0.51355697</v>
      </c>
      <c r="BM1231" s="53">
        <v>-0.46800829999999999</v>
      </c>
      <c r="BN1231" s="53">
        <v>-0.73837920999999995</v>
      </c>
      <c r="BO1231" s="53">
        <v>-0.76022409999999996</v>
      </c>
      <c r="BP1231" s="53">
        <v>-0.91184096000000003</v>
      </c>
      <c r="BQ1231" s="53">
        <v>-0.95513318000000003</v>
      </c>
      <c r="BR1231" s="53">
        <v>-0.97514866</v>
      </c>
      <c r="BS1231" s="53">
        <v>-0.82814047999999996</v>
      </c>
      <c r="BT1231" s="53">
        <v>-0.83856743</v>
      </c>
      <c r="BU1231" s="53">
        <v>-0.80663636000000005</v>
      </c>
      <c r="BV1231" s="53">
        <v>-0.72502807999999996</v>
      </c>
      <c r="BW1231" s="53">
        <v>-0.79500567</v>
      </c>
      <c r="BX1231" s="53">
        <v>-0.75172112000000002</v>
      </c>
      <c r="BY1231" s="53">
        <v>-0.61528172999999997</v>
      </c>
      <c r="BZ1231" s="53">
        <v>-0.46533034000000001</v>
      </c>
      <c r="CA1231" s="53">
        <v>-0.58563750000000003</v>
      </c>
      <c r="CB1231" s="53">
        <v>-0.62027876000000004</v>
      </c>
      <c r="CC1231" s="53">
        <v>-0.40287979000000002</v>
      </c>
      <c r="CD1231" s="53">
        <v>-0.33137703000000002</v>
      </c>
      <c r="CE1231" s="53">
        <v>-0.34269765000000002</v>
      </c>
      <c r="CF1231" s="53">
        <v>-0.33719130000000003</v>
      </c>
      <c r="CG1231" s="53">
        <v>-0.29542644000000001</v>
      </c>
      <c r="CH1231" s="53">
        <v>-0.215146</v>
      </c>
      <c r="CI1231" s="53">
        <v>-0.22091551000000001</v>
      </c>
      <c r="CJ1231" s="53">
        <v>-0.32846544</v>
      </c>
      <c r="CK1231" s="53">
        <v>-0.27445665000000002</v>
      </c>
      <c r="CL1231" s="53">
        <v>-0.53413180000000005</v>
      </c>
      <c r="CM1231" s="53">
        <v>-0.55083720999999997</v>
      </c>
      <c r="CN1231" s="53">
        <v>-0.69420159999999997</v>
      </c>
      <c r="CO1231" s="53">
        <v>-0.72764280000000003</v>
      </c>
      <c r="CP1231" s="53">
        <v>-0.74332498000000002</v>
      </c>
      <c r="CQ1231" s="53">
        <v>-0.60003856</v>
      </c>
      <c r="CR1231" s="53">
        <v>-0.60281507000000001</v>
      </c>
      <c r="CS1231" s="53">
        <v>-0.56071369999999998</v>
      </c>
      <c r="CT1231" s="53">
        <v>-0.48492829999999998</v>
      </c>
      <c r="CU1231" s="53">
        <v>-0.55943628000000001</v>
      </c>
      <c r="CV1231" s="53">
        <v>-0.52656057000000001</v>
      </c>
      <c r="CW1231" s="53">
        <v>-0.42091265999999999</v>
      </c>
      <c r="CX1231" s="53">
        <v>-0.27951595000000001</v>
      </c>
      <c r="CY1231" s="53">
        <v>-0.40957698999999997</v>
      </c>
      <c r="CZ1231" s="53">
        <v>-0.45600306000000002</v>
      </c>
      <c r="DA1231" s="53">
        <v>-0.24356315000000001</v>
      </c>
      <c r="DB1231" s="53">
        <v>-0.17587984000000001</v>
      </c>
      <c r="DC1231" s="53">
        <v>-0.18534063000000001</v>
      </c>
      <c r="DD1231" s="53">
        <v>-0.17969447</v>
      </c>
      <c r="DE1231" s="53">
        <v>-0.13505863000000001</v>
      </c>
      <c r="DF1231" s="53">
        <v>-6.1144730000000001E-2</v>
      </c>
      <c r="DG1231" s="53">
        <v>-5.8970679999999998E-2</v>
      </c>
      <c r="DH1231" s="53">
        <v>-0.14337416</v>
      </c>
      <c r="DI1231" s="53">
        <v>-8.0905119999999997E-2</v>
      </c>
      <c r="DJ1231" s="53">
        <v>-0.32988439000000003</v>
      </c>
      <c r="DK1231" s="53">
        <v>-0.34145030999999998</v>
      </c>
      <c r="DL1231" s="53">
        <v>-0.47656193000000002</v>
      </c>
      <c r="DM1231" s="53">
        <v>-0.50015211999999998</v>
      </c>
      <c r="DN1231" s="53">
        <v>-0.5115016</v>
      </c>
      <c r="DO1231" s="53">
        <v>-0.37193694999999999</v>
      </c>
      <c r="DP1231" s="53">
        <v>-0.36706240000000001</v>
      </c>
      <c r="DQ1231" s="53">
        <v>-0.31479105000000002</v>
      </c>
      <c r="DR1231" s="53">
        <v>-0.24482862999999999</v>
      </c>
      <c r="DS1231" s="53">
        <v>-0.32386719000000003</v>
      </c>
      <c r="DT1231" s="53">
        <v>-0.30140017000000002</v>
      </c>
      <c r="DU1231" s="53">
        <v>-0.22654368</v>
      </c>
      <c r="DV1231" s="53">
        <v>-9.3701649999999997E-2</v>
      </c>
      <c r="DW1231" s="53">
        <v>-0.23351638999999999</v>
      </c>
      <c r="DX1231" s="53">
        <v>-0.29172705999999998</v>
      </c>
      <c r="DY1231" s="53">
        <v>-1.353502E-2</v>
      </c>
      <c r="DZ1231" s="53">
        <v>4.8633620000000002E-2</v>
      </c>
      <c r="EA1231" s="53">
        <v>4.1857850000000002E-2</v>
      </c>
      <c r="EB1231" s="53">
        <v>4.7705770000000002E-2</v>
      </c>
      <c r="EC1231" s="53">
        <v>9.6486970000000005E-2</v>
      </c>
      <c r="ED1231" s="53">
        <v>0.16120867999999999</v>
      </c>
      <c r="EE1231" s="53">
        <v>0.17485200000000001</v>
      </c>
      <c r="EF1231" s="53">
        <v>0.12386842000000001</v>
      </c>
      <c r="EG1231" s="53">
        <v>0.19855253</v>
      </c>
      <c r="EH1231" s="53">
        <v>-3.4983510000000002E-2</v>
      </c>
      <c r="EI1231" s="53">
        <v>-3.9129150000000001E-2</v>
      </c>
      <c r="EJ1231" s="53">
        <v>-0.16232505</v>
      </c>
      <c r="EK1231" s="53">
        <v>-0.17169224</v>
      </c>
      <c r="EL1231" s="53">
        <v>-0.17678534000000001</v>
      </c>
      <c r="EM1231" s="53">
        <v>-4.2594470000000002E-2</v>
      </c>
      <c r="EN1231" s="53">
        <v>-2.6673200000000001E-2</v>
      </c>
      <c r="EO1231" s="53">
        <v>4.0281930000000001E-2</v>
      </c>
      <c r="EP1231" s="53">
        <v>0.10183733</v>
      </c>
      <c r="EQ1231" s="53">
        <v>1.625706E-2</v>
      </c>
      <c r="ER1231" s="53">
        <v>2.3695919999999999E-2</v>
      </c>
      <c r="ES1231" s="53">
        <v>5.4094290000000003E-2</v>
      </c>
      <c r="ET1231" s="53">
        <v>0.17458467</v>
      </c>
      <c r="EU1231" s="53">
        <v>2.0687009999999999E-2</v>
      </c>
      <c r="EV1231" s="53">
        <v>-5.4538730000000001E-2</v>
      </c>
      <c r="EW1231" s="53">
        <v>60.415759999999999</v>
      </c>
      <c r="EX1231" s="53">
        <v>59.815620000000003</v>
      </c>
      <c r="EY1231" s="53">
        <v>59.259079999999997</v>
      </c>
      <c r="EZ1231" s="53">
        <v>58.72775</v>
      </c>
      <c r="FA1231" s="53">
        <v>58.242469999999997</v>
      </c>
      <c r="FB1231" s="53">
        <v>57.955179999999999</v>
      </c>
      <c r="FC1231" s="53">
        <v>58.495899999999999</v>
      </c>
      <c r="FD1231" s="53">
        <v>60.679760000000002</v>
      </c>
      <c r="FE1231" s="53">
        <v>63.29289</v>
      </c>
      <c r="FF1231" s="53">
        <v>66.020660000000007</v>
      </c>
      <c r="FG1231" s="53">
        <v>68.820869999999999</v>
      </c>
      <c r="FH1231" s="53">
        <v>71.382199999999997</v>
      </c>
      <c r="FI1231" s="53">
        <v>73.552279999999996</v>
      </c>
      <c r="FJ1231" s="53">
        <v>75.005859999999998</v>
      </c>
      <c r="FK1231" s="53">
        <v>75.809569999999994</v>
      </c>
      <c r="FL1231" s="53">
        <v>75.918319999999994</v>
      </c>
      <c r="FM1231" s="53">
        <v>75.180490000000006</v>
      </c>
      <c r="FN1231" s="53">
        <v>73.734570000000005</v>
      </c>
      <c r="FO1231" s="53">
        <v>71.599930000000001</v>
      </c>
      <c r="FP1231" s="53">
        <v>68.699359999999999</v>
      </c>
      <c r="FQ1231" s="53">
        <v>65.484719999999996</v>
      </c>
      <c r="FR1231" s="53">
        <v>63.445430000000002</v>
      </c>
      <c r="FS1231" s="53">
        <v>62.243200000000002</v>
      </c>
      <c r="FT1231" s="53">
        <v>61.37115</v>
      </c>
      <c r="FU1231" s="53">
        <v>1605</v>
      </c>
      <c r="FV1231" s="53">
        <v>61763.06</v>
      </c>
      <c r="FW1231" s="53">
        <v>161.67750000000001</v>
      </c>
      <c r="FX1231" s="53">
        <v>1</v>
      </c>
    </row>
    <row r="1232" spans="1:180" x14ac:dyDescent="0.3">
      <c r="A1232" t="s">
        <v>174</v>
      </c>
      <c r="B1232" t="s">
        <v>221</v>
      </c>
      <c r="C1232" t="s">
        <v>0</v>
      </c>
      <c r="D1232" t="s">
        <v>248</v>
      </c>
      <c r="E1232" t="s">
        <v>189</v>
      </c>
      <c r="F1232" t="s">
        <v>229</v>
      </c>
      <c r="G1232" t="s">
        <v>243</v>
      </c>
      <c r="H1232" s="53">
        <v>307</v>
      </c>
      <c r="I1232" s="53">
        <v>9.1028661</v>
      </c>
      <c r="J1232" s="53">
        <v>8.7523120999999993</v>
      </c>
      <c r="K1232" s="53">
        <v>8.5421983000000008</v>
      </c>
      <c r="L1232" s="53">
        <v>8.4449559999999995</v>
      </c>
      <c r="M1232" s="53">
        <v>8.7036680000000004</v>
      </c>
      <c r="N1232" s="53">
        <v>9.1292007000000002</v>
      </c>
      <c r="O1232" s="53">
        <v>9.4856184999999993</v>
      </c>
      <c r="P1232" s="53">
        <v>9.9280238999999995</v>
      </c>
      <c r="Q1232" s="53">
        <v>10.568917000000001</v>
      </c>
      <c r="R1232" s="53">
        <v>11.006582</v>
      </c>
      <c r="S1232" s="53">
        <v>11.638069</v>
      </c>
      <c r="T1232" s="53">
        <v>12.154081</v>
      </c>
      <c r="U1232" s="53">
        <v>12.550881</v>
      </c>
      <c r="V1232" s="53">
        <v>12.827513</v>
      </c>
      <c r="W1232" s="53">
        <v>12.94417</v>
      </c>
      <c r="X1232" s="53">
        <v>13.036481999999999</v>
      </c>
      <c r="Y1232" s="53">
        <v>12.874741999999999</v>
      </c>
      <c r="Z1232" s="53">
        <v>12.646515000000001</v>
      </c>
      <c r="AA1232" s="53">
        <v>12.500441</v>
      </c>
      <c r="AB1232" s="53">
        <v>11.958936</v>
      </c>
      <c r="AC1232" s="53">
        <v>11.318785999999999</v>
      </c>
      <c r="AD1232" s="53">
        <v>10.635208</v>
      </c>
      <c r="AE1232" s="53">
        <v>9.8198033000000002</v>
      </c>
      <c r="AF1232" s="53">
        <v>9.2624662999999998</v>
      </c>
      <c r="AG1232" s="53">
        <v>-0.50641616</v>
      </c>
      <c r="AH1232" s="53">
        <v>-0.49036280999999998</v>
      </c>
      <c r="AI1232" s="53">
        <v>-0.48256930999999997</v>
      </c>
      <c r="AJ1232" s="53">
        <v>-0.48538695999999998</v>
      </c>
      <c r="AK1232" s="53">
        <v>-0.41562611999999999</v>
      </c>
      <c r="AL1232" s="53">
        <v>-0.31034046999999998</v>
      </c>
      <c r="AM1232" s="53">
        <v>-0.38038773999999997</v>
      </c>
      <c r="AN1232" s="53">
        <v>-0.40177919000000001</v>
      </c>
      <c r="AO1232" s="53">
        <v>-0.37301297999999999</v>
      </c>
      <c r="AP1232" s="53">
        <v>-0.51152555</v>
      </c>
      <c r="AQ1232" s="53">
        <v>-0.46815811000000002</v>
      </c>
      <c r="AR1232" s="53">
        <v>-0.48438029999999999</v>
      </c>
      <c r="AS1232" s="53">
        <v>-0.47540362000000003</v>
      </c>
      <c r="AT1232" s="53">
        <v>-0.50054109000000002</v>
      </c>
      <c r="AU1232" s="53">
        <v>-0.58052594999999996</v>
      </c>
      <c r="AV1232" s="53">
        <v>-0.59170075</v>
      </c>
      <c r="AW1232" s="53">
        <v>-0.72179108000000003</v>
      </c>
      <c r="AX1232" s="53">
        <v>-0.66315376999999998</v>
      </c>
      <c r="AY1232" s="53">
        <v>-0.44556445</v>
      </c>
      <c r="AZ1232" s="53">
        <v>-0.47811719000000003</v>
      </c>
      <c r="BA1232" s="53">
        <v>-0.62774593000000001</v>
      </c>
      <c r="BB1232" s="53">
        <v>-0.76468389000000003</v>
      </c>
      <c r="BC1232" s="53">
        <v>-0.77015800999999995</v>
      </c>
      <c r="BD1232" s="53">
        <v>-0.62137260000000005</v>
      </c>
      <c r="BE1232" s="53">
        <v>-0.32242676999999997</v>
      </c>
      <c r="BF1232" s="53">
        <v>-0.31267458999999997</v>
      </c>
      <c r="BG1232" s="53">
        <v>-0.31474131</v>
      </c>
      <c r="BH1232" s="53">
        <v>-0.31980436000000001</v>
      </c>
      <c r="BI1232" s="53">
        <v>-0.23155279000000001</v>
      </c>
      <c r="BJ1232" s="53">
        <v>-0.11637876</v>
      </c>
      <c r="BK1232" s="53">
        <v>-0.16080605000000001</v>
      </c>
      <c r="BL1232" s="53">
        <v>-0.14615529999999999</v>
      </c>
      <c r="BM1232" s="53">
        <v>-0.13388414000000001</v>
      </c>
      <c r="BN1232" s="53">
        <v>-0.26629570000000002</v>
      </c>
      <c r="BO1232" s="53">
        <v>-0.21005588</v>
      </c>
      <c r="BP1232" s="53">
        <v>-0.17971611000000001</v>
      </c>
      <c r="BQ1232" s="53">
        <v>-0.14248164999999999</v>
      </c>
      <c r="BR1232" s="53">
        <v>-0.14799509</v>
      </c>
      <c r="BS1232" s="53">
        <v>-0.20227748000000001</v>
      </c>
      <c r="BT1232" s="53">
        <v>-0.17362563</v>
      </c>
      <c r="BU1232" s="53">
        <v>-0.29812063999999999</v>
      </c>
      <c r="BV1232" s="53">
        <v>-0.27990731000000002</v>
      </c>
      <c r="BW1232" s="53">
        <v>-4.1194090000000003E-2</v>
      </c>
      <c r="BX1232" s="53">
        <v>-0.12418509</v>
      </c>
      <c r="BY1232" s="53">
        <v>-0.38493164000000002</v>
      </c>
      <c r="BZ1232" s="53">
        <v>-0.50166531999999997</v>
      </c>
      <c r="CA1232" s="53">
        <v>-0.54691005999999998</v>
      </c>
      <c r="CB1232" s="53">
        <v>-0.4312822</v>
      </c>
      <c r="CC1232" s="53">
        <v>-0.19499612</v>
      </c>
      <c r="CD1232" s="53">
        <v>-0.18960836</v>
      </c>
      <c r="CE1232" s="53">
        <v>-0.19850414</v>
      </c>
      <c r="CF1232" s="53">
        <v>-0.20512251000000001</v>
      </c>
      <c r="CG1232" s="53">
        <v>-0.10406410000000001</v>
      </c>
      <c r="CH1232" s="53">
        <v>1.795861E-2</v>
      </c>
      <c r="CI1232" s="53">
        <v>-8.7243000000000008E-3</v>
      </c>
      <c r="CJ1232" s="53">
        <v>3.0889110000000001E-2</v>
      </c>
      <c r="CK1232" s="53">
        <v>3.1735659999999999E-2</v>
      </c>
      <c r="CL1232" s="53">
        <v>-9.6450190000000005E-2</v>
      </c>
      <c r="CM1232" s="53">
        <v>-3.1294969999999998E-2</v>
      </c>
      <c r="CN1232" s="53">
        <v>3.129328E-2</v>
      </c>
      <c r="CO1232" s="53">
        <v>8.8099049999999998E-2</v>
      </c>
      <c r="CP1232" s="53">
        <v>9.6177170000000006E-2</v>
      </c>
      <c r="CQ1232" s="53">
        <v>5.969621E-2</v>
      </c>
      <c r="CR1232" s="53">
        <v>0.11593201</v>
      </c>
      <c r="CS1232" s="53">
        <v>-4.6878600000000003E-3</v>
      </c>
      <c r="CT1232" s="53">
        <v>-1.4471980000000001E-2</v>
      </c>
      <c r="CU1232" s="53">
        <v>0.23887151000000001</v>
      </c>
      <c r="CV1232" s="53">
        <v>0.12094719</v>
      </c>
      <c r="CW1232" s="53">
        <v>-0.21675907</v>
      </c>
      <c r="CX1232" s="53">
        <v>-0.31949950999999999</v>
      </c>
      <c r="CY1232" s="53">
        <v>-0.3922892</v>
      </c>
      <c r="CZ1232" s="53">
        <v>-0.29962620000000001</v>
      </c>
      <c r="DA1232" s="53">
        <v>-6.7565539999999993E-2</v>
      </c>
      <c r="DB1232" s="53">
        <v>-6.6542039999999997E-2</v>
      </c>
      <c r="DC1232" s="53">
        <v>-8.2266939999999997E-2</v>
      </c>
      <c r="DD1232" s="53">
        <v>-9.0440569999999998E-2</v>
      </c>
      <c r="DE1232" s="53">
        <v>2.3424560000000001E-2</v>
      </c>
      <c r="DF1232" s="53">
        <v>0.15229598</v>
      </c>
      <c r="DG1232" s="53">
        <v>0.14335743000000001</v>
      </c>
      <c r="DH1232" s="53">
        <v>0.20793349</v>
      </c>
      <c r="DI1232" s="53">
        <v>0.19735547000000001</v>
      </c>
      <c r="DJ1232" s="53">
        <v>7.3395290000000002E-2</v>
      </c>
      <c r="DK1232" s="53">
        <v>0.14746595000000001</v>
      </c>
      <c r="DL1232" s="53">
        <v>0.24230270000000001</v>
      </c>
      <c r="DM1232" s="53">
        <v>0.31867981000000001</v>
      </c>
      <c r="DN1232" s="53">
        <v>0.34034941000000002</v>
      </c>
      <c r="DO1232" s="53">
        <v>0.32166999000000002</v>
      </c>
      <c r="DP1232" s="53">
        <v>0.40548959000000001</v>
      </c>
      <c r="DQ1232" s="53">
        <v>0.28874492000000002</v>
      </c>
      <c r="DR1232" s="53">
        <v>0.25096331999999999</v>
      </c>
      <c r="DS1232" s="53">
        <v>0.51893714000000002</v>
      </c>
      <c r="DT1232" s="53">
        <v>0.36607939</v>
      </c>
      <c r="DU1232" s="53">
        <v>-4.8586650000000002E-2</v>
      </c>
      <c r="DV1232" s="53">
        <v>-0.13733384000000001</v>
      </c>
      <c r="DW1232" s="53">
        <v>-0.23766838000000001</v>
      </c>
      <c r="DX1232" s="53">
        <v>-0.16797019999999999</v>
      </c>
      <c r="DY1232" s="53">
        <v>0.11642395</v>
      </c>
      <c r="DZ1232" s="53">
        <v>0.11114619000000001</v>
      </c>
      <c r="EA1232" s="53">
        <v>8.5561109999999996E-2</v>
      </c>
      <c r="EB1232" s="53">
        <v>7.5141899999999998E-2</v>
      </c>
      <c r="EC1232" s="53">
        <v>0.20749794999999999</v>
      </c>
      <c r="ED1232" s="53">
        <v>0.34625792999999999</v>
      </c>
      <c r="EE1232" s="53">
        <v>0.36293938999999997</v>
      </c>
      <c r="EF1232" s="53">
        <v>0.46355741</v>
      </c>
      <c r="EG1232" s="53">
        <v>0.43648399999999998</v>
      </c>
      <c r="EH1232" s="53">
        <v>0.31862517000000001</v>
      </c>
      <c r="EI1232" s="53">
        <v>0.40556818</v>
      </c>
      <c r="EJ1232" s="53">
        <v>0.54696686000000005</v>
      </c>
      <c r="EK1232" s="53">
        <v>0.65160167000000002</v>
      </c>
      <c r="EL1232" s="53">
        <v>0.69289531999999998</v>
      </c>
      <c r="EM1232" s="53">
        <v>0.69991824999999996</v>
      </c>
      <c r="EN1232" s="53">
        <v>0.82356494999999996</v>
      </c>
      <c r="EO1232" s="53">
        <v>0.71241529999999997</v>
      </c>
      <c r="EP1232" s="53">
        <v>0.63420980999999998</v>
      </c>
      <c r="EQ1232" s="53">
        <v>0.92330741000000005</v>
      </c>
      <c r="ER1232" s="53">
        <v>0.72001170000000003</v>
      </c>
      <c r="ES1232" s="53">
        <v>0.19422766</v>
      </c>
      <c r="ET1232" s="53">
        <v>0.12568457</v>
      </c>
      <c r="EU1232" s="53">
        <v>-1.442043E-2</v>
      </c>
      <c r="EV1232" s="53">
        <v>2.212012E-2</v>
      </c>
      <c r="EW1232" s="53">
        <v>63.173070000000003</v>
      </c>
      <c r="EX1232" s="53">
        <v>62.461539999999999</v>
      </c>
      <c r="EY1232" s="53">
        <v>61.845170000000003</v>
      </c>
      <c r="EZ1232" s="53">
        <v>61.319839999999999</v>
      </c>
      <c r="FA1232" s="53">
        <v>60.883380000000002</v>
      </c>
      <c r="FB1232" s="53">
        <v>60.450569999999999</v>
      </c>
      <c r="FC1232" s="53">
        <v>60.208269999999999</v>
      </c>
      <c r="FD1232" s="53">
        <v>61.205260000000003</v>
      </c>
      <c r="FE1232" s="53">
        <v>63.472549999999998</v>
      </c>
      <c r="FF1232" s="53">
        <v>66.448250000000002</v>
      </c>
      <c r="FG1232" s="53">
        <v>69.798339999999996</v>
      </c>
      <c r="FH1232" s="53">
        <v>72.722219999999993</v>
      </c>
      <c r="FI1232" s="53">
        <v>75.439869999999999</v>
      </c>
      <c r="FJ1232" s="53">
        <v>77.475430000000003</v>
      </c>
      <c r="FK1232" s="53">
        <v>78.41422</v>
      </c>
      <c r="FL1232" s="53">
        <v>78.504750000000001</v>
      </c>
      <c r="FM1232" s="53">
        <v>77.698059999999998</v>
      </c>
      <c r="FN1232" s="53">
        <v>75.595879999999994</v>
      </c>
      <c r="FO1232" s="53">
        <v>72.701970000000003</v>
      </c>
      <c r="FP1232" s="53">
        <v>69.026889999999995</v>
      </c>
      <c r="FQ1232" s="53">
        <v>66.093599999999995</v>
      </c>
      <c r="FR1232" s="53">
        <v>64.491280000000003</v>
      </c>
      <c r="FS1232" s="53">
        <v>63.427410000000002</v>
      </c>
      <c r="FT1232" s="53">
        <v>62.568289999999998</v>
      </c>
      <c r="FU1232" s="53">
        <v>1605</v>
      </c>
      <c r="FV1232" s="53">
        <v>63511.67</v>
      </c>
      <c r="FW1232" s="53">
        <v>161.54429999999999</v>
      </c>
      <c r="FX1232" s="53">
        <v>1</v>
      </c>
    </row>
    <row r="1233" spans="1:180" x14ac:dyDescent="0.3">
      <c r="A1233" t="s">
        <v>174</v>
      </c>
      <c r="B1233" t="s">
        <v>221</v>
      </c>
      <c r="C1233" t="s">
        <v>0</v>
      </c>
      <c r="D1233" t="s">
        <v>248</v>
      </c>
      <c r="E1233" t="s">
        <v>187</v>
      </c>
      <c r="F1233" t="s">
        <v>229</v>
      </c>
      <c r="G1233" t="s">
        <v>243</v>
      </c>
      <c r="H1233" s="53">
        <v>307</v>
      </c>
      <c r="I1233" s="53">
        <v>8.6265373000000007</v>
      </c>
      <c r="J1233" s="53">
        <v>8.4086409999999994</v>
      </c>
      <c r="K1233" s="53">
        <v>8.2169287000000004</v>
      </c>
      <c r="L1233" s="53">
        <v>8.0925200000000004</v>
      </c>
      <c r="M1233" s="53">
        <v>8.3870342999999998</v>
      </c>
      <c r="N1233" s="53">
        <v>8.7832147000000003</v>
      </c>
      <c r="O1233" s="53">
        <v>9.0540102000000005</v>
      </c>
      <c r="P1233" s="53">
        <v>9.4616662999999992</v>
      </c>
      <c r="Q1233" s="53">
        <v>10.127141</v>
      </c>
      <c r="R1233" s="53">
        <v>10.577484999999999</v>
      </c>
      <c r="S1233" s="53">
        <v>11.127079999999999</v>
      </c>
      <c r="T1233" s="53">
        <v>11.431228000000001</v>
      </c>
      <c r="U1233" s="53">
        <v>11.753529</v>
      </c>
      <c r="V1233" s="53">
        <v>11.8947</v>
      </c>
      <c r="W1233" s="53">
        <v>12.038898</v>
      </c>
      <c r="X1233" s="53">
        <v>12.134243</v>
      </c>
      <c r="Y1233" s="53">
        <v>12.058612999999999</v>
      </c>
      <c r="Z1233" s="53">
        <v>12.000605</v>
      </c>
      <c r="AA1233" s="53">
        <v>11.540025999999999</v>
      </c>
      <c r="AB1233" s="53">
        <v>11.061047</v>
      </c>
      <c r="AC1233" s="53">
        <v>10.755618999999999</v>
      </c>
      <c r="AD1233" s="53">
        <v>10.352593000000001</v>
      </c>
      <c r="AE1233" s="53">
        <v>9.6233754999999999</v>
      </c>
      <c r="AF1233" s="53">
        <v>8.9069541999999995</v>
      </c>
      <c r="AG1233" s="53">
        <v>-0.8313876</v>
      </c>
      <c r="AH1233" s="53">
        <v>-0.68512943999999998</v>
      </c>
      <c r="AI1233" s="53">
        <v>-0.68794095</v>
      </c>
      <c r="AJ1233" s="53">
        <v>-0.72505786000000005</v>
      </c>
      <c r="AK1233" s="53">
        <v>-0.59734187000000005</v>
      </c>
      <c r="AL1233" s="53">
        <v>-0.46082572999999999</v>
      </c>
      <c r="AM1233" s="53">
        <v>-0.48066344999999999</v>
      </c>
      <c r="AN1233" s="53">
        <v>-0.65916092999999998</v>
      </c>
      <c r="AO1233" s="53">
        <v>-0.68746417999999998</v>
      </c>
      <c r="AP1233" s="53">
        <v>-0.79602061000000002</v>
      </c>
      <c r="AQ1233" s="53">
        <v>-0.75546314000000003</v>
      </c>
      <c r="AR1233" s="53">
        <v>-0.84702252</v>
      </c>
      <c r="AS1233" s="53">
        <v>-0.83546520000000002</v>
      </c>
      <c r="AT1233" s="53">
        <v>-0.91360191000000002</v>
      </c>
      <c r="AU1233" s="53">
        <v>-0.87621576000000001</v>
      </c>
      <c r="AV1233" s="53">
        <v>-0.82084431999999996</v>
      </c>
      <c r="AW1233" s="53">
        <v>-0.85560009999999997</v>
      </c>
      <c r="AX1233" s="53">
        <v>-0.802871</v>
      </c>
      <c r="AY1233" s="53">
        <v>-0.89638320000000005</v>
      </c>
      <c r="AZ1233" s="53">
        <v>-0.97160097000000001</v>
      </c>
      <c r="BA1233" s="53">
        <v>-0.86458537000000002</v>
      </c>
      <c r="BB1233" s="53">
        <v>-0.83179133000000005</v>
      </c>
      <c r="BC1233" s="53">
        <v>-0.82259207000000001</v>
      </c>
      <c r="BD1233" s="53">
        <v>-0.86386945000000004</v>
      </c>
      <c r="BE1233" s="53">
        <v>-0.60875919999999994</v>
      </c>
      <c r="BF1233" s="53">
        <v>-0.46963386000000001</v>
      </c>
      <c r="BG1233" s="53">
        <v>-0.47073905999999999</v>
      </c>
      <c r="BH1233" s="53">
        <v>-0.50761067999999998</v>
      </c>
      <c r="BI1233" s="53">
        <v>-0.37798976000000001</v>
      </c>
      <c r="BJ1233" s="53">
        <v>-0.24964301</v>
      </c>
      <c r="BK1233" s="53">
        <v>-0.26875563000000002</v>
      </c>
      <c r="BL1233" s="53">
        <v>-0.42394551000000003</v>
      </c>
      <c r="BM1233" s="53">
        <v>-0.43879356000000003</v>
      </c>
      <c r="BN1233" s="53">
        <v>-0.54067120999999996</v>
      </c>
      <c r="BO1233" s="53">
        <v>-0.49745697</v>
      </c>
      <c r="BP1233" s="53">
        <v>-0.58281740000000004</v>
      </c>
      <c r="BQ1233" s="53">
        <v>-0.54506683</v>
      </c>
      <c r="BR1233" s="53">
        <v>-0.61737639</v>
      </c>
      <c r="BS1233" s="53">
        <v>-0.58175518000000004</v>
      </c>
      <c r="BT1233" s="53">
        <v>-0.51477269000000003</v>
      </c>
      <c r="BU1233" s="53">
        <v>-0.54362116999999999</v>
      </c>
      <c r="BV1233" s="53">
        <v>-0.46378029999999998</v>
      </c>
      <c r="BW1233" s="53">
        <v>-0.58820525000000001</v>
      </c>
      <c r="BX1233" s="53">
        <v>-0.67249455000000002</v>
      </c>
      <c r="BY1233" s="53">
        <v>-0.60548935000000004</v>
      </c>
      <c r="BZ1233" s="53">
        <v>-0.57210801</v>
      </c>
      <c r="CA1233" s="53">
        <v>-0.58165754999999997</v>
      </c>
      <c r="CB1233" s="53">
        <v>-0.64210217000000003</v>
      </c>
      <c r="CC1233" s="53">
        <v>-0.45456754999999999</v>
      </c>
      <c r="CD1233" s="53">
        <v>-0.32038243999999999</v>
      </c>
      <c r="CE1233" s="53">
        <v>-0.32030537999999997</v>
      </c>
      <c r="CF1233" s="53">
        <v>-0.35700754000000001</v>
      </c>
      <c r="CG1233" s="53">
        <v>-0.22606743000000001</v>
      </c>
      <c r="CH1233" s="53">
        <v>-0.10337841</v>
      </c>
      <c r="CI1233" s="53">
        <v>-0.12198894</v>
      </c>
      <c r="CJ1233" s="53">
        <v>-0.26103601999999998</v>
      </c>
      <c r="CK1233" s="53">
        <v>-0.26656511999999999</v>
      </c>
      <c r="CL1233" s="53">
        <v>-0.3638168</v>
      </c>
      <c r="CM1233" s="53">
        <v>-0.31876301000000001</v>
      </c>
      <c r="CN1233" s="53">
        <v>-0.39982973999999999</v>
      </c>
      <c r="CO1233" s="53">
        <v>-0.34393762999999999</v>
      </c>
      <c r="CP1233" s="53">
        <v>-0.41221136000000003</v>
      </c>
      <c r="CQ1233" s="53">
        <v>-0.37781292999999999</v>
      </c>
      <c r="CR1233" s="53">
        <v>-0.30278813999999998</v>
      </c>
      <c r="CS1233" s="53">
        <v>-0.32754536000000001</v>
      </c>
      <c r="CT1233" s="53">
        <v>-0.22892708000000001</v>
      </c>
      <c r="CU1233" s="53">
        <v>-0.37476196000000001</v>
      </c>
      <c r="CV1233" s="53">
        <v>-0.46533433000000002</v>
      </c>
      <c r="CW1233" s="53">
        <v>-0.42603985999999999</v>
      </c>
      <c r="CX1233" s="53">
        <v>-0.39225206000000001</v>
      </c>
      <c r="CY1233" s="53">
        <v>-0.41478678000000002</v>
      </c>
      <c r="CZ1233" s="53">
        <v>-0.48850669000000002</v>
      </c>
      <c r="DA1233" s="53">
        <v>-0.30037562000000001</v>
      </c>
      <c r="DB1233" s="53">
        <v>-0.17113089000000001</v>
      </c>
      <c r="DC1233" s="53">
        <v>-0.16987194</v>
      </c>
      <c r="DD1233" s="53">
        <v>-0.20640454</v>
      </c>
      <c r="DE1233" s="53">
        <v>-7.4145009999999997E-2</v>
      </c>
      <c r="DF1233" s="53">
        <v>4.2886149999999998E-2</v>
      </c>
      <c r="DG1233" s="53">
        <v>2.4777690000000002E-2</v>
      </c>
      <c r="DH1233" s="53">
        <v>-9.8126500000000005E-2</v>
      </c>
      <c r="DI1233" s="53">
        <v>-9.4336619999999996E-2</v>
      </c>
      <c r="DJ1233" s="53">
        <v>-0.18696254000000001</v>
      </c>
      <c r="DK1233" s="53">
        <v>-0.14006872000000001</v>
      </c>
      <c r="DL1233" s="53">
        <v>-0.21684223999999999</v>
      </c>
      <c r="DM1233" s="53">
        <v>-0.14280862999999999</v>
      </c>
      <c r="DN1233" s="53">
        <v>-0.20704648</v>
      </c>
      <c r="DO1233" s="53">
        <v>-0.17387042999999999</v>
      </c>
      <c r="DP1233" s="53">
        <v>-9.0803720000000004E-2</v>
      </c>
      <c r="DQ1233" s="53">
        <v>-0.11146949</v>
      </c>
      <c r="DR1233" s="53">
        <v>5.9261399999999999E-3</v>
      </c>
      <c r="DS1233" s="53">
        <v>-0.16131892</v>
      </c>
      <c r="DT1233" s="53">
        <v>-0.25817420000000002</v>
      </c>
      <c r="DU1233" s="53">
        <v>-0.24659069</v>
      </c>
      <c r="DV1233" s="53">
        <v>-0.21239611</v>
      </c>
      <c r="DW1233" s="53">
        <v>-0.24791631</v>
      </c>
      <c r="DX1233" s="53">
        <v>-0.33491121000000001</v>
      </c>
      <c r="DY1233" s="53">
        <v>-7.7747140000000006E-2</v>
      </c>
      <c r="DZ1233" s="53">
        <v>4.4364630000000002E-2</v>
      </c>
      <c r="EA1233" s="53">
        <v>4.7330129999999998E-2</v>
      </c>
      <c r="EB1233" s="53">
        <v>1.1042389999999999E-2</v>
      </c>
      <c r="EC1233" s="53">
        <v>0.14520685999999999</v>
      </c>
      <c r="ED1233" s="53">
        <v>0.25406898999999999</v>
      </c>
      <c r="EE1233" s="53">
        <v>0.23668545999999999</v>
      </c>
      <c r="EF1233" s="53">
        <v>0.13708898</v>
      </c>
      <c r="EG1233" s="53">
        <v>0.15433403000000001</v>
      </c>
      <c r="EH1233" s="53">
        <v>6.8386950000000002E-2</v>
      </c>
      <c r="EI1233" s="53">
        <v>0.11793724</v>
      </c>
      <c r="EJ1233" s="53">
        <v>4.7362790000000002E-2</v>
      </c>
      <c r="EK1233" s="53">
        <v>0.14758984999999999</v>
      </c>
      <c r="EL1233" s="53">
        <v>8.9179110000000006E-2</v>
      </c>
      <c r="EM1233" s="53">
        <v>0.12059</v>
      </c>
      <c r="EN1233" s="53">
        <v>0.21526812000000001</v>
      </c>
      <c r="EO1233" s="53">
        <v>0.20050962</v>
      </c>
      <c r="EP1233" s="53">
        <v>0.34501704</v>
      </c>
      <c r="EQ1233" s="53">
        <v>0.14685901000000001</v>
      </c>
      <c r="ER1233" s="53">
        <v>4.0932160000000002E-2</v>
      </c>
      <c r="ES1233" s="53">
        <v>1.2505550000000001E-2</v>
      </c>
      <c r="ET1233" s="53">
        <v>4.7287330000000002E-2</v>
      </c>
      <c r="EU1233" s="53">
        <v>-6.9817300000000002E-3</v>
      </c>
      <c r="EV1233" s="53">
        <v>-0.11314381</v>
      </c>
      <c r="EW1233" s="53">
        <v>61.202919999999999</v>
      </c>
      <c r="EX1233" s="53">
        <v>60.465499999999999</v>
      </c>
      <c r="EY1233" s="53">
        <v>60.009309999999999</v>
      </c>
      <c r="EZ1233" s="53">
        <v>59.57987</v>
      </c>
      <c r="FA1233" s="53">
        <v>59.17465</v>
      </c>
      <c r="FB1233" s="53">
        <v>58.894159999999999</v>
      </c>
      <c r="FC1233" s="53">
        <v>59.325510000000001</v>
      </c>
      <c r="FD1233" s="53">
        <v>61.088389999999997</v>
      </c>
      <c r="FE1233" s="53">
        <v>63.598129999999998</v>
      </c>
      <c r="FF1233" s="53">
        <v>66.552689999999998</v>
      </c>
      <c r="FG1233" s="53">
        <v>69.396690000000007</v>
      </c>
      <c r="FH1233" s="53">
        <v>72.032870000000003</v>
      </c>
      <c r="FI1233" s="53">
        <v>74.071340000000006</v>
      </c>
      <c r="FJ1233" s="53">
        <v>75.520520000000005</v>
      </c>
      <c r="FK1233" s="53">
        <v>76.284390000000002</v>
      </c>
      <c r="FL1233" s="53">
        <v>76.194199999999995</v>
      </c>
      <c r="FM1233" s="53">
        <v>75.592830000000006</v>
      </c>
      <c r="FN1233" s="53">
        <v>74.052800000000005</v>
      </c>
      <c r="FO1233" s="53">
        <v>71.617289999999997</v>
      </c>
      <c r="FP1233" s="53">
        <v>68.725899999999996</v>
      </c>
      <c r="FQ1233" s="53">
        <v>65.527649999999994</v>
      </c>
      <c r="FR1233" s="53">
        <v>63.574219999999997</v>
      </c>
      <c r="FS1233" s="53">
        <v>62.397039999999997</v>
      </c>
      <c r="FT1233" s="53">
        <v>61.446460000000002</v>
      </c>
      <c r="FU1233" s="53">
        <v>1605</v>
      </c>
      <c r="FV1233" s="53">
        <v>61763.06</v>
      </c>
      <c r="FW1233" s="53">
        <v>161.67750000000001</v>
      </c>
      <c r="FX1233" s="53">
        <v>1</v>
      </c>
    </row>
    <row r="1234" spans="1:180" x14ac:dyDescent="0.3">
      <c r="A1234" t="s">
        <v>174</v>
      </c>
      <c r="B1234" t="s">
        <v>221</v>
      </c>
      <c r="C1234" t="s">
        <v>0</v>
      </c>
      <c r="D1234" t="s">
        <v>227</v>
      </c>
      <c r="E1234" t="s">
        <v>189</v>
      </c>
      <c r="F1234" t="s">
        <v>230</v>
      </c>
      <c r="G1234" t="s">
        <v>243</v>
      </c>
      <c r="H1234" s="53">
        <v>40</v>
      </c>
      <c r="I1234" s="53">
        <v>1.4543211</v>
      </c>
      <c r="J1234" s="53">
        <v>1.396414</v>
      </c>
      <c r="K1234" s="53">
        <v>1.3545788000000001</v>
      </c>
      <c r="L1234" s="53">
        <v>1.3270508000000001</v>
      </c>
      <c r="M1234" s="53">
        <v>1.467994</v>
      </c>
      <c r="N1234" s="53">
        <v>1.4466319999999999</v>
      </c>
      <c r="O1234" s="53">
        <v>1.5392496</v>
      </c>
      <c r="P1234" s="53">
        <v>1.5025492</v>
      </c>
      <c r="Q1234" s="53">
        <v>1.5749051999999999</v>
      </c>
      <c r="R1234" s="53">
        <v>1.7099196000000001</v>
      </c>
      <c r="S1234" s="53">
        <v>1.6945284</v>
      </c>
      <c r="T1234" s="53">
        <v>1.7170988</v>
      </c>
      <c r="U1234" s="53">
        <v>1.7750687999999999</v>
      </c>
      <c r="V1234" s="53">
        <v>1.8302988</v>
      </c>
      <c r="W1234" s="53">
        <v>1.8488784</v>
      </c>
      <c r="X1234" s="53">
        <v>1.8635360000000001</v>
      </c>
      <c r="Y1234" s="53">
        <v>1.8503052</v>
      </c>
      <c r="Z1234" s="53">
        <v>1.8357323999999999</v>
      </c>
      <c r="AA1234" s="53">
        <v>1.8292316</v>
      </c>
      <c r="AB1234" s="53">
        <v>1.8584744</v>
      </c>
      <c r="AC1234" s="53">
        <v>1.9589888</v>
      </c>
      <c r="AD1234" s="53">
        <v>1.9570436</v>
      </c>
      <c r="AE1234" s="53">
        <v>1.8217584</v>
      </c>
      <c r="AF1234" s="53">
        <v>1.6672423999999999</v>
      </c>
      <c r="AG1234" s="53">
        <v>-7.8300919999999996E-2</v>
      </c>
      <c r="AH1234" s="53">
        <v>-5.1405880000000001E-2</v>
      </c>
      <c r="AI1234" s="53">
        <v>-5.0908080000000001E-2</v>
      </c>
      <c r="AJ1234" s="53">
        <v>-4.7503719999999999E-2</v>
      </c>
      <c r="AK1234" s="53">
        <v>2.1433540000000001E-2</v>
      </c>
      <c r="AL1234" s="53">
        <v>-1.154414E-2</v>
      </c>
      <c r="AM1234" s="53">
        <v>4.2615840000000002E-2</v>
      </c>
      <c r="AN1234" s="53">
        <v>-6.1635120000000002E-2</v>
      </c>
      <c r="AO1234" s="53">
        <v>-8.4958880000000001E-2</v>
      </c>
      <c r="AP1234" s="53">
        <v>-1.6996520000000001E-2</v>
      </c>
      <c r="AQ1234" s="53">
        <v>-8.3802199999999993E-2</v>
      </c>
      <c r="AR1234" s="53">
        <v>-0.11311196</v>
      </c>
      <c r="AS1234" s="53">
        <v>-9.6530400000000002E-2</v>
      </c>
      <c r="AT1234" s="53">
        <v>-9.6597799999999998E-2</v>
      </c>
      <c r="AU1234" s="53">
        <v>-0.10797248</v>
      </c>
      <c r="AV1234" s="53">
        <v>-0.11733755999999999</v>
      </c>
      <c r="AW1234" s="53">
        <v>-0.12952672000000001</v>
      </c>
      <c r="AX1234" s="53">
        <v>-0.12786068</v>
      </c>
      <c r="AY1234" s="53">
        <v>-8.548704E-2</v>
      </c>
      <c r="AZ1234" s="53">
        <v>-3.1536420000000003E-2</v>
      </c>
      <c r="BA1234" s="53">
        <v>-2.8026079999999998E-2</v>
      </c>
      <c r="BB1234" s="53">
        <v>5.293192E-2</v>
      </c>
      <c r="BC1234" s="53">
        <v>4.6426639999999998E-2</v>
      </c>
      <c r="BD1234" s="53">
        <v>3.7465150000000003E-2</v>
      </c>
      <c r="BE1234" s="53">
        <v>5.3271039999999999E-2</v>
      </c>
      <c r="BF1234" s="53">
        <v>6.7315440000000004E-2</v>
      </c>
      <c r="BG1234" s="53">
        <v>6.5641080000000004E-2</v>
      </c>
      <c r="BH1234" s="53">
        <v>6.2057719999999997E-2</v>
      </c>
      <c r="BI1234" s="53">
        <v>0.15508240000000001</v>
      </c>
      <c r="BJ1234" s="53">
        <v>8.9110120000000001E-2</v>
      </c>
      <c r="BK1234" s="53">
        <v>0.14572856000000001</v>
      </c>
      <c r="BL1234" s="53">
        <v>4.5211599999999998E-2</v>
      </c>
      <c r="BM1234" s="53">
        <v>1.4846170000000001E-2</v>
      </c>
      <c r="BN1234" s="53">
        <v>7.2940640000000001E-2</v>
      </c>
      <c r="BO1234" s="53">
        <v>-8.3737800000000008E-3</v>
      </c>
      <c r="BP1234" s="53">
        <v>-4.2872159999999999E-2</v>
      </c>
      <c r="BQ1234" s="53">
        <v>-2.8143660000000001E-2</v>
      </c>
      <c r="BR1234" s="53">
        <v>-2.5619969999999999E-2</v>
      </c>
      <c r="BS1234" s="53">
        <v>-3.9837259999999999E-2</v>
      </c>
      <c r="BT1234" s="53">
        <v>-4.6755680000000001E-2</v>
      </c>
      <c r="BU1234" s="53">
        <v>-5.9315840000000002E-2</v>
      </c>
      <c r="BV1234" s="53">
        <v>-5.7793240000000003E-2</v>
      </c>
      <c r="BW1234" s="53">
        <v>-2.1676089999999999E-2</v>
      </c>
      <c r="BX1234" s="53">
        <v>3.8757659999999999E-2</v>
      </c>
      <c r="BY1234" s="53">
        <v>0.11427808</v>
      </c>
      <c r="BZ1234" s="53">
        <v>0.19231856</v>
      </c>
      <c r="CA1234" s="53">
        <v>0.20122499999999999</v>
      </c>
      <c r="CB1234" s="53">
        <v>0.18743144</v>
      </c>
      <c r="CC1234" s="53">
        <v>0.14439736</v>
      </c>
      <c r="CD1234" s="53">
        <v>0.14954148</v>
      </c>
      <c r="CE1234" s="53">
        <v>0.14636268</v>
      </c>
      <c r="CF1234" s="53">
        <v>0.13793964</v>
      </c>
      <c r="CG1234" s="53">
        <v>0.24764723999999999</v>
      </c>
      <c r="CH1234" s="53">
        <v>0.15882296000000001</v>
      </c>
      <c r="CI1234" s="53">
        <v>0.21714412</v>
      </c>
      <c r="CJ1234" s="53">
        <v>0.11921332</v>
      </c>
      <c r="CK1234" s="53">
        <v>8.3970840000000005E-2</v>
      </c>
      <c r="CL1234" s="53">
        <v>0.13523083999999999</v>
      </c>
      <c r="CM1234" s="53">
        <v>4.3867719999999999E-2</v>
      </c>
      <c r="CN1234" s="53">
        <v>5.7757399999999997E-3</v>
      </c>
      <c r="CO1234" s="53">
        <v>1.922078E-2</v>
      </c>
      <c r="CP1234" s="53">
        <v>2.3539040000000001E-2</v>
      </c>
      <c r="CQ1234" s="53">
        <v>7.3529800000000003E-3</v>
      </c>
      <c r="CR1234" s="53">
        <v>2.1291299999999999E-3</v>
      </c>
      <c r="CS1234" s="53">
        <v>-1.068799E-2</v>
      </c>
      <c r="CT1234" s="53">
        <v>-9.2647600000000004E-3</v>
      </c>
      <c r="CU1234" s="53">
        <v>2.251916E-2</v>
      </c>
      <c r="CV1234" s="53">
        <v>8.7443119999999999E-2</v>
      </c>
      <c r="CW1234" s="53">
        <v>0.21283752</v>
      </c>
      <c r="CX1234" s="53">
        <v>0.28885736000000001</v>
      </c>
      <c r="CY1234" s="53">
        <v>0.30843788</v>
      </c>
      <c r="CZ1234" s="53">
        <v>0.29129759999999999</v>
      </c>
      <c r="DA1234" s="53">
        <v>0.23552371999999999</v>
      </c>
      <c r="DB1234" s="53">
        <v>0.23176752</v>
      </c>
      <c r="DC1234" s="53">
        <v>0.22708423999999999</v>
      </c>
      <c r="DD1234" s="53">
        <v>0.21382155999999999</v>
      </c>
      <c r="DE1234" s="53">
        <v>0.34021203999999999</v>
      </c>
      <c r="DF1234" s="53">
        <v>0.22853583999999999</v>
      </c>
      <c r="DG1234" s="53">
        <v>0.28855967999999999</v>
      </c>
      <c r="DH1234" s="53">
        <v>0.193215</v>
      </c>
      <c r="DI1234" s="53">
        <v>0.15309552000000001</v>
      </c>
      <c r="DJ1234" s="53">
        <v>0.19752104000000001</v>
      </c>
      <c r="DK1234" s="53">
        <v>9.6109239999999999E-2</v>
      </c>
      <c r="DL1234" s="53">
        <v>5.4423640000000002E-2</v>
      </c>
      <c r="DM1234" s="53">
        <v>6.6585199999999997E-2</v>
      </c>
      <c r="DN1234" s="53">
        <v>7.2698079999999998E-2</v>
      </c>
      <c r="DO1234" s="53">
        <v>5.454324E-2</v>
      </c>
      <c r="DP1234" s="53">
        <v>5.1013919999999997E-2</v>
      </c>
      <c r="DQ1234" s="53">
        <v>3.7939849999999997E-2</v>
      </c>
      <c r="DR1234" s="53">
        <v>3.9263729999999997E-2</v>
      </c>
      <c r="DS1234" s="53">
        <v>6.671444E-2</v>
      </c>
      <c r="DT1234" s="53">
        <v>0.13612859999999999</v>
      </c>
      <c r="DU1234" s="53">
        <v>0.31139696</v>
      </c>
      <c r="DV1234" s="53">
        <v>0.38539612000000001</v>
      </c>
      <c r="DW1234" s="53">
        <v>0.41565079999999999</v>
      </c>
      <c r="DX1234" s="53">
        <v>0.39516380000000001</v>
      </c>
      <c r="DY1234" s="53">
        <v>0.36709564</v>
      </c>
      <c r="DZ1234" s="53">
        <v>0.35048884000000002</v>
      </c>
      <c r="EA1234" s="53">
        <v>0.34363344000000001</v>
      </c>
      <c r="EB1234" s="53">
        <v>0.32338299999999998</v>
      </c>
      <c r="EC1234" s="53">
        <v>0.47386080000000003</v>
      </c>
      <c r="ED1234" s="53">
        <v>0.32919011999999997</v>
      </c>
      <c r="EE1234" s="53">
        <v>0.39167239999999998</v>
      </c>
      <c r="EF1234" s="53">
        <v>0.30006171999999998</v>
      </c>
      <c r="EG1234" s="53">
        <v>0.25290056</v>
      </c>
      <c r="EH1234" s="53">
        <v>0.2874582</v>
      </c>
      <c r="EI1234" s="53">
        <v>0.17153768</v>
      </c>
      <c r="EJ1234" s="53">
        <v>0.12466344</v>
      </c>
      <c r="EK1234" s="53">
        <v>0.13497196</v>
      </c>
      <c r="EL1234" s="53">
        <v>0.14367588000000001</v>
      </c>
      <c r="EM1234" s="53">
        <v>0.12267844</v>
      </c>
      <c r="EN1234" s="53">
        <v>0.12159584</v>
      </c>
      <c r="EO1234" s="53">
        <v>0.10815072000000001</v>
      </c>
      <c r="EP1234" s="53">
        <v>0.10933116</v>
      </c>
      <c r="EQ1234" s="53">
        <v>0.13052536000000001</v>
      </c>
      <c r="ER1234" s="53">
        <v>0.20642268</v>
      </c>
      <c r="ES1234" s="53">
        <v>0.45370120000000003</v>
      </c>
      <c r="ET1234" s="53">
        <v>0.52478279999999999</v>
      </c>
      <c r="EU1234" s="53">
        <v>0.57044919999999999</v>
      </c>
      <c r="EV1234" s="53">
        <v>0.54513</v>
      </c>
      <c r="EW1234" s="53">
        <v>80.026330000000002</v>
      </c>
      <c r="EX1234" s="53">
        <v>77.906750000000002</v>
      </c>
      <c r="EY1234" s="53">
        <v>76.268119999999996</v>
      </c>
      <c r="EZ1234" s="53">
        <v>74.921400000000006</v>
      </c>
      <c r="FA1234" s="53">
        <v>73.177899999999994</v>
      </c>
      <c r="FB1234" s="53">
        <v>71.656189999999995</v>
      </c>
      <c r="FC1234" s="53">
        <v>70.905559999999994</v>
      </c>
      <c r="FD1234" s="53">
        <v>72.403220000000005</v>
      </c>
      <c r="FE1234" s="53">
        <v>75.856819999999999</v>
      </c>
      <c r="FF1234" s="53">
        <v>80.010540000000006</v>
      </c>
      <c r="FG1234" s="53">
        <v>84.269509999999997</v>
      </c>
      <c r="FH1234" s="53">
        <v>87.876140000000007</v>
      </c>
      <c r="FI1234" s="53">
        <v>91.277720000000002</v>
      </c>
      <c r="FJ1234" s="53">
        <v>94.256379999999993</v>
      </c>
      <c r="FK1234" s="53">
        <v>96.272419999999997</v>
      </c>
      <c r="FL1234" s="53">
        <v>97.825569999999999</v>
      </c>
      <c r="FM1234" s="53">
        <v>98.604290000000006</v>
      </c>
      <c r="FN1234" s="53">
        <v>98.106319999999997</v>
      </c>
      <c r="FO1234" s="53">
        <v>96.242170000000002</v>
      </c>
      <c r="FP1234" s="53">
        <v>93.427090000000007</v>
      </c>
      <c r="FQ1234" s="53">
        <v>90.174930000000003</v>
      </c>
      <c r="FR1234" s="53">
        <v>87.423230000000004</v>
      </c>
      <c r="FS1234" s="53">
        <v>84.508080000000007</v>
      </c>
      <c r="FT1234" s="53">
        <v>81.948490000000007</v>
      </c>
      <c r="FU1234" s="53">
        <v>360</v>
      </c>
      <c r="FV1234" s="53">
        <v>15844.69</v>
      </c>
      <c r="FW1234" s="53">
        <v>149.60579999999999</v>
      </c>
      <c r="FX1234" s="53">
        <v>1</v>
      </c>
    </row>
    <row r="1235" spans="1:180" x14ac:dyDescent="0.3">
      <c r="A1235" t="s">
        <v>174</v>
      </c>
      <c r="B1235" t="s">
        <v>221</v>
      </c>
      <c r="C1235" t="s">
        <v>0</v>
      </c>
      <c r="D1235" t="s">
        <v>248</v>
      </c>
      <c r="E1235" t="s">
        <v>187</v>
      </c>
      <c r="F1235" t="s">
        <v>230</v>
      </c>
      <c r="G1235" t="s">
        <v>243</v>
      </c>
      <c r="H1235" s="53">
        <v>40</v>
      </c>
      <c r="I1235" s="53">
        <v>1.2194431999999999</v>
      </c>
      <c r="J1235" s="53">
        <v>1.1651312</v>
      </c>
      <c r="K1235" s="53">
        <v>1.1231304</v>
      </c>
      <c r="L1235" s="53">
        <v>1.1010059999999999</v>
      </c>
      <c r="M1235" s="53">
        <v>1.3169664000000001</v>
      </c>
      <c r="N1235" s="53">
        <v>1.2885764</v>
      </c>
      <c r="O1235" s="53">
        <v>1.2572432</v>
      </c>
      <c r="P1235" s="53">
        <v>1.3891112000000001</v>
      </c>
      <c r="Q1235" s="53">
        <v>1.3658428</v>
      </c>
      <c r="R1235" s="53">
        <v>1.4833651999999999</v>
      </c>
      <c r="S1235" s="53">
        <v>1.5279308</v>
      </c>
      <c r="T1235" s="53">
        <v>1.5631096</v>
      </c>
      <c r="U1235" s="53">
        <v>1.6084068</v>
      </c>
      <c r="V1235" s="53">
        <v>1.6549912</v>
      </c>
      <c r="W1235" s="53">
        <v>1.6878036000000001</v>
      </c>
      <c r="X1235" s="53">
        <v>1.683446</v>
      </c>
      <c r="Y1235" s="53">
        <v>1.6911824</v>
      </c>
      <c r="Z1235" s="53">
        <v>1.6734556</v>
      </c>
      <c r="AA1235" s="53">
        <v>1.6480752000000001</v>
      </c>
      <c r="AB1235" s="53">
        <v>1.7091136</v>
      </c>
      <c r="AC1235" s="53">
        <v>1.8020643999999999</v>
      </c>
      <c r="AD1235" s="53">
        <v>1.7254495999999999</v>
      </c>
      <c r="AE1235" s="53">
        <v>1.4443988000000001</v>
      </c>
      <c r="AF1235" s="53">
        <v>1.2655487999999999</v>
      </c>
      <c r="AG1235" s="53">
        <v>-0.18096228</v>
      </c>
      <c r="AH1235" s="53">
        <v>-0.17033715999999999</v>
      </c>
      <c r="AI1235" s="53">
        <v>-0.15390867999999999</v>
      </c>
      <c r="AJ1235" s="53">
        <v>-0.14526152000000001</v>
      </c>
      <c r="AK1235" s="53">
        <v>-6.1192320000000001E-2</v>
      </c>
      <c r="AL1235" s="53">
        <v>-5.9459440000000002E-2</v>
      </c>
      <c r="AM1235" s="53">
        <v>-0.10543139999999999</v>
      </c>
      <c r="AN1235" s="53">
        <v>-0.13631080000000001</v>
      </c>
      <c r="AO1235" s="53">
        <v>-0.17229896</v>
      </c>
      <c r="AP1235" s="53">
        <v>-0.14139911999999999</v>
      </c>
      <c r="AQ1235" s="53">
        <v>-0.17021664</v>
      </c>
      <c r="AR1235" s="53">
        <v>-0.19454668</v>
      </c>
      <c r="AS1235" s="53">
        <v>-0.19977352000000001</v>
      </c>
      <c r="AT1235" s="53">
        <v>-0.19431192</v>
      </c>
      <c r="AU1235" s="53">
        <v>-0.19240235999999999</v>
      </c>
      <c r="AV1235" s="53">
        <v>-0.21100859999999999</v>
      </c>
      <c r="AW1235" s="53">
        <v>-0.21196103999999999</v>
      </c>
      <c r="AX1235" s="53">
        <v>-0.21494916</v>
      </c>
      <c r="AY1235" s="53">
        <v>-0.22041607999999999</v>
      </c>
      <c r="AZ1235" s="53">
        <v>-0.17893296</v>
      </c>
      <c r="BA1235" s="53">
        <v>-0.16118131999999999</v>
      </c>
      <c r="BB1235" s="53">
        <v>-0.15999384</v>
      </c>
      <c r="BC1235" s="53">
        <v>-0.28625731999999998</v>
      </c>
      <c r="BD1235" s="53">
        <v>-0.25206548000000001</v>
      </c>
      <c r="BE1235" s="53">
        <v>-0.12712203999999999</v>
      </c>
      <c r="BF1235" s="53">
        <v>-0.11971384</v>
      </c>
      <c r="BG1235" s="53">
        <v>-0.10714156</v>
      </c>
      <c r="BH1235" s="53">
        <v>-0.10116148</v>
      </c>
      <c r="BI1235" s="53">
        <v>4.8409800000000003E-2</v>
      </c>
      <c r="BJ1235" s="53">
        <v>1.291924E-2</v>
      </c>
      <c r="BK1235" s="53">
        <v>-3.7745819999999999E-2</v>
      </c>
      <c r="BL1235" s="53">
        <v>-2.8786579999999999E-2</v>
      </c>
      <c r="BM1235" s="53">
        <v>-0.12795532000000001</v>
      </c>
      <c r="BN1235" s="53">
        <v>-9.3513559999999996E-2</v>
      </c>
      <c r="BO1235" s="53">
        <v>-0.12415804</v>
      </c>
      <c r="BP1235" s="53">
        <v>-0.14571767999999999</v>
      </c>
      <c r="BQ1235" s="53">
        <v>-0.14628664</v>
      </c>
      <c r="BR1235" s="53">
        <v>-0.13733528</v>
      </c>
      <c r="BS1235" s="53">
        <v>-0.13372667999999999</v>
      </c>
      <c r="BT1235" s="53">
        <v>-0.15109796</v>
      </c>
      <c r="BU1235" s="53">
        <v>-0.14696223999999999</v>
      </c>
      <c r="BV1235" s="53">
        <v>-0.15519591999999999</v>
      </c>
      <c r="BW1235" s="53">
        <v>-0.1552856</v>
      </c>
      <c r="BX1235" s="53">
        <v>-8.3481680000000003E-2</v>
      </c>
      <c r="BY1235" s="53">
        <v>-1.0388E-2</v>
      </c>
      <c r="BZ1235" s="53">
        <v>-2.5126519999999999E-2</v>
      </c>
      <c r="CA1235" s="53">
        <v>-0.15189232</v>
      </c>
      <c r="CB1235" s="53">
        <v>-0.16689815999999999</v>
      </c>
      <c r="CC1235" s="53">
        <v>-8.9832480000000006E-2</v>
      </c>
      <c r="CD1235" s="53">
        <v>-8.4652320000000003E-2</v>
      </c>
      <c r="CE1235" s="53">
        <v>-7.4750800000000006E-2</v>
      </c>
      <c r="CF1235" s="53">
        <v>-7.0617920000000001E-2</v>
      </c>
      <c r="CG1235" s="53">
        <v>0.12431987999999999</v>
      </c>
      <c r="CH1235" s="53">
        <v>6.3048519999999997E-2</v>
      </c>
      <c r="CI1235" s="53">
        <v>9.1330000000000005E-3</v>
      </c>
      <c r="CJ1235" s="53">
        <v>4.568436E-2</v>
      </c>
      <c r="CK1235" s="53">
        <v>-9.7243040000000003E-2</v>
      </c>
      <c r="CL1235" s="53">
        <v>-6.0348199999999998E-2</v>
      </c>
      <c r="CM1235" s="53">
        <v>-9.2258000000000007E-2</v>
      </c>
      <c r="CN1235" s="53">
        <v>-0.11189888000000001</v>
      </c>
      <c r="CO1235" s="53">
        <v>-0.1092418</v>
      </c>
      <c r="CP1235" s="53">
        <v>-9.7873440000000006E-2</v>
      </c>
      <c r="CQ1235" s="53">
        <v>-9.3088119999999996E-2</v>
      </c>
      <c r="CR1235" s="53">
        <v>-0.10960404</v>
      </c>
      <c r="CS1235" s="53">
        <v>-0.10194428</v>
      </c>
      <c r="CT1235" s="53">
        <v>-0.113811</v>
      </c>
      <c r="CU1235" s="53">
        <v>-0.11017644</v>
      </c>
      <c r="CV1235" s="53">
        <v>-1.7372439999999999E-2</v>
      </c>
      <c r="CW1235" s="53">
        <v>9.4050999999999996E-2</v>
      </c>
      <c r="CX1235" s="53">
        <v>6.8282159999999995E-2</v>
      </c>
      <c r="CY1235" s="53">
        <v>-5.8831559999999998E-2</v>
      </c>
      <c r="CZ1235" s="53">
        <v>-0.10791156</v>
      </c>
      <c r="DA1235" s="53">
        <v>-5.254288E-2</v>
      </c>
      <c r="DB1235" s="53">
        <v>-4.9590799999999997E-2</v>
      </c>
      <c r="DC1235" s="53">
        <v>-4.2360000000000002E-2</v>
      </c>
      <c r="DD1235" s="53">
        <v>-4.0074360000000003E-2</v>
      </c>
      <c r="DE1235" s="53">
        <v>0.20022999999999999</v>
      </c>
      <c r="DF1235" s="53">
        <v>0.11317776</v>
      </c>
      <c r="DG1235" s="53">
        <v>5.601184E-2</v>
      </c>
      <c r="DH1235" s="53">
        <v>0.12015532</v>
      </c>
      <c r="DI1235" s="53">
        <v>-6.6530759999999994E-2</v>
      </c>
      <c r="DJ1235" s="53">
        <v>-2.718282E-2</v>
      </c>
      <c r="DK1235" s="53">
        <v>-6.0357960000000002E-2</v>
      </c>
      <c r="DL1235" s="53">
        <v>-7.8080120000000003E-2</v>
      </c>
      <c r="DM1235" s="53">
        <v>-7.2196919999999998E-2</v>
      </c>
      <c r="DN1235" s="53">
        <v>-5.8411600000000001E-2</v>
      </c>
      <c r="DO1235" s="53">
        <v>-5.2449519999999999E-2</v>
      </c>
      <c r="DP1235" s="53">
        <v>-6.8110119999999996E-2</v>
      </c>
      <c r="DQ1235" s="53">
        <v>-5.6926320000000002E-2</v>
      </c>
      <c r="DR1235" s="53">
        <v>-7.2426080000000004E-2</v>
      </c>
      <c r="DS1235" s="53">
        <v>-6.5067280000000005E-2</v>
      </c>
      <c r="DT1235" s="53">
        <v>4.8736839999999997E-2</v>
      </c>
      <c r="DU1235" s="53">
        <v>0.19849</v>
      </c>
      <c r="DV1235" s="53">
        <v>0.16169084</v>
      </c>
      <c r="DW1235" s="53">
        <v>3.4229200000000001E-2</v>
      </c>
      <c r="DX1235" s="53">
        <v>-4.8924919999999997E-2</v>
      </c>
      <c r="DY1235" s="53">
        <v>1.2973399999999999E-3</v>
      </c>
      <c r="DZ1235" s="53">
        <v>1.0325E-3</v>
      </c>
      <c r="EA1235" s="53">
        <v>4.4071099999999997E-3</v>
      </c>
      <c r="EB1235" s="53">
        <v>4.0256700000000003E-3</v>
      </c>
      <c r="EC1235" s="53">
        <v>0.30983208000000001</v>
      </c>
      <c r="ED1235" s="53">
        <v>0.18555643999999999</v>
      </c>
      <c r="EE1235" s="53">
        <v>0.1236974</v>
      </c>
      <c r="EF1235" s="53">
        <v>0.22767952</v>
      </c>
      <c r="EG1235" s="53">
        <v>-2.2187100000000001E-2</v>
      </c>
      <c r="EH1235" s="53">
        <v>2.0702720000000001E-2</v>
      </c>
      <c r="EI1235" s="53">
        <v>-1.4299340000000001E-2</v>
      </c>
      <c r="EJ1235" s="53">
        <v>-2.925115E-2</v>
      </c>
      <c r="EK1235" s="53">
        <v>-1.8710049999999999E-2</v>
      </c>
      <c r="EL1235" s="53">
        <v>-1.4349899999999999E-3</v>
      </c>
      <c r="EM1235" s="53">
        <v>6.2261499999999997E-3</v>
      </c>
      <c r="EN1235" s="53">
        <v>-8.1994800000000003E-3</v>
      </c>
      <c r="EO1235" s="53">
        <v>8.0724799999999999E-3</v>
      </c>
      <c r="EP1235" s="53">
        <v>-1.2672839999999999E-2</v>
      </c>
      <c r="EQ1235" s="53">
        <v>6.3200000000000005E-5</v>
      </c>
      <c r="ER1235" s="53">
        <v>0.14418808</v>
      </c>
      <c r="ES1235" s="53">
        <v>0.34928332000000001</v>
      </c>
      <c r="ET1235" s="53">
        <v>0.29655816000000002</v>
      </c>
      <c r="EU1235" s="53">
        <v>0.16859415999999999</v>
      </c>
      <c r="EV1235" s="53">
        <v>3.6242379999999998E-2</v>
      </c>
      <c r="EW1235" s="53">
        <v>80.729860000000002</v>
      </c>
      <c r="EX1235" s="53">
        <v>78.671520000000001</v>
      </c>
      <c r="EY1235" s="53">
        <v>76.608159999999998</v>
      </c>
      <c r="EZ1235" s="53">
        <v>74.722740000000002</v>
      </c>
      <c r="FA1235" s="53">
        <v>73.45608</v>
      </c>
      <c r="FB1235" s="53">
        <v>72.308329999999998</v>
      </c>
      <c r="FC1235" s="53">
        <v>72.271870000000007</v>
      </c>
      <c r="FD1235" s="53">
        <v>74.761279999999999</v>
      </c>
      <c r="FE1235" s="53">
        <v>78.387330000000006</v>
      </c>
      <c r="FF1235" s="53">
        <v>82.164060000000006</v>
      </c>
      <c r="FG1235" s="53">
        <v>85.820830000000001</v>
      </c>
      <c r="FH1235" s="53">
        <v>88.971180000000004</v>
      </c>
      <c r="FI1235" s="53">
        <v>91.964929999999995</v>
      </c>
      <c r="FJ1235" s="53">
        <v>94.787319999999994</v>
      </c>
      <c r="FK1235" s="53">
        <v>96.955029999999994</v>
      </c>
      <c r="FL1235" s="53">
        <v>98.469269999999995</v>
      </c>
      <c r="FM1235" s="53">
        <v>99.121350000000007</v>
      </c>
      <c r="FN1235" s="53">
        <v>98.614750000000001</v>
      </c>
      <c r="FO1235" s="53">
        <v>96.424130000000005</v>
      </c>
      <c r="FP1235" s="53">
        <v>94.493579999999994</v>
      </c>
      <c r="FQ1235" s="53">
        <v>91.750349999999997</v>
      </c>
      <c r="FR1235" s="53">
        <v>88.214070000000007</v>
      </c>
      <c r="FS1235" s="53">
        <v>84.754679999999993</v>
      </c>
      <c r="FT1235" s="53">
        <v>81.571529999999996</v>
      </c>
      <c r="FU1235" s="53">
        <v>360</v>
      </c>
      <c r="FV1235" s="53">
        <v>15275.12</v>
      </c>
      <c r="FW1235" s="53">
        <v>153.81280000000001</v>
      </c>
      <c r="FX1235" s="53">
        <v>1</v>
      </c>
    </row>
    <row r="1236" spans="1:180" x14ac:dyDescent="0.3">
      <c r="A1236" t="s">
        <v>174</v>
      </c>
      <c r="B1236" t="s">
        <v>221</v>
      </c>
      <c r="C1236" t="s">
        <v>0</v>
      </c>
      <c r="D1236" t="s">
        <v>227</v>
      </c>
      <c r="E1236" t="s">
        <v>190</v>
      </c>
      <c r="F1236" t="s">
        <v>230</v>
      </c>
      <c r="G1236" t="s">
        <v>243</v>
      </c>
      <c r="H1236" s="53">
        <v>40</v>
      </c>
      <c r="I1236" s="53">
        <v>1.4779803</v>
      </c>
      <c r="J1236" s="53">
        <v>1.450674</v>
      </c>
      <c r="K1236" s="53">
        <v>1.4229068</v>
      </c>
      <c r="L1236" s="53">
        <v>1.3993144</v>
      </c>
      <c r="M1236" s="53">
        <v>1.5385928</v>
      </c>
      <c r="N1236" s="53">
        <v>1.5532736</v>
      </c>
      <c r="O1236" s="53">
        <v>1.5828816000000001</v>
      </c>
      <c r="P1236" s="53">
        <v>1.5622240000000001</v>
      </c>
      <c r="Q1236" s="53">
        <v>1.6001456000000001</v>
      </c>
      <c r="R1236" s="53">
        <v>1.6799952</v>
      </c>
      <c r="S1236" s="53">
        <v>1.6320744</v>
      </c>
      <c r="T1236" s="53">
        <v>1.6456864</v>
      </c>
      <c r="U1236" s="53">
        <v>1.6519999999999999</v>
      </c>
      <c r="V1236" s="53">
        <v>1.6687048</v>
      </c>
      <c r="W1236" s="53">
        <v>1.683576</v>
      </c>
      <c r="X1236" s="53">
        <v>1.7100196000000001</v>
      </c>
      <c r="Y1236" s="53">
        <v>1.6779455999999999</v>
      </c>
      <c r="Z1236" s="53">
        <v>1.649456</v>
      </c>
      <c r="AA1236" s="53">
        <v>1.6551704</v>
      </c>
      <c r="AB1236" s="53">
        <v>1.6702144000000001</v>
      </c>
      <c r="AC1236" s="53">
        <v>1.5975056000000001</v>
      </c>
      <c r="AD1236" s="53">
        <v>1.7753140000000001</v>
      </c>
      <c r="AE1236" s="53">
        <v>1.7141363999999999</v>
      </c>
      <c r="AF1236" s="53">
        <v>1.5768196000000001</v>
      </c>
      <c r="AG1236" s="53">
        <v>-8.3598480000000003E-2</v>
      </c>
      <c r="AH1236" s="53">
        <v>-5.4494359999999999E-2</v>
      </c>
      <c r="AI1236" s="53">
        <v>-5.4339999999999999E-2</v>
      </c>
      <c r="AJ1236" s="53">
        <v>-6.7352640000000005E-2</v>
      </c>
      <c r="AK1236" s="53">
        <v>2.975819E-2</v>
      </c>
      <c r="AL1236" s="53">
        <v>-1.433836E-2</v>
      </c>
      <c r="AM1236" s="53">
        <v>-4.91406E-2</v>
      </c>
      <c r="AN1236" s="53">
        <v>-8.1363679999999994E-2</v>
      </c>
      <c r="AO1236" s="53">
        <v>-0.11011468000000001</v>
      </c>
      <c r="AP1236" s="53">
        <v>-5.6451399999999999E-2</v>
      </c>
      <c r="AQ1236" s="53">
        <v>-0.10196788</v>
      </c>
      <c r="AR1236" s="53">
        <v>-0.10470728</v>
      </c>
      <c r="AS1236" s="53">
        <v>-0.11374272000000001</v>
      </c>
      <c r="AT1236" s="53">
        <v>-0.11238648</v>
      </c>
      <c r="AU1236" s="53">
        <v>-9.3659359999999997E-2</v>
      </c>
      <c r="AV1236" s="53">
        <v>-9.557628E-2</v>
      </c>
      <c r="AW1236" s="53">
        <v>-0.1137614</v>
      </c>
      <c r="AX1236" s="53">
        <v>-0.12138135999999999</v>
      </c>
      <c r="AY1236" s="53">
        <v>-9.8032839999999996E-2</v>
      </c>
      <c r="AZ1236" s="53">
        <v>-8.5116120000000003E-2</v>
      </c>
      <c r="BA1236" s="53">
        <v>-9.4489320000000002E-2</v>
      </c>
      <c r="BB1236" s="53">
        <v>-1.5389799999999999E-3</v>
      </c>
      <c r="BC1236" s="53">
        <v>-7.8579400000000008E-3</v>
      </c>
      <c r="BD1236" s="53">
        <v>-3.1109789999999998E-2</v>
      </c>
      <c r="BE1236" s="53">
        <v>0.13195867999999999</v>
      </c>
      <c r="BF1236" s="53">
        <v>0.15704776000000001</v>
      </c>
      <c r="BG1236" s="53">
        <v>0.15991884000000001</v>
      </c>
      <c r="BH1236" s="53">
        <v>0.1506094</v>
      </c>
      <c r="BI1236" s="53">
        <v>0.25362560000000001</v>
      </c>
      <c r="BJ1236" s="53">
        <v>0.20309252</v>
      </c>
      <c r="BK1236" s="53">
        <v>0.16916100000000001</v>
      </c>
      <c r="BL1236" s="53">
        <v>0.13059108</v>
      </c>
      <c r="BM1236" s="53">
        <v>9.2545080000000002E-2</v>
      </c>
      <c r="BN1236" s="53">
        <v>0.12292256</v>
      </c>
      <c r="BO1236" s="53">
        <v>3.3733119999999998E-2</v>
      </c>
      <c r="BP1236" s="53">
        <v>3.1366499999999999E-3</v>
      </c>
      <c r="BQ1236" s="53">
        <v>-2.562731E-2</v>
      </c>
      <c r="BR1236" s="53">
        <v>-4.7963319999999997E-2</v>
      </c>
      <c r="BS1236" s="53">
        <v>-5.3318079999999997E-2</v>
      </c>
      <c r="BT1236" s="53">
        <v>-5.368796E-2</v>
      </c>
      <c r="BU1236" s="53">
        <v>-7.6536000000000007E-2</v>
      </c>
      <c r="BV1236" s="53">
        <v>-8.6815920000000005E-2</v>
      </c>
      <c r="BW1236" s="53">
        <v>-5.5498480000000003E-2</v>
      </c>
      <c r="BX1236" s="53">
        <v>-3.3269769999999997E-2</v>
      </c>
      <c r="BY1236" s="53">
        <v>-4.0668919999999997E-2</v>
      </c>
      <c r="BZ1236" s="53">
        <v>0.14870252</v>
      </c>
      <c r="CA1236" s="53">
        <v>0.19643588000000001</v>
      </c>
      <c r="CB1236" s="53">
        <v>0.17376864</v>
      </c>
      <c r="CC1236" s="53">
        <v>0.28125287999999998</v>
      </c>
      <c r="CD1236" s="53">
        <v>0.30356119999999998</v>
      </c>
      <c r="CE1236" s="53">
        <v>0.30831387999999998</v>
      </c>
      <c r="CF1236" s="53">
        <v>0.30156928</v>
      </c>
      <c r="CG1236" s="53">
        <v>0.40867560000000003</v>
      </c>
      <c r="CH1236" s="53">
        <v>0.35368452</v>
      </c>
      <c r="CI1236" s="53">
        <v>0.32035604000000001</v>
      </c>
      <c r="CJ1236" s="53">
        <v>0.27739032000000002</v>
      </c>
      <c r="CK1236" s="53">
        <v>0.23290656000000001</v>
      </c>
      <c r="CL1236" s="53">
        <v>0.24715644000000001</v>
      </c>
      <c r="CM1236" s="53">
        <v>0.12771924000000001</v>
      </c>
      <c r="CN1236" s="53">
        <v>7.7829040000000002E-2</v>
      </c>
      <c r="CO1236" s="53">
        <v>3.5401160000000001E-2</v>
      </c>
      <c r="CP1236" s="53">
        <v>-3.3440200000000001E-3</v>
      </c>
      <c r="CQ1236" s="53">
        <v>-2.5377839999999999E-2</v>
      </c>
      <c r="CR1236" s="53">
        <v>-2.4676239999999999E-2</v>
      </c>
      <c r="CS1236" s="53">
        <v>-5.0753760000000002E-2</v>
      </c>
      <c r="CT1236" s="53">
        <v>-6.2875959999999995E-2</v>
      </c>
      <c r="CU1236" s="53">
        <v>-2.6039329999999999E-2</v>
      </c>
      <c r="CV1236" s="53">
        <v>2.6388499999999999E-3</v>
      </c>
      <c r="CW1236" s="53">
        <v>-3.3931E-3</v>
      </c>
      <c r="CX1236" s="53">
        <v>0.25275932000000001</v>
      </c>
      <c r="CY1236" s="53">
        <v>0.33792916000000001</v>
      </c>
      <c r="CZ1236" s="53">
        <v>0.31566680000000003</v>
      </c>
      <c r="DA1236" s="53">
        <v>0.43054722000000001</v>
      </c>
      <c r="DB1236" s="53">
        <v>0.4500748</v>
      </c>
      <c r="DC1236" s="53">
        <v>0.45670880000000003</v>
      </c>
      <c r="DD1236" s="53">
        <v>0.45252920000000002</v>
      </c>
      <c r="DE1236" s="53">
        <v>0.56372520000000004</v>
      </c>
      <c r="DF1236" s="53">
        <v>0.50427639999999996</v>
      </c>
      <c r="DG1236" s="53">
        <v>0.4715512</v>
      </c>
      <c r="DH1236" s="53">
        <v>0.4241896</v>
      </c>
      <c r="DI1236" s="53">
        <v>0.37326808</v>
      </c>
      <c r="DJ1236" s="53">
        <v>0.37139032</v>
      </c>
      <c r="DK1236" s="53">
        <v>0.22170535999999999</v>
      </c>
      <c r="DL1236" s="53">
        <v>0.1525214</v>
      </c>
      <c r="DM1236" s="53">
        <v>9.6429639999999997E-2</v>
      </c>
      <c r="DN1236" s="53">
        <v>4.1275279999999998E-2</v>
      </c>
      <c r="DO1236" s="53">
        <v>2.5623999999999998E-3</v>
      </c>
      <c r="DP1236" s="53">
        <v>4.3354800000000001E-3</v>
      </c>
      <c r="DQ1236" s="53">
        <v>-2.497156E-2</v>
      </c>
      <c r="DR1236" s="53">
        <v>-3.8936030000000003E-2</v>
      </c>
      <c r="DS1236" s="53">
        <v>3.4198399999999999E-3</v>
      </c>
      <c r="DT1236" s="53">
        <v>3.8547459999999999E-2</v>
      </c>
      <c r="DU1236" s="53">
        <v>3.3882719999999998E-2</v>
      </c>
      <c r="DV1236" s="53">
        <v>0.35681612000000001</v>
      </c>
      <c r="DW1236" s="53">
        <v>0.47942240000000003</v>
      </c>
      <c r="DX1236" s="53">
        <v>0.45756520000000001</v>
      </c>
      <c r="DY1236" s="53">
        <v>0.64610442999999995</v>
      </c>
      <c r="DZ1236" s="53">
        <v>0.6616168</v>
      </c>
      <c r="EA1236" s="53">
        <v>0.6709676</v>
      </c>
      <c r="EB1236" s="53">
        <v>0.67049119999999995</v>
      </c>
      <c r="EC1236" s="53">
        <v>0.78759279999999998</v>
      </c>
      <c r="ED1236" s="53">
        <v>0.72170719999999999</v>
      </c>
      <c r="EE1236" s="53">
        <v>0.68985280000000004</v>
      </c>
      <c r="EF1236" s="53">
        <v>0.63614440000000005</v>
      </c>
      <c r="EG1236" s="53">
        <v>0.575928</v>
      </c>
      <c r="EH1236" s="53">
        <v>0.55076440000000004</v>
      </c>
      <c r="EI1236" s="53">
        <v>0.35740635999999998</v>
      </c>
      <c r="EJ1236" s="53">
        <v>0.26036535999999999</v>
      </c>
      <c r="EK1236" s="53">
        <v>0.18454503999999999</v>
      </c>
      <c r="EL1236" s="53">
        <v>0.10569844</v>
      </c>
      <c r="EM1236" s="53">
        <v>4.290368E-2</v>
      </c>
      <c r="EN1236" s="53">
        <v>4.6223800000000002E-2</v>
      </c>
      <c r="EO1236" s="53">
        <v>1.225387E-2</v>
      </c>
      <c r="EP1236" s="53">
        <v>-4.3705699999999998E-3</v>
      </c>
      <c r="EQ1236" s="53">
        <v>4.5954200000000001E-2</v>
      </c>
      <c r="ER1236" s="53">
        <v>9.0393799999999996E-2</v>
      </c>
      <c r="ES1236" s="53">
        <v>8.7703119999999996E-2</v>
      </c>
      <c r="ET1236" s="53">
        <v>0.5070576</v>
      </c>
      <c r="EU1236" s="53">
        <v>0.6837164</v>
      </c>
      <c r="EV1236" s="53">
        <v>0.66244320000000001</v>
      </c>
      <c r="EW1236" s="53">
        <v>74.934719999999999</v>
      </c>
      <c r="EX1236" s="53">
        <v>72.995959999999997</v>
      </c>
      <c r="EY1236" s="53">
        <v>71.051850000000002</v>
      </c>
      <c r="EZ1236" s="53">
        <v>69.246160000000003</v>
      </c>
      <c r="FA1236" s="53">
        <v>67.91534</v>
      </c>
      <c r="FB1236" s="53">
        <v>66.846360000000004</v>
      </c>
      <c r="FC1236" s="53">
        <v>65.877110000000002</v>
      </c>
      <c r="FD1236" s="53">
        <v>66.413489999999996</v>
      </c>
      <c r="FE1236" s="53">
        <v>69.492990000000006</v>
      </c>
      <c r="FF1236" s="53">
        <v>74.004099999999994</v>
      </c>
      <c r="FG1236" s="53">
        <v>78.501850000000005</v>
      </c>
      <c r="FH1236" s="53">
        <v>82.435519999999997</v>
      </c>
      <c r="FI1236" s="53">
        <v>85.791799999999995</v>
      </c>
      <c r="FJ1236" s="53">
        <v>88.823409999999996</v>
      </c>
      <c r="FK1236" s="53">
        <v>90.891670000000005</v>
      </c>
      <c r="FL1236" s="53">
        <v>92.324470000000005</v>
      </c>
      <c r="FM1236" s="53">
        <v>92.977119999999999</v>
      </c>
      <c r="FN1236" s="53">
        <v>92.28783</v>
      </c>
      <c r="FO1236" s="53">
        <v>90.320369999999997</v>
      </c>
      <c r="FP1236" s="53">
        <v>87.030559999999994</v>
      </c>
      <c r="FQ1236" s="53">
        <v>84.282470000000004</v>
      </c>
      <c r="FR1236" s="53">
        <v>81.798079999999999</v>
      </c>
      <c r="FS1236" s="53">
        <v>79.186109999999999</v>
      </c>
      <c r="FT1236" s="53">
        <v>76.670299999999997</v>
      </c>
      <c r="FU1236" s="53">
        <v>360</v>
      </c>
      <c r="FV1236" s="53">
        <v>14622.86</v>
      </c>
      <c r="FW1236" s="53">
        <v>139.49420000000001</v>
      </c>
      <c r="FX1236" s="53">
        <v>1</v>
      </c>
    </row>
    <row r="1237" spans="1:180" x14ac:dyDescent="0.3">
      <c r="A1237" t="s">
        <v>174</v>
      </c>
      <c r="B1237" t="s">
        <v>221</v>
      </c>
      <c r="C1237" t="s">
        <v>0</v>
      </c>
      <c r="D1237" t="s">
        <v>248</v>
      </c>
      <c r="E1237" t="s">
        <v>190</v>
      </c>
      <c r="F1237" t="s">
        <v>230</v>
      </c>
      <c r="G1237" t="s">
        <v>243</v>
      </c>
      <c r="H1237" s="53">
        <v>40</v>
      </c>
      <c r="I1237" s="53">
        <v>1.5107622999999999</v>
      </c>
      <c r="J1237" s="53">
        <v>1.4910592</v>
      </c>
      <c r="K1237" s="53">
        <v>1.4213188000000001</v>
      </c>
      <c r="L1237" s="53">
        <v>1.3795168</v>
      </c>
      <c r="M1237" s="53">
        <v>1.5223507999999999</v>
      </c>
      <c r="N1237" s="53">
        <v>1.4934099999999999</v>
      </c>
      <c r="O1237" s="53">
        <v>1.4569943999999999</v>
      </c>
      <c r="P1237" s="53">
        <v>1.457862</v>
      </c>
      <c r="Q1237" s="53">
        <v>1.543874</v>
      </c>
      <c r="R1237" s="53">
        <v>1.6712971999999999</v>
      </c>
      <c r="S1237" s="53">
        <v>1.6699288000000001</v>
      </c>
      <c r="T1237" s="53">
        <v>1.6761763999999999</v>
      </c>
      <c r="U1237" s="53">
        <v>1.7355347999999999</v>
      </c>
      <c r="V1237" s="53">
        <v>1.6833047999999999</v>
      </c>
      <c r="W1237" s="53">
        <v>1.6440996000000001</v>
      </c>
      <c r="X1237" s="53">
        <v>1.6167988</v>
      </c>
      <c r="Y1237" s="53">
        <v>1.5421583999999999</v>
      </c>
      <c r="Z1237" s="53">
        <v>1.5070684000000001</v>
      </c>
      <c r="AA1237" s="53">
        <v>1.5535344</v>
      </c>
      <c r="AB1237" s="53">
        <v>1.5863963999999999</v>
      </c>
      <c r="AC1237" s="53">
        <v>1.5284203999999999</v>
      </c>
      <c r="AD1237" s="53">
        <v>1.7260040000000001</v>
      </c>
      <c r="AE1237" s="53">
        <v>1.7051064</v>
      </c>
      <c r="AF1237" s="53">
        <v>1.5589644</v>
      </c>
      <c r="AG1237" s="53">
        <v>-0.13380687999999999</v>
      </c>
      <c r="AH1237" s="53">
        <v>-9.3057799999999996E-2</v>
      </c>
      <c r="AI1237" s="53">
        <v>-8.6539359999999996E-2</v>
      </c>
      <c r="AJ1237" s="53">
        <v>-0.10301528</v>
      </c>
      <c r="AK1237" s="53">
        <v>7.0094800000000002E-3</v>
      </c>
      <c r="AL1237" s="53">
        <v>-6.1331719999999999E-2</v>
      </c>
      <c r="AM1237" s="53">
        <v>-0.13866767999999999</v>
      </c>
      <c r="AN1237" s="53">
        <v>-0.13842936</v>
      </c>
      <c r="AO1237" s="53">
        <v>-0.1321802</v>
      </c>
      <c r="AP1237" s="53">
        <v>-6.1395280000000003E-2</v>
      </c>
      <c r="AQ1237" s="53">
        <v>-0.16886376</v>
      </c>
      <c r="AR1237" s="53">
        <v>-0.20928484</v>
      </c>
      <c r="AS1237" s="53">
        <v>-0.19854991999999999</v>
      </c>
      <c r="AT1237" s="53">
        <v>-0.18918972000000001</v>
      </c>
      <c r="AU1237" s="53">
        <v>-0.19803956</v>
      </c>
      <c r="AV1237" s="53">
        <v>-0.21329824</v>
      </c>
      <c r="AW1237" s="53">
        <v>-0.24009036</v>
      </c>
      <c r="AX1237" s="53">
        <v>-0.26803900000000003</v>
      </c>
      <c r="AY1237" s="53">
        <v>-0.14159791999999999</v>
      </c>
      <c r="AZ1237" s="53">
        <v>-0.11619752</v>
      </c>
      <c r="BA1237" s="53">
        <v>-0.11439104</v>
      </c>
      <c r="BB1237" s="53">
        <v>-2.3268879999999999E-2</v>
      </c>
      <c r="BC1237" s="53">
        <v>-5.3516960000000002E-2</v>
      </c>
      <c r="BD1237" s="53">
        <v>-0.10869508</v>
      </c>
      <c r="BE1237" s="53">
        <v>0.11849168</v>
      </c>
      <c r="BF1237" s="53">
        <v>0.15305152</v>
      </c>
      <c r="BG1237" s="53">
        <v>0.14111456</v>
      </c>
      <c r="BH1237" s="53">
        <v>0.12099672</v>
      </c>
      <c r="BI1237" s="53">
        <v>0.23819472</v>
      </c>
      <c r="BJ1237" s="53">
        <v>0.16670660000000001</v>
      </c>
      <c r="BK1237" s="53">
        <v>9.3511040000000004E-2</v>
      </c>
      <c r="BL1237" s="53">
        <v>9.2112360000000004E-2</v>
      </c>
      <c r="BM1237" s="53">
        <v>9.3592320000000007E-2</v>
      </c>
      <c r="BN1237" s="53">
        <v>0.14740900000000001</v>
      </c>
      <c r="BO1237" s="53">
        <v>5.4967799999999997E-2</v>
      </c>
      <c r="BP1237" s="53">
        <v>4.14504E-3</v>
      </c>
      <c r="BQ1237" s="53">
        <v>1.4074969999999999E-2</v>
      </c>
      <c r="BR1237" s="53">
        <v>-3.8796799999999999E-2</v>
      </c>
      <c r="BS1237" s="53">
        <v>-8.818144E-2</v>
      </c>
      <c r="BT1237" s="53">
        <v>-0.12072272000000001</v>
      </c>
      <c r="BU1237" s="53">
        <v>-0.17273268</v>
      </c>
      <c r="BV1237" s="53">
        <v>-0.19889396000000001</v>
      </c>
      <c r="BW1237" s="53">
        <v>-9.9952399999999997E-2</v>
      </c>
      <c r="BX1237" s="53">
        <v>-7.4133160000000003E-2</v>
      </c>
      <c r="BY1237" s="53">
        <v>-7.3023519999999995E-2</v>
      </c>
      <c r="BZ1237" s="53">
        <v>0.12687708</v>
      </c>
      <c r="CA1237" s="53">
        <v>0.18006052</v>
      </c>
      <c r="CB1237" s="53">
        <v>0.13815920000000001</v>
      </c>
      <c r="CC1237" s="53">
        <v>0.29323287999999997</v>
      </c>
      <c r="CD1237" s="53">
        <v>0.32350603999999999</v>
      </c>
      <c r="CE1237" s="53">
        <v>0.29878700000000002</v>
      </c>
      <c r="CF1237" s="53">
        <v>0.27614672000000001</v>
      </c>
      <c r="CG1237" s="53">
        <v>0.39831292000000001</v>
      </c>
      <c r="CH1237" s="53">
        <v>0.32464527999999998</v>
      </c>
      <c r="CI1237" s="53">
        <v>0.25431732000000001</v>
      </c>
      <c r="CJ1237" s="53">
        <v>0.25178487999999999</v>
      </c>
      <c r="CK1237" s="53">
        <v>0.24996172</v>
      </c>
      <c r="CL1237" s="53">
        <v>0.29202620000000001</v>
      </c>
      <c r="CM1237" s="53">
        <v>0.20999280000000001</v>
      </c>
      <c r="CN1237" s="53">
        <v>0.15196592</v>
      </c>
      <c r="CO1237" s="53">
        <v>0.16133832000000001</v>
      </c>
      <c r="CP1237" s="53">
        <v>6.536488E-2</v>
      </c>
      <c r="CQ1237" s="53">
        <v>-1.209402E-2</v>
      </c>
      <c r="CR1237" s="53">
        <v>-5.6605200000000001E-2</v>
      </c>
      <c r="CS1237" s="53">
        <v>-0.12608095999999999</v>
      </c>
      <c r="CT1237" s="53">
        <v>-0.15100432</v>
      </c>
      <c r="CU1237" s="53">
        <v>-7.1108840000000006E-2</v>
      </c>
      <c r="CV1237" s="53">
        <v>-4.4999560000000001E-2</v>
      </c>
      <c r="CW1237" s="53">
        <v>-4.4372519999999999E-2</v>
      </c>
      <c r="CX1237" s="53">
        <v>0.23086772</v>
      </c>
      <c r="CY1237" s="53">
        <v>0.34183560000000002</v>
      </c>
      <c r="CZ1237" s="53">
        <v>0.30912975999999998</v>
      </c>
      <c r="DA1237" s="53">
        <v>0.46797401</v>
      </c>
      <c r="DB1237" s="53">
        <v>0.49396079999999998</v>
      </c>
      <c r="DC1237" s="53">
        <v>0.45645960000000002</v>
      </c>
      <c r="DD1237" s="53">
        <v>0.43129679999999998</v>
      </c>
      <c r="DE1237" s="53">
        <v>0.55843120000000002</v>
      </c>
      <c r="DF1237" s="53">
        <v>0.48258400000000001</v>
      </c>
      <c r="DG1237" s="53">
        <v>0.41512359999999998</v>
      </c>
      <c r="DH1237" s="53">
        <v>0.41145720000000002</v>
      </c>
      <c r="DI1237" s="53">
        <v>0.4063312</v>
      </c>
      <c r="DJ1237" s="53">
        <v>0.43664360000000002</v>
      </c>
      <c r="DK1237" s="53">
        <v>0.36501783999999998</v>
      </c>
      <c r="DL1237" s="53">
        <v>0.29978680000000002</v>
      </c>
      <c r="DM1237" s="53">
        <v>0.30860167999999999</v>
      </c>
      <c r="DN1237" s="53">
        <v>0.16952652000000001</v>
      </c>
      <c r="DO1237" s="53">
        <v>6.3993400000000006E-2</v>
      </c>
      <c r="DP1237" s="53">
        <v>7.5123000000000004E-3</v>
      </c>
      <c r="DQ1237" s="53">
        <v>-7.9429239999999998E-2</v>
      </c>
      <c r="DR1237" s="53">
        <v>-0.10311468</v>
      </c>
      <c r="DS1237" s="53">
        <v>-4.2265240000000003E-2</v>
      </c>
      <c r="DT1237" s="53">
        <v>-1.5865919999999999E-2</v>
      </c>
      <c r="DU1237" s="53">
        <v>-1.5721519999999999E-2</v>
      </c>
      <c r="DV1237" s="53">
        <v>0.33485836000000002</v>
      </c>
      <c r="DW1237" s="53">
        <v>0.50361080000000003</v>
      </c>
      <c r="DX1237" s="53">
        <v>0.48010039999999998</v>
      </c>
      <c r="DY1237" s="53">
        <v>0.72027282999999998</v>
      </c>
      <c r="DZ1237" s="53">
        <v>0.74007000000000001</v>
      </c>
      <c r="EA1237" s="53">
        <v>0.68411319999999998</v>
      </c>
      <c r="EB1237" s="53">
        <v>0.65530880000000002</v>
      </c>
      <c r="EC1237" s="53">
        <v>0.7896164</v>
      </c>
      <c r="ED1237" s="53">
        <v>0.71062239999999999</v>
      </c>
      <c r="EE1237" s="53">
        <v>0.64730240000000006</v>
      </c>
      <c r="EF1237" s="53">
        <v>0.64199919999999999</v>
      </c>
      <c r="EG1237" s="53">
        <v>0.63210359999999999</v>
      </c>
      <c r="EH1237" s="53">
        <v>0.64544760000000001</v>
      </c>
      <c r="EI1237" s="53">
        <v>0.58884919999999996</v>
      </c>
      <c r="EJ1237" s="53">
        <v>0.51321680000000003</v>
      </c>
      <c r="EK1237" s="53">
        <v>0.52122639999999998</v>
      </c>
      <c r="EL1237" s="53">
        <v>0.31991944</v>
      </c>
      <c r="EM1237" s="53">
        <v>0.17385152000000001</v>
      </c>
      <c r="EN1237" s="53">
        <v>0.1000878</v>
      </c>
      <c r="EO1237" s="53">
        <v>-1.207156E-2</v>
      </c>
      <c r="EP1237" s="53">
        <v>-3.3969630000000001E-2</v>
      </c>
      <c r="EQ1237" s="53">
        <v>-6.1972000000000004E-4</v>
      </c>
      <c r="ER1237" s="53">
        <v>2.619842E-2</v>
      </c>
      <c r="ES1237" s="53">
        <v>2.5645979999999999E-2</v>
      </c>
      <c r="ET1237" s="53">
        <v>0.4850044</v>
      </c>
      <c r="EU1237" s="53">
        <v>0.73718799999999995</v>
      </c>
      <c r="EV1237" s="53">
        <v>0.7269544</v>
      </c>
      <c r="EW1237" s="53">
        <v>75.525769999999994</v>
      </c>
      <c r="EX1237" s="53">
        <v>73.478549999999998</v>
      </c>
      <c r="EY1237" s="53">
        <v>71.684259999999995</v>
      </c>
      <c r="EZ1237" s="53">
        <v>70.567279999999997</v>
      </c>
      <c r="FA1237" s="53">
        <v>69.54768</v>
      </c>
      <c r="FB1237" s="53">
        <v>68.075779999999995</v>
      </c>
      <c r="FC1237" s="53">
        <v>66.620059999999995</v>
      </c>
      <c r="FD1237" s="53">
        <v>66.906940000000006</v>
      </c>
      <c r="FE1237" s="53">
        <v>70.035960000000003</v>
      </c>
      <c r="FF1237" s="53">
        <v>74.882409999999993</v>
      </c>
      <c r="FG1237" s="53">
        <v>79.479929999999996</v>
      </c>
      <c r="FH1237" s="53">
        <v>83.285489999999996</v>
      </c>
      <c r="FI1237" s="53">
        <v>86.790440000000004</v>
      </c>
      <c r="FJ1237" s="53">
        <v>89.572839999999999</v>
      </c>
      <c r="FK1237" s="53">
        <v>91.720680000000002</v>
      </c>
      <c r="FL1237" s="53">
        <v>92.523920000000004</v>
      </c>
      <c r="FM1237" s="53">
        <v>92.712350000000001</v>
      </c>
      <c r="FN1237" s="53">
        <v>91.874080000000006</v>
      </c>
      <c r="FO1237" s="53">
        <v>90.199380000000005</v>
      </c>
      <c r="FP1237" s="53">
        <v>87.529939999999996</v>
      </c>
      <c r="FQ1237" s="53">
        <v>84.731939999999994</v>
      </c>
      <c r="FR1237" s="53">
        <v>82.284570000000002</v>
      </c>
      <c r="FS1237" s="53">
        <v>80.055090000000007</v>
      </c>
      <c r="FT1237" s="53">
        <v>77.841970000000003</v>
      </c>
      <c r="FU1237" s="53">
        <v>360</v>
      </c>
      <c r="FV1237" s="53">
        <v>14622.86</v>
      </c>
      <c r="FW1237" s="53">
        <v>139.49420000000001</v>
      </c>
      <c r="FX1237" s="53">
        <v>1</v>
      </c>
    </row>
    <row r="1238" spans="1:180" x14ac:dyDescent="0.3">
      <c r="A1238" t="s">
        <v>174</v>
      </c>
      <c r="B1238" t="s">
        <v>221</v>
      </c>
      <c r="C1238" t="s">
        <v>0</v>
      </c>
      <c r="D1238" t="s">
        <v>248</v>
      </c>
      <c r="E1238" t="s">
        <v>188</v>
      </c>
      <c r="F1238" t="s">
        <v>230</v>
      </c>
      <c r="G1238" t="s">
        <v>243</v>
      </c>
      <c r="H1238" s="53">
        <v>40</v>
      </c>
      <c r="I1238" s="53">
        <v>1.3133056999999999</v>
      </c>
      <c r="J1238" s="53">
        <v>1.2664788</v>
      </c>
      <c r="K1238" s="53">
        <v>1.2916228000000001</v>
      </c>
      <c r="L1238" s="53">
        <v>1.2188344</v>
      </c>
      <c r="M1238" s="53">
        <v>1.3483023999999999</v>
      </c>
      <c r="N1238" s="53">
        <v>1.3130328</v>
      </c>
      <c r="O1238" s="53">
        <v>1.4322872</v>
      </c>
      <c r="P1238" s="53">
        <v>1.5703296</v>
      </c>
      <c r="Q1238" s="53">
        <v>1.5047136000000001</v>
      </c>
      <c r="R1238" s="53">
        <v>1.6118387999999999</v>
      </c>
      <c r="S1238" s="53">
        <v>1.6743956</v>
      </c>
      <c r="T1238" s="53">
        <v>1.7053368</v>
      </c>
      <c r="U1238" s="53">
        <v>1.7555115999999999</v>
      </c>
      <c r="V1238" s="53">
        <v>1.8206591999999999</v>
      </c>
      <c r="W1238" s="53">
        <v>1.8626928</v>
      </c>
      <c r="X1238" s="53">
        <v>1.8738948</v>
      </c>
      <c r="Y1238" s="53">
        <v>1.8650872000000001</v>
      </c>
      <c r="Z1238" s="53">
        <v>1.8364891999999999</v>
      </c>
      <c r="AA1238" s="53">
        <v>1.835404</v>
      </c>
      <c r="AB1238" s="53">
        <v>1.9002924000000001</v>
      </c>
      <c r="AC1238" s="53">
        <v>1.9581812000000001</v>
      </c>
      <c r="AD1238" s="53">
        <v>1.8783555999999999</v>
      </c>
      <c r="AE1238" s="53">
        <v>1.7122012</v>
      </c>
      <c r="AF1238" s="53">
        <v>1.5037575999999999</v>
      </c>
      <c r="AG1238" s="53">
        <v>-0.20182544999999999</v>
      </c>
      <c r="AH1238" s="53">
        <v>-0.17386663999999999</v>
      </c>
      <c r="AI1238" s="53">
        <v>-3.1418500000000002E-2</v>
      </c>
      <c r="AJ1238" s="53">
        <v>-9.9182480000000003E-2</v>
      </c>
      <c r="AK1238" s="53">
        <v>-0.21033904</v>
      </c>
      <c r="AL1238" s="53">
        <v>-0.22098996000000001</v>
      </c>
      <c r="AM1238" s="53">
        <v>-2.5373840000000002E-2</v>
      </c>
      <c r="AN1238" s="53">
        <v>-3.9098929999999997E-2</v>
      </c>
      <c r="AO1238" s="53">
        <v>-0.11052552</v>
      </c>
      <c r="AP1238" s="53">
        <v>-5.8031600000000003E-2</v>
      </c>
      <c r="AQ1238" s="53">
        <v>-8.9191839999999994E-2</v>
      </c>
      <c r="AR1238" s="53">
        <v>-0.13508023999999999</v>
      </c>
      <c r="AS1238" s="53">
        <v>-0.12842255999999999</v>
      </c>
      <c r="AT1238" s="53">
        <v>-9.9650039999999995E-2</v>
      </c>
      <c r="AU1238" s="53">
        <v>-8.8243279999999993E-2</v>
      </c>
      <c r="AV1238" s="53">
        <v>-0.10182140000000001</v>
      </c>
      <c r="AW1238" s="53">
        <v>-0.11175019999999999</v>
      </c>
      <c r="AX1238" s="53">
        <v>-0.1366956</v>
      </c>
      <c r="AY1238" s="53">
        <v>-0.11648716000000001</v>
      </c>
      <c r="AZ1238" s="53">
        <v>-3.8084130000000001E-2</v>
      </c>
      <c r="BA1238" s="53">
        <v>-0.10591384</v>
      </c>
      <c r="BB1238" s="53">
        <v>-0.12096212000000001</v>
      </c>
      <c r="BC1238" s="53">
        <v>-0.1044368</v>
      </c>
      <c r="BD1238" s="53">
        <v>-8.6079160000000002E-2</v>
      </c>
      <c r="BE1238" s="53">
        <v>-0.14204175999999999</v>
      </c>
      <c r="BF1238" s="53">
        <v>-0.11334047999999999</v>
      </c>
      <c r="BG1238" s="53">
        <v>-3.6097299999999998E-3</v>
      </c>
      <c r="BH1238" s="53">
        <v>-5.9304599999999999E-2</v>
      </c>
      <c r="BI1238" s="53">
        <v>-3.7643650000000001E-2</v>
      </c>
      <c r="BJ1238" s="53">
        <v>-8.6952760000000004E-2</v>
      </c>
      <c r="BK1238" s="53">
        <v>5.92962E-2</v>
      </c>
      <c r="BL1238" s="53">
        <v>8.0979239999999994E-2</v>
      </c>
      <c r="BM1238" s="53">
        <v>-5.0152559999999999E-2</v>
      </c>
      <c r="BN1238" s="53">
        <v>-1.152064E-2</v>
      </c>
      <c r="BO1238" s="53">
        <v>-3.6318669999999997E-2</v>
      </c>
      <c r="BP1238" s="53">
        <v>-7.5513759999999999E-2</v>
      </c>
      <c r="BQ1238" s="53">
        <v>-7.0637839999999993E-2</v>
      </c>
      <c r="BR1238" s="53">
        <v>-4.3932480000000003E-2</v>
      </c>
      <c r="BS1238" s="53">
        <v>-3.2878560000000001E-2</v>
      </c>
      <c r="BT1238" s="53">
        <v>-3.8512739999999997E-2</v>
      </c>
      <c r="BU1238" s="53">
        <v>-4.8129239999999997E-2</v>
      </c>
      <c r="BV1238" s="53">
        <v>-7.1002159999999995E-2</v>
      </c>
      <c r="BW1238" s="53">
        <v>-5.3080200000000001E-2</v>
      </c>
      <c r="BX1238" s="53">
        <v>3.8190490000000001E-2</v>
      </c>
      <c r="BY1238" s="53">
        <v>5.4387520000000002E-2</v>
      </c>
      <c r="BZ1238" s="53">
        <v>3.4698300000000001E-2</v>
      </c>
      <c r="CA1238" s="53">
        <v>3.010724E-2</v>
      </c>
      <c r="CB1238" s="53">
        <v>-8.6856999999999993E-3</v>
      </c>
      <c r="CC1238" s="53">
        <v>-0.1006358</v>
      </c>
      <c r="CD1238" s="53">
        <v>-7.1420239999999996E-2</v>
      </c>
      <c r="CE1238" s="53">
        <v>1.5650540000000001E-2</v>
      </c>
      <c r="CF1238" s="53">
        <v>-3.1685320000000003E-2</v>
      </c>
      <c r="CG1238" s="53">
        <v>8.1964640000000005E-2</v>
      </c>
      <c r="CH1238" s="53">
        <v>5.8809999999999999E-3</v>
      </c>
      <c r="CI1238" s="53">
        <v>0.1179384</v>
      </c>
      <c r="CJ1238" s="53">
        <v>0.16414500000000001</v>
      </c>
      <c r="CK1238" s="53">
        <v>-8.3384199999999992E-3</v>
      </c>
      <c r="CL1238" s="53">
        <v>2.0692700000000001E-2</v>
      </c>
      <c r="CM1238" s="53">
        <v>3.0111999999999999E-4</v>
      </c>
      <c r="CN1238" s="53">
        <v>-3.4258219999999999E-2</v>
      </c>
      <c r="CO1238" s="53">
        <v>-3.0616330000000001E-2</v>
      </c>
      <c r="CP1238" s="53">
        <v>-5.3426799999999998E-3</v>
      </c>
      <c r="CQ1238" s="53">
        <v>5.4668700000000004E-3</v>
      </c>
      <c r="CR1238" s="53">
        <v>5.3346499999999998E-3</v>
      </c>
      <c r="CS1238" s="53">
        <v>-4.0655999999999999E-3</v>
      </c>
      <c r="CT1238" s="53">
        <v>-2.5503069999999999E-2</v>
      </c>
      <c r="CU1238" s="53">
        <v>-9.1647800000000008E-3</v>
      </c>
      <c r="CV1238" s="53">
        <v>9.1018039999999995E-2</v>
      </c>
      <c r="CW1238" s="53">
        <v>0.16541175999999999</v>
      </c>
      <c r="CX1238" s="53">
        <v>0.14250824000000001</v>
      </c>
      <c r="CY1238" s="53">
        <v>0.12329204000000001</v>
      </c>
      <c r="CZ1238" s="53">
        <v>4.49168E-2</v>
      </c>
      <c r="DA1238" s="53">
        <v>-5.9229799999999999E-2</v>
      </c>
      <c r="DB1238" s="53">
        <v>-2.9499979999999999E-2</v>
      </c>
      <c r="DC1238" s="53">
        <v>3.491081E-2</v>
      </c>
      <c r="DD1238" s="53">
        <v>-4.0660200000000001E-3</v>
      </c>
      <c r="DE1238" s="53">
        <v>0.20157291999999999</v>
      </c>
      <c r="DF1238" s="53">
        <v>9.8714759999999999E-2</v>
      </c>
      <c r="DG1238" s="53">
        <v>0.1765806</v>
      </c>
      <c r="DH1238" s="53">
        <v>0.2473108</v>
      </c>
      <c r="DI1238" s="53">
        <v>3.3475699999999997E-2</v>
      </c>
      <c r="DJ1238" s="53">
        <v>5.2906040000000001E-2</v>
      </c>
      <c r="DK1238" s="53">
        <v>3.6920920000000003E-2</v>
      </c>
      <c r="DL1238" s="53">
        <v>6.9973300000000004E-3</v>
      </c>
      <c r="DM1238" s="53">
        <v>9.4051900000000008E-3</v>
      </c>
      <c r="DN1238" s="53">
        <v>3.3247119999999998E-2</v>
      </c>
      <c r="DO1238" s="53">
        <v>4.3812320000000002E-2</v>
      </c>
      <c r="DP1238" s="53">
        <v>4.9182040000000003E-2</v>
      </c>
      <c r="DQ1238" s="53">
        <v>3.9998060000000002E-2</v>
      </c>
      <c r="DR1238" s="53">
        <v>1.9996010000000002E-2</v>
      </c>
      <c r="DS1238" s="53">
        <v>3.4750669999999997E-2</v>
      </c>
      <c r="DT1238" s="53">
        <v>0.14384564</v>
      </c>
      <c r="DU1238" s="53">
        <v>0.27643603999999999</v>
      </c>
      <c r="DV1238" s="53">
        <v>0.25031819999999999</v>
      </c>
      <c r="DW1238" s="53">
        <v>0.21647684</v>
      </c>
      <c r="DX1238" s="53">
        <v>9.8519280000000001E-2</v>
      </c>
      <c r="DY1238" s="53">
        <v>5.5387000000000004E-4</v>
      </c>
      <c r="DZ1238" s="53">
        <v>3.1026189999999999E-2</v>
      </c>
      <c r="EA1238" s="53">
        <v>6.27196E-2</v>
      </c>
      <c r="EB1238" s="53">
        <v>3.5811849999999999E-2</v>
      </c>
      <c r="EC1238" s="53">
        <v>0.37426831999999999</v>
      </c>
      <c r="ED1238" s="53">
        <v>0.23275196000000001</v>
      </c>
      <c r="EE1238" s="53">
        <v>0.26125063999999998</v>
      </c>
      <c r="EF1238" s="53">
        <v>0.36738895999999999</v>
      </c>
      <c r="EG1238" s="53">
        <v>9.3848639999999997E-2</v>
      </c>
      <c r="EH1238" s="53">
        <v>9.9417000000000005E-2</v>
      </c>
      <c r="EI1238" s="53">
        <v>8.9794079999999998E-2</v>
      </c>
      <c r="EJ1238" s="53">
        <v>6.6563800000000006E-2</v>
      </c>
      <c r="EK1238" s="53">
        <v>6.718992E-2</v>
      </c>
      <c r="EL1238" s="53">
        <v>8.8964680000000004E-2</v>
      </c>
      <c r="EM1238" s="53">
        <v>9.9177039999999994E-2</v>
      </c>
      <c r="EN1238" s="53">
        <v>0.11249072</v>
      </c>
      <c r="EO1238" s="53">
        <v>0.103619</v>
      </c>
      <c r="EP1238" s="53">
        <v>8.5689440000000006E-2</v>
      </c>
      <c r="EQ1238" s="53">
        <v>9.8157599999999998E-2</v>
      </c>
      <c r="ER1238" s="53">
        <v>0.22012023999999999</v>
      </c>
      <c r="ES1238" s="53">
        <v>0.4367376</v>
      </c>
      <c r="ET1238" s="53">
        <v>0.40597879999999997</v>
      </c>
      <c r="EU1238" s="53">
        <v>0.35102087999999998</v>
      </c>
      <c r="EV1238" s="53">
        <v>0.17591276</v>
      </c>
      <c r="EW1238" s="53">
        <v>84.333609999999993</v>
      </c>
      <c r="EX1238" s="53">
        <v>82.013750000000002</v>
      </c>
      <c r="EY1238" s="53">
        <v>79.932360000000003</v>
      </c>
      <c r="EZ1238" s="53">
        <v>78.348609999999994</v>
      </c>
      <c r="FA1238" s="53">
        <v>76.88458</v>
      </c>
      <c r="FB1238" s="53">
        <v>75.540000000000006</v>
      </c>
      <c r="FC1238" s="53">
        <v>75.192639999999997</v>
      </c>
      <c r="FD1238" s="53">
        <v>77.127080000000007</v>
      </c>
      <c r="FE1238" s="53">
        <v>80.338329999999999</v>
      </c>
      <c r="FF1238" s="53">
        <v>83.762640000000005</v>
      </c>
      <c r="FG1238" s="53">
        <v>87.511669999999995</v>
      </c>
      <c r="FH1238" s="53">
        <v>91.503050000000002</v>
      </c>
      <c r="FI1238" s="53">
        <v>95.183890000000005</v>
      </c>
      <c r="FJ1238" s="53">
        <v>97.685550000000006</v>
      </c>
      <c r="FK1238" s="53">
        <v>99.522919999999999</v>
      </c>
      <c r="FL1238" s="53">
        <v>101.209</v>
      </c>
      <c r="FM1238" s="53">
        <v>101.6769</v>
      </c>
      <c r="FN1238" s="53">
        <v>101.20310000000001</v>
      </c>
      <c r="FO1238" s="53">
        <v>99.866529999999997</v>
      </c>
      <c r="FP1238" s="53">
        <v>97.846109999999996</v>
      </c>
      <c r="FQ1238" s="53">
        <v>94.751949999999994</v>
      </c>
      <c r="FR1238" s="53">
        <v>92.032640000000001</v>
      </c>
      <c r="FS1238" s="53">
        <v>88.619029999999995</v>
      </c>
      <c r="FT1238" s="53">
        <v>85.667640000000006</v>
      </c>
      <c r="FU1238" s="53">
        <v>360</v>
      </c>
      <c r="FV1238" s="53">
        <v>16574.57</v>
      </c>
      <c r="FW1238" s="53">
        <v>159.18389999999999</v>
      </c>
      <c r="FX1238" s="53">
        <v>1</v>
      </c>
    </row>
    <row r="1239" spans="1:180" x14ac:dyDescent="0.3">
      <c r="A1239" t="s">
        <v>174</v>
      </c>
      <c r="B1239" t="s">
        <v>221</v>
      </c>
      <c r="C1239" t="s">
        <v>0</v>
      </c>
      <c r="D1239" t="s">
        <v>227</v>
      </c>
      <c r="E1239" t="s">
        <v>188</v>
      </c>
      <c r="F1239" t="s">
        <v>230</v>
      </c>
      <c r="G1239" t="s">
        <v>243</v>
      </c>
      <c r="H1239" s="53">
        <v>40</v>
      </c>
      <c r="I1239" s="53">
        <v>1.3025720000000001</v>
      </c>
      <c r="J1239" s="53">
        <v>1.2503379999999999</v>
      </c>
      <c r="K1239" s="53">
        <v>1.2112392000000001</v>
      </c>
      <c r="L1239" s="53">
        <v>1.2113008000000001</v>
      </c>
      <c r="M1239" s="53">
        <v>1.379786</v>
      </c>
      <c r="N1239" s="53">
        <v>1.3726308</v>
      </c>
      <c r="O1239" s="53">
        <v>1.4278792</v>
      </c>
      <c r="P1239" s="53">
        <v>1.5946024000000001</v>
      </c>
      <c r="Q1239" s="53">
        <v>1.4906539999999999</v>
      </c>
      <c r="R1239" s="53">
        <v>1.6295716</v>
      </c>
      <c r="S1239" s="53">
        <v>1.6927335999999999</v>
      </c>
      <c r="T1239" s="53">
        <v>1.7425847999999999</v>
      </c>
      <c r="U1239" s="53">
        <v>1.7924119999999999</v>
      </c>
      <c r="V1239" s="53">
        <v>1.8399000000000001</v>
      </c>
      <c r="W1239" s="53">
        <v>1.8818784</v>
      </c>
      <c r="X1239" s="53">
        <v>1.9088343999999999</v>
      </c>
      <c r="Y1239" s="53">
        <v>1.9136848</v>
      </c>
      <c r="Z1239" s="53">
        <v>1.8961648</v>
      </c>
      <c r="AA1239" s="53">
        <v>1.8820108</v>
      </c>
      <c r="AB1239" s="53">
        <v>1.9007092000000001</v>
      </c>
      <c r="AC1239" s="53">
        <v>1.9981120000000001</v>
      </c>
      <c r="AD1239" s="53">
        <v>1.8888499999999999</v>
      </c>
      <c r="AE1239" s="53">
        <v>1.7278608</v>
      </c>
      <c r="AF1239" s="53">
        <v>1.5040228</v>
      </c>
      <c r="AG1239" s="53">
        <v>-0.11652148</v>
      </c>
      <c r="AH1239" s="53">
        <v>-9.6575040000000001E-2</v>
      </c>
      <c r="AI1239" s="53">
        <v>-8.9862319999999996E-2</v>
      </c>
      <c r="AJ1239" s="53">
        <v>-6.9150240000000002E-2</v>
      </c>
      <c r="AK1239" s="53">
        <v>-0.1096394</v>
      </c>
      <c r="AL1239" s="53">
        <v>-0.11289796000000001</v>
      </c>
      <c r="AM1239" s="53">
        <v>-5.883948E-2</v>
      </c>
      <c r="AN1239" s="53">
        <v>-5.7350079999999998E-2</v>
      </c>
      <c r="AO1239" s="53">
        <v>-0.19168856000000001</v>
      </c>
      <c r="AP1239" s="53">
        <v>-0.11078208</v>
      </c>
      <c r="AQ1239" s="53">
        <v>-0.13434652</v>
      </c>
      <c r="AR1239" s="53">
        <v>-0.15965624</v>
      </c>
      <c r="AS1239" s="53">
        <v>-0.15772555999999999</v>
      </c>
      <c r="AT1239" s="53">
        <v>-0.15535992000000001</v>
      </c>
      <c r="AU1239" s="53">
        <v>-0.13922372</v>
      </c>
      <c r="AV1239" s="53">
        <v>-0.13874204000000001</v>
      </c>
      <c r="AW1239" s="53">
        <v>-0.13948424000000001</v>
      </c>
      <c r="AX1239" s="53">
        <v>-0.15264075999999999</v>
      </c>
      <c r="AY1239" s="53">
        <v>-0.13445016000000001</v>
      </c>
      <c r="AZ1239" s="53">
        <v>-8.0067920000000001E-2</v>
      </c>
      <c r="BA1239" s="53">
        <v>-8.9448479999999997E-2</v>
      </c>
      <c r="BB1239" s="53">
        <v>-0.11130428000000001</v>
      </c>
      <c r="BC1239" s="53">
        <v>-9.0240280000000006E-2</v>
      </c>
      <c r="BD1239" s="53">
        <v>-0.10854643999999999</v>
      </c>
      <c r="BE1239" s="53">
        <v>-8.7042320000000006E-2</v>
      </c>
      <c r="BF1239" s="53">
        <v>-7.0808399999999994E-2</v>
      </c>
      <c r="BG1239" s="53">
        <v>-6.4886399999999997E-2</v>
      </c>
      <c r="BH1239" s="53">
        <v>-4.5908240000000003E-2</v>
      </c>
      <c r="BI1239" s="53">
        <v>1.8809079999999999E-2</v>
      </c>
      <c r="BJ1239" s="53">
        <v>-2.6157199999999999E-2</v>
      </c>
      <c r="BK1239" s="53">
        <v>1.7614709999999999E-2</v>
      </c>
      <c r="BL1239" s="53">
        <v>5.1003560000000003E-2</v>
      </c>
      <c r="BM1239" s="53">
        <v>-0.13351727999999999</v>
      </c>
      <c r="BN1239" s="53">
        <v>-6.6324640000000004E-2</v>
      </c>
      <c r="BO1239" s="53">
        <v>-8.3512400000000001E-2</v>
      </c>
      <c r="BP1239" s="53">
        <v>-9.9607920000000003E-2</v>
      </c>
      <c r="BQ1239" s="53">
        <v>-9.7578719999999994E-2</v>
      </c>
      <c r="BR1239" s="53">
        <v>-9.6103960000000002E-2</v>
      </c>
      <c r="BS1239" s="53">
        <v>-8.1818279999999993E-2</v>
      </c>
      <c r="BT1239" s="53">
        <v>-7.6325480000000001E-2</v>
      </c>
      <c r="BU1239" s="53">
        <v>-7.3766999999999999E-2</v>
      </c>
      <c r="BV1239" s="53">
        <v>-8.3750959999999999E-2</v>
      </c>
      <c r="BW1239" s="53">
        <v>-6.7089759999999998E-2</v>
      </c>
      <c r="BX1239" s="53">
        <v>-1.42921E-3</v>
      </c>
      <c r="BY1239" s="53">
        <v>6.0973119999999999E-2</v>
      </c>
      <c r="BZ1239" s="53">
        <v>2.423616E-2</v>
      </c>
      <c r="CA1239" s="53">
        <v>3.6677000000000001E-2</v>
      </c>
      <c r="CB1239" s="53">
        <v>-2.0537369999999999E-2</v>
      </c>
      <c r="CC1239" s="53">
        <v>-6.6625160000000003E-2</v>
      </c>
      <c r="CD1239" s="53">
        <v>-5.2962519999999999E-2</v>
      </c>
      <c r="CE1239" s="53">
        <v>-4.7588159999999997E-2</v>
      </c>
      <c r="CF1239" s="53">
        <v>-2.981087E-2</v>
      </c>
      <c r="CG1239" s="53">
        <v>0.10777212</v>
      </c>
      <c r="CH1239" s="53">
        <v>3.3919169999999998E-2</v>
      </c>
      <c r="CI1239" s="53">
        <v>7.056664E-2</v>
      </c>
      <c r="CJ1239" s="53">
        <v>0.12604895999999999</v>
      </c>
      <c r="CK1239" s="53">
        <v>-9.3228039999999998E-2</v>
      </c>
      <c r="CL1239" s="53">
        <v>-3.5533540000000002E-2</v>
      </c>
      <c r="CM1239" s="53">
        <v>-4.8304840000000002E-2</v>
      </c>
      <c r="CN1239" s="53">
        <v>-5.8018599999999997E-2</v>
      </c>
      <c r="CO1239" s="53">
        <v>-5.5921199999999997E-2</v>
      </c>
      <c r="CP1239" s="53">
        <v>-5.5063439999999998E-2</v>
      </c>
      <c r="CQ1239" s="53">
        <v>-4.2059480000000003E-2</v>
      </c>
      <c r="CR1239" s="53">
        <v>-3.3095979999999997E-2</v>
      </c>
      <c r="CS1239" s="53">
        <v>-2.8251479999999999E-2</v>
      </c>
      <c r="CT1239" s="53">
        <v>-3.603812E-2</v>
      </c>
      <c r="CU1239" s="53">
        <v>-2.043615E-2</v>
      </c>
      <c r="CV1239" s="53">
        <v>5.3035720000000001E-2</v>
      </c>
      <c r="CW1239" s="53">
        <v>0.16515468</v>
      </c>
      <c r="CX1239" s="53">
        <v>0.11811107999999999</v>
      </c>
      <c r="CY1239" s="53">
        <v>0.12457952</v>
      </c>
      <c r="CZ1239" s="53">
        <v>4.0417439999999999E-2</v>
      </c>
      <c r="DA1239" s="53">
        <v>-4.6207959999999999E-2</v>
      </c>
      <c r="DB1239" s="53">
        <v>-3.5116660000000001E-2</v>
      </c>
      <c r="DC1239" s="53">
        <v>-3.0289940000000001E-2</v>
      </c>
      <c r="DD1239" s="53">
        <v>-1.371351E-2</v>
      </c>
      <c r="DE1239" s="53">
        <v>0.19673515999999999</v>
      </c>
      <c r="DF1239" s="53">
        <v>9.3995560000000006E-2</v>
      </c>
      <c r="DG1239" s="53">
        <v>0.12351860000000001</v>
      </c>
      <c r="DH1239" s="53">
        <v>0.20109436</v>
      </c>
      <c r="DI1239" s="53">
        <v>-5.2938800000000001E-2</v>
      </c>
      <c r="DJ1239" s="53">
        <v>-4.7424499999999996E-3</v>
      </c>
      <c r="DK1239" s="53">
        <v>-1.3097289999999999E-2</v>
      </c>
      <c r="DL1239" s="53">
        <v>-1.6429300000000001E-2</v>
      </c>
      <c r="DM1239" s="53">
        <v>-1.4263690000000001E-2</v>
      </c>
      <c r="DN1239" s="53">
        <v>-1.4022929999999999E-2</v>
      </c>
      <c r="DO1239" s="53">
        <v>-2.30065E-3</v>
      </c>
      <c r="DP1239" s="53">
        <v>1.013354E-2</v>
      </c>
      <c r="DQ1239" s="53">
        <v>1.7264060000000001E-2</v>
      </c>
      <c r="DR1239" s="53">
        <v>1.1674739999999999E-2</v>
      </c>
      <c r="DS1239" s="53">
        <v>2.621747E-2</v>
      </c>
      <c r="DT1239" s="53">
        <v>0.10750063999999999</v>
      </c>
      <c r="DU1239" s="53">
        <v>0.26933620000000003</v>
      </c>
      <c r="DV1239" s="53">
        <v>0.21198600000000001</v>
      </c>
      <c r="DW1239" s="53">
        <v>0.21248207999999999</v>
      </c>
      <c r="DX1239" s="53">
        <v>0.10137224</v>
      </c>
      <c r="DY1239" s="53">
        <v>-1.6728819999999998E-2</v>
      </c>
      <c r="DZ1239" s="53">
        <v>-9.3500400000000004E-3</v>
      </c>
      <c r="EA1239" s="53">
        <v>-5.3140399999999999E-3</v>
      </c>
      <c r="EB1239" s="53">
        <v>9.5285100000000005E-3</v>
      </c>
      <c r="EC1239" s="53">
        <v>0.32518364</v>
      </c>
      <c r="ED1239" s="53">
        <v>0.18073628</v>
      </c>
      <c r="EE1239" s="53">
        <v>0.19997276</v>
      </c>
      <c r="EF1239" s="53">
        <v>0.30944796000000002</v>
      </c>
      <c r="EG1239" s="53">
        <v>5.2324800000000003E-3</v>
      </c>
      <c r="EH1239" s="53">
        <v>3.9714989999999999E-2</v>
      </c>
      <c r="EI1239" s="53">
        <v>3.7736819999999997E-2</v>
      </c>
      <c r="EJ1239" s="53">
        <v>4.3619039999999998E-2</v>
      </c>
      <c r="EK1239" s="53">
        <v>4.5883119999999999E-2</v>
      </c>
      <c r="EL1239" s="53">
        <v>4.5233040000000002E-2</v>
      </c>
      <c r="EM1239" s="53">
        <v>5.5104760000000003E-2</v>
      </c>
      <c r="EN1239" s="53">
        <v>7.2550080000000003E-2</v>
      </c>
      <c r="EO1239" s="53">
        <v>8.2981280000000004E-2</v>
      </c>
      <c r="EP1239" s="53">
        <v>8.0564520000000001E-2</v>
      </c>
      <c r="EQ1239" s="53">
        <v>9.3577880000000002E-2</v>
      </c>
      <c r="ER1239" s="53">
        <v>0.18613932</v>
      </c>
      <c r="ES1239" s="53">
        <v>0.41975800000000002</v>
      </c>
      <c r="ET1239" s="53">
        <v>0.34752643999999999</v>
      </c>
      <c r="EU1239" s="53">
        <v>0.33939932</v>
      </c>
      <c r="EV1239" s="53">
        <v>0.18938131999999999</v>
      </c>
      <c r="EW1239" s="53">
        <v>82.466800000000006</v>
      </c>
      <c r="EX1239" s="53">
        <v>80.390079999999998</v>
      </c>
      <c r="EY1239" s="53">
        <v>78.740009999999998</v>
      </c>
      <c r="EZ1239" s="53">
        <v>77.362170000000006</v>
      </c>
      <c r="FA1239" s="53">
        <v>75.875330000000005</v>
      </c>
      <c r="FB1239" s="53">
        <v>74.744910000000004</v>
      </c>
      <c r="FC1239" s="53">
        <v>74.221360000000004</v>
      </c>
      <c r="FD1239" s="53">
        <v>76.045969999999997</v>
      </c>
      <c r="FE1239" s="53">
        <v>79.736109999999996</v>
      </c>
      <c r="FF1239" s="53">
        <v>83.831950000000006</v>
      </c>
      <c r="FG1239" s="53">
        <v>87.61806</v>
      </c>
      <c r="FH1239" s="53">
        <v>91.225729999999999</v>
      </c>
      <c r="FI1239" s="53">
        <v>94.381420000000006</v>
      </c>
      <c r="FJ1239" s="53">
        <v>96.908069999999995</v>
      </c>
      <c r="FK1239" s="53">
        <v>99.014750000000006</v>
      </c>
      <c r="FL1239" s="53">
        <v>100.61360000000001</v>
      </c>
      <c r="FM1239" s="53">
        <v>101.526</v>
      </c>
      <c r="FN1239" s="53">
        <v>101.39109999999999</v>
      </c>
      <c r="FO1239" s="53">
        <v>99.872020000000006</v>
      </c>
      <c r="FP1239" s="53">
        <v>97.393910000000005</v>
      </c>
      <c r="FQ1239" s="53">
        <v>93.951059999999998</v>
      </c>
      <c r="FR1239" s="53">
        <v>91.084720000000004</v>
      </c>
      <c r="FS1239" s="53">
        <v>88.282269999999997</v>
      </c>
      <c r="FT1239" s="53">
        <v>85.338419999999999</v>
      </c>
      <c r="FU1239" s="53">
        <v>360</v>
      </c>
      <c r="FV1239" s="53">
        <v>16574.57</v>
      </c>
      <c r="FW1239" s="53">
        <v>159.18389999999999</v>
      </c>
      <c r="FX1239" s="53">
        <v>1</v>
      </c>
    </row>
    <row r="1240" spans="1:180" x14ac:dyDescent="0.3">
      <c r="A1240" t="s">
        <v>174</v>
      </c>
      <c r="B1240" t="s">
        <v>221</v>
      </c>
      <c r="C1240" t="s">
        <v>0</v>
      </c>
      <c r="D1240" t="s">
        <v>248</v>
      </c>
      <c r="E1240" t="s">
        <v>189</v>
      </c>
      <c r="F1240" t="s">
        <v>230</v>
      </c>
      <c r="G1240" t="s">
        <v>243</v>
      </c>
      <c r="H1240" s="53">
        <v>40</v>
      </c>
      <c r="I1240" s="53">
        <v>1.4877193</v>
      </c>
      <c r="J1240" s="53">
        <v>1.4325416</v>
      </c>
      <c r="K1240" s="53">
        <v>1.3802832</v>
      </c>
      <c r="L1240" s="53">
        <v>1.3650416000000001</v>
      </c>
      <c r="M1240" s="53">
        <v>1.5083164</v>
      </c>
      <c r="N1240" s="53">
        <v>1.4750444</v>
      </c>
      <c r="O1240" s="53">
        <v>1.5403579999999999</v>
      </c>
      <c r="P1240" s="53">
        <v>1.4922899999999999</v>
      </c>
      <c r="Q1240" s="53">
        <v>1.6064267999999999</v>
      </c>
      <c r="R1240" s="53">
        <v>1.7230916000000001</v>
      </c>
      <c r="S1240" s="53">
        <v>1.7756064</v>
      </c>
      <c r="T1240" s="53">
        <v>1.822338</v>
      </c>
      <c r="U1240" s="53">
        <v>1.8407836</v>
      </c>
      <c r="V1240" s="53">
        <v>1.8829404000000001</v>
      </c>
      <c r="W1240" s="53">
        <v>1.9186964</v>
      </c>
      <c r="X1240" s="53">
        <v>1.8958964</v>
      </c>
      <c r="Y1240" s="53">
        <v>1.8367408000000001</v>
      </c>
      <c r="Z1240" s="53">
        <v>1.8198540000000001</v>
      </c>
      <c r="AA1240" s="53">
        <v>1.8177635999999999</v>
      </c>
      <c r="AB1240" s="53">
        <v>1.8698196</v>
      </c>
      <c r="AC1240" s="53">
        <v>1.978356</v>
      </c>
      <c r="AD1240" s="53">
        <v>1.9830132</v>
      </c>
      <c r="AE1240" s="53">
        <v>1.7720739999999999</v>
      </c>
      <c r="AF1240" s="53">
        <v>1.5381604</v>
      </c>
      <c r="AG1240" s="53">
        <v>-7.3352319999999999E-2</v>
      </c>
      <c r="AH1240" s="53">
        <v>-3.2063849999999998E-2</v>
      </c>
      <c r="AI1240" s="53">
        <v>-4.0094159999999997E-2</v>
      </c>
      <c r="AJ1240" s="53">
        <v>-2.9535410000000002E-2</v>
      </c>
      <c r="AK1240" s="53">
        <v>6.0108639999999998E-2</v>
      </c>
      <c r="AL1240" s="53">
        <v>4.2127520000000002E-2</v>
      </c>
      <c r="AM1240" s="53">
        <v>6.8774920000000003E-2</v>
      </c>
      <c r="AN1240" s="53">
        <v>-2.980062E-2</v>
      </c>
      <c r="AO1240" s="53">
        <v>-2.4823419999999999E-2</v>
      </c>
      <c r="AP1240" s="53">
        <v>8.82462E-3</v>
      </c>
      <c r="AQ1240" s="53">
        <v>-3.8481790000000002E-2</v>
      </c>
      <c r="AR1240" s="53">
        <v>-5.9760679999999997E-2</v>
      </c>
      <c r="AS1240" s="53">
        <v>-5.9485320000000001E-2</v>
      </c>
      <c r="AT1240" s="53">
        <v>-1.18031E-2</v>
      </c>
      <c r="AU1240" s="53">
        <v>-1.1676539999999999E-2</v>
      </c>
      <c r="AV1240" s="53">
        <v>-5.4852959999999999E-2</v>
      </c>
      <c r="AW1240" s="53">
        <v>-9.708E-2</v>
      </c>
      <c r="AX1240" s="53">
        <v>-0.1068156</v>
      </c>
      <c r="AY1240" s="53">
        <v>-6.6061599999999998E-2</v>
      </c>
      <c r="AZ1240" s="53">
        <v>-9.5590999999999992E-3</v>
      </c>
      <c r="BA1240" s="53">
        <v>5.5536400000000003E-3</v>
      </c>
      <c r="BB1240" s="53">
        <v>8.0999479999999999E-2</v>
      </c>
      <c r="BC1240" s="53">
        <v>4.5630919999999998E-2</v>
      </c>
      <c r="BD1240" s="53">
        <v>-4.5959699999999996E-3</v>
      </c>
      <c r="BE1240" s="53">
        <v>6.1582919999999999E-2</v>
      </c>
      <c r="BF1240" s="53">
        <v>7.9533880000000001E-2</v>
      </c>
      <c r="BG1240" s="53">
        <v>7.3009560000000001E-2</v>
      </c>
      <c r="BH1240" s="53">
        <v>8.4336040000000001E-2</v>
      </c>
      <c r="BI1240" s="53">
        <v>0.19395972</v>
      </c>
      <c r="BJ1240" s="53">
        <v>0.14358508</v>
      </c>
      <c r="BK1240" s="53">
        <v>0.1814752</v>
      </c>
      <c r="BL1240" s="53">
        <v>8.9177999999999993E-2</v>
      </c>
      <c r="BM1240" s="53">
        <v>9.9421319999999994E-2</v>
      </c>
      <c r="BN1240" s="53">
        <v>0.13073116000000001</v>
      </c>
      <c r="BO1240" s="53">
        <v>9.3555200000000005E-2</v>
      </c>
      <c r="BP1240" s="53">
        <v>7.4816320000000006E-2</v>
      </c>
      <c r="BQ1240" s="53">
        <v>6.0202560000000002E-2</v>
      </c>
      <c r="BR1240" s="53">
        <v>7.8777440000000004E-2</v>
      </c>
      <c r="BS1240" s="53">
        <v>7.9157839999999993E-2</v>
      </c>
      <c r="BT1240" s="53">
        <v>3.377463E-2</v>
      </c>
      <c r="BU1240" s="53">
        <v>-2.0865290000000002E-2</v>
      </c>
      <c r="BV1240" s="53">
        <v>-3.214943E-2</v>
      </c>
      <c r="BW1240" s="53">
        <v>1.7170600000000001E-3</v>
      </c>
      <c r="BX1240" s="53">
        <v>6.3040799999999994E-2</v>
      </c>
      <c r="BY1240" s="53">
        <v>0.14707484000000001</v>
      </c>
      <c r="BZ1240" s="53">
        <v>0.22446104</v>
      </c>
      <c r="CA1240" s="53">
        <v>0.17103911999999999</v>
      </c>
      <c r="CB1240" s="53">
        <v>8.5515320000000006E-2</v>
      </c>
      <c r="CC1240" s="53">
        <v>0.1550386</v>
      </c>
      <c r="CD1240" s="53">
        <v>0.15682612000000001</v>
      </c>
      <c r="CE1240" s="53">
        <v>0.15134484000000001</v>
      </c>
      <c r="CF1240" s="53">
        <v>0.16320303999999999</v>
      </c>
      <c r="CG1240" s="53">
        <v>0.28666459999999999</v>
      </c>
      <c r="CH1240" s="53">
        <v>0.21385428000000001</v>
      </c>
      <c r="CI1240" s="53">
        <v>0.25953103999999999</v>
      </c>
      <c r="CJ1240" s="53">
        <v>0.17158224</v>
      </c>
      <c r="CK1240" s="53">
        <v>0.18547279999999999</v>
      </c>
      <c r="CL1240" s="53">
        <v>0.21516324000000001</v>
      </c>
      <c r="CM1240" s="53">
        <v>0.18500359999999999</v>
      </c>
      <c r="CN1240" s="53">
        <v>0.16802400000000001</v>
      </c>
      <c r="CO1240" s="53">
        <v>0.14309804000000001</v>
      </c>
      <c r="CP1240" s="53">
        <v>0.14151324000000001</v>
      </c>
      <c r="CQ1240" s="53">
        <v>0.14206948</v>
      </c>
      <c r="CR1240" s="53">
        <v>9.5157839999999994E-2</v>
      </c>
      <c r="CS1240" s="53">
        <v>3.1920789999999997E-2</v>
      </c>
      <c r="CT1240" s="53">
        <v>1.9564140000000001E-2</v>
      </c>
      <c r="CU1240" s="53">
        <v>4.866036E-2</v>
      </c>
      <c r="CV1240" s="53">
        <v>0.11332324000000001</v>
      </c>
      <c r="CW1240" s="53">
        <v>0.245092</v>
      </c>
      <c r="CX1240" s="53">
        <v>0.32382208000000001</v>
      </c>
      <c r="CY1240" s="53">
        <v>0.25789644</v>
      </c>
      <c r="CZ1240" s="53">
        <v>0.14792616</v>
      </c>
      <c r="DA1240" s="53">
        <v>0.24849431999999999</v>
      </c>
      <c r="DB1240" s="53">
        <v>0.23411836</v>
      </c>
      <c r="DC1240" s="53">
        <v>0.22968011999999999</v>
      </c>
      <c r="DD1240" s="53">
        <v>0.24207007999999999</v>
      </c>
      <c r="DE1240" s="53">
        <v>0.37936947999999998</v>
      </c>
      <c r="DF1240" s="53">
        <v>0.28412347999999998</v>
      </c>
      <c r="DG1240" s="53">
        <v>0.33758687999999998</v>
      </c>
      <c r="DH1240" s="53">
        <v>0.25398648000000001</v>
      </c>
      <c r="DI1240" s="53">
        <v>0.27152431999999999</v>
      </c>
      <c r="DJ1240" s="53">
        <v>0.29959532</v>
      </c>
      <c r="DK1240" s="53">
        <v>0.27645199999999998</v>
      </c>
      <c r="DL1240" s="53">
        <v>0.26123163999999999</v>
      </c>
      <c r="DM1240" s="53">
        <v>0.22599352</v>
      </c>
      <c r="DN1240" s="53">
        <v>0.20424903999999999</v>
      </c>
      <c r="DO1240" s="53">
        <v>0.20498111999999999</v>
      </c>
      <c r="DP1240" s="53">
        <v>0.15654100000000001</v>
      </c>
      <c r="DQ1240" s="53">
        <v>8.4706879999999998E-2</v>
      </c>
      <c r="DR1240" s="53">
        <v>7.1277679999999996E-2</v>
      </c>
      <c r="DS1240" s="53">
        <v>9.5603640000000004E-2</v>
      </c>
      <c r="DT1240" s="53">
        <v>0.16360568</v>
      </c>
      <c r="DU1240" s="53">
        <v>0.34310916000000002</v>
      </c>
      <c r="DV1240" s="53">
        <v>0.42318319999999998</v>
      </c>
      <c r="DW1240" s="53">
        <v>0.34475371999999999</v>
      </c>
      <c r="DX1240" s="53">
        <v>0.21033695999999999</v>
      </c>
      <c r="DY1240" s="53">
        <v>0.38342953000000002</v>
      </c>
      <c r="DZ1240" s="53">
        <v>0.34571604</v>
      </c>
      <c r="EA1240" s="53">
        <v>0.34278380000000003</v>
      </c>
      <c r="EB1240" s="53">
        <v>0.35594152000000001</v>
      </c>
      <c r="EC1240" s="53">
        <v>0.51322040000000002</v>
      </c>
      <c r="ED1240" s="53">
        <v>0.38558103999999999</v>
      </c>
      <c r="EE1240" s="53">
        <v>0.4502872</v>
      </c>
      <c r="EF1240" s="53">
        <v>0.37296508</v>
      </c>
      <c r="EG1240" s="53">
        <v>0.39576904000000002</v>
      </c>
      <c r="EH1240" s="53">
        <v>0.42150199999999999</v>
      </c>
      <c r="EI1240" s="53">
        <v>0.40848879999999999</v>
      </c>
      <c r="EJ1240" s="53">
        <v>0.39580868000000002</v>
      </c>
      <c r="EK1240" s="53">
        <v>0.34568144000000001</v>
      </c>
      <c r="EL1240" s="53">
        <v>0.29482960000000002</v>
      </c>
      <c r="EM1240" s="53">
        <v>0.29581552</v>
      </c>
      <c r="EN1240" s="53">
        <v>0.24516859999999999</v>
      </c>
      <c r="EO1240" s="53">
        <v>0.1609216</v>
      </c>
      <c r="EP1240" s="53">
        <v>0.14594388</v>
      </c>
      <c r="EQ1240" s="53">
        <v>0.16338227999999999</v>
      </c>
      <c r="ER1240" s="53">
        <v>0.23620556000000001</v>
      </c>
      <c r="ES1240" s="53">
        <v>0.48463040000000002</v>
      </c>
      <c r="ET1240" s="53">
        <v>0.56664479999999995</v>
      </c>
      <c r="EU1240" s="53">
        <v>0.47016200000000002</v>
      </c>
      <c r="EV1240" s="53">
        <v>0.30044828000000001</v>
      </c>
      <c r="EW1240" s="53">
        <v>79.442589999999996</v>
      </c>
      <c r="EX1240" s="53">
        <v>78.123919999999998</v>
      </c>
      <c r="EY1240" s="53">
        <v>76.518829999999994</v>
      </c>
      <c r="EZ1240" s="53">
        <v>74.781639999999996</v>
      </c>
      <c r="FA1240" s="53">
        <v>73.182720000000003</v>
      </c>
      <c r="FB1240" s="53">
        <v>71.462190000000007</v>
      </c>
      <c r="FC1240" s="53">
        <v>70.376540000000006</v>
      </c>
      <c r="FD1240" s="53">
        <v>71.361890000000002</v>
      </c>
      <c r="FE1240" s="53">
        <v>74.860339999999994</v>
      </c>
      <c r="FF1240" s="53">
        <v>79.264200000000002</v>
      </c>
      <c r="FG1240" s="53">
        <v>83.554169999999999</v>
      </c>
      <c r="FH1240" s="53">
        <v>87.541359999999997</v>
      </c>
      <c r="FI1240" s="53">
        <v>91.110500000000002</v>
      </c>
      <c r="FJ1240" s="53">
        <v>93.843360000000004</v>
      </c>
      <c r="FK1240" s="53">
        <v>96.452770000000001</v>
      </c>
      <c r="FL1240" s="53">
        <v>98.365279999999998</v>
      </c>
      <c r="FM1240" s="53">
        <v>99.244749999999996</v>
      </c>
      <c r="FN1240" s="53">
        <v>98.632260000000002</v>
      </c>
      <c r="FO1240" s="53">
        <v>96.952160000000006</v>
      </c>
      <c r="FP1240" s="53">
        <v>94.608639999999994</v>
      </c>
      <c r="FQ1240" s="53">
        <v>91.377160000000003</v>
      </c>
      <c r="FR1240" s="53">
        <v>88.337810000000005</v>
      </c>
      <c r="FS1240" s="53">
        <v>85.624849999999995</v>
      </c>
      <c r="FT1240" s="53">
        <v>82.92268</v>
      </c>
      <c r="FU1240" s="53">
        <v>360</v>
      </c>
      <c r="FV1240" s="53">
        <v>15844.69</v>
      </c>
      <c r="FW1240" s="53">
        <v>149.60579999999999</v>
      </c>
      <c r="FX1240" s="53">
        <v>1</v>
      </c>
    </row>
    <row r="1241" spans="1:180" x14ac:dyDescent="0.3">
      <c r="A1241" t="s">
        <v>174</v>
      </c>
      <c r="B1241" t="s">
        <v>221</v>
      </c>
      <c r="C1241" t="s">
        <v>0</v>
      </c>
      <c r="D1241" t="s">
        <v>227</v>
      </c>
      <c r="E1241" t="s">
        <v>187</v>
      </c>
      <c r="F1241" t="s">
        <v>230</v>
      </c>
      <c r="G1241" t="s">
        <v>243</v>
      </c>
      <c r="H1241" s="53">
        <v>40</v>
      </c>
      <c r="I1241" s="53">
        <v>1.1922028</v>
      </c>
      <c r="J1241" s="53">
        <v>1.1451176000000001</v>
      </c>
      <c r="K1241" s="53">
        <v>1.1092888000000001</v>
      </c>
      <c r="L1241" s="53">
        <v>1.0899812</v>
      </c>
      <c r="M1241" s="53">
        <v>1.2450779999999999</v>
      </c>
      <c r="N1241" s="53">
        <v>1.2479511999999999</v>
      </c>
      <c r="O1241" s="53">
        <v>1.2859688</v>
      </c>
      <c r="P1241" s="53">
        <v>1.4221604000000001</v>
      </c>
      <c r="Q1241" s="53">
        <v>1.3510556</v>
      </c>
      <c r="R1241" s="53">
        <v>1.4384824</v>
      </c>
      <c r="S1241" s="53">
        <v>1.4891492</v>
      </c>
      <c r="T1241" s="53">
        <v>1.5346252</v>
      </c>
      <c r="U1241" s="53">
        <v>1.5885384</v>
      </c>
      <c r="V1241" s="53">
        <v>1.6340812</v>
      </c>
      <c r="W1241" s="53">
        <v>1.6868528</v>
      </c>
      <c r="X1241" s="53">
        <v>1.6910312000000001</v>
      </c>
      <c r="Y1241" s="53">
        <v>1.7025868</v>
      </c>
      <c r="Z1241" s="53">
        <v>1.6949951999999999</v>
      </c>
      <c r="AA1241" s="53">
        <v>1.6704703999999999</v>
      </c>
      <c r="AB1241" s="53">
        <v>1.7248064000000001</v>
      </c>
      <c r="AC1241" s="53">
        <v>1.8047808000000001</v>
      </c>
      <c r="AD1241" s="53">
        <v>1.75498</v>
      </c>
      <c r="AE1241" s="53">
        <v>1.5732531999999999</v>
      </c>
      <c r="AF1241" s="53">
        <v>1.3788016000000001</v>
      </c>
      <c r="AG1241" s="53">
        <v>-0.11453392</v>
      </c>
      <c r="AH1241" s="53">
        <v>-9.6825519999999998E-2</v>
      </c>
      <c r="AI1241" s="53">
        <v>-9.2901040000000004E-2</v>
      </c>
      <c r="AJ1241" s="53">
        <v>-9.530284E-2</v>
      </c>
      <c r="AK1241" s="53">
        <v>-7.5388360000000001E-2</v>
      </c>
      <c r="AL1241" s="53">
        <v>-7.0997359999999995E-2</v>
      </c>
      <c r="AM1241" s="53">
        <v>-6.0737439999999997E-2</v>
      </c>
      <c r="AN1241" s="53">
        <v>-7.596928E-2</v>
      </c>
      <c r="AO1241" s="53">
        <v>-0.17970391999999999</v>
      </c>
      <c r="AP1241" s="53">
        <v>-0.17207691999999999</v>
      </c>
      <c r="AQ1241" s="53">
        <v>-0.17708376000000001</v>
      </c>
      <c r="AR1241" s="53">
        <v>-0.19284936</v>
      </c>
      <c r="AS1241" s="53">
        <v>-0.16595728000000001</v>
      </c>
      <c r="AT1241" s="53">
        <v>-0.15651756</v>
      </c>
      <c r="AU1241" s="53">
        <v>-0.1230576</v>
      </c>
      <c r="AV1241" s="53">
        <v>-0.14560648000000001</v>
      </c>
      <c r="AW1241" s="53">
        <v>-0.14081056</v>
      </c>
      <c r="AX1241" s="53">
        <v>-0.13566768000000001</v>
      </c>
      <c r="AY1241" s="53">
        <v>-0.13446495999999999</v>
      </c>
      <c r="AZ1241" s="53">
        <v>-5.6807999999999997E-2</v>
      </c>
      <c r="BA1241" s="53">
        <v>-6.5263600000000005E-2</v>
      </c>
      <c r="BB1241" s="53">
        <v>-4.8937639999999998E-2</v>
      </c>
      <c r="BC1241" s="53">
        <v>-6.4538719999999994E-2</v>
      </c>
      <c r="BD1241" s="53">
        <v>-6.2483200000000003E-2</v>
      </c>
      <c r="BE1241" s="53">
        <v>-6.5429920000000003E-2</v>
      </c>
      <c r="BF1241" s="53">
        <v>-5.4671839999999999E-2</v>
      </c>
      <c r="BG1241" s="53">
        <v>-5.3755560000000001E-2</v>
      </c>
      <c r="BH1241" s="53">
        <v>-5.8861360000000001E-2</v>
      </c>
      <c r="BI1241" s="53">
        <v>2.0944819999999999E-2</v>
      </c>
      <c r="BJ1241" s="53">
        <v>-7.6355299999999997E-3</v>
      </c>
      <c r="BK1241" s="53">
        <v>1.55619E-3</v>
      </c>
      <c r="BL1241" s="53">
        <v>1.458101E-2</v>
      </c>
      <c r="BM1241" s="53">
        <v>-0.13238704000000001</v>
      </c>
      <c r="BN1241" s="53">
        <v>-0.12282392</v>
      </c>
      <c r="BO1241" s="53">
        <v>-0.13406872</v>
      </c>
      <c r="BP1241" s="53">
        <v>-0.147949</v>
      </c>
      <c r="BQ1241" s="53">
        <v>-0.12706212</v>
      </c>
      <c r="BR1241" s="53">
        <v>-0.12158455999999999</v>
      </c>
      <c r="BS1241" s="53">
        <v>-9.2725680000000005E-2</v>
      </c>
      <c r="BT1241" s="53">
        <v>-0.10926532</v>
      </c>
      <c r="BU1241" s="53">
        <v>-9.9935960000000004E-2</v>
      </c>
      <c r="BV1241" s="53">
        <v>-9.6034599999999998E-2</v>
      </c>
      <c r="BW1241" s="53">
        <v>-8.8876520000000001E-2</v>
      </c>
      <c r="BX1241" s="53">
        <v>3.9440600000000001E-3</v>
      </c>
      <c r="BY1241" s="53">
        <v>5.8272879999999999E-2</v>
      </c>
      <c r="BZ1241" s="53">
        <v>7.1429960000000001E-2</v>
      </c>
      <c r="CA1241" s="53">
        <v>4.8272839999999997E-2</v>
      </c>
      <c r="CB1241" s="53">
        <v>1.388226E-2</v>
      </c>
      <c r="CC1241" s="53">
        <v>-3.1420650000000001E-2</v>
      </c>
      <c r="CD1241" s="53">
        <v>-2.547636E-2</v>
      </c>
      <c r="CE1241" s="53">
        <v>-2.6643500000000001E-2</v>
      </c>
      <c r="CF1241" s="53">
        <v>-3.362209E-2</v>
      </c>
      <c r="CG1241" s="53">
        <v>8.7664880000000001E-2</v>
      </c>
      <c r="CH1241" s="53">
        <v>3.6248679999999998E-2</v>
      </c>
      <c r="CI1241" s="53">
        <v>4.470056E-2</v>
      </c>
      <c r="CJ1241" s="53">
        <v>7.7295879999999997E-2</v>
      </c>
      <c r="CK1241" s="53">
        <v>-9.9615519999999999E-2</v>
      </c>
      <c r="CL1241" s="53">
        <v>-8.8711440000000003E-2</v>
      </c>
      <c r="CM1241" s="53">
        <v>-0.10427664</v>
      </c>
      <c r="CN1241" s="53">
        <v>-0.11685112</v>
      </c>
      <c r="CO1241" s="53">
        <v>-0.10012348</v>
      </c>
      <c r="CP1241" s="53">
        <v>-9.7390080000000004E-2</v>
      </c>
      <c r="CQ1241" s="53">
        <v>-7.1717879999999998E-2</v>
      </c>
      <c r="CR1241" s="53">
        <v>-8.409556E-2</v>
      </c>
      <c r="CS1241" s="53">
        <v>-7.1626319999999993E-2</v>
      </c>
      <c r="CT1241" s="53">
        <v>-6.8584839999999994E-2</v>
      </c>
      <c r="CU1241" s="53">
        <v>-5.7302119999999998E-2</v>
      </c>
      <c r="CV1241" s="53">
        <v>4.6020760000000001E-2</v>
      </c>
      <c r="CW1241" s="53">
        <v>0.14383383999999999</v>
      </c>
      <c r="CX1241" s="53">
        <v>0.15479615999999999</v>
      </c>
      <c r="CY1241" s="53">
        <v>0.12640576000000001</v>
      </c>
      <c r="CZ1241" s="53">
        <v>6.677276E-2</v>
      </c>
      <c r="DA1241" s="53">
        <v>2.5886300000000002E-3</v>
      </c>
      <c r="DB1241" s="53">
        <v>3.7191400000000001E-3</v>
      </c>
      <c r="DC1241" s="53">
        <v>4.6854999999999998E-4</v>
      </c>
      <c r="DD1241" s="53">
        <v>-8.3828300000000008E-3</v>
      </c>
      <c r="DE1241" s="53">
        <v>0.15438495999999999</v>
      </c>
      <c r="DF1241" s="53">
        <v>8.0132880000000004E-2</v>
      </c>
      <c r="DG1241" s="53">
        <v>8.784496E-2</v>
      </c>
      <c r="DH1241" s="53">
        <v>0.14001072000000001</v>
      </c>
      <c r="DI1241" s="53">
        <v>-6.6843959999999994E-2</v>
      </c>
      <c r="DJ1241" s="53">
        <v>-5.4598960000000002E-2</v>
      </c>
      <c r="DK1241" s="53">
        <v>-7.4484560000000005E-2</v>
      </c>
      <c r="DL1241" s="53">
        <v>-8.5753239999999994E-2</v>
      </c>
      <c r="DM1241" s="53">
        <v>-7.3184840000000001E-2</v>
      </c>
      <c r="DN1241" s="53">
        <v>-7.3195640000000006E-2</v>
      </c>
      <c r="DO1241" s="53">
        <v>-5.0710039999999998E-2</v>
      </c>
      <c r="DP1241" s="53">
        <v>-5.8925760000000001E-2</v>
      </c>
      <c r="DQ1241" s="53">
        <v>-4.3316680000000003E-2</v>
      </c>
      <c r="DR1241" s="53">
        <v>-4.1135079999999997E-2</v>
      </c>
      <c r="DS1241" s="53">
        <v>-2.5727710000000001E-2</v>
      </c>
      <c r="DT1241" s="53">
        <v>8.8097439999999999E-2</v>
      </c>
      <c r="DU1241" s="53">
        <v>0.22939483999999999</v>
      </c>
      <c r="DV1241" s="53">
        <v>0.2381624</v>
      </c>
      <c r="DW1241" s="53">
        <v>0.20453868</v>
      </c>
      <c r="DX1241" s="53">
        <v>0.11966324</v>
      </c>
      <c r="DY1241" s="53">
        <v>5.1692599999999998E-2</v>
      </c>
      <c r="DZ1241" s="53">
        <v>4.5872799999999998E-2</v>
      </c>
      <c r="EA1241" s="53">
        <v>3.9614040000000003E-2</v>
      </c>
      <c r="EB1241" s="53">
        <v>2.8058650000000001E-2</v>
      </c>
      <c r="EC1241" s="53">
        <v>0.25071816000000002</v>
      </c>
      <c r="ED1241" s="53">
        <v>0.14349471999999999</v>
      </c>
      <c r="EE1241" s="53">
        <v>0.15013860000000001</v>
      </c>
      <c r="EF1241" s="53">
        <v>0.23056099999999999</v>
      </c>
      <c r="EG1241" s="53">
        <v>-1.9527079999999999E-2</v>
      </c>
      <c r="EH1241" s="53">
        <v>-5.3459800000000002E-3</v>
      </c>
      <c r="EI1241" s="53">
        <v>-3.1469499999999997E-2</v>
      </c>
      <c r="EJ1241" s="53">
        <v>-4.0852880000000001E-2</v>
      </c>
      <c r="EK1241" s="53">
        <v>-3.4289720000000003E-2</v>
      </c>
      <c r="EL1241" s="53">
        <v>-3.8262640000000001E-2</v>
      </c>
      <c r="EM1241" s="53">
        <v>-2.0378110000000001E-2</v>
      </c>
      <c r="EN1241" s="53">
        <v>-2.2584610000000001E-2</v>
      </c>
      <c r="EO1241" s="53">
        <v>-2.4420900000000001E-3</v>
      </c>
      <c r="EP1241" s="53">
        <v>-1.50202E-3</v>
      </c>
      <c r="EQ1241" s="53">
        <v>1.9860719999999998E-2</v>
      </c>
      <c r="ER1241" s="53">
        <v>0.14884948000000001</v>
      </c>
      <c r="ES1241" s="53">
        <v>0.35293131999999999</v>
      </c>
      <c r="ET1241" s="53">
        <v>0.35852995999999998</v>
      </c>
      <c r="EU1241" s="53">
        <v>0.31735020000000003</v>
      </c>
      <c r="EV1241" s="53">
        <v>0.19602871999999999</v>
      </c>
      <c r="EW1241" s="53">
        <v>75.869699999999995</v>
      </c>
      <c r="EX1241" s="53">
        <v>73.946780000000004</v>
      </c>
      <c r="EY1241" s="53">
        <v>72.110479999999995</v>
      </c>
      <c r="EZ1241" s="53">
        <v>70.746780000000001</v>
      </c>
      <c r="FA1241" s="53">
        <v>69.483080000000001</v>
      </c>
      <c r="FB1241" s="53">
        <v>68.023290000000003</v>
      </c>
      <c r="FC1241" s="53">
        <v>67.504549999999995</v>
      </c>
      <c r="FD1241" s="53">
        <v>69.844830000000002</v>
      </c>
      <c r="FE1241" s="53">
        <v>73.391729999999995</v>
      </c>
      <c r="FF1241" s="53">
        <v>77.540210000000002</v>
      </c>
      <c r="FG1241" s="53">
        <v>81.196969999999993</v>
      </c>
      <c r="FH1241" s="53">
        <v>84.482320000000001</v>
      </c>
      <c r="FI1241" s="53">
        <v>87.499750000000006</v>
      </c>
      <c r="FJ1241" s="53">
        <v>89.972790000000003</v>
      </c>
      <c r="FK1241" s="53">
        <v>91.887749999999997</v>
      </c>
      <c r="FL1241" s="53">
        <v>93.241789999999995</v>
      </c>
      <c r="FM1241" s="53">
        <v>94.1404</v>
      </c>
      <c r="FN1241" s="53">
        <v>93.969759999999994</v>
      </c>
      <c r="FO1241" s="53">
        <v>92.385800000000003</v>
      </c>
      <c r="FP1241" s="53">
        <v>90.427269999999993</v>
      </c>
      <c r="FQ1241" s="53">
        <v>87.415080000000003</v>
      </c>
      <c r="FR1241" s="53">
        <v>84.073040000000006</v>
      </c>
      <c r="FS1241" s="53">
        <v>81.074550000000002</v>
      </c>
      <c r="FT1241" s="53">
        <v>78.28049</v>
      </c>
      <c r="FU1241" s="53">
        <v>360</v>
      </c>
      <c r="FV1241" s="53">
        <v>15275.12</v>
      </c>
      <c r="FW1241" s="53">
        <v>153.81280000000001</v>
      </c>
      <c r="FX1241" s="53">
        <v>1</v>
      </c>
    </row>
    <row r="1242" spans="1:180" x14ac:dyDescent="0.3">
      <c r="A1242" t="s">
        <v>174</v>
      </c>
      <c r="B1242" t="s">
        <v>221</v>
      </c>
      <c r="C1242" t="s">
        <v>0</v>
      </c>
      <c r="D1242" t="s">
        <v>227</v>
      </c>
      <c r="E1242" t="s">
        <v>189</v>
      </c>
      <c r="F1242" t="s">
        <v>231</v>
      </c>
      <c r="G1242" t="s">
        <v>243</v>
      </c>
      <c r="H1242" s="53">
        <v>12</v>
      </c>
      <c r="I1242" s="53">
        <v>0.29090663999999999</v>
      </c>
      <c r="J1242" s="53">
        <v>0.27796295999999998</v>
      </c>
      <c r="K1242" s="53">
        <v>0.27781391999999999</v>
      </c>
      <c r="L1242" s="53">
        <v>0.27580272</v>
      </c>
      <c r="M1242" s="53">
        <v>0.28185072</v>
      </c>
      <c r="N1242" s="53">
        <v>0.29179104</v>
      </c>
      <c r="O1242" s="53">
        <v>0.32150111999999997</v>
      </c>
      <c r="P1242" s="53">
        <v>0.33044820000000003</v>
      </c>
      <c r="Q1242" s="53">
        <v>0.34794012000000002</v>
      </c>
      <c r="R1242" s="53">
        <v>0.37439832000000001</v>
      </c>
      <c r="S1242" s="53">
        <v>0.37623504000000002</v>
      </c>
      <c r="T1242" s="53">
        <v>0.39319332000000001</v>
      </c>
      <c r="U1242" s="53">
        <v>0.38390928000000002</v>
      </c>
      <c r="V1242" s="53">
        <v>0.39581699999999997</v>
      </c>
      <c r="W1242" s="53">
        <v>0.39132119999999998</v>
      </c>
      <c r="X1242" s="53">
        <v>0.41077187999999998</v>
      </c>
      <c r="Y1242" s="53">
        <v>0.39369288000000002</v>
      </c>
      <c r="Z1242" s="53">
        <v>0.40155587999999998</v>
      </c>
      <c r="AA1242" s="53">
        <v>0.38034936000000003</v>
      </c>
      <c r="AB1242" s="53">
        <v>0.36282611999999997</v>
      </c>
      <c r="AC1242" s="53">
        <v>0.33706895999999997</v>
      </c>
      <c r="AD1242" s="53">
        <v>0.35777291999999999</v>
      </c>
      <c r="AE1242" s="53">
        <v>0.32153268000000002</v>
      </c>
      <c r="AF1242" s="53">
        <v>0.30777984000000003</v>
      </c>
      <c r="AG1242" s="53">
        <v>8.0619999999999997E-5</v>
      </c>
      <c r="AH1242" s="53">
        <v>-7.3579099999999996E-3</v>
      </c>
      <c r="AI1242" s="53">
        <v>-9.0711999999999997E-3</v>
      </c>
      <c r="AJ1242" s="53">
        <v>-9.0122099999999997E-3</v>
      </c>
      <c r="AK1242" s="53">
        <v>-6.5955700000000003E-3</v>
      </c>
      <c r="AL1242" s="53">
        <v>-2.0922340000000001E-2</v>
      </c>
      <c r="AM1242" s="53">
        <v>8.2834499999999995E-3</v>
      </c>
      <c r="AN1242" s="53">
        <v>-1.1547979999999999E-2</v>
      </c>
      <c r="AO1242" s="53">
        <v>6.5176999999999998E-4</v>
      </c>
      <c r="AP1242" s="53">
        <v>1.6641200000000001E-3</v>
      </c>
      <c r="AQ1242" s="53">
        <v>1.4242970000000001E-2</v>
      </c>
      <c r="AR1242" s="53">
        <v>2.012885E-2</v>
      </c>
      <c r="AS1242" s="53">
        <v>1.793908E-2</v>
      </c>
      <c r="AT1242" s="53">
        <v>1.7983019999999999E-2</v>
      </c>
      <c r="AU1242" s="53">
        <v>1.617124E-2</v>
      </c>
      <c r="AV1242" s="53">
        <v>2.1946799999999999E-2</v>
      </c>
      <c r="AW1242" s="53">
        <v>1.737064E-2</v>
      </c>
      <c r="AX1242" s="53">
        <v>2.1172440000000001E-2</v>
      </c>
      <c r="AY1242" s="53">
        <v>1.347509E-2</v>
      </c>
      <c r="AZ1242" s="53">
        <v>-3.465973E-2</v>
      </c>
      <c r="BA1242" s="53">
        <v>-3.2554020000000003E-2</v>
      </c>
      <c r="BB1242" s="53">
        <v>1.09065E-2</v>
      </c>
      <c r="BC1242" s="53">
        <v>1.247008E-2</v>
      </c>
      <c r="BD1242" s="53">
        <v>1.5681600000000001E-3</v>
      </c>
      <c r="BE1242" s="53">
        <v>1.190198E-2</v>
      </c>
      <c r="BF1242" s="53">
        <v>5.0993999999999996E-3</v>
      </c>
      <c r="BG1242" s="53">
        <v>4.9742800000000002E-3</v>
      </c>
      <c r="BH1242" s="53">
        <v>4.4723799999999998E-3</v>
      </c>
      <c r="BI1242" s="53">
        <v>5.8434200000000002E-3</v>
      </c>
      <c r="BJ1242" s="53">
        <v>-5.1110499999999998E-3</v>
      </c>
      <c r="BK1242" s="53">
        <v>2.0414809999999999E-2</v>
      </c>
      <c r="BL1242" s="53">
        <v>5.0500199999999997E-3</v>
      </c>
      <c r="BM1242" s="53">
        <v>9.5127800000000002E-3</v>
      </c>
      <c r="BN1242" s="53">
        <v>1.7368419999999999E-2</v>
      </c>
      <c r="BO1242" s="53">
        <v>2.2601199999999998E-2</v>
      </c>
      <c r="BP1242" s="53">
        <v>3.4379380000000001E-2</v>
      </c>
      <c r="BQ1242" s="53">
        <v>2.6046759999999999E-2</v>
      </c>
      <c r="BR1242" s="53">
        <v>3.0701030000000001E-2</v>
      </c>
      <c r="BS1242" s="53">
        <v>2.5832560000000001E-2</v>
      </c>
      <c r="BT1242" s="53">
        <v>3.7593670000000003E-2</v>
      </c>
      <c r="BU1242" s="53">
        <v>2.995884E-2</v>
      </c>
      <c r="BV1242" s="53">
        <v>3.8465890000000003E-2</v>
      </c>
      <c r="BW1242" s="53">
        <v>2.600239E-2</v>
      </c>
      <c r="BX1242" s="53">
        <v>-1.71283E-3</v>
      </c>
      <c r="BY1242" s="53">
        <v>-1.248055E-2</v>
      </c>
      <c r="BZ1242" s="53">
        <v>2.6204620000000001E-2</v>
      </c>
      <c r="CA1242" s="53">
        <v>2.26149E-2</v>
      </c>
      <c r="CB1242" s="53">
        <v>1.565532E-2</v>
      </c>
      <c r="CC1242" s="53">
        <v>2.008942E-2</v>
      </c>
      <c r="CD1242" s="53">
        <v>1.372728E-2</v>
      </c>
      <c r="CE1242" s="53">
        <v>1.4702140000000001E-2</v>
      </c>
      <c r="CF1242" s="53">
        <v>1.3811759999999999E-2</v>
      </c>
      <c r="CG1242" s="53">
        <v>1.445863E-2</v>
      </c>
      <c r="CH1242" s="53">
        <v>5.8398E-3</v>
      </c>
      <c r="CI1242" s="53">
        <v>2.8816939999999999E-2</v>
      </c>
      <c r="CJ1242" s="53">
        <v>1.654574E-2</v>
      </c>
      <c r="CK1242" s="53">
        <v>1.5649900000000001E-2</v>
      </c>
      <c r="CL1242" s="53">
        <v>2.8245159999999998E-2</v>
      </c>
      <c r="CM1242" s="53">
        <v>2.839007E-2</v>
      </c>
      <c r="CN1242" s="53">
        <v>4.4249240000000002E-2</v>
      </c>
      <c r="CO1242" s="53">
        <v>3.1662120000000002E-2</v>
      </c>
      <c r="CP1242" s="53">
        <v>3.950948E-2</v>
      </c>
      <c r="CQ1242" s="53">
        <v>3.2523959999999998E-2</v>
      </c>
      <c r="CR1242" s="53">
        <v>4.8430639999999997E-2</v>
      </c>
      <c r="CS1242" s="53">
        <v>3.8677389999999999E-2</v>
      </c>
      <c r="CT1242" s="53">
        <v>5.0443269999999998E-2</v>
      </c>
      <c r="CU1242" s="53">
        <v>3.4678779999999999E-2</v>
      </c>
      <c r="CV1242" s="53">
        <v>2.1106090000000001E-2</v>
      </c>
      <c r="CW1242" s="53">
        <v>1.4222799999999999E-3</v>
      </c>
      <c r="CX1242" s="53">
        <v>3.6800050000000001E-2</v>
      </c>
      <c r="CY1242" s="53">
        <v>2.964116E-2</v>
      </c>
      <c r="CZ1242" s="53">
        <v>2.5412049999999999E-2</v>
      </c>
      <c r="DA1242" s="53">
        <v>2.8276849999999999E-2</v>
      </c>
      <c r="DB1242" s="53">
        <v>2.2355170000000001E-2</v>
      </c>
      <c r="DC1242" s="53">
        <v>2.443E-2</v>
      </c>
      <c r="DD1242" s="53">
        <v>2.3151140000000001E-2</v>
      </c>
      <c r="DE1242" s="53">
        <v>2.307385E-2</v>
      </c>
      <c r="DF1242" s="53">
        <v>1.6790650000000001E-2</v>
      </c>
      <c r="DG1242" s="53">
        <v>3.7219090000000003E-2</v>
      </c>
      <c r="DH1242" s="53">
        <v>2.8041469999999999E-2</v>
      </c>
      <c r="DI1242" s="53">
        <v>2.1787009999999999E-2</v>
      </c>
      <c r="DJ1242" s="53">
        <v>3.9121900000000001E-2</v>
      </c>
      <c r="DK1242" s="53">
        <v>3.417895E-2</v>
      </c>
      <c r="DL1242" s="53">
        <v>5.4119109999999998E-2</v>
      </c>
      <c r="DM1242" s="53">
        <v>3.7277480000000002E-2</v>
      </c>
      <c r="DN1242" s="53">
        <v>4.8317939999999997E-2</v>
      </c>
      <c r="DO1242" s="53">
        <v>3.9215359999999998E-2</v>
      </c>
      <c r="DP1242" s="53">
        <v>5.926762E-2</v>
      </c>
      <c r="DQ1242" s="53">
        <v>4.7395939999999998E-2</v>
      </c>
      <c r="DR1242" s="53">
        <v>6.2420660000000003E-2</v>
      </c>
      <c r="DS1242" s="53">
        <v>4.3355150000000002E-2</v>
      </c>
      <c r="DT1242" s="53">
        <v>4.3925020000000002E-2</v>
      </c>
      <c r="DU1242" s="53">
        <v>1.5325099999999999E-2</v>
      </c>
      <c r="DV1242" s="53">
        <v>4.7395489999999998E-2</v>
      </c>
      <c r="DW1242" s="53">
        <v>3.6667440000000003E-2</v>
      </c>
      <c r="DX1242" s="53">
        <v>3.5168779999999997E-2</v>
      </c>
      <c r="DY1242" s="53">
        <v>4.0098200000000001E-2</v>
      </c>
      <c r="DZ1242" s="53">
        <v>3.4812469999999998E-2</v>
      </c>
      <c r="EA1242" s="53">
        <v>3.8475469999999998E-2</v>
      </c>
      <c r="EB1242" s="53">
        <v>3.663574E-2</v>
      </c>
      <c r="EC1242" s="53">
        <v>3.5512849999999999E-2</v>
      </c>
      <c r="ED1242" s="53">
        <v>3.2601940000000003E-2</v>
      </c>
      <c r="EE1242" s="53">
        <v>4.9350440000000002E-2</v>
      </c>
      <c r="EF1242" s="53">
        <v>4.4639470000000001E-2</v>
      </c>
      <c r="EG1242" s="53">
        <v>3.0648040000000001E-2</v>
      </c>
      <c r="EH1242" s="53">
        <v>5.4826189999999997E-2</v>
      </c>
      <c r="EI1242" s="53">
        <v>4.2537180000000001E-2</v>
      </c>
      <c r="EJ1242" s="53">
        <v>6.8369630000000001E-2</v>
      </c>
      <c r="EK1242" s="53">
        <v>4.5385179999999997E-2</v>
      </c>
      <c r="EL1242" s="53">
        <v>6.1035949999999999E-2</v>
      </c>
      <c r="EM1242" s="53">
        <v>4.8876679999999999E-2</v>
      </c>
      <c r="EN1242" s="53">
        <v>7.491449E-2</v>
      </c>
      <c r="EO1242" s="53">
        <v>5.998415E-2</v>
      </c>
      <c r="EP1242" s="53">
        <v>7.9714099999999996E-2</v>
      </c>
      <c r="EQ1242" s="53">
        <v>5.588245E-2</v>
      </c>
      <c r="ER1242" s="53">
        <v>7.6871919999999996E-2</v>
      </c>
      <c r="ES1242" s="53">
        <v>3.5398569999999997E-2</v>
      </c>
      <c r="ET1242" s="53">
        <v>6.2693600000000002E-2</v>
      </c>
      <c r="EU1242" s="53">
        <v>4.681225E-2</v>
      </c>
      <c r="EV1242" s="53">
        <v>4.9255960000000001E-2</v>
      </c>
      <c r="EW1242" s="53">
        <v>55.313499999999998</v>
      </c>
      <c r="EX1242" s="53">
        <v>55.075530000000001</v>
      </c>
      <c r="EY1242" s="53">
        <v>54.648400000000002</v>
      </c>
      <c r="EZ1242" s="53">
        <v>54.425800000000002</v>
      </c>
      <c r="FA1242" s="53">
        <v>54.009360000000001</v>
      </c>
      <c r="FB1242" s="53">
        <v>53.629010000000001</v>
      </c>
      <c r="FC1242" s="53">
        <v>53.497990000000001</v>
      </c>
      <c r="FD1242" s="53">
        <v>53.781419999999997</v>
      </c>
      <c r="FE1242" s="53">
        <v>55.266039999999997</v>
      </c>
      <c r="FF1242" s="53">
        <v>57.551470000000002</v>
      </c>
      <c r="FG1242" s="53">
        <v>60.441180000000003</v>
      </c>
      <c r="FH1242" s="53">
        <v>63.229950000000002</v>
      </c>
      <c r="FI1242" s="53">
        <v>65.012699999999995</v>
      </c>
      <c r="FJ1242" s="53">
        <v>65.5381</v>
      </c>
      <c r="FK1242" s="53">
        <v>66.265370000000004</v>
      </c>
      <c r="FL1242" s="53">
        <v>66.471919999999997</v>
      </c>
      <c r="FM1242" s="53">
        <v>65.805480000000003</v>
      </c>
      <c r="FN1242" s="53">
        <v>64.636359999999996</v>
      </c>
      <c r="FO1242" s="53">
        <v>62.949199999999998</v>
      </c>
      <c r="FP1242" s="53">
        <v>60.41845</v>
      </c>
      <c r="FQ1242" s="53">
        <v>58.471260000000001</v>
      </c>
      <c r="FR1242" s="53">
        <v>57.444519999999997</v>
      </c>
      <c r="FS1242" s="53">
        <v>56.71123</v>
      </c>
      <c r="FT1242" s="53">
        <v>56.122329999999998</v>
      </c>
      <c r="FU1242" s="53">
        <v>34</v>
      </c>
      <c r="FV1242" s="53">
        <v>950.67669999999998</v>
      </c>
      <c r="FW1242" s="53">
        <v>101.9342</v>
      </c>
      <c r="FX1242" s="53">
        <v>1</v>
      </c>
    </row>
    <row r="1243" spans="1:180" x14ac:dyDescent="0.3">
      <c r="A1243" t="s">
        <v>174</v>
      </c>
      <c r="B1243" t="s">
        <v>221</v>
      </c>
      <c r="C1243" t="s">
        <v>0</v>
      </c>
      <c r="D1243" t="s">
        <v>248</v>
      </c>
      <c r="E1243" t="s">
        <v>189</v>
      </c>
      <c r="F1243" t="s">
        <v>231</v>
      </c>
      <c r="G1243" t="s">
        <v>243</v>
      </c>
      <c r="H1243" s="53">
        <v>12</v>
      </c>
      <c r="I1243" s="53">
        <v>0.29132256000000001</v>
      </c>
      <c r="J1243" s="53">
        <v>0.27674327999999998</v>
      </c>
      <c r="K1243" s="53">
        <v>0.28625904000000002</v>
      </c>
      <c r="L1243" s="53">
        <v>0.28339715999999998</v>
      </c>
      <c r="M1243" s="53">
        <v>0.29101368</v>
      </c>
      <c r="N1243" s="53">
        <v>0.2970042</v>
      </c>
      <c r="O1243" s="53">
        <v>0.31066344000000001</v>
      </c>
      <c r="P1243" s="53">
        <v>0.30463812000000001</v>
      </c>
      <c r="Q1243" s="53">
        <v>0.34843884000000003</v>
      </c>
      <c r="R1243" s="53">
        <v>0.35877419999999999</v>
      </c>
      <c r="S1243" s="53">
        <v>0.36941400000000002</v>
      </c>
      <c r="T1243" s="53">
        <v>0.38580851999999999</v>
      </c>
      <c r="U1243" s="53">
        <v>0.36997595999999999</v>
      </c>
      <c r="V1243" s="53">
        <v>0.35965535999999998</v>
      </c>
      <c r="W1243" s="53">
        <v>0.34989599999999998</v>
      </c>
      <c r="X1243" s="53">
        <v>0.38036123999999999</v>
      </c>
      <c r="Y1243" s="53">
        <v>0.37762188000000002</v>
      </c>
      <c r="Z1243" s="53">
        <v>0.37630019999999997</v>
      </c>
      <c r="AA1243" s="53">
        <v>0.37961687999999999</v>
      </c>
      <c r="AB1243" s="53">
        <v>0.35378567999999999</v>
      </c>
      <c r="AC1243" s="53">
        <v>0.33270168</v>
      </c>
      <c r="AD1243" s="53">
        <v>0.32341607999999999</v>
      </c>
      <c r="AE1243" s="53">
        <v>0.30415367999999998</v>
      </c>
      <c r="AF1243" s="53">
        <v>0.30274055999999999</v>
      </c>
      <c r="AG1243" s="53">
        <v>-7.5876700000000004E-3</v>
      </c>
      <c r="AH1243" s="53">
        <v>-1.7212129999999999E-2</v>
      </c>
      <c r="AI1243" s="53">
        <v>-1.255361E-2</v>
      </c>
      <c r="AJ1243" s="53">
        <v>-1.51343E-2</v>
      </c>
      <c r="AK1243" s="53">
        <v>-5.0074300000000002E-3</v>
      </c>
      <c r="AL1243" s="53">
        <v>-1.1131540000000001E-2</v>
      </c>
      <c r="AM1243" s="53">
        <v>6.5821200000000003E-3</v>
      </c>
      <c r="AN1243" s="53">
        <v>-1.265573E-2</v>
      </c>
      <c r="AO1243" s="53">
        <v>1.390247E-2</v>
      </c>
      <c r="AP1243" s="53">
        <v>1.82562E-3</v>
      </c>
      <c r="AQ1243" s="53">
        <v>4.3125999999999999E-4</v>
      </c>
      <c r="AR1243" s="53">
        <v>-5.1761400000000001E-3</v>
      </c>
      <c r="AS1243" s="53">
        <v>1.6744160000000001E-2</v>
      </c>
      <c r="AT1243" s="53">
        <v>6.1620900000000003E-3</v>
      </c>
      <c r="AU1243" s="53">
        <v>-3.1738000000000001E-3</v>
      </c>
      <c r="AV1243" s="53">
        <v>2.0548549999999999E-2</v>
      </c>
      <c r="AW1243" s="53">
        <v>1.8584960000000001E-2</v>
      </c>
      <c r="AX1243" s="53">
        <v>1.7701910000000001E-2</v>
      </c>
      <c r="AY1243" s="53">
        <v>2.8024420000000001E-2</v>
      </c>
      <c r="AZ1243" s="53">
        <v>-2.170414E-2</v>
      </c>
      <c r="BA1243" s="53">
        <v>-3.5405180000000001E-2</v>
      </c>
      <c r="BB1243" s="53">
        <v>-1.3721560000000001E-2</v>
      </c>
      <c r="BC1243" s="53">
        <v>-4.8482600000000001E-3</v>
      </c>
      <c r="BD1243" s="53">
        <v>-2.7972399999999999E-3</v>
      </c>
      <c r="BE1243" s="53">
        <v>4.0036400000000002E-3</v>
      </c>
      <c r="BF1243" s="53">
        <v>-5.5915699999999997E-3</v>
      </c>
      <c r="BG1243" s="53">
        <v>3.5844000000000002E-3</v>
      </c>
      <c r="BH1243" s="53">
        <v>7.3466999999999998E-4</v>
      </c>
      <c r="BI1243" s="53">
        <v>9.4558300000000001E-3</v>
      </c>
      <c r="BJ1243" s="53">
        <v>6.1774899999999999E-3</v>
      </c>
      <c r="BK1243" s="53">
        <v>1.900642E-2</v>
      </c>
      <c r="BL1243" s="53">
        <v>-1.1242800000000001E-3</v>
      </c>
      <c r="BM1243" s="53">
        <v>2.5342150000000001E-2</v>
      </c>
      <c r="BN1243" s="53">
        <v>2.0037739999999998E-2</v>
      </c>
      <c r="BO1243" s="53">
        <v>1.9651700000000001E-2</v>
      </c>
      <c r="BP1243" s="53">
        <v>2.5947290000000001E-2</v>
      </c>
      <c r="BQ1243" s="53">
        <v>2.8368350000000001E-2</v>
      </c>
      <c r="BR1243" s="53">
        <v>1.757556E-2</v>
      </c>
      <c r="BS1243" s="53">
        <v>7.0483000000000004E-3</v>
      </c>
      <c r="BT1243" s="53">
        <v>3.2424740000000001E-2</v>
      </c>
      <c r="BU1243" s="53">
        <v>3.3721939999999999E-2</v>
      </c>
      <c r="BV1243" s="53">
        <v>3.4583290000000003E-2</v>
      </c>
      <c r="BW1243" s="53">
        <v>4.1309760000000001E-2</v>
      </c>
      <c r="BX1243" s="53">
        <v>5.3705300000000001E-3</v>
      </c>
      <c r="BY1243" s="53">
        <v>-1.242014E-2</v>
      </c>
      <c r="BZ1243" s="53">
        <v>-1.8200499999999999E-3</v>
      </c>
      <c r="CA1243" s="53">
        <v>5.7203899999999997E-3</v>
      </c>
      <c r="CB1243" s="53">
        <v>1.1873130000000001E-2</v>
      </c>
      <c r="CC1243" s="53">
        <v>1.2031740000000001E-2</v>
      </c>
      <c r="CD1243" s="53">
        <v>2.45678E-3</v>
      </c>
      <c r="CE1243" s="53">
        <v>1.476152E-2</v>
      </c>
      <c r="CF1243" s="53">
        <v>1.172547E-2</v>
      </c>
      <c r="CG1243" s="53">
        <v>1.9473049999999999E-2</v>
      </c>
      <c r="CH1243" s="53">
        <v>1.8165669999999998E-2</v>
      </c>
      <c r="CI1243" s="53">
        <v>2.7611440000000001E-2</v>
      </c>
      <c r="CJ1243" s="53">
        <v>6.8623599999999996E-3</v>
      </c>
      <c r="CK1243" s="53">
        <v>3.3265250000000003E-2</v>
      </c>
      <c r="CL1243" s="53">
        <v>3.2651409999999999E-2</v>
      </c>
      <c r="CM1243" s="53">
        <v>3.2963720000000002E-2</v>
      </c>
      <c r="CN1243" s="53">
        <v>4.750327E-2</v>
      </c>
      <c r="CO1243" s="53">
        <v>3.6419220000000002E-2</v>
      </c>
      <c r="CP1243" s="53">
        <v>2.5480490000000001E-2</v>
      </c>
      <c r="CQ1243" s="53">
        <v>1.4128089999999999E-2</v>
      </c>
      <c r="CR1243" s="53">
        <v>4.0650159999999998E-2</v>
      </c>
      <c r="CS1243" s="53">
        <v>4.420578E-2</v>
      </c>
      <c r="CT1243" s="53">
        <v>4.6275299999999998E-2</v>
      </c>
      <c r="CU1243" s="53">
        <v>5.0511159999999999E-2</v>
      </c>
      <c r="CV1243" s="53">
        <v>2.4122350000000001E-2</v>
      </c>
      <c r="CW1243" s="53">
        <v>3.49921E-3</v>
      </c>
      <c r="CX1243" s="53">
        <v>6.4228899999999997E-3</v>
      </c>
      <c r="CY1243" s="53">
        <v>1.304021E-2</v>
      </c>
      <c r="CZ1243" s="53">
        <v>2.2033790000000001E-2</v>
      </c>
      <c r="DA1243" s="53">
        <v>2.0059850000000001E-2</v>
      </c>
      <c r="DB1243" s="53">
        <v>1.050514E-2</v>
      </c>
      <c r="DC1243" s="53">
        <v>2.5938650000000001E-2</v>
      </c>
      <c r="DD1243" s="53">
        <v>2.2716279999999998E-2</v>
      </c>
      <c r="DE1243" s="53">
        <v>2.9490249999999999E-2</v>
      </c>
      <c r="DF1243" s="53">
        <v>3.0153849999999999E-2</v>
      </c>
      <c r="DG1243" s="53">
        <v>3.6216459999999999E-2</v>
      </c>
      <c r="DH1243" s="53">
        <v>1.4848999999999999E-2</v>
      </c>
      <c r="DI1243" s="53">
        <v>4.1188339999999997E-2</v>
      </c>
      <c r="DJ1243" s="53">
        <v>4.5265079999999999E-2</v>
      </c>
      <c r="DK1243" s="53">
        <v>4.6275740000000003E-2</v>
      </c>
      <c r="DL1243" s="53">
        <v>6.9059270000000006E-2</v>
      </c>
      <c r="DM1243" s="53">
        <v>4.4470089999999997E-2</v>
      </c>
      <c r="DN1243" s="53">
        <v>3.3385430000000001E-2</v>
      </c>
      <c r="DO1243" s="53">
        <v>2.120789E-2</v>
      </c>
      <c r="DP1243" s="53">
        <v>4.8875580000000002E-2</v>
      </c>
      <c r="DQ1243" s="53">
        <v>5.4689599999999998E-2</v>
      </c>
      <c r="DR1243" s="53">
        <v>5.7967299999999999E-2</v>
      </c>
      <c r="DS1243" s="53">
        <v>5.9712550000000003E-2</v>
      </c>
      <c r="DT1243" s="53">
        <v>4.287419E-2</v>
      </c>
      <c r="DU1243" s="53">
        <v>1.9418580000000001E-2</v>
      </c>
      <c r="DV1243" s="53">
        <v>1.4665839999999999E-2</v>
      </c>
      <c r="DW1243" s="53">
        <v>2.036002E-2</v>
      </c>
      <c r="DX1243" s="53">
        <v>3.2194439999999998E-2</v>
      </c>
      <c r="DY1243" s="53">
        <v>3.1651169999999999E-2</v>
      </c>
      <c r="DZ1243" s="53">
        <v>2.2125680000000002E-2</v>
      </c>
      <c r="EA1243" s="53">
        <v>4.2076639999999998E-2</v>
      </c>
      <c r="EB1243" s="53">
        <v>3.858524E-2</v>
      </c>
      <c r="EC1243" s="53">
        <v>4.3953520000000003E-2</v>
      </c>
      <c r="ED1243" s="53">
        <v>4.7462879999999999E-2</v>
      </c>
      <c r="EE1243" s="53">
        <v>4.8640750000000003E-2</v>
      </c>
      <c r="EF1243" s="53">
        <v>2.6380460000000001E-2</v>
      </c>
      <c r="EG1243" s="53">
        <v>5.2628040000000001E-2</v>
      </c>
      <c r="EH1243" s="53">
        <v>6.3477199999999998E-2</v>
      </c>
      <c r="EI1243" s="53">
        <v>6.5496189999999996E-2</v>
      </c>
      <c r="EJ1243" s="53">
        <v>0.1001827</v>
      </c>
      <c r="EK1243" s="53">
        <v>5.6094280000000003E-2</v>
      </c>
      <c r="EL1243" s="53">
        <v>4.4798900000000003E-2</v>
      </c>
      <c r="EM1243" s="53">
        <v>3.1429989999999998E-2</v>
      </c>
      <c r="EN1243" s="53">
        <v>6.0751779999999998E-2</v>
      </c>
      <c r="EO1243" s="53">
        <v>6.9826579999999999E-2</v>
      </c>
      <c r="EP1243" s="53">
        <v>7.4848689999999996E-2</v>
      </c>
      <c r="EQ1243" s="53">
        <v>7.2997909999999999E-2</v>
      </c>
      <c r="ER1243" s="53">
        <v>6.9948839999999998E-2</v>
      </c>
      <c r="ES1243" s="53">
        <v>4.2403610000000001E-2</v>
      </c>
      <c r="ET1243" s="53">
        <v>2.6567339999999998E-2</v>
      </c>
      <c r="EU1243" s="53">
        <v>3.0928669999999998E-2</v>
      </c>
      <c r="EV1243" s="53">
        <v>4.6864799999999998E-2</v>
      </c>
      <c r="EW1243" s="53">
        <v>57.503270000000001</v>
      </c>
      <c r="EX1243" s="53">
        <v>56.856209999999997</v>
      </c>
      <c r="EY1243" s="53">
        <v>56.264710000000001</v>
      </c>
      <c r="EZ1243" s="53">
        <v>55.787579999999998</v>
      </c>
      <c r="FA1243" s="53">
        <v>55.212420000000002</v>
      </c>
      <c r="FB1243" s="53">
        <v>55.080069999999999</v>
      </c>
      <c r="FC1243" s="53">
        <v>54.78922</v>
      </c>
      <c r="FD1243" s="53">
        <v>55.122549999999997</v>
      </c>
      <c r="FE1243" s="53">
        <v>56.557189999999999</v>
      </c>
      <c r="FF1243" s="53">
        <v>58.341500000000003</v>
      </c>
      <c r="FG1243" s="53">
        <v>60.955880000000001</v>
      </c>
      <c r="FH1243" s="53">
        <v>63.51634</v>
      </c>
      <c r="FI1243" s="53">
        <v>64.882350000000002</v>
      </c>
      <c r="FJ1243" s="53">
        <v>65.406859999999995</v>
      </c>
      <c r="FK1243" s="53">
        <v>66.071889999999996</v>
      </c>
      <c r="FL1243" s="53">
        <v>65.753270000000001</v>
      </c>
      <c r="FM1243" s="53">
        <v>64.482029999999995</v>
      </c>
      <c r="FN1243" s="53">
        <v>63.663400000000003</v>
      </c>
      <c r="FO1243" s="53">
        <v>62.663400000000003</v>
      </c>
      <c r="FP1243" s="53">
        <v>60.606209999999997</v>
      </c>
      <c r="FQ1243" s="53">
        <v>58.888890000000004</v>
      </c>
      <c r="FR1243" s="53">
        <v>57.71405</v>
      </c>
      <c r="FS1243" s="53">
        <v>57.189540000000001</v>
      </c>
      <c r="FT1243" s="53">
        <v>56.665030000000002</v>
      </c>
      <c r="FU1243" s="53">
        <v>34</v>
      </c>
      <c r="FV1243" s="53">
        <v>950.67669999999998</v>
      </c>
      <c r="FW1243" s="53">
        <v>101.9342</v>
      </c>
      <c r="FX1243" s="53">
        <v>1</v>
      </c>
    </row>
    <row r="1244" spans="1:180" x14ac:dyDescent="0.3">
      <c r="A1244" t="s">
        <v>174</v>
      </c>
      <c r="B1244" t="s">
        <v>221</v>
      </c>
      <c r="C1244" t="s">
        <v>0</v>
      </c>
      <c r="D1244" t="s">
        <v>248</v>
      </c>
      <c r="E1244" t="s">
        <v>190</v>
      </c>
      <c r="F1244" t="s">
        <v>231</v>
      </c>
      <c r="G1244" t="s">
        <v>243</v>
      </c>
      <c r="H1244" s="53">
        <v>12</v>
      </c>
      <c r="I1244" s="53">
        <v>0.32495833000000002</v>
      </c>
      <c r="J1244" s="53">
        <v>0.29944068000000001</v>
      </c>
      <c r="K1244" s="53">
        <v>0.30112080000000002</v>
      </c>
      <c r="L1244" s="53">
        <v>0.29225688</v>
      </c>
      <c r="M1244" s="53">
        <v>0.30579983999999999</v>
      </c>
      <c r="N1244" s="53">
        <v>0.30612576000000002</v>
      </c>
      <c r="O1244" s="53">
        <v>0.32552268000000001</v>
      </c>
      <c r="P1244" s="53">
        <v>0.33386951999999998</v>
      </c>
      <c r="Q1244" s="53">
        <v>0.35762880000000002</v>
      </c>
      <c r="R1244" s="53">
        <v>0.39323496000000002</v>
      </c>
      <c r="S1244" s="53">
        <v>0.37508543999999999</v>
      </c>
      <c r="T1244" s="53">
        <v>0.38374740000000002</v>
      </c>
      <c r="U1244" s="53">
        <v>0.39270588000000001</v>
      </c>
      <c r="V1244" s="53">
        <v>0.39804131999999998</v>
      </c>
      <c r="W1244" s="53">
        <v>0.37311647999999997</v>
      </c>
      <c r="X1244" s="53">
        <v>0.38000771999999999</v>
      </c>
      <c r="Y1244" s="53">
        <v>0.39276023999999998</v>
      </c>
      <c r="Z1244" s="53">
        <v>0.38422296</v>
      </c>
      <c r="AA1244" s="53">
        <v>0.38166048000000002</v>
      </c>
      <c r="AB1244" s="53">
        <v>0.37332791999999998</v>
      </c>
      <c r="AC1244" s="53">
        <v>0.36818652000000002</v>
      </c>
      <c r="AD1244" s="53">
        <v>0.37070364</v>
      </c>
      <c r="AE1244" s="53">
        <v>0.33295848</v>
      </c>
      <c r="AF1244" s="53">
        <v>0.29762603999999998</v>
      </c>
      <c r="AG1244" s="53">
        <v>-8.6710699999999995E-3</v>
      </c>
      <c r="AH1244" s="53">
        <v>-1.229162E-2</v>
      </c>
      <c r="AI1244" s="53">
        <v>-1.179827E-2</v>
      </c>
      <c r="AJ1244" s="53">
        <v>-1.463561E-2</v>
      </c>
      <c r="AK1244" s="53">
        <v>-5.0737000000000004E-3</v>
      </c>
      <c r="AL1244" s="53">
        <v>-1.9648200000000001E-2</v>
      </c>
      <c r="AM1244" s="53">
        <v>1.54266E-3</v>
      </c>
      <c r="AN1244" s="53">
        <v>-1.4135440000000001E-2</v>
      </c>
      <c r="AO1244" s="53">
        <v>1.5943800000000001E-3</v>
      </c>
      <c r="AP1244" s="53">
        <v>3.7043900000000001E-3</v>
      </c>
      <c r="AQ1244" s="53">
        <v>6.0394699999999999E-3</v>
      </c>
      <c r="AR1244" s="53">
        <v>1.2231499999999999E-2</v>
      </c>
      <c r="AS1244" s="53">
        <v>2.5914159999999999E-2</v>
      </c>
      <c r="AT1244" s="53">
        <v>2.0219830000000001E-2</v>
      </c>
      <c r="AU1244" s="53">
        <v>-1.82222E-3</v>
      </c>
      <c r="AV1244" s="53">
        <v>-2.7809100000000002E-3</v>
      </c>
      <c r="AW1244" s="53">
        <v>1.4527399999999999E-2</v>
      </c>
      <c r="AX1244" s="53">
        <v>6.2882299999999997E-3</v>
      </c>
      <c r="AY1244" s="53">
        <v>2.2459509999999999E-2</v>
      </c>
      <c r="AZ1244" s="53">
        <v>-1.1991989999999999E-2</v>
      </c>
      <c r="BA1244" s="53">
        <v>-1.1047120000000001E-2</v>
      </c>
      <c r="BB1244" s="53">
        <v>1.9237299999999999E-2</v>
      </c>
      <c r="BC1244" s="53">
        <v>8.7192299999999997E-3</v>
      </c>
      <c r="BD1244" s="53">
        <v>-1.125754E-2</v>
      </c>
      <c r="BE1244" s="53">
        <v>2.1213860000000001E-2</v>
      </c>
      <c r="BF1244" s="53">
        <v>7.9051299999999998E-3</v>
      </c>
      <c r="BG1244" s="53">
        <v>1.000333E-2</v>
      </c>
      <c r="BH1244" s="53">
        <v>3.9669900000000001E-3</v>
      </c>
      <c r="BI1244" s="53">
        <v>1.462668E-2</v>
      </c>
      <c r="BJ1244" s="53">
        <v>1.25858E-3</v>
      </c>
      <c r="BK1244" s="53">
        <v>1.6351729999999998E-2</v>
      </c>
      <c r="BL1244" s="53">
        <v>4.6036499999999999E-3</v>
      </c>
      <c r="BM1244" s="53">
        <v>1.6523639999999999E-2</v>
      </c>
      <c r="BN1244" s="53">
        <v>3.3322450000000003E-2</v>
      </c>
      <c r="BO1244" s="53">
        <v>2.6794510000000001E-2</v>
      </c>
      <c r="BP1244" s="53">
        <v>3.3499559999999998E-2</v>
      </c>
      <c r="BQ1244" s="53">
        <v>4.3308310000000003E-2</v>
      </c>
      <c r="BR1244" s="53">
        <v>4.1761720000000002E-2</v>
      </c>
      <c r="BS1244" s="53">
        <v>1.7548149999999998E-2</v>
      </c>
      <c r="BT1244" s="53">
        <v>1.9655990000000002E-2</v>
      </c>
      <c r="BU1244" s="53">
        <v>3.7602110000000001E-2</v>
      </c>
      <c r="BV1244" s="53">
        <v>3.129726E-2</v>
      </c>
      <c r="BW1244" s="53">
        <v>3.7658030000000002E-2</v>
      </c>
      <c r="BX1244" s="53">
        <v>1.6497319999999999E-2</v>
      </c>
      <c r="BY1244" s="53">
        <v>1.5838359999999999E-2</v>
      </c>
      <c r="BZ1244" s="53">
        <v>3.8770029999999997E-2</v>
      </c>
      <c r="CA1244" s="53">
        <v>2.398834E-2</v>
      </c>
      <c r="CB1244" s="53">
        <v>-4.2969999999999997E-5</v>
      </c>
      <c r="CC1244" s="53">
        <v>4.1912079999999997E-2</v>
      </c>
      <c r="CD1244" s="53">
        <v>2.1893340000000001E-2</v>
      </c>
      <c r="CE1244" s="53">
        <v>2.510306E-2</v>
      </c>
      <c r="CF1244" s="53">
        <v>1.6851100000000001E-2</v>
      </c>
      <c r="CG1244" s="53">
        <v>2.82711E-2</v>
      </c>
      <c r="CH1244" s="53">
        <v>1.573855E-2</v>
      </c>
      <c r="CI1244" s="53">
        <v>2.6608440000000001E-2</v>
      </c>
      <c r="CJ1244" s="53">
        <v>1.7582279999999999E-2</v>
      </c>
      <c r="CK1244" s="53">
        <v>2.6863600000000001E-2</v>
      </c>
      <c r="CL1244" s="53">
        <v>5.3835840000000003E-2</v>
      </c>
      <c r="CM1244" s="53">
        <v>4.1169400000000002E-2</v>
      </c>
      <c r="CN1244" s="53">
        <v>4.8229750000000002E-2</v>
      </c>
      <c r="CO1244" s="53">
        <v>5.5355460000000002E-2</v>
      </c>
      <c r="CP1244" s="53">
        <v>5.6681570000000001E-2</v>
      </c>
      <c r="CQ1244" s="53">
        <v>3.096401E-2</v>
      </c>
      <c r="CR1244" s="53">
        <v>3.5195709999999998E-2</v>
      </c>
      <c r="CS1244" s="53">
        <v>5.3583579999999999E-2</v>
      </c>
      <c r="CT1244" s="53">
        <v>4.8618439999999999E-2</v>
      </c>
      <c r="CU1244" s="53">
        <v>4.8184480000000002E-2</v>
      </c>
      <c r="CV1244" s="53">
        <v>3.6228940000000001E-2</v>
      </c>
      <c r="CW1244" s="53">
        <v>3.4459150000000001E-2</v>
      </c>
      <c r="CX1244" s="53">
        <v>5.2298339999999999E-2</v>
      </c>
      <c r="CY1244" s="53">
        <v>3.4563669999999998E-2</v>
      </c>
      <c r="CZ1244" s="53">
        <v>7.7241999999999996E-3</v>
      </c>
      <c r="DA1244" s="53">
        <v>6.2610299999999994E-2</v>
      </c>
      <c r="DB1244" s="53">
        <v>3.5881549999999998E-2</v>
      </c>
      <c r="DC1244" s="53">
        <v>4.020278E-2</v>
      </c>
      <c r="DD1244" s="53">
        <v>2.973518E-2</v>
      </c>
      <c r="DE1244" s="53">
        <v>4.1915519999999998E-2</v>
      </c>
      <c r="DF1244" s="53">
        <v>3.0218519999999999E-2</v>
      </c>
      <c r="DG1244" s="53">
        <v>3.6865149999999999E-2</v>
      </c>
      <c r="DH1244" s="53">
        <v>3.0560919999999998E-2</v>
      </c>
      <c r="DI1244" s="53">
        <v>3.7203550000000002E-2</v>
      </c>
      <c r="DJ1244" s="53">
        <v>7.4349219999999994E-2</v>
      </c>
      <c r="DK1244" s="53">
        <v>5.554427E-2</v>
      </c>
      <c r="DL1244" s="53">
        <v>6.2959940000000006E-2</v>
      </c>
      <c r="DM1244" s="53">
        <v>6.7402599999999993E-2</v>
      </c>
      <c r="DN1244" s="53">
        <v>7.1601410000000004E-2</v>
      </c>
      <c r="DO1244" s="53">
        <v>4.4379879999999997E-2</v>
      </c>
      <c r="DP1244" s="53">
        <v>5.0735450000000001E-2</v>
      </c>
      <c r="DQ1244" s="53">
        <v>6.9565039999999995E-2</v>
      </c>
      <c r="DR1244" s="53">
        <v>6.5939620000000004E-2</v>
      </c>
      <c r="DS1244" s="53">
        <v>5.8710909999999998E-2</v>
      </c>
      <c r="DT1244" s="53">
        <v>5.5960559999999999E-2</v>
      </c>
      <c r="DU1244" s="53">
        <v>5.3079950000000001E-2</v>
      </c>
      <c r="DV1244" s="53">
        <v>6.582665E-2</v>
      </c>
      <c r="DW1244" s="53">
        <v>4.513901E-2</v>
      </c>
      <c r="DX1244" s="53">
        <v>1.5491380000000001E-2</v>
      </c>
      <c r="DY1244" s="53">
        <v>9.2495220000000003E-2</v>
      </c>
      <c r="DZ1244" s="53">
        <v>5.6078299999999998E-2</v>
      </c>
      <c r="EA1244" s="53">
        <v>6.2004400000000001E-2</v>
      </c>
      <c r="EB1244" s="53">
        <v>4.8337789999999999E-2</v>
      </c>
      <c r="EC1244" s="53">
        <v>6.1615900000000001E-2</v>
      </c>
      <c r="ED1244" s="53">
        <v>5.1125299999999999E-2</v>
      </c>
      <c r="EE1244" s="53">
        <v>5.1674209999999998E-2</v>
      </c>
      <c r="EF1244" s="53">
        <v>4.9300009999999998E-2</v>
      </c>
      <c r="EG1244" s="53">
        <v>5.21328E-2</v>
      </c>
      <c r="EH1244" s="53">
        <v>0.10396728</v>
      </c>
      <c r="EI1244" s="53">
        <v>7.6299309999999995E-2</v>
      </c>
      <c r="EJ1244" s="53">
        <v>8.4227999999999997E-2</v>
      </c>
      <c r="EK1244" s="53">
        <v>8.4796759999999999E-2</v>
      </c>
      <c r="EL1244" s="53">
        <v>9.3143290000000004E-2</v>
      </c>
      <c r="EM1244" s="53">
        <v>6.3750249999999994E-2</v>
      </c>
      <c r="EN1244" s="53">
        <v>7.3172340000000002E-2</v>
      </c>
      <c r="EO1244" s="53">
        <v>9.2639760000000002E-2</v>
      </c>
      <c r="EP1244" s="53">
        <v>9.0948650000000006E-2</v>
      </c>
      <c r="EQ1244" s="53">
        <v>7.3909429999999998E-2</v>
      </c>
      <c r="ER1244" s="53">
        <v>8.4449880000000005E-2</v>
      </c>
      <c r="ES1244" s="53">
        <v>7.9965430000000004E-2</v>
      </c>
      <c r="ET1244" s="53">
        <v>8.5359379999999999E-2</v>
      </c>
      <c r="EU1244" s="53">
        <v>6.0408110000000001E-2</v>
      </c>
      <c r="EV1244" s="53">
        <v>2.6705949999999999E-2</v>
      </c>
      <c r="EW1244" s="53">
        <v>54.581699999999998</v>
      </c>
      <c r="EX1244" s="53">
        <v>54.431370000000001</v>
      </c>
      <c r="EY1244" s="53">
        <v>54.485289999999999</v>
      </c>
      <c r="EZ1244" s="53">
        <v>54.415030000000002</v>
      </c>
      <c r="FA1244" s="53">
        <v>54.405230000000003</v>
      </c>
      <c r="FB1244" s="53">
        <v>54.771239999999999</v>
      </c>
      <c r="FC1244" s="53">
        <v>54.630719999999997</v>
      </c>
      <c r="FD1244" s="53">
        <v>54.787579999999998</v>
      </c>
      <c r="FE1244" s="53">
        <v>55.354579999999999</v>
      </c>
      <c r="FF1244" s="53">
        <v>56.699339999999999</v>
      </c>
      <c r="FG1244" s="53">
        <v>58.645420000000001</v>
      </c>
      <c r="FH1244" s="53">
        <v>61.196080000000002</v>
      </c>
      <c r="FI1244" s="53">
        <v>62.879089999999998</v>
      </c>
      <c r="FJ1244" s="53">
        <v>63.931370000000001</v>
      </c>
      <c r="FK1244" s="53">
        <v>64.78922</v>
      </c>
      <c r="FL1244" s="53">
        <v>64.955879999999993</v>
      </c>
      <c r="FM1244" s="53">
        <v>64.333340000000007</v>
      </c>
      <c r="FN1244" s="53">
        <v>62.759799999999998</v>
      </c>
      <c r="FO1244" s="53">
        <v>61.246729999999999</v>
      </c>
      <c r="FP1244" s="53">
        <v>59.336599999999997</v>
      </c>
      <c r="FQ1244" s="53">
        <v>58.060459999999999</v>
      </c>
      <c r="FR1244" s="53">
        <v>56.818629999999999</v>
      </c>
      <c r="FS1244" s="53">
        <v>56.060459999999999</v>
      </c>
      <c r="FT1244" s="53">
        <v>55.455880000000001</v>
      </c>
      <c r="FU1244" s="53">
        <v>34</v>
      </c>
      <c r="FV1244" s="53">
        <v>967.88040000000001</v>
      </c>
      <c r="FW1244" s="53">
        <v>102.04640000000001</v>
      </c>
      <c r="FX1244" s="53">
        <v>1</v>
      </c>
    </row>
    <row r="1245" spans="1:180" x14ac:dyDescent="0.3">
      <c r="A1245" t="s">
        <v>174</v>
      </c>
      <c r="B1245" t="s">
        <v>221</v>
      </c>
      <c r="C1245" t="s">
        <v>0</v>
      </c>
      <c r="D1245" t="s">
        <v>227</v>
      </c>
      <c r="E1245" t="s">
        <v>188</v>
      </c>
      <c r="F1245" t="s">
        <v>231</v>
      </c>
      <c r="G1245" t="s">
        <v>243</v>
      </c>
      <c r="H1245" s="53">
        <v>12</v>
      </c>
      <c r="I1245" s="53">
        <v>0.29439109000000002</v>
      </c>
      <c r="J1245" s="53">
        <v>0.28197359999999999</v>
      </c>
      <c r="K1245" s="53">
        <v>0.29416740000000002</v>
      </c>
      <c r="L1245" s="53">
        <v>0.28691159999999999</v>
      </c>
      <c r="M1245" s="53">
        <v>0.28570847999999999</v>
      </c>
      <c r="N1245" s="53">
        <v>0.28596611999999999</v>
      </c>
      <c r="O1245" s="53">
        <v>0.31543307999999998</v>
      </c>
      <c r="P1245" s="53">
        <v>0.32828508000000001</v>
      </c>
      <c r="Q1245" s="53">
        <v>0.34079327999999998</v>
      </c>
      <c r="R1245" s="53">
        <v>0.35133828</v>
      </c>
      <c r="S1245" s="53">
        <v>0.36900324000000001</v>
      </c>
      <c r="T1245" s="53">
        <v>0.39185268000000001</v>
      </c>
      <c r="U1245" s="53">
        <v>0.35062115999999999</v>
      </c>
      <c r="V1245" s="53">
        <v>0.35043935999999998</v>
      </c>
      <c r="W1245" s="53">
        <v>0.37740012000000001</v>
      </c>
      <c r="X1245" s="53">
        <v>0.38111028000000002</v>
      </c>
      <c r="Y1245" s="53">
        <v>0.35917655999999998</v>
      </c>
      <c r="Z1245" s="53">
        <v>0.36374676</v>
      </c>
      <c r="AA1245" s="53">
        <v>0.36309059999999999</v>
      </c>
      <c r="AB1245" s="53">
        <v>0.36409920000000001</v>
      </c>
      <c r="AC1245" s="53">
        <v>0.34351811999999998</v>
      </c>
      <c r="AD1245" s="53">
        <v>0.35316264000000003</v>
      </c>
      <c r="AE1245" s="53">
        <v>0.32670228000000001</v>
      </c>
      <c r="AF1245" s="53">
        <v>0.31355196000000002</v>
      </c>
      <c r="AG1245" s="53">
        <v>-1.7056370000000001E-2</v>
      </c>
      <c r="AH1245" s="53">
        <v>-2.3349849999999998E-2</v>
      </c>
      <c r="AI1245" s="53">
        <v>2.1500299999999998E-3</v>
      </c>
      <c r="AJ1245" s="53">
        <v>-5.85499E-3</v>
      </c>
      <c r="AK1245" s="53">
        <v>-1.6393990000000001E-2</v>
      </c>
      <c r="AL1245" s="53">
        <v>-4.048968E-2</v>
      </c>
      <c r="AM1245" s="53">
        <v>-7.80461E-3</v>
      </c>
      <c r="AN1245" s="53">
        <v>-2.5172360000000001E-2</v>
      </c>
      <c r="AO1245" s="53">
        <v>-2.6127589999999999E-2</v>
      </c>
      <c r="AP1245" s="53">
        <v>-1.9815880000000001E-2</v>
      </c>
      <c r="AQ1245" s="53">
        <v>-6.2775999999999999E-4</v>
      </c>
      <c r="AR1245" s="53">
        <v>2.0562299999999999E-2</v>
      </c>
      <c r="AS1245" s="53">
        <v>-2.5057989999999999E-2</v>
      </c>
      <c r="AT1245" s="53">
        <v>-3.297601E-2</v>
      </c>
      <c r="AU1245" s="53">
        <v>1.25187E-3</v>
      </c>
      <c r="AV1245" s="53">
        <v>7.3443E-4</v>
      </c>
      <c r="AW1245" s="53">
        <v>-2.468333E-2</v>
      </c>
      <c r="AX1245" s="53">
        <v>-1.291E-2</v>
      </c>
      <c r="AY1245" s="53">
        <v>-2.1179590000000002E-2</v>
      </c>
      <c r="AZ1245" s="53">
        <v>-2.232961E-2</v>
      </c>
      <c r="BA1245" s="53">
        <v>-3.7199240000000001E-2</v>
      </c>
      <c r="BB1245" s="53">
        <v>-2.186509E-2</v>
      </c>
      <c r="BC1245" s="53">
        <v>-2.2700660000000001E-2</v>
      </c>
      <c r="BD1245" s="53">
        <v>-7.9561200000000006E-3</v>
      </c>
      <c r="BE1245" s="53">
        <v>-3.7326899999999999E-3</v>
      </c>
      <c r="BF1245" s="53">
        <v>-9.1850400000000002E-3</v>
      </c>
      <c r="BG1245" s="53">
        <v>9.6254900000000004E-3</v>
      </c>
      <c r="BH1245" s="53">
        <v>2.3026100000000001E-3</v>
      </c>
      <c r="BI1245" s="53">
        <v>-6.5834099999999996E-3</v>
      </c>
      <c r="BJ1245" s="53">
        <v>-2.6968200000000001E-2</v>
      </c>
      <c r="BK1245" s="53">
        <v>1.66595E-3</v>
      </c>
      <c r="BL1245" s="53">
        <v>-1.2242360000000001E-2</v>
      </c>
      <c r="BM1245" s="53">
        <v>-1.452316E-2</v>
      </c>
      <c r="BN1245" s="53">
        <v>-1.1522640000000001E-2</v>
      </c>
      <c r="BO1245" s="53">
        <v>5.5888800000000001E-3</v>
      </c>
      <c r="BP1245" s="53">
        <v>2.8758579999999999E-2</v>
      </c>
      <c r="BQ1245" s="53">
        <v>-1.3962840000000001E-2</v>
      </c>
      <c r="BR1245" s="53">
        <v>-1.9262100000000001E-2</v>
      </c>
      <c r="BS1245" s="53">
        <v>9.1148199999999992E-3</v>
      </c>
      <c r="BT1245" s="53">
        <v>9.0338599999999995E-3</v>
      </c>
      <c r="BU1245" s="53">
        <v>-9.7175400000000002E-3</v>
      </c>
      <c r="BV1245" s="53">
        <v>-4.7061E-4</v>
      </c>
      <c r="BW1245" s="53">
        <v>-2.5685500000000002E-3</v>
      </c>
      <c r="BX1245" s="53">
        <v>-4.5843200000000002E-3</v>
      </c>
      <c r="BY1245" s="53">
        <v>-1.9941420000000001E-2</v>
      </c>
      <c r="BZ1245" s="53">
        <v>-2.3809199999999999E-3</v>
      </c>
      <c r="CA1245" s="53">
        <v>-2.1548800000000001E-3</v>
      </c>
      <c r="CB1245" s="53">
        <v>2.9510700000000001E-3</v>
      </c>
      <c r="CC1245" s="53">
        <v>5.4952500000000001E-3</v>
      </c>
      <c r="CD1245" s="53">
        <v>6.2545999999999999E-4</v>
      </c>
      <c r="CE1245" s="53">
        <v>1.480297E-2</v>
      </c>
      <c r="CF1245" s="53">
        <v>7.9525299999999993E-3</v>
      </c>
      <c r="CG1245" s="53">
        <v>2.1137E-4</v>
      </c>
      <c r="CH1245" s="53">
        <v>-1.7603259999999999E-2</v>
      </c>
      <c r="CI1245" s="53">
        <v>8.22523E-3</v>
      </c>
      <c r="CJ1245" s="53">
        <v>-3.2870899999999999E-3</v>
      </c>
      <c r="CK1245" s="53">
        <v>-6.4859599999999998E-3</v>
      </c>
      <c r="CL1245" s="53">
        <v>-5.7787699999999999E-3</v>
      </c>
      <c r="CM1245" s="53">
        <v>9.8945100000000005E-3</v>
      </c>
      <c r="CN1245" s="53">
        <v>3.4435279999999999E-2</v>
      </c>
      <c r="CO1245" s="53">
        <v>-6.2783800000000001E-3</v>
      </c>
      <c r="CP1245" s="53">
        <v>-9.7638900000000008E-3</v>
      </c>
      <c r="CQ1245" s="53">
        <v>1.4560679999999999E-2</v>
      </c>
      <c r="CR1245" s="53">
        <v>1.478202E-2</v>
      </c>
      <c r="CS1245" s="53">
        <v>6.4771999999999996E-4</v>
      </c>
      <c r="CT1245" s="53">
        <v>8.1448600000000003E-3</v>
      </c>
      <c r="CU1245" s="53">
        <v>1.032141E-2</v>
      </c>
      <c r="CV1245" s="53">
        <v>7.7060100000000001E-3</v>
      </c>
      <c r="CW1245" s="53">
        <v>-7.9887099999999996E-3</v>
      </c>
      <c r="CX1245" s="53">
        <v>1.111376E-2</v>
      </c>
      <c r="CY1245" s="53">
        <v>1.207506E-2</v>
      </c>
      <c r="CZ1245" s="53">
        <v>1.050536E-2</v>
      </c>
      <c r="DA1245" s="53">
        <v>1.4723200000000001E-2</v>
      </c>
      <c r="DB1245" s="53">
        <v>1.0435959999999999E-2</v>
      </c>
      <c r="DC1245" s="53">
        <v>1.9980459999999998E-2</v>
      </c>
      <c r="DD1245" s="53">
        <v>1.360246E-2</v>
      </c>
      <c r="DE1245" s="53">
        <v>7.0061400000000001E-3</v>
      </c>
      <c r="DF1245" s="53">
        <v>-8.2383300000000003E-3</v>
      </c>
      <c r="DG1245" s="53">
        <v>1.4784500000000001E-2</v>
      </c>
      <c r="DH1245" s="53">
        <v>5.66819E-3</v>
      </c>
      <c r="DI1245" s="53">
        <v>1.55123E-3</v>
      </c>
      <c r="DJ1245" s="53">
        <v>-3.4900000000000001E-5</v>
      </c>
      <c r="DK1245" s="53">
        <v>1.420014E-2</v>
      </c>
      <c r="DL1245" s="53">
        <v>4.0112000000000002E-2</v>
      </c>
      <c r="DM1245" s="53">
        <v>1.4060800000000001E-3</v>
      </c>
      <c r="DN1245" s="53">
        <v>-2.6567000000000002E-4</v>
      </c>
      <c r="DO1245" s="53">
        <v>2.0006530000000002E-2</v>
      </c>
      <c r="DP1245" s="53">
        <v>2.0530179999999999E-2</v>
      </c>
      <c r="DQ1245" s="53">
        <v>1.101297E-2</v>
      </c>
      <c r="DR1245" s="53">
        <v>1.6760339999999999E-2</v>
      </c>
      <c r="DS1245" s="53">
        <v>2.321136E-2</v>
      </c>
      <c r="DT1245" s="53">
        <v>1.9996360000000001E-2</v>
      </c>
      <c r="DU1245" s="53">
        <v>3.9639999999999996E-3</v>
      </c>
      <c r="DV1245" s="53">
        <v>2.4608439999999999E-2</v>
      </c>
      <c r="DW1245" s="53">
        <v>2.6304999999999999E-2</v>
      </c>
      <c r="DX1245" s="53">
        <v>1.805965E-2</v>
      </c>
      <c r="DY1245" s="53">
        <v>2.804688E-2</v>
      </c>
      <c r="DZ1245" s="53">
        <v>2.4600770000000001E-2</v>
      </c>
      <c r="EA1245" s="53">
        <v>2.745593E-2</v>
      </c>
      <c r="EB1245" s="53">
        <v>2.1760060000000001E-2</v>
      </c>
      <c r="EC1245" s="53">
        <v>1.6816729999999998E-2</v>
      </c>
      <c r="ED1245" s="53">
        <v>5.2831500000000003E-3</v>
      </c>
      <c r="EE1245" s="53">
        <v>2.4255059999999998E-2</v>
      </c>
      <c r="EF1245" s="53">
        <v>1.8598190000000001E-2</v>
      </c>
      <c r="EG1245" s="53">
        <v>1.315567E-2</v>
      </c>
      <c r="EH1245" s="53">
        <v>8.2583399999999994E-3</v>
      </c>
      <c r="EI1245" s="53">
        <v>2.0416779999999999E-2</v>
      </c>
      <c r="EJ1245" s="53">
        <v>4.8308280000000002E-2</v>
      </c>
      <c r="EK1245" s="53">
        <v>1.250123E-2</v>
      </c>
      <c r="EL1245" s="53">
        <v>1.344824E-2</v>
      </c>
      <c r="EM1245" s="53">
        <v>2.7869499999999998E-2</v>
      </c>
      <c r="EN1245" s="53">
        <v>2.88296E-2</v>
      </c>
      <c r="EO1245" s="53">
        <v>2.5978749999999998E-2</v>
      </c>
      <c r="EP1245" s="53">
        <v>2.9199719999999998E-2</v>
      </c>
      <c r="EQ1245" s="53">
        <v>4.1822409999999997E-2</v>
      </c>
      <c r="ER1245" s="53">
        <v>3.774164E-2</v>
      </c>
      <c r="ES1245" s="53">
        <v>2.1221819999999999E-2</v>
      </c>
      <c r="ET1245" s="53">
        <v>4.4092609999999997E-2</v>
      </c>
      <c r="EU1245" s="53">
        <v>4.6850780000000002E-2</v>
      </c>
      <c r="EV1245" s="53">
        <v>2.8966840000000001E-2</v>
      </c>
      <c r="EW1245" s="53">
        <v>55.305320000000002</v>
      </c>
      <c r="EX1245" s="53">
        <v>55.095939999999999</v>
      </c>
      <c r="EY1245" s="53">
        <v>54.899160000000002</v>
      </c>
      <c r="EZ1245" s="53">
        <v>54.746499999999997</v>
      </c>
      <c r="FA1245" s="53">
        <v>54.336829999999999</v>
      </c>
      <c r="FB1245" s="53">
        <v>54.091740000000001</v>
      </c>
      <c r="FC1245" s="53">
        <v>54.092440000000003</v>
      </c>
      <c r="FD1245" s="53">
        <v>54.625349999999997</v>
      </c>
      <c r="FE1245" s="53">
        <v>55.609940000000002</v>
      </c>
      <c r="FF1245" s="53">
        <v>57.044820000000001</v>
      </c>
      <c r="FG1245" s="53">
        <v>59.098039999999997</v>
      </c>
      <c r="FH1245" s="53">
        <v>61.194679999999998</v>
      </c>
      <c r="FI1245" s="53">
        <v>62.790619999999997</v>
      </c>
      <c r="FJ1245" s="53">
        <v>64.245800000000003</v>
      </c>
      <c r="FK1245" s="53">
        <v>64.711489999999998</v>
      </c>
      <c r="FL1245" s="53">
        <v>64.165970000000002</v>
      </c>
      <c r="FM1245" s="53">
        <v>63.143560000000001</v>
      </c>
      <c r="FN1245" s="53">
        <v>61.753500000000003</v>
      </c>
      <c r="FO1245" s="53">
        <v>60.336829999999999</v>
      </c>
      <c r="FP1245" s="53">
        <v>59.079129999999999</v>
      </c>
      <c r="FQ1245" s="53">
        <v>57.670169999999999</v>
      </c>
      <c r="FR1245" s="53">
        <v>56.446779999999997</v>
      </c>
      <c r="FS1245" s="53">
        <v>56.023809999999997</v>
      </c>
      <c r="FT1245" s="53">
        <v>55.51681</v>
      </c>
      <c r="FU1245" s="53">
        <v>34</v>
      </c>
      <c r="FV1245" s="53">
        <v>979.89660000000003</v>
      </c>
      <c r="FW1245" s="53">
        <v>102.64879999999999</v>
      </c>
      <c r="FX1245" s="53">
        <v>1</v>
      </c>
    </row>
    <row r="1246" spans="1:180" x14ac:dyDescent="0.3">
      <c r="A1246" t="s">
        <v>174</v>
      </c>
      <c r="B1246" t="s">
        <v>221</v>
      </c>
      <c r="C1246" t="s">
        <v>0</v>
      </c>
      <c r="D1246" t="s">
        <v>227</v>
      </c>
      <c r="E1246" t="s">
        <v>187</v>
      </c>
      <c r="F1246" t="s">
        <v>231</v>
      </c>
      <c r="G1246" t="s">
        <v>243</v>
      </c>
      <c r="H1246" s="53">
        <v>12</v>
      </c>
      <c r="I1246" s="53">
        <v>0.32842092000000001</v>
      </c>
      <c r="J1246" s="53">
        <v>0.32783052000000001</v>
      </c>
      <c r="K1246" s="53">
        <v>0.31404275999999998</v>
      </c>
      <c r="L1246" s="53">
        <v>0.30292560000000002</v>
      </c>
      <c r="M1246" s="53">
        <v>0.30530316000000002</v>
      </c>
      <c r="N1246" s="53">
        <v>0.31388988000000001</v>
      </c>
      <c r="O1246" s="53">
        <v>0.33868967999999999</v>
      </c>
      <c r="P1246" s="53">
        <v>0.37816416000000003</v>
      </c>
      <c r="Q1246" s="53">
        <v>0.39142739999999998</v>
      </c>
      <c r="R1246" s="53">
        <v>0.39438324000000002</v>
      </c>
      <c r="S1246" s="53">
        <v>0.405024</v>
      </c>
      <c r="T1246" s="53">
        <v>0.39734496000000002</v>
      </c>
      <c r="U1246" s="53">
        <v>0.38940767999999998</v>
      </c>
      <c r="V1246" s="53">
        <v>0.4043274</v>
      </c>
      <c r="W1246" s="53">
        <v>0.40035875999999998</v>
      </c>
      <c r="X1246" s="53">
        <v>0.40289903999999999</v>
      </c>
      <c r="Y1246" s="53">
        <v>0.41513171999999998</v>
      </c>
      <c r="Z1246" s="53">
        <v>0.42208403999999999</v>
      </c>
      <c r="AA1246" s="53">
        <v>0.40783128000000002</v>
      </c>
      <c r="AB1246" s="53">
        <v>0.41368199999999999</v>
      </c>
      <c r="AC1246" s="53">
        <v>0.40815348000000001</v>
      </c>
      <c r="AD1246" s="53">
        <v>0.39099756000000002</v>
      </c>
      <c r="AE1246" s="53">
        <v>0.35172204000000001</v>
      </c>
      <c r="AF1246" s="53">
        <v>0.33066624</v>
      </c>
      <c r="AG1246" s="53">
        <v>1.8713600000000001E-3</v>
      </c>
      <c r="AH1246" s="53">
        <v>-5.3010699999999997E-3</v>
      </c>
      <c r="AI1246" s="53">
        <v>-1.443938E-2</v>
      </c>
      <c r="AJ1246" s="53">
        <v>-2.0554360000000001E-2</v>
      </c>
      <c r="AK1246" s="53">
        <v>-2.8689619999999999E-2</v>
      </c>
      <c r="AL1246" s="53">
        <v>-3.4276040000000001E-2</v>
      </c>
      <c r="AM1246" s="53">
        <v>-2.158844E-2</v>
      </c>
      <c r="AN1246" s="53">
        <v>1.8057940000000001E-2</v>
      </c>
      <c r="AO1246" s="53">
        <v>-1.4442000000000001E-3</v>
      </c>
      <c r="AP1246" s="53">
        <v>-1.178039E-2</v>
      </c>
      <c r="AQ1246" s="53">
        <v>1.6754120000000001E-2</v>
      </c>
      <c r="AR1246" s="53">
        <v>5.8323899999999998E-3</v>
      </c>
      <c r="AS1246" s="53">
        <v>7.9716600000000002E-3</v>
      </c>
      <c r="AT1246" s="53">
        <v>8.1400900000000009E-3</v>
      </c>
      <c r="AU1246" s="53">
        <v>1.313639E-2</v>
      </c>
      <c r="AV1246" s="53">
        <v>1.6759280000000001E-2</v>
      </c>
      <c r="AW1246" s="53">
        <v>2.7104940000000001E-2</v>
      </c>
      <c r="AX1246" s="53">
        <v>3.329592E-2</v>
      </c>
      <c r="AY1246" s="53">
        <v>1.4145370000000001E-2</v>
      </c>
      <c r="AZ1246" s="53">
        <v>2.1529159999999999E-2</v>
      </c>
      <c r="BA1246" s="53">
        <v>2.6226719999999999E-2</v>
      </c>
      <c r="BB1246" s="53">
        <v>1.1235480000000001E-2</v>
      </c>
      <c r="BC1246" s="53">
        <v>1.1401049999999999E-2</v>
      </c>
      <c r="BD1246" s="53">
        <v>-2.1662000000000001E-3</v>
      </c>
      <c r="BE1246" s="53">
        <v>2.5329890000000001E-2</v>
      </c>
      <c r="BF1246" s="53">
        <v>2.650452E-2</v>
      </c>
      <c r="BG1246" s="53">
        <v>1.499165E-2</v>
      </c>
      <c r="BH1246" s="53">
        <v>7.1618699999999999E-3</v>
      </c>
      <c r="BI1246" s="53">
        <v>1.8531800000000001E-3</v>
      </c>
      <c r="BJ1246" s="53">
        <v>-4.31782E-3</v>
      </c>
      <c r="BK1246" s="53">
        <v>1.3572010000000001E-2</v>
      </c>
      <c r="BL1246" s="53">
        <v>4.0929350000000003E-2</v>
      </c>
      <c r="BM1246" s="53">
        <v>2.9011490000000001E-2</v>
      </c>
      <c r="BN1246" s="53">
        <v>1.6347179999999999E-2</v>
      </c>
      <c r="BO1246" s="53">
        <v>3.6984839999999998E-2</v>
      </c>
      <c r="BP1246" s="53">
        <v>2.648476E-2</v>
      </c>
      <c r="BQ1246" s="53">
        <v>2.2820389999999999E-2</v>
      </c>
      <c r="BR1246" s="53">
        <v>2.9659919999999999E-2</v>
      </c>
      <c r="BS1246" s="53">
        <v>2.6468419999999999E-2</v>
      </c>
      <c r="BT1246" s="53">
        <v>2.7859930000000001E-2</v>
      </c>
      <c r="BU1246" s="53">
        <v>4.2765249999999998E-2</v>
      </c>
      <c r="BV1246" s="53">
        <v>5.1325639999999999E-2</v>
      </c>
      <c r="BW1246" s="53">
        <v>3.6915719999999999E-2</v>
      </c>
      <c r="BX1246" s="53">
        <v>4.4378279999999999E-2</v>
      </c>
      <c r="BY1246" s="53">
        <v>4.5614599999999998E-2</v>
      </c>
      <c r="BZ1246" s="53">
        <v>3.46734E-2</v>
      </c>
      <c r="CA1246" s="53">
        <v>2.7441400000000001E-2</v>
      </c>
      <c r="CB1246" s="53">
        <v>1.77071E-2</v>
      </c>
      <c r="CC1246" s="53">
        <v>4.157719E-2</v>
      </c>
      <c r="CD1246" s="53">
        <v>4.8532980000000003E-2</v>
      </c>
      <c r="CE1246" s="53">
        <v>3.5375480000000001E-2</v>
      </c>
      <c r="CF1246" s="53">
        <v>2.6358050000000001E-2</v>
      </c>
      <c r="CG1246" s="53">
        <v>2.300702E-2</v>
      </c>
      <c r="CH1246" s="53">
        <v>1.643116E-2</v>
      </c>
      <c r="CI1246" s="53">
        <v>3.7924029999999997E-2</v>
      </c>
      <c r="CJ1246" s="53">
        <v>5.6770019999999997E-2</v>
      </c>
      <c r="CK1246" s="53">
        <v>5.0104999999999997E-2</v>
      </c>
      <c r="CL1246" s="53">
        <v>3.5828260000000001E-2</v>
      </c>
      <c r="CM1246" s="53">
        <v>5.0996569999999998E-2</v>
      </c>
      <c r="CN1246" s="53">
        <v>4.0788520000000002E-2</v>
      </c>
      <c r="CO1246" s="53">
        <v>3.310457E-2</v>
      </c>
      <c r="CP1246" s="53">
        <v>4.4564479999999997E-2</v>
      </c>
      <c r="CQ1246" s="53">
        <v>3.5702150000000002E-2</v>
      </c>
      <c r="CR1246" s="53">
        <v>3.5548209999999997E-2</v>
      </c>
      <c r="CS1246" s="53">
        <v>5.3611539999999999E-2</v>
      </c>
      <c r="CT1246" s="53">
        <v>6.381299E-2</v>
      </c>
      <c r="CU1246" s="53">
        <v>5.2686400000000001E-2</v>
      </c>
      <c r="CV1246" s="53">
        <v>6.0203510000000002E-2</v>
      </c>
      <c r="CW1246" s="53">
        <v>5.9042600000000001E-2</v>
      </c>
      <c r="CX1246" s="53">
        <v>5.0906420000000001E-2</v>
      </c>
      <c r="CY1246" s="53">
        <v>3.8550889999999997E-2</v>
      </c>
      <c r="CZ1246" s="53">
        <v>3.1471310000000002E-2</v>
      </c>
      <c r="DA1246" s="53">
        <v>5.7824500000000001E-2</v>
      </c>
      <c r="DB1246" s="53">
        <v>7.0561429999999994E-2</v>
      </c>
      <c r="DC1246" s="53">
        <v>5.5759320000000001E-2</v>
      </c>
      <c r="DD1246" s="53">
        <v>4.5554219999999999E-2</v>
      </c>
      <c r="DE1246" s="53">
        <v>4.416088E-2</v>
      </c>
      <c r="DF1246" s="53">
        <v>3.7180129999999999E-2</v>
      </c>
      <c r="DG1246" s="53">
        <v>6.2276049999999999E-2</v>
      </c>
      <c r="DH1246" s="53">
        <v>7.2610690000000006E-2</v>
      </c>
      <c r="DI1246" s="53">
        <v>7.1198520000000001E-2</v>
      </c>
      <c r="DJ1246" s="53">
        <v>5.5309329999999997E-2</v>
      </c>
      <c r="DK1246" s="53">
        <v>6.500831E-2</v>
      </c>
      <c r="DL1246" s="53">
        <v>5.509228E-2</v>
      </c>
      <c r="DM1246" s="53">
        <v>4.3388759999999998E-2</v>
      </c>
      <c r="DN1246" s="53">
        <v>5.9469050000000002E-2</v>
      </c>
      <c r="DO1246" s="53">
        <v>4.4935870000000003E-2</v>
      </c>
      <c r="DP1246" s="53">
        <v>4.3236480000000001E-2</v>
      </c>
      <c r="DQ1246" s="53">
        <v>6.4457829999999994E-2</v>
      </c>
      <c r="DR1246" s="53">
        <v>7.630033E-2</v>
      </c>
      <c r="DS1246" s="53">
        <v>6.8457080000000003E-2</v>
      </c>
      <c r="DT1246" s="53">
        <v>7.6028739999999997E-2</v>
      </c>
      <c r="DU1246" s="53">
        <v>7.2470590000000001E-2</v>
      </c>
      <c r="DV1246" s="53">
        <v>6.7139459999999998E-2</v>
      </c>
      <c r="DW1246" s="53">
        <v>4.9660379999999997E-2</v>
      </c>
      <c r="DX1246" s="53">
        <v>4.5235499999999998E-2</v>
      </c>
      <c r="DY1246" s="53">
        <v>8.1283019999999997E-2</v>
      </c>
      <c r="DZ1246" s="53">
        <v>0.10236700999999999</v>
      </c>
      <c r="EA1246" s="53">
        <v>8.5190349999999998E-2</v>
      </c>
      <c r="EB1246" s="53">
        <v>7.3270450000000001E-2</v>
      </c>
      <c r="EC1246" s="53">
        <v>7.4703679999999995E-2</v>
      </c>
      <c r="ED1246" s="53">
        <v>6.7138340000000005E-2</v>
      </c>
      <c r="EE1246" s="53">
        <v>9.7436499999999995E-2</v>
      </c>
      <c r="EF1246" s="53">
        <v>9.54821E-2</v>
      </c>
      <c r="EG1246" s="53">
        <v>0.10165420999999999</v>
      </c>
      <c r="EH1246" s="53">
        <v>8.3436910000000003E-2</v>
      </c>
      <c r="EI1246" s="53">
        <v>8.5239019999999999E-2</v>
      </c>
      <c r="EJ1246" s="53">
        <v>7.5744640000000002E-2</v>
      </c>
      <c r="EK1246" s="53">
        <v>5.8237490000000003E-2</v>
      </c>
      <c r="EL1246" s="53">
        <v>8.0988879999999999E-2</v>
      </c>
      <c r="EM1246" s="53">
        <v>5.8267899999999997E-2</v>
      </c>
      <c r="EN1246" s="53">
        <v>5.4337129999999997E-2</v>
      </c>
      <c r="EO1246" s="53">
        <v>8.0118140000000004E-2</v>
      </c>
      <c r="EP1246" s="53">
        <v>9.4330059999999993E-2</v>
      </c>
      <c r="EQ1246" s="53">
        <v>9.1227429999999998E-2</v>
      </c>
      <c r="ER1246" s="53">
        <v>9.8877839999999995E-2</v>
      </c>
      <c r="ES1246" s="53">
        <v>9.1858480000000006E-2</v>
      </c>
      <c r="ET1246" s="53">
        <v>9.0577370000000004E-2</v>
      </c>
      <c r="EU1246" s="53">
        <v>6.5700720000000004E-2</v>
      </c>
      <c r="EV1246" s="53">
        <v>6.5108819999999998E-2</v>
      </c>
      <c r="EW1246" s="53">
        <v>54.428469999999997</v>
      </c>
      <c r="EX1246" s="53">
        <v>54.13503</v>
      </c>
      <c r="EY1246" s="53">
        <v>53.751339999999999</v>
      </c>
      <c r="EZ1246" s="53">
        <v>53.521389999999997</v>
      </c>
      <c r="FA1246" s="53">
        <v>53.193179999999998</v>
      </c>
      <c r="FB1246" s="53">
        <v>52.784089999999999</v>
      </c>
      <c r="FC1246" s="53">
        <v>52.861629999999998</v>
      </c>
      <c r="FD1246" s="53">
        <v>54.167110000000001</v>
      </c>
      <c r="FE1246" s="53">
        <v>56.175800000000002</v>
      </c>
      <c r="FF1246" s="53">
        <v>58.343580000000003</v>
      </c>
      <c r="FG1246" s="53">
        <v>60.312840000000001</v>
      </c>
      <c r="FH1246" s="53">
        <v>62.354280000000003</v>
      </c>
      <c r="FI1246" s="53">
        <v>63.931150000000002</v>
      </c>
      <c r="FJ1246" s="53">
        <v>64.789439999999999</v>
      </c>
      <c r="FK1246" s="53">
        <v>64.695849999999993</v>
      </c>
      <c r="FL1246" s="53">
        <v>64.116979999999998</v>
      </c>
      <c r="FM1246" s="53">
        <v>63.496659999999999</v>
      </c>
      <c r="FN1246" s="53">
        <v>62.36497</v>
      </c>
      <c r="FO1246" s="53">
        <v>61.057490000000001</v>
      </c>
      <c r="FP1246" s="53">
        <v>60.00535</v>
      </c>
      <c r="FQ1246" s="53">
        <v>58.330880000000001</v>
      </c>
      <c r="FR1246" s="53">
        <v>57.046120000000002</v>
      </c>
      <c r="FS1246" s="53">
        <v>56.108960000000003</v>
      </c>
      <c r="FT1246" s="53">
        <v>55.330880000000001</v>
      </c>
      <c r="FU1246" s="53">
        <v>34</v>
      </c>
      <c r="FV1246" s="53">
        <v>985.56079999999997</v>
      </c>
      <c r="FW1246" s="53">
        <v>105.1528</v>
      </c>
      <c r="FX1246" s="53">
        <v>1</v>
      </c>
    </row>
    <row r="1247" spans="1:180" x14ac:dyDescent="0.3">
      <c r="A1247" t="s">
        <v>174</v>
      </c>
      <c r="B1247" t="s">
        <v>221</v>
      </c>
      <c r="C1247" t="s">
        <v>0</v>
      </c>
      <c r="D1247" t="s">
        <v>248</v>
      </c>
      <c r="E1247" t="s">
        <v>188</v>
      </c>
      <c r="F1247" t="s">
        <v>231</v>
      </c>
      <c r="G1247" t="s">
        <v>243</v>
      </c>
      <c r="H1247" s="53">
        <v>12</v>
      </c>
      <c r="I1247" s="53">
        <v>0.29284595000000002</v>
      </c>
      <c r="J1247" s="53">
        <v>0.27103080000000002</v>
      </c>
      <c r="K1247" s="53">
        <v>0.28374899999999997</v>
      </c>
      <c r="L1247" s="53">
        <v>0.27518700000000001</v>
      </c>
      <c r="M1247" s="53">
        <v>0.26382588000000001</v>
      </c>
      <c r="N1247" s="53">
        <v>0.27524243999999998</v>
      </c>
      <c r="O1247" s="53">
        <v>0.29851931999999998</v>
      </c>
      <c r="P1247" s="53">
        <v>0.30128159999999998</v>
      </c>
      <c r="Q1247" s="53">
        <v>0.30688152000000002</v>
      </c>
      <c r="R1247" s="53">
        <v>0.32423940000000001</v>
      </c>
      <c r="S1247" s="53">
        <v>0.33686364000000002</v>
      </c>
      <c r="T1247" s="53">
        <v>0.36326399999999998</v>
      </c>
      <c r="U1247" s="53">
        <v>0.34102716</v>
      </c>
      <c r="V1247" s="53">
        <v>0.34266204</v>
      </c>
      <c r="W1247" s="53">
        <v>0.36625079999999999</v>
      </c>
      <c r="X1247" s="53">
        <v>0.38484059999999998</v>
      </c>
      <c r="Y1247" s="53">
        <v>0.35680188000000002</v>
      </c>
      <c r="Z1247" s="53">
        <v>0.36308807999999998</v>
      </c>
      <c r="AA1247" s="53">
        <v>0.37717319999999999</v>
      </c>
      <c r="AB1247" s="53">
        <v>0.38500896000000001</v>
      </c>
      <c r="AC1247" s="53">
        <v>0.33615876</v>
      </c>
      <c r="AD1247" s="53">
        <v>0.35136516000000001</v>
      </c>
      <c r="AE1247" s="53">
        <v>0.31400892000000002</v>
      </c>
      <c r="AF1247" s="53">
        <v>0.30761532000000003</v>
      </c>
      <c r="AG1247" s="53">
        <v>-1.9128309999999999E-2</v>
      </c>
      <c r="AH1247" s="53">
        <v>-3.748816E-2</v>
      </c>
      <c r="AI1247" s="53">
        <v>-1.0926719999999999E-2</v>
      </c>
      <c r="AJ1247" s="53">
        <v>-1.364578E-2</v>
      </c>
      <c r="AK1247" s="53">
        <v>-4.1991460000000001E-2</v>
      </c>
      <c r="AL1247" s="53">
        <v>-3.398383E-2</v>
      </c>
      <c r="AM1247" s="53">
        <v>-1.4889299999999999E-2</v>
      </c>
      <c r="AN1247" s="53">
        <v>-4.0954299999999999E-2</v>
      </c>
      <c r="AO1247" s="53">
        <v>-4.5874430000000001E-2</v>
      </c>
      <c r="AP1247" s="53">
        <v>-3.027606E-2</v>
      </c>
      <c r="AQ1247" s="53">
        <v>-1.279045E-2</v>
      </c>
      <c r="AR1247" s="53">
        <v>1.6922949999999999E-2</v>
      </c>
      <c r="AS1247" s="53">
        <v>-4.0792780000000001E-2</v>
      </c>
      <c r="AT1247" s="53">
        <v>-4.6573730000000001E-2</v>
      </c>
      <c r="AU1247" s="53">
        <v>-1.5135819999999999E-2</v>
      </c>
      <c r="AV1247" s="53">
        <v>1.872648E-2</v>
      </c>
      <c r="AW1247" s="53">
        <v>-1.61596E-2</v>
      </c>
      <c r="AX1247" s="53">
        <v>2.4019200000000001E-3</v>
      </c>
      <c r="AY1247" s="53">
        <v>1.397374E-2</v>
      </c>
      <c r="AZ1247" s="53">
        <v>1.464589E-2</v>
      </c>
      <c r="BA1247" s="53">
        <v>-4.489949E-2</v>
      </c>
      <c r="BB1247" s="53">
        <v>-1.4140460000000001E-2</v>
      </c>
      <c r="BC1247" s="53">
        <v>-2.5454600000000001E-2</v>
      </c>
      <c r="BD1247" s="53">
        <v>-8.3304799999999995E-3</v>
      </c>
      <c r="BE1247" s="53">
        <v>-7.5568600000000003E-3</v>
      </c>
      <c r="BF1247" s="53">
        <v>-2.1561540000000001E-2</v>
      </c>
      <c r="BG1247" s="53">
        <v>-1.7972400000000001E-3</v>
      </c>
      <c r="BH1247" s="53">
        <v>-6.78125E-3</v>
      </c>
      <c r="BI1247" s="53">
        <v>-2.679053E-2</v>
      </c>
      <c r="BJ1247" s="53">
        <v>-2.1969320000000001E-2</v>
      </c>
      <c r="BK1247" s="53">
        <v>-2.1832499999999999E-3</v>
      </c>
      <c r="BL1247" s="53">
        <v>-2.1406979999999999E-2</v>
      </c>
      <c r="BM1247" s="53">
        <v>-3.069734E-2</v>
      </c>
      <c r="BN1247" s="53">
        <v>-1.8273319999999999E-2</v>
      </c>
      <c r="BO1247" s="53">
        <v>-3.3580799999999998E-3</v>
      </c>
      <c r="BP1247" s="53">
        <v>2.3147350000000001E-2</v>
      </c>
      <c r="BQ1247" s="53">
        <v>-1.556914E-2</v>
      </c>
      <c r="BR1247" s="53">
        <v>-1.7631839999999999E-2</v>
      </c>
      <c r="BS1247" s="53">
        <v>9.5289999999999993E-3</v>
      </c>
      <c r="BT1247" s="53">
        <v>3.2836780000000003E-2</v>
      </c>
      <c r="BU1247" s="53">
        <v>6.9048699999999996E-3</v>
      </c>
      <c r="BV1247" s="53">
        <v>1.954819E-2</v>
      </c>
      <c r="BW1247" s="53">
        <v>3.3812639999999998E-2</v>
      </c>
      <c r="BX1247" s="53">
        <v>3.3456079999999999E-2</v>
      </c>
      <c r="BY1247" s="53">
        <v>-2.005991E-2</v>
      </c>
      <c r="BZ1247" s="53">
        <v>7.2415700000000001E-3</v>
      </c>
      <c r="CA1247" s="53">
        <v>-5.3298900000000003E-3</v>
      </c>
      <c r="CB1247" s="53">
        <v>3.3497000000000002E-3</v>
      </c>
      <c r="CC1247" s="53">
        <v>4.5749000000000001E-4</v>
      </c>
      <c r="CD1247" s="53">
        <v>-1.05308E-2</v>
      </c>
      <c r="CE1247" s="53">
        <v>4.5258E-3</v>
      </c>
      <c r="CF1247" s="53">
        <v>-2.0269099999999998E-3</v>
      </c>
      <c r="CG1247" s="53">
        <v>-1.62624E-2</v>
      </c>
      <c r="CH1247" s="53">
        <v>-1.364812E-2</v>
      </c>
      <c r="CI1247" s="53">
        <v>6.6169200000000001E-3</v>
      </c>
      <c r="CJ1247" s="53">
        <v>-7.8685600000000001E-3</v>
      </c>
      <c r="CK1247" s="53">
        <v>-2.0185740000000001E-2</v>
      </c>
      <c r="CL1247" s="53">
        <v>-9.9602700000000002E-3</v>
      </c>
      <c r="CM1247" s="53">
        <v>3.1747500000000001E-3</v>
      </c>
      <c r="CN1247" s="53">
        <v>2.7458360000000001E-2</v>
      </c>
      <c r="CO1247" s="53">
        <v>1.9006800000000001E-3</v>
      </c>
      <c r="CP1247" s="53">
        <v>2.4132200000000002E-3</v>
      </c>
      <c r="CQ1247" s="53">
        <v>2.6611780000000002E-2</v>
      </c>
      <c r="CR1247" s="53">
        <v>4.2609540000000001E-2</v>
      </c>
      <c r="CS1247" s="53">
        <v>2.287925E-2</v>
      </c>
      <c r="CT1247" s="53">
        <v>3.1423640000000003E-2</v>
      </c>
      <c r="CU1247" s="53">
        <v>4.755301E-2</v>
      </c>
      <c r="CV1247" s="53">
        <v>4.6483969999999999E-2</v>
      </c>
      <c r="CW1247" s="53">
        <v>-2.8560999999999999E-3</v>
      </c>
      <c r="CX1247" s="53">
        <v>2.2050710000000001E-2</v>
      </c>
      <c r="CY1247" s="53">
        <v>8.6084200000000003E-3</v>
      </c>
      <c r="CZ1247" s="53">
        <v>1.1439360000000001E-2</v>
      </c>
      <c r="DA1247" s="53">
        <v>8.4718499999999995E-3</v>
      </c>
      <c r="DB1247" s="53">
        <v>4.9992999999999999E-4</v>
      </c>
      <c r="DC1247" s="53">
        <v>1.084884E-2</v>
      </c>
      <c r="DD1247" s="53">
        <v>2.7274299999999999E-3</v>
      </c>
      <c r="DE1247" s="53">
        <v>-5.7342900000000004E-3</v>
      </c>
      <c r="DF1247" s="53">
        <v>-5.3268999999999999E-3</v>
      </c>
      <c r="DG1247" s="53">
        <v>1.54171E-2</v>
      </c>
      <c r="DH1247" s="53">
        <v>5.6698599999999997E-3</v>
      </c>
      <c r="DI1247" s="53">
        <v>-9.6741399999999995E-3</v>
      </c>
      <c r="DJ1247" s="53">
        <v>-1.6472100000000001E-3</v>
      </c>
      <c r="DK1247" s="53">
        <v>9.7075800000000004E-3</v>
      </c>
      <c r="DL1247" s="53">
        <v>3.1769360000000003E-2</v>
      </c>
      <c r="DM1247" s="53">
        <v>1.9370499999999999E-2</v>
      </c>
      <c r="DN1247" s="53">
        <v>2.2458289999999999E-2</v>
      </c>
      <c r="DO1247" s="53">
        <v>4.369456E-2</v>
      </c>
      <c r="DP1247" s="53">
        <v>5.2382289999999998E-2</v>
      </c>
      <c r="DQ1247" s="53">
        <v>3.8853619999999998E-2</v>
      </c>
      <c r="DR1247" s="53">
        <v>4.32991E-2</v>
      </c>
      <c r="DS1247" s="53">
        <v>6.1293380000000001E-2</v>
      </c>
      <c r="DT1247" s="53">
        <v>5.9511849999999998E-2</v>
      </c>
      <c r="DU1247" s="53">
        <v>1.434772E-2</v>
      </c>
      <c r="DV1247" s="53">
        <v>3.6859839999999998E-2</v>
      </c>
      <c r="DW1247" s="53">
        <v>2.2546730000000001E-2</v>
      </c>
      <c r="DX1247" s="53">
        <v>1.9529020000000001E-2</v>
      </c>
      <c r="DY1247" s="53">
        <v>2.00433E-2</v>
      </c>
      <c r="DZ1247" s="53">
        <v>1.642656E-2</v>
      </c>
      <c r="EA1247" s="53">
        <v>1.9978320000000001E-2</v>
      </c>
      <c r="EB1247" s="53">
        <v>9.5919500000000001E-3</v>
      </c>
      <c r="EC1247" s="53">
        <v>9.4666500000000001E-3</v>
      </c>
      <c r="ED1247" s="53">
        <v>6.6876100000000001E-3</v>
      </c>
      <c r="EE1247" s="53">
        <v>2.8123140000000001E-2</v>
      </c>
      <c r="EF1247" s="53">
        <v>2.5217179999999999E-2</v>
      </c>
      <c r="EG1247" s="53">
        <v>5.5029399999999996E-3</v>
      </c>
      <c r="EH1247" s="53">
        <v>1.035552E-2</v>
      </c>
      <c r="EI1247" s="53">
        <v>1.9139940000000001E-2</v>
      </c>
      <c r="EJ1247" s="53">
        <v>3.7993779999999998E-2</v>
      </c>
      <c r="EK1247" s="53">
        <v>4.4594120000000001E-2</v>
      </c>
      <c r="EL1247" s="53">
        <v>5.1400179999999997E-2</v>
      </c>
      <c r="EM1247" s="53">
        <v>6.8359370000000003E-2</v>
      </c>
      <c r="EN1247" s="53">
        <v>6.6492590000000004E-2</v>
      </c>
      <c r="EO1247" s="53">
        <v>6.1918090000000002E-2</v>
      </c>
      <c r="EP1247" s="53">
        <v>6.0445369999999998E-2</v>
      </c>
      <c r="EQ1247" s="53">
        <v>8.1132289999999996E-2</v>
      </c>
      <c r="ER1247" s="53">
        <v>7.8322039999999996E-2</v>
      </c>
      <c r="ES1247" s="53">
        <v>3.9187279999999998E-2</v>
      </c>
      <c r="ET1247" s="53">
        <v>5.8241870000000001E-2</v>
      </c>
      <c r="EU1247" s="53">
        <v>4.2671439999999998E-2</v>
      </c>
      <c r="EV1247" s="53">
        <v>3.1209199999999999E-2</v>
      </c>
      <c r="EW1247" s="53">
        <v>55.391179999999999</v>
      </c>
      <c r="EX1247" s="53">
        <v>55.11618</v>
      </c>
      <c r="EY1247" s="53">
        <v>54.732349999999997</v>
      </c>
      <c r="EZ1247" s="53">
        <v>54.527940000000001</v>
      </c>
      <c r="FA1247" s="53">
        <v>54.230879999999999</v>
      </c>
      <c r="FB1247" s="53">
        <v>53.95</v>
      </c>
      <c r="FC1247" s="53">
        <v>53.711770000000001</v>
      </c>
      <c r="FD1247" s="53">
        <v>53.964709999999997</v>
      </c>
      <c r="FE1247" s="53">
        <v>55.19265</v>
      </c>
      <c r="FF1247" s="53">
        <v>57.314700000000002</v>
      </c>
      <c r="FG1247" s="53">
        <v>59.87941</v>
      </c>
      <c r="FH1247" s="53">
        <v>62.639710000000001</v>
      </c>
      <c r="FI1247" s="53">
        <v>64.322059999999993</v>
      </c>
      <c r="FJ1247" s="53">
        <v>66.302940000000007</v>
      </c>
      <c r="FK1247" s="53">
        <v>66.223529999999997</v>
      </c>
      <c r="FL1247" s="53">
        <v>65.275000000000006</v>
      </c>
      <c r="FM1247" s="53">
        <v>63.836770000000001</v>
      </c>
      <c r="FN1247" s="53">
        <v>61.986759999999997</v>
      </c>
      <c r="FO1247" s="53">
        <v>59.614699999999999</v>
      </c>
      <c r="FP1247" s="53">
        <v>58.136760000000002</v>
      </c>
      <c r="FQ1247" s="53">
        <v>56.875</v>
      </c>
      <c r="FR1247" s="53">
        <v>56.342649999999999</v>
      </c>
      <c r="FS1247" s="53">
        <v>56.029409999999999</v>
      </c>
      <c r="FT1247" s="53">
        <v>55.757350000000002</v>
      </c>
      <c r="FU1247" s="53">
        <v>34</v>
      </c>
      <c r="FV1247" s="53">
        <v>979.89660000000003</v>
      </c>
      <c r="FW1247" s="53">
        <v>102.64879999999999</v>
      </c>
      <c r="FX1247" s="53">
        <v>1</v>
      </c>
    </row>
    <row r="1248" spans="1:180" x14ac:dyDescent="0.3">
      <c r="A1248" t="s">
        <v>174</v>
      </c>
      <c r="B1248" t="s">
        <v>221</v>
      </c>
      <c r="C1248" t="s">
        <v>0</v>
      </c>
      <c r="D1248" t="s">
        <v>227</v>
      </c>
      <c r="E1248" t="s">
        <v>190</v>
      </c>
      <c r="F1248" t="s">
        <v>231</v>
      </c>
      <c r="G1248" t="s">
        <v>243</v>
      </c>
      <c r="H1248" s="53">
        <v>12</v>
      </c>
      <c r="I1248" s="53">
        <v>0.30985309</v>
      </c>
      <c r="J1248" s="53">
        <v>0.30503664000000003</v>
      </c>
      <c r="K1248" s="53">
        <v>0.29775743999999998</v>
      </c>
      <c r="L1248" s="53">
        <v>0.27710963999999999</v>
      </c>
      <c r="M1248" s="53">
        <v>0.30179867999999999</v>
      </c>
      <c r="N1248" s="53">
        <v>0.31215623999999997</v>
      </c>
      <c r="O1248" s="53">
        <v>0.33183827999999999</v>
      </c>
      <c r="P1248" s="53">
        <v>0.3321828</v>
      </c>
      <c r="Q1248" s="53">
        <v>0.35799804000000002</v>
      </c>
      <c r="R1248" s="53">
        <v>0.40094123999999998</v>
      </c>
      <c r="S1248" s="53">
        <v>0.40243008000000002</v>
      </c>
      <c r="T1248" s="53">
        <v>0.39219756</v>
      </c>
      <c r="U1248" s="53">
        <v>0.40525800000000001</v>
      </c>
      <c r="V1248" s="53">
        <v>0.42504012000000002</v>
      </c>
      <c r="W1248" s="53">
        <v>0.41341860000000002</v>
      </c>
      <c r="X1248" s="53">
        <v>0.42880871999999998</v>
      </c>
      <c r="Y1248" s="53">
        <v>0.41145660000000001</v>
      </c>
      <c r="Z1248" s="53">
        <v>0.40744152</v>
      </c>
      <c r="AA1248" s="53">
        <v>0.39338220000000002</v>
      </c>
      <c r="AB1248" s="53">
        <v>0.37459019999999998</v>
      </c>
      <c r="AC1248" s="53">
        <v>0.36802943999999999</v>
      </c>
      <c r="AD1248" s="53">
        <v>0.38172516000000001</v>
      </c>
      <c r="AE1248" s="53">
        <v>0.34664447999999998</v>
      </c>
      <c r="AF1248" s="53">
        <v>0.30526283999999998</v>
      </c>
      <c r="AG1248" s="53">
        <v>-2.8383999999999999E-4</v>
      </c>
      <c r="AH1248" s="53">
        <v>-2.5075900000000001E-3</v>
      </c>
      <c r="AI1248" s="53">
        <v>-1.173693E-2</v>
      </c>
      <c r="AJ1248" s="53">
        <v>-1.9830460000000001E-2</v>
      </c>
      <c r="AK1248" s="53">
        <v>-1.083372E-2</v>
      </c>
      <c r="AL1248" s="53">
        <v>-2.4695809999999999E-2</v>
      </c>
      <c r="AM1248" s="53">
        <v>-4.2733299999999997E-3</v>
      </c>
      <c r="AN1248" s="53">
        <v>-2.177917E-2</v>
      </c>
      <c r="AO1248" s="53">
        <v>-1.2625859999999999E-2</v>
      </c>
      <c r="AP1248" s="53">
        <v>1.1535739999999999E-2</v>
      </c>
      <c r="AQ1248" s="53">
        <v>2.8226879999999999E-2</v>
      </c>
      <c r="AR1248" s="53">
        <v>1.9335720000000001E-2</v>
      </c>
      <c r="AS1248" s="53">
        <v>2.4735759999999999E-2</v>
      </c>
      <c r="AT1248" s="53">
        <v>1.5828999999999999E-2</v>
      </c>
      <c r="AU1248" s="53">
        <v>1.513986E-2</v>
      </c>
      <c r="AV1248" s="53">
        <v>1.453892E-2</v>
      </c>
      <c r="AW1248" s="53">
        <v>1.5434929999999999E-2</v>
      </c>
      <c r="AX1248" s="53">
        <v>1.2717259999999999E-2</v>
      </c>
      <c r="AY1248" s="53">
        <v>1.5755419999999999E-2</v>
      </c>
      <c r="AZ1248" s="53">
        <v>-1.9404970000000001E-2</v>
      </c>
      <c r="BA1248" s="53">
        <v>-1.5245979999999999E-2</v>
      </c>
      <c r="BB1248" s="53">
        <v>2.817126E-2</v>
      </c>
      <c r="BC1248" s="53">
        <v>1.8028800000000001E-2</v>
      </c>
      <c r="BD1248" s="53">
        <v>-3.4260499999999999E-3</v>
      </c>
      <c r="BE1248" s="53">
        <v>1.6411749999999999E-2</v>
      </c>
      <c r="BF1248" s="53">
        <v>1.6211380000000001E-2</v>
      </c>
      <c r="BG1248" s="53">
        <v>8.5167699999999999E-3</v>
      </c>
      <c r="BH1248" s="53">
        <v>-7.0995299999999997E-3</v>
      </c>
      <c r="BI1248" s="53">
        <v>8.2412900000000001E-3</v>
      </c>
      <c r="BJ1248" s="53">
        <v>-2.9527899999999998E-3</v>
      </c>
      <c r="BK1248" s="53">
        <v>1.0587010000000001E-2</v>
      </c>
      <c r="BL1248" s="53">
        <v>-7.5237000000000004E-3</v>
      </c>
      <c r="BM1248" s="53">
        <v>2.3887499999999998E-3</v>
      </c>
      <c r="BN1248" s="53">
        <v>3.1092370000000001E-2</v>
      </c>
      <c r="BO1248" s="53">
        <v>4.1497079999999999E-2</v>
      </c>
      <c r="BP1248" s="53">
        <v>3.1351480000000001E-2</v>
      </c>
      <c r="BQ1248" s="53">
        <v>4.184736E-2</v>
      </c>
      <c r="BR1248" s="53">
        <v>4.7698820000000003E-2</v>
      </c>
      <c r="BS1248" s="53">
        <v>3.9149299999999998E-2</v>
      </c>
      <c r="BT1248" s="53">
        <v>4.6004980000000001E-2</v>
      </c>
      <c r="BU1248" s="53">
        <v>3.6800510000000002E-2</v>
      </c>
      <c r="BV1248" s="53">
        <v>3.5360280000000001E-2</v>
      </c>
      <c r="BW1248" s="53">
        <v>3.087871E-2</v>
      </c>
      <c r="BX1248" s="53">
        <v>5.2267099999999999E-3</v>
      </c>
      <c r="BY1248" s="53">
        <v>9.01595E-3</v>
      </c>
      <c r="BZ1248" s="53">
        <v>4.422102E-2</v>
      </c>
      <c r="CA1248" s="53">
        <v>3.4966459999999998E-2</v>
      </c>
      <c r="CB1248" s="53">
        <v>8.00002E-3</v>
      </c>
      <c r="CC1248" s="53">
        <v>2.7975090000000001E-2</v>
      </c>
      <c r="CD1248" s="53">
        <v>2.9176069999999998E-2</v>
      </c>
      <c r="CE1248" s="53">
        <v>2.2544419999999999E-2</v>
      </c>
      <c r="CF1248" s="53">
        <v>1.71787E-3</v>
      </c>
      <c r="CG1248" s="53">
        <v>2.1452570000000001E-2</v>
      </c>
      <c r="CH1248" s="53">
        <v>1.210634E-2</v>
      </c>
      <c r="CI1248" s="53">
        <v>2.0879229999999999E-2</v>
      </c>
      <c r="CJ1248" s="53">
        <v>2.3495899999999999E-3</v>
      </c>
      <c r="CK1248" s="53">
        <v>1.278781E-2</v>
      </c>
      <c r="CL1248" s="53">
        <v>4.4637240000000002E-2</v>
      </c>
      <c r="CM1248" s="53">
        <v>5.0687980000000001E-2</v>
      </c>
      <c r="CN1248" s="53">
        <v>3.9673550000000002E-2</v>
      </c>
      <c r="CO1248" s="53">
        <v>5.3698799999999998E-2</v>
      </c>
      <c r="CP1248" s="53">
        <v>6.9771780000000005E-2</v>
      </c>
      <c r="CQ1248" s="53">
        <v>5.5778170000000002E-2</v>
      </c>
      <c r="CR1248" s="53">
        <v>6.7798269999999994E-2</v>
      </c>
      <c r="CS1248" s="53">
        <v>5.1598239999999997E-2</v>
      </c>
      <c r="CT1248" s="53">
        <v>5.104276E-2</v>
      </c>
      <c r="CU1248" s="53">
        <v>4.1353059999999997E-2</v>
      </c>
      <c r="CV1248" s="53">
        <v>2.2286540000000001E-2</v>
      </c>
      <c r="CW1248" s="53">
        <v>2.5819689999999999E-2</v>
      </c>
      <c r="CX1248" s="53">
        <v>5.5337030000000002E-2</v>
      </c>
      <c r="CY1248" s="53">
        <v>4.669744E-2</v>
      </c>
      <c r="CZ1248" s="53">
        <v>1.5913679999999999E-2</v>
      </c>
      <c r="DA1248" s="53">
        <v>3.9538400000000001E-2</v>
      </c>
      <c r="DB1248" s="53">
        <v>4.2140759999999999E-2</v>
      </c>
      <c r="DC1248" s="53">
        <v>3.657208E-2</v>
      </c>
      <c r="DD1248" s="53">
        <v>1.0535259999999999E-2</v>
      </c>
      <c r="DE1248" s="53">
        <v>3.4663859999999998E-2</v>
      </c>
      <c r="DF1248" s="53">
        <v>2.716549E-2</v>
      </c>
      <c r="DG1248" s="53">
        <v>3.117145E-2</v>
      </c>
      <c r="DH1248" s="53">
        <v>1.222289E-2</v>
      </c>
      <c r="DI1248" s="53">
        <v>2.318688E-2</v>
      </c>
      <c r="DJ1248" s="53">
        <v>5.81821E-2</v>
      </c>
      <c r="DK1248" s="53">
        <v>5.9878859999999999E-2</v>
      </c>
      <c r="DL1248" s="53">
        <v>4.7995629999999997E-2</v>
      </c>
      <c r="DM1248" s="53">
        <v>6.5550250000000004E-2</v>
      </c>
      <c r="DN1248" s="53">
        <v>9.1844720000000005E-2</v>
      </c>
      <c r="DO1248" s="53">
        <v>7.2407040000000006E-2</v>
      </c>
      <c r="DP1248" s="53">
        <v>8.9591560000000001E-2</v>
      </c>
      <c r="DQ1248" s="53">
        <v>6.6395979999999993E-2</v>
      </c>
      <c r="DR1248" s="53">
        <v>6.6725240000000005E-2</v>
      </c>
      <c r="DS1248" s="53">
        <v>5.1827400000000003E-2</v>
      </c>
      <c r="DT1248" s="53">
        <v>3.9346369999999999E-2</v>
      </c>
      <c r="DU1248" s="53">
        <v>4.2623439999999999E-2</v>
      </c>
      <c r="DV1248" s="53">
        <v>6.645305E-2</v>
      </c>
      <c r="DW1248" s="53">
        <v>5.842841E-2</v>
      </c>
      <c r="DX1248" s="53">
        <v>2.3827330000000001E-2</v>
      </c>
      <c r="DY1248" s="53">
        <v>5.6233999999999999E-2</v>
      </c>
      <c r="DZ1248" s="53">
        <v>6.0859730000000001E-2</v>
      </c>
      <c r="EA1248" s="53">
        <v>5.6825779999999999E-2</v>
      </c>
      <c r="EB1248" s="53">
        <v>2.3266189999999999E-2</v>
      </c>
      <c r="EC1248" s="53">
        <v>5.3738870000000001E-2</v>
      </c>
      <c r="ED1248" s="53">
        <v>4.8908500000000001E-2</v>
      </c>
      <c r="EE1248" s="53">
        <v>4.6031799999999998E-2</v>
      </c>
      <c r="EF1248" s="53">
        <v>2.6478359999999999E-2</v>
      </c>
      <c r="EG1248" s="53">
        <v>3.8201480000000003E-2</v>
      </c>
      <c r="EH1248" s="53">
        <v>7.7738740000000001E-2</v>
      </c>
      <c r="EI1248" s="53">
        <v>7.3149060000000002E-2</v>
      </c>
      <c r="EJ1248" s="53">
        <v>6.0011380000000003E-2</v>
      </c>
      <c r="EK1248" s="53">
        <v>8.266184E-2</v>
      </c>
      <c r="EL1248" s="53">
        <v>0.12371459999999999</v>
      </c>
      <c r="EM1248" s="53">
        <v>9.6416479999999999E-2</v>
      </c>
      <c r="EN1248" s="53">
        <v>0.12105755999999999</v>
      </c>
      <c r="EO1248" s="53">
        <v>8.7761539999999999E-2</v>
      </c>
      <c r="EP1248" s="53">
        <v>8.9368249999999996E-2</v>
      </c>
      <c r="EQ1248" s="53">
        <v>6.6950700000000002E-2</v>
      </c>
      <c r="ER1248" s="53">
        <v>6.3978060000000003E-2</v>
      </c>
      <c r="ES1248" s="53">
        <v>6.6885360000000005E-2</v>
      </c>
      <c r="ET1248" s="53">
        <v>8.2502809999999996E-2</v>
      </c>
      <c r="EU1248" s="53">
        <v>7.5366069999999993E-2</v>
      </c>
      <c r="EV1248" s="53">
        <v>3.5253409999999999E-2</v>
      </c>
      <c r="EW1248" s="53">
        <v>53.452379999999998</v>
      </c>
      <c r="EX1248" s="53">
        <v>53.022410000000001</v>
      </c>
      <c r="EY1248" s="53">
        <v>52.603639999999999</v>
      </c>
      <c r="EZ1248" s="53">
        <v>52.130249999999997</v>
      </c>
      <c r="FA1248" s="53">
        <v>52.009799999999998</v>
      </c>
      <c r="FB1248" s="53">
        <v>51.614150000000002</v>
      </c>
      <c r="FC1248" s="53">
        <v>51.425069999999998</v>
      </c>
      <c r="FD1248" s="53">
        <v>51.767510000000001</v>
      </c>
      <c r="FE1248" s="53">
        <v>53.563720000000004</v>
      </c>
      <c r="FF1248" s="53">
        <v>56.273110000000003</v>
      </c>
      <c r="FG1248" s="53">
        <v>59.425069999999998</v>
      </c>
      <c r="FH1248" s="53">
        <v>62.495100000000001</v>
      </c>
      <c r="FI1248" s="53">
        <v>64.14846</v>
      </c>
      <c r="FJ1248" s="53">
        <v>64.286420000000007</v>
      </c>
      <c r="FK1248" s="53">
        <v>64.474090000000004</v>
      </c>
      <c r="FL1248" s="53">
        <v>64.455879999999993</v>
      </c>
      <c r="FM1248" s="53">
        <v>63.999299999999998</v>
      </c>
      <c r="FN1248" s="53">
        <v>62.68347</v>
      </c>
      <c r="FO1248" s="53">
        <v>60.880249999999997</v>
      </c>
      <c r="FP1248" s="53">
        <v>58.628149999999998</v>
      </c>
      <c r="FQ1248" s="53">
        <v>56.917369999999998</v>
      </c>
      <c r="FR1248" s="53">
        <v>55.577730000000003</v>
      </c>
      <c r="FS1248" s="53">
        <v>54.715690000000002</v>
      </c>
      <c r="FT1248" s="53">
        <v>53.883049999999997</v>
      </c>
      <c r="FU1248" s="53">
        <v>34</v>
      </c>
      <c r="FV1248" s="53">
        <v>967.88040000000001</v>
      </c>
      <c r="FW1248" s="53">
        <v>102.04640000000001</v>
      </c>
      <c r="FX1248" s="53">
        <v>1</v>
      </c>
    </row>
    <row r="1249" spans="1:180" x14ac:dyDescent="0.3">
      <c r="A1249" t="s">
        <v>174</v>
      </c>
      <c r="B1249" t="s">
        <v>221</v>
      </c>
      <c r="C1249" t="s">
        <v>0</v>
      </c>
      <c r="D1249" t="s">
        <v>248</v>
      </c>
      <c r="E1249" t="s">
        <v>187</v>
      </c>
      <c r="F1249" t="s">
        <v>231</v>
      </c>
      <c r="G1249" t="s">
        <v>243</v>
      </c>
      <c r="H1249" s="53">
        <v>12</v>
      </c>
      <c r="I1249" s="53">
        <v>0.34565100999999998</v>
      </c>
      <c r="J1249" s="53">
        <v>0.33967787999999999</v>
      </c>
      <c r="K1249" s="53">
        <v>0.32379059999999998</v>
      </c>
      <c r="L1249" s="53">
        <v>0.31881984000000002</v>
      </c>
      <c r="M1249" s="53">
        <v>0.32107883999999998</v>
      </c>
      <c r="N1249" s="53">
        <v>0.33668112</v>
      </c>
      <c r="O1249" s="53">
        <v>0.33560351999999999</v>
      </c>
      <c r="P1249" s="53">
        <v>0.36736152</v>
      </c>
      <c r="Q1249" s="53">
        <v>0.37709352000000002</v>
      </c>
      <c r="R1249" s="53">
        <v>0.39302915999999999</v>
      </c>
      <c r="S1249" s="53">
        <v>0.40600451999999998</v>
      </c>
      <c r="T1249" s="53">
        <v>0.40860155999999997</v>
      </c>
      <c r="U1249" s="53">
        <v>0.40276571999999999</v>
      </c>
      <c r="V1249" s="53">
        <v>0.41820864000000002</v>
      </c>
      <c r="W1249" s="53">
        <v>0.41524632</v>
      </c>
      <c r="X1249" s="53">
        <v>0.41788824000000002</v>
      </c>
      <c r="Y1249" s="53">
        <v>0.40864284000000001</v>
      </c>
      <c r="Z1249" s="53">
        <v>0.41396808000000002</v>
      </c>
      <c r="AA1249" s="53">
        <v>0.41399604000000001</v>
      </c>
      <c r="AB1249" s="53">
        <v>0.43056383999999998</v>
      </c>
      <c r="AC1249" s="53">
        <v>0.43663079999999999</v>
      </c>
      <c r="AD1249" s="53">
        <v>0.41617547999999999</v>
      </c>
      <c r="AE1249" s="53">
        <v>0.38303231999999998</v>
      </c>
      <c r="AF1249" s="53">
        <v>0.36754608</v>
      </c>
      <c r="AG1249" s="53">
        <v>7.0397200000000002E-3</v>
      </c>
      <c r="AH1249" s="53">
        <v>3.3494499999999999E-3</v>
      </c>
      <c r="AI1249" s="53">
        <v>2.4944300000000002E-3</v>
      </c>
      <c r="AJ1249" s="53">
        <v>-1.7798040000000001E-2</v>
      </c>
      <c r="AK1249" s="53">
        <v>-1.61747E-2</v>
      </c>
      <c r="AL1249" s="53">
        <v>-1.283665E-2</v>
      </c>
      <c r="AM1249" s="53">
        <v>-1.995632E-2</v>
      </c>
      <c r="AN1249" s="53">
        <v>1.501722E-2</v>
      </c>
      <c r="AO1249" s="53">
        <v>-3.5278599999999999E-3</v>
      </c>
      <c r="AP1249" s="53">
        <v>-2.2193629999999999E-2</v>
      </c>
      <c r="AQ1249" s="53">
        <v>-8.0876799999999999E-3</v>
      </c>
      <c r="AR1249" s="53">
        <v>2.3960260000000001E-2</v>
      </c>
      <c r="AS1249" s="53">
        <v>3.159994E-2</v>
      </c>
      <c r="AT1249" s="53">
        <v>3.6745840000000002E-2</v>
      </c>
      <c r="AU1249" s="53">
        <v>3.6821149999999997E-2</v>
      </c>
      <c r="AV1249" s="53">
        <v>4.1817769999999997E-2</v>
      </c>
      <c r="AW1249" s="53">
        <v>4.3648729999999997E-2</v>
      </c>
      <c r="AX1249" s="53">
        <v>4.1499229999999998E-2</v>
      </c>
      <c r="AY1249" s="53">
        <v>3.7024960000000003E-2</v>
      </c>
      <c r="AZ1249" s="53">
        <v>4.835474E-2</v>
      </c>
      <c r="BA1249" s="53">
        <v>4.0141280000000001E-2</v>
      </c>
      <c r="BB1249" s="53">
        <v>2.79977E-2</v>
      </c>
      <c r="BC1249" s="53">
        <v>2.3096950000000002E-2</v>
      </c>
      <c r="BD1249" s="53">
        <v>1.2556670000000001E-2</v>
      </c>
      <c r="BE1249" s="53">
        <v>3.6064100000000002E-2</v>
      </c>
      <c r="BF1249" s="53">
        <v>3.6589280000000002E-2</v>
      </c>
      <c r="BG1249" s="53">
        <v>2.862901E-2</v>
      </c>
      <c r="BH1249" s="53">
        <v>1.8467859999999999E-2</v>
      </c>
      <c r="BI1249" s="53">
        <v>1.8841190000000001E-2</v>
      </c>
      <c r="BJ1249" s="53">
        <v>2.595397E-2</v>
      </c>
      <c r="BK1249" s="53">
        <v>2.108604E-2</v>
      </c>
      <c r="BL1249" s="53">
        <v>4.464862E-2</v>
      </c>
      <c r="BM1249" s="53">
        <v>3.018444E-2</v>
      </c>
      <c r="BN1249" s="53">
        <v>2.6559409999999999E-2</v>
      </c>
      <c r="BO1249" s="53">
        <v>3.77066E-2</v>
      </c>
      <c r="BP1249" s="53">
        <v>5.1123340000000003E-2</v>
      </c>
      <c r="BQ1249" s="53">
        <v>5.0056400000000001E-2</v>
      </c>
      <c r="BR1249" s="53">
        <v>6.0357559999999998E-2</v>
      </c>
      <c r="BS1249" s="53">
        <v>5.6141919999999998E-2</v>
      </c>
      <c r="BT1249" s="53">
        <v>5.9501329999999998E-2</v>
      </c>
      <c r="BU1249" s="53">
        <v>5.8819879999999998E-2</v>
      </c>
      <c r="BV1249" s="53">
        <v>6.1615450000000002E-2</v>
      </c>
      <c r="BW1249" s="53">
        <v>5.9389749999999998E-2</v>
      </c>
      <c r="BX1249" s="53">
        <v>7.2131890000000004E-2</v>
      </c>
      <c r="BY1249" s="53">
        <v>7.2778969999999998E-2</v>
      </c>
      <c r="BZ1249" s="53">
        <v>6.1139989999999998E-2</v>
      </c>
      <c r="CA1249" s="53">
        <v>5.2281649999999999E-2</v>
      </c>
      <c r="CB1249" s="53">
        <v>4.5621229999999999E-2</v>
      </c>
      <c r="CC1249" s="53">
        <v>5.6166290000000001E-2</v>
      </c>
      <c r="CD1249" s="53">
        <v>5.96111E-2</v>
      </c>
      <c r="CE1249" s="53">
        <v>4.6729739999999999E-2</v>
      </c>
      <c r="CF1249" s="53">
        <v>4.3585499999999999E-2</v>
      </c>
      <c r="CG1249" s="53">
        <v>4.3093090000000001E-2</v>
      </c>
      <c r="CH1249" s="53">
        <v>5.2820230000000003E-2</v>
      </c>
      <c r="CI1249" s="53">
        <v>4.9511840000000001E-2</v>
      </c>
      <c r="CJ1249" s="53">
        <v>6.5171220000000002E-2</v>
      </c>
      <c r="CK1249" s="53">
        <v>5.3533480000000001E-2</v>
      </c>
      <c r="CL1249" s="53">
        <v>6.0325610000000002E-2</v>
      </c>
      <c r="CM1249" s="53">
        <v>6.9423600000000002E-2</v>
      </c>
      <c r="CN1249" s="53">
        <v>6.9936399999999996E-2</v>
      </c>
      <c r="CO1249" s="53">
        <v>6.2839300000000001E-2</v>
      </c>
      <c r="CP1249" s="53">
        <v>7.6710959999999995E-2</v>
      </c>
      <c r="CQ1249" s="53">
        <v>6.9523429999999997E-2</v>
      </c>
      <c r="CR1249" s="53">
        <v>7.1748909999999999E-2</v>
      </c>
      <c r="CS1249" s="53">
        <v>6.9327379999999994E-2</v>
      </c>
      <c r="CT1249" s="53">
        <v>7.5547900000000001E-2</v>
      </c>
      <c r="CU1249" s="53">
        <v>7.4879539999999994E-2</v>
      </c>
      <c r="CV1249" s="53">
        <v>8.8599860000000003E-2</v>
      </c>
      <c r="CW1249" s="53">
        <v>9.538373E-2</v>
      </c>
      <c r="CX1249" s="53">
        <v>8.4094240000000001E-2</v>
      </c>
      <c r="CY1249" s="53">
        <v>7.2494879999999998E-2</v>
      </c>
      <c r="CZ1249" s="53">
        <v>6.8521659999999998E-2</v>
      </c>
      <c r="DA1249" s="53">
        <v>7.6268489999999994E-2</v>
      </c>
      <c r="DB1249" s="53">
        <v>8.2632910000000004E-2</v>
      </c>
      <c r="DC1249" s="53">
        <v>6.4830470000000001E-2</v>
      </c>
      <c r="DD1249" s="53">
        <v>6.8703159999999999E-2</v>
      </c>
      <c r="DE1249" s="53">
        <v>6.7345000000000002E-2</v>
      </c>
      <c r="DF1249" s="53">
        <v>7.9686499999999993E-2</v>
      </c>
      <c r="DG1249" s="53">
        <v>7.7937649999999997E-2</v>
      </c>
      <c r="DH1249" s="53">
        <v>8.5693820000000004E-2</v>
      </c>
      <c r="DI1249" s="53">
        <v>7.6882519999999996E-2</v>
      </c>
      <c r="DJ1249" s="53">
        <v>9.4091820000000007E-2</v>
      </c>
      <c r="DK1249" s="53">
        <v>0.10114057999999999</v>
      </c>
      <c r="DL1249" s="53">
        <v>8.8749460000000002E-2</v>
      </c>
      <c r="DM1249" s="53">
        <v>7.5622190000000006E-2</v>
      </c>
      <c r="DN1249" s="53">
        <v>9.3064359999999999E-2</v>
      </c>
      <c r="DO1249" s="53">
        <v>8.2904939999999996E-2</v>
      </c>
      <c r="DP1249" s="53">
        <v>8.3996500000000002E-2</v>
      </c>
      <c r="DQ1249" s="53">
        <v>7.9834870000000002E-2</v>
      </c>
      <c r="DR1249" s="53">
        <v>8.9480329999999997E-2</v>
      </c>
      <c r="DS1249" s="53">
        <v>9.0369320000000003E-2</v>
      </c>
      <c r="DT1249" s="53">
        <v>0.10506784</v>
      </c>
      <c r="DU1249" s="53">
        <v>0.1179885</v>
      </c>
      <c r="DV1249" s="53">
        <v>0.10704847000000001</v>
      </c>
      <c r="DW1249" s="53">
        <v>9.2708109999999996E-2</v>
      </c>
      <c r="DX1249" s="53">
        <v>9.1422069999999994E-2</v>
      </c>
      <c r="DY1249" s="53">
        <v>0.10529284999999999</v>
      </c>
      <c r="DZ1249" s="53">
        <v>0.11587276000000001</v>
      </c>
      <c r="EA1249" s="53">
        <v>9.0965050000000006E-2</v>
      </c>
      <c r="EB1249" s="53">
        <v>0.10496904</v>
      </c>
      <c r="EC1249" s="53">
        <v>0.1023609</v>
      </c>
      <c r="ED1249" s="53">
        <v>0.11847713</v>
      </c>
      <c r="EE1249" s="53">
        <v>0.11898001</v>
      </c>
      <c r="EF1249" s="53">
        <v>0.11532522000000001</v>
      </c>
      <c r="EG1249" s="53">
        <v>0.11059482</v>
      </c>
      <c r="EH1249" s="53">
        <v>0.14284488000000001</v>
      </c>
      <c r="EI1249" s="53">
        <v>0.14693484000000001</v>
      </c>
      <c r="EJ1249" s="53">
        <v>0.11591253999999999</v>
      </c>
      <c r="EK1249" s="53">
        <v>9.4078659999999995E-2</v>
      </c>
      <c r="EL1249" s="53">
        <v>0.11667608</v>
      </c>
      <c r="EM1249" s="53">
        <v>0.10222571</v>
      </c>
      <c r="EN1249" s="53">
        <v>0.10168006</v>
      </c>
      <c r="EO1249" s="53">
        <v>9.500604E-2</v>
      </c>
      <c r="EP1249" s="53">
        <v>0.10959655</v>
      </c>
      <c r="EQ1249" s="53">
        <v>0.11273411999999999</v>
      </c>
      <c r="ER1249" s="53">
        <v>0.12884496000000001</v>
      </c>
      <c r="ES1249" s="53">
        <v>0.15062616000000001</v>
      </c>
      <c r="ET1249" s="53">
        <v>0.14019071999999999</v>
      </c>
      <c r="EU1249" s="53">
        <v>0.12189276</v>
      </c>
      <c r="EV1249" s="53">
        <v>0.12448668</v>
      </c>
      <c r="EW1249" s="53">
        <v>56.099269999999997</v>
      </c>
      <c r="EX1249" s="53">
        <v>55.681980000000003</v>
      </c>
      <c r="EY1249" s="53">
        <v>55.086399999999998</v>
      </c>
      <c r="EZ1249" s="53">
        <v>54.740810000000003</v>
      </c>
      <c r="FA1249" s="53">
        <v>54.088230000000003</v>
      </c>
      <c r="FB1249" s="53">
        <v>53.705880000000001</v>
      </c>
      <c r="FC1249" s="53">
        <v>53.709560000000003</v>
      </c>
      <c r="FD1249" s="53">
        <v>55.15625</v>
      </c>
      <c r="FE1249" s="53">
        <v>57.768380000000001</v>
      </c>
      <c r="FF1249" s="53">
        <v>60.582720000000002</v>
      </c>
      <c r="FG1249" s="53">
        <v>62.917279999999998</v>
      </c>
      <c r="FH1249" s="53">
        <v>64.463229999999996</v>
      </c>
      <c r="FI1249" s="53">
        <v>64.211399999999998</v>
      </c>
      <c r="FJ1249" s="53">
        <v>64.851100000000002</v>
      </c>
      <c r="FK1249" s="53">
        <v>66.476100000000002</v>
      </c>
      <c r="FL1249" s="53">
        <v>66.680149999999998</v>
      </c>
      <c r="FM1249" s="53">
        <v>66.056979999999996</v>
      </c>
      <c r="FN1249" s="53">
        <v>65.012870000000007</v>
      </c>
      <c r="FO1249" s="53">
        <v>63.647060000000003</v>
      </c>
      <c r="FP1249" s="53">
        <v>61.483460000000001</v>
      </c>
      <c r="FQ1249" s="53">
        <v>59.525730000000003</v>
      </c>
      <c r="FR1249" s="53">
        <v>58.079039999999999</v>
      </c>
      <c r="FS1249" s="53">
        <v>57.503680000000003</v>
      </c>
      <c r="FT1249" s="53">
        <v>56.996319999999997</v>
      </c>
      <c r="FU1249" s="53">
        <v>34</v>
      </c>
      <c r="FV1249" s="53">
        <v>985.56079999999997</v>
      </c>
      <c r="FW1249" s="53">
        <v>105.1528</v>
      </c>
      <c r="FX1249" s="53">
        <v>1</v>
      </c>
    </row>
    <row r="1250" spans="1:180" x14ac:dyDescent="0.3">
      <c r="A1250" t="s">
        <v>174</v>
      </c>
      <c r="B1250" t="s">
        <v>221</v>
      </c>
      <c r="C1250" t="s">
        <v>0</v>
      </c>
      <c r="D1250" t="s">
        <v>227</v>
      </c>
      <c r="E1250" t="s">
        <v>188</v>
      </c>
      <c r="F1250" t="s">
        <v>232</v>
      </c>
      <c r="G1250" t="s">
        <v>243</v>
      </c>
      <c r="H1250" s="53">
        <v>34</v>
      </c>
      <c r="I1250" s="53">
        <v>1.6840672999999999</v>
      </c>
      <c r="J1250" s="53">
        <v>1.4980154999999999</v>
      </c>
      <c r="K1250" s="53">
        <v>1.442212</v>
      </c>
      <c r="L1250" s="53">
        <v>1.4761845</v>
      </c>
      <c r="M1250" s="53">
        <v>1.5937021</v>
      </c>
      <c r="N1250" s="53">
        <v>1.5941909999999999</v>
      </c>
      <c r="O1250" s="53">
        <v>1.9241661000000001</v>
      </c>
      <c r="P1250" s="53">
        <v>1.9566633</v>
      </c>
      <c r="Q1250" s="53">
        <v>2.0632107999999998</v>
      </c>
      <c r="R1250" s="53">
        <v>2.1264357999999999</v>
      </c>
      <c r="S1250" s="53">
        <v>2.1765348000000002</v>
      </c>
      <c r="T1250" s="53">
        <v>2.1811094999999998</v>
      </c>
      <c r="U1250" s="53">
        <v>2.2033323</v>
      </c>
      <c r="V1250" s="53">
        <v>2.2438215000000001</v>
      </c>
      <c r="W1250" s="53">
        <v>2.2501489000000001</v>
      </c>
      <c r="X1250" s="53">
        <v>2.2554645</v>
      </c>
      <c r="Y1250" s="53">
        <v>2.2337254999999998</v>
      </c>
      <c r="Z1250" s="53">
        <v>2.2224735999999998</v>
      </c>
      <c r="AA1250" s="53">
        <v>2.2605886000000002</v>
      </c>
      <c r="AB1250" s="53">
        <v>2.2513964</v>
      </c>
      <c r="AC1250" s="53">
        <v>2.0346728999999999</v>
      </c>
      <c r="AD1250" s="53">
        <v>1.8604004000000001</v>
      </c>
      <c r="AE1250" s="53">
        <v>1.8191856</v>
      </c>
      <c r="AF1250" s="53">
        <v>1.8189588999999999</v>
      </c>
      <c r="AG1250" s="53">
        <v>-5.4610600000000002E-2</v>
      </c>
      <c r="AH1250" s="53">
        <v>-0.23813682</v>
      </c>
      <c r="AI1250" s="53">
        <v>-0.26598593999999998</v>
      </c>
      <c r="AJ1250" s="53">
        <v>-0.23744593999999999</v>
      </c>
      <c r="AK1250" s="53">
        <v>-0.18790388999999999</v>
      </c>
      <c r="AL1250" s="53">
        <v>2.9287690000000002E-2</v>
      </c>
      <c r="AM1250" s="53">
        <v>0.15138792000000001</v>
      </c>
      <c r="AN1250" s="53">
        <v>9.84149E-2</v>
      </c>
      <c r="AO1250" s="53">
        <v>0.10598881</v>
      </c>
      <c r="AP1250" s="53">
        <v>9.3879240000000003E-2</v>
      </c>
      <c r="AQ1250" s="53">
        <v>3.2003620000000003E-2</v>
      </c>
      <c r="AR1250" s="53">
        <v>-2.795512E-2</v>
      </c>
      <c r="AS1250" s="53">
        <v>-4.7191049999999998E-2</v>
      </c>
      <c r="AT1250" s="53">
        <v>-5.2307670000000001E-2</v>
      </c>
      <c r="AU1250" s="53">
        <v>-9.531183E-2</v>
      </c>
      <c r="AV1250" s="53">
        <v>-0.10802834</v>
      </c>
      <c r="AW1250" s="53">
        <v>-0.11575004</v>
      </c>
      <c r="AX1250" s="53">
        <v>-0.10610621000000001</v>
      </c>
      <c r="AY1250" s="53">
        <v>-5.4591180000000003E-2</v>
      </c>
      <c r="AZ1250" s="53">
        <v>-8.2656919999999995E-2</v>
      </c>
      <c r="BA1250" s="53">
        <v>-0.244195</v>
      </c>
      <c r="BB1250" s="53">
        <v>-0.21677982000000001</v>
      </c>
      <c r="BC1250" s="53">
        <v>-2.24777E-2</v>
      </c>
      <c r="BD1250" s="53">
        <v>-4.898723E-2</v>
      </c>
      <c r="BE1250" s="53">
        <v>0.15484756</v>
      </c>
      <c r="BF1250" s="53">
        <v>6.3325200000000003E-3</v>
      </c>
      <c r="BG1250" s="53">
        <v>-1.5342629999999999E-2</v>
      </c>
      <c r="BH1250" s="53">
        <v>1.6110659999999999E-2</v>
      </c>
      <c r="BI1250" s="53">
        <v>7.0868920000000002E-2</v>
      </c>
      <c r="BJ1250" s="53">
        <v>0.12115621</v>
      </c>
      <c r="BK1250" s="53">
        <v>0.35042065999999999</v>
      </c>
      <c r="BL1250" s="53">
        <v>0.30737590999999997</v>
      </c>
      <c r="BM1250" s="53">
        <v>0.33343297</v>
      </c>
      <c r="BN1250" s="53">
        <v>0.33294738000000001</v>
      </c>
      <c r="BO1250" s="53">
        <v>0.30299899000000002</v>
      </c>
      <c r="BP1250" s="53">
        <v>0.25042006</v>
      </c>
      <c r="BQ1250" s="53">
        <v>0.23189693</v>
      </c>
      <c r="BR1250" s="53">
        <v>0.23569728000000001</v>
      </c>
      <c r="BS1250" s="53">
        <v>0.20583746</v>
      </c>
      <c r="BT1250" s="53">
        <v>0.1998181</v>
      </c>
      <c r="BU1250" s="53">
        <v>0.19295381</v>
      </c>
      <c r="BV1250" s="53">
        <v>0.20559355000000001</v>
      </c>
      <c r="BW1250" s="53">
        <v>0.26249006000000003</v>
      </c>
      <c r="BX1250" s="53">
        <v>0.21377129</v>
      </c>
      <c r="BY1250" s="53">
        <v>-6.2383100000000004E-3</v>
      </c>
      <c r="BZ1250" s="53">
        <v>-5.2133289999999999E-2</v>
      </c>
      <c r="CA1250" s="53">
        <v>9.2834760000000002E-2</v>
      </c>
      <c r="CB1250" s="53">
        <v>0.16914017000000001</v>
      </c>
      <c r="CC1250" s="53">
        <v>0.29991767000000003</v>
      </c>
      <c r="CD1250" s="53">
        <v>0.17565123999999999</v>
      </c>
      <c r="CE1250" s="53">
        <v>0.15825217999999999</v>
      </c>
      <c r="CF1250" s="53">
        <v>0.19172317999999999</v>
      </c>
      <c r="CG1250" s="53">
        <v>0.25009417</v>
      </c>
      <c r="CH1250" s="53">
        <v>0.18478405000000001</v>
      </c>
      <c r="CI1250" s="53">
        <v>0.48826992000000002</v>
      </c>
      <c r="CJ1250" s="53">
        <v>0.45210173999999997</v>
      </c>
      <c r="CK1250" s="53">
        <v>0.49096000000000001</v>
      </c>
      <c r="CL1250" s="53">
        <v>0.49852533999999998</v>
      </c>
      <c r="CM1250" s="53">
        <v>0.49068970000000001</v>
      </c>
      <c r="CN1250" s="53">
        <v>0.44322196000000003</v>
      </c>
      <c r="CO1250" s="53">
        <v>0.42519244</v>
      </c>
      <c r="CP1250" s="53">
        <v>0.43516872000000001</v>
      </c>
      <c r="CQ1250" s="53">
        <v>0.41441240000000001</v>
      </c>
      <c r="CR1250" s="53">
        <v>0.41303166000000002</v>
      </c>
      <c r="CS1250" s="53">
        <v>0.40676104000000002</v>
      </c>
      <c r="CT1250" s="53">
        <v>0.42147590000000001</v>
      </c>
      <c r="CU1250" s="53">
        <v>0.48209960000000002</v>
      </c>
      <c r="CV1250" s="53">
        <v>0.41907652000000001</v>
      </c>
      <c r="CW1250" s="53">
        <v>0.15856977999999999</v>
      </c>
      <c r="CX1250" s="53">
        <v>6.1900400000000001E-2</v>
      </c>
      <c r="CY1250" s="53">
        <v>0.17269983999999999</v>
      </c>
      <c r="CZ1250" s="53">
        <v>0.32021454999999999</v>
      </c>
      <c r="DA1250" s="53">
        <v>0.44498791999999998</v>
      </c>
      <c r="DB1250" s="53">
        <v>0.34496978</v>
      </c>
      <c r="DC1250" s="53">
        <v>0.33184697000000002</v>
      </c>
      <c r="DD1250" s="53">
        <v>0.36733566000000001</v>
      </c>
      <c r="DE1250" s="53">
        <v>0.42931935999999998</v>
      </c>
      <c r="DF1250" s="53">
        <v>0.24841192000000001</v>
      </c>
      <c r="DG1250" s="53">
        <v>0.62611952000000004</v>
      </c>
      <c r="DH1250" s="53">
        <v>0.59682749999999996</v>
      </c>
      <c r="DI1250" s="53">
        <v>0.64848709999999998</v>
      </c>
      <c r="DJ1250" s="53">
        <v>0.66410296000000002</v>
      </c>
      <c r="DK1250" s="53">
        <v>0.67838023999999997</v>
      </c>
      <c r="DL1250" s="53">
        <v>0.63602371999999996</v>
      </c>
      <c r="DM1250" s="53">
        <v>0.61848787999999999</v>
      </c>
      <c r="DN1250" s="53">
        <v>0.63463992000000002</v>
      </c>
      <c r="DO1250" s="53">
        <v>0.62298743999999995</v>
      </c>
      <c r="DP1250" s="53">
        <v>0.62624497999999995</v>
      </c>
      <c r="DQ1250" s="53">
        <v>0.62056834000000005</v>
      </c>
      <c r="DR1250" s="53">
        <v>0.63735821999999998</v>
      </c>
      <c r="DS1250" s="53">
        <v>0.70170900000000003</v>
      </c>
      <c r="DT1250" s="53">
        <v>0.62438178</v>
      </c>
      <c r="DU1250" s="53">
        <v>0.32337784000000003</v>
      </c>
      <c r="DV1250" s="53">
        <v>0.17593408999999999</v>
      </c>
      <c r="DW1250" s="53">
        <v>0.25256488999999999</v>
      </c>
      <c r="DX1250" s="53">
        <v>0.47128895999999998</v>
      </c>
      <c r="DY1250" s="53">
        <v>0.65444592000000001</v>
      </c>
      <c r="DZ1250" s="53">
        <v>0.5894393</v>
      </c>
      <c r="EA1250" s="53">
        <v>0.58249037999999997</v>
      </c>
      <c r="EB1250" s="53">
        <v>0.62089236000000003</v>
      </c>
      <c r="EC1250" s="53">
        <v>0.68809233999999997</v>
      </c>
      <c r="ED1250" s="53">
        <v>0.34028049999999999</v>
      </c>
      <c r="EE1250" s="53">
        <v>0.82515212000000004</v>
      </c>
      <c r="EF1250" s="53">
        <v>0.80578844000000005</v>
      </c>
      <c r="EG1250" s="53">
        <v>0.87593146</v>
      </c>
      <c r="EH1250" s="53">
        <v>0.90317124000000004</v>
      </c>
      <c r="EI1250" s="53">
        <v>0.94937554000000002</v>
      </c>
      <c r="EJ1250" s="53">
        <v>0.91439872</v>
      </c>
      <c r="EK1250" s="53">
        <v>0.89757586</v>
      </c>
      <c r="EL1250" s="53">
        <v>0.92264508000000001</v>
      </c>
      <c r="EM1250" s="53">
        <v>0.92413699999999999</v>
      </c>
      <c r="EN1250" s="53">
        <v>0.93409151999999995</v>
      </c>
      <c r="EO1250" s="53">
        <v>0.92927236000000002</v>
      </c>
      <c r="EP1250" s="53">
        <v>0.94905797999999997</v>
      </c>
      <c r="EQ1250" s="53">
        <v>1.0187903</v>
      </c>
      <c r="ER1250" s="53">
        <v>0.92081009999999996</v>
      </c>
      <c r="ES1250" s="53">
        <v>0.56133456000000004</v>
      </c>
      <c r="ET1250" s="53">
        <v>0.34058072</v>
      </c>
      <c r="EU1250" s="53">
        <v>0.36787727999999997</v>
      </c>
      <c r="EV1250" s="53">
        <v>0.68941629999999998</v>
      </c>
      <c r="EW1250" s="53">
        <v>86.333340000000007</v>
      </c>
      <c r="EX1250" s="53">
        <v>84.523809999999997</v>
      </c>
      <c r="EY1250" s="53">
        <v>82.880949999999999</v>
      </c>
      <c r="EZ1250" s="53">
        <v>81.357140000000001</v>
      </c>
      <c r="FA1250" s="53">
        <v>80.119050000000001</v>
      </c>
      <c r="FB1250" s="53">
        <v>78.857140000000001</v>
      </c>
      <c r="FC1250" s="53">
        <v>78.309520000000006</v>
      </c>
      <c r="FD1250" s="53">
        <v>79.928569999999993</v>
      </c>
      <c r="FE1250" s="53">
        <v>83.166659999999993</v>
      </c>
      <c r="FF1250" s="53">
        <v>86.428569999999993</v>
      </c>
      <c r="FG1250" s="53">
        <v>89.690479999999994</v>
      </c>
      <c r="FH1250" s="53">
        <v>92.714290000000005</v>
      </c>
      <c r="FI1250" s="53">
        <v>95.690479999999994</v>
      </c>
      <c r="FJ1250" s="53">
        <v>97.880949999999999</v>
      </c>
      <c r="FK1250" s="53">
        <v>99.976190000000003</v>
      </c>
      <c r="FL1250" s="53">
        <v>101.2381</v>
      </c>
      <c r="FM1250" s="53">
        <v>102.0714</v>
      </c>
      <c r="FN1250" s="53">
        <v>102.28570000000001</v>
      </c>
      <c r="FO1250" s="53">
        <v>101.90479999999999</v>
      </c>
      <c r="FP1250" s="53">
        <v>100.21429999999999</v>
      </c>
      <c r="FQ1250" s="53">
        <v>97.357140000000001</v>
      </c>
      <c r="FR1250" s="53">
        <v>94.666659999999993</v>
      </c>
      <c r="FS1250" s="53">
        <v>91.547619999999995</v>
      </c>
      <c r="FT1250" s="53">
        <v>88.714290000000005</v>
      </c>
      <c r="FU1250" s="53">
        <v>172</v>
      </c>
      <c r="FV1250" s="53">
        <v>9143.7049999999999</v>
      </c>
      <c r="FW1250" s="53">
        <v>167.80670000000001</v>
      </c>
      <c r="FX1250" s="53">
        <v>1</v>
      </c>
    </row>
    <row r="1251" spans="1:180" x14ac:dyDescent="0.3">
      <c r="A1251" t="s">
        <v>174</v>
      </c>
      <c r="B1251" t="s">
        <v>221</v>
      </c>
      <c r="C1251" t="s">
        <v>0</v>
      </c>
      <c r="D1251" t="s">
        <v>227</v>
      </c>
      <c r="E1251" t="s">
        <v>187</v>
      </c>
      <c r="F1251" t="s">
        <v>232</v>
      </c>
      <c r="G1251" t="s">
        <v>243</v>
      </c>
      <c r="H1251" s="53">
        <v>34</v>
      </c>
      <c r="I1251" s="53">
        <v>1.1318009</v>
      </c>
      <c r="J1251" s="53">
        <v>0.98160550000000002</v>
      </c>
      <c r="K1251" s="53">
        <v>0.90812912000000001</v>
      </c>
      <c r="L1251" s="53">
        <v>0.91773411999999999</v>
      </c>
      <c r="M1251" s="53">
        <v>1.0125849</v>
      </c>
      <c r="N1251" s="53">
        <v>1.2720345</v>
      </c>
      <c r="O1251" s="53">
        <v>1.3204172000000001</v>
      </c>
      <c r="P1251" s="53">
        <v>1.384906</v>
      </c>
      <c r="Q1251" s="53">
        <v>1.4576731999999999</v>
      </c>
      <c r="R1251" s="53">
        <v>1.5185944</v>
      </c>
      <c r="S1251" s="53">
        <v>1.5988948999999999</v>
      </c>
      <c r="T1251" s="53">
        <v>1.5698616000000001</v>
      </c>
      <c r="U1251" s="53">
        <v>1.5317628999999999</v>
      </c>
      <c r="V1251" s="53">
        <v>1.5404294999999999</v>
      </c>
      <c r="W1251" s="53">
        <v>1.5304218999999999</v>
      </c>
      <c r="X1251" s="53">
        <v>1.5273154</v>
      </c>
      <c r="Y1251" s="53">
        <v>1.5032417</v>
      </c>
      <c r="Z1251" s="53">
        <v>1.4824632</v>
      </c>
      <c r="AA1251" s="53">
        <v>1.5001521</v>
      </c>
      <c r="AB1251" s="53">
        <v>1.4623822</v>
      </c>
      <c r="AC1251" s="53">
        <v>1.5785343000000001</v>
      </c>
      <c r="AD1251" s="53">
        <v>1.5044507</v>
      </c>
      <c r="AE1251" s="53">
        <v>1.3577277999999999</v>
      </c>
      <c r="AF1251" s="53">
        <v>1.2272688</v>
      </c>
      <c r="AG1251" s="53">
        <v>-0.29239366</v>
      </c>
      <c r="AH1251" s="53">
        <v>-0.46060173999999998</v>
      </c>
      <c r="AI1251" s="53">
        <v>-0.53284290000000001</v>
      </c>
      <c r="AJ1251" s="53">
        <v>-0.54840232</v>
      </c>
      <c r="AK1251" s="53">
        <v>-0.50792362000000002</v>
      </c>
      <c r="AL1251" s="53">
        <v>-0.13531538000000001</v>
      </c>
      <c r="AM1251" s="53">
        <v>-8.9619610000000002E-2</v>
      </c>
      <c r="AN1251" s="53">
        <v>-0.12676873</v>
      </c>
      <c r="AO1251" s="53">
        <v>-0.15122989000000001</v>
      </c>
      <c r="AP1251" s="53">
        <v>-0.17877227000000001</v>
      </c>
      <c r="AQ1251" s="53">
        <v>-0.19891039999999999</v>
      </c>
      <c r="AR1251" s="53">
        <v>-0.26955386999999997</v>
      </c>
      <c r="AS1251" s="53">
        <v>-0.33892886</v>
      </c>
      <c r="AT1251" s="53">
        <v>-0.34628523999999999</v>
      </c>
      <c r="AU1251" s="53">
        <v>-0.3576222</v>
      </c>
      <c r="AV1251" s="53">
        <v>-0.36740842000000001</v>
      </c>
      <c r="AW1251" s="53">
        <v>-0.38826504000000001</v>
      </c>
      <c r="AX1251" s="53">
        <v>-0.39118360000000002</v>
      </c>
      <c r="AY1251" s="53">
        <v>-0.35676234000000001</v>
      </c>
      <c r="AZ1251" s="53">
        <v>-0.43335244000000001</v>
      </c>
      <c r="BA1251" s="53">
        <v>-0.31950867999999999</v>
      </c>
      <c r="BB1251" s="53">
        <v>-0.26809404999999997</v>
      </c>
      <c r="BC1251" s="53">
        <v>-0.25773784999999999</v>
      </c>
      <c r="BD1251" s="53">
        <v>-0.25601163999999998</v>
      </c>
      <c r="BE1251" s="53">
        <v>-0.21433848</v>
      </c>
      <c r="BF1251" s="53">
        <v>-0.33086648000000002</v>
      </c>
      <c r="BG1251" s="53">
        <v>-0.38188800000000001</v>
      </c>
      <c r="BH1251" s="53">
        <v>-0.38617642000000002</v>
      </c>
      <c r="BI1251" s="53">
        <v>-0.34614549999999999</v>
      </c>
      <c r="BJ1251" s="53">
        <v>-7.339706E-2</v>
      </c>
      <c r="BK1251" s="53">
        <v>-3.8320239999999998E-2</v>
      </c>
      <c r="BL1251" s="53">
        <v>-7.0823559999999994E-2</v>
      </c>
      <c r="BM1251" s="53">
        <v>-8.1553150000000005E-2</v>
      </c>
      <c r="BN1251" s="53">
        <v>-9.1854569999999996E-2</v>
      </c>
      <c r="BO1251" s="53">
        <v>-8.7169399999999994E-2</v>
      </c>
      <c r="BP1251" s="53">
        <v>-0.15455186000000001</v>
      </c>
      <c r="BQ1251" s="53">
        <v>-0.21839417</v>
      </c>
      <c r="BR1251" s="53">
        <v>-0.22417761</v>
      </c>
      <c r="BS1251" s="53">
        <v>-0.23924429999999999</v>
      </c>
      <c r="BT1251" s="53">
        <v>-0.24948527000000001</v>
      </c>
      <c r="BU1251" s="53">
        <v>-0.26799880999999998</v>
      </c>
      <c r="BV1251" s="53">
        <v>-0.26665313000000002</v>
      </c>
      <c r="BW1251" s="53">
        <v>-0.23427139</v>
      </c>
      <c r="BX1251" s="53">
        <v>-0.31471199</v>
      </c>
      <c r="BY1251" s="53">
        <v>-0.22176306000000001</v>
      </c>
      <c r="BZ1251" s="53">
        <v>-0.2005847</v>
      </c>
      <c r="CA1251" s="53">
        <v>-0.20333836</v>
      </c>
      <c r="CB1251" s="53">
        <v>-0.19789097999999999</v>
      </c>
      <c r="CC1251" s="53">
        <v>-0.16027773000000001</v>
      </c>
      <c r="CD1251" s="53">
        <v>-0.24101220000000001</v>
      </c>
      <c r="CE1251" s="53">
        <v>-0.27733688000000001</v>
      </c>
      <c r="CF1251" s="53">
        <v>-0.27381899999999998</v>
      </c>
      <c r="CG1251" s="53">
        <v>-0.23409836000000001</v>
      </c>
      <c r="CH1251" s="53">
        <v>-3.0512629999999999E-2</v>
      </c>
      <c r="CI1251" s="53">
        <v>-2.7904499999999999E-3</v>
      </c>
      <c r="CJ1251" s="53">
        <v>-3.2076130000000001E-2</v>
      </c>
      <c r="CK1251" s="53">
        <v>-3.329526E-2</v>
      </c>
      <c r="CL1251" s="53">
        <v>-3.1655610000000001E-2</v>
      </c>
      <c r="CM1251" s="53">
        <v>-9.7779100000000008E-3</v>
      </c>
      <c r="CN1251" s="53">
        <v>-7.4901830000000003E-2</v>
      </c>
      <c r="CO1251" s="53">
        <v>-0.13491220000000001</v>
      </c>
      <c r="CP1251" s="53">
        <v>-0.13960631000000001</v>
      </c>
      <c r="CQ1251" s="53">
        <v>-0.15725612</v>
      </c>
      <c r="CR1251" s="53">
        <v>-0.16781219999999999</v>
      </c>
      <c r="CS1251" s="53">
        <v>-0.18470286</v>
      </c>
      <c r="CT1251" s="53">
        <v>-0.18040363000000001</v>
      </c>
      <c r="CU1251" s="53">
        <v>-0.14943445</v>
      </c>
      <c r="CV1251" s="53">
        <v>-0.23254195</v>
      </c>
      <c r="CW1251" s="53">
        <v>-0.15406474000000001</v>
      </c>
      <c r="CX1251" s="53">
        <v>-0.15382797000000001</v>
      </c>
      <c r="CY1251" s="53">
        <v>-0.16566143</v>
      </c>
      <c r="CZ1251" s="53">
        <v>-0.15763682000000001</v>
      </c>
      <c r="DA1251" s="53">
        <v>-0.10621698</v>
      </c>
      <c r="DB1251" s="53">
        <v>-0.15115791000000001</v>
      </c>
      <c r="DC1251" s="53">
        <v>-0.17278593</v>
      </c>
      <c r="DD1251" s="53">
        <v>-0.16146174999999999</v>
      </c>
      <c r="DE1251" s="53">
        <v>-0.12205125999999999</v>
      </c>
      <c r="DF1251" s="53">
        <v>1.2371800000000001E-2</v>
      </c>
      <c r="DG1251" s="53">
        <v>3.2739329999999997E-2</v>
      </c>
      <c r="DH1251" s="53">
        <v>6.6713099999999997E-3</v>
      </c>
      <c r="DI1251" s="53">
        <v>1.4962629999999999E-2</v>
      </c>
      <c r="DJ1251" s="53">
        <v>2.854334E-2</v>
      </c>
      <c r="DK1251" s="53">
        <v>6.7613560000000003E-2</v>
      </c>
      <c r="DL1251" s="53">
        <v>4.7482100000000001E-3</v>
      </c>
      <c r="DM1251" s="53">
        <v>-5.1430240000000002E-2</v>
      </c>
      <c r="DN1251" s="53">
        <v>-5.5035019999999997E-2</v>
      </c>
      <c r="DO1251" s="53">
        <v>-7.5267940000000005E-2</v>
      </c>
      <c r="DP1251" s="53">
        <v>-8.6139099999999996E-2</v>
      </c>
      <c r="DQ1251" s="53">
        <v>-0.10140687</v>
      </c>
      <c r="DR1251" s="53">
        <v>-9.4154089999999996E-2</v>
      </c>
      <c r="DS1251" s="53">
        <v>-6.4597479999999999E-2</v>
      </c>
      <c r="DT1251" s="53">
        <v>-0.15037194000000001</v>
      </c>
      <c r="DU1251" s="53">
        <v>-8.6366429999999994E-2</v>
      </c>
      <c r="DV1251" s="53">
        <v>-0.10707120000000001</v>
      </c>
      <c r="DW1251" s="53">
        <v>-0.1279845</v>
      </c>
      <c r="DX1251" s="53">
        <v>-0.11738261999999999</v>
      </c>
      <c r="DY1251" s="53">
        <v>-2.8161829999999999E-2</v>
      </c>
      <c r="DZ1251" s="53">
        <v>-2.142258E-2</v>
      </c>
      <c r="EA1251" s="53">
        <v>-2.183094E-2</v>
      </c>
      <c r="EB1251" s="53">
        <v>7.6429000000000004E-4</v>
      </c>
      <c r="EC1251" s="53">
        <v>3.9726959999999999E-2</v>
      </c>
      <c r="ED1251" s="53">
        <v>7.4290099999999998E-2</v>
      </c>
      <c r="EE1251" s="53">
        <v>8.4038719999999997E-2</v>
      </c>
      <c r="EF1251" s="53">
        <v>6.2616469999999994E-2</v>
      </c>
      <c r="EG1251" s="53">
        <v>8.4639359999999997E-2</v>
      </c>
      <c r="EH1251" s="53">
        <v>0.11546107999999999</v>
      </c>
      <c r="EI1251" s="53">
        <v>0.17935459000000001</v>
      </c>
      <c r="EJ1251" s="53">
        <v>0.11975021</v>
      </c>
      <c r="EK1251" s="53">
        <v>6.9104460000000006E-2</v>
      </c>
      <c r="EL1251" s="53">
        <v>6.7072510000000002E-2</v>
      </c>
      <c r="EM1251" s="53">
        <v>4.3109990000000001E-2</v>
      </c>
      <c r="EN1251" s="53">
        <v>3.178388E-2</v>
      </c>
      <c r="EO1251" s="53">
        <v>1.8859279999999999E-2</v>
      </c>
      <c r="EP1251" s="53">
        <v>3.0376500000000001E-2</v>
      </c>
      <c r="EQ1251" s="53">
        <v>5.7893569999999998E-2</v>
      </c>
      <c r="ER1251" s="53">
        <v>-3.173144E-2</v>
      </c>
      <c r="ES1251" s="53">
        <v>1.1379190000000001E-2</v>
      </c>
      <c r="ET1251" s="53">
        <v>-3.9561859999999997E-2</v>
      </c>
      <c r="EU1251" s="53">
        <v>-7.3585010000000006E-2</v>
      </c>
      <c r="EV1251" s="53">
        <v>-5.9262000000000002E-2</v>
      </c>
      <c r="EW1251" s="53">
        <v>79.977270000000004</v>
      </c>
      <c r="EX1251" s="53">
        <v>77.909090000000006</v>
      </c>
      <c r="EY1251" s="53">
        <v>76.022729999999996</v>
      </c>
      <c r="EZ1251" s="53">
        <v>74.204539999999994</v>
      </c>
      <c r="FA1251" s="53">
        <v>72.659090000000006</v>
      </c>
      <c r="FB1251" s="53">
        <v>71.272729999999996</v>
      </c>
      <c r="FC1251" s="53">
        <v>71.181820000000002</v>
      </c>
      <c r="FD1251" s="53">
        <v>73.545460000000006</v>
      </c>
      <c r="FE1251" s="53">
        <v>76.340909999999994</v>
      </c>
      <c r="FF1251" s="53">
        <v>78.931820000000002</v>
      </c>
      <c r="FG1251" s="53">
        <v>81.75</v>
      </c>
      <c r="FH1251" s="53">
        <v>84.590909999999994</v>
      </c>
      <c r="FI1251" s="53">
        <v>87.204539999999994</v>
      </c>
      <c r="FJ1251" s="53">
        <v>89.659090000000006</v>
      </c>
      <c r="FK1251" s="53">
        <v>91.931820000000002</v>
      </c>
      <c r="FL1251" s="53">
        <v>93.659090000000006</v>
      </c>
      <c r="FM1251" s="53">
        <v>94.659090000000006</v>
      </c>
      <c r="FN1251" s="53">
        <v>95.136359999999996</v>
      </c>
      <c r="FO1251" s="53">
        <v>94.75</v>
      </c>
      <c r="FP1251" s="53">
        <v>93.204539999999994</v>
      </c>
      <c r="FQ1251" s="53">
        <v>90.295460000000006</v>
      </c>
      <c r="FR1251" s="53">
        <v>87.25</v>
      </c>
      <c r="FS1251" s="53">
        <v>84.590909999999994</v>
      </c>
      <c r="FT1251" s="53">
        <v>82.136359999999996</v>
      </c>
      <c r="FU1251" s="53">
        <v>172</v>
      </c>
      <c r="FV1251" s="53">
        <v>8561.1820000000007</v>
      </c>
      <c r="FW1251" s="53">
        <v>168.4042</v>
      </c>
      <c r="FX1251" s="53">
        <v>1</v>
      </c>
    </row>
    <row r="1252" spans="1:180" x14ac:dyDescent="0.3">
      <c r="A1252" t="s">
        <v>174</v>
      </c>
      <c r="B1252" t="s">
        <v>221</v>
      </c>
      <c r="C1252" t="s">
        <v>0</v>
      </c>
      <c r="D1252" t="s">
        <v>227</v>
      </c>
      <c r="E1252" t="s">
        <v>189</v>
      </c>
      <c r="F1252" t="s">
        <v>232</v>
      </c>
      <c r="G1252" t="s">
        <v>243</v>
      </c>
      <c r="H1252" s="53">
        <v>34</v>
      </c>
      <c r="I1252" s="53">
        <v>1.7625793000000001</v>
      </c>
      <c r="J1252" s="53">
        <v>1.571717</v>
      </c>
      <c r="K1252" s="53">
        <v>1.4704235000000001</v>
      </c>
      <c r="L1252" s="53">
        <v>1.4982457</v>
      </c>
      <c r="M1252" s="53">
        <v>1.6469243</v>
      </c>
      <c r="N1252" s="53">
        <v>1.7830535000000001</v>
      </c>
      <c r="O1252" s="53">
        <v>1.9097453</v>
      </c>
      <c r="P1252" s="53">
        <v>1.9764508999999999</v>
      </c>
      <c r="Q1252" s="53">
        <v>2.0899803000000001</v>
      </c>
      <c r="R1252" s="53">
        <v>2.0874959999999998</v>
      </c>
      <c r="S1252" s="53">
        <v>2.1423253999999998</v>
      </c>
      <c r="T1252" s="53">
        <v>2.1850858</v>
      </c>
      <c r="U1252" s="53">
        <v>2.1971387999999998</v>
      </c>
      <c r="V1252" s="53">
        <v>2.2465643000000002</v>
      </c>
      <c r="W1252" s="53">
        <v>2.2224504999999999</v>
      </c>
      <c r="X1252" s="53">
        <v>2.2201449000000002</v>
      </c>
      <c r="Y1252" s="53">
        <v>2.1940971999999999</v>
      </c>
      <c r="Z1252" s="53">
        <v>2.1607788999999999</v>
      </c>
      <c r="AA1252" s="53">
        <v>2.1776803</v>
      </c>
      <c r="AB1252" s="53">
        <v>2.3663983000000002</v>
      </c>
      <c r="AC1252" s="53">
        <v>2.2262312999999998</v>
      </c>
      <c r="AD1252" s="53">
        <v>2.0590294999999998</v>
      </c>
      <c r="AE1252" s="53">
        <v>1.9211771</v>
      </c>
      <c r="AF1252" s="53">
        <v>1.8211018999999999</v>
      </c>
      <c r="AG1252" s="53">
        <v>7.7386499999999997E-3</v>
      </c>
      <c r="AH1252" s="53">
        <v>-0.19837368</v>
      </c>
      <c r="AI1252" s="53">
        <v>-0.31407527000000002</v>
      </c>
      <c r="AJ1252" s="53">
        <v>-0.29815418999999999</v>
      </c>
      <c r="AK1252" s="53">
        <v>-0.21010704999999999</v>
      </c>
      <c r="AL1252" s="53">
        <v>8.8341279999999994E-2</v>
      </c>
      <c r="AM1252" s="53">
        <v>0.14632611000000001</v>
      </c>
      <c r="AN1252" s="53">
        <v>0.11051590999999999</v>
      </c>
      <c r="AO1252" s="53">
        <v>0.10256034999999999</v>
      </c>
      <c r="AP1252" s="53">
        <v>3.3756870000000001E-2</v>
      </c>
      <c r="AQ1252" s="53">
        <v>-1.699326E-2</v>
      </c>
      <c r="AR1252" s="53">
        <v>-3.8107170000000003E-2</v>
      </c>
      <c r="AS1252" s="53">
        <v>-8.7900370000000005E-2</v>
      </c>
      <c r="AT1252" s="53">
        <v>-0.13349011999999999</v>
      </c>
      <c r="AU1252" s="53">
        <v>-0.20907906000000001</v>
      </c>
      <c r="AV1252" s="53">
        <v>-0.19541533999999999</v>
      </c>
      <c r="AW1252" s="53">
        <v>-0.19509798</v>
      </c>
      <c r="AX1252" s="53">
        <v>-0.215004</v>
      </c>
      <c r="AY1252" s="53">
        <v>-0.21117569999999999</v>
      </c>
      <c r="AZ1252" s="53">
        <v>2.6554810000000002E-2</v>
      </c>
      <c r="BA1252" s="53">
        <v>8.6104600000000003E-3</v>
      </c>
      <c r="BB1252" s="53">
        <v>3.4211680000000001E-2</v>
      </c>
      <c r="BC1252" s="53">
        <v>3.6325530000000002E-2</v>
      </c>
      <c r="BD1252" s="53">
        <v>-3.0074989999999999E-2</v>
      </c>
      <c r="BE1252" s="53">
        <v>0.24041757</v>
      </c>
      <c r="BF1252" s="53">
        <v>6.6668930000000001E-2</v>
      </c>
      <c r="BG1252" s="53">
        <v>-2.5435119999999999E-2</v>
      </c>
      <c r="BH1252" s="53">
        <v>-3.6659999999999998E-5</v>
      </c>
      <c r="BI1252" s="53">
        <v>9.2434749999999996E-2</v>
      </c>
      <c r="BJ1252" s="53">
        <v>0.24102942999999999</v>
      </c>
      <c r="BK1252" s="53">
        <v>0.31978628999999997</v>
      </c>
      <c r="BL1252" s="53">
        <v>0.31739371</v>
      </c>
      <c r="BM1252" s="53">
        <v>0.34260439999999998</v>
      </c>
      <c r="BN1252" s="53">
        <v>0.28312326999999998</v>
      </c>
      <c r="BO1252" s="53">
        <v>0.25293481000000001</v>
      </c>
      <c r="BP1252" s="53">
        <v>0.24896973</v>
      </c>
      <c r="BQ1252" s="53">
        <v>0.22055364999999999</v>
      </c>
      <c r="BR1252" s="53">
        <v>0.21400695</v>
      </c>
      <c r="BS1252" s="53">
        <v>0.1485698</v>
      </c>
      <c r="BT1252" s="53">
        <v>0.15978592</v>
      </c>
      <c r="BU1252" s="53">
        <v>0.15998825999999999</v>
      </c>
      <c r="BV1252" s="53">
        <v>0.14035907</v>
      </c>
      <c r="BW1252" s="53">
        <v>0.15355532</v>
      </c>
      <c r="BX1252" s="53">
        <v>0.33002100000000001</v>
      </c>
      <c r="BY1252" s="53">
        <v>0.22248810999999999</v>
      </c>
      <c r="BZ1252" s="53">
        <v>0.17748741000000001</v>
      </c>
      <c r="CA1252" s="53">
        <v>0.18529741999999999</v>
      </c>
      <c r="CB1252" s="53">
        <v>0.18868997000000001</v>
      </c>
      <c r="CC1252" s="53">
        <v>0.40157027000000001</v>
      </c>
      <c r="CD1252" s="53">
        <v>0.25023666999999999</v>
      </c>
      <c r="CE1252" s="53">
        <v>0.17447617000000001</v>
      </c>
      <c r="CF1252" s="53">
        <v>0.20643865</v>
      </c>
      <c r="CG1252" s="53">
        <v>0.30197429999999997</v>
      </c>
      <c r="CH1252" s="53">
        <v>0.34678096000000003</v>
      </c>
      <c r="CI1252" s="53">
        <v>0.43992429999999999</v>
      </c>
      <c r="CJ1252" s="53">
        <v>0.46067654000000002</v>
      </c>
      <c r="CK1252" s="53">
        <v>0.50885828</v>
      </c>
      <c r="CL1252" s="53">
        <v>0.45583358000000002</v>
      </c>
      <c r="CM1252" s="53">
        <v>0.43988621999999999</v>
      </c>
      <c r="CN1252" s="53">
        <v>0.44779836000000001</v>
      </c>
      <c r="CO1252" s="53">
        <v>0.43418782</v>
      </c>
      <c r="CP1252" s="53">
        <v>0.45468234000000002</v>
      </c>
      <c r="CQ1252" s="53">
        <v>0.39627646</v>
      </c>
      <c r="CR1252" s="53">
        <v>0.40579714</v>
      </c>
      <c r="CS1252" s="53">
        <v>0.40591988000000001</v>
      </c>
      <c r="CT1252" s="53">
        <v>0.38648241999999999</v>
      </c>
      <c r="CU1252" s="53">
        <v>0.40616706000000002</v>
      </c>
      <c r="CV1252" s="53">
        <v>0.54020084000000002</v>
      </c>
      <c r="CW1252" s="53">
        <v>0.37061904000000001</v>
      </c>
      <c r="CX1252" s="53">
        <v>0.27671973999999999</v>
      </c>
      <c r="CY1252" s="53">
        <v>0.28847489999999998</v>
      </c>
      <c r="CZ1252" s="53">
        <v>0.34020603999999999</v>
      </c>
      <c r="DA1252" s="53">
        <v>0.56272312999999996</v>
      </c>
      <c r="DB1252" s="53">
        <v>0.43380429999999998</v>
      </c>
      <c r="DC1252" s="53">
        <v>0.37438759999999999</v>
      </c>
      <c r="DD1252" s="53">
        <v>0.41291401999999999</v>
      </c>
      <c r="DE1252" s="53">
        <v>0.51151367999999997</v>
      </c>
      <c r="DF1252" s="53">
        <v>0.45253218000000001</v>
      </c>
      <c r="DG1252" s="53">
        <v>0.56006228000000002</v>
      </c>
      <c r="DH1252" s="53">
        <v>0.60395968</v>
      </c>
      <c r="DI1252" s="53">
        <v>0.67511215999999996</v>
      </c>
      <c r="DJ1252" s="53">
        <v>0.62854405999999996</v>
      </c>
      <c r="DK1252" s="53">
        <v>0.62683759999999999</v>
      </c>
      <c r="DL1252" s="53">
        <v>0.64662695999999997</v>
      </c>
      <c r="DM1252" s="53">
        <v>0.64782240000000002</v>
      </c>
      <c r="DN1252" s="53">
        <v>0.69535780000000003</v>
      </c>
      <c r="DO1252" s="53">
        <v>0.64398277999999998</v>
      </c>
      <c r="DP1252" s="53">
        <v>0.65180855999999998</v>
      </c>
      <c r="DQ1252" s="53">
        <v>0.65185139999999997</v>
      </c>
      <c r="DR1252" s="53">
        <v>0.63260570000000005</v>
      </c>
      <c r="DS1252" s="53">
        <v>0.65877856000000001</v>
      </c>
      <c r="DT1252" s="53">
        <v>0.75038033999999998</v>
      </c>
      <c r="DU1252" s="53">
        <v>0.51875024000000003</v>
      </c>
      <c r="DV1252" s="53">
        <v>0.37595193999999998</v>
      </c>
      <c r="DW1252" s="53">
        <v>0.39165245999999998</v>
      </c>
      <c r="DX1252" s="53">
        <v>0.49172194000000002</v>
      </c>
      <c r="DY1252" s="53">
        <v>0.79540180999999999</v>
      </c>
      <c r="DZ1252" s="53">
        <v>0.69884721999999999</v>
      </c>
      <c r="EA1252" s="53">
        <v>0.66302753999999997</v>
      </c>
      <c r="EB1252" s="53">
        <v>0.71103145999999995</v>
      </c>
      <c r="EC1252" s="53">
        <v>0.81405554000000002</v>
      </c>
      <c r="ED1252" s="53">
        <v>0.60522039999999999</v>
      </c>
      <c r="EE1252" s="53">
        <v>0.73352245999999999</v>
      </c>
      <c r="EF1252" s="53">
        <v>0.81083744000000002</v>
      </c>
      <c r="EG1252" s="53">
        <v>0.91515623999999995</v>
      </c>
      <c r="EH1252" s="53">
        <v>0.87791059999999999</v>
      </c>
      <c r="EI1252" s="53">
        <v>0.89676564000000003</v>
      </c>
      <c r="EJ1252" s="53">
        <v>0.93370392000000002</v>
      </c>
      <c r="EK1252" s="53">
        <v>0.95627618000000003</v>
      </c>
      <c r="EL1252" s="53">
        <v>1.0428548</v>
      </c>
      <c r="EM1252" s="53">
        <v>1.0016318</v>
      </c>
      <c r="EN1252" s="53">
        <v>1.00701</v>
      </c>
      <c r="EO1252" s="53">
        <v>1.0069379000000001</v>
      </c>
      <c r="EP1252" s="53">
        <v>0.98796894000000002</v>
      </c>
      <c r="EQ1252" s="53">
        <v>1.0235095000000001</v>
      </c>
      <c r="ER1252" s="53">
        <v>1.0538467</v>
      </c>
      <c r="ES1252" s="53">
        <v>0.73262791999999999</v>
      </c>
      <c r="ET1252" s="53">
        <v>0.51922794000000005</v>
      </c>
      <c r="EU1252" s="53">
        <v>0.54062414000000003</v>
      </c>
      <c r="EV1252" s="53">
        <v>0.71048677999999998</v>
      </c>
      <c r="EW1252" s="53">
        <v>83.340909999999994</v>
      </c>
      <c r="EX1252" s="53">
        <v>81.477270000000004</v>
      </c>
      <c r="EY1252" s="53">
        <v>79.727270000000004</v>
      </c>
      <c r="EZ1252" s="53">
        <v>78.113640000000004</v>
      </c>
      <c r="FA1252" s="53">
        <v>76.454539999999994</v>
      </c>
      <c r="FB1252" s="53">
        <v>75.204539999999994</v>
      </c>
      <c r="FC1252" s="53">
        <v>74.136359999999996</v>
      </c>
      <c r="FD1252" s="53">
        <v>75.568179999999998</v>
      </c>
      <c r="FE1252" s="53">
        <v>79.181820000000002</v>
      </c>
      <c r="FF1252" s="53">
        <v>82.727270000000004</v>
      </c>
      <c r="FG1252" s="53">
        <v>86.181820000000002</v>
      </c>
      <c r="FH1252" s="53">
        <v>89.295460000000006</v>
      </c>
      <c r="FI1252" s="53">
        <v>92.204539999999994</v>
      </c>
      <c r="FJ1252" s="53">
        <v>94.681820000000002</v>
      </c>
      <c r="FK1252" s="53">
        <v>96.613640000000004</v>
      </c>
      <c r="FL1252" s="53">
        <v>98.272729999999996</v>
      </c>
      <c r="FM1252" s="53">
        <v>99.318179999999998</v>
      </c>
      <c r="FN1252" s="53">
        <v>99.340909999999994</v>
      </c>
      <c r="FO1252" s="53">
        <v>98.454539999999994</v>
      </c>
      <c r="FP1252" s="53">
        <v>96.272729999999996</v>
      </c>
      <c r="FQ1252" s="53">
        <v>93.363640000000004</v>
      </c>
      <c r="FR1252" s="53">
        <v>90.681820000000002</v>
      </c>
      <c r="FS1252" s="53">
        <v>87.818179999999998</v>
      </c>
      <c r="FT1252" s="53">
        <v>85</v>
      </c>
      <c r="FU1252" s="53">
        <v>172</v>
      </c>
      <c r="FV1252" s="53">
        <v>9076.5210000000006</v>
      </c>
      <c r="FW1252" s="53">
        <v>172.2713</v>
      </c>
      <c r="FX1252" s="53">
        <v>1</v>
      </c>
    </row>
    <row r="1253" spans="1:180" x14ac:dyDescent="0.3">
      <c r="A1253" t="s">
        <v>174</v>
      </c>
      <c r="B1253" t="s">
        <v>221</v>
      </c>
      <c r="C1253" t="s">
        <v>0</v>
      </c>
      <c r="D1253" t="s">
        <v>248</v>
      </c>
      <c r="E1253" t="s">
        <v>187</v>
      </c>
      <c r="F1253" t="s">
        <v>232</v>
      </c>
      <c r="G1253" t="s">
        <v>243</v>
      </c>
      <c r="H1253" s="53">
        <v>34</v>
      </c>
      <c r="I1253" s="53">
        <v>1.1827999</v>
      </c>
      <c r="J1253" s="53">
        <v>1.0197566</v>
      </c>
      <c r="K1253" s="53">
        <v>0.93809502</v>
      </c>
      <c r="L1253" s="53">
        <v>0.92189911999999996</v>
      </c>
      <c r="M1253" s="53">
        <v>1.0184686000000001</v>
      </c>
      <c r="N1253" s="53">
        <v>1.2514529999999999</v>
      </c>
      <c r="O1253" s="53">
        <v>1.3890941000000001</v>
      </c>
      <c r="P1253" s="53">
        <v>1.3685088000000001</v>
      </c>
      <c r="Q1253" s="53">
        <v>1.3744565</v>
      </c>
      <c r="R1253" s="53">
        <v>1.4298770999999999</v>
      </c>
      <c r="S1253" s="53">
        <v>1.50302</v>
      </c>
      <c r="T1253" s="53">
        <v>1.5648299000000001</v>
      </c>
      <c r="U1253" s="53">
        <v>1.5731535000000001</v>
      </c>
      <c r="V1253" s="53">
        <v>1.5652804</v>
      </c>
      <c r="W1253" s="53">
        <v>1.5677346000000001</v>
      </c>
      <c r="X1253" s="53">
        <v>1.5624894</v>
      </c>
      <c r="Y1253" s="53">
        <v>1.5582142000000001</v>
      </c>
      <c r="Z1253" s="53">
        <v>1.5419167</v>
      </c>
      <c r="AA1253" s="53">
        <v>1.5525175</v>
      </c>
      <c r="AB1253" s="53">
        <v>1.5691326000000001</v>
      </c>
      <c r="AC1253" s="53">
        <v>1.5104108999999999</v>
      </c>
      <c r="AD1253" s="53">
        <v>1.4662469</v>
      </c>
      <c r="AE1253" s="53">
        <v>1.3485335000000001</v>
      </c>
      <c r="AF1253" s="53">
        <v>1.2280717999999999</v>
      </c>
      <c r="AG1253" s="53">
        <v>-0.26047643999999998</v>
      </c>
      <c r="AH1253" s="53">
        <v>-0.44691912</v>
      </c>
      <c r="AI1253" s="53">
        <v>-0.52133934000000004</v>
      </c>
      <c r="AJ1253" s="53">
        <v>-0.54512846000000004</v>
      </c>
      <c r="AK1253" s="53">
        <v>-0.51470322000000002</v>
      </c>
      <c r="AL1253" s="53">
        <v>-0.20335950999999999</v>
      </c>
      <c r="AM1253" s="53">
        <v>-7.9703510000000005E-2</v>
      </c>
      <c r="AN1253" s="53">
        <v>-0.1608117</v>
      </c>
      <c r="AO1253" s="53">
        <v>-0.20521781</v>
      </c>
      <c r="AP1253" s="53">
        <v>-0.22509496000000001</v>
      </c>
      <c r="AQ1253" s="53">
        <v>-0.24387374000000001</v>
      </c>
      <c r="AR1253" s="53">
        <v>-0.25261941999999998</v>
      </c>
      <c r="AS1253" s="53">
        <v>-0.29127989999999998</v>
      </c>
      <c r="AT1253" s="53">
        <v>-0.30914006999999999</v>
      </c>
      <c r="AU1253" s="53">
        <v>-0.3119092</v>
      </c>
      <c r="AV1253" s="53">
        <v>-0.32301846000000001</v>
      </c>
      <c r="AW1253" s="53">
        <v>-0.33337027000000002</v>
      </c>
      <c r="AX1253" s="53">
        <v>-0.34095302</v>
      </c>
      <c r="AY1253" s="53">
        <v>-0.30980909000000001</v>
      </c>
      <c r="AZ1253" s="53">
        <v>-0.31431262999999998</v>
      </c>
      <c r="BA1253" s="53">
        <v>-0.49033473999999999</v>
      </c>
      <c r="BB1253" s="53">
        <v>-0.42972906</v>
      </c>
      <c r="BC1253" s="53">
        <v>-0.32825993999999997</v>
      </c>
      <c r="BD1253" s="53">
        <v>-0.30101482000000002</v>
      </c>
      <c r="BE1253" s="53">
        <v>-0.20357520000000001</v>
      </c>
      <c r="BF1253" s="53">
        <v>-0.32581901000000002</v>
      </c>
      <c r="BG1253" s="53">
        <v>-0.37483571999999998</v>
      </c>
      <c r="BH1253" s="53">
        <v>-0.38264789999999999</v>
      </c>
      <c r="BI1253" s="53">
        <v>-0.35032308000000001</v>
      </c>
      <c r="BJ1253" s="53">
        <v>-0.1155475</v>
      </c>
      <c r="BK1253" s="53">
        <v>1.449159E-2</v>
      </c>
      <c r="BL1253" s="53">
        <v>-7.1169170000000004E-2</v>
      </c>
      <c r="BM1253" s="53">
        <v>-0.12436462</v>
      </c>
      <c r="BN1253" s="53">
        <v>-0.14558272999999999</v>
      </c>
      <c r="BO1253" s="53">
        <v>-0.15303992</v>
      </c>
      <c r="BP1253" s="53">
        <v>-0.14866534000000001</v>
      </c>
      <c r="BQ1253" s="53">
        <v>-0.18741885</v>
      </c>
      <c r="BR1253" s="53">
        <v>-0.20975192000000001</v>
      </c>
      <c r="BS1253" s="53">
        <v>-0.21944657000000001</v>
      </c>
      <c r="BT1253" s="53">
        <v>-0.2322014</v>
      </c>
      <c r="BU1253" s="53">
        <v>-0.24252815</v>
      </c>
      <c r="BV1253" s="53">
        <v>-0.24905132999999999</v>
      </c>
      <c r="BW1253" s="53">
        <v>-0.21688436999999999</v>
      </c>
      <c r="BX1253" s="53">
        <v>-0.22179461</v>
      </c>
      <c r="BY1253" s="53">
        <v>-0.35289823999999997</v>
      </c>
      <c r="BZ1253" s="53">
        <v>-0.31902121999999999</v>
      </c>
      <c r="CA1253" s="53">
        <v>-0.26342292</v>
      </c>
      <c r="CB1253" s="53">
        <v>-0.24305451</v>
      </c>
      <c r="CC1253" s="53">
        <v>-0.16416559999999999</v>
      </c>
      <c r="CD1253" s="53">
        <v>-0.24194536</v>
      </c>
      <c r="CE1253" s="53">
        <v>-0.27336740999999998</v>
      </c>
      <c r="CF1253" s="53">
        <v>-0.27011438999999998</v>
      </c>
      <c r="CG1253" s="53">
        <v>-0.23647373999999999</v>
      </c>
      <c r="CH1253" s="53">
        <v>-5.4729189999999997E-2</v>
      </c>
      <c r="CI1253" s="53">
        <v>7.9730819999999994E-2</v>
      </c>
      <c r="CJ1253" s="53">
        <v>-9.0830400000000006E-3</v>
      </c>
      <c r="CK1253" s="53">
        <v>-6.836594E-2</v>
      </c>
      <c r="CL1253" s="53">
        <v>-9.0512759999999998E-2</v>
      </c>
      <c r="CM1253" s="53">
        <v>-9.0128730000000004E-2</v>
      </c>
      <c r="CN1253" s="53">
        <v>-7.6667079999999999E-2</v>
      </c>
      <c r="CO1253" s="53">
        <v>-0.11548493999999999</v>
      </c>
      <c r="CP1253" s="53">
        <v>-0.14091598999999999</v>
      </c>
      <c r="CQ1253" s="53">
        <v>-0.15540723000000001</v>
      </c>
      <c r="CR1253" s="53">
        <v>-0.16930178000000001</v>
      </c>
      <c r="CS1253" s="53">
        <v>-0.17961115</v>
      </c>
      <c r="CT1253" s="53">
        <v>-0.18540054</v>
      </c>
      <c r="CU1253" s="53">
        <v>-0.15252499</v>
      </c>
      <c r="CV1253" s="53">
        <v>-0.15771695999999999</v>
      </c>
      <c r="CW1253" s="53">
        <v>-0.25771010999999999</v>
      </c>
      <c r="CX1253" s="53">
        <v>-0.24234537</v>
      </c>
      <c r="CY1253" s="53">
        <v>-0.21851701000000001</v>
      </c>
      <c r="CZ1253" s="53">
        <v>-0.20291134999999999</v>
      </c>
      <c r="DA1253" s="53">
        <v>-0.12475600000000001</v>
      </c>
      <c r="DB1253" s="53">
        <v>-0.15807171</v>
      </c>
      <c r="DC1253" s="53">
        <v>-0.17189926999999999</v>
      </c>
      <c r="DD1253" s="53">
        <v>-0.15758084999999999</v>
      </c>
      <c r="DE1253" s="53">
        <v>-0.12262443000000001</v>
      </c>
      <c r="DF1253" s="53">
        <v>6.0891199999999999E-3</v>
      </c>
      <c r="DG1253" s="53">
        <v>0.14497004999999999</v>
      </c>
      <c r="DH1253" s="53">
        <v>5.3003109999999999E-2</v>
      </c>
      <c r="DI1253" s="53">
        <v>-1.236729E-2</v>
      </c>
      <c r="DJ1253" s="53">
        <v>-3.544282E-2</v>
      </c>
      <c r="DK1253" s="53">
        <v>-2.7217519999999999E-2</v>
      </c>
      <c r="DL1253" s="53">
        <v>-4.6688199999999997E-3</v>
      </c>
      <c r="DM1253" s="53">
        <v>-4.3551109999999997E-2</v>
      </c>
      <c r="DN1253" s="53">
        <v>-7.2080099999999994E-2</v>
      </c>
      <c r="DO1253" s="53">
        <v>-9.136793E-2</v>
      </c>
      <c r="DP1253" s="53">
        <v>-0.10640215</v>
      </c>
      <c r="DQ1253" s="53">
        <v>-0.11669415</v>
      </c>
      <c r="DR1253" s="53">
        <v>-0.12174975</v>
      </c>
      <c r="DS1253" s="53">
        <v>-8.8165599999999997E-2</v>
      </c>
      <c r="DT1253" s="53">
        <v>-9.3639260000000002E-2</v>
      </c>
      <c r="DU1253" s="53">
        <v>-0.16252204000000001</v>
      </c>
      <c r="DV1253" s="53">
        <v>-0.16566955999999999</v>
      </c>
      <c r="DW1253" s="53">
        <v>-0.17361114</v>
      </c>
      <c r="DX1253" s="53">
        <v>-0.16276823000000001</v>
      </c>
      <c r="DY1253" s="53">
        <v>-6.7854750000000005E-2</v>
      </c>
      <c r="DZ1253" s="53">
        <v>-3.6971499999999997E-2</v>
      </c>
      <c r="EA1253" s="53">
        <v>-2.539541E-2</v>
      </c>
      <c r="EB1253" s="53">
        <v>4.8996999999999999E-3</v>
      </c>
      <c r="EC1253" s="53">
        <v>4.175591E-2</v>
      </c>
      <c r="ED1253" s="53">
        <v>9.3901100000000001E-2</v>
      </c>
      <c r="EE1253" s="53">
        <v>0.23916514999999999</v>
      </c>
      <c r="EF1253" s="53">
        <v>0.14264563999999999</v>
      </c>
      <c r="EG1253" s="53">
        <v>6.8485889999999994E-2</v>
      </c>
      <c r="EH1253" s="53">
        <v>4.4069410000000003E-2</v>
      </c>
      <c r="EI1253" s="53">
        <v>6.3616279999999997E-2</v>
      </c>
      <c r="EJ1253" s="53">
        <v>9.9285239999999997E-2</v>
      </c>
      <c r="EK1253" s="53">
        <v>6.0309979999999999E-2</v>
      </c>
      <c r="EL1253" s="53">
        <v>2.730805E-2</v>
      </c>
      <c r="EM1253" s="53">
        <v>1.09471E-3</v>
      </c>
      <c r="EN1253" s="53">
        <v>-1.5585069999999999E-2</v>
      </c>
      <c r="EO1253" s="53">
        <v>-2.5852030000000002E-2</v>
      </c>
      <c r="EP1253" s="53">
        <v>-2.984815E-2</v>
      </c>
      <c r="EQ1253" s="53">
        <v>4.7591400000000002E-3</v>
      </c>
      <c r="ER1253" s="53">
        <v>-1.12129E-3</v>
      </c>
      <c r="ES1253" s="53">
        <v>-2.508558E-2</v>
      </c>
      <c r="ET1253" s="53">
        <v>-5.496185E-2</v>
      </c>
      <c r="EU1253" s="53">
        <v>-0.10877413</v>
      </c>
      <c r="EV1253" s="53">
        <v>-0.10480789</v>
      </c>
      <c r="EW1253" s="53">
        <v>82.625</v>
      </c>
      <c r="EX1253" s="53">
        <v>80.875</v>
      </c>
      <c r="EY1253" s="53">
        <v>79</v>
      </c>
      <c r="EZ1253" s="53">
        <v>77.1875</v>
      </c>
      <c r="FA1253" s="53">
        <v>75.5625</v>
      </c>
      <c r="FB1253" s="53">
        <v>73.9375</v>
      </c>
      <c r="FC1253" s="53">
        <v>73.9375</v>
      </c>
      <c r="FD1253" s="53">
        <v>77.375</v>
      </c>
      <c r="FE1253" s="53">
        <v>81.25</v>
      </c>
      <c r="FF1253" s="53">
        <v>84.25</v>
      </c>
      <c r="FG1253" s="53">
        <v>87.5</v>
      </c>
      <c r="FH1253" s="53">
        <v>90.625</v>
      </c>
      <c r="FI1253" s="53">
        <v>93.5</v>
      </c>
      <c r="FJ1253" s="53">
        <v>95.9375</v>
      </c>
      <c r="FK1253" s="53">
        <v>97.75</v>
      </c>
      <c r="FL1253" s="53">
        <v>99.3125</v>
      </c>
      <c r="FM1253" s="53">
        <v>100.1875</v>
      </c>
      <c r="FN1253" s="53">
        <v>100.625</v>
      </c>
      <c r="FO1253" s="53">
        <v>99.8125</v>
      </c>
      <c r="FP1253" s="53">
        <v>98.375</v>
      </c>
      <c r="FQ1253" s="53">
        <v>95.3125</v>
      </c>
      <c r="FR1253" s="53">
        <v>91.8125</v>
      </c>
      <c r="FS1253" s="53">
        <v>88.4375</v>
      </c>
      <c r="FT1253" s="53">
        <v>85.4375</v>
      </c>
      <c r="FU1253" s="53">
        <v>172</v>
      </c>
      <c r="FV1253" s="53">
        <v>8561.1820000000007</v>
      </c>
      <c r="FW1253" s="53">
        <v>168.4042</v>
      </c>
      <c r="FX1253" s="53">
        <v>1</v>
      </c>
    </row>
    <row r="1254" spans="1:180" x14ac:dyDescent="0.3">
      <c r="A1254" t="s">
        <v>174</v>
      </c>
      <c r="B1254" t="s">
        <v>221</v>
      </c>
      <c r="C1254" t="s">
        <v>0</v>
      </c>
      <c r="D1254" t="s">
        <v>248</v>
      </c>
      <c r="E1254" t="s">
        <v>190</v>
      </c>
      <c r="F1254" t="s">
        <v>232</v>
      </c>
      <c r="G1254" t="s">
        <v>243</v>
      </c>
      <c r="H1254" s="53">
        <v>34</v>
      </c>
      <c r="I1254" s="53">
        <v>1.6836922000000001</v>
      </c>
      <c r="J1254" s="53">
        <v>1.5053163000000001</v>
      </c>
      <c r="K1254" s="53">
        <v>1.4497895999999999</v>
      </c>
      <c r="L1254" s="53">
        <v>1.4618013999999999</v>
      </c>
      <c r="M1254" s="53">
        <v>1.5903677000000001</v>
      </c>
      <c r="N1254" s="53">
        <v>1.7847561999999999</v>
      </c>
      <c r="O1254" s="53">
        <v>1.8421719999999999</v>
      </c>
      <c r="P1254" s="53">
        <v>1.7516106</v>
      </c>
      <c r="Q1254" s="53">
        <v>1.808203</v>
      </c>
      <c r="R1254" s="53">
        <v>1.8627009000000001</v>
      </c>
      <c r="S1254" s="53">
        <v>1.9547521000000001</v>
      </c>
      <c r="T1254" s="53">
        <v>2.0031362000000001</v>
      </c>
      <c r="U1254" s="53">
        <v>2.0727804000000001</v>
      </c>
      <c r="V1254" s="53">
        <v>2.1023817999999999</v>
      </c>
      <c r="W1254" s="53">
        <v>2.1011269000000001</v>
      </c>
      <c r="X1254" s="53">
        <v>2.1072204000000001</v>
      </c>
      <c r="Y1254" s="53">
        <v>2.0942392000000001</v>
      </c>
      <c r="Z1254" s="53">
        <v>2.0309002</v>
      </c>
      <c r="AA1254" s="53">
        <v>2.0404529</v>
      </c>
      <c r="AB1254" s="53">
        <v>2.1746196000000002</v>
      </c>
      <c r="AC1254" s="53">
        <v>2.2459338999999998</v>
      </c>
      <c r="AD1254" s="53">
        <v>2.1654566000000002</v>
      </c>
      <c r="AE1254" s="53">
        <v>1.9577571</v>
      </c>
      <c r="AF1254" s="53">
        <v>1.7478672</v>
      </c>
      <c r="AG1254" s="53">
        <v>3.7705179999999998E-2</v>
      </c>
      <c r="AH1254" s="53">
        <v>-0.13084944000000001</v>
      </c>
      <c r="AI1254" s="53">
        <v>-0.14864572000000001</v>
      </c>
      <c r="AJ1254" s="53">
        <v>-0.12891763000000001</v>
      </c>
      <c r="AK1254" s="53">
        <v>-6.2451470000000002E-2</v>
      </c>
      <c r="AL1254" s="53">
        <v>0.10282044999999999</v>
      </c>
      <c r="AM1254" s="53">
        <v>0.15001908</v>
      </c>
      <c r="AN1254" s="53">
        <v>8.8851009999999994E-2</v>
      </c>
      <c r="AO1254" s="53">
        <v>0.10370643</v>
      </c>
      <c r="AP1254" s="53">
        <v>9.265139E-2</v>
      </c>
      <c r="AQ1254" s="53">
        <v>8.5344320000000001E-2</v>
      </c>
      <c r="AR1254" s="53">
        <v>7.2690270000000001E-2</v>
      </c>
      <c r="AS1254" s="53">
        <v>9.3663510000000005E-2</v>
      </c>
      <c r="AT1254" s="53">
        <v>9.0847250000000004E-2</v>
      </c>
      <c r="AU1254" s="53">
        <v>6.2940490000000002E-2</v>
      </c>
      <c r="AV1254" s="53">
        <v>4.7660689999999999E-2</v>
      </c>
      <c r="AW1254" s="53">
        <v>3.1442320000000003E-2</v>
      </c>
      <c r="AX1254" s="53">
        <v>-3.858317E-2</v>
      </c>
      <c r="AY1254" s="53">
        <v>-4.8882580000000002E-2</v>
      </c>
      <c r="AZ1254" s="53">
        <v>9.0147000000000005E-3</v>
      </c>
      <c r="BA1254" s="53">
        <v>8.3614770000000005E-2</v>
      </c>
      <c r="BB1254" s="53">
        <v>0.10987777</v>
      </c>
      <c r="BC1254" s="53">
        <v>8.7836010000000006E-2</v>
      </c>
      <c r="BD1254" s="53">
        <v>2.8991900000000001E-2</v>
      </c>
      <c r="BE1254" s="53">
        <v>0.23966413</v>
      </c>
      <c r="BF1254" s="53">
        <v>0.10857427</v>
      </c>
      <c r="BG1254" s="53">
        <v>9.0173169999999997E-2</v>
      </c>
      <c r="BH1254" s="53">
        <v>0.10986298</v>
      </c>
      <c r="BI1254" s="53">
        <v>0.17632818</v>
      </c>
      <c r="BJ1254" s="53">
        <v>0.30918811000000002</v>
      </c>
      <c r="BK1254" s="53">
        <v>0.35443912</v>
      </c>
      <c r="BL1254" s="53">
        <v>0.29481679</v>
      </c>
      <c r="BM1254" s="53">
        <v>0.31158606</v>
      </c>
      <c r="BN1254" s="53">
        <v>0.30803837000000001</v>
      </c>
      <c r="BO1254" s="53">
        <v>0.32096934999999999</v>
      </c>
      <c r="BP1254" s="53">
        <v>0.31630818999999999</v>
      </c>
      <c r="BQ1254" s="53">
        <v>0.34618290000000002</v>
      </c>
      <c r="BR1254" s="53">
        <v>0.34678537999999998</v>
      </c>
      <c r="BS1254" s="53">
        <v>0.32049787000000002</v>
      </c>
      <c r="BT1254" s="53">
        <v>0.31034377000000002</v>
      </c>
      <c r="BU1254" s="53">
        <v>0.30142617999999999</v>
      </c>
      <c r="BV1254" s="53">
        <v>0.24111595999999999</v>
      </c>
      <c r="BW1254" s="53">
        <v>0.23902469000000001</v>
      </c>
      <c r="BX1254" s="53">
        <v>0.29158457999999998</v>
      </c>
      <c r="BY1254" s="53">
        <v>0.36090830000000002</v>
      </c>
      <c r="BZ1254" s="53">
        <v>0.36372248000000001</v>
      </c>
      <c r="CA1254" s="53">
        <v>0.30641623000000001</v>
      </c>
      <c r="CB1254" s="53">
        <v>0.23208461</v>
      </c>
      <c r="CC1254" s="53">
        <v>0.37954029</v>
      </c>
      <c r="CD1254" s="53">
        <v>0.27439836000000001</v>
      </c>
      <c r="CE1254" s="53">
        <v>0.25557840999999998</v>
      </c>
      <c r="CF1254" s="53">
        <v>0.27524173000000002</v>
      </c>
      <c r="CG1254" s="53">
        <v>0.34170612</v>
      </c>
      <c r="CH1254" s="53">
        <v>0.45211772</v>
      </c>
      <c r="CI1254" s="53">
        <v>0.49601988000000002</v>
      </c>
      <c r="CJ1254" s="53">
        <v>0.43746814000000001</v>
      </c>
      <c r="CK1254" s="53">
        <v>0.45556294000000003</v>
      </c>
      <c r="CL1254" s="53">
        <v>0.45721465999999999</v>
      </c>
      <c r="CM1254" s="53">
        <v>0.48416238</v>
      </c>
      <c r="CN1254" s="53">
        <v>0.4850372</v>
      </c>
      <c r="CO1254" s="53">
        <v>0.52107720000000002</v>
      </c>
      <c r="CP1254" s="53">
        <v>0.52404709999999999</v>
      </c>
      <c r="CQ1254" s="53">
        <v>0.49888132000000002</v>
      </c>
      <c r="CR1254" s="53">
        <v>0.49227715999999999</v>
      </c>
      <c r="CS1254" s="53">
        <v>0.48841612000000001</v>
      </c>
      <c r="CT1254" s="53">
        <v>0.43483484</v>
      </c>
      <c r="CU1254" s="53">
        <v>0.43842829999999999</v>
      </c>
      <c r="CV1254" s="53">
        <v>0.48729173999999997</v>
      </c>
      <c r="CW1254" s="53">
        <v>0.55296069999999997</v>
      </c>
      <c r="CX1254" s="53">
        <v>0.53953477999999999</v>
      </c>
      <c r="CY1254" s="53">
        <v>0.45780421999999998</v>
      </c>
      <c r="CZ1254" s="53">
        <v>0.37274607999999998</v>
      </c>
      <c r="DA1254" s="53">
        <v>0.51941630000000005</v>
      </c>
      <c r="DB1254" s="53">
        <v>0.44022248000000003</v>
      </c>
      <c r="DC1254" s="53">
        <v>0.42098358000000002</v>
      </c>
      <c r="DD1254" s="53">
        <v>0.44062027999999998</v>
      </c>
      <c r="DE1254" s="53">
        <v>0.50708416000000001</v>
      </c>
      <c r="DF1254" s="53">
        <v>0.59504725999999997</v>
      </c>
      <c r="DG1254" s="53">
        <v>0.63760064000000005</v>
      </c>
      <c r="DH1254" s="53">
        <v>0.58011922000000005</v>
      </c>
      <c r="DI1254" s="53">
        <v>0.59953968000000002</v>
      </c>
      <c r="DJ1254" s="53">
        <v>0.60639102</v>
      </c>
      <c r="DK1254" s="53">
        <v>0.64735558000000004</v>
      </c>
      <c r="DL1254" s="53">
        <v>0.65376628000000003</v>
      </c>
      <c r="DM1254" s="53">
        <v>0.69597116000000003</v>
      </c>
      <c r="DN1254" s="53">
        <v>0.70130915999999999</v>
      </c>
      <c r="DO1254" s="53">
        <v>0.67726470000000005</v>
      </c>
      <c r="DP1254" s="53">
        <v>0.67421081999999999</v>
      </c>
      <c r="DQ1254" s="53">
        <v>0.67540626000000004</v>
      </c>
      <c r="DR1254" s="53">
        <v>0.62855357999999995</v>
      </c>
      <c r="DS1254" s="53">
        <v>0.63783217999999997</v>
      </c>
      <c r="DT1254" s="53">
        <v>0.68299880000000002</v>
      </c>
      <c r="DU1254" s="53">
        <v>0.74501344000000003</v>
      </c>
      <c r="DV1254" s="53">
        <v>0.71534673999999998</v>
      </c>
      <c r="DW1254" s="53">
        <v>0.60919228000000003</v>
      </c>
      <c r="DX1254" s="53">
        <v>0.51340748000000003</v>
      </c>
      <c r="DY1254" s="53">
        <v>0.72137530999999999</v>
      </c>
      <c r="DZ1254" s="53">
        <v>0.67964606000000005</v>
      </c>
      <c r="EA1254" s="53">
        <v>0.65980264</v>
      </c>
      <c r="EB1254" s="53">
        <v>0.67940091999999996</v>
      </c>
      <c r="EC1254" s="53">
        <v>0.74586412000000002</v>
      </c>
      <c r="ED1254" s="53">
        <v>0.80141501999999998</v>
      </c>
      <c r="EE1254" s="53">
        <v>0.84202087999999997</v>
      </c>
      <c r="EF1254" s="53">
        <v>0.78608509999999998</v>
      </c>
      <c r="EG1254" s="53">
        <v>0.80741942</v>
      </c>
      <c r="EH1254" s="53">
        <v>0.82177796000000003</v>
      </c>
      <c r="EI1254" s="53">
        <v>0.88298067999999996</v>
      </c>
      <c r="EJ1254" s="53">
        <v>0.89738410000000002</v>
      </c>
      <c r="EK1254" s="53">
        <v>0.94849052</v>
      </c>
      <c r="EL1254" s="53">
        <v>0.95724721999999995</v>
      </c>
      <c r="EM1254" s="53">
        <v>0.93482217999999995</v>
      </c>
      <c r="EN1254" s="53">
        <v>0.9368938</v>
      </c>
      <c r="EO1254" s="53">
        <v>0.94539006000000003</v>
      </c>
      <c r="EP1254" s="53">
        <v>0.90825254</v>
      </c>
      <c r="EQ1254" s="53">
        <v>0.92573941999999998</v>
      </c>
      <c r="ER1254" s="53">
        <v>0.96556838</v>
      </c>
      <c r="ES1254" s="53">
        <v>1.0223066000000001</v>
      </c>
      <c r="ET1254" s="53">
        <v>0.96919175999999996</v>
      </c>
      <c r="EU1254" s="53">
        <v>0.82777250000000002</v>
      </c>
      <c r="EV1254" s="53">
        <v>0.71650002000000002</v>
      </c>
      <c r="EW1254" s="53">
        <v>76.388890000000004</v>
      </c>
      <c r="EX1254" s="53">
        <v>74.5</v>
      </c>
      <c r="EY1254" s="53">
        <v>73</v>
      </c>
      <c r="EZ1254" s="53">
        <v>71.666659999999993</v>
      </c>
      <c r="FA1254" s="53">
        <v>70.333340000000007</v>
      </c>
      <c r="FB1254" s="53">
        <v>69</v>
      </c>
      <c r="FC1254" s="53">
        <v>67.722219999999993</v>
      </c>
      <c r="FD1254" s="53">
        <v>68.388890000000004</v>
      </c>
      <c r="FE1254" s="53">
        <v>71.611109999999996</v>
      </c>
      <c r="FF1254" s="53">
        <v>75.05556</v>
      </c>
      <c r="FG1254" s="53">
        <v>78.5</v>
      </c>
      <c r="FH1254" s="53">
        <v>82.277780000000007</v>
      </c>
      <c r="FI1254" s="53">
        <v>85.777780000000007</v>
      </c>
      <c r="FJ1254" s="53">
        <v>88.44444</v>
      </c>
      <c r="FK1254" s="53">
        <v>90.5</v>
      </c>
      <c r="FL1254" s="53">
        <v>92</v>
      </c>
      <c r="FM1254" s="53">
        <v>92.55556</v>
      </c>
      <c r="FN1254" s="53">
        <v>92.55556</v>
      </c>
      <c r="FO1254" s="53">
        <v>91.222219999999993</v>
      </c>
      <c r="FP1254" s="53">
        <v>88.777780000000007</v>
      </c>
      <c r="FQ1254" s="53">
        <v>86.166659999999993</v>
      </c>
      <c r="FR1254" s="53">
        <v>83.277780000000007</v>
      </c>
      <c r="FS1254" s="53">
        <v>80.777780000000007</v>
      </c>
      <c r="FT1254" s="53">
        <v>78.277780000000007</v>
      </c>
      <c r="FU1254" s="53">
        <v>172</v>
      </c>
      <c r="FV1254" s="53">
        <v>8431.33</v>
      </c>
      <c r="FW1254" s="53">
        <v>178.89680000000001</v>
      </c>
      <c r="FX1254" s="53">
        <v>1</v>
      </c>
    </row>
    <row r="1255" spans="1:180" x14ac:dyDescent="0.3">
      <c r="A1255" t="s">
        <v>174</v>
      </c>
      <c r="B1255" t="s">
        <v>221</v>
      </c>
      <c r="C1255" t="s">
        <v>0</v>
      </c>
      <c r="D1255" t="s">
        <v>248</v>
      </c>
      <c r="E1255" t="s">
        <v>189</v>
      </c>
      <c r="F1255" t="s">
        <v>232</v>
      </c>
      <c r="G1255" t="s">
        <v>243</v>
      </c>
      <c r="H1255" s="53">
        <v>34</v>
      </c>
      <c r="I1255" s="53">
        <v>1.7828029000000001</v>
      </c>
      <c r="J1255" s="53">
        <v>1.6317613</v>
      </c>
      <c r="K1255" s="53">
        <v>1.5637865</v>
      </c>
      <c r="L1255" s="53">
        <v>1.5755311000000001</v>
      </c>
      <c r="M1255" s="53">
        <v>1.718817</v>
      </c>
      <c r="N1255" s="53">
        <v>1.8752255</v>
      </c>
      <c r="O1255" s="53">
        <v>2.0067636000000002</v>
      </c>
      <c r="P1255" s="53">
        <v>1.9743303999999999</v>
      </c>
      <c r="Q1255" s="53">
        <v>2.0119769000000001</v>
      </c>
      <c r="R1255" s="53">
        <v>2.0398632999999999</v>
      </c>
      <c r="S1255" s="53">
        <v>2.1561824000000001</v>
      </c>
      <c r="T1255" s="53">
        <v>2.2180868999999999</v>
      </c>
      <c r="U1255" s="53">
        <v>2.2511885999999999</v>
      </c>
      <c r="V1255" s="53">
        <v>2.2715380000000001</v>
      </c>
      <c r="W1255" s="53">
        <v>2.3051181000000001</v>
      </c>
      <c r="X1255" s="53">
        <v>2.3095493</v>
      </c>
      <c r="Y1255" s="53">
        <v>2.3196734999999999</v>
      </c>
      <c r="Z1255" s="53">
        <v>2.308125</v>
      </c>
      <c r="AA1255" s="53">
        <v>2.3441809999999998</v>
      </c>
      <c r="AB1255" s="53">
        <v>2.4421431999999998</v>
      </c>
      <c r="AC1255" s="53">
        <v>2.3281344000000002</v>
      </c>
      <c r="AD1255" s="53">
        <v>2.187932</v>
      </c>
      <c r="AE1255" s="53">
        <v>2.0342853000000001</v>
      </c>
      <c r="AF1255" s="53">
        <v>1.9157909</v>
      </c>
      <c r="AG1255" s="53">
        <v>-2.298911E-2</v>
      </c>
      <c r="AH1255" s="53">
        <v>-0.13430023999999999</v>
      </c>
      <c r="AI1255" s="53">
        <v>-0.17348388000000001</v>
      </c>
      <c r="AJ1255" s="53">
        <v>-0.16030812999999999</v>
      </c>
      <c r="AK1255" s="53">
        <v>-6.942276E-2</v>
      </c>
      <c r="AL1255" s="53">
        <v>0.12512748000000001</v>
      </c>
      <c r="AM1255" s="53">
        <v>0.18415113999999999</v>
      </c>
      <c r="AN1255" s="53">
        <v>0.14967657000000001</v>
      </c>
      <c r="AO1255" s="53">
        <v>0.12728315000000001</v>
      </c>
      <c r="AP1255" s="53">
        <v>6.8376619999999999E-2</v>
      </c>
      <c r="AQ1255" s="53">
        <v>8.6110919999999994E-2</v>
      </c>
      <c r="AR1255" s="53">
        <v>0.11646731</v>
      </c>
      <c r="AS1255" s="53">
        <v>0.1003087</v>
      </c>
      <c r="AT1255" s="53">
        <v>8.3266140000000002E-2</v>
      </c>
      <c r="AU1255" s="53">
        <v>9.9095790000000003E-2</v>
      </c>
      <c r="AV1255" s="53">
        <v>9.7329589999999994E-2</v>
      </c>
      <c r="AW1255" s="53">
        <v>0.10752755</v>
      </c>
      <c r="AX1255" s="53">
        <v>8.4225720000000004E-2</v>
      </c>
      <c r="AY1255" s="53">
        <v>0.10281518000000001</v>
      </c>
      <c r="AZ1255" s="53">
        <v>0.13140051</v>
      </c>
      <c r="BA1255" s="53">
        <v>7.2595809999999997E-2</v>
      </c>
      <c r="BB1255" s="53">
        <v>7.4135099999999995E-2</v>
      </c>
      <c r="BC1255" s="53">
        <v>8.2935519999999999E-2</v>
      </c>
      <c r="BD1255" s="53">
        <v>1.290788E-2</v>
      </c>
      <c r="BE1255" s="53">
        <v>0.22088949999999999</v>
      </c>
      <c r="BF1255" s="53">
        <v>0.12332037999999999</v>
      </c>
      <c r="BG1255" s="53">
        <v>9.1961189999999998E-2</v>
      </c>
      <c r="BH1255" s="53">
        <v>0.10838937999999999</v>
      </c>
      <c r="BI1255" s="53">
        <v>0.20114607000000001</v>
      </c>
      <c r="BJ1255" s="53">
        <v>0.33376664</v>
      </c>
      <c r="BK1255" s="53">
        <v>0.43060897999999997</v>
      </c>
      <c r="BL1255" s="53">
        <v>0.40037788000000002</v>
      </c>
      <c r="BM1255" s="53">
        <v>0.37862195999999998</v>
      </c>
      <c r="BN1255" s="53">
        <v>0.32467228999999997</v>
      </c>
      <c r="BO1255" s="53">
        <v>0.35628803999999997</v>
      </c>
      <c r="BP1255" s="53">
        <v>0.38505238000000003</v>
      </c>
      <c r="BQ1255" s="53">
        <v>0.36961875999999999</v>
      </c>
      <c r="BR1255" s="53">
        <v>0.35260175999999999</v>
      </c>
      <c r="BS1255" s="53">
        <v>0.37091109999999999</v>
      </c>
      <c r="BT1255" s="53">
        <v>0.37400714000000002</v>
      </c>
      <c r="BU1255" s="53">
        <v>0.38660924000000002</v>
      </c>
      <c r="BV1255" s="53">
        <v>0.37569150000000001</v>
      </c>
      <c r="BW1255" s="53">
        <v>0.40440041999999998</v>
      </c>
      <c r="BX1255" s="53">
        <v>0.43431599999999998</v>
      </c>
      <c r="BY1255" s="53">
        <v>0.31326399999999999</v>
      </c>
      <c r="BZ1255" s="53">
        <v>0.27838237999999998</v>
      </c>
      <c r="CA1255" s="53">
        <v>0.27264001999999998</v>
      </c>
      <c r="CB1255" s="53">
        <v>0.25319351000000001</v>
      </c>
      <c r="CC1255" s="53">
        <v>0.38979911</v>
      </c>
      <c r="CD1255" s="53">
        <v>0.30174761999999999</v>
      </c>
      <c r="CE1255" s="53">
        <v>0.27580758999999999</v>
      </c>
      <c r="CF1255" s="53">
        <v>0.29448848</v>
      </c>
      <c r="CG1255" s="53">
        <v>0.38854112000000002</v>
      </c>
      <c r="CH1255" s="53">
        <v>0.47826950000000001</v>
      </c>
      <c r="CI1255" s="53">
        <v>0.60130496</v>
      </c>
      <c r="CJ1255" s="53">
        <v>0.57401248000000005</v>
      </c>
      <c r="CK1255" s="53">
        <v>0.55269855999999995</v>
      </c>
      <c r="CL1255" s="53">
        <v>0.50218204</v>
      </c>
      <c r="CM1255" s="53">
        <v>0.54341214000000004</v>
      </c>
      <c r="CN1255" s="53">
        <v>0.57107352</v>
      </c>
      <c r="CO1255" s="53">
        <v>0.55614174000000005</v>
      </c>
      <c r="CP1255" s="53">
        <v>0.53914276000000005</v>
      </c>
      <c r="CQ1255" s="53">
        <v>0.55916944000000002</v>
      </c>
      <c r="CR1255" s="53">
        <v>0.56563352</v>
      </c>
      <c r="CS1255" s="53">
        <v>0.57990025999999995</v>
      </c>
      <c r="CT1255" s="53">
        <v>0.57756004000000005</v>
      </c>
      <c r="CU1255" s="53">
        <v>0.61327737999999998</v>
      </c>
      <c r="CV1255" s="53">
        <v>0.64411401999999995</v>
      </c>
      <c r="CW1255" s="53">
        <v>0.47995011999999998</v>
      </c>
      <c r="CX1255" s="53">
        <v>0.41984356</v>
      </c>
      <c r="CY1255" s="53">
        <v>0.40402880000000002</v>
      </c>
      <c r="CZ1255" s="53">
        <v>0.41961473999999999</v>
      </c>
      <c r="DA1255" s="53">
        <v>0.55870872000000005</v>
      </c>
      <c r="DB1255" s="53">
        <v>0.48017485999999998</v>
      </c>
      <c r="DC1255" s="53">
        <v>0.45965415999999998</v>
      </c>
      <c r="DD1255" s="53">
        <v>0.48058761999999999</v>
      </c>
      <c r="DE1255" s="53">
        <v>0.57593654000000005</v>
      </c>
      <c r="DF1255" s="53">
        <v>0.62277221999999999</v>
      </c>
      <c r="DG1255" s="53">
        <v>0.77200128000000001</v>
      </c>
      <c r="DH1255" s="53">
        <v>0.74764741999999995</v>
      </c>
      <c r="DI1255" s="53">
        <v>0.72677515999999998</v>
      </c>
      <c r="DJ1255" s="53">
        <v>0.67969162000000005</v>
      </c>
      <c r="DK1255" s="53">
        <v>0.73053590000000002</v>
      </c>
      <c r="DL1255" s="53">
        <v>0.75709466000000003</v>
      </c>
      <c r="DM1255" s="53">
        <v>0.74266505999999999</v>
      </c>
      <c r="DN1255" s="53">
        <v>0.72568410000000005</v>
      </c>
      <c r="DO1255" s="53">
        <v>0.74742812000000003</v>
      </c>
      <c r="DP1255" s="53">
        <v>0.75725956000000005</v>
      </c>
      <c r="DQ1255" s="53">
        <v>0.77319128000000004</v>
      </c>
      <c r="DR1255" s="53">
        <v>0.77942823999999999</v>
      </c>
      <c r="DS1255" s="53">
        <v>0.82215468000000003</v>
      </c>
      <c r="DT1255" s="53">
        <v>0.85391238000000003</v>
      </c>
      <c r="DU1255" s="53">
        <v>0.64663614000000003</v>
      </c>
      <c r="DV1255" s="53">
        <v>0.56130464000000002</v>
      </c>
      <c r="DW1255" s="53">
        <v>0.53541738000000005</v>
      </c>
      <c r="DX1255" s="53">
        <v>0.58603556000000001</v>
      </c>
      <c r="DY1255" s="53">
        <v>0.80258735999999997</v>
      </c>
      <c r="DZ1255" s="53">
        <v>0.73779558000000001</v>
      </c>
      <c r="EA1255" s="53">
        <v>0.72509895999999996</v>
      </c>
      <c r="EB1255" s="53">
        <v>0.74928519999999998</v>
      </c>
      <c r="EC1255" s="53">
        <v>0.84650513999999999</v>
      </c>
      <c r="ED1255" s="53">
        <v>0.83141151999999996</v>
      </c>
      <c r="EE1255" s="53">
        <v>1.0184591000000001</v>
      </c>
      <c r="EF1255" s="53">
        <v>0.99834845999999999</v>
      </c>
      <c r="EG1255" s="53">
        <v>0.97811369999999997</v>
      </c>
      <c r="EH1255" s="53">
        <v>0.93598702</v>
      </c>
      <c r="EI1255" s="53">
        <v>1.0007132000000001</v>
      </c>
      <c r="EJ1255" s="53">
        <v>1.0256797</v>
      </c>
      <c r="EK1255" s="53">
        <v>1.0119750000000001</v>
      </c>
      <c r="EL1255" s="53">
        <v>0.99501952000000005</v>
      </c>
      <c r="EM1255" s="53">
        <v>1.0192435</v>
      </c>
      <c r="EN1255" s="53">
        <v>1.0339373000000001</v>
      </c>
      <c r="EO1255" s="53">
        <v>1.0522727999999999</v>
      </c>
      <c r="EP1255" s="53">
        <v>1.0708943</v>
      </c>
      <c r="EQ1255" s="53">
        <v>1.1237398000000001</v>
      </c>
      <c r="ER1255" s="53">
        <v>1.1568276</v>
      </c>
      <c r="ES1255" s="53">
        <v>0.88730445999999996</v>
      </c>
      <c r="ET1255" s="53">
        <v>0.76555181999999999</v>
      </c>
      <c r="EU1255" s="53">
        <v>0.72512208</v>
      </c>
      <c r="EV1255" s="53">
        <v>0.82632137999999999</v>
      </c>
      <c r="EW1255" s="53">
        <v>83.111109999999996</v>
      </c>
      <c r="EX1255" s="53">
        <v>81.333340000000007</v>
      </c>
      <c r="EY1255" s="53">
        <v>79.55556</v>
      </c>
      <c r="EZ1255" s="53">
        <v>77.611109999999996</v>
      </c>
      <c r="FA1255" s="53">
        <v>75.833340000000007</v>
      </c>
      <c r="FB1255" s="53">
        <v>74.55556</v>
      </c>
      <c r="FC1255" s="53">
        <v>73.666659999999993</v>
      </c>
      <c r="FD1255" s="53">
        <v>75.44444</v>
      </c>
      <c r="FE1255" s="53">
        <v>79.388890000000004</v>
      </c>
      <c r="FF1255" s="53">
        <v>83.277780000000007</v>
      </c>
      <c r="FG1255" s="53">
        <v>86.94444</v>
      </c>
      <c r="FH1255" s="53">
        <v>90.44444</v>
      </c>
      <c r="FI1255" s="53">
        <v>93.611109999999996</v>
      </c>
      <c r="FJ1255" s="53">
        <v>96.05556</v>
      </c>
      <c r="FK1255" s="53">
        <v>98.277780000000007</v>
      </c>
      <c r="FL1255" s="53">
        <v>99.888890000000004</v>
      </c>
      <c r="FM1255" s="53">
        <v>100.66670000000001</v>
      </c>
      <c r="FN1255" s="53">
        <v>100.66670000000001</v>
      </c>
      <c r="FO1255" s="53">
        <v>99.666659999999993</v>
      </c>
      <c r="FP1255" s="53">
        <v>97.44444</v>
      </c>
      <c r="FQ1255" s="53">
        <v>94.277780000000007</v>
      </c>
      <c r="FR1255" s="53">
        <v>91</v>
      </c>
      <c r="FS1255" s="53">
        <v>88.5</v>
      </c>
      <c r="FT1255" s="53">
        <v>86.111109999999996</v>
      </c>
      <c r="FU1255" s="53">
        <v>172</v>
      </c>
      <c r="FV1255" s="53">
        <v>9076.5210000000006</v>
      </c>
      <c r="FW1255" s="53">
        <v>172.2713</v>
      </c>
      <c r="FX1255" s="53">
        <v>1</v>
      </c>
    </row>
    <row r="1256" spans="1:180" x14ac:dyDescent="0.3">
      <c r="A1256" t="s">
        <v>174</v>
      </c>
      <c r="B1256" t="s">
        <v>221</v>
      </c>
      <c r="C1256" t="s">
        <v>0</v>
      </c>
      <c r="D1256" t="s">
        <v>248</v>
      </c>
      <c r="E1256" t="s">
        <v>188</v>
      </c>
      <c r="F1256" t="s">
        <v>232</v>
      </c>
      <c r="G1256" t="s">
        <v>243</v>
      </c>
      <c r="H1256" s="53">
        <v>34</v>
      </c>
      <c r="I1256" s="53">
        <v>1.6108643</v>
      </c>
      <c r="J1256" s="53">
        <v>1.4545625</v>
      </c>
      <c r="K1256" s="53">
        <v>1.4014137</v>
      </c>
      <c r="L1256" s="53">
        <v>1.3993594</v>
      </c>
      <c r="M1256" s="53">
        <v>1.5448362</v>
      </c>
      <c r="N1256" s="53">
        <v>1.5329267</v>
      </c>
      <c r="O1256" s="53">
        <v>1.8318418000000001</v>
      </c>
      <c r="P1256" s="53">
        <v>1.8272953000000001</v>
      </c>
      <c r="Q1256" s="53">
        <v>1.8152743</v>
      </c>
      <c r="R1256" s="53">
        <v>1.8602981000000001</v>
      </c>
      <c r="S1256" s="53">
        <v>1.9507752</v>
      </c>
      <c r="T1256" s="53">
        <v>1.9991871000000001</v>
      </c>
      <c r="U1256" s="53">
        <v>2.0477373999999999</v>
      </c>
      <c r="V1256" s="53">
        <v>2.0600847999999998</v>
      </c>
      <c r="W1256" s="53">
        <v>2.0879824999999999</v>
      </c>
      <c r="X1256" s="53">
        <v>2.0761712000000001</v>
      </c>
      <c r="Y1256" s="53">
        <v>2.078643</v>
      </c>
      <c r="Z1256" s="53">
        <v>2.0590033000000001</v>
      </c>
      <c r="AA1256" s="53">
        <v>2.1011340000000001</v>
      </c>
      <c r="AB1256" s="53">
        <v>2.1184566999999999</v>
      </c>
      <c r="AC1256" s="53">
        <v>2.0623185999999998</v>
      </c>
      <c r="AD1256" s="53">
        <v>1.9470144</v>
      </c>
      <c r="AE1256" s="53">
        <v>1.8329736999999999</v>
      </c>
      <c r="AF1256" s="53">
        <v>1.7218724999999999</v>
      </c>
      <c r="AG1256" s="53">
        <v>-8.7963310000000003E-2</v>
      </c>
      <c r="AH1256" s="53">
        <v>-0.22033034000000001</v>
      </c>
      <c r="AI1256" s="53">
        <v>-0.22972896000000001</v>
      </c>
      <c r="AJ1256" s="53">
        <v>-0.21768551</v>
      </c>
      <c r="AK1256" s="53">
        <v>-0.13188337999999999</v>
      </c>
      <c r="AL1256" s="53">
        <v>-5.6360340000000002E-2</v>
      </c>
      <c r="AM1256" s="53">
        <v>7.9053739999999997E-2</v>
      </c>
      <c r="AN1256" s="53">
        <v>1.500863E-2</v>
      </c>
      <c r="AO1256" s="53">
        <v>-5.5229769999999997E-2</v>
      </c>
      <c r="AP1256" s="53">
        <v>-7.5614979999999998E-2</v>
      </c>
      <c r="AQ1256" s="53">
        <v>-6.381307E-2</v>
      </c>
      <c r="AR1256" s="53">
        <v>-6.3701110000000005E-2</v>
      </c>
      <c r="AS1256" s="53">
        <v>-6.8972329999999998E-2</v>
      </c>
      <c r="AT1256" s="53">
        <v>-9.9877549999999996E-2</v>
      </c>
      <c r="AU1256" s="53">
        <v>-0.12321229</v>
      </c>
      <c r="AV1256" s="53">
        <v>-0.18620454</v>
      </c>
      <c r="AW1256" s="53">
        <v>-0.20014140999999999</v>
      </c>
      <c r="AX1256" s="53">
        <v>-0.22102853</v>
      </c>
      <c r="AY1256" s="53">
        <v>-0.1560107</v>
      </c>
      <c r="AZ1256" s="53">
        <v>-0.15259965</v>
      </c>
      <c r="BA1256" s="53">
        <v>-0.14964970999999999</v>
      </c>
      <c r="BB1256" s="53">
        <v>-0.12450732</v>
      </c>
      <c r="BC1256" s="53">
        <v>-3.4089899999999999E-2</v>
      </c>
      <c r="BD1256" s="53">
        <v>-4.1351789999999999E-2</v>
      </c>
      <c r="BE1256" s="53">
        <v>8.0034949999999994E-2</v>
      </c>
      <c r="BF1256" s="53">
        <v>-2.274822E-2</v>
      </c>
      <c r="BG1256" s="53">
        <v>-3.1628740000000002E-2</v>
      </c>
      <c r="BH1256" s="53">
        <v>-1.5880370000000001E-2</v>
      </c>
      <c r="BI1256" s="53">
        <v>7.7542410000000006E-2</v>
      </c>
      <c r="BJ1256" s="53">
        <v>6.9911749999999995E-2</v>
      </c>
      <c r="BK1256" s="53">
        <v>0.29702025999999998</v>
      </c>
      <c r="BL1256" s="53">
        <v>0.23899756</v>
      </c>
      <c r="BM1256" s="53">
        <v>0.16719377999999999</v>
      </c>
      <c r="BN1256" s="53">
        <v>0.14823248999999999</v>
      </c>
      <c r="BO1256" s="53">
        <v>0.16775892000000001</v>
      </c>
      <c r="BP1256" s="53">
        <v>0.16764277999999999</v>
      </c>
      <c r="BQ1256" s="53">
        <v>0.16991577999999999</v>
      </c>
      <c r="BR1256" s="53">
        <v>0.14497631</v>
      </c>
      <c r="BS1256" s="53">
        <v>0.13349675</v>
      </c>
      <c r="BT1256" s="53">
        <v>9.0132400000000001E-2</v>
      </c>
      <c r="BU1256" s="53">
        <v>8.0851010000000001E-2</v>
      </c>
      <c r="BV1256" s="53">
        <v>6.5828590000000006E-2</v>
      </c>
      <c r="BW1256" s="53">
        <v>0.13978641</v>
      </c>
      <c r="BX1256" s="53">
        <v>0.13564269000000001</v>
      </c>
      <c r="BY1256" s="53">
        <v>7.3771299999999998E-2</v>
      </c>
      <c r="BZ1256" s="53">
        <v>5.5723759999999997E-2</v>
      </c>
      <c r="CA1256" s="53">
        <v>0.10477569</v>
      </c>
      <c r="CB1256" s="53">
        <v>0.11815252</v>
      </c>
      <c r="CC1256" s="53">
        <v>0.19639005000000001</v>
      </c>
      <c r="CD1256" s="53">
        <v>0.11409655</v>
      </c>
      <c r="CE1256" s="53">
        <v>0.10557486000000001</v>
      </c>
      <c r="CF1256" s="53">
        <v>0.12388927</v>
      </c>
      <c r="CG1256" s="53">
        <v>0.22259011000000001</v>
      </c>
      <c r="CH1256" s="53">
        <v>0.15736744</v>
      </c>
      <c r="CI1256" s="53">
        <v>0.44798332000000002</v>
      </c>
      <c r="CJ1256" s="53">
        <v>0.39413174000000001</v>
      </c>
      <c r="CK1256" s="53">
        <v>0.32124363</v>
      </c>
      <c r="CL1256" s="53">
        <v>0.30326853999999998</v>
      </c>
      <c r="CM1256" s="53">
        <v>0.32814494999999999</v>
      </c>
      <c r="CN1256" s="53">
        <v>0.32787086999999998</v>
      </c>
      <c r="CO1256" s="53">
        <v>0.33536893000000001</v>
      </c>
      <c r="CP1256" s="53">
        <v>0.31456129999999999</v>
      </c>
      <c r="CQ1256" s="53">
        <v>0.31129264000000001</v>
      </c>
      <c r="CR1256" s="53">
        <v>0.28152254999999998</v>
      </c>
      <c r="CS1256" s="53">
        <v>0.27546552000000002</v>
      </c>
      <c r="CT1256" s="53">
        <v>0.26450497000000001</v>
      </c>
      <c r="CU1256" s="53">
        <v>0.34465459999999998</v>
      </c>
      <c r="CV1256" s="53">
        <v>0.33527845000000001</v>
      </c>
      <c r="CW1256" s="53">
        <v>0.22851203</v>
      </c>
      <c r="CX1256" s="53">
        <v>0.18055129</v>
      </c>
      <c r="CY1256" s="53">
        <v>0.20095357</v>
      </c>
      <c r="CZ1256" s="53">
        <v>0.22862473999999999</v>
      </c>
      <c r="DA1256" s="53">
        <v>0.31274512999999998</v>
      </c>
      <c r="DB1256" s="53">
        <v>0.25094132000000002</v>
      </c>
      <c r="DC1256" s="53">
        <v>0.24277846</v>
      </c>
      <c r="DD1256" s="53">
        <v>0.26365892000000002</v>
      </c>
      <c r="DE1256" s="53">
        <v>0.36763792000000001</v>
      </c>
      <c r="DF1256" s="53">
        <v>0.24482308999999999</v>
      </c>
      <c r="DG1256" s="53">
        <v>0.59894603999999996</v>
      </c>
      <c r="DH1256" s="53">
        <v>0.54926558000000003</v>
      </c>
      <c r="DI1256" s="53">
        <v>0.47529347999999999</v>
      </c>
      <c r="DJ1256" s="53">
        <v>0.45830470000000001</v>
      </c>
      <c r="DK1256" s="53">
        <v>0.48853104000000003</v>
      </c>
      <c r="DL1256" s="53">
        <v>0.4880989</v>
      </c>
      <c r="DM1256" s="53">
        <v>0.50082203999999997</v>
      </c>
      <c r="DN1256" s="53">
        <v>0.48414639999999998</v>
      </c>
      <c r="DO1256" s="53">
        <v>0.48908864000000002</v>
      </c>
      <c r="DP1256" s="53">
        <v>0.47291280000000002</v>
      </c>
      <c r="DQ1256" s="53">
        <v>0.47007991999999998</v>
      </c>
      <c r="DR1256" s="53">
        <v>0.46318132000000001</v>
      </c>
      <c r="DS1256" s="53">
        <v>0.54952296</v>
      </c>
      <c r="DT1256" s="53">
        <v>0.53491418000000002</v>
      </c>
      <c r="DU1256" s="53">
        <v>0.38325276000000003</v>
      </c>
      <c r="DV1256" s="53">
        <v>0.30537882</v>
      </c>
      <c r="DW1256" s="53">
        <v>0.29713147000000001</v>
      </c>
      <c r="DX1256" s="53">
        <v>0.33909688999999998</v>
      </c>
      <c r="DY1256" s="53">
        <v>0.48074335000000001</v>
      </c>
      <c r="DZ1256" s="53">
        <v>0.44852357999999998</v>
      </c>
      <c r="EA1256" s="53">
        <v>0.44087868000000002</v>
      </c>
      <c r="EB1256" s="53">
        <v>0.46546408</v>
      </c>
      <c r="EC1256" s="53">
        <v>0.57706363999999999</v>
      </c>
      <c r="ED1256" s="53">
        <v>0.37109503999999999</v>
      </c>
      <c r="EE1256" s="53">
        <v>0.81691256000000001</v>
      </c>
      <c r="EF1256" s="53">
        <v>0.77325451999999995</v>
      </c>
      <c r="EG1256" s="53">
        <v>0.69771706</v>
      </c>
      <c r="EH1256" s="53">
        <v>0.68215219999999999</v>
      </c>
      <c r="EI1256" s="53">
        <v>0.72010300000000005</v>
      </c>
      <c r="EJ1256" s="53">
        <v>0.71944271999999998</v>
      </c>
      <c r="EK1256" s="53">
        <v>0.73971012000000003</v>
      </c>
      <c r="EL1256" s="53">
        <v>0.72900012000000003</v>
      </c>
      <c r="EM1256" s="53">
        <v>0.74579748000000001</v>
      </c>
      <c r="EN1256" s="53">
        <v>0.74924950000000001</v>
      </c>
      <c r="EO1256" s="53">
        <v>0.75107223999999995</v>
      </c>
      <c r="EP1256" s="53">
        <v>0.75003863999999998</v>
      </c>
      <c r="EQ1256" s="53">
        <v>0.84531990000000001</v>
      </c>
      <c r="ER1256" s="53">
        <v>0.82315665999999998</v>
      </c>
      <c r="ES1256" s="53">
        <v>0.60667389999999999</v>
      </c>
      <c r="ET1256" s="53">
        <v>0.48560976</v>
      </c>
      <c r="EU1256" s="53">
        <v>0.43599695999999999</v>
      </c>
      <c r="EV1256" s="53">
        <v>0.49860115999999999</v>
      </c>
      <c r="EW1256" s="53">
        <v>87.3</v>
      </c>
      <c r="EX1256" s="53">
        <v>85.3</v>
      </c>
      <c r="EY1256" s="53">
        <v>83.75</v>
      </c>
      <c r="EZ1256" s="53">
        <v>82</v>
      </c>
      <c r="FA1256" s="53">
        <v>80.400000000000006</v>
      </c>
      <c r="FB1256" s="53">
        <v>79</v>
      </c>
      <c r="FC1256" s="53">
        <v>78.7</v>
      </c>
      <c r="FD1256" s="53">
        <v>81.05</v>
      </c>
      <c r="FE1256" s="53">
        <v>84.5</v>
      </c>
      <c r="FF1256" s="53">
        <v>87.7</v>
      </c>
      <c r="FG1256" s="53">
        <v>90.85</v>
      </c>
      <c r="FH1256" s="53">
        <v>93.65</v>
      </c>
      <c r="FI1256" s="53">
        <v>96.5</v>
      </c>
      <c r="FJ1256" s="53">
        <v>98.8</v>
      </c>
      <c r="FK1256" s="53">
        <v>101.15</v>
      </c>
      <c r="FL1256" s="53">
        <v>102.85</v>
      </c>
      <c r="FM1256" s="53">
        <v>103.85</v>
      </c>
      <c r="FN1256" s="53">
        <v>103.9</v>
      </c>
      <c r="FO1256" s="53">
        <v>103.6</v>
      </c>
      <c r="FP1256" s="53">
        <v>102.05</v>
      </c>
      <c r="FQ1256" s="53">
        <v>98.9</v>
      </c>
      <c r="FR1256" s="53">
        <v>95.7</v>
      </c>
      <c r="FS1256" s="53">
        <v>92.4</v>
      </c>
      <c r="FT1256" s="53">
        <v>89.8</v>
      </c>
      <c r="FU1256" s="53">
        <v>172</v>
      </c>
      <c r="FV1256" s="53">
        <v>9143.7049999999999</v>
      </c>
      <c r="FW1256" s="53">
        <v>167.80670000000001</v>
      </c>
      <c r="FX1256" s="53">
        <v>1</v>
      </c>
    </row>
    <row r="1257" spans="1:180" x14ac:dyDescent="0.3">
      <c r="A1257" t="s">
        <v>174</v>
      </c>
      <c r="B1257" t="s">
        <v>221</v>
      </c>
      <c r="C1257" t="s">
        <v>0</v>
      </c>
      <c r="D1257" t="s">
        <v>227</v>
      </c>
      <c r="E1257" t="s">
        <v>190</v>
      </c>
      <c r="F1257" t="s">
        <v>232</v>
      </c>
      <c r="G1257" t="s">
        <v>243</v>
      </c>
      <c r="H1257" s="53">
        <v>34</v>
      </c>
      <c r="I1257" s="53">
        <v>1.6318299999999999</v>
      </c>
      <c r="J1257" s="53">
        <v>1.4837821</v>
      </c>
      <c r="K1257" s="53">
        <v>1.4567901999999999</v>
      </c>
      <c r="L1257" s="53">
        <v>1.4808724</v>
      </c>
      <c r="M1257" s="53">
        <v>1.5890987999999999</v>
      </c>
      <c r="N1257" s="53">
        <v>1.7850547000000001</v>
      </c>
      <c r="O1257" s="53">
        <v>1.8788716000000001</v>
      </c>
      <c r="P1257" s="53">
        <v>1.8420723999999999</v>
      </c>
      <c r="Q1257" s="53">
        <v>1.8947265</v>
      </c>
      <c r="R1257" s="53">
        <v>1.9119930999999999</v>
      </c>
      <c r="S1257" s="53">
        <v>1.9624741999999999</v>
      </c>
      <c r="T1257" s="53">
        <v>2.0467363999999999</v>
      </c>
      <c r="U1257" s="53">
        <v>2.1073438000000002</v>
      </c>
      <c r="V1257" s="53">
        <v>2.1325173999999998</v>
      </c>
      <c r="W1257" s="53">
        <v>2.1491920000000002</v>
      </c>
      <c r="X1257" s="53">
        <v>2.1645922999999998</v>
      </c>
      <c r="Y1257" s="53">
        <v>2.1680980999999999</v>
      </c>
      <c r="Z1257" s="53">
        <v>2.1437179999999998</v>
      </c>
      <c r="AA1257" s="53">
        <v>2.1178895999999998</v>
      </c>
      <c r="AB1257" s="53">
        <v>2.2902426999999999</v>
      </c>
      <c r="AC1257" s="53">
        <v>2.3059132999999998</v>
      </c>
      <c r="AD1257" s="53">
        <v>2.1744129000000001</v>
      </c>
      <c r="AE1257" s="53">
        <v>1.9444172</v>
      </c>
      <c r="AF1257" s="53">
        <v>1.7528299000000001</v>
      </c>
      <c r="AG1257" s="53">
        <v>2.6087349999999999E-2</v>
      </c>
      <c r="AH1257" s="53">
        <v>-0.13097939</v>
      </c>
      <c r="AI1257" s="53">
        <v>-0.11457745</v>
      </c>
      <c r="AJ1257" s="53">
        <v>-9.5275040000000005E-2</v>
      </c>
      <c r="AK1257" s="53">
        <v>-6.802482E-2</v>
      </c>
      <c r="AL1257" s="53">
        <v>0.11181468</v>
      </c>
      <c r="AM1257" s="53">
        <v>0.14259653999999999</v>
      </c>
      <c r="AN1257" s="53">
        <v>9.272735E-2</v>
      </c>
      <c r="AO1257" s="53">
        <v>6.8151470000000006E-2</v>
      </c>
      <c r="AP1257" s="53">
        <v>2.8562239999999999E-2</v>
      </c>
      <c r="AQ1257" s="53">
        <v>-2.5514640000000002E-2</v>
      </c>
      <c r="AR1257" s="53">
        <v>-1.25647E-3</v>
      </c>
      <c r="AS1257" s="53">
        <v>5.4464200000000004E-3</v>
      </c>
      <c r="AT1257" s="53">
        <v>-1.313598E-2</v>
      </c>
      <c r="AU1257" s="53">
        <v>-1.8455039999999999E-2</v>
      </c>
      <c r="AV1257" s="53">
        <v>1.3535400000000001E-3</v>
      </c>
      <c r="AW1257" s="53">
        <v>1.2514809999999999E-2</v>
      </c>
      <c r="AX1257" s="53">
        <v>1.2839710000000001E-2</v>
      </c>
      <c r="AY1257" s="53">
        <v>-5.0375589999999998E-2</v>
      </c>
      <c r="AZ1257" s="53">
        <v>0.10781930000000001</v>
      </c>
      <c r="BA1257" s="53">
        <v>0.15743323000000001</v>
      </c>
      <c r="BB1257" s="53">
        <v>0.13960719999999999</v>
      </c>
      <c r="BC1257" s="53">
        <v>8.0971070000000006E-2</v>
      </c>
      <c r="BD1257" s="53">
        <v>2.9262380000000001E-2</v>
      </c>
      <c r="BE1257" s="53">
        <v>0.23268722</v>
      </c>
      <c r="BF1257" s="53">
        <v>0.10615208</v>
      </c>
      <c r="BG1257" s="53">
        <v>0.11524926000000001</v>
      </c>
      <c r="BH1257" s="53">
        <v>0.13309127000000001</v>
      </c>
      <c r="BI1257" s="53">
        <v>0.16674066000000001</v>
      </c>
      <c r="BJ1257" s="53">
        <v>0.30133349999999998</v>
      </c>
      <c r="BK1257" s="53">
        <v>0.34061846000000001</v>
      </c>
      <c r="BL1257" s="53">
        <v>0.28936686</v>
      </c>
      <c r="BM1257" s="53">
        <v>0.26982696</v>
      </c>
      <c r="BN1257" s="53">
        <v>0.23428217000000001</v>
      </c>
      <c r="BO1257" s="53">
        <v>0.20167025</v>
      </c>
      <c r="BP1257" s="53">
        <v>0.24677064000000001</v>
      </c>
      <c r="BQ1257" s="53">
        <v>0.27043341999999998</v>
      </c>
      <c r="BR1257" s="53">
        <v>0.25589331999999998</v>
      </c>
      <c r="BS1257" s="53">
        <v>0.25308617</v>
      </c>
      <c r="BT1257" s="53">
        <v>0.27562491</v>
      </c>
      <c r="BU1257" s="53">
        <v>0.2931107</v>
      </c>
      <c r="BV1257" s="53">
        <v>0.29208943999999998</v>
      </c>
      <c r="BW1257" s="53">
        <v>0.25172271000000002</v>
      </c>
      <c r="BX1257" s="53">
        <v>0.37618042000000002</v>
      </c>
      <c r="BY1257" s="53">
        <v>0.41773759999999999</v>
      </c>
      <c r="BZ1257" s="53">
        <v>0.37444132000000002</v>
      </c>
      <c r="CA1257" s="53">
        <v>0.29700071</v>
      </c>
      <c r="CB1257" s="53">
        <v>0.24264300999999999</v>
      </c>
      <c r="CC1257" s="53">
        <v>0.37577753000000003</v>
      </c>
      <c r="CD1257" s="53">
        <v>0.27038864000000001</v>
      </c>
      <c r="CE1257" s="53">
        <v>0.27442654999999999</v>
      </c>
      <c r="CF1257" s="53">
        <v>0.29125706000000001</v>
      </c>
      <c r="CG1257" s="53">
        <v>0.32933847999999999</v>
      </c>
      <c r="CH1257" s="53">
        <v>0.43259355999999999</v>
      </c>
      <c r="CI1257" s="53">
        <v>0.47776800000000003</v>
      </c>
      <c r="CJ1257" s="53">
        <v>0.42555862</v>
      </c>
      <c r="CK1257" s="53">
        <v>0.40950688000000002</v>
      </c>
      <c r="CL1257" s="53">
        <v>0.37676317999999998</v>
      </c>
      <c r="CM1257" s="53">
        <v>0.3590179</v>
      </c>
      <c r="CN1257" s="53">
        <v>0.41855360000000003</v>
      </c>
      <c r="CO1257" s="53">
        <v>0.45396256000000001</v>
      </c>
      <c r="CP1257" s="53">
        <v>0.44222201999999999</v>
      </c>
      <c r="CQ1257" s="53">
        <v>0.44115475999999998</v>
      </c>
      <c r="CR1257" s="53">
        <v>0.46558443999999999</v>
      </c>
      <c r="CS1257" s="53">
        <v>0.48745052</v>
      </c>
      <c r="CT1257" s="53">
        <v>0.48549688000000002</v>
      </c>
      <c r="CU1257" s="53">
        <v>0.460955</v>
      </c>
      <c r="CV1257" s="53">
        <v>0.56204617999999995</v>
      </c>
      <c r="CW1257" s="53">
        <v>0.59802328000000005</v>
      </c>
      <c r="CX1257" s="53">
        <v>0.53708677999999999</v>
      </c>
      <c r="CY1257" s="53">
        <v>0.44662230000000003</v>
      </c>
      <c r="CZ1257" s="53">
        <v>0.39042981999999998</v>
      </c>
      <c r="DA1257" s="53">
        <v>0.51886821999999999</v>
      </c>
      <c r="DB1257" s="53">
        <v>0.43462506000000001</v>
      </c>
      <c r="DC1257" s="53">
        <v>0.43360369999999998</v>
      </c>
      <c r="DD1257" s="53">
        <v>0.44942288000000002</v>
      </c>
      <c r="DE1257" s="53">
        <v>0.49193648000000001</v>
      </c>
      <c r="DF1257" s="53">
        <v>0.56385362000000006</v>
      </c>
      <c r="DG1257" s="53">
        <v>0.61491720000000005</v>
      </c>
      <c r="DH1257" s="53">
        <v>0.56175072000000004</v>
      </c>
      <c r="DI1257" s="53">
        <v>0.54918670000000003</v>
      </c>
      <c r="DJ1257" s="53">
        <v>0.51924426000000001</v>
      </c>
      <c r="DK1257" s="53">
        <v>0.51636548000000004</v>
      </c>
      <c r="DL1257" s="53">
        <v>0.59033621999999997</v>
      </c>
      <c r="DM1257" s="53">
        <v>0.63749184000000003</v>
      </c>
      <c r="DN1257" s="53">
        <v>0.62855119999999998</v>
      </c>
      <c r="DO1257" s="53">
        <v>0.62922338</v>
      </c>
      <c r="DP1257" s="53">
        <v>0.65554380000000001</v>
      </c>
      <c r="DQ1257" s="53">
        <v>0.68179044</v>
      </c>
      <c r="DR1257" s="53">
        <v>0.67890452000000001</v>
      </c>
      <c r="DS1257" s="53">
        <v>0.67018759999999999</v>
      </c>
      <c r="DT1257" s="53">
        <v>0.74791227999999998</v>
      </c>
      <c r="DU1257" s="53">
        <v>0.77830929999999998</v>
      </c>
      <c r="DV1257" s="53">
        <v>0.69973224000000001</v>
      </c>
      <c r="DW1257" s="53">
        <v>0.59624372000000003</v>
      </c>
      <c r="DX1257" s="53">
        <v>0.53821660000000004</v>
      </c>
      <c r="DY1257" s="53">
        <v>0.72546785000000003</v>
      </c>
      <c r="DZ1257" s="53">
        <v>0.67175669999999998</v>
      </c>
      <c r="EA1257" s="53">
        <v>0.66343043999999995</v>
      </c>
      <c r="EB1257" s="53">
        <v>0.67778932000000003</v>
      </c>
      <c r="EC1257" s="53">
        <v>0.72670172</v>
      </c>
      <c r="ED1257" s="53">
        <v>0.75337268000000002</v>
      </c>
      <c r="EE1257" s="53">
        <v>0.81293932000000002</v>
      </c>
      <c r="EF1257" s="53">
        <v>0.75839040000000002</v>
      </c>
      <c r="EG1257" s="53">
        <v>0.75086211999999997</v>
      </c>
      <c r="EH1257" s="53">
        <v>0.72496397999999995</v>
      </c>
      <c r="EI1257" s="53">
        <v>0.74355042000000005</v>
      </c>
      <c r="EJ1257" s="53">
        <v>0.83836350000000004</v>
      </c>
      <c r="EK1257" s="53">
        <v>0.90247865999999999</v>
      </c>
      <c r="EL1257" s="53">
        <v>0.89758028000000001</v>
      </c>
      <c r="EM1257" s="53">
        <v>0.90076471999999996</v>
      </c>
      <c r="EN1257" s="53">
        <v>0.92981533999999999</v>
      </c>
      <c r="EO1257" s="53">
        <v>0.96238632000000002</v>
      </c>
      <c r="EP1257" s="53">
        <v>0.95815433999999999</v>
      </c>
      <c r="EQ1257" s="53">
        <v>0.97228576</v>
      </c>
      <c r="ER1257" s="53">
        <v>1.0162732999999999</v>
      </c>
      <c r="ES1257" s="53">
        <v>1.0386135999999999</v>
      </c>
      <c r="ET1257" s="53">
        <v>0.93456649999999997</v>
      </c>
      <c r="EU1257" s="53">
        <v>0.81227326</v>
      </c>
      <c r="EV1257" s="53">
        <v>0.75159719999999997</v>
      </c>
      <c r="EW1257" s="53">
        <v>76.333340000000007</v>
      </c>
      <c r="EX1257" s="53">
        <v>74.785709999999995</v>
      </c>
      <c r="EY1257" s="53">
        <v>73.238100000000003</v>
      </c>
      <c r="EZ1257" s="53">
        <v>71.738100000000003</v>
      </c>
      <c r="FA1257" s="53">
        <v>70.047619999999995</v>
      </c>
      <c r="FB1257" s="53">
        <v>68.809520000000006</v>
      </c>
      <c r="FC1257" s="53">
        <v>68.023809999999997</v>
      </c>
      <c r="FD1257" s="53">
        <v>69.261899999999997</v>
      </c>
      <c r="FE1257" s="53">
        <v>72.761899999999997</v>
      </c>
      <c r="FF1257" s="53">
        <v>76.690479999999994</v>
      </c>
      <c r="FG1257" s="53">
        <v>80.380949999999999</v>
      </c>
      <c r="FH1257" s="53">
        <v>83.738100000000003</v>
      </c>
      <c r="FI1257" s="53">
        <v>86.690479999999994</v>
      </c>
      <c r="FJ1257" s="53">
        <v>89.333340000000007</v>
      </c>
      <c r="FK1257" s="53">
        <v>91.404759999999996</v>
      </c>
      <c r="FL1257" s="53">
        <v>92.833340000000007</v>
      </c>
      <c r="FM1257" s="53">
        <v>93.238100000000003</v>
      </c>
      <c r="FN1257" s="53">
        <v>92.833340000000007</v>
      </c>
      <c r="FO1257" s="53">
        <v>91.119050000000001</v>
      </c>
      <c r="FP1257" s="53">
        <v>88.357140000000001</v>
      </c>
      <c r="FQ1257" s="53">
        <v>85.309520000000006</v>
      </c>
      <c r="FR1257" s="53">
        <v>82.357140000000001</v>
      </c>
      <c r="FS1257" s="53">
        <v>79.857140000000001</v>
      </c>
      <c r="FT1257" s="53">
        <v>77.476190000000003</v>
      </c>
      <c r="FU1257" s="53">
        <v>172</v>
      </c>
      <c r="FV1257" s="53">
        <v>8431.33</v>
      </c>
      <c r="FW1257" s="53">
        <v>178.89680000000001</v>
      </c>
      <c r="FX1257" s="53">
        <v>1</v>
      </c>
    </row>
    <row r="1258" spans="1:180" x14ac:dyDescent="0.3">
      <c r="A1258" t="s">
        <v>174</v>
      </c>
      <c r="B1258" t="s">
        <v>221</v>
      </c>
      <c r="C1258" t="s">
        <v>0</v>
      </c>
      <c r="D1258" t="s">
        <v>248</v>
      </c>
      <c r="E1258" t="s">
        <v>190</v>
      </c>
      <c r="F1258" t="s">
        <v>233</v>
      </c>
      <c r="G1258" t="s">
        <v>243</v>
      </c>
      <c r="H1258" s="53">
        <v>28</v>
      </c>
      <c r="I1258" s="53">
        <v>0.95789033999999995</v>
      </c>
      <c r="J1258" s="53">
        <v>0.93240084000000001</v>
      </c>
      <c r="K1258" s="53">
        <v>0.92896776000000003</v>
      </c>
      <c r="L1258" s="53">
        <v>0.91419607999999997</v>
      </c>
      <c r="M1258" s="53">
        <v>0.96036836000000003</v>
      </c>
      <c r="N1258" s="53">
        <v>0.99432843999999998</v>
      </c>
      <c r="O1258" s="53">
        <v>1.0154889</v>
      </c>
      <c r="P1258" s="53">
        <v>1.0293808</v>
      </c>
      <c r="Q1258" s="53">
        <v>1.0568432000000001</v>
      </c>
      <c r="R1258" s="53">
        <v>1.0989667000000001</v>
      </c>
      <c r="S1258" s="53">
        <v>1.1403859999999999</v>
      </c>
      <c r="T1258" s="53">
        <v>1.1956988</v>
      </c>
      <c r="U1258" s="53">
        <v>1.2430911</v>
      </c>
      <c r="V1258" s="53">
        <v>1.2641121</v>
      </c>
      <c r="W1258" s="53">
        <v>1.296535</v>
      </c>
      <c r="X1258" s="53">
        <v>1.3094334000000001</v>
      </c>
      <c r="Y1258" s="53">
        <v>1.3322873</v>
      </c>
      <c r="Z1258" s="53">
        <v>1.3350602</v>
      </c>
      <c r="AA1258" s="53">
        <v>1.3043288</v>
      </c>
      <c r="AB1258" s="53">
        <v>1.2819746999999999</v>
      </c>
      <c r="AC1258" s="53">
        <v>1.2050136</v>
      </c>
      <c r="AD1258" s="53">
        <v>1.1412709999999999</v>
      </c>
      <c r="AE1258" s="53">
        <v>1.024016</v>
      </c>
      <c r="AF1258" s="53">
        <v>0.98319928000000001</v>
      </c>
      <c r="AG1258" s="53">
        <v>1.255565E-2</v>
      </c>
      <c r="AH1258" s="53">
        <v>1.1626340000000001E-2</v>
      </c>
      <c r="AI1258" s="53">
        <v>1.5713499999999998E-2</v>
      </c>
      <c r="AJ1258" s="53">
        <v>2.9318299999999999E-3</v>
      </c>
      <c r="AK1258" s="53">
        <v>1.656964E-2</v>
      </c>
      <c r="AL1258" s="53">
        <v>4.8656000000000003E-3</v>
      </c>
      <c r="AM1258" s="53">
        <v>-2.2961249999999999E-2</v>
      </c>
      <c r="AN1258" s="53">
        <v>-3.9363830000000002E-2</v>
      </c>
      <c r="AO1258" s="53">
        <v>-5.6931950000000002E-2</v>
      </c>
      <c r="AP1258" s="53">
        <v>-7.3233359999999997E-2</v>
      </c>
      <c r="AQ1258" s="53">
        <v>-9.6299140000000005E-2</v>
      </c>
      <c r="AR1258" s="53">
        <v>-9.6856730000000002E-2</v>
      </c>
      <c r="AS1258" s="53">
        <v>-0.10004744</v>
      </c>
      <c r="AT1258" s="53">
        <v>-0.13208468000000001</v>
      </c>
      <c r="AU1258" s="53">
        <v>-0.13377652000000001</v>
      </c>
      <c r="AV1258" s="53">
        <v>-0.14425479999999999</v>
      </c>
      <c r="AW1258" s="53">
        <v>-0.1190947</v>
      </c>
      <c r="AX1258" s="53">
        <v>-9.1785199999999997E-2</v>
      </c>
      <c r="AY1258" s="53">
        <v>-8.4932430000000003E-2</v>
      </c>
      <c r="AZ1258" s="53">
        <v>-4.6454210000000003E-2</v>
      </c>
      <c r="BA1258" s="53">
        <v>-6.5153539999999996E-2</v>
      </c>
      <c r="BB1258" s="53">
        <v>-4.5379320000000001E-2</v>
      </c>
      <c r="BC1258" s="53">
        <v>-6.6615720000000003E-2</v>
      </c>
      <c r="BD1258" s="53">
        <v>-1.551133E-2</v>
      </c>
      <c r="BE1258" s="53">
        <v>4.6233629999999998E-2</v>
      </c>
      <c r="BF1258" s="53">
        <v>4.325387E-2</v>
      </c>
      <c r="BG1258" s="53">
        <v>4.7429029999999997E-2</v>
      </c>
      <c r="BH1258" s="53">
        <v>3.5902129999999997E-2</v>
      </c>
      <c r="BI1258" s="53">
        <v>5.1434819999999999E-2</v>
      </c>
      <c r="BJ1258" s="53">
        <v>4.0295890000000001E-2</v>
      </c>
      <c r="BK1258" s="53">
        <v>1.459921E-2</v>
      </c>
      <c r="BL1258" s="53">
        <v>-5.2256899999999998E-3</v>
      </c>
      <c r="BM1258" s="53">
        <v>-2.049989E-2</v>
      </c>
      <c r="BN1258" s="53">
        <v>-3.3215809999999998E-2</v>
      </c>
      <c r="BO1258" s="53">
        <v>-5.3292119999999998E-2</v>
      </c>
      <c r="BP1258" s="53">
        <v>-5.0981140000000001E-2</v>
      </c>
      <c r="BQ1258" s="53">
        <v>-5.3202800000000001E-2</v>
      </c>
      <c r="BR1258" s="53">
        <v>-8.1126000000000004E-2</v>
      </c>
      <c r="BS1258" s="53">
        <v>-7.9003680000000007E-2</v>
      </c>
      <c r="BT1258" s="53">
        <v>-7.9607559999999994E-2</v>
      </c>
      <c r="BU1258" s="53">
        <v>-5.057035E-2</v>
      </c>
      <c r="BV1258" s="53">
        <v>-2.3705360000000002E-2</v>
      </c>
      <c r="BW1258" s="53">
        <v>-2.2068870000000001E-2</v>
      </c>
      <c r="BX1258" s="53">
        <v>1.072066E-2</v>
      </c>
      <c r="BY1258" s="53">
        <v>-1.2318890000000001E-2</v>
      </c>
      <c r="BZ1258" s="53">
        <v>1.5902900000000001E-3</v>
      </c>
      <c r="CA1258" s="53">
        <v>-2.2456919999999998E-2</v>
      </c>
      <c r="CB1258" s="53">
        <v>2.2581239999999999E-2</v>
      </c>
      <c r="CC1258" s="53">
        <v>6.9558889999999998E-2</v>
      </c>
      <c r="CD1258" s="53">
        <v>6.5158999999999995E-2</v>
      </c>
      <c r="CE1258" s="53">
        <v>6.9395120000000005E-2</v>
      </c>
      <c r="CF1258" s="53">
        <v>5.8737249999999998E-2</v>
      </c>
      <c r="CG1258" s="53">
        <v>7.5582360000000001E-2</v>
      </c>
      <c r="CH1258" s="53">
        <v>6.4834779999999995E-2</v>
      </c>
      <c r="CI1258" s="53">
        <v>4.0613469999999999E-2</v>
      </c>
      <c r="CJ1258" s="53">
        <v>1.841829E-2</v>
      </c>
      <c r="CK1258" s="53">
        <v>4.7328600000000002E-3</v>
      </c>
      <c r="CL1258" s="53">
        <v>-5.4998099999999999E-3</v>
      </c>
      <c r="CM1258" s="53">
        <v>-2.3505580000000002E-2</v>
      </c>
      <c r="CN1258" s="53">
        <v>-1.920784E-2</v>
      </c>
      <c r="CO1258" s="53">
        <v>-2.0758349999999998E-2</v>
      </c>
      <c r="CP1258" s="53">
        <v>-4.5832159999999997E-2</v>
      </c>
      <c r="CQ1258" s="53">
        <v>-4.1068189999999997E-2</v>
      </c>
      <c r="CR1258" s="53">
        <v>-3.4833059999999999E-2</v>
      </c>
      <c r="CS1258" s="53">
        <v>-3.1105999999999998E-3</v>
      </c>
      <c r="CT1258" s="53">
        <v>2.344653E-2</v>
      </c>
      <c r="CU1258" s="53">
        <v>2.147023E-2</v>
      </c>
      <c r="CV1258" s="53">
        <v>5.031981E-2</v>
      </c>
      <c r="CW1258" s="53">
        <v>2.4274219999999999E-2</v>
      </c>
      <c r="CX1258" s="53">
        <v>3.41213E-2</v>
      </c>
      <c r="CY1258" s="53">
        <v>8.1273200000000004E-3</v>
      </c>
      <c r="CZ1258" s="53">
        <v>4.8964050000000002E-2</v>
      </c>
      <c r="DA1258" s="53">
        <v>9.2884149999999999E-2</v>
      </c>
      <c r="DB1258" s="53">
        <v>8.7064100000000005E-2</v>
      </c>
      <c r="DC1258" s="53">
        <v>9.1361200000000004E-2</v>
      </c>
      <c r="DD1258" s="53">
        <v>8.1572370000000005E-2</v>
      </c>
      <c r="DE1258" s="53">
        <v>9.9729899999999996E-2</v>
      </c>
      <c r="DF1258" s="53">
        <v>8.93737E-2</v>
      </c>
      <c r="DG1258" s="53">
        <v>6.6627740000000005E-2</v>
      </c>
      <c r="DH1258" s="53">
        <v>4.2062269999999999E-2</v>
      </c>
      <c r="DI1258" s="53">
        <v>2.9965599999999998E-2</v>
      </c>
      <c r="DJ1258" s="53">
        <v>2.221621E-2</v>
      </c>
      <c r="DK1258" s="53">
        <v>6.2809500000000004E-3</v>
      </c>
      <c r="DL1258" s="53">
        <v>1.2565450000000001E-2</v>
      </c>
      <c r="DM1258" s="53">
        <v>1.16861E-2</v>
      </c>
      <c r="DN1258" s="53">
        <v>-1.053834E-2</v>
      </c>
      <c r="DO1258" s="53">
        <v>-3.1327E-3</v>
      </c>
      <c r="DP1258" s="53">
        <v>9.9414199999999994E-3</v>
      </c>
      <c r="DQ1258" s="53">
        <v>4.4349140000000002E-2</v>
      </c>
      <c r="DR1258" s="53">
        <v>7.0598419999999995E-2</v>
      </c>
      <c r="DS1258" s="53">
        <v>6.5009339999999999E-2</v>
      </c>
      <c r="DT1258" s="53">
        <v>8.9918949999999997E-2</v>
      </c>
      <c r="DU1258" s="53">
        <v>6.0867350000000001E-2</v>
      </c>
      <c r="DV1258" s="53">
        <v>6.6652320000000001E-2</v>
      </c>
      <c r="DW1258" s="53">
        <v>3.8711570000000001E-2</v>
      </c>
      <c r="DX1258" s="53">
        <v>7.5346819999999995E-2</v>
      </c>
      <c r="DY1258" s="53">
        <v>0.12656210000000001</v>
      </c>
      <c r="DZ1258" s="53">
        <v>0.11869164</v>
      </c>
      <c r="EA1258" s="53">
        <v>0.12307674</v>
      </c>
      <c r="EB1258" s="53">
        <v>0.11454265</v>
      </c>
      <c r="EC1258" s="53">
        <v>0.13459508000000001</v>
      </c>
      <c r="ED1258" s="53">
        <v>0.12480397999999999</v>
      </c>
      <c r="EE1258" s="53">
        <v>0.10418819999999999</v>
      </c>
      <c r="EF1258" s="53">
        <v>7.620043E-2</v>
      </c>
      <c r="EG1258" s="53">
        <v>6.6397689999999995E-2</v>
      </c>
      <c r="EH1258" s="53">
        <v>6.2233719999999999E-2</v>
      </c>
      <c r="EI1258" s="53">
        <v>4.9287980000000002E-2</v>
      </c>
      <c r="EJ1258" s="53">
        <v>5.844104E-2</v>
      </c>
      <c r="EK1258" s="53">
        <v>5.8530749999999999E-2</v>
      </c>
      <c r="EL1258" s="53">
        <v>4.0420350000000001E-2</v>
      </c>
      <c r="EM1258" s="53">
        <v>5.1640119999999998E-2</v>
      </c>
      <c r="EN1258" s="53">
        <v>7.4588669999999996E-2</v>
      </c>
      <c r="EO1258" s="53">
        <v>0.11287349000000001</v>
      </c>
      <c r="EP1258" s="53">
        <v>0.13867829000000001</v>
      </c>
      <c r="EQ1258" s="53">
        <v>0.12787288999999999</v>
      </c>
      <c r="ER1258" s="53">
        <v>0.14709383000000001</v>
      </c>
      <c r="ES1258" s="53">
        <v>0.11370197999999999</v>
      </c>
      <c r="ET1258" s="53">
        <v>0.11362195999999999</v>
      </c>
      <c r="EU1258" s="53">
        <v>8.2870340000000001E-2</v>
      </c>
      <c r="EV1258" s="53">
        <v>0.1134394</v>
      </c>
      <c r="EW1258" s="53">
        <v>57.717469999999999</v>
      </c>
      <c r="EX1258" s="53">
        <v>56.800060000000002</v>
      </c>
      <c r="EY1258" s="53">
        <v>56.03951</v>
      </c>
      <c r="EZ1258" s="53">
        <v>55.44444</v>
      </c>
      <c r="FA1258" s="53">
        <v>55.002969999999998</v>
      </c>
      <c r="FB1258" s="53">
        <v>54.60933</v>
      </c>
      <c r="FC1258" s="53">
        <v>54.442959999999999</v>
      </c>
      <c r="FD1258" s="53">
        <v>54.849379999999996</v>
      </c>
      <c r="FE1258" s="53">
        <v>57.453060000000001</v>
      </c>
      <c r="FF1258" s="53">
        <v>61.338979999999999</v>
      </c>
      <c r="FG1258" s="53">
        <v>66.491389999999996</v>
      </c>
      <c r="FH1258" s="53">
        <v>71.723709999999997</v>
      </c>
      <c r="FI1258" s="53">
        <v>76.579920000000001</v>
      </c>
      <c r="FJ1258" s="53">
        <v>80.59863</v>
      </c>
      <c r="FK1258" s="53">
        <v>83.213310000000007</v>
      </c>
      <c r="FL1258" s="53">
        <v>83.314610000000002</v>
      </c>
      <c r="FM1258" s="53">
        <v>82.133690000000001</v>
      </c>
      <c r="FN1258" s="53">
        <v>79.56447</v>
      </c>
      <c r="FO1258" s="53">
        <v>75.22757</v>
      </c>
      <c r="FP1258" s="53">
        <v>70.357990000000001</v>
      </c>
      <c r="FQ1258" s="53">
        <v>66.450389999999999</v>
      </c>
      <c r="FR1258" s="53">
        <v>63.608440000000002</v>
      </c>
      <c r="FS1258" s="53">
        <v>61.934049999999999</v>
      </c>
      <c r="FT1258" s="53">
        <v>60.420679999999997</v>
      </c>
      <c r="FU1258" s="53">
        <v>187</v>
      </c>
      <c r="FV1258" s="53">
        <v>8367.8610000000008</v>
      </c>
      <c r="FW1258" s="53">
        <v>305.19920000000002</v>
      </c>
      <c r="FX1258" s="53">
        <v>1</v>
      </c>
    </row>
    <row r="1259" spans="1:180" x14ac:dyDescent="0.3">
      <c r="A1259" t="s">
        <v>174</v>
      </c>
      <c r="B1259" t="s">
        <v>221</v>
      </c>
      <c r="C1259" t="s">
        <v>0</v>
      </c>
      <c r="D1259" t="s">
        <v>248</v>
      </c>
      <c r="E1259" t="s">
        <v>189</v>
      </c>
      <c r="F1259" t="s">
        <v>233</v>
      </c>
      <c r="G1259" t="s">
        <v>243</v>
      </c>
      <c r="H1259" s="53">
        <v>28</v>
      </c>
      <c r="I1259" s="53">
        <v>0.99845980999999995</v>
      </c>
      <c r="J1259" s="53">
        <v>0.95315612000000005</v>
      </c>
      <c r="K1259" s="53">
        <v>0.91845684000000005</v>
      </c>
      <c r="L1259" s="53">
        <v>0.92439340000000003</v>
      </c>
      <c r="M1259" s="53">
        <v>0.98173907999999999</v>
      </c>
      <c r="N1259" s="53">
        <v>1.0061869999999999</v>
      </c>
      <c r="O1259" s="53">
        <v>1.0290056000000001</v>
      </c>
      <c r="P1259" s="53">
        <v>1.066667</v>
      </c>
      <c r="Q1259" s="53">
        <v>1.1013601</v>
      </c>
      <c r="R1259" s="53">
        <v>1.1138228999999999</v>
      </c>
      <c r="S1259" s="53">
        <v>1.1708689999999999</v>
      </c>
      <c r="T1259" s="53">
        <v>1.2279629999999999</v>
      </c>
      <c r="U1259" s="53">
        <v>1.2649941</v>
      </c>
      <c r="V1259" s="53">
        <v>1.2930134</v>
      </c>
      <c r="W1259" s="53">
        <v>1.3147669</v>
      </c>
      <c r="X1259" s="53">
        <v>1.3170421999999999</v>
      </c>
      <c r="Y1259" s="53">
        <v>1.334856</v>
      </c>
      <c r="Z1259" s="53">
        <v>1.3191611999999999</v>
      </c>
      <c r="AA1259" s="53">
        <v>1.3104758999999999</v>
      </c>
      <c r="AB1259" s="53">
        <v>1.2901658</v>
      </c>
      <c r="AC1259" s="53">
        <v>1.2386923000000001</v>
      </c>
      <c r="AD1259" s="53">
        <v>1.1806220000000001</v>
      </c>
      <c r="AE1259" s="53">
        <v>1.0951287000000001</v>
      </c>
      <c r="AF1259" s="53">
        <v>1.0199187999999999</v>
      </c>
      <c r="AG1259" s="53">
        <v>4.7759570000000001E-2</v>
      </c>
      <c r="AH1259" s="53">
        <v>3.902912E-2</v>
      </c>
      <c r="AI1259" s="53">
        <v>1.367463E-2</v>
      </c>
      <c r="AJ1259" s="53">
        <v>2.633477E-2</v>
      </c>
      <c r="AK1259" s="53">
        <v>5.6311390000000003E-2</v>
      </c>
      <c r="AL1259" s="53">
        <v>3.3056160000000001E-2</v>
      </c>
      <c r="AM1259" s="53">
        <v>-3.888E-5</v>
      </c>
      <c r="AN1259" s="53">
        <v>2.8000299999999998E-3</v>
      </c>
      <c r="AO1259" s="53">
        <v>-1.116138E-2</v>
      </c>
      <c r="AP1259" s="53">
        <v>-6.5091570000000001E-2</v>
      </c>
      <c r="AQ1259" s="53">
        <v>-8.0364930000000001E-2</v>
      </c>
      <c r="AR1259" s="53">
        <v>-8.0493899999999993E-2</v>
      </c>
      <c r="AS1259" s="53">
        <v>-8.6846759999999995E-2</v>
      </c>
      <c r="AT1259" s="53">
        <v>-9.4030020000000006E-2</v>
      </c>
      <c r="AU1259" s="53">
        <v>-0.1027686</v>
      </c>
      <c r="AV1259" s="53">
        <v>-0.1143088</v>
      </c>
      <c r="AW1259" s="53">
        <v>-9.5802059999999994E-2</v>
      </c>
      <c r="AX1259" s="53">
        <v>-9.7277180000000005E-2</v>
      </c>
      <c r="AY1259" s="53">
        <v>-7.7009069999999999E-2</v>
      </c>
      <c r="AZ1259" s="53">
        <v>-2.2675939999999999E-2</v>
      </c>
      <c r="BA1259" s="53">
        <v>-2.140564E-2</v>
      </c>
      <c r="BB1259" s="53">
        <v>-2.5240599999999998E-3</v>
      </c>
      <c r="BC1259" s="53">
        <v>1.100052E-2</v>
      </c>
      <c r="BD1259" s="53">
        <v>2.6819880000000001E-2</v>
      </c>
      <c r="BE1259" s="53">
        <v>7.9273120000000002E-2</v>
      </c>
      <c r="BF1259" s="53">
        <v>6.5355780000000002E-2</v>
      </c>
      <c r="BG1259" s="53">
        <v>4.1360479999999998E-2</v>
      </c>
      <c r="BH1259" s="53">
        <v>5.3482179999999997E-2</v>
      </c>
      <c r="BI1259" s="53">
        <v>8.3291069999999995E-2</v>
      </c>
      <c r="BJ1259" s="53">
        <v>6.2902639999999996E-2</v>
      </c>
      <c r="BK1259" s="53">
        <v>3.2934360000000003E-2</v>
      </c>
      <c r="BL1259" s="53">
        <v>3.3560069999999997E-2</v>
      </c>
      <c r="BM1259" s="53">
        <v>1.8925440000000002E-2</v>
      </c>
      <c r="BN1259" s="53">
        <v>-3.2034939999999998E-2</v>
      </c>
      <c r="BO1259" s="53">
        <v>-4.5524250000000002E-2</v>
      </c>
      <c r="BP1259" s="53">
        <v>-4.1574680000000003E-2</v>
      </c>
      <c r="BQ1259" s="53">
        <v>-4.4425920000000001E-2</v>
      </c>
      <c r="BR1259" s="53">
        <v>-5.2440920000000002E-2</v>
      </c>
      <c r="BS1259" s="53">
        <v>-6.0057279999999998E-2</v>
      </c>
      <c r="BT1259" s="53">
        <v>-6.923224E-2</v>
      </c>
      <c r="BU1259" s="53">
        <v>-4.68767E-2</v>
      </c>
      <c r="BV1259" s="53">
        <v>-4.294721E-2</v>
      </c>
      <c r="BW1259" s="53">
        <v>-2.0061369999999999E-2</v>
      </c>
      <c r="BX1259" s="53">
        <v>2.783447E-2</v>
      </c>
      <c r="BY1259" s="53">
        <v>2.6615949999999999E-2</v>
      </c>
      <c r="BZ1259" s="53">
        <v>4.290658E-2</v>
      </c>
      <c r="CA1259" s="53">
        <v>5.129471E-2</v>
      </c>
      <c r="CB1259" s="53">
        <v>6.1814840000000003E-2</v>
      </c>
      <c r="CC1259" s="53">
        <v>0.10109932000000001</v>
      </c>
      <c r="CD1259" s="53">
        <v>8.358952E-2</v>
      </c>
      <c r="CE1259" s="53">
        <v>6.0535609999999997E-2</v>
      </c>
      <c r="CF1259" s="53">
        <v>7.2284379999999995E-2</v>
      </c>
      <c r="CG1259" s="53">
        <v>0.10197715</v>
      </c>
      <c r="CH1259" s="53">
        <v>8.3574200000000001E-2</v>
      </c>
      <c r="CI1259" s="53">
        <v>5.5771519999999998E-2</v>
      </c>
      <c r="CJ1259" s="53">
        <v>5.4864379999999997E-2</v>
      </c>
      <c r="CK1259" s="53">
        <v>3.9763470000000002E-2</v>
      </c>
      <c r="CL1259" s="53">
        <v>-9.1400100000000005E-3</v>
      </c>
      <c r="CM1259" s="53">
        <v>-2.1393680000000002E-2</v>
      </c>
      <c r="CN1259" s="53">
        <v>-1.461932E-2</v>
      </c>
      <c r="CO1259" s="53">
        <v>-1.504539E-2</v>
      </c>
      <c r="CP1259" s="53">
        <v>-2.3636419999999998E-2</v>
      </c>
      <c r="CQ1259" s="53">
        <v>-3.0475559999999999E-2</v>
      </c>
      <c r="CR1259" s="53">
        <v>-3.801235E-2</v>
      </c>
      <c r="CS1259" s="53">
        <v>-1.299114E-2</v>
      </c>
      <c r="CT1259" s="53">
        <v>-5.3184399999999998E-3</v>
      </c>
      <c r="CU1259" s="53">
        <v>1.9380439999999999E-2</v>
      </c>
      <c r="CV1259" s="53">
        <v>6.2817830000000005E-2</v>
      </c>
      <c r="CW1259" s="53">
        <v>5.9875560000000001E-2</v>
      </c>
      <c r="CX1259" s="53">
        <v>7.4371699999999999E-2</v>
      </c>
      <c r="CY1259" s="53">
        <v>7.9202339999999996E-2</v>
      </c>
      <c r="CZ1259" s="53">
        <v>8.6052260000000005E-2</v>
      </c>
      <c r="DA1259" s="53">
        <v>0.12292551</v>
      </c>
      <c r="DB1259" s="53">
        <v>0.10182329</v>
      </c>
      <c r="DC1259" s="53">
        <v>7.9710740000000002E-2</v>
      </c>
      <c r="DD1259" s="53">
        <v>9.108658E-2</v>
      </c>
      <c r="DE1259" s="53">
        <v>0.1206632</v>
      </c>
      <c r="DF1259" s="53">
        <v>0.10424579</v>
      </c>
      <c r="DG1259" s="53">
        <v>7.860868E-2</v>
      </c>
      <c r="DH1259" s="53">
        <v>7.6168710000000001E-2</v>
      </c>
      <c r="DI1259" s="53">
        <v>6.0601519999999999E-2</v>
      </c>
      <c r="DJ1259" s="53">
        <v>1.375492E-2</v>
      </c>
      <c r="DK1259" s="53">
        <v>2.7368700000000002E-3</v>
      </c>
      <c r="DL1259" s="53">
        <v>1.233603E-2</v>
      </c>
      <c r="DM1259" s="53">
        <v>1.433514E-2</v>
      </c>
      <c r="DN1259" s="53">
        <v>5.1680700000000003E-3</v>
      </c>
      <c r="DO1259" s="53">
        <v>-8.9382999999999997E-4</v>
      </c>
      <c r="DP1259" s="53">
        <v>-6.7924700000000001E-3</v>
      </c>
      <c r="DQ1259" s="53">
        <v>2.0894409999999999E-2</v>
      </c>
      <c r="DR1259" s="53">
        <v>3.2310319999999997E-2</v>
      </c>
      <c r="DS1259" s="53">
        <v>5.8822260000000001E-2</v>
      </c>
      <c r="DT1259" s="53">
        <v>9.7801170000000007E-2</v>
      </c>
      <c r="DU1259" s="53">
        <v>9.3135170000000003E-2</v>
      </c>
      <c r="DV1259" s="53">
        <v>0.10583681</v>
      </c>
      <c r="DW1259" s="53">
        <v>0.10710997</v>
      </c>
      <c r="DX1259" s="53">
        <v>0.11028968</v>
      </c>
      <c r="DY1259" s="53">
        <v>0.1544391</v>
      </c>
      <c r="DZ1259" s="53">
        <v>0.12814992</v>
      </c>
      <c r="EA1259" s="53">
        <v>0.10739658000000001</v>
      </c>
      <c r="EB1259" s="53">
        <v>0.11823398</v>
      </c>
      <c r="EC1259" s="53">
        <v>0.14764290999999999</v>
      </c>
      <c r="ED1259" s="53">
        <v>0.13409228000000001</v>
      </c>
      <c r="EE1259" s="53">
        <v>0.1115819</v>
      </c>
      <c r="EF1259" s="53">
        <v>0.10692875</v>
      </c>
      <c r="EG1259" s="53">
        <v>9.0688299999999999E-2</v>
      </c>
      <c r="EH1259" s="53">
        <v>4.681155E-2</v>
      </c>
      <c r="EI1259" s="53">
        <v>3.7577569999999998E-2</v>
      </c>
      <c r="EJ1259" s="53">
        <v>5.1255259999999997E-2</v>
      </c>
      <c r="EK1259" s="53">
        <v>5.6755970000000003E-2</v>
      </c>
      <c r="EL1259" s="53">
        <v>4.6757199999999999E-2</v>
      </c>
      <c r="EM1259" s="53">
        <v>4.1817500000000001E-2</v>
      </c>
      <c r="EN1259" s="53">
        <v>3.828409E-2</v>
      </c>
      <c r="EO1259" s="53">
        <v>6.9819759999999995E-2</v>
      </c>
      <c r="EP1259" s="53">
        <v>8.6640289999999995E-2</v>
      </c>
      <c r="EQ1259" s="53">
        <v>0.11576997999999999</v>
      </c>
      <c r="ER1259" s="53">
        <v>0.14831158</v>
      </c>
      <c r="ES1259" s="53">
        <v>0.14115675999999999</v>
      </c>
      <c r="ET1259" s="53">
        <v>0.15126748000000001</v>
      </c>
      <c r="EU1259" s="53">
        <v>0.14740412</v>
      </c>
      <c r="EV1259" s="53">
        <v>0.14528463999999999</v>
      </c>
      <c r="EW1259" s="53">
        <v>61.275399999999998</v>
      </c>
      <c r="EX1259" s="53">
        <v>60.137259999999998</v>
      </c>
      <c r="EY1259" s="53">
        <v>59.164589999999997</v>
      </c>
      <c r="EZ1259" s="53">
        <v>58.40701</v>
      </c>
      <c r="FA1259" s="53">
        <v>57.962569999999999</v>
      </c>
      <c r="FB1259" s="53">
        <v>57.483069999999998</v>
      </c>
      <c r="FC1259" s="53">
        <v>57.042479999999998</v>
      </c>
      <c r="FD1259" s="53">
        <v>58.214500000000001</v>
      </c>
      <c r="FE1259" s="53">
        <v>60.966720000000002</v>
      </c>
      <c r="FF1259" s="53">
        <v>64.613780000000006</v>
      </c>
      <c r="FG1259" s="53">
        <v>69.224900000000005</v>
      </c>
      <c r="FH1259" s="53">
        <v>74.311049999999994</v>
      </c>
      <c r="FI1259" s="53">
        <v>78.896910000000005</v>
      </c>
      <c r="FJ1259" s="53">
        <v>82.228160000000003</v>
      </c>
      <c r="FK1259" s="53">
        <v>83.882649999999998</v>
      </c>
      <c r="FL1259" s="53">
        <v>84.087040000000002</v>
      </c>
      <c r="FM1259" s="53">
        <v>82.566839999999999</v>
      </c>
      <c r="FN1259" s="53">
        <v>80.009510000000006</v>
      </c>
      <c r="FO1259" s="53">
        <v>76.603390000000005</v>
      </c>
      <c r="FP1259" s="53">
        <v>71.565359999999998</v>
      </c>
      <c r="FQ1259" s="53">
        <v>67.020200000000003</v>
      </c>
      <c r="FR1259" s="53">
        <v>64.126850000000005</v>
      </c>
      <c r="FS1259" s="53">
        <v>62.128340000000001</v>
      </c>
      <c r="FT1259" s="53">
        <v>60.702910000000003</v>
      </c>
      <c r="FU1259" s="53">
        <v>187</v>
      </c>
      <c r="FV1259" s="53">
        <v>8461.4</v>
      </c>
      <c r="FW1259" s="53">
        <v>219.0641</v>
      </c>
      <c r="FX1259" s="53">
        <v>1</v>
      </c>
    </row>
    <row r="1260" spans="1:180" x14ac:dyDescent="0.3">
      <c r="A1260" t="s">
        <v>174</v>
      </c>
      <c r="B1260" t="s">
        <v>221</v>
      </c>
      <c r="C1260" t="s">
        <v>0</v>
      </c>
      <c r="D1260" t="s">
        <v>227</v>
      </c>
      <c r="E1260" t="s">
        <v>188</v>
      </c>
      <c r="F1260" t="s">
        <v>233</v>
      </c>
      <c r="G1260" t="s">
        <v>243</v>
      </c>
      <c r="H1260" s="53">
        <v>28</v>
      </c>
      <c r="I1260" s="53">
        <v>1.0279948000000001</v>
      </c>
      <c r="J1260" s="53">
        <v>1.0083934000000001</v>
      </c>
      <c r="K1260" s="53">
        <v>0.99802864000000002</v>
      </c>
      <c r="L1260" s="53">
        <v>0.96422087999999995</v>
      </c>
      <c r="M1260" s="53">
        <v>0.98858787999999997</v>
      </c>
      <c r="N1260" s="53">
        <v>1.0311899</v>
      </c>
      <c r="O1260" s="53">
        <v>1.0420578</v>
      </c>
      <c r="P1260" s="53">
        <v>1.1282992000000001</v>
      </c>
      <c r="Q1260" s="53">
        <v>1.1805758</v>
      </c>
      <c r="R1260" s="53">
        <v>1.2476817</v>
      </c>
      <c r="S1260" s="53">
        <v>1.3120175999999999</v>
      </c>
      <c r="T1260" s="53">
        <v>1.3662846</v>
      </c>
      <c r="U1260" s="53">
        <v>1.3932477999999999</v>
      </c>
      <c r="V1260" s="53">
        <v>1.4292894</v>
      </c>
      <c r="W1260" s="53">
        <v>1.4432761999999999</v>
      </c>
      <c r="X1260" s="53">
        <v>1.4706201999999999</v>
      </c>
      <c r="Y1260" s="53">
        <v>1.4776695</v>
      </c>
      <c r="Z1260" s="53">
        <v>1.4586205000000001</v>
      </c>
      <c r="AA1260" s="53">
        <v>1.4415705000000001</v>
      </c>
      <c r="AB1260" s="53">
        <v>1.3713686</v>
      </c>
      <c r="AC1260" s="53">
        <v>1.3076643999999999</v>
      </c>
      <c r="AD1260" s="53">
        <v>1.2565991000000001</v>
      </c>
      <c r="AE1260" s="53">
        <v>1.1574545000000001</v>
      </c>
      <c r="AF1260" s="53">
        <v>1.0879154</v>
      </c>
      <c r="AG1260" s="53">
        <v>6.4997269999999996E-2</v>
      </c>
      <c r="AH1260" s="53">
        <v>5.1986030000000003E-2</v>
      </c>
      <c r="AI1260" s="53">
        <v>5.0300350000000001E-2</v>
      </c>
      <c r="AJ1260" s="53">
        <v>5.1902230000000001E-2</v>
      </c>
      <c r="AK1260" s="53">
        <v>5.4072170000000003E-2</v>
      </c>
      <c r="AL1260" s="53">
        <v>2.651419E-2</v>
      </c>
      <c r="AM1260" s="53">
        <v>-3.4902620000000002E-2</v>
      </c>
      <c r="AN1260" s="53">
        <v>-1.6813E-4</v>
      </c>
      <c r="AO1260" s="53">
        <v>-3.1101730000000001E-2</v>
      </c>
      <c r="AP1260" s="53">
        <v>-2.8821909999999999E-2</v>
      </c>
      <c r="AQ1260" s="53">
        <v>-1.7138219999999999E-2</v>
      </c>
      <c r="AR1260" s="53">
        <v>-2.313612E-2</v>
      </c>
      <c r="AS1260" s="53">
        <v>-4.389846E-2</v>
      </c>
      <c r="AT1260" s="53">
        <v>-3.9407930000000001E-2</v>
      </c>
      <c r="AU1260" s="53">
        <v>-5.1173780000000002E-2</v>
      </c>
      <c r="AV1260" s="53">
        <v>-3.80338E-2</v>
      </c>
      <c r="AW1260" s="53">
        <v>-3.104198E-2</v>
      </c>
      <c r="AX1260" s="53">
        <v>-2.0746810000000001E-2</v>
      </c>
      <c r="AY1260" s="53">
        <v>-6.9725999999999998E-3</v>
      </c>
      <c r="AZ1260" s="53">
        <v>-7.6147699999999999E-3</v>
      </c>
      <c r="BA1260" s="53">
        <v>-4.4049299999999996E-3</v>
      </c>
      <c r="BB1260" s="53">
        <v>3.4291009999999997E-2</v>
      </c>
      <c r="BC1260" s="53">
        <v>4.0824869999999999E-2</v>
      </c>
      <c r="BD1260" s="53">
        <v>6.2714599999999995E-2</v>
      </c>
      <c r="BE1260" s="53">
        <v>0.10908713</v>
      </c>
      <c r="BF1260" s="53">
        <v>0.10733520000000001</v>
      </c>
      <c r="BG1260" s="53">
        <v>0.10911698</v>
      </c>
      <c r="BH1260" s="53">
        <v>9.1706079999999995E-2</v>
      </c>
      <c r="BI1260" s="53">
        <v>8.0537159999999997E-2</v>
      </c>
      <c r="BJ1260" s="53">
        <v>5.4943699999999998E-2</v>
      </c>
      <c r="BK1260" s="53">
        <v>7.0560600000000003E-3</v>
      </c>
      <c r="BL1260" s="53">
        <v>3.6004220000000003E-2</v>
      </c>
      <c r="BM1260" s="53">
        <v>1.3148150000000001E-2</v>
      </c>
      <c r="BN1260" s="53">
        <v>1.5948270000000001E-2</v>
      </c>
      <c r="BO1260" s="53">
        <v>2.6073160000000001E-2</v>
      </c>
      <c r="BP1260" s="53">
        <v>2.072452E-2</v>
      </c>
      <c r="BQ1260" s="53">
        <v>2.2970099999999999E-3</v>
      </c>
      <c r="BR1260" s="53">
        <v>6.5430200000000001E-3</v>
      </c>
      <c r="BS1260" s="53">
        <v>-5.3699400000000001E-3</v>
      </c>
      <c r="BT1260" s="53">
        <v>1.011535E-2</v>
      </c>
      <c r="BU1260" s="53">
        <v>1.9763920000000001E-2</v>
      </c>
      <c r="BV1260" s="53">
        <v>2.9243000000000002E-2</v>
      </c>
      <c r="BW1260" s="53">
        <v>4.5361319999999997E-2</v>
      </c>
      <c r="BX1260" s="53">
        <v>4.3556039999999997E-2</v>
      </c>
      <c r="BY1260" s="53">
        <v>4.5010620000000001E-2</v>
      </c>
      <c r="BZ1260" s="53">
        <v>8.1352659999999993E-2</v>
      </c>
      <c r="CA1260" s="53">
        <v>8.5740899999999995E-2</v>
      </c>
      <c r="CB1260" s="53">
        <v>0.10482805000000001</v>
      </c>
      <c r="CC1260" s="53">
        <v>0.13962362</v>
      </c>
      <c r="CD1260" s="53">
        <v>0.14566989</v>
      </c>
      <c r="CE1260" s="53">
        <v>0.14985319999999999</v>
      </c>
      <c r="CF1260" s="53">
        <v>0.11927409</v>
      </c>
      <c r="CG1260" s="53">
        <v>9.8866739999999995E-2</v>
      </c>
      <c r="CH1260" s="53">
        <v>7.4633889999999994E-2</v>
      </c>
      <c r="CI1260" s="53">
        <v>3.6116530000000001E-2</v>
      </c>
      <c r="CJ1260" s="53">
        <v>6.105708E-2</v>
      </c>
      <c r="CK1260" s="53">
        <v>4.3795470000000003E-2</v>
      </c>
      <c r="CL1260" s="53">
        <v>4.6955940000000002E-2</v>
      </c>
      <c r="CM1260" s="53">
        <v>5.6001229999999999E-2</v>
      </c>
      <c r="CN1260" s="53">
        <v>5.1102269999999998E-2</v>
      </c>
      <c r="CO1260" s="53">
        <v>3.4291849999999999E-2</v>
      </c>
      <c r="CP1260" s="53">
        <v>3.8368510000000002E-2</v>
      </c>
      <c r="CQ1260" s="53">
        <v>2.6353660000000001E-2</v>
      </c>
      <c r="CR1260" s="53">
        <v>4.3463309999999998E-2</v>
      </c>
      <c r="CS1260" s="53">
        <v>5.4951930000000003E-2</v>
      </c>
      <c r="CT1260" s="53">
        <v>6.3865790000000006E-2</v>
      </c>
      <c r="CU1260" s="53">
        <v>8.1607620000000006E-2</v>
      </c>
      <c r="CV1260" s="53">
        <v>7.8996819999999995E-2</v>
      </c>
      <c r="CW1260" s="53">
        <v>7.9235659999999999E-2</v>
      </c>
      <c r="CX1260" s="53">
        <v>0.11394737000000001</v>
      </c>
      <c r="CY1260" s="53">
        <v>0.1168496</v>
      </c>
      <c r="CZ1260" s="53">
        <v>0.13399574</v>
      </c>
      <c r="DA1260" s="53">
        <v>0.17016012</v>
      </c>
      <c r="DB1260" s="53">
        <v>0.18400454999999999</v>
      </c>
      <c r="DC1260" s="53">
        <v>0.19058942000000001</v>
      </c>
      <c r="DD1260" s="53">
        <v>0.14684211</v>
      </c>
      <c r="DE1260" s="53">
        <v>0.1171963</v>
      </c>
      <c r="DF1260" s="53">
        <v>9.4324080000000005E-2</v>
      </c>
      <c r="DG1260" s="53">
        <v>6.5176970000000001E-2</v>
      </c>
      <c r="DH1260" s="53">
        <v>8.6109939999999996E-2</v>
      </c>
      <c r="DI1260" s="53">
        <v>7.4442789999999995E-2</v>
      </c>
      <c r="DJ1260" s="53">
        <v>7.7963649999999995E-2</v>
      </c>
      <c r="DK1260" s="53">
        <v>8.5929309999999995E-2</v>
      </c>
      <c r="DL1260" s="53">
        <v>8.1479999999999997E-2</v>
      </c>
      <c r="DM1260" s="53">
        <v>6.6286700000000004E-2</v>
      </c>
      <c r="DN1260" s="53">
        <v>7.0193980000000003E-2</v>
      </c>
      <c r="DO1260" s="53">
        <v>5.8077259999999999E-2</v>
      </c>
      <c r="DP1260" s="53">
        <v>7.6811249999999998E-2</v>
      </c>
      <c r="DQ1260" s="53">
        <v>9.0139949999999996E-2</v>
      </c>
      <c r="DR1260" s="53">
        <v>9.8488599999999996E-2</v>
      </c>
      <c r="DS1260" s="53">
        <v>0.11785393</v>
      </c>
      <c r="DT1260" s="53">
        <v>0.11443757</v>
      </c>
      <c r="DU1260" s="53">
        <v>0.11346073</v>
      </c>
      <c r="DV1260" s="53">
        <v>0.14654212</v>
      </c>
      <c r="DW1260" s="53">
        <v>0.14795829999999999</v>
      </c>
      <c r="DX1260" s="53">
        <v>0.16316338999999999</v>
      </c>
      <c r="DY1260" s="53">
        <v>0.21424998000000001</v>
      </c>
      <c r="DZ1260" s="53">
        <v>0.23935371999999999</v>
      </c>
      <c r="EA1260" s="53">
        <v>0.24940602000000001</v>
      </c>
      <c r="EB1260" s="53">
        <v>0.18664596</v>
      </c>
      <c r="EC1260" s="53">
        <v>0.14366128</v>
      </c>
      <c r="ED1260" s="53">
        <v>0.1227536</v>
      </c>
      <c r="EE1260" s="53">
        <v>0.10713567</v>
      </c>
      <c r="EF1260" s="53">
        <v>0.12228227</v>
      </c>
      <c r="EG1260" s="53">
        <v>0.11869264</v>
      </c>
      <c r="EH1260" s="53">
        <v>0.12273383</v>
      </c>
      <c r="EI1260" s="53">
        <v>0.12914068000000001</v>
      </c>
      <c r="EJ1260" s="53">
        <v>0.12534063000000001</v>
      </c>
      <c r="EK1260" s="53">
        <v>0.11248216</v>
      </c>
      <c r="EL1260" s="53">
        <v>0.11614495</v>
      </c>
      <c r="EM1260" s="53">
        <v>0.10388109</v>
      </c>
      <c r="EN1260" s="53">
        <v>0.12496042</v>
      </c>
      <c r="EO1260" s="53">
        <v>0.14094583999999999</v>
      </c>
      <c r="EP1260" s="53">
        <v>0.14847840000000001</v>
      </c>
      <c r="EQ1260" s="53">
        <v>0.17018784000000001</v>
      </c>
      <c r="ER1260" s="53">
        <v>0.16560838</v>
      </c>
      <c r="ES1260" s="53">
        <v>0.16287625</v>
      </c>
      <c r="ET1260" s="53">
        <v>0.19360373</v>
      </c>
      <c r="EU1260" s="53">
        <v>0.1928743</v>
      </c>
      <c r="EV1260" s="53">
        <v>0.20527685000000001</v>
      </c>
      <c r="EW1260" s="53">
        <v>58.019289999999998</v>
      </c>
      <c r="EX1260" s="53">
        <v>57.262259999999998</v>
      </c>
      <c r="EY1260" s="53">
        <v>56.571919999999999</v>
      </c>
      <c r="EZ1260" s="53">
        <v>56.030149999999999</v>
      </c>
      <c r="FA1260" s="53">
        <v>55.578049999999998</v>
      </c>
      <c r="FB1260" s="53">
        <v>55.224449999999997</v>
      </c>
      <c r="FC1260" s="53">
        <v>55.291519999999998</v>
      </c>
      <c r="FD1260" s="53">
        <v>57.2348</v>
      </c>
      <c r="FE1260" s="53">
        <v>60.427309999999999</v>
      </c>
      <c r="FF1260" s="53">
        <v>64.316429999999997</v>
      </c>
      <c r="FG1260" s="53">
        <v>69.021839999999997</v>
      </c>
      <c r="FH1260" s="53">
        <v>73.786789999999996</v>
      </c>
      <c r="FI1260" s="53">
        <v>78.201449999999994</v>
      </c>
      <c r="FJ1260" s="53">
        <v>81.205799999999996</v>
      </c>
      <c r="FK1260" s="53">
        <v>83.001530000000002</v>
      </c>
      <c r="FL1260" s="53">
        <v>83.583669999999998</v>
      </c>
      <c r="FM1260" s="53">
        <v>83.018010000000004</v>
      </c>
      <c r="FN1260" s="53">
        <v>80.985309999999998</v>
      </c>
      <c r="FO1260" s="53">
        <v>77.338269999999994</v>
      </c>
      <c r="FP1260" s="53">
        <v>72.187529999999995</v>
      </c>
      <c r="FQ1260" s="53">
        <v>66.38937</v>
      </c>
      <c r="FR1260" s="53">
        <v>62.668500000000002</v>
      </c>
      <c r="FS1260" s="53">
        <v>60.645890000000001</v>
      </c>
      <c r="FT1260" s="53">
        <v>59.253070000000001</v>
      </c>
      <c r="FU1260" s="53">
        <v>186.35480000000001</v>
      </c>
      <c r="FV1260" s="53">
        <v>8425.2710000000006</v>
      </c>
      <c r="FW1260" s="53">
        <v>164.11859999999999</v>
      </c>
      <c r="FX1260" s="53">
        <v>1</v>
      </c>
    </row>
    <row r="1261" spans="1:180" x14ac:dyDescent="0.3">
      <c r="A1261" t="s">
        <v>174</v>
      </c>
      <c r="B1261" t="s">
        <v>221</v>
      </c>
      <c r="C1261" t="s">
        <v>0</v>
      </c>
      <c r="D1261" t="s">
        <v>248</v>
      </c>
      <c r="E1261" t="s">
        <v>187</v>
      </c>
      <c r="F1261" t="s">
        <v>233</v>
      </c>
      <c r="G1261" t="s">
        <v>243</v>
      </c>
      <c r="H1261" s="53">
        <v>28</v>
      </c>
      <c r="I1261" s="53">
        <v>1.0660305999999999</v>
      </c>
      <c r="J1261" s="53">
        <v>1.0048029999999999</v>
      </c>
      <c r="K1261" s="53">
        <v>0.96911612000000003</v>
      </c>
      <c r="L1261" s="53">
        <v>0.95489771999999995</v>
      </c>
      <c r="M1261" s="53">
        <v>0.99050419999999995</v>
      </c>
      <c r="N1261" s="53">
        <v>1.0172173</v>
      </c>
      <c r="O1261" s="53">
        <v>1.0094217999999999</v>
      </c>
      <c r="P1261" s="53">
        <v>1.1167427999999999</v>
      </c>
      <c r="Q1261" s="53">
        <v>1.1795112000000001</v>
      </c>
      <c r="R1261" s="53">
        <v>1.2484314999999999</v>
      </c>
      <c r="S1261" s="53">
        <v>1.2968777</v>
      </c>
      <c r="T1261" s="53">
        <v>1.3251795</v>
      </c>
      <c r="U1261" s="53">
        <v>1.3443018</v>
      </c>
      <c r="V1261" s="53">
        <v>1.3494630999999999</v>
      </c>
      <c r="W1261" s="53">
        <v>1.3785668</v>
      </c>
      <c r="X1261" s="53">
        <v>1.4057428000000001</v>
      </c>
      <c r="Y1261" s="53">
        <v>1.4339664999999999</v>
      </c>
      <c r="Z1261" s="53">
        <v>1.4290623</v>
      </c>
      <c r="AA1261" s="53">
        <v>1.4528023999999999</v>
      </c>
      <c r="AB1261" s="53">
        <v>1.4154966</v>
      </c>
      <c r="AC1261" s="53">
        <v>1.3389704</v>
      </c>
      <c r="AD1261" s="53">
        <v>1.2731967</v>
      </c>
      <c r="AE1261" s="53">
        <v>1.184531</v>
      </c>
      <c r="AF1261" s="53">
        <v>1.097539</v>
      </c>
      <c r="AG1261" s="53">
        <v>6.6814129999999999E-2</v>
      </c>
      <c r="AH1261" s="53">
        <v>5.8648600000000002E-2</v>
      </c>
      <c r="AI1261" s="53">
        <v>4.0512859999999998E-2</v>
      </c>
      <c r="AJ1261" s="53">
        <v>4.108709E-2</v>
      </c>
      <c r="AK1261" s="53">
        <v>5.22578E-2</v>
      </c>
      <c r="AL1261" s="53">
        <v>4.522818E-2</v>
      </c>
      <c r="AM1261" s="53">
        <v>-1.7544899999999999E-2</v>
      </c>
      <c r="AN1261" s="53">
        <v>3.372704E-2</v>
      </c>
      <c r="AO1261" s="53">
        <v>4.51352E-3</v>
      </c>
      <c r="AP1261" s="53">
        <v>2.6541799999999999E-3</v>
      </c>
      <c r="AQ1261" s="53">
        <v>-1.9506369999999999E-2</v>
      </c>
      <c r="AR1261" s="53">
        <v>-3.789758E-2</v>
      </c>
      <c r="AS1261" s="53">
        <v>-5.249653E-2</v>
      </c>
      <c r="AT1261" s="53">
        <v>-7.2794479999999995E-2</v>
      </c>
      <c r="AU1261" s="53">
        <v>-7.3346449999999994E-2</v>
      </c>
      <c r="AV1261" s="53">
        <v>-6.1245969999999997E-2</v>
      </c>
      <c r="AW1261" s="53">
        <v>-4.5889979999999997E-2</v>
      </c>
      <c r="AX1261" s="53">
        <v>-5.3603280000000003E-2</v>
      </c>
      <c r="AY1261" s="53">
        <v>-1.6579880000000002E-2</v>
      </c>
      <c r="AZ1261" s="53">
        <v>2.093188E-2</v>
      </c>
      <c r="BA1261" s="53">
        <v>1.557263E-2</v>
      </c>
      <c r="BB1261" s="53">
        <v>1.7460860000000002E-2</v>
      </c>
      <c r="BC1261" s="53">
        <v>3.3367349999999997E-2</v>
      </c>
      <c r="BD1261" s="53">
        <v>3.9046810000000001E-2</v>
      </c>
      <c r="BE1261" s="53">
        <v>0.13353387</v>
      </c>
      <c r="BF1261" s="53">
        <v>0.10940406</v>
      </c>
      <c r="BG1261" s="53">
        <v>8.9275590000000002E-2</v>
      </c>
      <c r="BH1261" s="53">
        <v>8.6857320000000002E-2</v>
      </c>
      <c r="BI1261" s="53">
        <v>9.6523109999999995E-2</v>
      </c>
      <c r="BJ1261" s="53">
        <v>8.2285639999999993E-2</v>
      </c>
      <c r="BK1261" s="53">
        <v>3.2062970000000003E-2</v>
      </c>
      <c r="BL1261" s="53">
        <v>8.0221790000000001E-2</v>
      </c>
      <c r="BM1261" s="53">
        <v>6.6643809999999998E-2</v>
      </c>
      <c r="BN1261" s="53">
        <v>7.1501999999999996E-2</v>
      </c>
      <c r="BO1261" s="53">
        <v>4.9816930000000002E-2</v>
      </c>
      <c r="BP1261" s="53">
        <v>3.0175819999999999E-2</v>
      </c>
      <c r="BQ1261" s="53">
        <v>1.125458E-2</v>
      </c>
      <c r="BR1261" s="53">
        <v>-1.10334E-2</v>
      </c>
      <c r="BS1261" s="53">
        <v>-3.1974E-3</v>
      </c>
      <c r="BT1261" s="53">
        <v>1.6495409999999999E-2</v>
      </c>
      <c r="BU1261" s="53">
        <v>4.1255119999999999E-2</v>
      </c>
      <c r="BV1261" s="53">
        <v>4.1845720000000003E-2</v>
      </c>
      <c r="BW1261" s="53">
        <v>8.6292499999999994E-2</v>
      </c>
      <c r="BX1261" s="53">
        <v>0.12127842</v>
      </c>
      <c r="BY1261" s="53">
        <v>0.11072222</v>
      </c>
      <c r="BZ1261" s="53">
        <v>0.10724011</v>
      </c>
      <c r="CA1261" s="53">
        <v>0.11508591</v>
      </c>
      <c r="CB1261" s="53">
        <v>0.1117891</v>
      </c>
      <c r="CC1261" s="53">
        <v>0.17974375000000001</v>
      </c>
      <c r="CD1261" s="53">
        <v>0.14455710999999999</v>
      </c>
      <c r="CE1261" s="53">
        <v>0.12304851999999999</v>
      </c>
      <c r="CF1261" s="53">
        <v>0.11855766</v>
      </c>
      <c r="CG1261" s="53">
        <v>0.12718112000000001</v>
      </c>
      <c r="CH1261" s="53">
        <v>0.10795156</v>
      </c>
      <c r="CI1261" s="53">
        <v>6.6421240000000006E-2</v>
      </c>
      <c r="CJ1261" s="53">
        <v>0.11242392</v>
      </c>
      <c r="CK1261" s="53">
        <v>0.10967507999999999</v>
      </c>
      <c r="CL1261" s="53">
        <v>0.11918581</v>
      </c>
      <c r="CM1261" s="53">
        <v>9.7830009999999995E-2</v>
      </c>
      <c r="CN1261" s="53">
        <v>7.7323260000000005E-2</v>
      </c>
      <c r="CO1261" s="53">
        <v>5.540842E-2</v>
      </c>
      <c r="CP1261" s="53">
        <v>3.1742140000000002E-2</v>
      </c>
      <c r="CQ1261" s="53">
        <v>4.538764E-2</v>
      </c>
      <c r="CR1261" s="53">
        <v>7.0338860000000003E-2</v>
      </c>
      <c r="CS1261" s="53">
        <v>0.10161158000000001</v>
      </c>
      <c r="CT1261" s="53">
        <v>0.10795341</v>
      </c>
      <c r="CU1261" s="53">
        <v>0.15754161</v>
      </c>
      <c r="CV1261" s="53">
        <v>0.19077811</v>
      </c>
      <c r="CW1261" s="53">
        <v>0.17662252000000001</v>
      </c>
      <c r="CX1261" s="53">
        <v>0.16942093999999999</v>
      </c>
      <c r="CY1261" s="53">
        <v>0.17168393000000001</v>
      </c>
      <c r="CZ1261" s="53">
        <v>0.16217018</v>
      </c>
      <c r="DA1261" s="53">
        <v>0.22595364000000001</v>
      </c>
      <c r="DB1261" s="53">
        <v>0.17971018999999999</v>
      </c>
      <c r="DC1261" s="53">
        <v>0.15682145</v>
      </c>
      <c r="DD1261" s="53">
        <v>0.15025796999999999</v>
      </c>
      <c r="DE1261" s="53">
        <v>0.15783916000000001</v>
      </c>
      <c r="DF1261" s="53">
        <v>0.13361745999999999</v>
      </c>
      <c r="DG1261" s="53">
        <v>0.10077949999999999</v>
      </c>
      <c r="DH1261" s="53">
        <v>0.14462605000000001</v>
      </c>
      <c r="DI1261" s="53">
        <v>0.15270632000000001</v>
      </c>
      <c r="DJ1261" s="53">
        <v>0.16686961</v>
      </c>
      <c r="DK1261" s="53">
        <v>0.14584311999999999</v>
      </c>
      <c r="DL1261" s="53">
        <v>0.1244707</v>
      </c>
      <c r="DM1261" s="53">
        <v>9.9562230000000002E-2</v>
      </c>
      <c r="DN1261" s="53">
        <v>7.4517689999999998E-2</v>
      </c>
      <c r="DO1261" s="53">
        <v>9.3972650000000005E-2</v>
      </c>
      <c r="DP1261" s="53">
        <v>0.12418232</v>
      </c>
      <c r="DQ1261" s="53">
        <v>0.16196801999999999</v>
      </c>
      <c r="DR1261" s="53">
        <v>0.1740611</v>
      </c>
      <c r="DS1261" s="53">
        <v>0.22879072</v>
      </c>
      <c r="DT1261" s="53">
        <v>0.26027781</v>
      </c>
      <c r="DU1261" s="53">
        <v>0.24252283999999999</v>
      </c>
      <c r="DV1261" s="53">
        <v>0.23160178000000001</v>
      </c>
      <c r="DW1261" s="53">
        <v>0.22828196000000001</v>
      </c>
      <c r="DX1261" s="53">
        <v>0.21255128000000001</v>
      </c>
      <c r="DY1261" s="53">
        <v>0.29267335</v>
      </c>
      <c r="DZ1261" s="53">
        <v>0.23046562000000001</v>
      </c>
      <c r="EA1261" s="53">
        <v>0.20558418000000001</v>
      </c>
      <c r="EB1261" s="53">
        <v>0.19602822</v>
      </c>
      <c r="EC1261" s="53">
        <v>0.20210448</v>
      </c>
      <c r="ED1261" s="53">
        <v>0.17067494999999999</v>
      </c>
      <c r="EE1261" s="53">
        <v>0.15038737999999999</v>
      </c>
      <c r="EF1261" s="53">
        <v>0.19112082999999999</v>
      </c>
      <c r="EG1261" s="53">
        <v>0.21483664</v>
      </c>
      <c r="EH1261" s="53">
        <v>0.23571744</v>
      </c>
      <c r="EI1261" s="53">
        <v>0.21516642</v>
      </c>
      <c r="EJ1261" s="53">
        <v>0.1925441</v>
      </c>
      <c r="EK1261" s="53">
        <v>0.16331335999999999</v>
      </c>
      <c r="EL1261" s="53">
        <v>0.13627880000000001</v>
      </c>
      <c r="EM1261" s="53">
        <v>0.16412168999999999</v>
      </c>
      <c r="EN1261" s="53">
        <v>0.20192371000000001</v>
      </c>
      <c r="EO1261" s="53">
        <v>0.24911311999999999</v>
      </c>
      <c r="EP1261" s="53">
        <v>0.26951011000000002</v>
      </c>
      <c r="EQ1261" s="53">
        <v>0.33166308</v>
      </c>
      <c r="ER1261" s="53">
        <v>0.36062432</v>
      </c>
      <c r="ES1261" s="53">
        <v>0.33767244000000002</v>
      </c>
      <c r="ET1261" s="53">
        <v>0.32138092000000001</v>
      </c>
      <c r="EU1261" s="53">
        <v>0.31000060000000002</v>
      </c>
      <c r="EV1261" s="53">
        <v>0.28529367999999999</v>
      </c>
      <c r="EW1261" s="53">
        <v>59.768479999999997</v>
      </c>
      <c r="EX1261" s="53">
        <v>58.975140000000003</v>
      </c>
      <c r="EY1261" s="53">
        <v>58.15457</v>
      </c>
      <c r="EZ1261" s="53">
        <v>57.399859999999997</v>
      </c>
      <c r="FA1261" s="53">
        <v>56.733870000000003</v>
      </c>
      <c r="FB1261" s="53">
        <v>56.321570000000001</v>
      </c>
      <c r="FC1261" s="53">
        <v>56.675739999999998</v>
      </c>
      <c r="FD1261" s="53">
        <v>59.416330000000002</v>
      </c>
      <c r="FE1261" s="53">
        <v>63.330309999999997</v>
      </c>
      <c r="FF1261" s="53">
        <v>67.486559999999997</v>
      </c>
      <c r="FG1261" s="53">
        <v>71.512100000000004</v>
      </c>
      <c r="FH1261" s="53">
        <v>75.597790000000003</v>
      </c>
      <c r="FI1261" s="53">
        <v>78.912639999999996</v>
      </c>
      <c r="FJ1261" s="53">
        <v>81.269829999999999</v>
      </c>
      <c r="FK1261" s="53">
        <v>82.479500000000002</v>
      </c>
      <c r="FL1261" s="53">
        <v>82.36694</v>
      </c>
      <c r="FM1261" s="53">
        <v>81.211359999999999</v>
      </c>
      <c r="FN1261" s="53">
        <v>79.477490000000003</v>
      </c>
      <c r="FO1261" s="53">
        <v>76.526539999999997</v>
      </c>
      <c r="FP1261" s="53">
        <v>72.344089999999994</v>
      </c>
      <c r="FQ1261" s="53">
        <v>67.524190000000004</v>
      </c>
      <c r="FR1261" s="53">
        <v>64.277559999999994</v>
      </c>
      <c r="FS1261" s="53">
        <v>62.465049999999998</v>
      </c>
      <c r="FT1261" s="53">
        <v>61.384410000000003</v>
      </c>
      <c r="FU1261" s="53">
        <v>186</v>
      </c>
      <c r="FV1261" s="53">
        <v>8238.65</v>
      </c>
      <c r="FW1261" s="53">
        <v>151.5428</v>
      </c>
      <c r="FX1261" s="53">
        <v>1</v>
      </c>
    </row>
    <row r="1262" spans="1:180" x14ac:dyDescent="0.3">
      <c r="A1262" t="s">
        <v>174</v>
      </c>
      <c r="B1262" t="s">
        <v>221</v>
      </c>
      <c r="C1262" t="s">
        <v>0</v>
      </c>
      <c r="D1262" t="s">
        <v>227</v>
      </c>
      <c r="E1262" t="s">
        <v>190</v>
      </c>
      <c r="F1262" t="s">
        <v>233</v>
      </c>
      <c r="G1262" t="s">
        <v>243</v>
      </c>
      <c r="H1262" s="53">
        <v>28</v>
      </c>
      <c r="I1262" s="53">
        <v>0.98342299</v>
      </c>
      <c r="J1262" s="53">
        <v>0.96205032000000001</v>
      </c>
      <c r="K1262" s="53">
        <v>0.94748920000000003</v>
      </c>
      <c r="L1262" s="53">
        <v>0.93722384000000003</v>
      </c>
      <c r="M1262" s="53">
        <v>0.96971980000000002</v>
      </c>
      <c r="N1262" s="53">
        <v>1.0194268</v>
      </c>
      <c r="O1262" s="53">
        <v>1.0634618</v>
      </c>
      <c r="P1262" s="53">
        <v>1.0837981999999999</v>
      </c>
      <c r="Q1262" s="53">
        <v>1.123246</v>
      </c>
      <c r="R1262" s="53">
        <v>1.1698742</v>
      </c>
      <c r="S1262" s="53">
        <v>1.2186129000000001</v>
      </c>
      <c r="T1262" s="53">
        <v>1.2681899999999999</v>
      </c>
      <c r="U1262" s="53">
        <v>1.3120946</v>
      </c>
      <c r="V1262" s="53">
        <v>1.3520335000000001</v>
      </c>
      <c r="W1262" s="53">
        <v>1.3829502</v>
      </c>
      <c r="X1262" s="53">
        <v>1.4045297999999999</v>
      </c>
      <c r="Y1262" s="53">
        <v>1.4090887999999999</v>
      </c>
      <c r="Z1262" s="53">
        <v>1.3781645</v>
      </c>
      <c r="AA1262" s="53">
        <v>1.3613459999999999</v>
      </c>
      <c r="AB1262" s="53">
        <v>1.3223582</v>
      </c>
      <c r="AC1262" s="53">
        <v>1.2436544</v>
      </c>
      <c r="AD1262" s="53">
        <v>1.184661</v>
      </c>
      <c r="AE1262" s="53">
        <v>1.0913128999999999</v>
      </c>
      <c r="AF1262" s="53">
        <v>1.0316614</v>
      </c>
      <c r="AG1262" s="53">
        <v>4.7165579999999999E-2</v>
      </c>
      <c r="AH1262" s="53">
        <v>4.443006E-2</v>
      </c>
      <c r="AI1262" s="53">
        <v>3.6652419999999998E-2</v>
      </c>
      <c r="AJ1262" s="53">
        <v>2.63082E-2</v>
      </c>
      <c r="AK1262" s="53">
        <v>6.5718E-3</v>
      </c>
      <c r="AL1262" s="53">
        <v>-1.354838E-2</v>
      </c>
      <c r="AM1262" s="53">
        <v>-3.9189719999999997E-2</v>
      </c>
      <c r="AN1262" s="53">
        <v>-6.2017000000000003E-2</v>
      </c>
      <c r="AO1262" s="53">
        <v>-7.760222E-2</v>
      </c>
      <c r="AP1262" s="53">
        <v>-9.0841130000000006E-2</v>
      </c>
      <c r="AQ1262" s="53">
        <v>-9.3709730000000005E-2</v>
      </c>
      <c r="AR1262" s="53">
        <v>-9.5212660000000005E-2</v>
      </c>
      <c r="AS1262" s="53">
        <v>-0.10218882999999999</v>
      </c>
      <c r="AT1262" s="53">
        <v>-0.10591529</v>
      </c>
      <c r="AU1262" s="53">
        <v>-0.10766644</v>
      </c>
      <c r="AV1262" s="53">
        <v>-0.10188881</v>
      </c>
      <c r="AW1262" s="53">
        <v>-8.4439490000000006E-2</v>
      </c>
      <c r="AX1262" s="53">
        <v>-6.6710140000000001E-2</v>
      </c>
      <c r="AY1262" s="53">
        <v>-3.2883120000000002E-2</v>
      </c>
      <c r="AZ1262" s="53">
        <v>-2.6190290000000001E-2</v>
      </c>
      <c r="BA1262" s="53">
        <v>-4.0885150000000002E-2</v>
      </c>
      <c r="BB1262" s="53">
        <v>-9.2840999999999996E-4</v>
      </c>
      <c r="BC1262" s="53">
        <v>9.7289000000000004E-3</v>
      </c>
      <c r="BD1262" s="53">
        <v>3.6940260000000003E-2</v>
      </c>
      <c r="BE1262" s="53">
        <v>7.7310799999999999E-2</v>
      </c>
      <c r="BF1262" s="53">
        <v>7.334214E-2</v>
      </c>
      <c r="BG1262" s="53">
        <v>6.5521899999999994E-2</v>
      </c>
      <c r="BH1262" s="53">
        <v>5.6680460000000002E-2</v>
      </c>
      <c r="BI1262" s="53">
        <v>3.950153E-2</v>
      </c>
      <c r="BJ1262" s="53">
        <v>2.0566399999999999E-2</v>
      </c>
      <c r="BK1262" s="53">
        <v>-3.6595999999999998E-3</v>
      </c>
      <c r="BL1262" s="53">
        <v>-2.5566269999999999E-2</v>
      </c>
      <c r="BM1262" s="53">
        <v>-4.0689400000000001E-2</v>
      </c>
      <c r="BN1262" s="53">
        <v>-5.5729439999999998E-2</v>
      </c>
      <c r="BO1262" s="53">
        <v>-5.8273489999999997E-2</v>
      </c>
      <c r="BP1262" s="53">
        <v>-5.8606239999999997E-2</v>
      </c>
      <c r="BQ1262" s="53">
        <v>-6.5367620000000001E-2</v>
      </c>
      <c r="BR1262" s="53">
        <v>-6.8915760000000006E-2</v>
      </c>
      <c r="BS1262" s="53">
        <v>-7.1074330000000005E-2</v>
      </c>
      <c r="BT1262" s="53">
        <v>-6.1033280000000002E-2</v>
      </c>
      <c r="BU1262" s="53">
        <v>-4.0980040000000002E-2</v>
      </c>
      <c r="BV1262" s="53">
        <v>-2.4684330000000001E-2</v>
      </c>
      <c r="BW1262" s="53">
        <v>8.2991000000000002E-3</v>
      </c>
      <c r="BX1262" s="53">
        <v>1.330956E-2</v>
      </c>
      <c r="BY1262" s="53">
        <v>-4.1739999999999998E-3</v>
      </c>
      <c r="BZ1262" s="53">
        <v>3.3727149999999997E-2</v>
      </c>
      <c r="CA1262" s="53">
        <v>4.3171319999999999E-2</v>
      </c>
      <c r="CB1262" s="53">
        <v>6.9677500000000003E-2</v>
      </c>
      <c r="CC1262" s="53">
        <v>9.8189280000000004E-2</v>
      </c>
      <c r="CD1262" s="53">
        <v>9.3366530000000003E-2</v>
      </c>
      <c r="CE1262" s="53">
        <v>8.5516839999999997E-2</v>
      </c>
      <c r="CF1262" s="53">
        <v>7.7716179999999996E-2</v>
      </c>
      <c r="CG1262" s="53">
        <v>6.2308570000000001E-2</v>
      </c>
      <c r="CH1262" s="53">
        <v>4.4194190000000001E-2</v>
      </c>
      <c r="CI1262" s="53">
        <v>2.094845E-2</v>
      </c>
      <c r="CJ1262" s="53">
        <v>-3.2059999999999999E-4</v>
      </c>
      <c r="CK1262" s="53">
        <v>-1.51237E-2</v>
      </c>
      <c r="CL1262" s="53">
        <v>-3.141116E-2</v>
      </c>
      <c r="CM1262" s="53">
        <v>-3.3730450000000002E-2</v>
      </c>
      <c r="CN1262" s="53">
        <v>-3.3252740000000003E-2</v>
      </c>
      <c r="CO1262" s="53">
        <v>-3.9865360000000002E-2</v>
      </c>
      <c r="CP1262" s="53">
        <v>-4.3290019999999999E-2</v>
      </c>
      <c r="CQ1262" s="53">
        <v>-4.5730750000000001E-2</v>
      </c>
      <c r="CR1262" s="53">
        <v>-3.2736870000000001E-2</v>
      </c>
      <c r="CS1262" s="53">
        <v>-1.088014E-2</v>
      </c>
      <c r="CT1262" s="53">
        <v>4.4226200000000004E-3</v>
      </c>
      <c r="CU1262" s="53">
        <v>3.6821760000000002E-2</v>
      </c>
      <c r="CV1262" s="53">
        <v>4.0667059999999998E-2</v>
      </c>
      <c r="CW1262" s="53">
        <v>2.125204E-2</v>
      </c>
      <c r="CX1262" s="53">
        <v>5.772948E-2</v>
      </c>
      <c r="CY1262" s="53">
        <v>6.6333429999999999E-2</v>
      </c>
      <c r="CZ1262" s="53">
        <v>9.2351219999999998E-2</v>
      </c>
      <c r="DA1262" s="53">
        <v>0.11906775999999999</v>
      </c>
      <c r="DB1262" s="53">
        <v>0.11339093</v>
      </c>
      <c r="DC1262" s="53">
        <v>0.10551176</v>
      </c>
      <c r="DD1262" s="53">
        <v>9.8751939999999996E-2</v>
      </c>
      <c r="DE1262" s="53">
        <v>8.51156E-2</v>
      </c>
      <c r="DF1262" s="53">
        <v>6.7821989999999999E-2</v>
      </c>
      <c r="DG1262" s="53">
        <v>4.55565E-2</v>
      </c>
      <c r="DH1262" s="53">
        <v>2.4925059999999999E-2</v>
      </c>
      <c r="DI1262" s="53">
        <v>1.0442E-2</v>
      </c>
      <c r="DJ1262" s="53">
        <v>-7.09291E-3</v>
      </c>
      <c r="DK1262" s="53">
        <v>-9.1873900000000001E-3</v>
      </c>
      <c r="DL1262" s="53">
        <v>-7.89925E-3</v>
      </c>
      <c r="DM1262" s="53">
        <v>-1.436312E-2</v>
      </c>
      <c r="DN1262" s="53">
        <v>-1.7664260000000001E-2</v>
      </c>
      <c r="DO1262" s="53">
        <v>-2.0387160000000001E-2</v>
      </c>
      <c r="DP1262" s="53">
        <v>-4.4404800000000001E-3</v>
      </c>
      <c r="DQ1262" s="53">
        <v>1.9219750000000001E-2</v>
      </c>
      <c r="DR1262" s="53">
        <v>3.3529549999999998E-2</v>
      </c>
      <c r="DS1262" s="53">
        <v>6.5344470000000002E-2</v>
      </c>
      <c r="DT1262" s="53">
        <v>6.8024539999999994E-2</v>
      </c>
      <c r="DU1262" s="53">
        <v>4.6678070000000002E-2</v>
      </c>
      <c r="DV1262" s="53">
        <v>8.1731799999999993E-2</v>
      </c>
      <c r="DW1262" s="53">
        <v>8.9495530000000004E-2</v>
      </c>
      <c r="DX1262" s="53">
        <v>0.11502495</v>
      </c>
      <c r="DY1262" s="53">
        <v>0.14921297</v>
      </c>
      <c r="DZ1262" s="53">
        <v>0.14230300000000001</v>
      </c>
      <c r="EA1262" s="53">
        <v>0.13438124000000001</v>
      </c>
      <c r="EB1262" s="53">
        <v>0.12912418000000001</v>
      </c>
      <c r="EC1262" s="53">
        <v>0.11804534</v>
      </c>
      <c r="ED1262" s="53">
        <v>0.10193677</v>
      </c>
      <c r="EE1262" s="53">
        <v>8.1086630000000007E-2</v>
      </c>
      <c r="EF1262" s="53">
        <v>6.1375800000000001E-2</v>
      </c>
      <c r="EG1262" s="53">
        <v>4.7354800000000002E-2</v>
      </c>
      <c r="EH1262" s="53">
        <v>2.8018789999999998E-2</v>
      </c>
      <c r="EI1262" s="53">
        <v>2.6248859999999999E-2</v>
      </c>
      <c r="EJ1262" s="53">
        <v>2.8707170000000001E-2</v>
      </c>
      <c r="EK1262" s="53">
        <v>2.2458079999999998E-2</v>
      </c>
      <c r="EL1262" s="53">
        <v>1.9335249999999998E-2</v>
      </c>
      <c r="EM1262" s="53">
        <v>1.6204960000000001E-2</v>
      </c>
      <c r="EN1262" s="53">
        <v>3.6415040000000003E-2</v>
      </c>
      <c r="EO1262" s="53">
        <v>6.2679200000000004E-2</v>
      </c>
      <c r="EP1262" s="53">
        <v>7.5555369999999997E-2</v>
      </c>
      <c r="EQ1262" s="53">
        <v>0.10652667</v>
      </c>
      <c r="ER1262" s="53">
        <v>0.10752440000000001</v>
      </c>
      <c r="ES1262" s="53">
        <v>8.3389240000000003E-2</v>
      </c>
      <c r="ET1262" s="53">
        <v>0.11638738</v>
      </c>
      <c r="EU1262" s="53">
        <v>0.12293795</v>
      </c>
      <c r="EV1262" s="53">
        <v>0.14776218999999999</v>
      </c>
      <c r="EW1262" s="53">
        <v>58.725490000000001</v>
      </c>
      <c r="EX1262" s="53">
        <v>57.536029999999997</v>
      </c>
      <c r="EY1262" s="53">
        <v>56.601219999999998</v>
      </c>
      <c r="EZ1262" s="53">
        <v>55.93723</v>
      </c>
      <c r="FA1262" s="53">
        <v>55.361719999999998</v>
      </c>
      <c r="FB1262" s="53">
        <v>54.843769999999999</v>
      </c>
      <c r="FC1262" s="53">
        <v>54.455060000000003</v>
      </c>
      <c r="FD1262" s="53">
        <v>55.206139999999998</v>
      </c>
      <c r="FE1262" s="53">
        <v>58.777439999999999</v>
      </c>
      <c r="FF1262" s="53">
        <v>63.067230000000002</v>
      </c>
      <c r="FG1262" s="53">
        <v>67.786479999999997</v>
      </c>
      <c r="FH1262" s="53">
        <v>72.816149999999993</v>
      </c>
      <c r="FI1262" s="53">
        <v>77.142349999999993</v>
      </c>
      <c r="FJ1262" s="53">
        <v>80.879549999999995</v>
      </c>
      <c r="FK1262" s="53">
        <v>83.034760000000006</v>
      </c>
      <c r="FL1262" s="53">
        <v>82.953149999999994</v>
      </c>
      <c r="FM1262" s="53">
        <v>80.750699999999995</v>
      </c>
      <c r="FN1262" s="53">
        <v>77.37764</v>
      </c>
      <c r="FO1262" s="53">
        <v>72.850650000000002</v>
      </c>
      <c r="FP1262" s="53">
        <v>68.234020000000001</v>
      </c>
      <c r="FQ1262" s="53">
        <v>65.083020000000005</v>
      </c>
      <c r="FR1262" s="53">
        <v>62.737209999999997</v>
      </c>
      <c r="FS1262" s="53">
        <v>60.74624</v>
      </c>
      <c r="FT1262" s="53">
        <v>59.369239999999998</v>
      </c>
      <c r="FU1262" s="53">
        <v>187</v>
      </c>
      <c r="FV1262" s="53">
        <v>8367.8610000000008</v>
      </c>
      <c r="FW1262" s="53">
        <v>305.19920000000002</v>
      </c>
      <c r="FX1262" s="53">
        <v>1</v>
      </c>
    </row>
    <row r="1263" spans="1:180" x14ac:dyDescent="0.3">
      <c r="A1263" t="s">
        <v>174</v>
      </c>
      <c r="B1263" t="s">
        <v>221</v>
      </c>
      <c r="C1263" t="s">
        <v>0</v>
      </c>
      <c r="D1263" t="s">
        <v>227</v>
      </c>
      <c r="E1263" t="s">
        <v>189</v>
      </c>
      <c r="F1263" t="s">
        <v>233</v>
      </c>
      <c r="G1263" t="s">
        <v>243</v>
      </c>
      <c r="H1263" s="53">
        <v>28</v>
      </c>
      <c r="I1263" s="53">
        <v>0.98069832999999995</v>
      </c>
      <c r="J1263" s="53">
        <v>0.94335276000000001</v>
      </c>
      <c r="K1263" s="53">
        <v>0.93659888000000002</v>
      </c>
      <c r="L1263" s="53">
        <v>0.93738007999999995</v>
      </c>
      <c r="M1263" s="53">
        <v>0.98083524</v>
      </c>
      <c r="N1263" s="53">
        <v>1.0233772999999999</v>
      </c>
      <c r="O1263" s="53">
        <v>1.0661848</v>
      </c>
      <c r="P1263" s="53">
        <v>1.0970324</v>
      </c>
      <c r="Q1263" s="53">
        <v>1.1475036000000001</v>
      </c>
      <c r="R1263" s="53">
        <v>1.1881002000000001</v>
      </c>
      <c r="S1263" s="53">
        <v>1.2461274</v>
      </c>
      <c r="T1263" s="53">
        <v>1.3089336</v>
      </c>
      <c r="U1263" s="53">
        <v>1.3631696</v>
      </c>
      <c r="V1263" s="53">
        <v>1.4061505000000001</v>
      </c>
      <c r="W1263" s="53">
        <v>1.437616</v>
      </c>
      <c r="X1263" s="53">
        <v>1.4558768</v>
      </c>
      <c r="Y1263" s="53">
        <v>1.4560025000000001</v>
      </c>
      <c r="Z1263" s="53">
        <v>1.4202361999999999</v>
      </c>
      <c r="AA1263" s="53">
        <v>1.3934038</v>
      </c>
      <c r="AB1263" s="53">
        <v>1.3275790999999999</v>
      </c>
      <c r="AC1263" s="53">
        <v>1.2702007</v>
      </c>
      <c r="AD1263" s="53">
        <v>1.2150228000000001</v>
      </c>
      <c r="AE1263" s="53">
        <v>1.119629</v>
      </c>
      <c r="AF1263" s="53">
        <v>1.0463728999999999</v>
      </c>
      <c r="AG1263" s="53">
        <v>5.2263820000000002E-2</v>
      </c>
      <c r="AH1263" s="53">
        <v>4.0535349999999998E-2</v>
      </c>
      <c r="AI1263" s="53">
        <v>4.1528089999999997E-2</v>
      </c>
      <c r="AJ1263" s="53">
        <v>4.5939099999999997E-2</v>
      </c>
      <c r="AK1263" s="53">
        <v>3.8404269999999997E-2</v>
      </c>
      <c r="AL1263" s="53">
        <v>1.320911E-2</v>
      </c>
      <c r="AM1263" s="53">
        <v>-2.2907219999999999E-2</v>
      </c>
      <c r="AN1263" s="53">
        <v>-3.648084E-2</v>
      </c>
      <c r="AO1263" s="53">
        <v>-4.8296360000000003E-2</v>
      </c>
      <c r="AP1263" s="53">
        <v>-7.4669139999999995E-2</v>
      </c>
      <c r="AQ1263" s="53">
        <v>-7.5986010000000007E-2</v>
      </c>
      <c r="AR1263" s="53">
        <v>-6.9770230000000003E-2</v>
      </c>
      <c r="AS1263" s="53">
        <v>-6.4856179999999999E-2</v>
      </c>
      <c r="AT1263" s="53">
        <v>-6.6327860000000002E-2</v>
      </c>
      <c r="AU1263" s="53">
        <v>-7.0229070000000005E-2</v>
      </c>
      <c r="AV1263" s="53">
        <v>-7.0861670000000002E-2</v>
      </c>
      <c r="AW1263" s="53">
        <v>-7.3462280000000005E-2</v>
      </c>
      <c r="AX1263" s="53">
        <v>-7.4718080000000006E-2</v>
      </c>
      <c r="AY1263" s="53">
        <v>-4.4154400000000003E-2</v>
      </c>
      <c r="AZ1263" s="53">
        <v>-4.8620940000000001E-2</v>
      </c>
      <c r="BA1263" s="53">
        <v>-4.0669219999999999E-2</v>
      </c>
      <c r="BB1263" s="53">
        <v>1.121988E-2</v>
      </c>
      <c r="BC1263" s="53">
        <v>2.3627619999999998E-2</v>
      </c>
      <c r="BD1263" s="53">
        <v>4.1731310000000001E-2</v>
      </c>
      <c r="BE1263" s="53">
        <v>8.2526530000000001E-2</v>
      </c>
      <c r="BF1263" s="53">
        <v>6.8073179999999997E-2</v>
      </c>
      <c r="BG1263" s="53">
        <v>6.9389519999999996E-2</v>
      </c>
      <c r="BH1263" s="53">
        <v>7.305586E-2</v>
      </c>
      <c r="BI1263" s="53">
        <v>6.5775890000000004E-2</v>
      </c>
      <c r="BJ1263" s="53">
        <v>3.953835E-2</v>
      </c>
      <c r="BK1263" s="53">
        <v>1.197231E-2</v>
      </c>
      <c r="BL1263" s="53">
        <v>-3.1489399999999998E-3</v>
      </c>
      <c r="BM1263" s="53">
        <v>-1.5703959999999999E-2</v>
      </c>
      <c r="BN1263" s="53">
        <v>-4.0380979999999997E-2</v>
      </c>
      <c r="BO1263" s="53">
        <v>-3.9670570000000002E-2</v>
      </c>
      <c r="BP1263" s="53">
        <v>-3.0164400000000001E-2</v>
      </c>
      <c r="BQ1263" s="53">
        <v>-2.2109670000000001E-2</v>
      </c>
      <c r="BR1263" s="53">
        <v>-2.332087E-2</v>
      </c>
      <c r="BS1263" s="53">
        <v>-2.5995870000000001E-2</v>
      </c>
      <c r="BT1263" s="53">
        <v>-2.2527700000000001E-2</v>
      </c>
      <c r="BU1263" s="53">
        <v>-1.9314319999999999E-2</v>
      </c>
      <c r="BV1263" s="53">
        <v>-1.984642E-2</v>
      </c>
      <c r="BW1263" s="53">
        <v>8.4960899999999995E-3</v>
      </c>
      <c r="BX1263" s="53">
        <v>1.4617600000000001E-3</v>
      </c>
      <c r="BY1263" s="53">
        <v>2.83497E-3</v>
      </c>
      <c r="BZ1263" s="53">
        <v>4.8838100000000002E-2</v>
      </c>
      <c r="CA1263" s="53">
        <v>5.9201549999999999E-2</v>
      </c>
      <c r="CB1263" s="53">
        <v>7.5105519999999995E-2</v>
      </c>
      <c r="CC1263" s="53">
        <v>0.10348641</v>
      </c>
      <c r="CD1263" s="53">
        <v>8.7145799999999995E-2</v>
      </c>
      <c r="CE1263" s="53">
        <v>8.8686249999999994E-2</v>
      </c>
      <c r="CF1263" s="53">
        <v>9.1836860000000006E-2</v>
      </c>
      <c r="CG1263" s="53">
        <v>8.47334E-2</v>
      </c>
      <c r="CH1263" s="53">
        <v>5.777388E-2</v>
      </c>
      <c r="CI1263" s="53">
        <v>3.6129769999999999E-2</v>
      </c>
      <c r="CJ1263" s="53">
        <v>1.9936619999999999E-2</v>
      </c>
      <c r="CK1263" s="53">
        <v>6.8694400000000001E-3</v>
      </c>
      <c r="CL1263" s="53">
        <v>-1.6633100000000001E-2</v>
      </c>
      <c r="CM1263" s="53">
        <v>-1.451857E-2</v>
      </c>
      <c r="CN1263" s="53">
        <v>-2.7335200000000001E-3</v>
      </c>
      <c r="CO1263" s="53">
        <v>7.4964300000000001E-3</v>
      </c>
      <c r="CP1263" s="53">
        <v>6.4656499999999999E-3</v>
      </c>
      <c r="CQ1263" s="53">
        <v>4.6399099999999997E-3</v>
      </c>
      <c r="CR1263" s="53">
        <v>1.094826E-2</v>
      </c>
      <c r="CS1263" s="53">
        <v>1.8188389999999999E-2</v>
      </c>
      <c r="CT1263" s="53">
        <v>1.8157530000000002E-2</v>
      </c>
      <c r="CU1263" s="53">
        <v>4.4961639999999997E-2</v>
      </c>
      <c r="CV1263" s="53">
        <v>3.6148899999999998E-2</v>
      </c>
      <c r="CW1263" s="53">
        <v>3.2965830000000002E-2</v>
      </c>
      <c r="CX1263" s="53">
        <v>7.4892360000000005E-2</v>
      </c>
      <c r="CY1263" s="53">
        <v>8.3839919999999998E-2</v>
      </c>
      <c r="CZ1263" s="53">
        <v>9.8220390000000005E-2</v>
      </c>
      <c r="DA1263" s="53">
        <v>0.12444628000000001</v>
      </c>
      <c r="DB1263" s="53">
        <v>0.10621839</v>
      </c>
      <c r="DC1263" s="53">
        <v>0.10798298000000001</v>
      </c>
      <c r="DD1263" s="53">
        <v>0.11061786</v>
      </c>
      <c r="DE1263" s="53">
        <v>0.10369092000000001</v>
      </c>
      <c r="DF1263" s="53">
        <v>7.6009419999999994E-2</v>
      </c>
      <c r="DG1263" s="53">
        <v>6.0287220000000002E-2</v>
      </c>
      <c r="DH1263" s="53">
        <v>4.3022199999999997E-2</v>
      </c>
      <c r="DI1263" s="53">
        <v>2.9442840000000001E-2</v>
      </c>
      <c r="DJ1263" s="53">
        <v>7.1147800000000002E-3</v>
      </c>
      <c r="DK1263" s="53">
        <v>1.0633409999999999E-2</v>
      </c>
      <c r="DL1263" s="53">
        <v>2.469737E-2</v>
      </c>
      <c r="DM1263" s="53">
        <v>3.7102549999999998E-2</v>
      </c>
      <c r="DN1263" s="53">
        <v>3.6252159999999999E-2</v>
      </c>
      <c r="DO1263" s="53">
        <v>3.5275689999999998E-2</v>
      </c>
      <c r="DP1263" s="53">
        <v>4.4424209999999999E-2</v>
      </c>
      <c r="DQ1263" s="53">
        <v>5.56911E-2</v>
      </c>
      <c r="DR1263" s="53">
        <v>5.616148E-2</v>
      </c>
      <c r="DS1263" s="53">
        <v>8.1427219999999995E-2</v>
      </c>
      <c r="DT1263" s="53">
        <v>7.083602E-2</v>
      </c>
      <c r="DU1263" s="53">
        <v>6.309671E-2</v>
      </c>
      <c r="DV1263" s="53">
        <v>0.10094664</v>
      </c>
      <c r="DW1263" s="53">
        <v>0.10847833</v>
      </c>
      <c r="DX1263" s="53">
        <v>0.12133526</v>
      </c>
      <c r="DY1263" s="53">
        <v>0.15470901000000001</v>
      </c>
      <c r="DZ1263" s="53">
        <v>0.13375622000000001</v>
      </c>
      <c r="EA1263" s="53">
        <v>0.13584441</v>
      </c>
      <c r="EB1263" s="53">
        <v>0.13773463</v>
      </c>
      <c r="EC1263" s="53">
        <v>0.13106254000000001</v>
      </c>
      <c r="ED1263" s="53">
        <v>0.10233866</v>
      </c>
      <c r="EE1263" s="53">
        <v>9.5166760000000003E-2</v>
      </c>
      <c r="EF1263" s="53">
        <v>7.6354069999999996E-2</v>
      </c>
      <c r="EG1263" s="53">
        <v>6.2035229999999997E-2</v>
      </c>
      <c r="EH1263" s="53">
        <v>4.1402960000000003E-2</v>
      </c>
      <c r="EI1263" s="53">
        <v>4.694889E-2</v>
      </c>
      <c r="EJ1263" s="53">
        <v>6.4303200000000005E-2</v>
      </c>
      <c r="EK1263" s="53">
        <v>7.9849059999999999E-2</v>
      </c>
      <c r="EL1263" s="53">
        <v>7.925915E-2</v>
      </c>
      <c r="EM1263" s="53">
        <v>7.9508880000000004E-2</v>
      </c>
      <c r="EN1263" s="53">
        <v>9.2758199999999999E-2</v>
      </c>
      <c r="EO1263" s="53">
        <v>0.10983907</v>
      </c>
      <c r="EP1263" s="53">
        <v>0.11103316000000001</v>
      </c>
      <c r="EQ1263" s="53">
        <v>0.13407769</v>
      </c>
      <c r="ER1263" s="53">
        <v>0.1209187</v>
      </c>
      <c r="ES1263" s="53">
        <v>0.1066009</v>
      </c>
      <c r="ET1263" s="53">
        <v>0.13856483</v>
      </c>
      <c r="EU1263" s="53">
        <v>0.14405224</v>
      </c>
      <c r="EV1263" s="53">
        <v>0.15470945999999999</v>
      </c>
      <c r="EW1263" s="53">
        <v>58.785850000000003</v>
      </c>
      <c r="EX1263" s="53">
        <v>57.976909999999997</v>
      </c>
      <c r="EY1263" s="53">
        <v>57.288159999999998</v>
      </c>
      <c r="EZ1263" s="53">
        <v>56.581789999999998</v>
      </c>
      <c r="FA1263" s="53">
        <v>56.019689999999997</v>
      </c>
      <c r="FB1263" s="53">
        <v>55.770299999999999</v>
      </c>
      <c r="FC1263" s="53">
        <v>55.708680000000001</v>
      </c>
      <c r="FD1263" s="53">
        <v>56.921120000000002</v>
      </c>
      <c r="FE1263" s="53">
        <v>59.772730000000003</v>
      </c>
      <c r="FF1263" s="53">
        <v>63.310650000000003</v>
      </c>
      <c r="FG1263" s="53">
        <v>68.077659999999995</v>
      </c>
      <c r="FH1263" s="53">
        <v>73.090549999999993</v>
      </c>
      <c r="FI1263" s="53">
        <v>77.595280000000002</v>
      </c>
      <c r="FJ1263" s="53">
        <v>81.253039999999999</v>
      </c>
      <c r="FK1263" s="53">
        <v>83.241129999999998</v>
      </c>
      <c r="FL1263" s="53">
        <v>83.531720000000007</v>
      </c>
      <c r="FM1263" s="53">
        <v>82.702719999999999</v>
      </c>
      <c r="FN1263" s="53">
        <v>80.336410000000001</v>
      </c>
      <c r="FO1263" s="53">
        <v>76.888180000000006</v>
      </c>
      <c r="FP1263" s="53">
        <v>71.703819999999993</v>
      </c>
      <c r="FQ1263" s="53">
        <v>66.793019999999999</v>
      </c>
      <c r="FR1263" s="53">
        <v>63.880890000000001</v>
      </c>
      <c r="FS1263" s="53">
        <v>61.975940000000001</v>
      </c>
      <c r="FT1263" s="53">
        <v>60.501220000000004</v>
      </c>
      <c r="FU1263" s="53">
        <v>187</v>
      </c>
      <c r="FV1263" s="53">
        <v>8461.4</v>
      </c>
      <c r="FW1263" s="53">
        <v>219.0641</v>
      </c>
      <c r="FX1263" s="53">
        <v>1</v>
      </c>
    </row>
    <row r="1264" spans="1:180" x14ac:dyDescent="0.3">
      <c r="A1264" t="s">
        <v>174</v>
      </c>
      <c r="B1264" t="s">
        <v>221</v>
      </c>
      <c r="C1264" t="s">
        <v>0</v>
      </c>
      <c r="D1264" t="s">
        <v>248</v>
      </c>
      <c r="E1264" t="s">
        <v>188</v>
      </c>
      <c r="F1264" t="s">
        <v>233</v>
      </c>
      <c r="G1264" t="s">
        <v>243</v>
      </c>
      <c r="H1264" s="53">
        <v>28</v>
      </c>
      <c r="I1264" s="53">
        <v>1.0305553999999999</v>
      </c>
      <c r="J1264" s="53">
        <v>0.97643643999999996</v>
      </c>
      <c r="K1264" s="53">
        <v>0.95375644000000004</v>
      </c>
      <c r="L1264" s="53">
        <v>0.94526012000000004</v>
      </c>
      <c r="M1264" s="53">
        <v>0.9843442</v>
      </c>
      <c r="N1264" s="53">
        <v>1.0138651999999999</v>
      </c>
      <c r="O1264" s="53">
        <v>1.0077910999999999</v>
      </c>
      <c r="P1264" s="53">
        <v>1.0866237000000001</v>
      </c>
      <c r="Q1264" s="53">
        <v>1.1313595999999999</v>
      </c>
      <c r="R1264" s="53">
        <v>1.2089103999999999</v>
      </c>
      <c r="S1264" s="53">
        <v>1.2537963000000001</v>
      </c>
      <c r="T1264" s="53">
        <v>1.2928672000000001</v>
      </c>
      <c r="U1264" s="53">
        <v>1.3074288999999999</v>
      </c>
      <c r="V1264" s="53">
        <v>1.3424281</v>
      </c>
      <c r="W1264" s="53">
        <v>1.3609646</v>
      </c>
      <c r="X1264" s="53">
        <v>1.3760827</v>
      </c>
      <c r="Y1264" s="53">
        <v>1.3840813999999999</v>
      </c>
      <c r="Z1264" s="53">
        <v>1.3827522999999999</v>
      </c>
      <c r="AA1264" s="53">
        <v>1.3781764999999999</v>
      </c>
      <c r="AB1264" s="53">
        <v>1.3361418</v>
      </c>
      <c r="AC1264" s="53">
        <v>1.2702249999999999</v>
      </c>
      <c r="AD1264" s="53">
        <v>1.2073068</v>
      </c>
      <c r="AE1264" s="53">
        <v>1.1048233999999999</v>
      </c>
      <c r="AF1264" s="53">
        <v>1.0350561</v>
      </c>
      <c r="AG1264" s="53">
        <v>5.5803859999999997E-2</v>
      </c>
      <c r="AH1264" s="53">
        <v>4.1491970000000003E-2</v>
      </c>
      <c r="AI1264" s="53">
        <v>3.1679260000000001E-2</v>
      </c>
      <c r="AJ1264" s="53">
        <v>3.8808620000000002E-2</v>
      </c>
      <c r="AK1264" s="53">
        <v>5.9450299999999998E-2</v>
      </c>
      <c r="AL1264" s="53">
        <v>4.422032E-2</v>
      </c>
      <c r="AM1264" s="53">
        <v>-7.1517899999999999E-3</v>
      </c>
      <c r="AN1264" s="53">
        <v>3.564929E-2</v>
      </c>
      <c r="AO1264" s="53">
        <v>9.2814799999999999E-3</v>
      </c>
      <c r="AP1264" s="53">
        <v>1.3674510000000001E-2</v>
      </c>
      <c r="AQ1264" s="53">
        <v>-1.3109249999999999E-2</v>
      </c>
      <c r="AR1264" s="53">
        <v>-2.7205630000000001E-2</v>
      </c>
      <c r="AS1264" s="53">
        <v>-6.0100569999999999E-2</v>
      </c>
      <c r="AT1264" s="53">
        <v>-5.410972E-2</v>
      </c>
      <c r="AU1264" s="53">
        <v>-5.091702E-2</v>
      </c>
      <c r="AV1264" s="53">
        <v>-4.2782260000000003E-2</v>
      </c>
      <c r="AW1264" s="53">
        <v>-3.0924070000000001E-2</v>
      </c>
      <c r="AX1264" s="53">
        <v>-2.2343950000000001E-2</v>
      </c>
      <c r="AY1264" s="53">
        <v>-9.4915799999999995E-3</v>
      </c>
      <c r="AZ1264" s="53">
        <v>2.0882850000000001E-2</v>
      </c>
      <c r="BA1264" s="53">
        <v>1.4854289999999999E-2</v>
      </c>
      <c r="BB1264" s="53">
        <v>6.2559699999999996E-3</v>
      </c>
      <c r="BC1264" s="53">
        <v>-1.4327700000000001E-3</v>
      </c>
      <c r="BD1264" s="53">
        <v>1.51437E-2</v>
      </c>
      <c r="BE1264" s="53">
        <v>0.10422574</v>
      </c>
      <c r="BF1264" s="53">
        <v>8.4641369999999994E-2</v>
      </c>
      <c r="BG1264" s="53">
        <v>7.4137919999999996E-2</v>
      </c>
      <c r="BH1264" s="53">
        <v>7.5636510000000004E-2</v>
      </c>
      <c r="BI1264" s="53">
        <v>8.9318850000000005E-2</v>
      </c>
      <c r="BJ1264" s="53">
        <v>7.3905079999999998E-2</v>
      </c>
      <c r="BK1264" s="53">
        <v>3.1208860000000001E-2</v>
      </c>
      <c r="BL1264" s="53">
        <v>6.5816159999999999E-2</v>
      </c>
      <c r="BM1264" s="53">
        <v>4.7212730000000001E-2</v>
      </c>
      <c r="BN1264" s="53">
        <v>5.7303369999999999E-2</v>
      </c>
      <c r="BO1264" s="53">
        <v>3.3795239999999997E-2</v>
      </c>
      <c r="BP1264" s="53">
        <v>2.0359269999999999E-2</v>
      </c>
      <c r="BQ1264" s="53">
        <v>-1.018029E-2</v>
      </c>
      <c r="BR1264" s="53">
        <v>-3.1315000000000002E-3</v>
      </c>
      <c r="BS1264" s="53">
        <v>-2.8325799999999999E-3</v>
      </c>
      <c r="BT1264" s="53">
        <v>4.6383600000000002E-3</v>
      </c>
      <c r="BU1264" s="53">
        <v>1.842941E-2</v>
      </c>
      <c r="BV1264" s="53">
        <v>2.8287530000000002E-2</v>
      </c>
      <c r="BW1264" s="53">
        <v>4.1584790000000003E-2</v>
      </c>
      <c r="BX1264" s="53">
        <v>7.0059750000000004E-2</v>
      </c>
      <c r="BY1264" s="53">
        <v>6.23159E-2</v>
      </c>
      <c r="BZ1264" s="53">
        <v>5.6557400000000001E-2</v>
      </c>
      <c r="CA1264" s="53">
        <v>4.7407980000000002E-2</v>
      </c>
      <c r="CB1264" s="53">
        <v>6.0178549999999997E-2</v>
      </c>
      <c r="CC1264" s="53">
        <v>0.13776261000000001</v>
      </c>
      <c r="CD1264" s="53">
        <v>0.11452652000000001</v>
      </c>
      <c r="CE1264" s="53">
        <v>0.10354467000000001</v>
      </c>
      <c r="CF1264" s="53">
        <v>0.10114339</v>
      </c>
      <c r="CG1264" s="53">
        <v>0.11000573</v>
      </c>
      <c r="CH1264" s="53">
        <v>9.4464660000000006E-2</v>
      </c>
      <c r="CI1264" s="53">
        <v>5.7777330000000002E-2</v>
      </c>
      <c r="CJ1264" s="53">
        <v>8.6709620000000001E-2</v>
      </c>
      <c r="CK1264" s="53">
        <v>7.3483820000000005E-2</v>
      </c>
      <c r="CL1264" s="53">
        <v>8.7520609999999999E-2</v>
      </c>
      <c r="CM1264" s="53">
        <v>6.6281149999999997E-2</v>
      </c>
      <c r="CN1264" s="53">
        <v>5.3302589999999997E-2</v>
      </c>
      <c r="CO1264" s="53">
        <v>2.439434E-2</v>
      </c>
      <c r="CP1264" s="53">
        <v>3.2175860000000001E-2</v>
      </c>
      <c r="CQ1264" s="53">
        <v>3.0470549999999999E-2</v>
      </c>
      <c r="CR1264" s="53">
        <v>3.7481750000000001E-2</v>
      </c>
      <c r="CS1264" s="53">
        <v>5.2611499999999999E-2</v>
      </c>
      <c r="CT1264" s="53">
        <v>6.3354729999999998E-2</v>
      </c>
      <c r="CU1264" s="53">
        <v>7.6960130000000002E-2</v>
      </c>
      <c r="CV1264" s="53">
        <v>0.10411951</v>
      </c>
      <c r="CW1264" s="53">
        <v>9.5187649999999999E-2</v>
      </c>
      <c r="CX1264" s="53">
        <v>9.1395980000000002E-2</v>
      </c>
      <c r="CY1264" s="53">
        <v>8.1234940000000005E-2</v>
      </c>
      <c r="CZ1264" s="53">
        <v>9.1369569999999997E-2</v>
      </c>
      <c r="DA1264" s="53">
        <v>0.17129943</v>
      </c>
      <c r="DB1264" s="53">
        <v>0.14441167999999999</v>
      </c>
      <c r="DC1264" s="53">
        <v>0.13295139</v>
      </c>
      <c r="DD1264" s="53">
        <v>0.12665029999999999</v>
      </c>
      <c r="DE1264" s="53">
        <v>0.13069258</v>
      </c>
      <c r="DF1264" s="53">
        <v>0.11502422</v>
      </c>
      <c r="DG1264" s="53">
        <v>8.434577E-2</v>
      </c>
      <c r="DH1264" s="53">
        <v>0.10760309999999999</v>
      </c>
      <c r="DI1264" s="53">
        <v>9.9754899999999994E-2</v>
      </c>
      <c r="DJ1264" s="53">
        <v>0.11773782000000001</v>
      </c>
      <c r="DK1264" s="53">
        <v>9.8767060000000004E-2</v>
      </c>
      <c r="DL1264" s="53">
        <v>8.6245879999999997E-2</v>
      </c>
      <c r="DM1264" s="53">
        <v>5.8968979999999997E-2</v>
      </c>
      <c r="DN1264" s="53">
        <v>6.7483219999999997E-2</v>
      </c>
      <c r="DO1264" s="53">
        <v>6.3773700000000003E-2</v>
      </c>
      <c r="DP1264" s="53">
        <v>7.0325139999999994E-2</v>
      </c>
      <c r="DQ1264" s="53">
        <v>8.6793560000000006E-2</v>
      </c>
      <c r="DR1264" s="53">
        <v>9.8421930000000005E-2</v>
      </c>
      <c r="DS1264" s="53">
        <v>0.11233547000000001</v>
      </c>
      <c r="DT1264" s="53">
        <v>0.13817926999999999</v>
      </c>
      <c r="DU1264" s="53">
        <v>0.12805943</v>
      </c>
      <c r="DV1264" s="53">
        <v>0.12623458000000001</v>
      </c>
      <c r="DW1264" s="53">
        <v>0.11506191</v>
      </c>
      <c r="DX1264" s="53">
        <v>0.12256056</v>
      </c>
      <c r="DY1264" s="53">
        <v>0.21972132</v>
      </c>
      <c r="DZ1264" s="53">
        <v>0.18756107999999999</v>
      </c>
      <c r="EA1264" s="53">
        <v>0.17541008999999999</v>
      </c>
      <c r="EB1264" s="53">
        <v>0.16347819999999999</v>
      </c>
      <c r="EC1264" s="53">
        <v>0.16056113</v>
      </c>
      <c r="ED1264" s="53">
        <v>0.14470897999999999</v>
      </c>
      <c r="EE1264" s="53">
        <v>0.12270642</v>
      </c>
      <c r="EF1264" s="53">
        <v>0.13776996999999999</v>
      </c>
      <c r="EG1264" s="53">
        <v>0.13768614000000001</v>
      </c>
      <c r="EH1264" s="53">
        <v>0.16136669000000001</v>
      </c>
      <c r="EI1264" s="53">
        <v>0.14567157</v>
      </c>
      <c r="EJ1264" s="53">
        <v>0.13381080000000001</v>
      </c>
      <c r="EK1264" s="53">
        <v>0.10888926</v>
      </c>
      <c r="EL1264" s="53">
        <v>0.11846145</v>
      </c>
      <c r="EM1264" s="53">
        <v>0.11185812000000001</v>
      </c>
      <c r="EN1264" s="53">
        <v>0.1177458</v>
      </c>
      <c r="EO1264" s="53">
        <v>0.13614705999999999</v>
      </c>
      <c r="EP1264" s="53">
        <v>0.14905341</v>
      </c>
      <c r="EQ1264" s="53">
        <v>0.16341184</v>
      </c>
      <c r="ER1264" s="53">
        <v>0.18735618000000001</v>
      </c>
      <c r="ES1264" s="53">
        <v>0.17552102</v>
      </c>
      <c r="ET1264" s="53">
        <v>0.176536</v>
      </c>
      <c r="EU1264" s="53">
        <v>0.16390265000000001</v>
      </c>
      <c r="EV1264" s="53">
        <v>0.16759540000000001</v>
      </c>
      <c r="EW1264" s="53">
        <v>58.365000000000002</v>
      </c>
      <c r="EX1264" s="53">
        <v>57.370370000000001</v>
      </c>
      <c r="EY1264" s="53">
        <v>56.590980000000002</v>
      </c>
      <c r="EZ1264" s="53">
        <v>55.996510000000001</v>
      </c>
      <c r="FA1264" s="53">
        <v>55.529519999999998</v>
      </c>
      <c r="FB1264" s="53">
        <v>54.86956</v>
      </c>
      <c r="FC1264" s="53">
        <v>55.098500000000001</v>
      </c>
      <c r="FD1264" s="53">
        <v>56.820990000000002</v>
      </c>
      <c r="FE1264" s="53">
        <v>60.180619999999998</v>
      </c>
      <c r="FF1264" s="53">
        <v>64.692430000000002</v>
      </c>
      <c r="FG1264" s="53">
        <v>69.557969999999997</v>
      </c>
      <c r="FH1264" s="53">
        <v>74.6935</v>
      </c>
      <c r="FI1264" s="53">
        <v>79.001080000000002</v>
      </c>
      <c r="FJ1264" s="53">
        <v>82.101179999999999</v>
      </c>
      <c r="FK1264" s="53">
        <v>83.640370000000004</v>
      </c>
      <c r="FL1264" s="53">
        <v>83.579170000000005</v>
      </c>
      <c r="FM1264" s="53">
        <v>82.313739999999996</v>
      </c>
      <c r="FN1264" s="53">
        <v>80.184110000000004</v>
      </c>
      <c r="FO1264" s="53">
        <v>76.834400000000002</v>
      </c>
      <c r="FP1264" s="53">
        <v>72.071659999999994</v>
      </c>
      <c r="FQ1264" s="53">
        <v>66.340040000000002</v>
      </c>
      <c r="FR1264" s="53">
        <v>62.710949999999997</v>
      </c>
      <c r="FS1264" s="53">
        <v>60.645200000000003</v>
      </c>
      <c r="FT1264" s="53">
        <v>59.144390000000001</v>
      </c>
      <c r="FU1264" s="53">
        <v>186.35480000000001</v>
      </c>
      <c r="FV1264" s="53">
        <v>8425.2710000000006</v>
      </c>
      <c r="FW1264" s="53">
        <v>164.11859999999999</v>
      </c>
      <c r="FX1264" s="53">
        <v>1</v>
      </c>
    </row>
    <row r="1265" spans="1:180" x14ac:dyDescent="0.3">
      <c r="A1265" t="s">
        <v>174</v>
      </c>
      <c r="B1265" t="s">
        <v>221</v>
      </c>
      <c r="C1265" t="s">
        <v>0</v>
      </c>
      <c r="D1265" t="s">
        <v>227</v>
      </c>
      <c r="E1265" t="s">
        <v>187</v>
      </c>
      <c r="F1265" t="s">
        <v>233</v>
      </c>
      <c r="G1265" t="s">
        <v>243</v>
      </c>
      <c r="H1265" s="53">
        <v>28</v>
      </c>
      <c r="I1265" s="53">
        <v>1.0521248999999999</v>
      </c>
      <c r="J1265" s="53">
        <v>1.0172574000000001</v>
      </c>
      <c r="K1265" s="53">
        <v>0.99678292000000002</v>
      </c>
      <c r="L1265" s="53">
        <v>0.98068571999999998</v>
      </c>
      <c r="M1265" s="53">
        <v>0.99324091999999997</v>
      </c>
      <c r="N1265" s="53">
        <v>1.0026503</v>
      </c>
      <c r="O1265" s="53">
        <v>1.0120229999999999</v>
      </c>
      <c r="P1265" s="53">
        <v>1.1155054</v>
      </c>
      <c r="Q1265" s="53">
        <v>1.1990832</v>
      </c>
      <c r="R1265" s="53">
        <v>1.2848013</v>
      </c>
      <c r="S1265" s="53">
        <v>1.3469403</v>
      </c>
      <c r="T1265" s="53">
        <v>1.3862139</v>
      </c>
      <c r="U1265" s="53">
        <v>1.408066</v>
      </c>
      <c r="V1265" s="53">
        <v>1.4335264000000001</v>
      </c>
      <c r="W1265" s="53">
        <v>1.4664885000000001</v>
      </c>
      <c r="X1265" s="53">
        <v>1.4869870000000001</v>
      </c>
      <c r="Y1265" s="53">
        <v>1.5046606</v>
      </c>
      <c r="Z1265" s="53">
        <v>1.4947906</v>
      </c>
      <c r="AA1265" s="53">
        <v>1.4921177999999999</v>
      </c>
      <c r="AB1265" s="53">
        <v>1.4419999999999999</v>
      </c>
      <c r="AC1265" s="53">
        <v>1.3673394000000001</v>
      </c>
      <c r="AD1265" s="53">
        <v>1.3203574</v>
      </c>
      <c r="AE1265" s="53">
        <v>1.2305159999999999</v>
      </c>
      <c r="AF1265" s="53">
        <v>1.1630020999999999</v>
      </c>
      <c r="AG1265" s="53">
        <v>6.3767649999999995E-2</v>
      </c>
      <c r="AH1265" s="53">
        <v>5.7732560000000002E-2</v>
      </c>
      <c r="AI1265" s="53">
        <v>5.1145360000000001E-2</v>
      </c>
      <c r="AJ1265" s="53">
        <v>5.3097129999999999E-2</v>
      </c>
      <c r="AK1265" s="53">
        <v>5.3012650000000001E-2</v>
      </c>
      <c r="AL1265" s="53">
        <v>4.36281E-3</v>
      </c>
      <c r="AM1265" s="53">
        <v>-6.6334019999999994E-2</v>
      </c>
      <c r="AN1265" s="53">
        <v>-3.3034340000000002E-2</v>
      </c>
      <c r="AO1265" s="53">
        <v>-4.8223809999999999E-2</v>
      </c>
      <c r="AP1265" s="53">
        <v>-3.3723169999999997E-2</v>
      </c>
      <c r="AQ1265" s="53">
        <v>-3.016597E-2</v>
      </c>
      <c r="AR1265" s="53">
        <v>-2.9086620000000001E-2</v>
      </c>
      <c r="AS1265" s="53">
        <v>-3.4998630000000003E-2</v>
      </c>
      <c r="AT1265" s="53">
        <v>-3.4547019999999998E-2</v>
      </c>
      <c r="AU1265" s="53">
        <v>-3.360759E-2</v>
      </c>
      <c r="AV1265" s="53">
        <v>-2.956688E-2</v>
      </c>
      <c r="AW1265" s="53">
        <v>-1.7654110000000001E-2</v>
      </c>
      <c r="AX1265" s="53">
        <v>1.18793E-3</v>
      </c>
      <c r="AY1265" s="53">
        <v>2.7877249999999999E-2</v>
      </c>
      <c r="AZ1265" s="53">
        <v>2.5755360000000001E-2</v>
      </c>
      <c r="BA1265" s="53">
        <v>9.8568600000000003E-3</v>
      </c>
      <c r="BB1265" s="53">
        <v>5.5670299999999999E-2</v>
      </c>
      <c r="BC1265" s="53">
        <v>6.8151160000000002E-2</v>
      </c>
      <c r="BD1265" s="53">
        <v>7.8068789999999999E-2</v>
      </c>
      <c r="BE1265" s="53">
        <v>0.13480834999999999</v>
      </c>
      <c r="BF1265" s="53">
        <v>0.12481167999999999</v>
      </c>
      <c r="BG1265" s="53">
        <v>0.11537981999999999</v>
      </c>
      <c r="BH1265" s="53">
        <v>0.11039238</v>
      </c>
      <c r="BI1265" s="53">
        <v>9.085443E-2</v>
      </c>
      <c r="BJ1265" s="53">
        <v>3.9330169999999998E-2</v>
      </c>
      <c r="BK1265" s="53">
        <v>-1.8724930000000001E-2</v>
      </c>
      <c r="BL1265" s="53">
        <v>1.5601810000000001E-2</v>
      </c>
      <c r="BM1265" s="53">
        <v>1.497486E-2</v>
      </c>
      <c r="BN1265" s="53">
        <v>3.5227219999999997E-2</v>
      </c>
      <c r="BO1265" s="53">
        <v>3.9047039999999998E-2</v>
      </c>
      <c r="BP1265" s="53">
        <v>3.3708019999999998E-2</v>
      </c>
      <c r="BQ1265" s="53">
        <v>2.3085430000000001E-2</v>
      </c>
      <c r="BR1265" s="53">
        <v>2.3703370000000001E-2</v>
      </c>
      <c r="BS1265" s="53">
        <v>2.875981E-2</v>
      </c>
      <c r="BT1265" s="53">
        <v>3.8431899999999998E-2</v>
      </c>
      <c r="BU1265" s="53">
        <v>6.0823759999999998E-2</v>
      </c>
      <c r="BV1265" s="53">
        <v>8.2333130000000004E-2</v>
      </c>
      <c r="BW1265" s="53">
        <v>0.11680346</v>
      </c>
      <c r="BX1265" s="53">
        <v>0.12178667</v>
      </c>
      <c r="BY1265" s="53">
        <v>0.10410564999999999</v>
      </c>
      <c r="BZ1265" s="53">
        <v>0.14490552000000001</v>
      </c>
      <c r="CA1265" s="53">
        <v>0.15745060999999999</v>
      </c>
      <c r="CB1265" s="53">
        <v>0.16963107999999999</v>
      </c>
      <c r="CC1265" s="53">
        <v>0.18401090000000001</v>
      </c>
      <c r="CD1265" s="53">
        <v>0.17127046000000001</v>
      </c>
      <c r="CE1265" s="53">
        <v>0.15986840999999999</v>
      </c>
      <c r="CF1265" s="53">
        <v>0.15007487999999999</v>
      </c>
      <c r="CG1265" s="53">
        <v>0.11706355</v>
      </c>
      <c r="CH1265" s="53">
        <v>6.3548489999999999E-2</v>
      </c>
      <c r="CI1265" s="53">
        <v>1.424899E-2</v>
      </c>
      <c r="CJ1265" s="53">
        <v>4.9287060000000001E-2</v>
      </c>
      <c r="CK1265" s="53">
        <v>5.8746069999999997E-2</v>
      </c>
      <c r="CL1265" s="53">
        <v>8.2982029999999998E-2</v>
      </c>
      <c r="CM1265" s="53">
        <v>8.6983740000000004E-2</v>
      </c>
      <c r="CN1265" s="53">
        <v>7.7199390000000007E-2</v>
      </c>
      <c r="CO1265" s="53">
        <v>6.3314270000000006E-2</v>
      </c>
      <c r="CP1265" s="53">
        <v>6.4047419999999994E-2</v>
      </c>
      <c r="CQ1265" s="53">
        <v>7.1955270000000002E-2</v>
      </c>
      <c r="CR1265" s="53">
        <v>8.5527649999999997E-2</v>
      </c>
      <c r="CS1265" s="53">
        <v>0.11517727</v>
      </c>
      <c r="CT1265" s="53">
        <v>0.13853405999999999</v>
      </c>
      <c r="CU1265" s="53">
        <v>0.17839348999999999</v>
      </c>
      <c r="CV1265" s="53">
        <v>0.18829765000000001</v>
      </c>
      <c r="CW1265" s="53">
        <v>0.16938205000000001</v>
      </c>
      <c r="CX1265" s="53">
        <v>0.20670954999999999</v>
      </c>
      <c r="CY1265" s="53">
        <v>0.21929914</v>
      </c>
      <c r="CZ1265" s="53">
        <v>0.23304688000000001</v>
      </c>
      <c r="DA1265" s="53">
        <v>0.23321348</v>
      </c>
      <c r="DB1265" s="53">
        <v>0.21772923</v>
      </c>
      <c r="DC1265" s="53">
        <v>0.20435698999999999</v>
      </c>
      <c r="DD1265" s="53">
        <v>0.18975739999999999</v>
      </c>
      <c r="DE1265" s="53">
        <v>0.14327266999999999</v>
      </c>
      <c r="DF1265" s="53">
        <v>8.7766780000000003E-2</v>
      </c>
      <c r="DG1265" s="53">
        <v>4.7222899999999998E-2</v>
      </c>
      <c r="DH1265" s="53">
        <v>8.2972290000000004E-2</v>
      </c>
      <c r="DI1265" s="53">
        <v>0.10251726999999999</v>
      </c>
      <c r="DJ1265" s="53">
        <v>0.13073687000000001</v>
      </c>
      <c r="DK1265" s="53">
        <v>0.13492045999999999</v>
      </c>
      <c r="DL1265" s="53">
        <v>0.12069075</v>
      </c>
      <c r="DM1265" s="53">
        <v>0.1035431</v>
      </c>
      <c r="DN1265" s="53">
        <v>0.10439147999999999</v>
      </c>
      <c r="DO1265" s="53">
        <v>0.11515073000000001</v>
      </c>
      <c r="DP1265" s="53">
        <v>0.13262342999999999</v>
      </c>
      <c r="DQ1265" s="53">
        <v>0.16953082</v>
      </c>
      <c r="DR1265" s="53">
        <v>0.19473499</v>
      </c>
      <c r="DS1265" s="53">
        <v>0.23998352000000001</v>
      </c>
      <c r="DT1265" s="53">
        <v>0.2548086</v>
      </c>
      <c r="DU1265" s="53">
        <v>0.23465848</v>
      </c>
      <c r="DV1265" s="53">
        <v>0.26851359000000002</v>
      </c>
      <c r="DW1265" s="53">
        <v>0.28114771999999999</v>
      </c>
      <c r="DX1265" s="53">
        <v>0.29646260000000002</v>
      </c>
      <c r="DY1265" s="53">
        <v>0.30425416999999999</v>
      </c>
      <c r="DZ1265" s="53">
        <v>0.28480844</v>
      </c>
      <c r="EA1265" s="53">
        <v>0.26859146</v>
      </c>
      <c r="EB1265" s="53">
        <v>0.24705262</v>
      </c>
      <c r="EC1265" s="53">
        <v>0.18111443999999999</v>
      </c>
      <c r="ED1265" s="53">
        <v>0.12273415999999999</v>
      </c>
      <c r="EE1265" s="53">
        <v>9.4832020000000003E-2</v>
      </c>
      <c r="EF1265" s="53">
        <v>0.13160846000000001</v>
      </c>
      <c r="EG1265" s="53">
        <v>0.16571596</v>
      </c>
      <c r="EH1265" s="53">
        <v>0.19968723999999999</v>
      </c>
      <c r="EI1265" s="53">
        <v>0.20413344</v>
      </c>
      <c r="EJ1265" s="53">
        <v>0.18348537000000001</v>
      </c>
      <c r="EK1265" s="53">
        <v>0.16162714</v>
      </c>
      <c r="EL1265" s="53">
        <v>0.16264189000000001</v>
      </c>
      <c r="EM1265" s="53">
        <v>0.17751810000000001</v>
      </c>
      <c r="EN1265" s="53">
        <v>0.20062221</v>
      </c>
      <c r="EO1265" s="53">
        <v>0.24800865999999999</v>
      </c>
      <c r="EP1265" s="53">
        <v>0.27588015999999999</v>
      </c>
      <c r="EQ1265" s="53">
        <v>0.32890984000000001</v>
      </c>
      <c r="ER1265" s="53">
        <v>0.35083999999999999</v>
      </c>
      <c r="ES1265" s="53">
        <v>0.32890732</v>
      </c>
      <c r="ET1265" s="53">
        <v>0.35774872000000002</v>
      </c>
      <c r="EU1265" s="53">
        <v>0.37044727999999999</v>
      </c>
      <c r="EV1265" s="53">
        <v>0.38802512</v>
      </c>
      <c r="EW1265" s="53">
        <v>59.037880000000001</v>
      </c>
      <c r="EX1265" s="53">
        <v>57.909210000000002</v>
      </c>
      <c r="EY1265" s="53">
        <v>57.004280000000001</v>
      </c>
      <c r="EZ1265" s="53">
        <v>56.231299999999997</v>
      </c>
      <c r="FA1265" s="53">
        <v>55.535310000000003</v>
      </c>
      <c r="FB1265" s="53">
        <v>54.959310000000002</v>
      </c>
      <c r="FC1265" s="53">
        <v>55.562190000000001</v>
      </c>
      <c r="FD1265" s="53">
        <v>58.55059</v>
      </c>
      <c r="FE1265" s="53">
        <v>62.085900000000002</v>
      </c>
      <c r="FF1265" s="53">
        <v>65.904330000000002</v>
      </c>
      <c r="FG1265" s="53">
        <v>69.858990000000006</v>
      </c>
      <c r="FH1265" s="53">
        <v>73.911420000000007</v>
      </c>
      <c r="FI1265" s="53">
        <v>77.05462</v>
      </c>
      <c r="FJ1265" s="53">
        <v>78.955280000000002</v>
      </c>
      <c r="FK1265" s="53">
        <v>79.662270000000007</v>
      </c>
      <c r="FL1265" s="53">
        <v>79.679990000000004</v>
      </c>
      <c r="FM1265" s="53">
        <v>78.46114</v>
      </c>
      <c r="FN1265" s="53">
        <v>76.741200000000006</v>
      </c>
      <c r="FO1265" s="53">
        <v>74.150899999999993</v>
      </c>
      <c r="FP1265" s="53">
        <v>70.347880000000004</v>
      </c>
      <c r="FQ1265" s="53">
        <v>66.049850000000006</v>
      </c>
      <c r="FR1265" s="53">
        <v>63.121090000000002</v>
      </c>
      <c r="FS1265" s="53">
        <v>61.350810000000003</v>
      </c>
      <c r="FT1265" s="53">
        <v>60.078690000000002</v>
      </c>
      <c r="FU1265" s="53">
        <v>186</v>
      </c>
      <c r="FV1265" s="53">
        <v>8238.65</v>
      </c>
      <c r="FW1265" s="53">
        <v>151.5428</v>
      </c>
      <c r="FX1265" s="53">
        <v>1</v>
      </c>
    </row>
    <row r="1266" spans="1:180" x14ac:dyDescent="0.3">
      <c r="A1266" t="s">
        <v>174</v>
      </c>
      <c r="B1266" t="s">
        <v>221</v>
      </c>
      <c r="C1266" t="s">
        <v>0</v>
      </c>
      <c r="D1266" t="s">
        <v>227</v>
      </c>
      <c r="E1266" t="s">
        <v>187</v>
      </c>
      <c r="F1266" t="s">
        <v>234</v>
      </c>
      <c r="G1266" t="s">
        <v>243</v>
      </c>
      <c r="H1266" s="53">
        <v>73</v>
      </c>
      <c r="I1266" s="53">
        <v>2.2121876</v>
      </c>
      <c r="J1266" s="53">
        <v>2.1365303999999998</v>
      </c>
      <c r="K1266" s="53">
        <v>2.0655722000000001</v>
      </c>
      <c r="L1266" s="53">
        <v>2.0428991999999999</v>
      </c>
      <c r="M1266" s="53">
        <v>2.0930333999999999</v>
      </c>
      <c r="N1266" s="53">
        <v>2.2144389000000002</v>
      </c>
      <c r="O1266" s="53">
        <v>2.1726618000000002</v>
      </c>
      <c r="P1266" s="53">
        <v>2.3753441</v>
      </c>
      <c r="Q1266" s="53">
        <v>2.4124835999999998</v>
      </c>
      <c r="R1266" s="53">
        <v>2.6355110000000002</v>
      </c>
      <c r="S1266" s="53">
        <v>2.6781890000000002</v>
      </c>
      <c r="T1266" s="53">
        <v>2.7498800999999999</v>
      </c>
      <c r="U1266" s="53">
        <v>2.8971399999999998</v>
      </c>
      <c r="V1266" s="53">
        <v>2.9310537000000001</v>
      </c>
      <c r="W1266" s="53">
        <v>2.9962295000000001</v>
      </c>
      <c r="X1266" s="53">
        <v>2.9616253000000001</v>
      </c>
      <c r="Y1266" s="53">
        <v>2.9992166999999998</v>
      </c>
      <c r="Z1266" s="53">
        <v>3.0457337</v>
      </c>
      <c r="AA1266" s="53">
        <v>2.9345773999999998</v>
      </c>
      <c r="AB1266" s="53">
        <v>2.8821072000000001</v>
      </c>
      <c r="AC1266" s="53">
        <v>2.8758051</v>
      </c>
      <c r="AD1266" s="53">
        <v>2.8061783999999999</v>
      </c>
      <c r="AE1266" s="53">
        <v>2.5635957999999999</v>
      </c>
      <c r="AF1266" s="53">
        <v>2.3620632000000001</v>
      </c>
      <c r="AG1266" s="53">
        <v>1.5309130000000001E-2</v>
      </c>
      <c r="AH1266" s="53">
        <v>3.6782519999999999E-2</v>
      </c>
      <c r="AI1266" s="53">
        <v>3.2265420000000003E-2</v>
      </c>
      <c r="AJ1266" s="53">
        <v>2.1048379999999998E-2</v>
      </c>
      <c r="AK1266" s="53">
        <v>-3.7768820000000002E-2</v>
      </c>
      <c r="AL1266" s="53">
        <v>-1.397198E-2</v>
      </c>
      <c r="AM1266" s="53">
        <v>-0.15086770999999999</v>
      </c>
      <c r="AN1266" s="53">
        <v>-4.6310160000000003E-2</v>
      </c>
      <c r="AO1266" s="53">
        <v>-0.22398882000000001</v>
      </c>
      <c r="AP1266" s="53">
        <v>-5.2944980000000003E-2</v>
      </c>
      <c r="AQ1266" s="53">
        <v>-0.1398934</v>
      </c>
      <c r="AR1266" s="53">
        <v>-0.20847594999999999</v>
      </c>
      <c r="AS1266" s="53">
        <v>-9.3891429999999998E-2</v>
      </c>
      <c r="AT1266" s="53">
        <v>-0.17950633999999999</v>
      </c>
      <c r="AU1266" s="53">
        <v>-0.12653038999999999</v>
      </c>
      <c r="AV1266" s="53">
        <v>-0.21356595</v>
      </c>
      <c r="AW1266" s="53">
        <v>-0.12258123</v>
      </c>
      <c r="AX1266" s="53">
        <v>-1.17108E-2</v>
      </c>
      <c r="AY1266" s="53">
        <v>-5.4709540000000001E-2</v>
      </c>
      <c r="AZ1266" s="53">
        <v>-3.1301309999999999E-2</v>
      </c>
      <c r="BA1266" s="53">
        <v>-5.7076830000000002E-2</v>
      </c>
      <c r="BB1266" s="53">
        <v>8.0231E-3</v>
      </c>
      <c r="BC1266" s="53">
        <v>4.3239909999999999E-2</v>
      </c>
      <c r="BD1266" s="53">
        <v>1.8615980000000001E-2</v>
      </c>
      <c r="BE1266" s="53">
        <v>0.10432788</v>
      </c>
      <c r="BF1266" s="53">
        <v>0.12473955</v>
      </c>
      <c r="BG1266" s="53">
        <v>0.1191733</v>
      </c>
      <c r="BH1266" s="53">
        <v>0.11306065</v>
      </c>
      <c r="BI1266" s="53">
        <v>5.384154E-2</v>
      </c>
      <c r="BJ1266" s="53">
        <v>7.3434349999999995E-2</v>
      </c>
      <c r="BK1266" s="53">
        <v>-2.2855569999999999E-2</v>
      </c>
      <c r="BL1266" s="53">
        <v>4.7122240000000003E-2</v>
      </c>
      <c r="BM1266" s="53">
        <v>-9.2011239999999994E-2</v>
      </c>
      <c r="BN1266" s="53">
        <v>4.4621250000000001E-2</v>
      </c>
      <c r="BO1266" s="53">
        <v>-2.6384370000000001E-2</v>
      </c>
      <c r="BP1266" s="53">
        <v>-7.2114170000000005E-2</v>
      </c>
      <c r="BQ1266" s="53">
        <v>9.6223599999999999E-3</v>
      </c>
      <c r="BR1266" s="53">
        <v>-5.080966E-2</v>
      </c>
      <c r="BS1266" s="53">
        <v>-1.0150370000000001E-2</v>
      </c>
      <c r="BT1266" s="53">
        <v>-7.2422749999999994E-2</v>
      </c>
      <c r="BU1266" s="53">
        <v>-8.2789000000000005E-3</v>
      </c>
      <c r="BV1266" s="53">
        <v>8.8053770000000003E-2</v>
      </c>
      <c r="BW1266" s="53">
        <v>4.1151899999999998E-2</v>
      </c>
      <c r="BX1266" s="53">
        <v>6.5871940000000004E-2</v>
      </c>
      <c r="BY1266" s="53">
        <v>6.2333220000000002E-2</v>
      </c>
      <c r="BZ1266" s="53">
        <v>0.10911945000000001</v>
      </c>
      <c r="CA1266" s="53">
        <v>0.13645598</v>
      </c>
      <c r="CB1266" s="53">
        <v>0.11668357</v>
      </c>
      <c r="CC1266" s="53">
        <v>0.16598199999999999</v>
      </c>
      <c r="CD1266" s="53">
        <v>0.18565835</v>
      </c>
      <c r="CE1266" s="53">
        <v>0.17936537999999999</v>
      </c>
      <c r="CF1266" s="53">
        <v>0.17678804000000001</v>
      </c>
      <c r="CG1266" s="53">
        <v>0.11729063000000001</v>
      </c>
      <c r="CH1266" s="53">
        <v>0.13397171999999999</v>
      </c>
      <c r="CI1266" s="53">
        <v>6.5805249999999996E-2</v>
      </c>
      <c r="CJ1266" s="53">
        <v>0.11183323000000001</v>
      </c>
      <c r="CK1266" s="53">
        <v>-6.0404999999999996E-4</v>
      </c>
      <c r="CL1266" s="53">
        <v>0.11219531000000001</v>
      </c>
      <c r="CM1266" s="53">
        <v>5.2231670000000001E-2</v>
      </c>
      <c r="CN1266" s="53">
        <v>2.232957E-2</v>
      </c>
      <c r="CO1266" s="53">
        <v>8.1315719999999994E-2</v>
      </c>
      <c r="CP1266" s="53">
        <v>3.8325270000000002E-2</v>
      </c>
      <c r="CQ1266" s="53">
        <v>7.0454059999999999E-2</v>
      </c>
      <c r="CR1266" s="53">
        <v>2.533262E-2</v>
      </c>
      <c r="CS1266" s="53">
        <v>7.0886560000000001E-2</v>
      </c>
      <c r="CT1266" s="53">
        <v>0.15715045999999999</v>
      </c>
      <c r="CU1266" s="53">
        <v>0.10754521</v>
      </c>
      <c r="CV1266" s="53">
        <v>0.13317382999999999</v>
      </c>
      <c r="CW1266" s="53">
        <v>0.14503625000000001</v>
      </c>
      <c r="CX1266" s="53">
        <v>0.17913850000000001</v>
      </c>
      <c r="CY1266" s="53">
        <v>0.20101717999999999</v>
      </c>
      <c r="CZ1266" s="53">
        <v>0.18460488</v>
      </c>
      <c r="DA1266" s="53">
        <v>0.22763612</v>
      </c>
      <c r="DB1266" s="53">
        <v>0.24657714</v>
      </c>
      <c r="DC1266" s="53">
        <v>0.23955752999999999</v>
      </c>
      <c r="DD1266" s="53">
        <v>0.24051550999999999</v>
      </c>
      <c r="DE1266" s="53">
        <v>0.18073968000000001</v>
      </c>
      <c r="DF1266" s="53">
        <v>0.19450908</v>
      </c>
      <c r="DG1266" s="53">
        <v>0.15446603</v>
      </c>
      <c r="DH1266" s="53">
        <v>0.17654422</v>
      </c>
      <c r="DI1266" s="53">
        <v>9.0803170000000002E-2</v>
      </c>
      <c r="DJ1266" s="53">
        <v>0.17976944</v>
      </c>
      <c r="DK1266" s="53">
        <v>0.13084767999999999</v>
      </c>
      <c r="DL1266" s="53">
        <v>0.11677335</v>
      </c>
      <c r="DM1266" s="53">
        <v>0.15300902</v>
      </c>
      <c r="DN1266" s="53">
        <v>0.12746019</v>
      </c>
      <c r="DO1266" s="53">
        <v>0.15105846000000001</v>
      </c>
      <c r="DP1266" s="53">
        <v>0.123088</v>
      </c>
      <c r="DQ1266" s="53">
        <v>0.15005201000000001</v>
      </c>
      <c r="DR1266" s="53">
        <v>0.22624706999999999</v>
      </c>
      <c r="DS1266" s="53">
        <v>0.17393855999999999</v>
      </c>
      <c r="DT1266" s="53">
        <v>0.20047574000000001</v>
      </c>
      <c r="DU1266" s="53">
        <v>0.22773926999999999</v>
      </c>
      <c r="DV1266" s="53">
        <v>0.24915754000000001</v>
      </c>
      <c r="DW1266" s="53">
        <v>0.26557830999999998</v>
      </c>
      <c r="DX1266" s="53">
        <v>0.25252613000000002</v>
      </c>
      <c r="DY1266" s="53">
        <v>0.31665494999999999</v>
      </c>
      <c r="DZ1266" s="53">
        <v>0.33453411</v>
      </c>
      <c r="EA1266" s="53">
        <v>0.32646533999999999</v>
      </c>
      <c r="EB1266" s="53">
        <v>0.33252778</v>
      </c>
      <c r="EC1266" s="53">
        <v>0.27235007999999999</v>
      </c>
      <c r="ED1266" s="53">
        <v>0.28191548999999999</v>
      </c>
      <c r="EE1266" s="53">
        <v>0.28247816999999997</v>
      </c>
      <c r="EF1266" s="53">
        <v>0.26997663</v>
      </c>
      <c r="EG1266" s="53">
        <v>0.22278066999999999</v>
      </c>
      <c r="EH1266" s="53">
        <v>0.27733561000000001</v>
      </c>
      <c r="EI1266" s="53">
        <v>0.24435677</v>
      </c>
      <c r="EJ1266" s="53">
        <v>0.25313509000000001</v>
      </c>
      <c r="EK1266" s="53">
        <v>0.2565228</v>
      </c>
      <c r="EL1266" s="53">
        <v>0.25615684999999999</v>
      </c>
      <c r="EM1266" s="53">
        <v>0.26743848999999997</v>
      </c>
      <c r="EN1266" s="53">
        <v>0.26423123999999998</v>
      </c>
      <c r="EO1266" s="53">
        <v>0.26435438999999999</v>
      </c>
      <c r="EP1266" s="53">
        <v>0.32601164999999999</v>
      </c>
      <c r="EQ1266" s="53">
        <v>0.26979997</v>
      </c>
      <c r="ER1266" s="53">
        <v>0.29764896000000002</v>
      </c>
      <c r="ES1266" s="53">
        <v>0.34714930999999999</v>
      </c>
      <c r="ET1266" s="53">
        <v>0.35025384999999998</v>
      </c>
      <c r="EU1266" s="53">
        <v>0.35879442</v>
      </c>
      <c r="EV1266" s="53">
        <v>0.35059373999999999</v>
      </c>
      <c r="EW1266" s="53">
        <v>68.763630000000006</v>
      </c>
      <c r="EX1266" s="53">
        <v>67.311310000000006</v>
      </c>
      <c r="EY1266" s="53">
        <v>65.962969999999999</v>
      </c>
      <c r="EZ1266" s="53">
        <v>64.760369999999995</v>
      </c>
      <c r="FA1266" s="53">
        <v>63.763910000000003</v>
      </c>
      <c r="FB1266" s="53">
        <v>62.837139999999998</v>
      </c>
      <c r="FC1266" s="53">
        <v>63.111530000000002</v>
      </c>
      <c r="FD1266" s="53">
        <v>65.493899999999996</v>
      </c>
      <c r="FE1266" s="53">
        <v>68.716350000000006</v>
      </c>
      <c r="FF1266" s="53">
        <v>72.226780000000005</v>
      </c>
      <c r="FG1266" s="53">
        <v>75.730260000000001</v>
      </c>
      <c r="FH1266" s="53">
        <v>78.912700000000001</v>
      </c>
      <c r="FI1266" s="53">
        <v>81.590800000000002</v>
      </c>
      <c r="FJ1266" s="53">
        <v>83.667460000000005</v>
      </c>
      <c r="FK1266" s="53">
        <v>85.144229999999993</v>
      </c>
      <c r="FL1266" s="53">
        <v>85.921390000000002</v>
      </c>
      <c r="FM1266" s="53">
        <v>85.942570000000003</v>
      </c>
      <c r="FN1266" s="53">
        <v>85.190740000000005</v>
      </c>
      <c r="FO1266" s="53">
        <v>83.412090000000006</v>
      </c>
      <c r="FP1266" s="53">
        <v>80.530929999999998</v>
      </c>
      <c r="FQ1266" s="53">
        <v>76.88364</v>
      </c>
      <c r="FR1266" s="53">
        <v>74.084590000000006</v>
      </c>
      <c r="FS1266" s="53">
        <v>72.041569999999993</v>
      </c>
      <c r="FT1266" s="53">
        <v>70.354600000000005</v>
      </c>
      <c r="FU1266" s="53">
        <v>410</v>
      </c>
      <c r="FV1266" s="53">
        <v>15576.25</v>
      </c>
      <c r="FW1266" s="53">
        <v>174.6328</v>
      </c>
      <c r="FX1266" s="53">
        <v>1</v>
      </c>
    </row>
    <row r="1267" spans="1:180" x14ac:dyDescent="0.3">
      <c r="A1267" t="s">
        <v>174</v>
      </c>
      <c r="B1267" t="s">
        <v>221</v>
      </c>
      <c r="C1267" t="s">
        <v>0</v>
      </c>
      <c r="D1267" t="s">
        <v>248</v>
      </c>
      <c r="E1267" t="s">
        <v>189</v>
      </c>
      <c r="F1267" t="s">
        <v>234</v>
      </c>
      <c r="G1267" t="s">
        <v>243</v>
      </c>
      <c r="H1267" s="53">
        <v>73</v>
      </c>
      <c r="I1267" s="53">
        <v>2.2432542</v>
      </c>
      <c r="J1267" s="53">
        <v>2.1217142999999998</v>
      </c>
      <c r="K1267" s="53">
        <v>2.0149058000000002</v>
      </c>
      <c r="L1267" s="53">
        <v>1.9826231000000001</v>
      </c>
      <c r="M1267" s="53">
        <v>2.0857925000000002</v>
      </c>
      <c r="N1267" s="53">
        <v>2.2480489000000001</v>
      </c>
      <c r="O1267" s="53">
        <v>2.3778931999999999</v>
      </c>
      <c r="P1267" s="53">
        <v>2.4488813999999999</v>
      </c>
      <c r="Q1267" s="53">
        <v>2.6051123</v>
      </c>
      <c r="R1267" s="53">
        <v>2.7105220999999999</v>
      </c>
      <c r="S1267" s="53">
        <v>2.8318576000000002</v>
      </c>
      <c r="T1267" s="53">
        <v>2.9215220999999998</v>
      </c>
      <c r="U1267" s="53">
        <v>3.0153270000000001</v>
      </c>
      <c r="V1267" s="53">
        <v>3.1265287000000002</v>
      </c>
      <c r="W1267" s="53">
        <v>3.1549979000000001</v>
      </c>
      <c r="X1267" s="53">
        <v>3.1943172</v>
      </c>
      <c r="Y1267" s="53">
        <v>3.1719865</v>
      </c>
      <c r="Z1267" s="53">
        <v>3.1579799999999998</v>
      </c>
      <c r="AA1267" s="53">
        <v>3.1613598999999999</v>
      </c>
      <c r="AB1267" s="53">
        <v>3.1000033999999999</v>
      </c>
      <c r="AC1267" s="53">
        <v>3.0855005000000002</v>
      </c>
      <c r="AD1267" s="53">
        <v>2.8637980000000001</v>
      </c>
      <c r="AE1267" s="53">
        <v>2.6055093999999999</v>
      </c>
      <c r="AF1267" s="53">
        <v>2.3844748999999998</v>
      </c>
      <c r="AG1267" s="53">
        <v>-3.7880659999999997E-2</v>
      </c>
      <c r="AH1267" s="53">
        <v>-4.61955E-2</v>
      </c>
      <c r="AI1267" s="53">
        <v>-5.6988520000000001E-2</v>
      </c>
      <c r="AJ1267" s="53">
        <v>-6.0006480000000001E-2</v>
      </c>
      <c r="AK1267" s="53">
        <v>-9.7513700000000005E-3</v>
      </c>
      <c r="AL1267" s="53">
        <v>2.3439430000000001E-2</v>
      </c>
      <c r="AM1267" s="53">
        <v>0.12348103000000001</v>
      </c>
      <c r="AN1267" s="53">
        <v>0.13527687999999999</v>
      </c>
      <c r="AO1267" s="53">
        <v>0.10381498</v>
      </c>
      <c r="AP1267" s="53">
        <v>9.6896399999999994E-2</v>
      </c>
      <c r="AQ1267" s="53">
        <v>9.7772620000000005E-2</v>
      </c>
      <c r="AR1267" s="53">
        <v>0.10809154</v>
      </c>
      <c r="AS1267" s="53">
        <v>0.10319492</v>
      </c>
      <c r="AT1267" s="53">
        <v>0.14266770000000001</v>
      </c>
      <c r="AU1267" s="53">
        <v>0.1228117</v>
      </c>
      <c r="AV1267" s="53">
        <v>0.13837864999999999</v>
      </c>
      <c r="AW1267" s="53">
        <v>0.12048351</v>
      </c>
      <c r="AX1267" s="53">
        <v>0.12594996999999999</v>
      </c>
      <c r="AY1267" s="53">
        <v>0.17975440000000001</v>
      </c>
      <c r="AZ1267" s="53">
        <v>0.17440480999999999</v>
      </c>
      <c r="BA1267" s="53">
        <v>0.16232974</v>
      </c>
      <c r="BB1267" s="53">
        <v>6.7072220000000002E-2</v>
      </c>
      <c r="BC1267" s="53">
        <v>7.9106739999999995E-2</v>
      </c>
      <c r="BD1267" s="53">
        <v>3.0173780000000001E-2</v>
      </c>
      <c r="BE1267" s="53">
        <v>5.1961670000000001E-2</v>
      </c>
      <c r="BF1267" s="53">
        <v>3.8643289999999997E-2</v>
      </c>
      <c r="BG1267" s="53">
        <v>2.2115329999999999E-2</v>
      </c>
      <c r="BH1267" s="53">
        <v>2.4512280000000001E-2</v>
      </c>
      <c r="BI1267" s="53">
        <v>5.5001420000000002E-2</v>
      </c>
      <c r="BJ1267" s="53">
        <v>0.10673805</v>
      </c>
      <c r="BK1267" s="53">
        <v>0.19384025999999999</v>
      </c>
      <c r="BL1267" s="53">
        <v>0.22149484999999999</v>
      </c>
      <c r="BM1267" s="53">
        <v>0.20464477</v>
      </c>
      <c r="BN1267" s="53">
        <v>0.19280555999999999</v>
      </c>
      <c r="BO1267" s="53">
        <v>0.18667887999999999</v>
      </c>
      <c r="BP1267" s="53">
        <v>0.17806240000000001</v>
      </c>
      <c r="BQ1267" s="53">
        <v>0.16446016999999999</v>
      </c>
      <c r="BR1267" s="53">
        <v>0.19745821</v>
      </c>
      <c r="BS1267" s="53">
        <v>0.17889935000000001</v>
      </c>
      <c r="BT1267" s="53">
        <v>0.19591974000000001</v>
      </c>
      <c r="BU1267" s="53">
        <v>0.17934151000000001</v>
      </c>
      <c r="BV1267" s="53">
        <v>0.18935061</v>
      </c>
      <c r="BW1267" s="53">
        <v>0.25050176000000002</v>
      </c>
      <c r="BX1267" s="53">
        <v>0.25204046000000002</v>
      </c>
      <c r="BY1267" s="53">
        <v>0.24921288</v>
      </c>
      <c r="BZ1267" s="53">
        <v>0.16778947999999999</v>
      </c>
      <c r="CA1267" s="53">
        <v>0.15996621</v>
      </c>
      <c r="CB1267" s="53">
        <v>0.10864313</v>
      </c>
      <c r="CC1267" s="53">
        <v>0.11418623999999999</v>
      </c>
      <c r="CD1267" s="53">
        <v>9.7402370000000002E-2</v>
      </c>
      <c r="CE1267" s="53">
        <v>7.6902429999999994E-2</v>
      </c>
      <c r="CF1267" s="53">
        <v>8.3049689999999995E-2</v>
      </c>
      <c r="CG1267" s="53">
        <v>9.984904E-2</v>
      </c>
      <c r="CH1267" s="53">
        <v>0.16443037999999999</v>
      </c>
      <c r="CI1267" s="53">
        <v>0.24257090000000001</v>
      </c>
      <c r="CJ1267" s="53">
        <v>0.28120914000000002</v>
      </c>
      <c r="CK1267" s="53">
        <v>0.27447919999999998</v>
      </c>
      <c r="CL1267" s="53">
        <v>0.25923191000000001</v>
      </c>
      <c r="CM1267" s="53">
        <v>0.24825511</v>
      </c>
      <c r="CN1267" s="53">
        <v>0.22652404000000001</v>
      </c>
      <c r="CO1267" s="53">
        <v>0.20689229000000001</v>
      </c>
      <c r="CP1267" s="53">
        <v>0.23540595</v>
      </c>
      <c r="CQ1267" s="53">
        <v>0.21774542</v>
      </c>
      <c r="CR1267" s="53">
        <v>0.23577255</v>
      </c>
      <c r="CS1267" s="53">
        <v>0.22010639000000001</v>
      </c>
      <c r="CT1267" s="53">
        <v>0.23326172000000001</v>
      </c>
      <c r="CU1267" s="53">
        <v>0.29950111000000001</v>
      </c>
      <c r="CV1267" s="53">
        <v>0.30581071999999998</v>
      </c>
      <c r="CW1267" s="53">
        <v>0.30938787000000001</v>
      </c>
      <c r="CX1267" s="53">
        <v>0.23754594000000001</v>
      </c>
      <c r="CY1267" s="53">
        <v>0.21596919000000001</v>
      </c>
      <c r="CZ1267" s="53">
        <v>0.16299074999999999</v>
      </c>
      <c r="DA1267" s="53">
        <v>0.1764107</v>
      </c>
      <c r="DB1267" s="53">
        <v>0.15616145000000001</v>
      </c>
      <c r="DC1267" s="53">
        <v>0.13168952</v>
      </c>
      <c r="DD1267" s="53">
        <v>0.14158714999999999</v>
      </c>
      <c r="DE1267" s="53">
        <v>0.14469657999999999</v>
      </c>
      <c r="DF1267" s="53">
        <v>0.22212272</v>
      </c>
      <c r="DG1267" s="53">
        <v>0.29130146000000001</v>
      </c>
      <c r="DH1267" s="53">
        <v>0.34092350999999999</v>
      </c>
      <c r="DI1267" s="53">
        <v>0.34431362999999998</v>
      </c>
      <c r="DJ1267" s="53">
        <v>0.32565833</v>
      </c>
      <c r="DK1267" s="53">
        <v>0.30983134000000001</v>
      </c>
      <c r="DL1267" s="53">
        <v>0.27498567000000002</v>
      </c>
      <c r="DM1267" s="53">
        <v>0.24932441999999999</v>
      </c>
      <c r="DN1267" s="53">
        <v>0.27335361000000002</v>
      </c>
      <c r="DO1267" s="53">
        <v>0.25659156999999999</v>
      </c>
      <c r="DP1267" s="53">
        <v>0.27562536999999998</v>
      </c>
      <c r="DQ1267" s="53">
        <v>0.26087126999999999</v>
      </c>
      <c r="DR1267" s="53">
        <v>0.2771729</v>
      </c>
      <c r="DS1267" s="53">
        <v>0.34850047000000001</v>
      </c>
      <c r="DT1267" s="53">
        <v>0.35958092000000003</v>
      </c>
      <c r="DU1267" s="53">
        <v>0.36956286999999999</v>
      </c>
      <c r="DV1267" s="53">
        <v>0.30730233000000001</v>
      </c>
      <c r="DW1267" s="53">
        <v>0.27197222999999998</v>
      </c>
      <c r="DX1267" s="53">
        <v>0.21733837</v>
      </c>
      <c r="DY1267" s="53">
        <v>0.26625304</v>
      </c>
      <c r="DZ1267" s="53">
        <v>0.24100023000000001</v>
      </c>
      <c r="EA1267" s="53">
        <v>0.21079334</v>
      </c>
      <c r="EB1267" s="53">
        <v>0.22610589</v>
      </c>
      <c r="EC1267" s="53">
        <v>0.20944941</v>
      </c>
      <c r="ED1267" s="53">
        <v>0.30542127000000002</v>
      </c>
      <c r="EE1267" s="53">
        <v>0.36166069000000001</v>
      </c>
      <c r="EF1267" s="53">
        <v>0.42714153999999999</v>
      </c>
      <c r="EG1267" s="53">
        <v>0.44514341000000002</v>
      </c>
      <c r="EH1267" s="53">
        <v>0.42156755000000001</v>
      </c>
      <c r="EI1267" s="53">
        <v>0.39873761000000002</v>
      </c>
      <c r="EJ1267" s="53">
        <v>0.34495646000000002</v>
      </c>
      <c r="EK1267" s="53">
        <v>0.31058966999999998</v>
      </c>
      <c r="EL1267" s="53">
        <v>0.32814412999999998</v>
      </c>
      <c r="EM1267" s="53">
        <v>0.31267921999999998</v>
      </c>
      <c r="EN1267" s="53">
        <v>0.33316652000000002</v>
      </c>
      <c r="EO1267" s="53">
        <v>0.31972919999999999</v>
      </c>
      <c r="EP1267" s="53">
        <v>0.34057354000000001</v>
      </c>
      <c r="EQ1267" s="53">
        <v>0.41924782999999999</v>
      </c>
      <c r="ER1267" s="53">
        <v>0.43721655999999998</v>
      </c>
      <c r="ES1267" s="53">
        <v>0.45644607999999998</v>
      </c>
      <c r="ET1267" s="53">
        <v>0.40801963000000002</v>
      </c>
      <c r="EU1267" s="53">
        <v>0.35283163000000001</v>
      </c>
      <c r="EV1267" s="53">
        <v>0.29580774999999998</v>
      </c>
      <c r="EW1267" s="53">
        <v>71.95908</v>
      </c>
      <c r="EX1267" s="53">
        <v>70.508129999999994</v>
      </c>
      <c r="EY1267" s="53">
        <v>69.199190000000002</v>
      </c>
      <c r="EZ1267" s="53">
        <v>68.020870000000002</v>
      </c>
      <c r="FA1267" s="53">
        <v>66.976969999999994</v>
      </c>
      <c r="FB1267" s="53">
        <v>66.033330000000007</v>
      </c>
      <c r="FC1267" s="53">
        <v>65.336179999999999</v>
      </c>
      <c r="FD1267" s="53">
        <v>66.606769999999997</v>
      </c>
      <c r="FE1267" s="53">
        <v>69.801760000000002</v>
      </c>
      <c r="FF1267" s="53">
        <v>73.672089999999997</v>
      </c>
      <c r="FG1267" s="53">
        <v>78.140649999999994</v>
      </c>
      <c r="FH1267" s="53">
        <v>82.324659999999994</v>
      </c>
      <c r="FI1267" s="53">
        <v>85.408540000000002</v>
      </c>
      <c r="FJ1267" s="53">
        <v>87.491600000000005</v>
      </c>
      <c r="FK1267" s="53">
        <v>89.041870000000003</v>
      </c>
      <c r="FL1267" s="53">
        <v>90.005960000000002</v>
      </c>
      <c r="FM1267" s="53">
        <v>90.164900000000003</v>
      </c>
      <c r="FN1267" s="53">
        <v>89.041600000000003</v>
      </c>
      <c r="FO1267" s="53">
        <v>86.699590000000001</v>
      </c>
      <c r="FP1267" s="53">
        <v>83.212599999999995</v>
      </c>
      <c r="FQ1267" s="53">
        <v>79.699460000000002</v>
      </c>
      <c r="FR1267" s="53">
        <v>77.091740000000001</v>
      </c>
      <c r="FS1267" s="53">
        <v>75.205150000000003</v>
      </c>
      <c r="FT1267" s="53">
        <v>73.475070000000002</v>
      </c>
      <c r="FU1267" s="53">
        <v>409.96769999999998</v>
      </c>
      <c r="FV1267" s="53">
        <v>15869</v>
      </c>
      <c r="FW1267" s="53">
        <v>175.15100000000001</v>
      </c>
      <c r="FX1267" s="53">
        <v>1</v>
      </c>
    </row>
    <row r="1268" spans="1:180" x14ac:dyDescent="0.3">
      <c r="A1268" t="s">
        <v>174</v>
      </c>
      <c r="B1268" t="s">
        <v>221</v>
      </c>
      <c r="C1268" t="s">
        <v>0</v>
      </c>
      <c r="D1268" t="s">
        <v>227</v>
      </c>
      <c r="E1268" t="s">
        <v>190</v>
      </c>
      <c r="F1268" t="s">
        <v>234</v>
      </c>
      <c r="G1268" t="s">
        <v>243</v>
      </c>
      <c r="H1268" s="53">
        <v>73</v>
      </c>
      <c r="I1268" s="53">
        <v>2.3524351999999999</v>
      </c>
      <c r="J1268" s="53">
        <v>2.2112569</v>
      </c>
      <c r="K1268" s="53">
        <v>2.1438830000000002</v>
      </c>
      <c r="L1268" s="53">
        <v>2.1015408</v>
      </c>
      <c r="M1268" s="53">
        <v>2.1965246999999999</v>
      </c>
      <c r="N1268" s="53">
        <v>2.3744155</v>
      </c>
      <c r="O1268" s="53">
        <v>2.7273223</v>
      </c>
      <c r="P1268" s="53">
        <v>2.7702879999999999</v>
      </c>
      <c r="Q1268" s="53">
        <v>2.8523670000000001</v>
      </c>
      <c r="R1268" s="53">
        <v>3.0396543</v>
      </c>
      <c r="S1268" s="53">
        <v>3.1342403999999999</v>
      </c>
      <c r="T1268" s="53">
        <v>3.1671312999999999</v>
      </c>
      <c r="U1268" s="53">
        <v>3.3482457000000001</v>
      </c>
      <c r="V1268" s="53">
        <v>3.3688741000000002</v>
      </c>
      <c r="W1268" s="53">
        <v>3.5126089</v>
      </c>
      <c r="X1268" s="53">
        <v>3.5137980999999998</v>
      </c>
      <c r="Y1268" s="53">
        <v>3.4111403999999999</v>
      </c>
      <c r="Z1268" s="53">
        <v>3.3353750999999998</v>
      </c>
      <c r="AA1268" s="53">
        <v>3.2589440999999999</v>
      </c>
      <c r="AB1268" s="53">
        <v>3.2241070999999999</v>
      </c>
      <c r="AC1268" s="53">
        <v>3.1757336</v>
      </c>
      <c r="AD1268" s="53">
        <v>3.0257163999999999</v>
      </c>
      <c r="AE1268" s="53">
        <v>2.6774086000000001</v>
      </c>
      <c r="AF1268" s="53">
        <v>2.5340804000000001</v>
      </c>
      <c r="AG1268" s="53">
        <v>8.437654E-2</v>
      </c>
      <c r="AH1268" s="53">
        <v>6.122201E-2</v>
      </c>
      <c r="AI1268" s="53">
        <v>4.8792990000000001E-2</v>
      </c>
      <c r="AJ1268" s="53">
        <v>4.1641780000000003E-2</v>
      </c>
      <c r="AK1268" s="53">
        <v>4.8656949999999997E-2</v>
      </c>
      <c r="AL1268" s="53">
        <v>8.2712359999999999E-2</v>
      </c>
      <c r="AM1268" s="53">
        <v>4.1165750000000001E-2</v>
      </c>
      <c r="AN1268" s="53">
        <v>1.9222070000000001E-2</v>
      </c>
      <c r="AO1268" s="53">
        <v>3.9791479999999997E-2</v>
      </c>
      <c r="AP1268" s="53">
        <v>7.5883140000000002E-2</v>
      </c>
      <c r="AQ1268" s="53">
        <v>0.10638056</v>
      </c>
      <c r="AR1268" s="53">
        <v>8.4350040000000001E-2</v>
      </c>
      <c r="AS1268" s="53">
        <v>8.1742549999999997E-2</v>
      </c>
      <c r="AT1268" s="53">
        <v>8.0891299999999999E-2</v>
      </c>
      <c r="AU1268" s="53">
        <v>0.11268578999999999</v>
      </c>
      <c r="AV1268" s="53">
        <v>0.11583319</v>
      </c>
      <c r="AW1268" s="53">
        <v>0.13646605000000001</v>
      </c>
      <c r="AX1268" s="53">
        <v>0.15916832</v>
      </c>
      <c r="AY1268" s="53">
        <v>0.15190906000000001</v>
      </c>
      <c r="AZ1268" s="53">
        <v>0.14387701</v>
      </c>
      <c r="BA1268" s="53">
        <v>0.14957904</v>
      </c>
      <c r="BB1268" s="53">
        <v>0.18432777</v>
      </c>
      <c r="BC1268" s="53">
        <v>7.3641890000000002E-2</v>
      </c>
      <c r="BD1268" s="53">
        <v>0.10031923</v>
      </c>
      <c r="BE1268" s="53">
        <v>0.24836037</v>
      </c>
      <c r="BF1268" s="53">
        <v>0.20337625000000001</v>
      </c>
      <c r="BG1268" s="53">
        <v>0.18539101999999999</v>
      </c>
      <c r="BH1268" s="53">
        <v>0.16609982000000001</v>
      </c>
      <c r="BI1268" s="53">
        <v>0.17113390000000001</v>
      </c>
      <c r="BJ1268" s="53">
        <v>0.20245410999999999</v>
      </c>
      <c r="BK1268" s="53">
        <v>0.34674956000000001</v>
      </c>
      <c r="BL1268" s="53">
        <v>0.35428353000000001</v>
      </c>
      <c r="BM1268" s="53">
        <v>0.33397032999999998</v>
      </c>
      <c r="BN1268" s="53">
        <v>0.40168578999999999</v>
      </c>
      <c r="BO1268" s="53">
        <v>0.40739475000000003</v>
      </c>
      <c r="BP1268" s="53">
        <v>0.36070817999999999</v>
      </c>
      <c r="BQ1268" s="53">
        <v>0.40468768999999999</v>
      </c>
      <c r="BR1268" s="53">
        <v>0.36167872000000001</v>
      </c>
      <c r="BS1268" s="53">
        <v>0.43113793</v>
      </c>
      <c r="BT1268" s="53">
        <v>0.42136847999999999</v>
      </c>
      <c r="BU1268" s="53">
        <v>0.37519372000000001</v>
      </c>
      <c r="BV1268" s="53">
        <v>0.36846004999999998</v>
      </c>
      <c r="BW1268" s="53">
        <v>0.36430386999999997</v>
      </c>
      <c r="BX1268" s="53">
        <v>0.34326723999999997</v>
      </c>
      <c r="BY1268" s="53">
        <v>0.36843596000000001</v>
      </c>
      <c r="BZ1268" s="53">
        <v>0.38579055000000001</v>
      </c>
      <c r="CA1268" s="53">
        <v>0.28271439999999998</v>
      </c>
      <c r="CB1268" s="53">
        <v>0.30117515</v>
      </c>
      <c r="CC1268" s="53">
        <v>0.36193509000000001</v>
      </c>
      <c r="CD1268" s="53">
        <v>0.30183186000000001</v>
      </c>
      <c r="CE1268" s="53">
        <v>0.27999836</v>
      </c>
      <c r="CF1268" s="53">
        <v>0.2522991</v>
      </c>
      <c r="CG1268" s="53">
        <v>0.25596107000000001</v>
      </c>
      <c r="CH1268" s="53">
        <v>0.28538686000000002</v>
      </c>
      <c r="CI1268" s="53">
        <v>0.55839598000000001</v>
      </c>
      <c r="CJ1268" s="53">
        <v>0.58634600000000003</v>
      </c>
      <c r="CK1268" s="53">
        <v>0.53771771000000002</v>
      </c>
      <c r="CL1268" s="53">
        <v>0.62733565000000002</v>
      </c>
      <c r="CM1268" s="53">
        <v>0.61587618</v>
      </c>
      <c r="CN1268" s="53">
        <v>0.55211294</v>
      </c>
      <c r="CO1268" s="53">
        <v>0.62835859999999999</v>
      </c>
      <c r="CP1268" s="53">
        <v>0.55615123</v>
      </c>
      <c r="CQ1268" s="53">
        <v>0.65169690999999996</v>
      </c>
      <c r="CR1268" s="53">
        <v>0.63298138999999998</v>
      </c>
      <c r="CS1268" s="53">
        <v>0.54053572999999999</v>
      </c>
      <c r="CT1268" s="53">
        <v>0.51341490999999995</v>
      </c>
      <c r="CU1268" s="53">
        <v>0.51140785</v>
      </c>
      <c r="CV1268" s="53">
        <v>0.48136425999999999</v>
      </c>
      <c r="CW1268" s="53">
        <v>0.52001549999999996</v>
      </c>
      <c r="CX1268" s="53">
        <v>0.52532310999999998</v>
      </c>
      <c r="CY1268" s="53">
        <v>0.42751735000000002</v>
      </c>
      <c r="CZ1268" s="53">
        <v>0.44028730999999999</v>
      </c>
      <c r="DA1268" s="53">
        <v>0.47550988</v>
      </c>
      <c r="DB1268" s="53">
        <v>0.40028746999999998</v>
      </c>
      <c r="DC1268" s="53">
        <v>0.37460570999999998</v>
      </c>
      <c r="DD1268" s="53">
        <v>0.33849836999999999</v>
      </c>
      <c r="DE1268" s="53">
        <v>0.34078824000000002</v>
      </c>
      <c r="DF1268" s="53">
        <v>0.36831960000000002</v>
      </c>
      <c r="DG1268" s="53">
        <v>0.77004269000000003</v>
      </c>
      <c r="DH1268" s="53">
        <v>0.81840884000000003</v>
      </c>
      <c r="DI1268" s="53">
        <v>0.74146537999999995</v>
      </c>
      <c r="DJ1268" s="53">
        <v>0.85298529000000001</v>
      </c>
      <c r="DK1268" s="53">
        <v>0.82435760999999996</v>
      </c>
      <c r="DL1268" s="53">
        <v>0.74351741000000005</v>
      </c>
      <c r="DM1268" s="53">
        <v>0.85202971999999999</v>
      </c>
      <c r="DN1268" s="53">
        <v>0.75062395999999998</v>
      </c>
      <c r="DO1268" s="53">
        <v>0.87225582999999995</v>
      </c>
      <c r="DP1268" s="53">
        <v>0.84459393999999999</v>
      </c>
      <c r="DQ1268" s="53">
        <v>0.70587781000000005</v>
      </c>
      <c r="DR1268" s="53">
        <v>0.65836976999999997</v>
      </c>
      <c r="DS1268" s="53">
        <v>0.65851183000000002</v>
      </c>
      <c r="DT1268" s="53">
        <v>0.61946128</v>
      </c>
      <c r="DU1268" s="53">
        <v>0.67159511000000005</v>
      </c>
      <c r="DV1268" s="53">
        <v>0.66485559999999999</v>
      </c>
      <c r="DW1268" s="53">
        <v>0.57232035999999997</v>
      </c>
      <c r="DX1268" s="53">
        <v>0.57939947000000003</v>
      </c>
      <c r="DY1268" s="53">
        <v>0.63949372999999998</v>
      </c>
      <c r="DZ1268" s="53">
        <v>0.54244168000000004</v>
      </c>
      <c r="EA1268" s="53">
        <v>0.51120367</v>
      </c>
      <c r="EB1268" s="53">
        <v>0.46295636000000001</v>
      </c>
      <c r="EC1268" s="53">
        <v>0.46326515000000001</v>
      </c>
      <c r="ED1268" s="53">
        <v>0.48806127999999999</v>
      </c>
      <c r="EE1268" s="53">
        <v>1.0756258000000001</v>
      </c>
      <c r="EF1268" s="53">
        <v>1.1534701000000001</v>
      </c>
      <c r="EG1268" s="53">
        <v>1.0356437000000001</v>
      </c>
      <c r="EH1268" s="53">
        <v>1.1787879000000001</v>
      </c>
      <c r="EI1268" s="53">
        <v>1.1253716</v>
      </c>
      <c r="EJ1268" s="53">
        <v>1.0198757000000001</v>
      </c>
      <c r="EK1268" s="53">
        <v>1.1749744</v>
      </c>
      <c r="EL1268" s="53">
        <v>1.0314112</v>
      </c>
      <c r="EM1268" s="53">
        <v>1.1907080999999999</v>
      </c>
      <c r="EN1268" s="53">
        <v>1.1501296000000001</v>
      </c>
      <c r="EO1268" s="53">
        <v>0.94460540000000004</v>
      </c>
      <c r="EP1268" s="53">
        <v>0.86766120999999996</v>
      </c>
      <c r="EQ1268" s="53">
        <v>0.87090679000000004</v>
      </c>
      <c r="ER1268" s="53">
        <v>0.81885121999999999</v>
      </c>
      <c r="ES1268" s="53">
        <v>0.89045180999999995</v>
      </c>
      <c r="ET1268" s="53">
        <v>0.86631873999999998</v>
      </c>
      <c r="EU1268" s="53">
        <v>0.78139272999999998</v>
      </c>
      <c r="EV1268" s="53">
        <v>0.78025538999999999</v>
      </c>
      <c r="EW1268" s="53">
        <v>67.9846</v>
      </c>
      <c r="EX1268" s="53">
        <v>66.709360000000004</v>
      </c>
      <c r="EY1268" s="53">
        <v>65.530640000000005</v>
      </c>
      <c r="EZ1268" s="53">
        <v>64.462850000000003</v>
      </c>
      <c r="FA1268" s="53">
        <v>63.473140000000001</v>
      </c>
      <c r="FB1268" s="53">
        <v>62.569070000000004</v>
      </c>
      <c r="FC1268" s="53">
        <v>61.930929999999996</v>
      </c>
      <c r="FD1268" s="53">
        <v>62.819009999999999</v>
      </c>
      <c r="FE1268" s="53">
        <v>66.107320000000001</v>
      </c>
      <c r="FF1268" s="53">
        <v>70.254940000000005</v>
      </c>
      <c r="FG1268" s="53">
        <v>74.584879999999998</v>
      </c>
      <c r="FH1268" s="53">
        <v>78.541690000000003</v>
      </c>
      <c r="FI1268" s="53">
        <v>81.717269999999999</v>
      </c>
      <c r="FJ1268" s="53">
        <v>84.231740000000002</v>
      </c>
      <c r="FK1268" s="53">
        <v>85.790350000000004</v>
      </c>
      <c r="FL1268" s="53">
        <v>86.361339999999998</v>
      </c>
      <c r="FM1268" s="53">
        <v>86.056219999999996</v>
      </c>
      <c r="FN1268" s="53">
        <v>84.596339999999998</v>
      </c>
      <c r="FO1268" s="53">
        <v>81.753550000000004</v>
      </c>
      <c r="FP1268" s="53">
        <v>78.035870000000003</v>
      </c>
      <c r="FQ1268" s="53">
        <v>75.01482</v>
      </c>
      <c r="FR1268" s="53">
        <v>72.560119999999998</v>
      </c>
      <c r="FS1268" s="53">
        <v>70.590119999999999</v>
      </c>
      <c r="FT1268" s="53">
        <v>68.922499999999999</v>
      </c>
      <c r="FU1268" s="53">
        <v>409.5333</v>
      </c>
      <c r="FV1268" s="53">
        <v>15024.46</v>
      </c>
      <c r="FW1268" s="53">
        <v>175.16800000000001</v>
      </c>
      <c r="FX1268" s="53">
        <v>1</v>
      </c>
    </row>
    <row r="1269" spans="1:180" x14ac:dyDescent="0.3">
      <c r="A1269" t="s">
        <v>174</v>
      </c>
      <c r="B1269" t="s">
        <v>221</v>
      </c>
      <c r="C1269" t="s">
        <v>0</v>
      </c>
      <c r="D1269" t="s">
        <v>227</v>
      </c>
      <c r="E1269" t="s">
        <v>188</v>
      </c>
      <c r="F1269" t="s">
        <v>234</v>
      </c>
      <c r="G1269" t="s">
        <v>243</v>
      </c>
      <c r="H1269" s="53">
        <v>73</v>
      </c>
      <c r="I1269" s="53">
        <v>2.3035288</v>
      </c>
      <c r="J1269" s="53">
        <v>2.1948675999999998</v>
      </c>
      <c r="K1269" s="53">
        <v>2.1078013000000002</v>
      </c>
      <c r="L1269" s="53">
        <v>2.1142778</v>
      </c>
      <c r="M1269" s="53">
        <v>2.2049051</v>
      </c>
      <c r="N1269" s="53">
        <v>2.3656117000000001</v>
      </c>
      <c r="O1269" s="53">
        <v>2.4714120999999998</v>
      </c>
      <c r="P1269" s="53">
        <v>2.6903055</v>
      </c>
      <c r="Q1269" s="53">
        <v>2.7202413000000001</v>
      </c>
      <c r="R1269" s="53">
        <v>2.9061351000000002</v>
      </c>
      <c r="S1269" s="53">
        <v>2.9675522000000001</v>
      </c>
      <c r="T1269" s="53">
        <v>3.0080716000000001</v>
      </c>
      <c r="U1269" s="53">
        <v>3.1741831</v>
      </c>
      <c r="V1269" s="53">
        <v>3.2282972000000001</v>
      </c>
      <c r="W1269" s="53">
        <v>3.3575080000000002</v>
      </c>
      <c r="X1269" s="53">
        <v>3.3893331</v>
      </c>
      <c r="Y1269" s="53">
        <v>3.3625069999999999</v>
      </c>
      <c r="Z1269" s="53">
        <v>3.3347174000000002</v>
      </c>
      <c r="AA1269" s="53">
        <v>3.2293923000000002</v>
      </c>
      <c r="AB1269" s="53">
        <v>3.1412075000000002</v>
      </c>
      <c r="AC1269" s="53">
        <v>3.0481756</v>
      </c>
      <c r="AD1269" s="53">
        <v>2.9595886</v>
      </c>
      <c r="AE1269" s="53">
        <v>2.6546983000000002</v>
      </c>
      <c r="AF1269" s="53">
        <v>2.4412704000000001</v>
      </c>
      <c r="AG1269" s="53">
        <v>-4.2913060000000003E-2</v>
      </c>
      <c r="AH1269" s="53">
        <v>-5.4015859999999999E-2</v>
      </c>
      <c r="AI1269" s="53">
        <v>-5.8425459999999999E-2</v>
      </c>
      <c r="AJ1269" s="53">
        <v>-3.4024560000000002E-2</v>
      </c>
      <c r="AK1269" s="53">
        <v>-1.4597529999999999E-2</v>
      </c>
      <c r="AL1269" s="53">
        <v>-9.9049999999999995E-5</v>
      </c>
      <c r="AM1269" s="53">
        <v>1.049274E-2</v>
      </c>
      <c r="AN1269" s="53">
        <v>0.19108027</v>
      </c>
      <c r="AO1269" s="53">
        <v>4.6754780000000003E-2</v>
      </c>
      <c r="AP1269" s="53">
        <v>0.10417166</v>
      </c>
      <c r="AQ1269" s="53">
        <v>4.9995570000000003E-2</v>
      </c>
      <c r="AR1269" s="53">
        <v>-3.2732659999999997E-2</v>
      </c>
      <c r="AS1269" s="53">
        <v>5.6264830000000002E-2</v>
      </c>
      <c r="AT1269" s="53">
        <v>3.3076999999999998E-3</v>
      </c>
      <c r="AU1269" s="53">
        <v>9.3015360000000005E-2</v>
      </c>
      <c r="AV1269" s="53">
        <v>9.7473400000000002E-2</v>
      </c>
      <c r="AW1269" s="53">
        <v>6.1784209999999999E-2</v>
      </c>
      <c r="AX1269" s="53">
        <v>7.4633740000000004E-2</v>
      </c>
      <c r="AY1269" s="53">
        <v>4.353489E-2</v>
      </c>
      <c r="AZ1269" s="53">
        <v>3.1708470000000002E-2</v>
      </c>
      <c r="BA1269" s="53">
        <v>-5.0743509999999999E-2</v>
      </c>
      <c r="BB1269" s="53">
        <v>-5.321874E-2</v>
      </c>
      <c r="BC1269" s="53">
        <v>-4.5232250000000002E-2</v>
      </c>
      <c r="BD1269" s="53">
        <v>-6.4611009999999997E-2</v>
      </c>
      <c r="BE1269" s="53">
        <v>7.4935450000000001E-2</v>
      </c>
      <c r="BF1269" s="53">
        <v>6.3330330000000004E-2</v>
      </c>
      <c r="BG1269" s="53">
        <v>5.2533139999999999E-2</v>
      </c>
      <c r="BH1269" s="53">
        <v>8.2264790000000004E-2</v>
      </c>
      <c r="BI1269" s="53">
        <v>9.0238659999999998E-2</v>
      </c>
      <c r="BJ1269" s="53">
        <v>0.11147137</v>
      </c>
      <c r="BK1269" s="53">
        <v>0.16235849999999999</v>
      </c>
      <c r="BL1269" s="53">
        <v>0.27900176999999998</v>
      </c>
      <c r="BM1269" s="53">
        <v>0.13997049</v>
      </c>
      <c r="BN1269" s="53">
        <v>0.19957111999999999</v>
      </c>
      <c r="BO1269" s="53">
        <v>0.15321451999999999</v>
      </c>
      <c r="BP1269" s="53">
        <v>7.9443130000000001E-2</v>
      </c>
      <c r="BQ1269" s="53">
        <v>0.14882284000000001</v>
      </c>
      <c r="BR1269" s="53">
        <v>0.10647722</v>
      </c>
      <c r="BS1269" s="53">
        <v>0.19997189000000001</v>
      </c>
      <c r="BT1269" s="53">
        <v>0.21193293999999999</v>
      </c>
      <c r="BU1269" s="53">
        <v>0.18770147000000001</v>
      </c>
      <c r="BV1269" s="53">
        <v>0.19879965999999999</v>
      </c>
      <c r="BW1269" s="53">
        <v>0.16145739000000001</v>
      </c>
      <c r="BX1269" s="53">
        <v>0.15465955000000001</v>
      </c>
      <c r="BY1269" s="53">
        <v>7.7918080000000001E-2</v>
      </c>
      <c r="BZ1269" s="53">
        <v>9.5286239999999994E-2</v>
      </c>
      <c r="CA1269" s="53">
        <v>8.0451179999999997E-2</v>
      </c>
      <c r="CB1269" s="53">
        <v>5.9990889999999998E-2</v>
      </c>
      <c r="CC1269" s="53">
        <v>0.15655696</v>
      </c>
      <c r="CD1269" s="53">
        <v>0.14460395000000001</v>
      </c>
      <c r="CE1269" s="53">
        <v>0.12938272000000001</v>
      </c>
      <c r="CF1269" s="53">
        <v>0.16280649999999999</v>
      </c>
      <c r="CG1269" s="53">
        <v>0.16284789</v>
      </c>
      <c r="CH1269" s="53">
        <v>0.18874471000000001</v>
      </c>
      <c r="CI1269" s="53">
        <v>0.26754018000000002</v>
      </c>
      <c r="CJ1269" s="53">
        <v>0.33989596</v>
      </c>
      <c r="CK1269" s="53">
        <v>0.20453146999999999</v>
      </c>
      <c r="CL1269" s="53">
        <v>0.26564444999999998</v>
      </c>
      <c r="CM1269" s="53">
        <v>0.22470356</v>
      </c>
      <c r="CN1269" s="53">
        <v>0.15713571000000001</v>
      </c>
      <c r="CO1269" s="53">
        <v>0.21292829999999999</v>
      </c>
      <c r="CP1269" s="53">
        <v>0.17793217</v>
      </c>
      <c r="CQ1269" s="53">
        <v>0.27404973999999999</v>
      </c>
      <c r="CR1269" s="53">
        <v>0.29120729000000001</v>
      </c>
      <c r="CS1269" s="53">
        <v>0.27491135999999999</v>
      </c>
      <c r="CT1269" s="53">
        <v>0.28479658000000002</v>
      </c>
      <c r="CU1269" s="53">
        <v>0.24313008</v>
      </c>
      <c r="CV1269" s="53">
        <v>0.23981515</v>
      </c>
      <c r="CW1269" s="53">
        <v>0.16702866999999999</v>
      </c>
      <c r="CX1269" s="53">
        <v>0.19814032000000001</v>
      </c>
      <c r="CY1269" s="53">
        <v>0.16749916000000001</v>
      </c>
      <c r="CZ1269" s="53">
        <v>0.14628980999999999</v>
      </c>
      <c r="DA1269" s="53">
        <v>0.23817848</v>
      </c>
      <c r="DB1269" s="53">
        <v>0.22587755000000001</v>
      </c>
      <c r="DC1269" s="53">
        <v>0.20623230000000001</v>
      </c>
      <c r="DD1269" s="53">
        <v>0.24334813</v>
      </c>
      <c r="DE1269" s="53">
        <v>0.23545711999999999</v>
      </c>
      <c r="DF1269" s="53">
        <v>0.26601806</v>
      </c>
      <c r="DG1269" s="53">
        <v>0.37272193999999997</v>
      </c>
      <c r="DH1269" s="53">
        <v>0.40079007999999999</v>
      </c>
      <c r="DI1269" s="53">
        <v>0.26909238000000002</v>
      </c>
      <c r="DJ1269" s="53">
        <v>0.33171783999999999</v>
      </c>
      <c r="DK1269" s="53">
        <v>0.29619267999999999</v>
      </c>
      <c r="DL1269" s="53">
        <v>0.23482823</v>
      </c>
      <c r="DM1269" s="53">
        <v>0.27703369</v>
      </c>
      <c r="DN1269" s="53">
        <v>0.24938705</v>
      </c>
      <c r="DO1269" s="53">
        <v>0.34812750999999997</v>
      </c>
      <c r="DP1269" s="53">
        <v>0.37048164</v>
      </c>
      <c r="DQ1269" s="53">
        <v>0.36212124000000001</v>
      </c>
      <c r="DR1269" s="53">
        <v>0.3707935</v>
      </c>
      <c r="DS1269" s="53">
        <v>0.32480283999999998</v>
      </c>
      <c r="DT1269" s="53">
        <v>0.32497067000000002</v>
      </c>
      <c r="DU1269" s="53">
        <v>0.25613933</v>
      </c>
      <c r="DV1269" s="53">
        <v>0.3009944</v>
      </c>
      <c r="DW1269" s="53">
        <v>0.25454713000000001</v>
      </c>
      <c r="DX1269" s="53">
        <v>0.23258866</v>
      </c>
      <c r="DY1269" s="53">
        <v>0.35602697999999999</v>
      </c>
      <c r="DZ1269" s="53">
        <v>0.34322373</v>
      </c>
      <c r="EA1269" s="53">
        <v>0.31719090999999999</v>
      </c>
      <c r="EB1269" s="53">
        <v>0.35963749</v>
      </c>
      <c r="EC1269" s="53">
        <v>0.34029330000000002</v>
      </c>
      <c r="ED1269" s="53">
        <v>0.37758848</v>
      </c>
      <c r="EE1269" s="53">
        <v>0.52458764000000002</v>
      </c>
      <c r="EF1269" s="53">
        <v>0.48871156999999998</v>
      </c>
      <c r="EG1269" s="53">
        <v>0.36230812000000001</v>
      </c>
      <c r="EH1269" s="53">
        <v>0.42711730999999997</v>
      </c>
      <c r="EI1269" s="53">
        <v>0.39941162000000002</v>
      </c>
      <c r="EJ1269" s="53">
        <v>0.34700396999999999</v>
      </c>
      <c r="EK1269" s="53">
        <v>0.36959176999999999</v>
      </c>
      <c r="EL1269" s="53">
        <v>0.35255657000000001</v>
      </c>
      <c r="EM1269" s="53">
        <v>0.45508404000000002</v>
      </c>
      <c r="EN1269" s="53">
        <v>0.48494119000000002</v>
      </c>
      <c r="EO1269" s="53">
        <v>0.48803843000000002</v>
      </c>
      <c r="EP1269" s="53">
        <v>0.49495941999999998</v>
      </c>
      <c r="EQ1269" s="53">
        <v>0.44272528999999999</v>
      </c>
      <c r="ER1269" s="53">
        <v>0.44792179999999998</v>
      </c>
      <c r="ES1269" s="53">
        <v>0.38480088000000001</v>
      </c>
      <c r="ET1269" s="53">
        <v>0.44949939999999999</v>
      </c>
      <c r="EU1269" s="53">
        <v>0.38023056999999999</v>
      </c>
      <c r="EV1269" s="53">
        <v>0.35719061000000002</v>
      </c>
      <c r="EW1269" s="53">
        <v>72.836470000000006</v>
      </c>
      <c r="EX1269" s="53">
        <v>71.281999999999996</v>
      </c>
      <c r="EY1269" s="53">
        <v>69.919799999999995</v>
      </c>
      <c r="EZ1269" s="53">
        <v>68.677120000000002</v>
      </c>
      <c r="FA1269" s="53">
        <v>67.726299999999995</v>
      </c>
      <c r="FB1269" s="53">
        <v>66.805809999999994</v>
      </c>
      <c r="FC1269" s="53">
        <v>66.646450000000002</v>
      </c>
      <c r="FD1269" s="53">
        <v>68.400810000000007</v>
      </c>
      <c r="FE1269" s="53">
        <v>71.419920000000005</v>
      </c>
      <c r="FF1269" s="53">
        <v>74.928799999999995</v>
      </c>
      <c r="FG1269" s="53">
        <v>79.018590000000003</v>
      </c>
      <c r="FH1269" s="53">
        <v>82.946169999999995</v>
      </c>
      <c r="FI1269" s="53">
        <v>86.090540000000004</v>
      </c>
      <c r="FJ1269" s="53">
        <v>88.386409999999998</v>
      </c>
      <c r="FK1269" s="53">
        <v>89.9863</v>
      </c>
      <c r="FL1269" s="53">
        <v>90.810680000000005</v>
      </c>
      <c r="FM1269" s="53">
        <v>90.930949999999996</v>
      </c>
      <c r="FN1269" s="53">
        <v>90.227180000000004</v>
      </c>
      <c r="FO1269" s="53">
        <v>88.407319999999999</v>
      </c>
      <c r="FP1269" s="53">
        <v>85.387569999999997</v>
      </c>
      <c r="FQ1269" s="53">
        <v>81.689610000000002</v>
      </c>
      <c r="FR1269" s="53">
        <v>78.921130000000005</v>
      </c>
      <c r="FS1269" s="53">
        <v>76.668289999999999</v>
      </c>
      <c r="FT1269" s="53">
        <v>74.710800000000006</v>
      </c>
      <c r="FU1269" s="53">
        <v>410</v>
      </c>
      <c r="FV1269" s="53">
        <v>16294</v>
      </c>
      <c r="FW1269" s="53">
        <v>174.47319999999999</v>
      </c>
      <c r="FX1269" s="53">
        <v>1</v>
      </c>
    </row>
    <row r="1270" spans="1:180" x14ac:dyDescent="0.3">
      <c r="A1270" t="s">
        <v>174</v>
      </c>
      <c r="B1270" t="s">
        <v>221</v>
      </c>
      <c r="C1270" t="s">
        <v>0</v>
      </c>
      <c r="D1270" t="s">
        <v>248</v>
      </c>
      <c r="E1270" t="s">
        <v>188</v>
      </c>
      <c r="F1270" t="s">
        <v>234</v>
      </c>
      <c r="G1270" t="s">
        <v>243</v>
      </c>
      <c r="H1270" s="53">
        <v>73</v>
      </c>
      <c r="I1270" s="53">
        <v>2.4033587000000001</v>
      </c>
      <c r="J1270" s="53">
        <v>2.2790096000000002</v>
      </c>
      <c r="K1270" s="53">
        <v>2.1837029999999999</v>
      </c>
      <c r="L1270" s="53">
        <v>2.1773943999999998</v>
      </c>
      <c r="M1270" s="53">
        <v>2.2537086</v>
      </c>
      <c r="N1270" s="53">
        <v>2.4049003</v>
      </c>
      <c r="O1270" s="53">
        <v>2.4888086999999999</v>
      </c>
      <c r="P1270" s="53">
        <v>2.5657295000000002</v>
      </c>
      <c r="Q1270" s="53">
        <v>2.7017351000000001</v>
      </c>
      <c r="R1270" s="53">
        <v>2.8352273000000001</v>
      </c>
      <c r="S1270" s="53">
        <v>2.9506220000000001</v>
      </c>
      <c r="T1270" s="53">
        <v>3.0645801000000001</v>
      </c>
      <c r="U1270" s="53">
        <v>3.1563229000000002</v>
      </c>
      <c r="V1270" s="53">
        <v>3.2363556999999998</v>
      </c>
      <c r="W1270" s="53">
        <v>3.2914671000000002</v>
      </c>
      <c r="X1270" s="53">
        <v>3.2999350999999999</v>
      </c>
      <c r="Y1270" s="53">
        <v>3.3008228000000002</v>
      </c>
      <c r="Z1270" s="53">
        <v>3.2579440000000002</v>
      </c>
      <c r="AA1270" s="53">
        <v>3.2432805</v>
      </c>
      <c r="AB1270" s="53">
        <v>3.1762606999999998</v>
      </c>
      <c r="AC1270" s="53">
        <v>3.1158085999999998</v>
      </c>
      <c r="AD1270" s="53">
        <v>2.9578913999999998</v>
      </c>
      <c r="AE1270" s="53">
        <v>2.6932700000000001</v>
      </c>
      <c r="AF1270" s="53">
        <v>2.4497559</v>
      </c>
      <c r="AG1270" s="53">
        <v>1.5238440000000001E-2</v>
      </c>
      <c r="AH1270" s="53">
        <v>4.8239999999999999E-5</v>
      </c>
      <c r="AI1270" s="53">
        <v>5.4440299999999999E-3</v>
      </c>
      <c r="AJ1270" s="53">
        <v>4.2577339999999998E-2</v>
      </c>
      <c r="AK1270" s="53">
        <v>5.8218520000000003E-2</v>
      </c>
      <c r="AL1270" s="53">
        <v>0.11078093</v>
      </c>
      <c r="AM1270" s="53">
        <v>9.7455150000000004E-2</v>
      </c>
      <c r="AN1270" s="53">
        <v>0.14662189</v>
      </c>
      <c r="AO1270" s="53">
        <v>0.12259058</v>
      </c>
      <c r="AP1270" s="53">
        <v>0.11359742</v>
      </c>
      <c r="AQ1270" s="53">
        <v>9.7099930000000001E-2</v>
      </c>
      <c r="AR1270" s="53">
        <v>0.11836819</v>
      </c>
      <c r="AS1270" s="53">
        <v>9.3054709999999999E-2</v>
      </c>
      <c r="AT1270" s="53">
        <v>7.6425530000000005E-2</v>
      </c>
      <c r="AU1270" s="53">
        <v>8.8840199999999994E-2</v>
      </c>
      <c r="AV1270" s="53">
        <v>8.2549349999999994E-2</v>
      </c>
      <c r="AW1270" s="53">
        <v>9.581228E-2</v>
      </c>
      <c r="AX1270" s="53">
        <v>7.1462979999999995E-2</v>
      </c>
      <c r="AY1270" s="53">
        <v>0.10727036</v>
      </c>
      <c r="AZ1270" s="53">
        <v>0.13532828</v>
      </c>
      <c r="BA1270" s="53">
        <v>7.6881560000000002E-2</v>
      </c>
      <c r="BB1270" s="53">
        <v>9.4659199999999992E-3</v>
      </c>
      <c r="BC1270" s="53">
        <v>3.13628E-3</v>
      </c>
      <c r="BD1270" s="53">
        <v>-5.7042240000000001E-2</v>
      </c>
      <c r="BE1270" s="53">
        <v>0.12780336</v>
      </c>
      <c r="BF1270" s="53">
        <v>0.11230663</v>
      </c>
      <c r="BG1270" s="53">
        <v>0.11113367</v>
      </c>
      <c r="BH1270" s="53">
        <v>0.15153209000000001</v>
      </c>
      <c r="BI1270" s="53">
        <v>0.15786359</v>
      </c>
      <c r="BJ1270" s="53">
        <v>0.21230837999999999</v>
      </c>
      <c r="BK1270" s="53">
        <v>0.24587232000000001</v>
      </c>
      <c r="BL1270" s="53">
        <v>0.24205391000000001</v>
      </c>
      <c r="BM1270" s="53">
        <v>0.21017153</v>
      </c>
      <c r="BN1270" s="53">
        <v>0.20786297000000001</v>
      </c>
      <c r="BO1270" s="53">
        <v>0.19708058000000001</v>
      </c>
      <c r="BP1270" s="53">
        <v>0.21563937</v>
      </c>
      <c r="BQ1270" s="53">
        <v>0.19246019</v>
      </c>
      <c r="BR1270" s="53">
        <v>0.18556469</v>
      </c>
      <c r="BS1270" s="53">
        <v>0.20509408000000001</v>
      </c>
      <c r="BT1270" s="53">
        <v>0.19635765999999999</v>
      </c>
      <c r="BU1270" s="53">
        <v>0.20895367000000001</v>
      </c>
      <c r="BV1270" s="53">
        <v>0.18800632</v>
      </c>
      <c r="BW1270" s="53">
        <v>0.22338204</v>
      </c>
      <c r="BX1270" s="53">
        <v>0.24204026000000001</v>
      </c>
      <c r="BY1270" s="53">
        <v>0.19678689999999999</v>
      </c>
      <c r="BZ1270" s="53">
        <v>0.141985</v>
      </c>
      <c r="CA1270" s="53">
        <v>0.12533844</v>
      </c>
      <c r="CB1270" s="53">
        <v>6.2612100000000004E-2</v>
      </c>
      <c r="CC1270" s="53">
        <v>0.20576554</v>
      </c>
      <c r="CD1270" s="53">
        <v>0.19005644999999999</v>
      </c>
      <c r="CE1270" s="53">
        <v>0.18433398000000001</v>
      </c>
      <c r="CF1270" s="53">
        <v>0.22699379</v>
      </c>
      <c r="CG1270" s="53">
        <v>0.22687742999999999</v>
      </c>
      <c r="CH1270" s="53">
        <v>0.28262591999999997</v>
      </c>
      <c r="CI1270" s="53">
        <v>0.34866552000000001</v>
      </c>
      <c r="CJ1270" s="53">
        <v>0.30814986</v>
      </c>
      <c r="CK1270" s="53">
        <v>0.27082984999999998</v>
      </c>
      <c r="CL1270" s="53">
        <v>0.27315103000000002</v>
      </c>
      <c r="CM1270" s="53">
        <v>0.26632692000000002</v>
      </c>
      <c r="CN1270" s="53">
        <v>0.28300910000000001</v>
      </c>
      <c r="CO1270" s="53">
        <v>0.26130809999999999</v>
      </c>
      <c r="CP1270" s="53">
        <v>0.26115421999999999</v>
      </c>
      <c r="CQ1270" s="53">
        <v>0.28561119000000001</v>
      </c>
      <c r="CR1270" s="53">
        <v>0.27518102</v>
      </c>
      <c r="CS1270" s="53">
        <v>0.28731493000000002</v>
      </c>
      <c r="CT1270" s="53">
        <v>0.26872388000000003</v>
      </c>
      <c r="CU1270" s="53">
        <v>0.30380066999999999</v>
      </c>
      <c r="CV1270" s="53">
        <v>0.31594866999999999</v>
      </c>
      <c r="CW1270" s="53">
        <v>0.27983301999999999</v>
      </c>
      <c r="CX1270" s="53">
        <v>0.23376738999999999</v>
      </c>
      <c r="CY1270" s="53">
        <v>0.20997523000000001</v>
      </c>
      <c r="CZ1270" s="53">
        <v>0.14548433</v>
      </c>
      <c r="DA1270" s="53">
        <v>0.28372763000000001</v>
      </c>
      <c r="DB1270" s="53">
        <v>0.26780627000000001</v>
      </c>
      <c r="DC1270" s="53">
        <v>0.25753429</v>
      </c>
      <c r="DD1270" s="53">
        <v>0.30245549999999999</v>
      </c>
      <c r="DE1270" s="53">
        <v>0.29589134</v>
      </c>
      <c r="DF1270" s="53">
        <v>0.35294354</v>
      </c>
      <c r="DG1270" s="53">
        <v>0.45145879</v>
      </c>
      <c r="DH1270" s="53">
        <v>0.37424581000000001</v>
      </c>
      <c r="DI1270" s="53">
        <v>0.33148811</v>
      </c>
      <c r="DJ1270" s="53">
        <v>0.33843909999999999</v>
      </c>
      <c r="DK1270" s="53">
        <v>0.33557325999999998</v>
      </c>
      <c r="DL1270" s="53">
        <v>0.35037889999999999</v>
      </c>
      <c r="DM1270" s="53">
        <v>0.33015600000000001</v>
      </c>
      <c r="DN1270" s="53">
        <v>0.33674366999999999</v>
      </c>
      <c r="DO1270" s="53">
        <v>0.36612829000000002</v>
      </c>
      <c r="DP1270" s="53">
        <v>0.35400429999999999</v>
      </c>
      <c r="DQ1270" s="53">
        <v>0.36567627000000003</v>
      </c>
      <c r="DR1270" s="53">
        <v>0.34944151000000001</v>
      </c>
      <c r="DS1270" s="53">
        <v>0.38421928999999999</v>
      </c>
      <c r="DT1270" s="53">
        <v>0.38985708000000002</v>
      </c>
      <c r="DU1270" s="53">
        <v>0.36287905999999998</v>
      </c>
      <c r="DV1270" s="53">
        <v>0.32554970999999999</v>
      </c>
      <c r="DW1270" s="53">
        <v>0.29461208999999999</v>
      </c>
      <c r="DX1270" s="53">
        <v>0.22835655999999999</v>
      </c>
      <c r="DY1270" s="53">
        <v>0.39629256000000002</v>
      </c>
      <c r="DZ1270" s="53">
        <v>0.38006472000000002</v>
      </c>
      <c r="EA1270" s="53">
        <v>0.36322390999999998</v>
      </c>
      <c r="EB1270" s="53">
        <v>0.41141026000000003</v>
      </c>
      <c r="EC1270" s="53">
        <v>0.39553633999999999</v>
      </c>
      <c r="ED1270" s="53">
        <v>0.45447099000000002</v>
      </c>
      <c r="EE1270" s="53">
        <v>0.59987597000000004</v>
      </c>
      <c r="EF1270" s="53">
        <v>0.46967776999999999</v>
      </c>
      <c r="EG1270" s="53">
        <v>0.41906905999999999</v>
      </c>
      <c r="EH1270" s="53">
        <v>0.43270472999999998</v>
      </c>
      <c r="EI1270" s="53">
        <v>0.43555391999999998</v>
      </c>
      <c r="EJ1270" s="53">
        <v>0.44765009</v>
      </c>
      <c r="EK1270" s="53">
        <v>0.42956142000000003</v>
      </c>
      <c r="EL1270" s="53">
        <v>0.44588290000000003</v>
      </c>
      <c r="EM1270" s="53">
        <v>0.48238217999999999</v>
      </c>
      <c r="EN1270" s="53">
        <v>0.46781262000000001</v>
      </c>
      <c r="EO1270" s="53">
        <v>0.47881758000000002</v>
      </c>
      <c r="EP1270" s="53">
        <v>0.46598484000000001</v>
      </c>
      <c r="EQ1270" s="53">
        <v>0.50033090000000002</v>
      </c>
      <c r="ER1270" s="53">
        <v>0.49656907</v>
      </c>
      <c r="ES1270" s="53">
        <v>0.48278448000000002</v>
      </c>
      <c r="ET1270" s="53">
        <v>0.45806879</v>
      </c>
      <c r="EU1270" s="53">
        <v>0.41681423000000001</v>
      </c>
      <c r="EV1270" s="53">
        <v>0.34801093</v>
      </c>
      <c r="EW1270" s="53">
        <v>74.556100000000001</v>
      </c>
      <c r="EX1270" s="53">
        <v>72.790729999999996</v>
      </c>
      <c r="EY1270" s="53">
        <v>71.2</v>
      </c>
      <c r="EZ1270" s="53">
        <v>69.843900000000005</v>
      </c>
      <c r="FA1270" s="53">
        <v>68.689390000000003</v>
      </c>
      <c r="FB1270" s="53">
        <v>67.578900000000004</v>
      </c>
      <c r="FC1270" s="53">
        <v>67.372069999999994</v>
      </c>
      <c r="FD1270" s="53">
        <v>69.250979999999998</v>
      </c>
      <c r="FE1270" s="53">
        <v>72.445849999999993</v>
      </c>
      <c r="FF1270" s="53">
        <v>76.047929999999994</v>
      </c>
      <c r="FG1270" s="53">
        <v>80.061220000000006</v>
      </c>
      <c r="FH1270" s="53">
        <v>84.039510000000007</v>
      </c>
      <c r="FI1270" s="53">
        <v>87.345370000000003</v>
      </c>
      <c r="FJ1270" s="53">
        <v>89.572069999999997</v>
      </c>
      <c r="FK1270" s="53">
        <v>91.280119999999997</v>
      </c>
      <c r="FL1270" s="53">
        <v>92.268169999999998</v>
      </c>
      <c r="FM1270" s="53">
        <v>92.311949999999996</v>
      </c>
      <c r="FN1270" s="53">
        <v>91.474019999999996</v>
      </c>
      <c r="FO1270" s="53">
        <v>89.543170000000003</v>
      </c>
      <c r="FP1270" s="53">
        <v>86.454639999999998</v>
      </c>
      <c r="FQ1270" s="53">
        <v>82.787440000000004</v>
      </c>
      <c r="FR1270" s="53">
        <v>79.978899999999996</v>
      </c>
      <c r="FS1270" s="53">
        <v>77.771709999999999</v>
      </c>
      <c r="FT1270" s="53">
        <v>75.863050000000001</v>
      </c>
      <c r="FU1270" s="53">
        <v>410</v>
      </c>
      <c r="FV1270" s="53">
        <v>16294</v>
      </c>
      <c r="FW1270" s="53">
        <v>174.47319999999999</v>
      </c>
      <c r="FX1270" s="53">
        <v>1</v>
      </c>
    </row>
    <row r="1271" spans="1:180" x14ac:dyDescent="0.3">
      <c r="A1271" t="s">
        <v>174</v>
      </c>
      <c r="B1271" t="s">
        <v>221</v>
      </c>
      <c r="C1271" t="s">
        <v>0</v>
      </c>
      <c r="D1271" t="s">
        <v>227</v>
      </c>
      <c r="E1271" t="s">
        <v>189</v>
      </c>
      <c r="F1271" t="s">
        <v>234</v>
      </c>
      <c r="G1271" t="s">
        <v>243</v>
      </c>
      <c r="H1271" s="53">
        <v>73</v>
      </c>
      <c r="I1271" s="53">
        <v>2.3275079999999999</v>
      </c>
      <c r="J1271" s="53">
        <v>2.1872902000000001</v>
      </c>
      <c r="K1271" s="53">
        <v>2.1224807999999999</v>
      </c>
      <c r="L1271" s="53">
        <v>2.0973687999999999</v>
      </c>
      <c r="M1271" s="53">
        <v>2.1780206999999998</v>
      </c>
      <c r="N1271" s="53">
        <v>2.3799475000000001</v>
      </c>
      <c r="O1271" s="53">
        <v>2.5865893</v>
      </c>
      <c r="P1271" s="53">
        <v>2.7603818000000002</v>
      </c>
      <c r="Q1271" s="53">
        <v>2.8658492999999998</v>
      </c>
      <c r="R1271" s="53">
        <v>2.9805389</v>
      </c>
      <c r="S1271" s="53">
        <v>3.0777377000000001</v>
      </c>
      <c r="T1271" s="53">
        <v>3.1532905000000002</v>
      </c>
      <c r="U1271" s="53">
        <v>3.3323412000000001</v>
      </c>
      <c r="V1271" s="53">
        <v>3.3790466000000001</v>
      </c>
      <c r="W1271" s="53">
        <v>3.4889174999999999</v>
      </c>
      <c r="X1271" s="53">
        <v>3.5108131</v>
      </c>
      <c r="Y1271" s="53">
        <v>3.3996772000000002</v>
      </c>
      <c r="Z1271" s="53">
        <v>3.3268274999999998</v>
      </c>
      <c r="AA1271" s="53">
        <v>3.2224681999999998</v>
      </c>
      <c r="AB1271" s="53">
        <v>3.1476213</v>
      </c>
      <c r="AC1271" s="53">
        <v>3.0986332000000001</v>
      </c>
      <c r="AD1271" s="53">
        <v>2.9520184999999999</v>
      </c>
      <c r="AE1271" s="53">
        <v>2.7061662000000002</v>
      </c>
      <c r="AF1271" s="53">
        <v>2.5007872999999998</v>
      </c>
      <c r="AG1271" s="53">
        <v>0.1053993</v>
      </c>
      <c r="AH1271" s="53">
        <v>6.9123820000000002E-2</v>
      </c>
      <c r="AI1271" s="53">
        <v>7.1449550000000001E-2</v>
      </c>
      <c r="AJ1271" s="53">
        <v>6.5218369999999998E-2</v>
      </c>
      <c r="AK1271" s="53">
        <v>6.0285999999999999E-2</v>
      </c>
      <c r="AL1271" s="53">
        <v>0.12136579</v>
      </c>
      <c r="AM1271" s="53">
        <v>0.21497974</v>
      </c>
      <c r="AN1271" s="53">
        <v>0.2001406</v>
      </c>
      <c r="AO1271" s="53">
        <v>0.18089546000000001</v>
      </c>
      <c r="AP1271" s="53">
        <v>0.16966047000000001</v>
      </c>
      <c r="AQ1271" s="53">
        <v>0.13142037000000001</v>
      </c>
      <c r="AR1271" s="53">
        <v>0.15067644999999999</v>
      </c>
      <c r="AS1271" s="53">
        <v>0.14391059</v>
      </c>
      <c r="AT1271" s="53">
        <v>0.17015015</v>
      </c>
      <c r="AU1271" s="53">
        <v>0.19150827000000001</v>
      </c>
      <c r="AV1271" s="53">
        <v>0.19658579000000001</v>
      </c>
      <c r="AW1271" s="53">
        <v>0.19634146</v>
      </c>
      <c r="AX1271" s="53">
        <v>0.21171533000000001</v>
      </c>
      <c r="AY1271" s="53">
        <v>0.20366445</v>
      </c>
      <c r="AZ1271" s="53">
        <v>0.19907734999999999</v>
      </c>
      <c r="BA1271" s="53">
        <v>0.13907638999999999</v>
      </c>
      <c r="BB1271" s="53">
        <v>0.13142788999999999</v>
      </c>
      <c r="BC1271" s="53">
        <v>0.17721049</v>
      </c>
      <c r="BD1271" s="53">
        <v>0.14934304000000001</v>
      </c>
      <c r="BE1271" s="53">
        <v>0.18083947</v>
      </c>
      <c r="BF1271" s="53">
        <v>0.13748104999999999</v>
      </c>
      <c r="BG1271" s="53">
        <v>0.13531528000000001</v>
      </c>
      <c r="BH1271" s="53">
        <v>0.13361145999999999</v>
      </c>
      <c r="BI1271" s="53">
        <v>0.11970817</v>
      </c>
      <c r="BJ1271" s="53">
        <v>0.18177372</v>
      </c>
      <c r="BK1271" s="53">
        <v>0.31516486999999999</v>
      </c>
      <c r="BL1271" s="53">
        <v>0.37015284999999998</v>
      </c>
      <c r="BM1271" s="53">
        <v>0.33569510000000002</v>
      </c>
      <c r="BN1271" s="53">
        <v>0.33483990000000002</v>
      </c>
      <c r="BO1271" s="53">
        <v>0.31034701999999997</v>
      </c>
      <c r="BP1271" s="53">
        <v>0.29652606999999997</v>
      </c>
      <c r="BQ1271" s="53">
        <v>0.33433445000000001</v>
      </c>
      <c r="BR1271" s="53">
        <v>0.31946552</v>
      </c>
      <c r="BS1271" s="53">
        <v>0.36539339999999998</v>
      </c>
      <c r="BT1271" s="53">
        <v>0.36914376999999998</v>
      </c>
      <c r="BU1271" s="53">
        <v>0.30383497999999998</v>
      </c>
      <c r="BV1271" s="53">
        <v>0.28971976999999999</v>
      </c>
      <c r="BW1271" s="53">
        <v>0.27451540000000002</v>
      </c>
      <c r="BX1271" s="53">
        <v>0.27104592999999999</v>
      </c>
      <c r="BY1271" s="53">
        <v>0.22062856</v>
      </c>
      <c r="BZ1271" s="53">
        <v>0.2277189</v>
      </c>
      <c r="CA1271" s="53">
        <v>0.25797879000000001</v>
      </c>
      <c r="CB1271" s="53">
        <v>0.2296607</v>
      </c>
      <c r="CC1271" s="53">
        <v>0.23308908</v>
      </c>
      <c r="CD1271" s="53">
        <v>0.18482512000000001</v>
      </c>
      <c r="CE1271" s="53">
        <v>0.17954845999999999</v>
      </c>
      <c r="CF1271" s="53">
        <v>0.18098028999999999</v>
      </c>
      <c r="CG1271" s="53">
        <v>0.16086375</v>
      </c>
      <c r="CH1271" s="53">
        <v>0.22361199000000001</v>
      </c>
      <c r="CI1271" s="53">
        <v>0.38455283000000001</v>
      </c>
      <c r="CJ1271" s="53">
        <v>0.48790273000000001</v>
      </c>
      <c r="CK1271" s="53">
        <v>0.44290880999999999</v>
      </c>
      <c r="CL1271" s="53">
        <v>0.44924266000000002</v>
      </c>
      <c r="CM1271" s="53">
        <v>0.43427115999999999</v>
      </c>
      <c r="CN1271" s="53">
        <v>0.39754098999999998</v>
      </c>
      <c r="CO1271" s="53">
        <v>0.46622143999999999</v>
      </c>
      <c r="CP1271" s="53">
        <v>0.4228809</v>
      </c>
      <c r="CQ1271" s="53">
        <v>0.48582565999999999</v>
      </c>
      <c r="CR1271" s="53">
        <v>0.48865689000000001</v>
      </c>
      <c r="CS1271" s="53">
        <v>0.37828468999999998</v>
      </c>
      <c r="CT1271" s="53">
        <v>0.34374538999999998</v>
      </c>
      <c r="CU1271" s="53">
        <v>0.32358659000000001</v>
      </c>
      <c r="CV1271" s="53">
        <v>0.32089114000000002</v>
      </c>
      <c r="CW1271" s="53">
        <v>0.27711128000000002</v>
      </c>
      <c r="CX1271" s="53">
        <v>0.29440972999999998</v>
      </c>
      <c r="CY1271" s="53">
        <v>0.31391861999999998</v>
      </c>
      <c r="CZ1271" s="53">
        <v>0.28528852999999998</v>
      </c>
      <c r="DA1271" s="53">
        <v>0.28533868000000001</v>
      </c>
      <c r="DB1271" s="53">
        <v>0.23216913</v>
      </c>
      <c r="DC1271" s="53">
        <v>0.22378165</v>
      </c>
      <c r="DD1271" s="53">
        <v>0.22834910999999999</v>
      </c>
      <c r="DE1271" s="53">
        <v>0.20201939999999999</v>
      </c>
      <c r="DF1271" s="53">
        <v>0.26545034000000001</v>
      </c>
      <c r="DG1271" s="53">
        <v>0.45394078999999998</v>
      </c>
      <c r="DH1271" s="53">
        <v>0.60565274999999996</v>
      </c>
      <c r="DI1271" s="53">
        <v>0.55012245000000004</v>
      </c>
      <c r="DJ1271" s="53">
        <v>0.56364541000000001</v>
      </c>
      <c r="DK1271" s="53">
        <v>0.55819523000000004</v>
      </c>
      <c r="DL1271" s="53">
        <v>0.49855598000000001</v>
      </c>
      <c r="DM1271" s="53">
        <v>0.59810841999999997</v>
      </c>
      <c r="DN1271" s="53">
        <v>0.52629627000000001</v>
      </c>
      <c r="DO1271" s="53">
        <v>0.60625792000000001</v>
      </c>
      <c r="DP1271" s="53">
        <v>0.60817007999999995</v>
      </c>
      <c r="DQ1271" s="53">
        <v>0.45273438999999999</v>
      </c>
      <c r="DR1271" s="53">
        <v>0.39777100999999998</v>
      </c>
      <c r="DS1271" s="53">
        <v>0.37265769999999998</v>
      </c>
      <c r="DT1271" s="53">
        <v>0.37073634</v>
      </c>
      <c r="DU1271" s="53">
        <v>0.33359409000000001</v>
      </c>
      <c r="DV1271" s="53">
        <v>0.36110056000000001</v>
      </c>
      <c r="DW1271" s="53">
        <v>0.36985844000000001</v>
      </c>
      <c r="DX1271" s="53">
        <v>0.34091628000000002</v>
      </c>
      <c r="DY1271" s="53">
        <v>0.36077883999999999</v>
      </c>
      <c r="DZ1271" s="53">
        <v>0.30052640000000003</v>
      </c>
      <c r="EA1271" s="53">
        <v>0.28764737000000001</v>
      </c>
      <c r="EB1271" s="53">
        <v>0.29674214999999998</v>
      </c>
      <c r="EC1271" s="53">
        <v>0.26144153999999997</v>
      </c>
      <c r="ED1271" s="53">
        <v>0.32585819999999999</v>
      </c>
      <c r="EE1271" s="53">
        <v>0.55412592000000005</v>
      </c>
      <c r="EF1271" s="53">
        <v>0.77566515000000003</v>
      </c>
      <c r="EG1271" s="53">
        <v>0.70492202000000004</v>
      </c>
      <c r="EH1271" s="53">
        <v>0.72882477000000001</v>
      </c>
      <c r="EI1271" s="53">
        <v>0.73712188000000001</v>
      </c>
      <c r="EJ1271" s="53">
        <v>0.64440560000000002</v>
      </c>
      <c r="EK1271" s="53">
        <v>0.78853213</v>
      </c>
      <c r="EL1271" s="53">
        <v>0.67561157000000005</v>
      </c>
      <c r="EM1271" s="53">
        <v>0.78014296999999999</v>
      </c>
      <c r="EN1271" s="53">
        <v>0.78072770000000002</v>
      </c>
      <c r="EO1271" s="53">
        <v>0.56022791999999999</v>
      </c>
      <c r="EP1271" s="53">
        <v>0.47577538000000003</v>
      </c>
      <c r="EQ1271" s="53">
        <v>0.44350865</v>
      </c>
      <c r="ER1271" s="53">
        <v>0.44270492</v>
      </c>
      <c r="ES1271" s="53">
        <v>0.41514617999999998</v>
      </c>
      <c r="ET1271" s="53">
        <v>0.45739157000000003</v>
      </c>
      <c r="EU1271" s="53">
        <v>0.45062674000000003</v>
      </c>
      <c r="EV1271" s="53">
        <v>0.42123393999999997</v>
      </c>
      <c r="EW1271" s="53">
        <v>71.351259999999996</v>
      </c>
      <c r="EX1271" s="53">
        <v>69.932140000000004</v>
      </c>
      <c r="EY1271" s="53">
        <v>68.754130000000004</v>
      </c>
      <c r="EZ1271" s="53">
        <v>67.592690000000005</v>
      </c>
      <c r="FA1271" s="53">
        <v>66.464740000000006</v>
      </c>
      <c r="FB1271" s="53">
        <v>65.567409999999995</v>
      </c>
      <c r="FC1271" s="53">
        <v>64.959860000000006</v>
      </c>
      <c r="FD1271" s="53">
        <v>66.273759999999996</v>
      </c>
      <c r="FE1271" s="53">
        <v>69.245199999999997</v>
      </c>
      <c r="FF1271" s="53">
        <v>72.934640000000002</v>
      </c>
      <c r="FG1271" s="53">
        <v>77.173630000000003</v>
      </c>
      <c r="FH1271" s="53">
        <v>81.049340000000001</v>
      </c>
      <c r="FI1271" s="53">
        <v>84.151070000000004</v>
      </c>
      <c r="FJ1271" s="53">
        <v>86.535979999999995</v>
      </c>
      <c r="FK1271" s="53">
        <v>88.188879999999997</v>
      </c>
      <c r="FL1271" s="53">
        <v>89.14331</v>
      </c>
      <c r="FM1271" s="53">
        <v>89.313900000000004</v>
      </c>
      <c r="FN1271" s="53">
        <v>88.342889999999997</v>
      </c>
      <c r="FO1271" s="53">
        <v>86.081890000000001</v>
      </c>
      <c r="FP1271" s="53">
        <v>82.60445</v>
      </c>
      <c r="FQ1271" s="53">
        <v>79.161929999999998</v>
      </c>
      <c r="FR1271" s="53">
        <v>76.716160000000002</v>
      </c>
      <c r="FS1271" s="53">
        <v>74.732349999999997</v>
      </c>
      <c r="FT1271" s="53">
        <v>72.874709999999993</v>
      </c>
      <c r="FU1271" s="53">
        <v>409.96769999999998</v>
      </c>
      <c r="FV1271" s="53">
        <v>15869</v>
      </c>
      <c r="FW1271" s="53">
        <v>175.15100000000001</v>
      </c>
      <c r="FX1271" s="53">
        <v>1</v>
      </c>
    </row>
    <row r="1272" spans="1:180" x14ac:dyDescent="0.3">
      <c r="A1272" t="s">
        <v>174</v>
      </c>
      <c r="B1272" t="s">
        <v>221</v>
      </c>
      <c r="C1272" t="s">
        <v>0</v>
      </c>
      <c r="D1272" t="s">
        <v>248</v>
      </c>
      <c r="E1272" t="s">
        <v>187</v>
      </c>
      <c r="F1272" t="s">
        <v>234</v>
      </c>
      <c r="G1272" t="s">
        <v>243</v>
      </c>
      <c r="H1272" s="53">
        <v>73</v>
      </c>
      <c r="I1272" s="53">
        <v>2.2906357000000002</v>
      </c>
      <c r="J1272" s="53">
        <v>2.1894079999999998</v>
      </c>
      <c r="K1272" s="53">
        <v>2.0981331000000001</v>
      </c>
      <c r="L1272" s="53">
        <v>2.0561348000000002</v>
      </c>
      <c r="M1272" s="53">
        <v>2.0968198999999998</v>
      </c>
      <c r="N1272" s="53">
        <v>2.2607311999999999</v>
      </c>
      <c r="O1272" s="53">
        <v>2.3820937</v>
      </c>
      <c r="P1272" s="53">
        <v>2.4781230000000001</v>
      </c>
      <c r="Q1272" s="53">
        <v>2.5811682999999999</v>
      </c>
      <c r="R1272" s="53">
        <v>2.6888776000000001</v>
      </c>
      <c r="S1272" s="53">
        <v>2.7874005999999998</v>
      </c>
      <c r="T1272" s="53">
        <v>2.8721770000000002</v>
      </c>
      <c r="U1272" s="53">
        <v>2.9442724999999998</v>
      </c>
      <c r="V1272" s="53">
        <v>3.0127633</v>
      </c>
      <c r="W1272" s="53">
        <v>3.0303672000000001</v>
      </c>
      <c r="X1272" s="53">
        <v>3.0679002</v>
      </c>
      <c r="Y1272" s="53">
        <v>3.0386739</v>
      </c>
      <c r="Z1272" s="53">
        <v>3.0855668999999999</v>
      </c>
      <c r="AA1272" s="53">
        <v>3.0097505999999998</v>
      </c>
      <c r="AB1272" s="53">
        <v>2.9645372999999999</v>
      </c>
      <c r="AC1272" s="53">
        <v>2.9603967</v>
      </c>
      <c r="AD1272" s="53">
        <v>2.8437565999999999</v>
      </c>
      <c r="AE1272" s="53">
        <v>2.5638936000000001</v>
      </c>
      <c r="AF1272" s="53">
        <v>2.3492750999999998</v>
      </c>
      <c r="AG1272" s="53">
        <v>7.3884999999999999E-4</v>
      </c>
      <c r="AH1272" s="53">
        <v>7.7367199999999999E-3</v>
      </c>
      <c r="AI1272" s="53">
        <v>-1.3122000000000001E-4</v>
      </c>
      <c r="AJ1272" s="53">
        <v>-8.2362800000000003E-3</v>
      </c>
      <c r="AK1272" s="53">
        <v>-5.6485609999999999E-2</v>
      </c>
      <c r="AL1272" s="53">
        <v>3.0201820000000001E-2</v>
      </c>
      <c r="AM1272" s="53">
        <v>7.4458099999999999E-2</v>
      </c>
      <c r="AN1272" s="53">
        <v>8.7120900000000001E-2</v>
      </c>
      <c r="AO1272" s="53">
        <v>4.6284359999999997E-2</v>
      </c>
      <c r="AP1272" s="53">
        <v>2.1558890000000001E-2</v>
      </c>
      <c r="AQ1272" s="53">
        <v>-1.3165090000000001E-2</v>
      </c>
      <c r="AR1272" s="53">
        <v>-1.9672499999999999E-2</v>
      </c>
      <c r="AS1272" s="53">
        <v>-3.8620120000000001E-2</v>
      </c>
      <c r="AT1272" s="53">
        <v>-4.9522730000000001E-2</v>
      </c>
      <c r="AU1272" s="53">
        <v>-7.8865770000000002E-2</v>
      </c>
      <c r="AV1272" s="53">
        <v>-6.9722909999999999E-2</v>
      </c>
      <c r="AW1272" s="53">
        <v>-9.61756E-2</v>
      </c>
      <c r="AX1272" s="53">
        <v>-1.5583380000000001E-2</v>
      </c>
      <c r="AY1272" s="53">
        <v>-3.9453790000000002E-2</v>
      </c>
      <c r="AZ1272" s="53">
        <v>-2.903176E-2</v>
      </c>
      <c r="BA1272" s="53">
        <v>-2.9989950000000001E-2</v>
      </c>
      <c r="BB1272" s="53">
        <v>1.115566E-2</v>
      </c>
      <c r="BC1272" s="53">
        <v>-7.6615499999999996E-3</v>
      </c>
      <c r="BD1272" s="53">
        <v>-3.7409980000000002E-2</v>
      </c>
      <c r="BE1272" s="53">
        <v>0.10073795000000001</v>
      </c>
      <c r="BF1272" s="53">
        <v>0.104765</v>
      </c>
      <c r="BG1272" s="53">
        <v>9.6143339999999994E-2</v>
      </c>
      <c r="BH1272" s="53">
        <v>9.3010029999999994E-2</v>
      </c>
      <c r="BI1272" s="53">
        <v>4.478919E-2</v>
      </c>
      <c r="BJ1272" s="53">
        <v>0.12650782999999999</v>
      </c>
      <c r="BK1272" s="53">
        <v>0.20370460000000001</v>
      </c>
      <c r="BL1272" s="53">
        <v>0.19239339999999999</v>
      </c>
      <c r="BM1272" s="53">
        <v>0.14081458999999999</v>
      </c>
      <c r="BN1272" s="53">
        <v>0.12416547999999999</v>
      </c>
      <c r="BO1272" s="53">
        <v>9.4485940000000004E-2</v>
      </c>
      <c r="BP1272" s="53">
        <v>8.9021749999999997E-2</v>
      </c>
      <c r="BQ1272" s="53">
        <v>6.5221000000000001E-2</v>
      </c>
      <c r="BR1272" s="53">
        <v>5.8842770000000003E-2</v>
      </c>
      <c r="BS1272" s="53">
        <v>3.3133749999999997E-2</v>
      </c>
      <c r="BT1272" s="53">
        <v>4.9886430000000002E-2</v>
      </c>
      <c r="BU1272" s="53">
        <v>2.2632929999999999E-2</v>
      </c>
      <c r="BV1272" s="53">
        <v>9.8497290000000001E-2</v>
      </c>
      <c r="BW1272" s="53">
        <v>6.8674230000000003E-2</v>
      </c>
      <c r="BX1272" s="53">
        <v>8.9542380000000005E-2</v>
      </c>
      <c r="BY1272" s="53">
        <v>0.10675724</v>
      </c>
      <c r="BZ1272" s="53">
        <v>0.11167597999999999</v>
      </c>
      <c r="CA1272" s="53">
        <v>9.1773480000000004E-2</v>
      </c>
      <c r="CB1272" s="53">
        <v>6.2990660000000004E-2</v>
      </c>
      <c r="CC1272" s="53">
        <v>0.16999707</v>
      </c>
      <c r="CD1272" s="53">
        <v>0.17196647000000001</v>
      </c>
      <c r="CE1272" s="53">
        <v>0.16282284999999999</v>
      </c>
      <c r="CF1272" s="53">
        <v>0.16313295</v>
      </c>
      <c r="CG1272" s="53">
        <v>0.11493178</v>
      </c>
      <c r="CH1272" s="53">
        <v>0.19320909999999999</v>
      </c>
      <c r="CI1272" s="53">
        <v>0.29322034000000002</v>
      </c>
      <c r="CJ1272" s="53">
        <v>0.26530478000000002</v>
      </c>
      <c r="CK1272" s="53">
        <v>0.20628588</v>
      </c>
      <c r="CL1272" s="53">
        <v>0.19523054000000001</v>
      </c>
      <c r="CM1272" s="53">
        <v>0.16904470999999999</v>
      </c>
      <c r="CN1272" s="53">
        <v>0.16430313999999999</v>
      </c>
      <c r="CO1272" s="53">
        <v>0.13714101000000001</v>
      </c>
      <c r="CP1272" s="53">
        <v>0.13389638000000001</v>
      </c>
      <c r="CQ1272" s="53">
        <v>0.11070428</v>
      </c>
      <c r="CR1272" s="53">
        <v>0.1327275</v>
      </c>
      <c r="CS1272" s="53">
        <v>0.1049194</v>
      </c>
      <c r="CT1272" s="53">
        <v>0.17750921</v>
      </c>
      <c r="CU1272" s="53">
        <v>0.14356332999999999</v>
      </c>
      <c r="CV1272" s="53">
        <v>0.17166650999999999</v>
      </c>
      <c r="CW1272" s="53">
        <v>0.20146796</v>
      </c>
      <c r="CX1272" s="53">
        <v>0.18129608</v>
      </c>
      <c r="CY1272" s="53">
        <v>0.16064183000000001</v>
      </c>
      <c r="CZ1272" s="53">
        <v>0.13252785</v>
      </c>
      <c r="DA1272" s="53">
        <v>0.23925611999999999</v>
      </c>
      <c r="DB1272" s="53">
        <v>0.23916793</v>
      </c>
      <c r="DC1272" s="53">
        <v>0.22950229</v>
      </c>
      <c r="DD1272" s="53">
        <v>0.23325581000000001</v>
      </c>
      <c r="DE1272" s="53">
        <v>0.18507441999999999</v>
      </c>
      <c r="DF1272" s="53">
        <v>0.25991037</v>
      </c>
      <c r="DG1272" s="53">
        <v>0.38273607999999998</v>
      </c>
      <c r="DH1272" s="53">
        <v>0.33821623000000001</v>
      </c>
      <c r="DI1272" s="53">
        <v>0.27175725000000001</v>
      </c>
      <c r="DJ1272" s="53">
        <v>0.26629553</v>
      </c>
      <c r="DK1272" s="53">
        <v>0.24360355</v>
      </c>
      <c r="DL1272" s="53">
        <v>0.23958446999999999</v>
      </c>
      <c r="DM1272" s="53">
        <v>0.20906111999999999</v>
      </c>
      <c r="DN1272" s="53">
        <v>0.20895001999999999</v>
      </c>
      <c r="DO1272" s="53">
        <v>0.18827488000000001</v>
      </c>
      <c r="DP1272" s="53">
        <v>0.21556855999999999</v>
      </c>
      <c r="DQ1272" s="53">
        <v>0.18720580000000001</v>
      </c>
      <c r="DR1272" s="53">
        <v>0.25652111999999999</v>
      </c>
      <c r="DS1272" s="53">
        <v>0.21845249999999999</v>
      </c>
      <c r="DT1272" s="53">
        <v>0.25379063000000002</v>
      </c>
      <c r="DU1272" s="53">
        <v>0.29617859000000002</v>
      </c>
      <c r="DV1272" s="53">
        <v>0.25091617999999999</v>
      </c>
      <c r="DW1272" s="53">
        <v>0.22951025</v>
      </c>
      <c r="DX1272" s="53">
        <v>0.20206502000000001</v>
      </c>
      <c r="DY1272" s="53">
        <v>0.33925525000000001</v>
      </c>
      <c r="DZ1272" s="53">
        <v>0.33619617000000002</v>
      </c>
      <c r="EA1272" s="53">
        <v>0.32577687999999999</v>
      </c>
      <c r="EB1272" s="53">
        <v>0.33450221000000002</v>
      </c>
      <c r="EC1272" s="53">
        <v>0.28634922000000002</v>
      </c>
      <c r="ED1272" s="53">
        <v>0.35621635000000001</v>
      </c>
      <c r="EE1272" s="53">
        <v>0.51198264999999998</v>
      </c>
      <c r="EF1272" s="53">
        <v>0.44348864999999998</v>
      </c>
      <c r="EG1272" s="53">
        <v>0.36628743000000002</v>
      </c>
      <c r="EH1272" s="53">
        <v>0.36890213999999999</v>
      </c>
      <c r="EI1272" s="53">
        <v>0.35125461000000002</v>
      </c>
      <c r="EJ1272" s="53">
        <v>0.34827877000000002</v>
      </c>
      <c r="EK1272" s="53">
        <v>0.31290224</v>
      </c>
      <c r="EL1272" s="53">
        <v>0.31731552000000002</v>
      </c>
      <c r="EM1272" s="53">
        <v>0.3002744</v>
      </c>
      <c r="EN1272" s="53">
        <v>0.33517788999999998</v>
      </c>
      <c r="EO1272" s="53">
        <v>0.30601439000000002</v>
      </c>
      <c r="EP1272" s="53">
        <v>0.37060173000000002</v>
      </c>
      <c r="EQ1272" s="53">
        <v>0.32658053999999997</v>
      </c>
      <c r="ER1272" s="53">
        <v>0.37236475000000002</v>
      </c>
      <c r="ES1272" s="53">
        <v>0.43292584000000001</v>
      </c>
      <c r="ET1272" s="53">
        <v>0.35143653000000002</v>
      </c>
      <c r="EU1272" s="53">
        <v>0.3289453</v>
      </c>
      <c r="EV1272" s="53">
        <v>0.30246564999999997</v>
      </c>
      <c r="EW1272" s="53">
        <v>71.344210000000004</v>
      </c>
      <c r="EX1272" s="53">
        <v>69.880030000000005</v>
      </c>
      <c r="EY1272" s="53">
        <v>68.446799999999996</v>
      </c>
      <c r="EZ1272" s="53">
        <v>67.190399999999997</v>
      </c>
      <c r="FA1272" s="53">
        <v>65.958690000000004</v>
      </c>
      <c r="FB1272" s="53">
        <v>64.911580000000001</v>
      </c>
      <c r="FC1272" s="53">
        <v>65.124080000000006</v>
      </c>
      <c r="FD1272" s="53">
        <v>67.695880000000002</v>
      </c>
      <c r="FE1272" s="53">
        <v>71.141159999999999</v>
      </c>
      <c r="FF1272" s="53">
        <v>74.95899</v>
      </c>
      <c r="FG1272" s="53">
        <v>78.466769999999997</v>
      </c>
      <c r="FH1272" s="53">
        <v>81.851979999999998</v>
      </c>
      <c r="FI1272" s="53">
        <v>84.612809999999996</v>
      </c>
      <c r="FJ1272" s="53">
        <v>86.655029999999996</v>
      </c>
      <c r="FK1272" s="53">
        <v>88.310820000000007</v>
      </c>
      <c r="FL1272" s="53">
        <v>89.205799999999996</v>
      </c>
      <c r="FM1272" s="53">
        <v>89.325450000000004</v>
      </c>
      <c r="FN1272" s="53">
        <v>88.542379999999994</v>
      </c>
      <c r="FO1272" s="53">
        <v>86.617069999999998</v>
      </c>
      <c r="FP1272" s="53">
        <v>83.821950000000001</v>
      </c>
      <c r="FQ1272" s="53">
        <v>80.002290000000002</v>
      </c>
      <c r="FR1272" s="53">
        <v>76.997860000000003</v>
      </c>
      <c r="FS1272" s="53">
        <v>74.642380000000003</v>
      </c>
      <c r="FT1272" s="53">
        <v>72.659909999999996</v>
      </c>
      <c r="FU1272" s="53">
        <v>410</v>
      </c>
      <c r="FV1272" s="53">
        <v>15576.25</v>
      </c>
      <c r="FW1272" s="53">
        <v>174.6328</v>
      </c>
      <c r="FX1272" s="53">
        <v>1</v>
      </c>
    </row>
    <row r="1273" spans="1:180" x14ac:dyDescent="0.3">
      <c r="A1273" t="s">
        <v>174</v>
      </c>
      <c r="B1273" t="s">
        <v>221</v>
      </c>
      <c r="C1273" t="s">
        <v>0</v>
      </c>
      <c r="D1273" t="s">
        <v>248</v>
      </c>
      <c r="E1273" t="s">
        <v>190</v>
      </c>
      <c r="F1273" t="s">
        <v>234</v>
      </c>
      <c r="G1273" t="s">
        <v>243</v>
      </c>
      <c r="H1273" s="53">
        <v>73</v>
      </c>
      <c r="I1273" s="53">
        <v>2.2147608000000001</v>
      </c>
      <c r="J1273" s="53">
        <v>2.1042220999999999</v>
      </c>
      <c r="K1273" s="53">
        <v>1.9977632999999999</v>
      </c>
      <c r="L1273" s="53">
        <v>1.9437834000000001</v>
      </c>
      <c r="M1273" s="53">
        <v>2.0088593000000001</v>
      </c>
      <c r="N1273" s="53">
        <v>2.1539402000000001</v>
      </c>
      <c r="O1273" s="53">
        <v>2.2750471999999999</v>
      </c>
      <c r="P1273" s="53">
        <v>2.2785213</v>
      </c>
      <c r="Q1273" s="53">
        <v>2.395276</v>
      </c>
      <c r="R1273" s="53">
        <v>2.5805623999999998</v>
      </c>
      <c r="S1273" s="53">
        <v>2.7023321999999999</v>
      </c>
      <c r="T1273" s="53">
        <v>2.8012391999999999</v>
      </c>
      <c r="U1273" s="53">
        <v>2.9146782999999998</v>
      </c>
      <c r="V1273" s="53">
        <v>2.9764165999999999</v>
      </c>
      <c r="W1273" s="53">
        <v>3.0246987999999999</v>
      </c>
      <c r="X1273" s="53">
        <v>3.0305146999999999</v>
      </c>
      <c r="Y1273" s="53">
        <v>2.9797658</v>
      </c>
      <c r="Z1273" s="53">
        <v>2.9458565999999999</v>
      </c>
      <c r="AA1273" s="53">
        <v>2.8867638000000002</v>
      </c>
      <c r="AB1273" s="53">
        <v>2.8996476000000002</v>
      </c>
      <c r="AC1273" s="53">
        <v>2.8164552999999999</v>
      </c>
      <c r="AD1273" s="53">
        <v>2.6378689</v>
      </c>
      <c r="AE1273" s="53">
        <v>2.3948934999999998</v>
      </c>
      <c r="AF1273" s="53">
        <v>2.2353863</v>
      </c>
      <c r="AG1273" s="53">
        <v>0.12057008</v>
      </c>
      <c r="AH1273" s="53">
        <v>9.4521789999999994E-2</v>
      </c>
      <c r="AI1273" s="53">
        <v>6.3637570000000004E-2</v>
      </c>
      <c r="AJ1273" s="53">
        <v>3.1514929999999997E-2</v>
      </c>
      <c r="AK1273" s="53">
        <v>4.4912900000000002E-3</v>
      </c>
      <c r="AL1273" s="53">
        <v>4.1965910000000002E-2</v>
      </c>
      <c r="AM1273" s="53">
        <v>0.10846406</v>
      </c>
      <c r="AN1273" s="53">
        <v>7.8890879999999997E-2</v>
      </c>
      <c r="AO1273" s="53">
        <v>5.4050590000000003E-2</v>
      </c>
      <c r="AP1273" s="53">
        <v>0.13181098999999999</v>
      </c>
      <c r="AQ1273" s="53">
        <v>0.17817679</v>
      </c>
      <c r="AR1273" s="53">
        <v>0.18312649</v>
      </c>
      <c r="AS1273" s="53">
        <v>0.18292149999999999</v>
      </c>
      <c r="AT1273" s="53">
        <v>0.16223220999999999</v>
      </c>
      <c r="AU1273" s="53">
        <v>0.15374019</v>
      </c>
      <c r="AV1273" s="53">
        <v>0.14631754999999999</v>
      </c>
      <c r="AW1273" s="53">
        <v>0.10253857</v>
      </c>
      <c r="AX1273" s="53">
        <v>9.6565860000000003E-2</v>
      </c>
      <c r="AY1273" s="53">
        <v>8.3787280000000006E-2</v>
      </c>
      <c r="AZ1273" s="53">
        <v>0.10566610999999999</v>
      </c>
      <c r="BA1273" s="53">
        <v>8.0685069999999998E-2</v>
      </c>
      <c r="BB1273" s="53">
        <v>5.8800390000000001E-2</v>
      </c>
      <c r="BC1273" s="53">
        <v>5.4911269999999998E-2</v>
      </c>
      <c r="BD1273" s="53">
        <v>4.9190169999999998E-2</v>
      </c>
      <c r="BE1273" s="53">
        <v>0.17872808000000001</v>
      </c>
      <c r="BF1273" s="53">
        <v>0.15509418999999999</v>
      </c>
      <c r="BG1273" s="53">
        <v>0.11857945</v>
      </c>
      <c r="BH1273" s="53">
        <v>8.8059460000000006E-2</v>
      </c>
      <c r="BI1273" s="53">
        <v>7.0002170000000002E-2</v>
      </c>
      <c r="BJ1273" s="53">
        <v>0.10580562</v>
      </c>
      <c r="BK1273" s="53">
        <v>0.15806537000000001</v>
      </c>
      <c r="BL1273" s="53">
        <v>0.15173116</v>
      </c>
      <c r="BM1273" s="53">
        <v>0.13103952999999999</v>
      </c>
      <c r="BN1273" s="53">
        <v>0.20646086</v>
      </c>
      <c r="BO1273" s="53">
        <v>0.22867789999999999</v>
      </c>
      <c r="BP1273" s="53">
        <v>0.22753728000000001</v>
      </c>
      <c r="BQ1273" s="53">
        <v>0.23095514</v>
      </c>
      <c r="BR1273" s="53">
        <v>0.20875584</v>
      </c>
      <c r="BS1273" s="53">
        <v>0.20817082000000001</v>
      </c>
      <c r="BT1273" s="53">
        <v>0.19799095999999999</v>
      </c>
      <c r="BU1273" s="53">
        <v>0.15534064</v>
      </c>
      <c r="BV1273" s="53">
        <v>0.15289514000000001</v>
      </c>
      <c r="BW1273" s="53">
        <v>0.14762628999999999</v>
      </c>
      <c r="BX1273" s="53">
        <v>0.17126347</v>
      </c>
      <c r="BY1273" s="53">
        <v>0.1570995</v>
      </c>
      <c r="BZ1273" s="53">
        <v>0.12253459</v>
      </c>
      <c r="CA1273" s="53">
        <v>0.1145627</v>
      </c>
      <c r="CB1273" s="53">
        <v>0.10682688999999999</v>
      </c>
      <c r="CC1273" s="53">
        <v>0.21900818</v>
      </c>
      <c r="CD1273" s="53">
        <v>0.19704642</v>
      </c>
      <c r="CE1273" s="53">
        <v>0.15663200999999999</v>
      </c>
      <c r="CF1273" s="53">
        <v>0.12722199000000001</v>
      </c>
      <c r="CG1273" s="53">
        <v>0.11537482</v>
      </c>
      <c r="CH1273" s="53">
        <v>0.15002083999999999</v>
      </c>
      <c r="CI1273" s="53">
        <v>0.19241917</v>
      </c>
      <c r="CJ1273" s="53">
        <v>0.20218006999999999</v>
      </c>
      <c r="CK1273" s="53">
        <v>0.18436187000000001</v>
      </c>
      <c r="CL1273" s="53">
        <v>0.25816318999999999</v>
      </c>
      <c r="CM1273" s="53">
        <v>0.26365483000000001</v>
      </c>
      <c r="CN1273" s="53">
        <v>0.25829605</v>
      </c>
      <c r="CO1273" s="53">
        <v>0.26422298999999999</v>
      </c>
      <c r="CP1273" s="53">
        <v>0.24097789</v>
      </c>
      <c r="CQ1273" s="53">
        <v>0.24586933</v>
      </c>
      <c r="CR1273" s="53">
        <v>0.23377980000000001</v>
      </c>
      <c r="CS1273" s="53">
        <v>0.19191116</v>
      </c>
      <c r="CT1273" s="53">
        <v>0.19190868</v>
      </c>
      <c r="CU1273" s="53">
        <v>0.19184101000000001</v>
      </c>
      <c r="CV1273" s="53">
        <v>0.21669596999999999</v>
      </c>
      <c r="CW1273" s="53">
        <v>0.21002392</v>
      </c>
      <c r="CX1273" s="53">
        <v>0.16667673999999999</v>
      </c>
      <c r="CY1273" s="53">
        <v>0.15587712000000001</v>
      </c>
      <c r="CZ1273" s="53">
        <v>0.14674591000000001</v>
      </c>
      <c r="DA1273" s="53">
        <v>0.25928818999999997</v>
      </c>
      <c r="DB1273" s="53">
        <v>0.23899872</v>
      </c>
      <c r="DC1273" s="53">
        <v>0.19468458</v>
      </c>
      <c r="DD1273" s="53">
        <v>0.16638459</v>
      </c>
      <c r="DE1273" s="53">
        <v>0.16074746000000001</v>
      </c>
      <c r="DF1273" s="53">
        <v>0.19423605999999999</v>
      </c>
      <c r="DG1273" s="53">
        <v>0.22677289</v>
      </c>
      <c r="DH1273" s="53">
        <v>0.25262906000000002</v>
      </c>
      <c r="DI1273" s="53">
        <v>0.23768412999999999</v>
      </c>
      <c r="DJ1273" s="53">
        <v>0.30986543999999999</v>
      </c>
      <c r="DK1273" s="53">
        <v>0.29863168000000001</v>
      </c>
      <c r="DL1273" s="53">
        <v>0.28905489000000001</v>
      </c>
      <c r="DM1273" s="53">
        <v>0.29749099000000001</v>
      </c>
      <c r="DN1273" s="53">
        <v>0.27320001999999999</v>
      </c>
      <c r="DO1273" s="53">
        <v>0.28356777</v>
      </c>
      <c r="DP1273" s="53">
        <v>0.26956862999999998</v>
      </c>
      <c r="DQ1273" s="53">
        <v>0.22848167999999999</v>
      </c>
      <c r="DR1273" s="53">
        <v>0.23092214</v>
      </c>
      <c r="DS1273" s="53">
        <v>0.23605572</v>
      </c>
      <c r="DT1273" s="53">
        <v>0.26212847</v>
      </c>
      <c r="DU1273" s="53">
        <v>0.26294825999999999</v>
      </c>
      <c r="DV1273" s="53">
        <v>0.21081881999999999</v>
      </c>
      <c r="DW1273" s="53">
        <v>0.19719154</v>
      </c>
      <c r="DX1273" s="53">
        <v>0.18666487000000001</v>
      </c>
      <c r="DY1273" s="53">
        <v>0.31744619000000002</v>
      </c>
      <c r="DZ1273" s="53">
        <v>0.29957112000000002</v>
      </c>
      <c r="EA1273" s="53">
        <v>0.24962649000000001</v>
      </c>
      <c r="EB1273" s="53">
        <v>0.22292908</v>
      </c>
      <c r="EC1273" s="53">
        <v>0.22625832000000001</v>
      </c>
      <c r="ED1273" s="53">
        <v>0.25807580000000002</v>
      </c>
      <c r="EE1273" s="53">
        <v>0.27637428000000003</v>
      </c>
      <c r="EF1273" s="53">
        <v>0.32546933</v>
      </c>
      <c r="EG1273" s="53">
        <v>0.31467314000000002</v>
      </c>
      <c r="EH1273" s="53">
        <v>0.38451531</v>
      </c>
      <c r="EI1273" s="53">
        <v>0.34913279000000003</v>
      </c>
      <c r="EJ1273" s="53">
        <v>0.33346567999999999</v>
      </c>
      <c r="EK1273" s="53">
        <v>0.34552454999999999</v>
      </c>
      <c r="EL1273" s="53">
        <v>0.31972365000000003</v>
      </c>
      <c r="EM1273" s="53">
        <v>0.33799839999999998</v>
      </c>
      <c r="EN1273" s="53">
        <v>0.32124205</v>
      </c>
      <c r="EO1273" s="53">
        <v>0.28128375</v>
      </c>
      <c r="EP1273" s="53">
        <v>0.28725149999999999</v>
      </c>
      <c r="EQ1273" s="53">
        <v>0.29989473</v>
      </c>
      <c r="ER1273" s="53">
        <v>0.32772583999999999</v>
      </c>
      <c r="ES1273" s="53">
        <v>0.33936269000000002</v>
      </c>
      <c r="ET1273" s="53">
        <v>0.27455307000000001</v>
      </c>
      <c r="EU1273" s="53">
        <v>0.25684298</v>
      </c>
      <c r="EV1273" s="53">
        <v>0.24430157999999999</v>
      </c>
      <c r="EW1273" s="53">
        <v>67.592100000000002</v>
      </c>
      <c r="EX1273" s="53">
        <v>66.363399999999999</v>
      </c>
      <c r="EY1273" s="53">
        <v>65.246340000000004</v>
      </c>
      <c r="EZ1273" s="53">
        <v>64.290019999999998</v>
      </c>
      <c r="FA1273" s="53">
        <v>63.376420000000003</v>
      </c>
      <c r="FB1273" s="53">
        <v>62.43421</v>
      </c>
      <c r="FC1273" s="53">
        <v>61.61327</v>
      </c>
      <c r="FD1273" s="53">
        <v>62.364350000000002</v>
      </c>
      <c r="FE1273" s="53">
        <v>65.42783</v>
      </c>
      <c r="FF1273" s="53">
        <v>69.035409999999999</v>
      </c>
      <c r="FG1273" s="53">
        <v>73.401790000000005</v>
      </c>
      <c r="FH1273" s="53">
        <v>77.564300000000003</v>
      </c>
      <c r="FI1273" s="53">
        <v>81.244159999999994</v>
      </c>
      <c r="FJ1273" s="53">
        <v>83.736710000000002</v>
      </c>
      <c r="FK1273" s="53">
        <v>85.129949999999994</v>
      </c>
      <c r="FL1273" s="53">
        <v>85.7226</v>
      </c>
      <c r="FM1273" s="53">
        <v>85.463509999999999</v>
      </c>
      <c r="FN1273" s="53">
        <v>84.175389999999993</v>
      </c>
      <c r="FO1273" s="53">
        <v>81.456729999999993</v>
      </c>
      <c r="FP1273" s="53">
        <v>77.884699999999995</v>
      </c>
      <c r="FQ1273" s="53">
        <v>75.132530000000003</v>
      </c>
      <c r="FR1273" s="53">
        <v>72.860420000000005</v>
      </c>
      <c r="FS1273" s="53">
        <v>71.052760000000006</v>
      </c>
      <c r="FT1273" s="53">
        <v>69.351200000000006</v>
      </c>
      <c r="FU1273" s="53">
        <v>409.5333</v>
      </c>
      <c r="FV1273" s="53">
        <v>15024.46</v>
      </c>
      <c r="FW1273" s="53">
        <v>175.16800000000001</v>
      </c>
      <c r="FX1273" s="53">
        <v>1</v>
      </c>
    </row>
    <row r="1274" spans="1:180" x14ac:dyDescent="0.3">
      <c r="A1274" t="s">
        <v>174</v>
      </c>
      <c r="B1274" t="s">
        <v>221</v>
      </c>
      <c r="C1274" t="s">
        <v>0</v>
      </c>
      <c r="D1274" t="s">
        <v>248</v>
      </c>
      <c r="E1274" t="s">
        <v>190</v>
      </c>
      <c r="F1274" t="s">
        <v>235</v>
      </c>
      <c r="G1274" t="s">
        <v>243</v>
      </c>
      <c r="H1274" s="53">
        <v>23</v>
      </c>
      <c r="I1274" s="53">
        <v>0.64900343999999999</v>
      </c>
      <c r="J1274" s="53">
        <v>0.61716727999999998</v>
      </c>
      <c r="K1274" s="53">
        <v>0.60363339000000005</v>
      </c>
      <c r="L1274" s="53">
        <v>0.57198009999999999</v>
      </c>
      <c r="M1274" s="53">
        <v>0.55848209000000004</v>
      </c>
      <c r="N1274" s="53">
        <v>0.58009127999999999</v>
      </c>
      <c r="O1274" s="53">
        <v>0.61713300999999998</v>
      </c>
      <c r="P1274" s="53">
        <v>0.64108383000000002</v>
      </c>
      <c r="Q1274" s="53">
        <v>0.70972272999999997</v>
      </c>
      <c r="R1274" s="53">
        <v>0.78904328999999995</v>
      </c>
      <c r="S1274" s="53">
        <v>0.82441407</v>
      </c>
      <c r="T1274" s="53">
        <v>0.87104886999999998</v>
      </c>
      <c r="U1274" s="53">
        <v>0.97486328</v>
      </c>
      <c r="V1274" s="53">
        <v>1.0920137999999999</v>
      </c>
      <c r="W1274" s="53">
        <v>1.1497136999999999</v>
      </c>
      <c r="X1274" s="53">
        <v>1.1275005</v>
      </c>
      <c r="Y1274" s="53">
        <v>1.1206966</v>
      </c>
      <c r="Z1274" s="53">
        <v>1.1183683</v>
      </c>
      <c r="AA1274" s="53">
        <v>1.0821308999999999</v>
      </c>
      <c r="AB1274" s="53">
        <v>1.0659269</v>
      </c>
      <c r="AC1274" s="53">
        <v>0.99337207000000005</v>
      </c>
      <c r="AD1274" s="53">
        <v>0.92319286</v>
      </c>
      <c r="AE1274" s="53">
        <v>0.84134690000000001</v>
      </c>
      <c r="AF1274" s="53">
        <v>0.72417018</v>
      </c>
      <c r="AG1274" s="53">
        <v>-4.9966400000000001E-2</v>
      </c>
      <c r="AH1274" s="53">
        <v>-4.6640389999999997E-2</v>
      </c>
      <c r="AI1274" s="53">
        <v>-4.459378E-2</v>
      </c>
      <c r="AJ1274" s="53">
        <v>-6.172685E-2</v>
      </c>
      <c r="AK1274" s="53">
        <v>-8.7804450000000006E-2</v>
      </c>
      <c r="AL1274" s="53">
        <v>-8.8346980000000006E-2</v>
      </c>
      <c r="AM1274" s="53">
        <v>-8.3326559999999994E-2</v>
      </c>
      <c r="AN1274" s="53">
        <v>-7.6820479999999997E-2</v>
      </c>
      <c r="AO1274" s="53">
        <v>-7.5471369999999996E-2</v>
      </c>
      <c r="AP1274" s="53">
        <v>-4.6047770000000002E-2</v>
      </c>
      <c r="AQ1274" s="53">
        <v>-5.894431E-2</v>
      </c>
      <c r="AR1274" s="53">
        <v>-5.6296249999999999E-2</v>
      </c>
      <c r="AS1274" s="53">
        <v>-3.4402000000000002E-2</v>
      </c>
      <c r="AT1274" s="53">
        <v>-6.1500300000000001E-2</v>
      </c>
      <c r="AU1274" s="53">
        <v>-4.1982129999999999E-2</v>
      </c>
      <c r="AV1274" s="53">
        <v>-6.4429390000000003E-2</v>
      </c>
      <c r="AW1274" s="53">
        <v>-4.3295500000000001E-2</v>
      </c>
      <c r="AX1274" s="53">
        <v>-5.8342049999999999E-2</v>
      </c>
      <c r="AY1274" s="53">
        <v>-4.5732160000000001E-2</v>
      </c>
      <c r="AZ1274" s="53">
        <v>-3.9887539999999999E-2</v>
      </c>
      <c r="BA1274" s="53">
        <v>-4.8315549999999999E-2</v>
      </c>
      <c r="BB1274" s="53">
        <v>-3.7163719999999997E-2</v>
      </c>
      <c r="BC1274" s="53">
        <v>-5.9091899999999999E-3</v>
      </c>
      <c r="BD1274" s="53">
        <v>-1.691382E-2</v>
      </c>
      <c r="BE1274" s="53">
        <v>-6.5561700000000001E-3</v>
      </c>
      <c r="BF1274" s="53">
        <v>-9.8839300000000008E-3</v>
      </c>
      <c r="BG1274" s="53">
        <v>-6.1983400000000001E-3</v>
      </c>
      <c r="BH1274" s="53">
        <v>-2.6976449999999999E-2</v>
      </c>
      <c r="BI1274" s="53">
        <v>-5.4621250000000003E-2</v>
      </c>
      <c r="BJ1274" s="53">
        <v>-5.66691E-2</v>
      </c>
      <c r="BK1274" s="53">
        <v>-5.062374E-2</v>
      </c>
      <c r="BL1274" s="53">
        <v>-4.1386149999999997E-2</v>
      </c>
      <c r="BM1274" s="53">
        <v>-3.5872090000000002E-2</v>
      </c>
      <c r="BN1274" s="53">
        <v>-9.2138099999999994E-3</v>
      </c>
      <c r="BO1274" s="53">
        <v>-2.0949329999999999E-2</v>
      </c>
      <c r="BP1274" s="53">
        <v>-1.6037389999999999E-2</v>
      </c>
      <c r="BQ1274" s="53">
        <v>3.1868800000000003E-2</v>
      </c>
      <c r="BR1274" s="53">
        <v>7.0836070000000001E-2</v>
      </c>
      <c r="BS1274" s="53">
        <v>9.9451310000000001E-2</v>
      </c>
      <c r="BT1274" s="53">
        <v>7.1994210000000003E-2</v>
      </c>
      <c r="BU1274" s="53">
        <v>7.6557710000000001E-2</v>
      </c>
      <c r="BV1274" s="53">
        <v>7.7979359999999998E-2</v>
      </c>
      <c r="BW1274" s="53">
        <v>7.9956879999999994E-2</v>
      </c>
      <c r="BX1274" s="53">
        <v>8.5366979999999995E-2</v>
      </c>
      <c r="BY1274" s="53">
        <v>6.8642560000000005E-2</v>
      </c>
      <c r="BZ1274" s="53">
        <v>6.8939100000000003E-2</v>
      </c>
      <c r="CA1274" s="53">
        <v>7.8396469999999996E-2</v>
      </c>
      <c r="CB1274" s="53">
        <v>3.6011170000000002E-2</v>
      </c>
      <c r="CC1274" s="53">
        <v>2.350963E-2</v>
      </c>
      <c r="CD1274" s="53">
        <v>1.5573470000000001E-2</v>
      </c>
      <c r="CE1274" s="53">
        <v>2.0394220000000001E-2</v>
      </c>
      <c r="CF1274" s="53">
        <v>-2.90843E-3</v>
      </c>
      <c r="CG1274" s="53">
        <v>-3.1638659999999999E-2</v>
      </c>
      <c r="CH1274" s="53">
        <v>-3.4729099999999999E-2</v>
      </c>
      <c r="CI1274" s="53">
        <v>-2.7973870000000001E-2</v>
      </c>
      <c r="CJ1274" s="53">
        <v>-1.6844439999999999E-2</v>
      </c>
      <c r="CK1274" s="53">
        <v>-8.4457400000000002E-3</v>
      </c>
      <c r="CL1274" s="53">
        <v>1.6297260000000001E-2</v>
      </c>
      <c r="CM1274" s="53">
        <v>5.36587E-3</v>
      </c>
      <c r="CN1274" s="53">
        <v>1.184578E-2</v>
      </c>
      <c r="CO1274" s="53">
        <v>7.7767760000000005E-2</v>
      </c>
      <c r="CP1274" s="53">
        <v>0.16249179999999999</v>
      </c>
      <c r="CQ1274" s="53">
        <v>0.19740767000000001</v>
      </c>
      <c r="CR1274" s="53">
        <v>0.16648076000000001</v>
      </c>
      <c r="CS1274" s="53">
        <v>0.15956766999999999</v>
      </c>
      <c r="CT1274" s="53">
        <v>0.17239514</v>
      </c>
      <c r="CU1274" s="53">
        <v>0.16700875000000001</v>
      </c>
      <c r="CV1274" s="53">
        <v>0.17211789999999999</v>
      </c>
      <c r="CW1274" s="53">
        <v>0.14964741000000001</v>
      </c>
      <c r="CX1274" s="53">
        <v>0.14242558999999999</v>
      </c>
      <c r="CY1274" s="53">
        <v>0.13678630999999999</v>
      </c>
      <c r="CZ1274" s="53">
        <v>7.2666869999999995E-2</v>
      </c>
      <c r="DA1274" s="53">
        <v>5.3575419999999999E-2</v>
      </c>
      <c r="DB1274" s="53">
        <v>4.1030869999999997E-2</v>
      </c>
      <c r="DC1274" s="53">
        <v>4.6986769999999997E-2</v>
      </c>
      <c r="DD1274" s="53">
        <v>2.1159600000000001E-2</v>
      </c>
      <c r="DE1274" s="53">
        <v>-8.65609E-3</v>
      </c>
      <c r="DF1274" s="53">
        <v>-1.2789099999999999E-2</v>
      </c>
      <c r="DG1274" s="53">
        <v>-5.3239999999999997E-3</v>
      </c>
      <c r="DH1274" s="53">
        <v>7.69726E-3</v>
      </c>
      <c r="DI1274" s="53">
        <v>1.89806E-2</v>
      </c>
      <c r="DJ1274" s="53">
        <v>4.1808339999999999E-2</v>
      </c>
      <c r="DK1274" s="53">
        <v>3.1681069999999999E-2</v>
      </c>
      <c r="DL1274" s="53">
        <v>3.9728960000000001E-2</v>
      </c>
      <c r="DM1274" s="53">
        <v>0.12366671999999999</v>
      </c>
      <c r="DN1274" s="53">
        <v>0.25414746999999999</v>
      </c>
      <c r="DO1274" s="53">
        <v>0.29536393</v>
      </c>
      <c r="DP1274" s="53">
        <v>0.26096743</v>
      </c>
      <c r="DQ1274" s="53">
        <v>0.24257755</v>
      </c>
      <c r="DR1274" s="53">
        <v>0.26681104</v>
      </c>
      <c r="DS1274" s="53">
        <v>0.25406053000000001</v>
      </c>
      <c r="DT1274" s="53">
        <v>0.25886891000000001</v>
      </c>
      <c r="DU1274" s="53">
        <v>0.23065227999999999</v>
      </c>
      <c r="DV1274" s="53">
        <v>0.21591209</v>
      </c>
      <c r="DW1274" s="53">
        <v>0.19517615999999999</v>
      </c>
      <c r="DX1274" s="53">
        <v>0.10932254</v>
      </c>
      <c r="DY1274" s="53">
        <v>9.6985660000000001E-2</v>
      </c>
      <c r="DZ1274" s="53">
        <v>7.7787330000000002E-2</v>
      </c>
      <c r="EA1274" s="53">
        <v>8.538221E-2</v>
      </c>
      <c r="EB1274" s="53">
        <v>5.5910010000000003E-2</v>
      </c>
      <c r="EC1274" s="53">
        <v>2.4527110000000001E-2</v>
      </c>
      <c r="ED1274" s="53">
        <v>1.8888780000000001E-2</v>
      </c>
      <c r="EE1274" s="53">
        <v>2.737881E-2</v>
      </c>
      <c r="EF1274" s="53">
        <v>4.3131580000000003E-2</v>
      </c>
      <c r="EG1274" s="53">
        <v>5.8579869999999999E-2</v>
      </c>
      <c r="EH1274" s="53">
        <v>7.8642290000000004E-2</v>
      </c>
      <c r="EI1274" s="53">
        <v>6.9676039999999995E-2</v>
      </c>
      <c r="EJ1274" s="53">
        <v>7.9987810000000006E-2</v>
      </c>
      <c r="EK1274" s="53">
        <v>0.18993753999999999</v>
      </c>
      <c r="EL1274" s="53">
        <v>0.38648395000000002</v>
      </c>
      <c r="EM1274" s="53">
        <v>0.43679737000000002</v>
      </c>
      <c r="EN1274" s="53">
        <v>0.39739100999999999</v>
      </c>
      <c r="EO1274" s="53">
        <v>0.36243078000000001</v>
      </c>
      <c r="EP1274" s="53">
        <v>0.40313227000000001</v>
      </c>
      <c r="EQ1274" s="53">
        <v>0.37974954999999999</v>
      </c>
      <c r="ER1274" s="53">
        <v>0.38412346000000003</v>
      </c>
      <c r="ES1274" s="53">
        <v>0.34761027</v>
      </c>
      <c r="ET1274" s="53">
        <v>0.32201495000000002</v>
      </c>
      <c r="EU1274" s="53">
        <v>0.27948173999999998</v>
      </c>
      <c r="EV1274" s="53">
        <v>0.16224754</v>
      </c>
      <c r="EW1274" s="53">
        <v>65.426540000000003</v>
      </c>
      <c r="EX1274" s="53">
        <v>64.291139999999999</v>
      </c>
      <c r="EY1274" s="53">
        <v>63.267150000000001</v>
      </c>
      <c r="EZ1274" s="53">
        <v>62.430779999999999</v>
      </c>
      <c r="FA1274" s="53">
        <v>61.72495</v>
      </c>
      <c r="FB1274" s="53">
        <v>60.710990000000002</v>
      </c>
      <c r="FC1274" s="53">
        <v>59.815420000000003</v>
      </c>
      <c r="FD1274" s="53">
        <v>61.12811</v>
      </c>
      <c r="FE1274" s="53">
        <v>66.278080000000003</v>
      </c>
      <c r="FF1274" s="53">
        <v>71.748630000000006</v>
      </c>
      <c r="FG1274" s="53">
        <v>76.693989999999999</v>
      </c>
      <c r="FH1274" s="53">
        <v>79.952640000000002</v>
      </c>
      <c r="FI1274" s="53">
        <v>82.9833</v>
      </c>
      <c r="FJ1274" s="53">
        <v>85.589259999999996</v>
      </c>
      <c r="FK1274" s="53">
        <v>87.49606</v>
      </c>
      <c r="FL1274" s="53">
        <v>88.588040000000007</v>
      </c>
      <c r="FM1274" s="53">
        <v>88.950819999999993</v>
      </c>
      <c r="FN1274" s="53">
        <v>87.863389999999995</v>
      </c>
      <c r="FO1274" s="53">
        <v>84.664850000000001</v>
      </c>
      <c r="FP1274" s="53">
        <v>79.013360000000006</v>
      </c>
      <c r="FQ1274" s="53">
        <v>74.34366</v>
      </c>
      <c r="FR1274" s="53">
        <v>71.401340000000005</v>
      </c>
      <c r="FS1274" s="53">
        <v>69.411349999999999</v>
      </c>
      <c r="FT1274" s="53">
        <v>67.491810000000001</v>
      </c>
      <c r="FU1274" s="53">
        <v>183</v>
      </c>
      <c r="FV1274" s="53">
        <v>7123.8980000000001</v>
      </c>
      <c r="FW1274" s="53">
        <v>301.86470000000003</v>
      </c>
      <c r="FX1274" s="53">
        <v>1</v>
      </c>
    </row>
    <row r="1275" spans="1:180" x14ac:dyDescent="0.3">
      <c r="A1275" t="s">
        <v>174</v>
      </c>
      <c r="B1275" t="s">
        <v>221</v>
      </c>
      <c r="C1275" t="s">
        <v>0</v>
      </c>
      <c r="D1275" t="s">
        <v>248</v>
      </c>
      <c r="E1275" t="s">
        <v>189</v>
      </c>
      <c r="F1275" t="s">
        <v>235</v>
      </c>
      <c r="G1275" t="s">
        <v>243</v>
      </c>
      <c r="H1275" s="53">
        <v>23</v>
      </c>
      <c r="I1275" s="53">
        <v>0.76036669999999995</v>
      </c>
      <c r="J1275" s="53">
        <v>0.72450667000000002</v>
      </c>
      <c r="K1275" s="53">
        <v>0.70104851000000001</v>
      </c>
      <c r="L1275" s="53">
        <v>0.67363227999999997</v>
      </c>
      <c r="M1275" s="53">
        <v>0.66145401000000004</v>
      </c>
      <c r="N1275" s="53">
        <v>0.64656128000000002</v>
      </c>
      <c r="O1275" s="53">
        <v>0.66991915999999996</v>
      </c>
      <c r="P1275" s="53">
        <v>0.71503136</v>
      </c>
      <c r="Q1275" s="53">
        <v>0.79485930000000005</v>
      </c>
      <c r="R1275" s="53">
        <v>0.85125782999999999</v>
      </c>
      <c r="S1275" s="53">
        <v>0.90628739999999997</v>
      </c>
      <c r="T1275" s="53">
        <v>0.95707991000000003</v>
      </c>
      <c r="U1275" s="53">
        <v>1.0543172000000001</v>
      </c>
      <c r="V1275" s="53">
        <v>1.1972556000000001</v>
      </c>
      <c r="W1275" s="53">
        <v>1.2748442</v>
      </c>
      <c r="X1275" s="53">
        <v>1.2715666999999999</v>
      </c>
      <c r="Y1275" s="53">
        <v>1.2488954000000001</v>
      </c>
      <c r="Z1275" s="53">
        <v>1.2442443000000001</v>
      </c>
      <c r="AA1275" s="53">
        <v>1.2017971000000001</v>
      </c>
      <c r="AB1275" s="53">
        <v>1.1705691</v>
      </c>
      <c r="AC1275" s="53">
        <v>1.1480201999999999</v>
      </c>
      <c r="AD1275" s="53">
        <v>1.1104437</v>
      </c>
      <c r="AE1275" s="53">
        <v>1.0126061</v>
      </c>
      <c r="AF1275" s="53">
        <v>0.80251415999999998</v>
      </c>
      <c r="AG1275" s="53">
        <v>-5.2063999999999999E-3</v>
      </c>
      <c r="AH1275" s="53">
        <v>2.1567499999999998E-3</v>
      </c>
      <c r="AI1275" s="53">
        <v>-3.7314E-4</v>
      </c>
      <c r="AJ1275" s="53">
        <v>-8.1482700000000009E-3</v>
      </c>
      <c r="AK1275" s="53">
        <v>-3.4219970000000002E-2</v>
      </c>
      <c r="AL1275" s="53">
        <v>-7.5631130000000005E-2</v>
      </c>
      <c r="AM1275" s="53">
        <v>-7.2949700000000006E-2</v>
      </c>
      <c r="AN1275" s="53">
        <v>-5.5578349999999999E-2</v>
      </c>
      <c r="AO1275" s="53">
        <v>-4.5912189999999999E-2</v>
      </c>
      <c r="AP1275" s="53">
        <v>-4.4880410000000003E-2</v>
      </c>
      <c r="AQ1275" s="53">
        <v>-4.0227249999999999E-2</v>
      </c>
      <c r="AR1275" s="53">
        <v>-3.8565160000000001E-2</v>
      </c>
      <c r="AS1275" s="53">
        <v>-1.9404640000000001E-2</v>
      </c>
      <c r="AT1275" s="53">
        <v>-3.2903130000000003E-2</v>
      </c>
      <c r="AU1275" s="53">
        <v>-2.5294569999999999E-2</v>
      </c>
      <c r="AV1275" s="53">
        <v>-3.192851E-2</v>
      </c>
      <c r="AW1275" s="53">
        <v>-3.6149510000000003E-2</v>
      </c>
      <c r="AX1275" s="53">
        <v>-3.1983820000000003E-2</v>
      </c>
      <c r="AY1275" s="53">
        <v>-2.8915280000000002E-2</v>
      </c>
      <c r="AZ1275" s="53">
        <v>-4.05984E-2</v>
      </c>
      <c r="BA1275" s="53">
        <v>-1.330309E-2</v>
      </c>
      <c r="BB1275" s="53">
        <v>4.268363E-2</v>
      </c>
      <c r="BC1275" s="53">
        <v>6.532752E-2</v>
      </c>
      <c r="BD1275" s="53">
        <v>-2.260993E-2</v>
      </c>
      <c r="BE1275" s="53">
        <v>3.253433E-2</v>
      </c>
      <c r="BF1275" s="53">
        <v>2.9689159999999999E-2</v>
      </c>
      <c r="BG1275" s="53">
        <v>2.9371410000000001E-2</v>
      </c>
      <c r="BH1275" s="53">
        <v>1.607368E-2</v>
      </c>
      <c r="BI1275" s="53">
        <v>-1.030113E-2</v>
      </c>
      <c r="BJ1275" s="53">
        <v>-4.8171819999999997E-2</v>
      </c>
      <c r="BK1275" s="53">
        <v>-4.5434059999999998E-2</v>
      </c>
      <c r="BL1275" s="53">
        <v>-2.8564139999999998E-2</v>
      </c>
      <c r="BM1275" s="53">
        <v>-1.6880180000000002E-2</v>
      </c>
      <c r="BN1275" s="53">
        <v>-1.7621339999999999E-2</v>
      </c>
      <c r="BO1275" s="53">
        <v>-1.231636E-2</v>
      </c>
      <c r="BP1275" s="53">
        <v>-7.3846900000000002E-3</v>
      </c>
      <c r="BQ1275" s="53">
        <v>3.421478E-2</v>
      </c>
      <c r="BR1275" s="53">
        <v>9.203567E-2</v>
      </c>
      <c r="BS1275" s="53">
        <v>0.12362518</v>
      </c>
      <c r="BT1275" s="53">
        <v>0.11111408</v>
      </c>
      <c r="BU1275" s="53">
        <v>9.3846440000000003E-2</v>
      </c>
      <c r="BV1275" s="53">
        <v>9.5683130000000005E-2</v>
      </c>
      <c r="BW1275" s="53">
        <v>8.9762930000000005E-2</v>
      </c>
      <c r="BX1275" s="53">
        <v>8.5987090000000002E-2</v>
      </c>
      <c r="BY1275" s="53">
        <v>0.10958467</v>
      </c>
      <c r="BZ1275" s="53">
        <v>0.15329765000000001</v>
      </c>
      <c r="CA1275" s="53">
        <v>0.15758225000000001</v>
      </c>
      <c r="CB1275" s="53">
        <v>3.0371390000000002E-2</v>
      </c>
      <c r="CC1275" s="53">
        <v>5.8673410000000002E-2</v>
      </c>
      <c r="CD1275" s="53">
        <v>4.8758000000000003E-2</v>
      </c>
      <c r="CE1275" s="53">
        <v>4.99724E-2</v>
      </c>
      <c r="CF1275" s="53">
        <v>3.2849730000000001E-2</v>
      </c>
      <c r="CG1275" s="53">
        <v>6.2649799999999999E-3</v>
      </c>
      <c r="CH1275" s="53">
        <v>-2.9153579999999998E-2</v>
      </c>
      <c r="CI1275" s="53">
        <v>-2.6376810000000001E-2</v>
      </c>
      <c r="CJ1275" s="53">
        <v>-9.8541600000000007E-3</v>
      </c>
      <c r="CK1275" s="53">
        <v>3.2272899999999998E-3</v>
      </c>
      <c r="CL1275" s="53">
        <v>1.2582100000000001E-3</v>
      </c>
      <c r="CM1275" s="53">
        <v>7.0146399999999999E-3</v>
      </c>
      <c r="CN1275" s="53">
        <v>1.4210800000000001E-2</v>
      </c>
      <c r="CO1275" s="53">
        <v>7.1351429999999993E-2</v>
      </c>
      <c r="CP1275" s="53">
        <v>0.17856793000000001</v>
      </c>
      <c r="CQ1275" s="53">
        <v>0.22676652</v>
      </c>
      <c r="CR1275" s="53">
        <v>0.21018492</v>
      </c>
      <c r="CS1275" s="53">
        <v>0.18388125</v>
      </c>
      <c r="CT1275" s="53">
        <v>0.18410488</v>
      </c>
      <c r="CU1275" s="53">
        <v>0.17195909000000001</v>
      </c>
      <c r="CV1275" s="53">
        <v>0.1736598</v>
      </c>
      <c r="CW1275" s="53">
        <v>0.19469636000000001</v>
      </c>
      <c r="CX1275" s="53">
        <v>0.22990858</v>
      </c>
      <c r="CY1275" s="53">
        <v>0.2214776</v>
      </c>
      <c r="CZ1275" s="53">
        <v>6.7066089999999995E-2</v>
      </c>
      <c r="DA1275" s="53">
        <v>8.4812520000000002E-2</v>
      </c>
      <c r="DB1275" s="53">
        <v>6.7826860000000003E-2</v>
      </c>
      <c r="DC1275" s="53">
        <v>7.0573380000000005E-2</v>
      </c>
      <c r="DD1275" s="53">
        <v>4.9625790000000003E-2</v>
      </c>
      <c r="DE1275" s="53">
        <v>2.2831089999999998E-2</v>
      </c>
      <c r="DF1275" s="53">
        <v>-1.013535E-2</v>
      </c>
      <c r="DG1275" s="53">
        <v>-7.3195600000000001E-3</v>
      </c>
      <c r="DH1275" s="53">
        <v>8.8558000000000005E-3</v>
      </c>
      <c r="DI1275" s="53">
        <v>2.3334770000000001E-2</v>
      </c>
      <c r="DJ1275" s="53">
        <v>2.0137760000000001E-2</v>
      </c>
      <c r="DK1275" s="53">
        <v>2.6345629999999998E-2</v>
      </c>
      <c r="DL1275" s="53">
        <v>3.5806310000000001E-2</v>
      </c>
      <c r="DM1275" s="53">
        <v>0.10848808</v>
      </c>
      <c r="DN1275" s="53">
        <v>0.26510007000000002</v>
      </c>
      <c r="DO1275" s="53">
        <v>0.32990786</v>
      </c>
      <c r="DP1275" s="53">
        <v>0.30925570000000002</v>
      </c>
      <c r="DQ1275" s="53">
        <v>0.27391597000000001</v>
      </c>
      <c r="DR1275" s="53">
        <v>0.27252653999999998</v>
      </c>
      <c r="DS1275" s="53">
        <v>0.25415528999999998</v>
      </c>
      <c r="DT1275" s="53">
        <v>0.26133244</v>
      </c>
      <c r="DU1275" s="53">
        <v>0.27980811</v>
      </c>
      <c r="DV1275" s="53">
        <v>0.30651939</v>
      </c>
      <c r="DW1275" s="53">
        <v>0.28537296000000001</v>
      </c>
      <c r="DX1275" s="53">
        <v>0.1037608</v>
      </c>
      <c r="DY1275" s="53">
        <v>0.12255325</v>
      </c>
      <c r="DZ1275" s="53">
        <v>9.5359260000000001E-2</v>
      </c>
      <c r="EA1275" s="53">
        <v>0.10031795</v>
      </c>
      <c r="EB1275" s="53">
        <v>7.384773E-2</v>
      </c>
      <c r="EC1275" s="53">
        <v>4.674992E-2</v>
      </c>
      <c r="ED1275" s="53">
        <v>1.7323959999999999E-2</v>
      </c>
      <c r="EE1275" s="53">
        <v>2.019607E-2</v>
      </c>
      <c r="EF1275" s="53">
        <v>3.5870020000000002E-2</v>
      </c>
      <c r="EG1275" s="53">
        <v>5.2366740000000002E-2</v>
      </c>
      <c r="EH1275" s="53">
        <v>4.7396809999999998E-2</v>
      </c>
      <c r="EI1275" s="53">
        <v>5.4256520000000003E-2</v>
      </c>
      <c r="EJ1275" s="53">
        <v>6.6986760000000006E-2</v>
      </c>
      <c r="EK1275" s="53">
        <v>0.16210749999999999</v>
      </c>
      <c r="EL1275" s="53">
        <v>0.39003905999999999</v>
      </c>
      <c r="EM1275" s="53">
        <v>0.47882756999999998</v>
      </c>
      <c r="EN1275" s="53">
        <v>0.45229845000000002</v>
      </c>
      <c r="EO1275" s="53">
        <v>0.40391197000000001</v>
      </c>
      <c r="EP1275" s="53">
        <v>0.40019356</v>
      </c>
      <c r="EQ1275" s="53">
        <v>0.37283345000000001</v>
      </c>
      <c r="ER1275" s="53">
        <v>0.38791799999999999</v>
      </c>
      <c r="ES1275" s="53">
        <v>0.40269572999999997</v>
      </c>
      <c r="ET1275" s="53">
        <v>0.41713351999999998</v>
      </c>
      <c r="EU1275" s="53">
        <v>0.37762780000000001</v>
      </c>
      <c r="EV1275" s="53">
        <v>0.15674213000000001</v>
      </c>
      <c r="EW1275" s="53">
        <v>70.414990000000003</v>
      </c>
      <c r="EX1275" s="53">
        <v>69.034610000000001</v>
      </c>
      <c r="EY1275" s="53">
        <v>67.987849999999995</v>
      </c>
      <c r="EZ1275" s="53">
        <v>67.016090000000005</v>
      </c>
      <c r="FA1275" s="53">
        <v>66.404979999999995</v>
      </c>
      <c r="FB1275" s="53">
        <v>65.259559999999993</v>
      </c>
      <c r="FC1275" s="53">
        <v>64.308440000000004</v>
      </c>
      <c r="FD1275" s="53">
        <v>65.695210000000003</v>
      </c>
      <c r="FE1275" s="53">
        <v>69.996960000000001</v>
      </c>
      <c r="FF1275" s="53">
        <v>74.851849999999999</v>
      </c>
      <c r="FG1275" s="53">
        <v>79.435040000000001</v>
      </c>
      <c r="FH1275" s="53">
        <v>83.022769999999994</v>
      </c>
      <c r="FI1275" s="53">
        <v>86.075590000000005</v>
      </c>
      <c r="FJ1275" s="53">
        <v>88.680329999999998</v>
      </c>
      <c r="FK1275" s="53">
        <v>91.073769999999996</v>
      </c>
      <c r="FL1275" s="53">
        <v>92.566180000000003</v>
      </c>
      <c r="FM1275" s="53">
        <v>93.341530000000006</v>
      </c>
      <c r="FN1275" s="53">
        <v>92.681240000000003</v>
      </c>
      <c r="FO1275" s="53">
        <v>90.317850000000007</v>
      </c>
      <c r="FP1275" s="53">
        <v>85.165450000000007</v>
      </c>
      <c r="FQ1275" s="53">
        <v>79.381600000000006</v>
      </c>
      <c r="FR1275" s="53">
        <v>75.32817</v>
      </c>
      <c r="FS1275" s="53">
        <v>72.894049999999993</v>
      </c>
      <c r="FT1275" s="53">
        <v>70.914389999999997</v>
      </c>
      <c r="FU1275" s="53">
        <v>183</v>
      </c>
      <c r="FV1275" s="53">
        <v>7983.4189999999999</v>
      </c>
      <c r="FW1275" s="53">
        <v>496.78789999999998</v>
      </c>
      <c r="FX1275" s="53">
        <v>1</v>
      </c>
    </row>
    <row r="1276" spans="1:180" x14ac:dyDescent="0.3">
      <c r="A1276" t="s">
        <v>174</v>
      </c>
      <c r="B1276" t="s">
        <v>221</v>
      </c>
      <c r="C1276" t="s">
        <v>0</v>
      </c>
      <c r="D1276" t="s">
        <v>227</v>
      </c>
      <c r="E1276" t="s">
        <v>188</v>
      </c>
      <c r="F1276" t="s">
        <v>235</v>
      </c>
      <c r="G1276" t="s">
        <v>243</v>
      </c>
      <c r="H1276" s="53">
        <v>23</v>
      </c>
      <c r="I1276" s="53">
        <v>0.60764205999999998</v>
      </c>
      <c r="J1276" s="53">
        <v>0.56690446000000005</v>
      </c>
      <c r="K1276" s="53">
        <v>0.57961748000000002</v>
      </c>
      <c r="L1276" s="53">
        <v>0.59516340999999995</v>
      </c>
      <c r="M1276" s="53">
        <v>0.58974506999999998</v>
      </c>
      <c r="N1276" s="53">
        <v>0.61250402999999998</v>
      </c>
      <c r="O1276" s="53">
        <v>0.61539007000000001</v>
      </c>
      <c r="P1276" s="53">
        <v>0.65016054999999995</v>
      </c>
      <c r="Q1276" s="53">
        <v>0.72321245999999995</v>
      </c>
      <c r="R1276" s="53">
        <v>0.82834017000000004</v>
      </c>
      <c r="S1276" s="53">
        <v>0.89032401999999999</v>
      </c>
      <c r="T1276" s="53">
        <v>0.96354865999999995</v>
      </c>
      <c r="U1276" s="53">
        <v>1.0451798000000001</v>
      </c>
      <c r="V1276" s="53">
        <v>1.1072291999999999</v>
      </c>
      <c r="W1276" s="53">
        <v>1.1520155000000001</v>
      </c>
      <c r="X1276" s="53">
        <v>1.1491051000000001</v>
      </c>
      <c r="Y1276" s="53">
        <v>1.1423562</v>
      </c>
      <c r="Z1276" s="53">
        <v>1.1521151000000001</v>
      </c>
      <c r="AA1276" s="53">
        <v>1.1416542000000001</v>
      </c>
      <c r="AB1276" s="53">
        <v>1.1128842000000001</v>
      </c>
      <c r="AC1276" s="53">
        <v>1.1013451000000001</v>
      </c>
      <c r="AD1276" s="53">
        <v>1.0573881999999999</v>
      </c>
      <c r="AE1276" s="53">
        <v>0.90194569000000002</v>
      </c>
      <c r="AF1276" s="53">
        <v>0.67991771999999995</v>
      </c>
      <c r="AG1276" s="53">
        <v>-7.1711399999999995E-2</v>
      </c>
      <c r="AH1276" s="53">
        <v>-0.11058316999999999</v>
      </c>
      <c r="AI1276" s="53">
        <v>-5.1537659999999999E-2</v>
      </c>
      <c r="AJ1276" s="53">
        <v>-1.8443770000000002E-2</v>
      </c>
      <c r="AK1276" s="53">
        <v>-4.8165840000000001E-2</v>
      </c>
      <c r="AL1276" s="53">
        <v>-5.55994E-2</v>
      </c>
      <c r="AM1276" s="53">
        <v>-8.1648319999999996E-2</v>
      </c>
      <c r="AN1276" s="53">
        <v>-0.11620598</v>
      </c>
      <c r="AO1276" s="53">
        <v>-0.12042149000000001</v>
      </c>
      <c r="AP1276" s="53">
        <v>-7.4184340000000001E-2</v>
      </c>
      <c r="AQ1276" s="53">
        <v>-6.3837119999999997E-2</v>
      </c>
      <c r="AR1276" s="53">
        <v>-6.1239410000000001E-2</v>
      </c>
      <c r="AS1276" s="53">
        <v>-7.4319969999999999E-2</v>
      </c>
      <c r="AT1276" s="53">
        <v>-8.396083E-2</v>
      </c>
      <c r="AU1276" s="53">
        <v>-7.6065690000000005E-2</v>
      </c>
      <c r="AV1276" s="53">
        <v>-7.096392E-2</v>
      </c>
      <c r="AW1276" s="53">
        <v>-7.7957399999999996E-2</v>
      </c>
      <c r="AX1276" s="53">
        <v>-6.4063140000000005E-2</v>
      </c>
      <c r="AY1276" s="53">
        <v>-5.8353759999999998E-2</v>
      </c>
      <c r="AZ1276" s="53">
        <v>-5.683001E-2</v>
      </c>
      <c r="BA1276" s="53">
        <v>-1.8238040000000001E-2</v>
      </c>
      <c r="BB1276" s="53">
        <v>1.3499219999999999E-2</v>
      </c>
      <c r="BC1276" s="53">
        <v>3.3459499999999999E-3</v>
      </c>
      <c r="BD1276" s="53">
        <v>-6.4917639999999999E-2</v>
      </c>
      <c r="BE1276" s="53">
        <v>-4.9390339999999998E-2</v>
      </c>
      <c r="BF1276" s="53">
        <v>-7.4323239999999999E-2</v>
      </c>
      <c r="BG1276" s="53">
        <v>-2.656217E-2</v>
      </c>
      <c r="BH1276" s="53">
        <v>4.4086799999999999E-3</v>
      </c>
      <c r="BI1276" s="53">
        <v>-2.2954789999999999E-2</v>
      </c>
      <c r="BJ1276" s="53">
        <v>-3.0215240000000001E-2</v>
      </c>
      <c r="BK1276" s="53">
        <v>-5.4200539999999998E-2</v>
      </c>
      <c r="BL1276" s="53">
        <v>-8.6020020000000003E-2</v>
      </c>
      <c r="BM1276" s="53">
        <v>-9.364422E-2</v>
      </c>
      <c r="BN1276" s="53">
        <v>-5.175474E-2</v>
      </c>
      <c r="BO1276" s="53">
        <v>-3.7317129999999997E-2</v>
      </c>
      <c r="BP1276" s="53">
        <v>-2.0235699999999999E-2</v>
      </c>
      <c r="BQ1276" s="53">
        <v>-3.0401000000000001E-4</v>
      </c>
      <c r="BR1276" s="53">
        <v>1.069997E-2</v>
      </c>
      <c r="BS1276" s="53">
        <v>2.823227E-2</v>
      </c>
      <c r="BT1276" s="53">
        <v>2.3726339999999999E-2</v>
      </c>
      <c r="BU1276" s="53">
        <v>1.2263909999999999E-2</v>
      </c>
      <c r="BV1276" s="53">
        <v>2.8446539999999999E-2</v>
      </c>
      <c r="BW1276" s="53">
        <v>4.3191420000000001E-2</v>
      </c>
      <c r="BX1276" s="53">
        <v>5.039449E-2</v>
      </c>
      <c r="BY1276" s="53">
        <v>9.0370309999999995E-2</v>
      </c>
      <c r="BZ1276" s="53">
        <v>0.12109514</v>
      </c>
      <c r="CA1276" s="53">
        <v>8.7479100000000004E-2</v>
      </c>
      <c r="CB1276" s="53">
        <v>-2.9611930000000002E-2</v>
      </c>
      <c r="CC1276" s="53">
        <v>-3.393082E-2</v>
      </c>
      <c r="CD1276" s="53">
        <v>-4.9209700000000002E-2</v>
      </c>
      <c r="CE1276" s="53">
        <v>-9.26423E-3</v>
      </c>
      <c r="CF1276" s="53">
        <v>2.0236219999999999E-2</v>
      </c>
      <c r="CG1276" s="53">
        <v>-5.4936899999999999E-3</v>
      </c>
      <c r="CH1276" s="53">
        <v>-1.263424E-2</v>
      </c>
      <c r="CI1276" s="53">
        <v>-3.5190300000000001E-2</v>
      </c>
      <c r="CJ1276" s="53">
        <v>-6.5113320000000002E-2</v>
      </c>
      <c r="CK1276" s="53">
        <v>-7.5098360000000003E-2</v>
      </c>
      <c r="CL1276" s="53">
        <v>-3.6220080000000002E-2</v>
      </c>
      <c r="CM1276" s="53">
        <v>-1.8949460000000001E-2</v>
      </c>
      <c r="CN1276" s="53">
        <v>8.1633499999999998E-3</v>
      </c>
      <c r="CO1276" s="53">
        <v>5.0959209999999998E-2</v>
      </c>
      <c r="CP1276" s="53">
        <v>7.6261770000000006E-2</v>
      </c>
      <c r="CQ1276" s="53">
        <v>0.10046874</v>
      </c>
      <c r="CR1276" s="53">
        <v>8.9308540000000006E-2</v>
      </c>
      <c r="CS1276" s="53">
        <v>7.4750899999999995E-2</v>
      </c>
      <c r="CT1276" s="53">
        <v>9.2518439999999993E-2</v>
      </c>
      <c r="CU1276" s="53">
        <v>0.11352131</v>
      </c>
      <c r="CV1276" s="53">
        <v>0.12465786</v>
      </c>
      <c r="CW1276" s="53">
        <v>0.16559213</v>
      </c>
      <c r="CX1276" s="53">
        <v>0.19561576</v>
      </c>
      <c r="CY1276" s="53">
        <v>0.14574946</v>
      </c>
      <c r="CZ1276" s="53">
        <v>-5.1593000000000003E-3</v>
      </c>
      <c r="DA1276" s="53">
        <v>-1.84713E-2</v>
      </c>
      <c r="DB1276" s="53">
        <v>-2.4096179999999998E-2</v>
      </c>
      <c r="DC1276" s="53">
        <v>8.0337199999999994E-3</v>
      </c>
      <c r="DD1276" s="53">
        <v>3.6063770000000002E-2</v>
      </c>
      <c r="DE1276" s="53">
        <v>1.19674E-2</v>
      </c>
      <c r="DF1276" s="53">
        <v>4.9467499999999998E-3</v>
      </c>
      <c r="DG1276" s="53">
        <v>-1.6180050000000001E-2</v>
      </c>
      <c r="DH1276" s="53">
        <v>-4.4206620000000002E-2</v>
      </c>
      <c r="DI1276" s="53">
        <v>-5.655251E-2</v>
      </c>
      <c r="DJ1276" s="53">
        <v>-2.0685410000000001E-2</v>
      </c>
      <c r="DK1276" s="53">
        <v>-5.8179E-4</v>
      </c>
      <c r="DL1276" s="53">
        <v>3.6562409999999997E-2</v>
      </c>
      <c r="DM1276" s="53">
        <v>0.10222244</v>
      </c>
      <c r="DN1276" s="53">
        <v>0.14182354</v>
      </c>
      <c r="DO1276" s="53">
        <v>0.17270518000000001</v>
      </c>
      <c r="DP1276" s="53">
        <v>0.15489074</v>
      </c>
      <c r="DQ1276" s="53">
        <v>0.13723789</v>
      </c>
      <c r="DR1276" s="53">
        <v>0.15659037000000001</v>
      </c>
      <c r="DS1276" s="53">
        <v>0.18385120999999999</v>
      </c>
      <c r="DT1276" s="53">
        <v>0.19892119999999999</v>
      </c>
      <c r="DU1276" s="53">
        <v>0.24081390999999999</v>
      </c>
      <c r="DV1276" s="53">
        <v>0.27013638000000001</v>
      </c>
      <c r="DW1276" s="53">
        <v>0.2040198</v>
      </c>
      <c r="DX1276" s="53">
        <v>1.9293339999999999E-2</v>
      </c>
      <c r="DY1276" s="53">
        <v>3.8497800000000001E-3</v>
      </c>
      <c r="DZ1276" s="53">
        <v>1.2163780000000001E-2</v>
      </c>
      <c r="EA1276" s="53">
        <v>3.3009209999999997E-2</v>
      </c>
      <c r="EB1276" s="53">
        <v>5.891623E-2</v>
      </c>
      <c r="EC1276" s="53">
        <v>3.717844E-2</v>
      </c>
      <c r="ED1276" s="53">
        <v>3.0330929999999999E-2</v>
      </c>
      <c r="EE1276" s="53">
        <v>1.126772E-2</v>
      </c>
      <c r="EF1276" s="53">
        <v>-1.4020650000000001E-2</v>
      </c>
      <c r="EG1276" s="53">
        <v>-2.977525E-2</v>
      </c>
      <c r="EH1276" s="53">
        <v>1.7441799999999999E-3</v>
      </c>
      <c r="EI1276" s="53">
        <v>2.5938200000000002E-2</v>
      </c>
      <c r="EJ1276" s="53">
        <v>7.7566120000000002E-2</v>
      </c>
      <c r="EK1276" s="53">
        <v>0.17623839999999999</v>
      </c>
      <c r="EL1276" s="53">
        <v>0.23648438999999999</v>
      </c>
      <c r="EM1276" s="53">
        <v>0.27700325999999997</v>
      </c>
      <c r="EN1276" s="53">
        <v>0.24958105</v>
      </c>
      <c r="EO1276" s="53">
        <v>0.22745919000000001</v>
      </c>
      <c r="EP1276" s="53">
        <v>0.24910012000000001</v>
      </c>
      <c r="EQ1276" s="53">
        <v>0.28539641999999998</v>
      </c>
      <c r="ER1276" s="53">
        <v>0.30614564</v>
      </c>
      <c r="ES1276" s="53">
        <v>0.34942244</v>
      </c>
      <c r="ET1276" s="53">
        <v>0.37773222000000001</v>
      </c>
      <c r="EU1276" s="53">
        <v>0.28815297000000001</v>
      </c>
      <c r="EV1276" s="53">
        <v>5.4599059999999998E-2</v>
      </c>
      <c r="EW1276" s="53">
        <v>70.52628</v>
      </c>
      <c r="EX1276" s="53">
        <v>68.884990000000002</v>
      </c>
      <c r="EY1276" s="53">
        <v>67.693340000000006</v>
      </c>
      <c r="EZ1276" s="53">
        <v>66.514960000000002</v>
      </c>
      <c r="FA1276" s="53">
        <v>65.361429999999999</v>
      </c>
      <c r="FB1276" s="53">
        <v>64.435730000000007</v>
      </c>
      <c r="FC1276" s="53">
        <v>64.489459999999994</v>
      </c>
      <c r="FD1276" s="53">
        <v>67.791439999999994</v>
      </c>
      <c r="FE1276" s="53">
        <v>72.958759999999998</v>
      </c>
      <c r="FF1276" s="53">
        <v>77.299769999999995</v>
      </c>
      <c r="FG1276" s="53">
        <v>80.870159999999998</v>
      </c>
      <c r="FH1276" s="53">
        <v>84.327219999999997</v>
      </c>
      <c r="FI1276" s="53">
        <v>87.33775</v>
      </c>
      <c r="FJ1276" s="53">
        <v>90.208820000000003</v>
      </c>
      <c r="FK1276" s="53">
        <v>92.525760000000005</v>
      </c>
      <c r="FL1276" s="53">
        <v>94.376270000000005</v>
      </c>
      <c r="FM1276" s="53">
        <v>95.272059999999996</v>
      </c>
      <c r="FN1276" s="53">
        <v>95.15652</v>
      </c>
      <c r="FO1276" s="53">
        <v>93.425449999999998</v>
      </c>
      <c r="FP1276" s="53">
        <v>89.475539999999995</v>
      </c>
      <c r="FQ1276" s="53">
        <v>83.391620000000003</v>
      </c>
      <c r="FR1276" s="53">
        <v>78.248630000000006</v>
      </c>
      <c r="FS1276" s="53">
        <v>74.975409999999997</v>
      </c>
      <c r="FT1276" s="53">
        <v>72.77413</v>
      </c>
      <c r="FU1276" s="53">
        <v>183</v>
      </c>
      <c r="FV1276" s="53">
        <v>7713.8710000000001</v>
      </c>
      <c r="FW1276" s="53">
        <v>153.8603</v>
      </c>
      <c r="FX1276" s="53">
        <v>1</v>
      </c>
    </row>
    <row r="1277" spans="1:180" x14ac:dyDescent="0.3">
      <c r="A1277" t="s">
        <v>174</v>
      </c>
      <c r="B1277" t="s">
        <v>221</v>
      </c>
      <c r="C1277" t="s">
        <v>0</v>
      </c>
      <c r="D1277" t="s">
        <v>227</v>
      </c>
      <c r="E1277" t="s">
        <v>190</v>
      </c>
      <c r="F1277" t="s">
        <v>235</v>
      </c>
      <c r="G1277" t="s">
        <v>243</v>
      </c>
      <c r="H1277" s="53">
        <v>23</v>
      </c>
      <c r="I1277" s="53">
        <v>0.60738977000000005</v>
      </c>
      <c r="J1277" s="53">
        <v>0.58803961999999999</v>
      </c>
      <c r="K1277" s="53">
        <v>0.62102805999999999</v>
      </c>
      <c r="L1277" s="53">
        <v>0.57422536000000002</v>
      </c>
      <c r="M1277" s="53">
        <v>0.57696879999999995</v>
      </c>
      <c r="N1277" s="53">
        <v>0.60381715999999996</v>
      </c>
      <c r="O1277" s="53">
        <v>0.66521704000000004</v>
      </c>
      <c r="P1277" s="53">
        <v>0.69738392000000005</v>
      </c>
      <c r="Q1277" s="53">
        <v>0.76821771000000005</v>
      </c>
      <c r="R1277" s="53">
        <v>0.83465160000000005</v>
      </c>
      <c r="S1277" s="53">
        <v>0.85876549000000002</v>
      </c>
      <c r="T1277" s="53">
        <v>0.91059484000000002</v>
      </c>
      <c r="U1277" s="53">
        <v>0.99355791000000004</v>
      </c>
      <c r="V1277" s="53">
        <v>1.0788667000000001</v>
      </c>
      <c r="W1277" s="53">
        <v>1.1224885</v>
      </c>
      <c r="X1277" s="53">
        <v>1.1318887</v>
      </c>
      <c r="Y1277" s="53">
        <v>1.1381306</v>
      </c>
      <c r="Z1277" s="53">
        <v>1.1137182000000001</v>
      </c>
      <c r="AA1277" s="53">
        <v>1.1069001000000001</v>
      </c>
      <c r="AB1277" s="53">
        <v>1.0999319999999999</v>
      </c>
      <c r="AC1277" s="53">
        <v>1.0301655999999999</v>
      </c>
      <c r="AD1277" s="53">
        <v>0.94815775000000002</v>
      </c>
      <c r="AE1277" s="53">
        <v>0.84461796</v>
      </c>
      <c r="AF1277" s="53">
        <v>0.69547676000000003</v>
      </c>
      <c r="AG1277" s="53">
        <v>-6.2215550000000001E-2</v>
      </c>
      <c r="AH1277" s="53">
        <v>-5.7954249999999999E-2</v>
      </c>
      <c r="AI1277" s="53">
        <v>-5.1324130000000003E-2</v>
      </c>
      <c r="AJ1277" s="53">
        <v>-5.3779380000000002E-2</v>
      </c>
      <c r="AK1277" s="53">
        <v>-6.3050750000000003E-2</v>
      </c>
      <c r="AL1277" s="53">
        <v>-7.3739170000000007E-2</v>
      </c>
      <c r="AM1277" s="53">
        <v>-5.6216549999999997E-2</v>
      </c>
      <c r="AN1277" s="53">
        <v>-4.846015E-2</v>
      </c>
      <c r="AO1277" s="53">
        <v>-4.430692E-2</v>
      </c>
      <c r="AP1277" s="53">
        <v>-2.244459E-2</v>
      </c>
      <c r="AQ1277" s="53">
        <v>-4.8212600000000001E-2</v>
      </c>
      <c r="AR1277" s="53">
        <v>-4.6919490000000001E-2</v>
      </c>
      <c r="AS1277" s="53">
        <v>-3.5209160000000003E-2</v>
      </c>
      <c r="AT1277" s="53">
        <v>-4.4324040000000002E-2</v>
      </c>
      <c r="AU1277" s="53">
        <v>-3.1094690000000001E-2</v>
      </c>
      <c r="AV1277" s="53">
        <v>-5.0335199999999997E-2</v>
      </c>
      <c r="AW1277" s="53">
        <v>-2.8551E-2</v>
      </c>
      <c r="AX1277" s="53">
        <v>-5.406329E-2</v>
      </c>
      <c r="AY1277" s="53">
        <v>-3.2867250000000001E-2</v>
      </c>
      <c r="AZ1277" s="53">
        <v>-3.3346500000000001E-2</v>
      </c>
      <c r="BA1277" s="53">
        <v>-4.7821549999999997E-2</v>
      </c>
      <c r="BB1277" s="53">
        <v>-2.7904979999999999E-2</v>
      </c>
      <c r="BC1277" s="53">
        <v>4.6129700000000001E-3</v>
      </c>
      <c r="BD1277" s="53">
        <v>-1.6035710000000002E-2</v>
      </c>
      <c r="BE1277" s="53">
        <v>-3.5806949999999997E-2</v>
      </c>
      <c r="BF1277" s="53">
        <v>-3.1927770000000001E-2</v>
      </c>
      <c r="BG1277" s="53">
        <v>3.0876999999999999E-4</v>
      </c>
      <c r="BH1277" s="53">
        <v>-2.48092E-2</v>
      </c>
      <c r="BI1277" s="53">
        <v>-3.7927509999999998E-2</v>
      </c>
      <c r="BJ1277" s="53">
        <v>-4.9173889999999998E-2</v>
      </c>
      <c r="BK1277" s="53">
        <v>-2.9274769999999999E-2</v>
      </c>
      <c r="BL1277" s="53">
        <v>-2.1535209999999999E-2</v>
      </c>
      <c r="BM1277" s="53">
        <v>-1.5162459999999999E-2</v>
      </c>
      <c r="BN1277" s="53">
        <v>2.4656600000000002E-3</v>
      </c>
      <c r="BO1277" s="53">
        <v>-2.3170639999999999E-2</v>
      </c>
      <c r="BP1277" s="53">
        <v>-1.7026369999999999E-2</v>
      </c>
      <c r="BQ1277" s="53">
        <v>1.511769E-2</v>
      </c>
      <c r="BR1277" s="53">
        <v>4.2358819999999998E-2</v>
      </c>
      <c r="BS1277" s="53">
        <v>6.2141540000000002E-2</v>
      </c>
      <c r="BT1277" s="53">
        <v>5.3758640000000003E-2</v>
      </c>
      <c r="BU1277" s="53">
        <v>6.7560499999999996E-2</v>
      </c>
      <c r="BV1277" s="53">
        <v>5.4228659999999998E-2</v>
      </c>
      <c r="BW1277" s="53">
        <v>8.1098370000000003E-2</v>
      </c>
      <c r="BX1277" s="53">
        <v>9.2916180000000001E-2</v>
      </c>
      <c r="BY1277" s="53">
        <v>7.6459150000000003E-2</v>
      </c>
      <c r="BZ1277" s="53">
        <v>7.6147919999999994E-2</v>
      </c>
      <c r="CA1277" s="53">
        <v>7.7339710000000006E-2</v>
      </c>
      <c r="CB1277" s="53">
        <v>1.6805069999999998E-2</v>
      </c>
      <c r="CC1277" s="53">
        <v>-1.751643E-2</v>
      </c>
      <c r="CD1277" s="53">
        <v>-1.390191E-2</v>
      </c>
      <c r="CE1277" s="53">
        <v>3.6069539999999997E-2</v>
      </c>
      <c r="CF1277" s="53">
        <v>-4.7445600000000001E-3</v>
      </c>
      <c r="CG1277" s="53">
        <v>-2.0527210000000001E-2</v>
      </c>
      <c r="CH1277" s="53">
        <v>-3.2160050000000003E-2</v>
      </c>
      <c r="CI1277" s="53">
        <v>-1.061496E-2</v>
      </c>
      <c r="CJ1277" s="53">
        <v>-2.8870800000000002E-3</v>
      </c>
      <c r="CK1277" s="53">
        <v>5.0229100000000002E-3</v>
      </c>
      <c r="CL1277" s="53">
        <v>1.9718429999999999E-2</v>
      </c>
      <c r="CM1277" s="53">
        <v>-5.8266400000000001E-3</v>
      </c>
      <c r="CN1277" s="53">
        <v>3.6775100000000002E-3</v>
      </c>
      <c r="CO1277" s="53">
        <v>4.9973919999999998E-2</v>
      </c>
      <c r="CP1277" s="53">
        <v>0.1023951</v>
      </c>
      <c r="CQ1277" s="53">
        <v>0.12671668</v>
      </c>
      <c r="CR1277" s="53">
        <v>0.12585372</v>
      </c>
      <c r="CS1277" s="53">
        <v>0.13412700999999999</v>
      </c>
      <c r="CT1277" s="53">
        <v>0.12923134</v>
      </c>
      <c r="CU1277" s="53">
        <v>0.16003062000000001</v>
      </c>
      <c r="CV1277" s="53">
        <v>0.18036531</v>
      </c>
      <c r="CW1277" s="53">
        <v>0.16253561999999999</v>
      </c>
      <c r="CX1277" s="53">
        <v>0.14821465</v>
      </c>
      <c r="CY1277" s="53">
        <v>0.12771003</v>
      </c>
      <c r="CZ1277" s="53">
        <v>3.9550500000000002E-2</v>
      </c>
      <c r="DA1277" s="53">
        <v>7.7408999999999996E-4</v>
      </c>
      <c r="DB1277" s="53">
        <v>4.1239400000000004E-3</v>
      </c>
      <c r="DC1277" s="53">
        <v>7.1830329999999998E-2</v>
      </c>
      <c r="DD1277" s="53">
        <v>1.532009E-2</v>
      </c>
      <c r="DE1277" s="53">
        <v>-3.1269100000000001E-3</v>
      </c>
      <c r="DF1277" s="53">
        <v>-1.514622E-2</v>
      </c>
      <c r="DG1277" s="53">
        <v>8.0448399999999993E-3</v>
      </c>
      <c r="DH1277" s="53">
        <v>1.5761049999999999E-2</v>
      </c>
      <c r="DI1277" s="53">
        <v>2.520828E-2</v>
      </c>
      <c r="DJ1277" s="53">
        <v>3.6971190000000001E-2</v>
      </c>
      <c r="DK1277" s="53">
        <v>1.1517360000000001E-2</v>
      </c>
      <c r="DL1277" s="53">
        <v>2.4381400000000001E-2</v>
      </c>
      <c r="DM1277" s="53">
        <v>8.4830139999999998E-2</v>
      </c>
      <c r="DN1277" s="53">
        <v>0.16243137999999999</v>
      </c>
      <c r="DO1277" s="53">
        <v>0.19129183</v>
      </c>
      <c r="DP1277" s="53">
        <v>0.19794881</v>
      </c>
      <c r="DQ1277" s="53">
        <v>0.20069354</v>
      </c>
      <c r="DR1277" s="53">
        <v>0.20423404000000001</v>
      </c>
      <c r="DS1277" s="53">
        <v>0.23896286999999999</v>
      </c>
      <c r="DT1277" s="53">
        <v>0.26781453</v>
      </c>
      <c r="DU1277" s="53">
        <v>0.24861206</v>
      </c>
      <c r="DV1277" s="53">
        <v>0.22028137</v>
      </c>
      <c r="DW1277" s="53">
        <v>0.17808035</v>
      </c>
      <c r="DX1277" s="53">
        <v>6.2295940000000001E-2</v>
      </c>
      <c r="DY1277" s="53">
        <v>2.7182689999999999E-2</v>
      </c>
      <c r="DZ1277" s="53">
        <v>3.0150420000000001E-2</v>
      </c>
      <c r="EA1277" s="53">
        <v>0.12346324</v>
      </c>
      <c r="EB1277" s="53">
        <v>4.4290250000000003E-2</v>
      </c>
      <c r="EC1277" s="53">
        <v>2.199634E-2</v>
      </c>
      <c r="ED1277" s="53">
        <v>9.41905E-3</v>
      </c>
      <c r="EE1277" s="53">
        <v>3.4986629999999998E-2</v>
      </c>
      <c r="EF1277" s="53">
        <v>4.2685979999999998E-2</v>
      </c>
      <c r="EG1277" s="53">
        <v>5.4352749999999998E-2</v>
      </c>
      <c r="EH1277" s="53">
        <v>6.1881430000000001E-2</v>
      </c>
      <c r="EI1277" s="53">
        <v>3.6559349999999997E-2</v>
      </c>
      <c r="EJ1277" s="53">
        <v>5.4274530000000001E-2</v>
      </c>
      <c r="EK1277" s="53">
        <v>0.13515699</v>
      </c>
      <c r="EL1277" s="53">
        <v>0.24911415000000001</v>
      </c>
      <c r="EM1277" s="53">
        <v>0.28452793999999998</v>
      </c>
      <c r="EN1277" s="53">
        <v>0.30204267000000001</v>
      </c>
      <c r="EO1277" s="53">
        <v>0.29680510999999998</v>
      </c>
      <c r="EP1277" s="53">
        <v>0.31252606999999999</v>
      </c>
      <c r="EQ1277" s="53">
        <v>0.35292856</v>
      </c>
      <c r="ER1277" s="53">
        <v>0.39407716999999998</v>
      </c>
      <c r="ES1277" s="53">
        <v>0.37289278999999997</v>
      </c>
      <c r="ET1277" s="53">
        <v>0.32433426999999998</v>
      </c>
      <c r="EU1277" s="53">
        <v>0.25080718000000002</v>
      </c>
      <c r="EV1277" s="53">
        <v>9.5136719999999994E-2</v>
      </c>
      <c r="EW1277" s="53">
        <v>65.556979999999996</v>
      </c>
      <c r="EX1277" s="53">
        <v>64.108379999999997</v>
      </c>
      <c r="EY1277" s="53">
        <v>63.106299999999997</v>
      </c>
      <c r="EZ1277" s="53">
        <v>62.073250000000002</v>
      </c>
      <c r="FA1277" s="53">
        <v>60.965000000000003</v>
      </c>
      <c r="FB1277" s="53">
        <v>60.275700000000001</v>
      </c>
      <c r="FC1277" s="53">
        <v>59.693080000000002</v>
      </c>
      <c r="FD1277" s="53">
        <v>61.072339999999997</v>
      </c>
      <c r="FE1277" s="53">
        <v>65.962010000000006</v>
      </c>
      <c r="FF1277" s="53">
        <v>72.096410000000006</v>
      </c>
      <c r="FG1277" s="53">
        <v>76.74915</v>
      </c>
      <c r="FH1277" s="53">
        <v>80.249799999999993</v>
      </c>
      <c r="FI1277" s="53">
        <v>83.124899999999997</v>
      </c>
      <c r="FJ1277" s="53">
        <v>85.558679999999995</v>
      </c>
      <c r="FK1277" s="53">
        <v>87.584569999999999</v>
      </c>
      <c r="FL1277" s="53">
        <v>88.95147</v>
      </c>
      <c r="FM1277" s="53">
        <v>89.321749999999994</v>
      </c>
      <c r="FN1277" s="53">
        <v>88.075980000000001</v>
      </c>
      <c r="FO1277" s="53">
        <v>84.343350000000001</v>
      </c>
      <c r="FP1277" s="53">
        <v>78.421809999999994</v>
      </c>
      <c r="FQ1277" s="53">
        <v>73.628810000000001</v>
      </c>
      <c r="FR1277" s="53">
        <v>70.34205</v>
      </c>
      <c r="FS1277" s="53">
        <v>67.880170000000007</v>
      </c>
      <c r="FT1277" s="53">
        <v>66.211299999999994</v>
      </c>
      <c r="FU1277" s="53">
        <v>183</v>
      </c>
      <c r="FV1277" s="53">
        <v>7123.8980000000001</v>
      </c>
      <c r="FW1277" s="53">
        <v>301.86470000000003</v>
      </c>
      <c r="FX1277" s="53">
        <v>1</v>
      </c>
    </row>
    <row r="1278" spans="1:180" x14ac:dyDescent="0.3">
      <c r="A1278" t="s">
        <v>174</v>
      </c>
      <c r="B1278" t="s">
        <v>221</v>
      </c>
      <c r="C1278" t="s">
        <v>0</v>
      </c>
      <c r="D1278" t="s">
        <v>248</v>
      </c>
      <c r="E1278" t="s">
        <v>187</v>
      </c>
      <c r="F1278" t="s">
        <v>235</v>
      </c>
      <c r="G1278" t="s">
        <v>243</v>
      </c>
      <c r="H1278" s="53">
        <v>23</v>
      </c>
      <c r="I1278" s="53">
        <v>0.69544479999999997</v>
      </c>
      <c r="J1278" s="53">
        <v>0.65145016</v>
      </c>
      <c r="K1278" s="53">
        <v>0.64684348999999997</v>
      </c>
      <c r="L1278" s="53">
        <v>0.62218426999999998</v>
      </c>
      <c r="M1278" s="53">
        <v>0.60805997000000001</v>
      </c>
      <c r="N1278" s="53">
        <v>0.62710120999999996</v>
      </c>
      <c r="O1278" s="53">
        <v>0.63640839000000005</v>
      </c>
      <c r="P1278" s="53">
        <v>0.68675010000000003</v>
      </c>
      <c r="Q1278" s="53">
        <v>0.76198379000000005</v>
      </c>
      <c r="R1278" s="53">
        <v>0.83317200999999996</v>
      </c>
      <c r="S1278" s="53">
        <v>0.87753786</v>
      </c>
      <c r="T1278" s="53">
        <v>0.90710573999999999</v>
      </c>
      <c r="U1278" s="53">
        <v>0.99329341000000004</v>
      </c>
      <c r="V1278" s="53">
        <v>1.0855360999999999</v>
      </c>
      <c r="W1278" s="53">
        <v>1.1262411999999999</v>
      </c>
      <c r="X1278" s="53">
        <v>1.1158079999999999</v>
      </c>
      <c r="Y1278" s="53">
        <v>1.1182059</v>
      </c>
      <c r="Z1278" s="53">
        <v>1.1115302</v>
      </c>
      <c r="AA1278" s="53">
        <v>1.1106654</v>
      </c>
      <c r="AB1278" s="53">
        <v>1.0913629</v>
      </c>
      <c r="AC1278" s="53">
        <v>1.0886726</v>
      </c>
      <c r="AD1278" s="53">
        <v>1.0547732999999999</v>
      </c>
      <c r="AE1278" s="53">
        <v>0.93045188999999995</v>
      </c>
      <c r="AF1278" s="53">
        <v>0.73782274999999997</v>
      </c>
      <c r="AG1278" s="53">
        <v>2.058109E-2</v>
      </c>
      <c r="AH1278" s="53">
        <v>1.224219E-2</v>
      </c>
      <c r="AI1278" s="53">
        <v>1.9404749999999998E-2</v>
      </c>
      <c r="AJ1278" s="53">
        <v>2.2030979999999999E-2</v>
      </c>
      <c r="AK1278" s="53">
        <v>-8.1771499999999993E-3</v>
      </c>
      <c r="AL1278" s="53">
        <v>-2.6232999999999999E-3</v>
      </c>
      <c r="AM1278" s="53">
        <v>-1.9498870000000001E-2</v>
      </c>
      <c r="AN1278" s="53">
        <v>-2.012804E-2</v>
      </c>
      <c r="AO1278" s="53">
        <v>-3.0717789999999998E-2</v>
      </c>
      <c r="AP1278" s="53">
        <v>-3.2052549999999999E-2</v>
      </c>
      <c r="AQ1278" s="53">
        <v>-2.4128239999999999E-2</v>
      </c>
      <c r="AR1278" s="53">
        <v>-2.7865239999999999E-2</v>
      </c>
      <c r="AS1278" s="53">
        <v>-8.1393999999999998E-3</v>
      </c>
      <c r="AT1278" s="53">
        <v>-1.952812E-2</v>
      </c>
      <c r="AU1278" s="53">
        <v>-5.9249200000000002E-3</v>
      </c>
      <c r="AV1278" s="53">
        <v>-3.970481E-2</v>
      </c>
      <c r="AW1278" s="53">
        <v>-3.624927E-2</v>
      </c>
      <c r="AX1278" s="53">
        <v>-4.5984360000000002E-2</v>
      </c>
      <c r="AY1278" s="53">
        <v>-1.286847E-2</v>
      </c>
      <c r="AZ1278" s="53">
        <v>-1.95905E-2</v>
      </c>
      <c r="BA1278" s="53">
        <v>1.2365259999999999E-2</v>
      </c>
      <c r="BB1278" s="53">
        <v>4.5539429999999999E-2</v>
      </c>
      <c r="BC1278" s="53">
        <v>5.8796760000000003E-2</v>
      </c>
      <c r="BD1278" s="53">
        <v>1.064201E-2</v>
      </c>
      <c r="BE1278" s="53">
        <v>4.7128099999999999E-2</v>
      </c>
      <c r="BF1278" s="53">
        <v>3.5110099999999998E-2</v>
      </c>
      <c r="BG1278" s="53">
        <v>4.8338550000000001E-2</v>
      </c>
      <c r="BH1278" s="53">
        <v>4.5928129999999998E-2</v>
      </c>
      <c r="BI1278" s="53">
        <v>1.8916220000000001E-2</v>
      </c>
      <c r="BJ1278" s="53">
        <v>2.5546240000000001E-2</v>
      </c>
      <c r="BK1278" s="53">
        <v>8.5398599999999998E-3</v>
      </c>
      <c r="BL1278" s="53">
        <v>3.56683E-3</v>
      </c>
      <c r="BM1278" s="53">
        <v>-1.62631E-3</v>
      </c>
      <c r="BN1278" s="53">
        <v>1.44699E-3</v>
      </c>
      <c r="BO1278" s="53">
        <v>5.6044299999999997E-3</v>
      </c>
      <c r="BP1278" s="53">
        <v>-3.9983999999999999E-4</v>
      </c>
      <c r="BQ1278" s="53">
        <v>3.8828599999999998E-2</v>
      </c>
      <c r="BR1278" s="53">
        <v>7.0476070000000002E-2</v>
      </c>
      <c r="BS1278" s="53">
        <v>8.5536329999999994E-2</v>
      </c>
      <c r="BT1278" s="53">
        <v>5.6086509999999999E-2</v>
      </c>
      <c r="BU1278" s="53">
        <v>5.5520689999999998E-2</v>
      </c>
      <c r="BV1278" s="53">
        <v>5.1450929999999999E-2</v>
      </c>
      <c r="BW1278" s="53">
        <v>7.8904580000000002E-2</v>
      </c>
      <c r="BX1278" s="53">
        <v>8.3079200000000006E-2</v>
      </c>
      <c r="BY1278" s="53">
        <v>0.12374138</v>
      </c>
      <c r="BZ1278" s="53">
        <v>0.15579721999999999</v>
      </c>
      <c r="CA1278" s="53">
        <v>0.14502288999999999</v>
      </c>
      <c r="CB1278" s="53">
        <v>5.02791E-2</v>
      </c>
      <c r="CC1278" s="53">
        <v>6.5514509999999998E-2</v>
      </c>
      <c r="CD1278" s="53">
        <v>5.094833E-2</v>
      </c>
      <c r="CE1278" s="53">
        <v>6.837799E-2</v>
      </c>
      <c r="CF1278" s="53">
        <v>6.2479220000000002E-2</v>
      </c>
      <c r="CG1278" s="53">
        <v>3.7681010000000001E-2</v>
      </c>
      <c r="CH1278" s="53">
        <v>4.5056359999999997E-2</v>
      </c>
      <c r="CI1278" s="53">
        <v>2.7959399999999999E-2</v>
      </c>
      <c r="CJ1278" s="53">
        <v>1.9977829999999999E-2</v>
      </c>
      <c r="CK1278" s="53">
        <v>1.852235E-2</v>
      </c>
      <c r="CL1278" s="53">
        <v>2.4648659999999999E-2</v>
      </c>
      <c r="CM1278" s="53">
        <v>2.619718E-2</v>
      </c>
      <c r="CN1278" s="53">
        <v>1.8622610000000001E-2</v>
      </c>
      <c r="CO1278" s="53">
        <v>7.1358469999999993E-2</v>
      </c>
      <c r="CP1278" s="53">
        <v>0.13281270000000001</v>
      </c>
      <c r="CQ1278" s="53">
        <v>0.14888213</v>
      </c>
      <c r="CR1278" s="53">
        <v>0.12243128</v>
      </c>
      <c r="CS1278" s="53">
        <v>0.11908025</v>
      </c>
      <c r="CT1278" s="53">
        <v>0.11893433</v>
      </c>
      <c r="CU1278" s="53">
        <v>0.14246632000000001</v>
      </c>
      <c r="CV1278" s="53">
        <v>0.15418791000000001</v>
      </c>
      <c r="CW1278" s="53">
        <v>0.20088014000000001</v>
      </c>
      <c r="CX1278" s="53">
        <v>0.23216154</v>
      </c>
      <c r="CY1278" s="53">
        <v>0.20474282999999999</v>
      </c>
      <c r="CZ1278" s="53">
        <v>7.7731599999999998E-2</v>
      </c>
      <c r="DA1278" s="53">
        <v>8.39009E-2</v>
      </c>
      <c r="DB1278" s="53">
        <v>6.6786600000000002E-2</v>
      </c>
      <c r="DC1278" s="53">
        <v>8.8417430000000005E-2</v>
      </c>
      <c r="DD1278" s="53">
        <v>7.9030320000000001E-2</v>
      </c>
      <c r="DE1278" s="53">
        <v>5.6445799999999997E-2</v>
      </c>
      <c r="DF1278" s="53">
        <v>6.4566499999999999E-2</v>
      </c>
      <c r="DG1278" s="53">
        <v>4.7378940000000001E-2</v>
      </c>
      <c r="DH1278" s="53">
        <v>3.6388829999999997E-2</v>
      </c>
      <c r="DI1278" s="53">
        <v>3.8670999999999997E-2</v>
      </c>
      <c r="DJ1278" s="53">
        <v>4.785035E-2</v>
      </c>
      <c r="DK1278" s="53">
        <v>4.6789959999999998E-2</v>
      </c>
      <c r="DL1278" s="53">
        <v>3.7645070000000003E-2</v>
      </c>
      <c r="DM1278" s="53">
        <v>0.10388836</v>
      </c>
      <c r="DN1278" s="53">
        <v>0.19514931999999999</v>
      </c>
      <c r="DO1278" s="53">
        <v>0.21222791999999999</v>
      </c>
      <c r="DP1278" s="53">
        <v>0.18877604000000001</v>
      </c>
      <c r="DQ1278" s="53">
        <v>0.18263983</v>
      </c>
      <c r="DR1278" s="53">
        <v>0.18641774</v>
      </c>
      <c r="DS1278" s="53">
        <v>0.20602807000000001</v>
      </c>
      <c r="DT1278" s="53">
        <v>0.22529663999999999</v>
      </c>
      <c r="DU1278" s="53">
        <v>0.27801893999999999</v>
      </c>
      <c r="DV1278" s="53">
        <v>0.30852568000000002</v>
      </c>
      <c r="DW1278" s="53">
        <v>0.26446273999999997</v>
      </c>
      <c r="DX1278" s="53">
        <v>0.10518413</v>
      </c>
      <c r="DY1278" s="53">
        <v>0.11044793</v>
      </c>
      <c r="DZ1278" s="53">
        <v>8.9654479999999995E-2</v>
      </c>
      <c r="EA1278" s="53">
        <v>0.1173512</v>
      </c>
      <c r="EB1278" s="53">
        <v>0.10292746</v>
      </c>
      <c r="EC1278" s="53">
        <v>8.3539169999999996E-2</v>
      </c>
      <c r="ED1278" s="53">
        <v>9.2736020000000002E-2</v>
      </c>
      <c r="EE1278" s="53">
        <v>7.5417689999999996E-2</v>
      </c>
      <c r="EF1278" s="53">
        <v>6.0083699999999997E-2</v>
      </c>
      <c r="EG1278" s="53">
        <v>6.776248E-2</v>
      </c>
      <c r="EH1278" s="53">
        <v>8.1349870000000005E-2</v>
      </c>
      <c r="EI1278" s="53">
        <v>7.6522629999999994E-2</v>
      </c>
      <c r="EJ1278" s="53">
        <v>6.511045E-2</v>
      </c>
      <c r="EK1278" s="53">
        <v>0.15085633000000001</v>
      </c>
      <c r="EL1278" s="53">
        <v>0.28515353999999998</v>
      </c>
      <c r="EM1278" s="53">
        <v>0.30368924000000003</v>
      </c>
      <c r="EN1278" s="53">
        <v>0.28456726999999998</v>
      </c>
      <c r="EO1278" s="53">
        <v>0.27440977999999999</v>
      </c>
      <c r="EP1278" s="53">
        <v>0.28385312000000001</v>
      </c>
      <c r="EQ1278" s="53">
        <v>0.29780100999999998</v>
      </c>
      <c r="ER1278" s="53">
        <v>0.32796642999999998</v>
      </c>
      <c r="ES1278" s="53">
        <v>0.38939506000000002</v>
      </c>
      <c r="ET1278" s="53">
        <v>0.41878354000000001</v>
      </c>
      <c r="EU1278" s="53">
        <v>0.35068882000000001</v>
      </c>
      <c r="EV1278" s="53">
        <v>0.14482122</v>
      </c>
      <c r="EW1278" s="53">
        <v>69.948089999999993</v>
      </c>
      <c r="EX1278" s="53">
        <v>68.603139999999996</v>
      </c>
      <c r="EY1278" s="53">
        <v>67.739069999999998</v>
      </c>
      <c r="EZ1278" s="53">
        <v>66.445689999999999</v>
      </c>
      <c r="FA1278" s="53">
        <v>64.856219999999993</v>
      </c>
      <c r="FB1278" s="53">
        <v>63.780740000000002</v>
      </c>
      <c r="FC1278" s="53">
        <v>64.149249999999995</v>
      </c>
      <c r="FD1278" s="53">
        <v>68.068989999999999</v>
      </c>
      <c r="FE1278" s="53">
        <v>73.017420000000001</v>
      </c>
      <c r="FF1278" s="53">
        <v>76.992490000000004</v>
      </c>
      <c r="FG1278" s="53">
        <v>80.837090000000003</v>
      </c>
      <c r="FH1278" s="53">
        <v>83.969949999999997</v>
      </c>
      <c r="FI1278" s="53">
        <v>86.927940000000007</v>
      </c>
      <c r="FJ1278" s="53">
        <v>89.461070000000007</v>
      </c>
      <c r="FK1278" s="53">
        <v>91.737020000000001</v>
      </c>
      <c r="FL1278" s="53">
        <v>93.157449999999997</v>
      </c>
      <c r="FM1278" s="53">
        <v>93.939890000000005</v>
      </c>
      <c r="FN1278" s="53">
        <v>93.488730000000004</v>
      </c>
      <c r="FO1278" s="53">
        <v>92.03416</v>
      </c>
      <c r="FP1278" s="53">
        <v>88.082989999999995</v>
      </c>
      <c r="FQ1278" s="53">
        <v>81.863389999999995</v>
      </c>
      <c r="FR1278" s="53">
        <v>76.941249999999997</v>
      </c>
      <c r="FS1278" s="53">
        <v>73.961410000000001</v>
      </c>
      <c r="FT1278" s="53">
        <v>71.539280000000005</v>
      </c>
      <c r="FU1278" s="53">
        <v>183</v>
      </c>
      <c r="FV1278" s="53">
        <v>7213.5410000000002</v>
      </c>
      <c r="FW1278" s="53">
        <v>145.66540000000001</v>
      </c>
      <c r="FX1278" s="53">
        <v>1</v>
      </c>
    </row>
    <row r="1279" spans="1:180" x14ac:dyDescent="0.3">
      <c r="A1279" t="s">
        <v>174</v>
      </c>
      <c r="B1279" t="s">
        <v>221</v>
      </c>
      <c r="C1279" t="s">
        <v>0</v>
      </c>
      <c r="D1279" t="s">
        <v>248</v>
      </c>
      <c r="E1279" t="s">
        <v>188</v>
      </c>
      <c r="F1279" t="s">
        <v>235</v>
      </c>
      <c r="G1279" t="s">
        <v>243</v>
      </c>
      <c r="H1279" s="53">
        <v>23</v>
      </c>
      <c r="I1279" s="53">
        <v>0.71901541000000002</v>
      </c>
      <c r="J1279" s="53">
        <v>0.66848510999999999</v>
      </c>
      <c r="K1279" s="53">
        <v>0.66182523000000004</v>
      </c>
      <c r="L1279" s="53">
        <v>0.64287598999999995</v>
      </c>
      <c r="M1279" s="53">
        <v>0.62844049999999996</v>
      </c>
      <c r="N1279" s="53">
        <v>0.63518386999999998</v>
      </c>
      <c r="O1279" s="53">
        <v>0.63211773999999998</v>
      </c>
      <c r="P1279" s="53">
        <v>0.68624180000000001</v>
      </c>
      <c r="Q1279" s="53">
        <v>0.78957849999999996</v>
      </c>
      <c r="R1279" s="53">
        <v>0.86096636000000004</v>
      </c>
      <c r="S1279" s="53">
        <v>0.90819916000000001</v>
      </c>
      <c r="T1279" s="53">
        <v>0.97040082000000005</v>
      </c>
      <c r="U1279" s="53">
        <v>1.0654957</v>
      </c>
      <c r="V1279" s="53">
        <v>1.1550944999999999</v>
      </c>
      <c r="W1279" s="53">
        <v>1.1815661</v>
      </c>
      <c r="X1279" s="53">
        <v>1.1884863999999999</v>
      </c>
      <c r="Y1279" s="53">
        <v>1.1828495000000001</v>
      </c>
      <c r="Z1279" s="53">
        <v>1.1495302999999999</v>
      </c>
      <c r="AA1279" s="53">
        <v>1.092077</v>
      </c>
      <c r="AB1279" s="53">
        <v>1.0610261000000001</v>
      </c>
      <c r="AC1279" s="53">
        <v>1.0852326999999999</v>
      </c>
      <c r="AD1279" s="53">
        <v>1.0491178999999999</v>
      </c>
      <c r="AE1279" s="53">
        <v>0.91962440999999995</v>
      </c>
      <c r="AF1279" s="53">
        <v>0.72308227999999997</v>
      </c>
      <c r="AG1279" s="53">
        <v>-9.2400099999999999E-3</v>
      </c>
      <c r="AH1279" s="53">
        <v>-4.1817900000000003E-3</v>
      </c>
      <c r="AI1279" s="53">
        <v>1.9396130000000001E-2</v>
      </c>
      <c r="AJ1279" s="53">
        <v>1.936479E-2</v>
      </c>
      <c r="AK1279" s="53">
        <v>-7.2399600000000001E-3</v>
      </c>
      <c r="AL1279" s="53">
        <v>-2.276427E-2</v>
      </c>
      <c r="AM1279" s="53">
        <v>-5.0563570000000002E-2</v>
      </c>
      <c r="AN1279" s="53">
        <v>-4.6441250000000003E-2</v>
      </c>
      <c r="AO1279" s="53">
        <v>-8.1014799999999994E-3</v>
      </c>
      <c r="AP1279" s="53">
        <v>-1.3171209999999999E-2</v>
      </c>
      <c r="AQ1279" s="53">
        <v>-2.3207740000000001E-2</v>
      </c>
      <c r="AR1279" s="53">
        <v>-2.2465209999999999E-2</v>
      </c>
      <c r="AS1279" s="53">
        <v>-2.5998800000000002E-3</v>
      </c>
      <c r="AT1279" s="53">
        <v>-2.6398200000000002E-3</v>
      </c>
      <c r="AU1279" s="53">
        <v>-7.9321600000000006E-3</v>
      </c>
      <c r="AV1279" s="53">
        <v>-1.1779200000000001E-3</v>
      </c>
      <c r="AW1279" s="53">
        <v>-4.11262E-3</v>
      </c>
      <c r="AX1279" s="53">
        <v>-1.7601990000000001E-2</v>
      </c>
      <c r="AY1279" s="53">
        <v>-4.870273E-2</v>
      </c>
      <c r="AZ1279" s="53">
        <v>-3.8309049999999997E-2</v>
      </c>
      <c r="BA1279" s="53">
        <v>2.5738170000000001E-2</v>
      </c>
      <c r="BB1279" s="53">
        <v>4.8156640000000001E-2</v>
      </c>
      <c r="BC1279" s="53">
        <v>4.4400330000000002E-2</v>
      </c>
      <c r="BD1279" s="53">
        <v>-3.9895590000000002E-2</v>
      </c>
      <c r="BE1279" s="53">
        <v>3.1103889999999999E-2</v>
      </c>
      <c r="BF1279" s="53">
        <v>2.0430090000000001E-2</v>
      </c>
      <c r="BG1279" s="53">
        <v>4.2521990000000003E-2</v>
      </c>
      <c r="BH1279" s="53">
        <v>4.0436600000000003E-2</v>
      </c>
      <c r="BI1279" s="53">
        <v>1.564399E-2</v>
      </c>
      <c r="BJ1279" s="53">
        <v>1.4994699999999999E-3</v>
      </c>
      <c r="BK1279" s="53">
        <v>-2.2423149999999999E-2</v>
      </c>
      <c r="BL1279" s="53">
        <v>-1.9771029999999998E-2</v>
      </c>
      <c r="BM1279" s="53">
        <v>1.195945E-2</v>
      </c>
      <c r="BN1279" s="53">
        <v>9.4678100000000001E-3</v>
      </c>
      <c r="BO1279" s="53">
        <v>5.3308799999999996E-3</v>
      </c>
      <c r="BP1279" s="53">
        <v>1.382214E-2</v>
      </c>
      <c r="BQ1279" s="53">
        <v>5.5837739999999997E-2</v>
      </c>
      <c r="BR1279" s="53">
        <v>8.9695579999999997E-2</v>
      </c>
      <c r="BS1279" s="53">
        <v>8.6335739999999994E-2</v>
      </c>
      <c r="BT1279" s="53">
        <v>8.7649850000000001E-2</v>
      </c>
      <c r="BU1279" s="53">
        <v>8.1209320000000002E-2</v>
      </c>
      <c r="BV1279" s="53">
        <v>6.0873320000000002E-2</v>
      </c>
      <c r="BW1279" s="53">
        <v>2.8536240000000001E-2</v>
      </c>
      <c r="BX1279" s="53">
        <v>3.5163960000000001E-2</v>
      </c>
      <c r="BY1279" s="53">
        <v>0.1062473</v>
      </c>
      <c r="BZ1279" s="53">
        <v>0.13708935999999999</v>
      </c>
      <c r="CA1279" s="53">
        <v>0.11747411000000001</v>
      </c>
      <c r="CB1279" s="53">
        <v>6.4902500000000004E-3</v>
      </c>
      <c r="CC1279" s="53">
        <v>5.9045970000000003E-2</v>
      </c>
      <c r="CD1279" s="53">
        <v>3.7476200000000001E-2</v>
      </c>
      <c r="CE1279" s="53">
        <v>5.8538859999999998E-2</v>
      </c>
      <c r="CF1279" s="53">
        <v>5.5030860000000001E-2</v>
      </c>
      <c r="CG1279" s="53">
        <v>3.1493350000000003E-2</v>
      </c>
      <c r="CH1279" s="53">
        <v>1.8304460000000002E-2</v>
      </c>
      <c r="CI1279" s="53">
        <v>-2.93319E-3</v>
      </c>
      <c r="CJ1279" s="53">
        <v>-1.2993200000000001E-3</v>
      </c>
      <c r="CK1279" s="53">
        <v>2.5853589999999999E-2</v>
      </c>
      <c r="CL1279" s="53">
        <v>2.5147510000000001E-2</v>
      </c>
      <c r="CM1279" s="53">
        <v>2.5096630000000002E-2</v>
      </c>
      <c r="CN1279" s="53">
        <v>3.8954639999999999E-2</v>
      </c>
      <c r="CO1279" s="53">
        <v>9.6311460000000002E-2</v>
      </c>
      <c r="CP1279" s="53">
        <v>0.15364680999999999</v>
      </c>
      <c r="CQ1279" s="53">
        <v>0.15162540999999999</v>
      </c>
      <c r="CR1279" s="53">
        <v>0.14917168</v>
      </c>
      <c r="CS1279" s="53">
        <v>0.14030303999999999</v>
      </c>
      <c r="CT1279" s="53">
        <v>0.1152251</v>
      </c>
      <c r="CU1279" s="53">
        <v>8.2031709999999994E-2</v>
      </c>
      <c r="CV1279" s="53">
        <v>8.6051160000000002E-2</v>
      </c>
      <c r="CW1279" s="53">
        <v>0.1620077</v>
      </c>
      <c r="CX1279" s="53">
        <v>0.19868389</v>
      </c>
      <c r="CY1279" s="53">
        <v>0.16808476</v>
      </c>
      <c r="CZ1279" s="53">
        <v>3.8616949999999997E-2</v>
      </c>
      <c r="DA1279" s="53">
        <v>8.6988049999999997E-2</v>
      </c>
      <c r="DB1279" s="53">
        <v>5.4522330000000001E-2</v>
      </c>
      <c r="DC1279" s="53">
        <v>7.4555759999999999E-2</v>
      </c>
      <c r="DD1279" s="53">
        <v>6.9625119999999999E-2</v>
      </c>
      <c r="DE1279" s="53">
        <v>4.734269E-2</v>
      </c>
      <c r="DF1279" s="53">
        <v>3.510945E-2</v>
      </c>
      <c r="DG1279" s="53">
        <v>1.655678E-2</v>
      </c>
      <c r="DH1279" s="53">
        <v>1.7172389999999999E-2</v>
      </c>
      <c r="DI1279" s="53">
        <v>3.9747730000000002E-2</v>
      </c>
      <c r="DJ1279" s="53">
        <v>4.0827229999999999E-2</v>
      </c>
      <c r="DK1279" s="53">
        <v>4.4862399999999997E-2</v>
      </c>
      <c r="DL1279" s="53">
        <v>6.4087149999999996E-2</v>
      </c>
      <c r="DM1279" s="53">
        <v>0.13678519</v>
      </c>
      <c r="DN1279" s="53">
        <v>0.21759803</v>
      </c>
      <c r="DO1279" s="53">
        <v>0.21691505</v>
      </c>
      <c r="DP1279" s="53">
        <v>0.21069352</v>
      </c>
      <c r="DQ1279" s="53">
        <v>0.19939672999999999</v>
      </c>
      <c r="DR1279" s="53">
        <v>0.16957686</v>
      </c>
      <c r="DS1279" s="53">
        <v>0.13552718</v>
      </c>
      <c r="DT1279" s="53">
        <v>0.13693833999999999</v>
      </c>
      <c r="DU1279" s="53">
        <v>0.21776807000000001</v>
      </c>
      <c r="DV1279" s="53">
        <v>0.26027834999999999</v>
      </c>
      <c r="DW1279" s="53">
        <v>0.21869543</v>
      </c>
      <c r="DX1279" s="53">
        <v>7.0743650000000005E-2</v>
      </c>
      <c r="DY1279" s="53">
        <v>0.12733193000000001</v>
      </c>
      <c r="DZ1279" s="53">
        <v>7.9134209999999996E-2</v>
      </c>
      <c r="EA1279" s="53">
        <v>9.7681599999999993E-2</v>
      </c>
      <c r="EB1279" s="53">
        <v>9.0696929999999995E-2</v>
      </c>
      <c r="EC1279" s="53">
        <v>7.0226659999999996E-2</v>
      </c>
      <c r="ED1279" s="53">
        <v>5.9373189999999999E-2</v>
      </c>
      <c r="EE1279" s="53">
        <v>4.4697189999999998E-2</v>
      </c>
      <c r="EF1279" s="53">
        <v>4.3842600000000002E-2</v>
      </c>
      <c r="EG1279" s="53">
        <v>5.9808670000000001E-2</v>
      </c>
      <c r="EH1279" s="53">
        <v>6.3466250000000002E-2</v>
      </c>
      <c r="EI1279" s="53">
        <v>7.3400999999999994E-2</v>
      </c>
      <c r="EJ1279" s="53">
        <v>0.10037448</v>
      </c>
      <c r="EK1279" s="53">
        <v>0.19522278000000001</v>
      </c>
      <c r="EL1279" s="53">
        <v>0.30993351000000002</v>
      </c>
      <c r="EM1279" s="53">
        <v>0.31118287</v>
      </c>
      <c r="EN1279" s="53">
        <v>0.29952140999999999</v>
      </c>
      <c r="EO1279" s="53">
        <v>0.28471860999999998</v>
      </c>
      <c r="EP1279" s="53">
        <v>0.24805224000000001</v>
      </c>
      <c r="EQ1279" s="53">
        <v>0.21276617</v>
      </c>
      <c r="ER1279" s="53">
        <v>0.21041138000000001</v>
      </c>
      <c r="ES1279" s="53">
        <v>0.29827711000000001</v>
      </c>
      <c r="ET1279" s="53">
        <v>0.34921107000000001</v>
      </c>
      <c r="EU1279" s="53">
        <v>0.29176925999999997</v>
      </c>
      <c r="EV1279" s="53">
        <v>0.1171295</v>
      </c>
      <c r="EW1279" s="53">
        <v>73.50027</v>
      </c>
      <c r="EX1279" s="53">
        <v>71.962569999999999</v>
      </c>
      <c r="EY1279" s="53">
        <v>70.815299999999993</v>
      </c>
      <c r="EZ1279" s="53">
        <v>69.57978</v>
      </c>
      <c r="FA1279" s="53">
        <v>68.309560000000005</v>
      </c>
      <c r="FB1279" s="53">
        <v>66.890429999999995</v>
      </c>
      <c r="FC1279" s="53">
        <v>66.801370000000006</v>
      </c>
      <c r="FD1279" s="53">
        <v>69.781149999999997</v>
      </c>
      <c r="FE1279" s="53">
        <v>74.735240000000005</v>
      </c>
      <c r="FF1279" s="53">
        <v>79.580870000000004</v>
      </c>
      <c r="FG1279" s="53">
        <v>83.477329999999995</v>
      </c>
      <c r="FH1279" s="53">
        <v>86.764759999999995</v>
      </c>
      <c r="FI1279" s="53">
        <v>89.658469999999994</v>
      </c>
      <c r="FJ1279" s="53">
        <v>92.428690000000003</v>
      </c>
      <c r="FK1279" s="53">
        <v>94.869669999999999</v>
      </c>
      <c r="FL1279" s="53">
        <v>96.77431</v>
      </c>
      <c r="FM1279" s="53">
        <v>97.626230000000007</v>
      </c>
      <c r="FN1279" s="53">
        <v>97.187430000000006</v>
      </c>
      <c r="FO1279" s="53">
        <v>95.256829999999994</v>
      </c>
      <c r="FP1279" s="53">
        <v>91.213390000000004</v>
      </c>
      <c r="FQ1279" s="53">
        <v>85.284419999999997</v>
      </c>
      <c r="FR1279" s="53">
        <v>80.309010000000001</v>
      </c>
      <c r="FS1279" s="53">
        <v>77.233329999999995</v>
      </c>
      <c r="FT1279" s="53">
        <v>74.854640000000003</v>
      </c>
      <c r="FU1279" s="53">
        <v>183</v>
      </c>
      <c r="FV1279" s="53">
        <v>7713.8710000000001</v>
      </c>
      <c r="FW1279" s="53">
        <v>153.8603</v>
      </c>
      <c r="FX1279" s="53">
        <v>1</v>
      </c>
    </row>
    <row r="1280" spans="1:180" x14ac:dyDescent="0.3">
      <c r="A1280" t="s">
        <v>174</v>
      </c>
      <c r="B1280" t="s">
        <v>221</v>
      </c>
      <c r="C1280" t="s">
        <v>0</v>
      </c>
      <c r="D1280" t="s">
        <v>227</v>
      </c>
      <c r="E1280" t="s">
        <v>187</v>
      </c>
      <c r="F1280" t="s">
        <v>235</v>
      </c>
      <c r="G1280" t="s">
        <v>243</v>
      </c>
      <c r="H1280" s="53">
        <v>23</v>
      </c>
      <c r="I1280" s="53">
        <v>0.61861374000000002</v>
      </c>
      <c r="J1280" s="53">
        <v>0.57839479999999999</v>
      </c>
      <c r="K1280" s="53">
        <v>0.61068104999999995</v>
      </c>
      <c r="L1280" s="53">
        <v>0.60098861999999997</v>
      </c>
      <c r="M1280" s="53">
        <v>0.63957043000000002</v>
      </c>
      <c r="N1280" s="53">
        <v>0.62885197000000004</v>
      </c>
      <c r="O1280" s="53">
        <v>0.63578577999999997</v>
      </c>
      <c r="P1280" s="53">
        <v>0.67752641000000002</v>
      </c>
      <c r="Q1280" s="53">
        <v>0.74285606999999998</v>
      </c>
      <c r="R1280" s="53">
        <v>0.85849386000000005</v>
      </c>
      <c r="S1280" s="53">
        <v>0.91862505999999999</v>
      </c>
      <c r="T1280" s="53">
        <v>0.98452903000000003</v>
      </c>
      <c r="U1280" s="53">
        <v>1.0615707999999999</v>
      </c>
      <c r="V1280" s="53">
        <v>1.1090563</v>
      </c>
      <c r="W1280" s="53">
        <v>1.15004</v>
      </c>
      <c r="X1280" s="53">
        <v>1.1441802999999999</v>
      </c>
      <c r="Y1280" s="53">
        <v>1.1335396</v>
      </c>
      <c r="Z1280" s="53">
        <v>1.1419606</v>
      </c>
      <c r="AA1280" s="53">
        <v>1.1452713999999999</v>
      </c>
      <c r="AB1280" s="53">
        <v>1.1415390000000001</v>
      </c>
      <c r="AC1280" s="53">
        <v>1.1222036</v>
      </c>
      <c r="AD1280" s="53">
        <v>1.0430822</v>
      </c>
      <c r="AE1280" s="53">
        <v>0.88851323000000004</v>
      </c>
      <c r="AF1280" s="53">
        <v>0.70045740999999995</v>
      </c>
      <c r="AG1280" s="53">
        <v>-5.2084510000000001E-2</v>
      </c>
      <c r="AH1280" s="53">
        <v>-9.6545099999999995E-2</v>
      </c>
      <c r="AI1280" s="53">
        <v>-1.13872E-3</v>
      </c>
      <c r="AJ1280" s="53">
        <v>5.2478200000000003E-3</v>
      </c>
      <c r="AK1280" s="53">
        <v>3.5694160000000003E-2</v>
      </c>
      <c r="AL1280" s="53">
        <v>-2.3000389999999999E-2</v>
      </c>
      <c r="AM1280" s="53">
        <v>-4.6593950000000002E-2</v>
      </c>
      <c r="AN1280" s="53">
        <v>-8.7894819999999999E-2</v>
      </c>
      <c r="AO1280" s="53">
        <v>-9.9014630000000006E-2</v>
      </c>
      <c r="AP1280" s="53">
        <v>-1.0393029999999999E-2</v>
      </c>
      <c r="AQ1280" s="53">
        <v>9.5830399999999993E-3</v>
      </c>
      <c r="AR1280" s="53">
        <v>1.730464E-2</v>
      </c>
      <c r="AS1280" s="53">
        <v>2.1953670000000002E-2</v>
      </c>
      <c r="AT1280" s="53">
        <v>5.2108600000000003E-3</v>
      </c>
      <c r="AU1280" s="53">
        <v>1.3771179999999999E-2</v>
      </c>
      <c r="AV1280" s="53">
        <v>3.71551E-3</v>
      </c>
      <c r="AW1280" s="53">
        <v>-1.8236929999999998E-2</v>
      </c>
      <c r="AX1280" s="53">
        <v>-1.272474E-2</v>
      </c>
      <c r="AY1280" s="53">
        <v>1.9669659999999999E-2</v>
      </c>
      <c r="AZ1280" s="53">
        <v>4.6275009999999998E-2</v>
      </c>
      <c r="BA1280" s="53">
        <v>6.3705289999999998E-2</v>
      </c>
      <c r="BB1280" s="53">
        <v>7.0134409999999994E-2</v>
      </c>
      <c r="BC1280" s="53">
        <v>7.286832E-2</v>
      </c>
      <c r="BD1280" s="53">
        <v>1.10692E-2</v>
      </c>
      <c r="BE1280" s="53">
        <v>-9.6661799999999999E-3</v>
      </c>
      <c r="BF1280" s="53">
        <v>-3.612079E-2</v>
      </c>
      <c r="BG1280" s="53">
        <v>3.2773320000000002E-2</v>
      </c>
      <c r="BH1280" s="53">
        <v>3.676016E-2</v>
      </c>
      <c r="BI1280" s="53">
        <v>6.032295E-2</v>
      </c>
      <c r="BJ1280" s="53">
        <v>1.490234E-2</v>
      </c>
      <c r="BK1280" s="53">
        <v>-9.1498599999999992E-3</v>
      </c>
      <c r="BL1280" s="53">
        <v>-3.9882580000000001E-2</v>
      </c>
      <c r="BM1280" s="53">
        <v>-5.1914330000000002E-2</v>
      </c>
      <c r="BN1280" s="53">
        <v>2.0036780000000001E-2</v>
      </c>
      <c r="BO1280" s="53">
        <v>4.0180100000000003E-2</v>
      </c>
      <c r="BP1280" s="53">
        <v>5.9260880000000002E-2</v>
      </c>
      <c r="BQ1280" s="53">
        <v>8.6003720000000006E-2</v>
      </c>
      <c r="BR1280" s="53">
        <v>9.053543E-2</v>
      </c>
      <c r="BS1280" s="53">
        <v>0.1085382</v>
      </c>
      <c r="BT1280" s="53">
        <v>9.5722890000000005E-2</v>
      </c>
      <c r="BU1280" s="53">
        <v>7.809381E-2</v>
      </c>
      <c r="BV1280" s="53">
        <v>9.0284569999999995E-2</v>
      </c>
      <c r="BW1280" s="53">
        <v>0.12378697</v>
      </c>
      <c r="BX1280" s="53">
        <v>0.15403359999999999</v>
      </c>
      <c r="BY1280" s="53">
        <v>0.17791307000000001</v>
      </c>
      <c r="BZ1280" s="53">
        <v>0.17351936000000001</v>
      </c>
      <c r="CA1280" s="53">
        <v>0.13947535999999999</v>
      </c>
      <c r="CB1280" s="53">
        <v>4.0876379999999997E-2</v>
      </c>
      <c r="CC1280" s="53">
        <v>1.971264E-2</v>
      </c>
      <c r="CD1280" s="53">
        <v>5.7289000000000003E-3</v>
      </c>
      <c r="CE1280" s="53">
        <v>5.6260709999999998E-2</v>
      </c>
      <c r="CF1280" s="53">
        <v>5.8585529999999997E-2</v>
      </c>
      <c r="CG1280" s="53">
        <v>7.7380790000000005E-2</v>
      </c>
      <c r="CH1280" s="53">
        <v>4.1153670000000003E-2</v>
      </c>
      <c r="CI1280" s="53">
        <v>1.678381E-2</v>
      </c>
      <c r="CJ1280" s="53">
        <v>-6.6294600000000002E-3</v>
      </c>
      <c r="CK1280" s="53">
        <v>-1.9292819999999999E-2</v>
      </c>
      <c r="CL1280" s="53">
        <v>4.1112360000000001E-2</v>
      </c>
      <c r="CM1280" s="53">
        <v>6.1371519999999999E-2</v>
      </c>
      <c r="CN1280" s="53">
        <v>8.8319629999999996E-2</v>
      </c>
      <c r="CO1280" s="53">
        <v>0.13036458000000001</v>
      </c>
      <c r="CP1280" s="53">
        <v>0.14963098</v>
      </c>
      <c r="CQ1280" s="53">
        <v>0.17417355000000001</v>
      </c>
      <c r="CR1280" s="53">
        <v>0.15944691999999999</v>
      </c>
      <c r="CS1280" s="53">
        <v>0.14481219000000001</v>
      </c>
      <c r="CT1280" s="53">
        <v>0.16162850000000001</v>
      </c>
      <c r="CU1280" s="53">
        <v>0.19589830999999999</v>
      </c>
      <c r="CV1280" s="53">
        <v>0.22866686999999999</v>
      </c>
      <c r="CW1280" s="53">
        <v>0.25701304000000003</v>
      </c>
      <c r="CX1280" s="53">
        <v>0.24512342000000001</v>
      </c>
      <c r="CY1280" s="53">
        <v>0.18560719000000001</v>
      </c>
      <c r="CZ1280" s="53">
        <v>6.1520749999999999E-2</v>
      </c>
      <c r="DA1280" s="53">
        <v>4.9091460000000003E-2</v>
      </c>
      <c r="DB1280" s="53">
        <v>4.7578580000000002E-2</v>
      </c>
      <c r="DC1280" s="53">
        <v>7.9748079999999999E-2</v>
      </c>
      <c r="DD1280" s="53">
        <v>8.0410899999999993E-2</v>
      </c>
      <c r="DE1280" s="53">
        <v>9.4438620000000001E-2</v>
      </c>
      <c r="DF1280" s="53">
        <v>6.7404969999999995E-2</v>
      </c>
      <c r="DG1280" s="53">
        <v>4.2717489999999997E-2</v>
      </c>
      <c r="DH1280" s="53">
        <v>2.6623669999999999E-2</v>
      </c>
      <c r="DI1280" s="53">
        <v>1.3328700000000001E-2</v>
      </c>
      <c r="DJ1280" s="53">
        <v>6.2187970000000002E-2</v>
      </c>
      <c r="DK1280" s="53">
        <v>8.2562940000000001E-2</v>
      </c>
      <c r="DL1280" s="53">
        <v>0.11737841</v>
      </c>
      <c r="DM1280" s="53">
        <v>0.17472546</v>
      </c>
      <c r="DN1280" s="53">
        <v>0.20872653999999999</v>
      </c>
      <c r="DO1280" s="53">
        <v>0.23980881000000001</v>
      </c>
      <c r="DP1280" s="53">
        <v>0.22317096</v>
      </c>
      <c r="DQ1280" s="53">
        <v>0.21153056000000001</v>
      </c>
      <c r="DR1280" s="53">
        <v>0.23297251999999999</v>
      </c>
      <c r="DS1280" s="53">
        <v>0.26800956999999997</v>
      </c>
      <c r="DT1280" s="53">
        <v>0.30330008000000003</v>
      </c>
      <c r="DU1280" s="53">
        <v>0.33611302999999998</v>
      </c>
      <c r="DV1280" s="53">
        <v>0.31672748000000001</v>
      </c>
      <c r="DW1280" s="53">
        <v>0.23173903000000001</v>
      </c>
      <c r="DX1280" s="53">
        <v>8.216511E-2</v>
      </c>
      <c r="DY1280" s="53">
        <v>9.1509779999999999E-2</v>
      </c>
      <c r="DZ1280" s="53">
        <v>0.10800289</v>
      </c>
      <c r="EA1280" s="53">
        <v>0.11366013</v>
      </c>
      <c r="EB1280" s="53">
        <v>0.11192323999999999</v>
      </c>
      <c r="EC1280" s="53">
        <v>0.11906741</v>
      </c>
      <c r="ED1280" s="53">
        <v>0.10530771</v>
      </c>
      <c r="EE1280" s="53">
        <v>8.0161579999999996E-2</v>
      </c>
      <c r="EF1280" s="53">
        <v>7.4635900000000005E-2</v>
      </c>
      <c r="EG1280" s="53">
        <v>6.042898E-2</v>
      </c>
      <c r="EH1280" s="53">
        <v>9.2617779999999997E-2</v>
      </c>
      <c r="EI1280" s="53">
        <v>0.11316</v>
      </c>
      <c r="EJ1280" s="53">
        <v>0.15933464</v>
      </c>
      <c r="EK1280" s="53">
        <v>0.23877541999999999</v>
      </c>
      <c r="EL1280" s="53">
        <v>0.29405109000000001</v>
      </c>
      <c r="EM1280" s="53">
        <v>0.33457594000000002</v>
      </c>
      <c r="EN1280" s="53">
        <v>0.31517843000000001</v>
      </c>
      <c r="EO1280" s="53">
        <v>0.30786121</v>
      </c>
      <c r="EP1280" s="53">
        <v>0.33598169999999999</v>
      </c>
      <c r="EQ1280" s="53">
        <v>0.37212688999999999</v>
      </c>
      <c r="ER1280" s="53">
        <v>0.41105876000000002</v>
      </c>
      <c r="ES1280" s="53">
        <v>0.45032067999999997</v>
      </c>
      <c r="ET1280" s="53">
        <v>0.42011248000000001</v>
      </c>
      <c r="EU1280" s="53">
        <v>0.29834611</v>
      </c>
      <c r="EV1280" s="53">
        <v>0.1119723</v>
      </c>
      <c r="EW1280" s="53">
        <v>66.529060000000001</v>
      </c>
      <c r="EX1280" s="53">
        <v>65.082210000000003</v>
      </c>
      <c r="EY1280" s="53">
        <v>63.880899999999997</v>
      </c>
      <c r="EZ1280" s="53">
        <v>62.706659999999999</v>
      </c>
      <c r="FA1280" s="53">
        <v>61.613390000000003</v>
      </c>
      <c r="FB1280" s="53">
        <v>60.623199999999997</v>
      </c>
      <c r="FC1280" s="53">
        <v>61.338419999999999</v>
      </c>
      <c r="FD1280" s="53">
        <v>64.861770000000007</v>
      </c>
      <c r="FE1280" s="53">
        <v>69.396550000000005</v>
      </c>
      <c r="FF1280" s="53">
        <v>73.440510000000003</v>
      </c>
      <c r="FG1280" s="53">
        <v>76.893069999999994</v>
      </c>
      <c r="FH1280" s="53">
        <v>79.874939999999995</v>
      </c>
      <c r="FI1280" s="53">
        <v>82.660579999999996</v>
      </c>
      <c r="FJ1280" s="53">
        <v>85.07526</v>
      </c>
      <c r="FK1280" s="53">
        <v>87.011430000000004</v>
      </c>
      <c r="FL1280" s="53">
        <v>88.556139999999999</v>
      </c>
      <c r="FM1280" s="53">
        <v>89.148910000000001</v>
      </c>
      <c r="FN1280" s="53">
        <v>88.823769999999996</v>
      </c>
      <c r="FO1280" s="53">
        <v>87.072649999999996</v>
      </c>
      <c r="FP1280" s="53">
        <v>83.514279999999999</v>
      </c>
      <c r="FQ1280" s="53">
        <v>77.918279999999996</v>
      </c>
      <c r="FR1280" s="53">
        <v>73.306380000000004</v>
      </c>
      <c r="FS1280" s="53">
        <v>70.055019999999999</v>
      </c>
      <c r="FT1280" s="53">
        <v>68.007080000000002</v>
      </c>
      <c r="FU1280" s="53">
        <v>183</v>
      </c>
      <c r="FV1280" s="53">
        <v>7213.5410000000002</v>
      </c>
      <c r="FW1280" s="53">
        <v>145.66540000000001</v>
      </c>
      <c r="FX1280" s="53">
        <v>1</v>
      </c>
    </row>
    <row r="1281" spans="1:180" x14ac:dyDescent="0.3">
      <c r="A1281" t="s">
        <v>174</v>
      </c>
      <c r="B1281" t="s">
        <v>221</v>
      </c>
      <c r="C1281" t="s">
        <v>0</v>
      </c>
      <c r="D1281" t="s">
        <v>227</v>
      </c>
      <c r="E1281" t="s">
        <v>189</v>
      </c>
      <c r="F1281" t="s">
        <v>235</v>
      </c>
      <c r="G1281" t="s">
        <v>243</v>
      </c>
      <c r="H1281" s="53">
        <v>23</v>
      </c>
      <c r="I1281" s="53">
        <v>0.72152172999999997</v>
      </c>
      <c r="J1281" s="53">
        <v>0.70079068</v>
      </c>
      <c r="K1281" s="53">
        <v>0.70813227999999995</v>
      </c>
      <c r="L1281" s="53">
        <v>0.64597017999999995</v>
      </c>
      <c r="M1281" s="53">
        <v>0.65485921999999996</v>
      </c>
      <c r="N1281" s="53">
        <v>0.66198117000000001</v>
      </c>
      <c r="O1281" s="53">
        <v>0.69947347000000004</v>
      </c>
      <c r="P1281" s="53">
        <v>0.73587166000000004</v>
      </c>
      <c r="Q1281" s="53">
        <v>0.80132528999999997</v>
      </c>
      <c r="R1281" s="53">
        <v>0.89655748000000002</v>
      </c>
      <c r="S1281" s="53">
        <v>0.96237726999999995</v>
      </c>
      <c r="T1281" s="53">
        <v>1.0198292</v>
      </c>
      <c r="U1281" s="53">
        <v>1.1038162</v>
      </c>
      <c r="V1281" s="53">
        <v>1.1856100000000001</v>
      </c>
      <c r="W1281" s="53">
        <v>1.2219606000000001</v>
      </c>
      <c r="X1281" s="53">
        <v>1.2255476000000001</v>
      </c>
      <c r="Y1281" s="53">
        <v>1.2439959</v>
      </c>
      <c r="Z1281" s="53">
        <v>1.2684042</v>
      </c>
      <c r="AA1281" s="53">
        <v>1.2461002000000001</v>
      </c>
      <c r="AB1281" s="53">
        <v>1.2114691</v>
      </c>
      <c r="AC1281" s="53">
        <v>1.1687846</v>
      </c>
      <c r="AD1281" s="53">
        <v>1.1222604</v>
      </c>
      <c r="AE1281" s="53">
        <v>0.99460556</v>
      </c>
      <c r="AF1281" s="53">
        <v>0.79416193999999996</v>
      </c>
      <c r="AG1281" s="53">
        <v>-2.185927E-2</v>
      </c>
      <c r="AH1281" s="53">
        <v>-1.221481E-2</v>
      </c>
      <c r="AI1281" s="53">
        <v>8.7765099999999995E-3</v>
      </c>
      <c r="AJ1281" s="53">
        <v>-2.816304E-2</v>
      </c>
      <c r="AK1281" s="53">
        <v>-3.5069870000000003E-2</v>
      </c>
      <c r="AL1281" s="53">
        <v>-5.7856200000000003E-2</v>
      </c>
      <c r="AM1281" s="53">
        <v>-5.2619289999999999E-2</v>
      </c>
      <c r="AN1281" s="53">
        <v>-5.8925610000000003E-2</v>
      </c>
      <c r="AO1281" s="53">
        <v>-7.8759979999999993E-2</v>
      </c>
      <c r="AP1281" s="53">
        <v>-4.0318359999999998E-2</v>
      </c>
      <c r="AQ1281" s="53">
        <v>-2.4124400000000001E-2</v>
      </c>
      <c r="AR1281" s="53">
        <v>-1.500113E-2</v>
      </c>
      <c r="AS1281" s="53">
        <v>-1.974888E-2</v>
      </c>
      <c r="AT1281" s="53">
        <v>-2.2423909999999998E-2</v>
      </c>
      <c r="AU1281" s="53">
        <v>-9.7107400000000007E-3</v>
      </c>
      <c r="AV1281" s="53">
        <v>-2.9365160000000001E-2</v>
      </c>
      <c r="AW1281" s="53">
        <v>-2.6268650000000001E-2</v>
      </c>
      <c r="AX1281" s="53">
        <v>-1.9943039999999999E-2</v>
      </c>
      <c r="AY1281" s="53">
        <v>-1.9167010000000002E-2</v>
      </c>
      <c r="AZ1281" s="53">
        <v>-1.9652030000000001E-2</v>
      </c>
      <c r="BA1281" s="53">
        <v>-1.5113649999999999E-2</v>
      </c>
      <c r="BB1281" s="53">
        <v>3.8804449999999997E-2</v>
      </c>
      <c r="BC1281" s="53">
        <v>6.0699709999999997E-2</v>
      </c>
      <c r="BD1281" s="53">
        <v>-3.0051000000000001E-3</v>
      </c>
      <c r="BE1281" s="53">
        <v>3.6286199999999999E-3</v>
      </c>
      <c r="BF1281" s="53">
        <v>1.112378E-2</v>
      </c>
      <c r="BG1281" s="53">
        <v>3.8291140000000001E-2</v>
      </c>
      <c r="BH1281" s="53">
        <v>-5.0043700000000002E-3</v>
      </c>
      <c r="BI1281" s="53">
        <v>-1.392585E-2</v>
      </c>
      <c r="BJ1281" s="53">
        <v>-3.5367170000000003E-2</v>
      </c>
      <c r="BK1281" s="53">
        <v>-3.0359839999999999E-2</v>
      </c>
      <c r="BL1281" s="53">
        <v>-3.5611589999999999E-2</v>
      </c>
      <c r="BM1281" s="53">
        <v>-5.0995850000000002E-2</v>
      </c>
      <c r="BN1281" s="53">
        <v>-1.7298379999999999E-2</v>
      </c>
      <c r="BO1281" s="53">
        <v>-3.3518000000000003E-4</v>
      </c>
      <c r="BP1281" s="53">
        <v>1.1438810000000001E-2</v>
      </c>
      <c r="BQ1281" s="53">
        <v>3.565844E-2</v>
      </c>
      <c r="BR1281" s="53">
        <v>6.1752929999999998E-2</v>
      </c>
      <c r="BS1281" s="53">
        <v>7.5186429999999999E-2</v>
      </c>
      <c r="BT1281" s="53">
        <v>6.2289270000000001E-2</v>
      </c>
      <c r="BU1281" s="53">
        <v>7.16059E-2</v>
      </c>
      <c r="BV1281" s="53">
        <v>9.3734200000000004E-2</v>
      </c>
      <c r="BW1281" s="53">
        <v>0.102812</v>
      </c>
      <c r="BX1281" s="53">
        <v>0.10509789999999999</v>
      </c>
      <c r="BY1281" s="53">
        <v>0.10571853</v>
      </c>
      <c r="BZ1281" s="53">
        <v>0.14592263</v>
      </c>
      <c r="CA1281" s="53">
        <v>0.13472435999999999</v>
      </c>
      <c r="CB1281" s="53">
        <v>2.903789E-2</v>
      </c>
      <c r="CC1281" s="53">
        <v>2.128147E-2</v>
      </c>
      <c r="CD1281" s="53">
        <v>2.7288030000000001E-2</v>
      </c>
      <c r="CE1281" s="53">
        <v>5.8732890000000003E-2</v>
      </c>
      <c r="CF1281" s="53">
        <v>1.103525E-2</v>
      </c>
      <c r="CG1281" s="53">
        <v>7.1843000000000005E-4</v>
      </c>
      <c r="CH1281" s="53">
        <v>-1.9791340000000001E-2</v>
      </c>
      <c r="CI1281" s="53">
        <v>-1.4943039999999999E-2</v>
      </c>
      <c r="CJ1281" s="53">
        <v>-1.946438E-2</v>
      </c>
      <c r="CK1281" s="53">
        <v>-3.1766500000000003E-2</v>
      </c>
      <c r="CL1281" s="53">
        <v>-1.3548E-3</v>
      </c>
      <c r="CM1281" s="53">
        <v>1.614117E-2</v>
      </c>
      <c r="CN1281" s="53">
        <v>2.9751030000000001E-2</v>
      </c>
      <c r="CO1281" s="53">
        <v>7.4033390000000004E-2</v>
      </c>
      <c r="CP1281" s="53">
        <v>0.12005354</v>
      </c>
      <c r="CQ1281" s="53">
        <v>0.13398593</v>
      </c>
      <c r="CR1281" s="53">
        <v>0.12576884999999999</v>
      </c>
      <c r="CS1281" s="53">
        <v>0.1393935</v>
      </c>
      <c r="CT1281" s="53">
        <v>0.1724667</v>
      </c>
      <c r="CU1281" s="53">
        <v>0.18729427000000001</v>
      </c>
      <c r="CV1281" s="53">
        <v>0.19149931000000001</v>
      </c>
      <c r="CW1281" s="53">
        <v>0.18940651999999999</v>
      </c>
      <c r="CX1281" s="53">
        <v>0.22011237</v>
      </c>
      <c r="CY1281" s="53">
        <v>0.18599362</v>
      </c>
      <c r="CZ1281" s="53">
        <v>5.1230779999999997E-2</v>
      </c>
      <c r="DA1281" s="53">
        <v>3.893431E-2</v>
      </c>
      <c r="DB1281" s="53">
        <v>4.3452270000000001E-2</v>
      </c>
      <c r="DC1281" s="53">
        <v>7.9174620000000001E-2</v>
      </c>
      <c r="DD1281" s="53">
        <v>2.7074859999999999E-2</v>
      </c>
      <c r="DE1281" s="53">
        <v>1.536272E-2</v>
      </c>
      <c r="DF1281" s="53">
        <v>-4.2154999999999996E-3</v>
      </c>
      <c r="DG1281" s="53">
        <v>4.7376999999999999E-4</v>
      </c>
      <c r="DH1281" s="53">
        <v>-3.3171699999999999E-3</v>
      </c>
      <c r="DI1281" s="53">
        <v>-1.253713E-2</v>
      </c>
      <c r="DJ1281" s="53">
        <v>1.4588780000000001E-2</v>
      </c>
      <c r="DK1281" s="53">
        <v>3.2617519999999997E-2</v>
      </c>
      <c r="DL1281" s="53">
        <v>4.8063259999999997E-2</v>
      </c>
      <c r="DM1281" s="53">
        <v>0.11240834</v>
      </c>
      <c r="DN1281" s="53">
        <v>0.17835417000000001</v>
      </c>
      <c r="DO1281" s="53">
        <v>0.19278545</v>
      </c>
      <c r="DP1281" s="53">
        <v>0.18924842</v>
      </c>
      <c r="DQ1281" s="53">
        <v>0.20718110000000001</v>
      </c>
      <c r="DR1281" s="53">
        <v>0.25119933</v>
      </c>
      <c r="DS1281" s="53">
        <v>0.27177651000000003</v>
      </c>
      <c r="DT1281" s="53">
        <v>0.27790071999999999</v>
      </c>
      <c r="DU1281" s="53">
        <v>0.27309464</v>
      </c>
      <c r="DV1281" s="53">
        <v>0.29430202</v>
      </c>
      <c r="DW1281" s="53">
        <v>0.23726294000000001</v>
      </c>
      <c r="DX1281" s="53">
        <v>7.3423639999999998E-2</v>
      </c>
      <c r="DY1281" s="53">
        <v>6.4422199999999999E-2</v>
      </c>
      <c r="DZ1281" s="53">
        <v>6.6790870000000002E-2</v>
      </c>
      <c r="EA1281" s="53">
        <v>0.10868926</v>
      </c>
      <c r="EB1281" s="53">
        <v>5.023354E-2</v>
      </c>
      <c r="EC1281" s="53">
        <v>3.6506749999999998E-2</v>
      </c>
      <c r="ED1281" s="53">
        <v>1.827353E-2</v>
      </c>
      <c r="EE1281" s="53">
        <v>2.2733199999999999E-2</v>
      </c>
      <c r="EF1281" s="53">
        <v>1.999683E-2</v>
      </c>
      <c r="EG1281" s="53">
        <v>1.5226999999999999E-2</v>
      </c>
      <c r="EH1281" s="53">
        <v>3.760877E-2</v>
      </c>
      <c r="EI1281" s="53">
        <v>5.6406739999999997E-2</v>
      </c>
      <c r="EJ1281" s="53">
        <v>7.4503189999999997E-2</v>
      </c>
      <c r="EK1281" s="53">
        <v>0.16781566000000001</v>
      </c>
      <c r="EL1281" s="53">
        <v>0.26253096999999997</v>
      </c>
      <c r="EM1281" s="53">
        <v>0.27768268000000002</v>
      </c>
      <c r="EN1281" s="53">
        <v>0.28090291000000001</v>
      </c>
      <c r="EO1281" s="53">
        <v>0.30505567</v>
      </c>
      <c r="EP1281" s="53">
        <v>0.36487637000000001</v>
      </c>
      <c r="EQ1281" s="53">
        <v>0.39375563000000002</v>
      </c>
      <c r="ER1281" s="53">
        <v>0.40265065</v>
      </c>
      <c r="ES1281" s="53">
        <v>0.39392674999999999</v>
      </c>
      <c r="ET1281" s="53">
        <v>0.40142014999999998</v>
      </c>
      <c r="EU1281" s="53">
        <v>0.31128751999999998</v>
      </c>
      <c r="EV1281" s="53">
        <v>0.10546664</v>
      </c>
      <c r="EW1281" s="53">
        <v>68.630520000000004</v>
      </c>
      <c r="EX1281" s="53">
        <v>67.465230000000005</v>
      </c>
      <c r="EY1281" s="53">
        <v>66.258939999999996</v>
      </c>
      <c r="EZ1281" s="53">
        <v>65.02422</v>
      </c>
      <c r="FA1281" s="53">
        <v>63.962870000000002</v>
      </c>
      <c r="FB1281" s="53">
        <v>62.908839999999998</v>
      </c>
      <c r="FC1281" s="53">
        <v>62.391460000000002</v>
      </c>
      <c r="FD1281" s="53">
        <v>64.471059999999994</v>
      </c>
      <c r="FE1281" s="53">
        <v>69.309240000000003</v>
      </c>
      <c r="FF1281" s="53">
        <v>74.312970000000007</v>
      </c>
      <c r="FG1281" s="53">
        <v>78.528559999999999</v>
      </c>
      <c r="FH1281" s="53">
        <v>82.153750000000002</v>
      </c>
      <c r="FI1281" s="53">
        <v>85.013660000000002</v>
      </c>
      <c r="FJ1281" s="53">
        <v>87.669269999999997</v>
      </c>
      <c r="FK1281" s="53">
        <v>89.884990000000002</v>
      </c>
      <c r="FL1281" s="53">
        <v>91.371459999999999</v>
      </c>
      <c r="FM1281" s="53">
        <v>92.153009999999995</v>
      </c>
      <c r="FN1281" s="53">
        <v>91.750870000000006</v>
      </c>
      <c r="FO1281" s="53">
        <v>89.438900000000004</v>
      </c>
      <c r="FP1281" s="53">
        <v>84.584450000000004</v>
      </c>
      <c r="FQ1281" s="53">
        <v>78.6417</v>
      </c>
      <c r="FR1281" s="53">
        <v>74.728639999999999</v>
      </c>
      <c r="FS1281" s="53">
        <v>72.243170000000006</v>
      </c>
      <c r="FT1281" s="53">
        <v>70.222560000000001</v>
      </c>
      <c r="FU1281" s="53">
        <v>183</v>
      </c>
      <c r="FV1281" s="53">
        <v>7983.4189999999999</v>
      </c>
      <c r="FW1281" s="53">
        <v>496.78789999999998</v>
      </c>
      <c r="FX1281" s="53">
        <v>1</v>
      </c>
    </row>
    <row r="1282" spans="1:180" x14ac:dyDescent="0.3">
      <c r="A1282" t="s">
        <v>174</v>
      </c>
      <c r="B1282" t="s">
        <v>221</v>
      </c>
      <c r="C1282" t="s">
        <v>0</v>
      </c>
      <c r="D1282" t="s">
        <v>227</v>
      </c>
      <c r="E1282" t="s">
        <v>189</v>
      </c>
      <c r="F1282" t="s">
        <v>236</v>
      </c>
      <c r="G1282" t="s">
        <v>243</v>
      </c>
      <c r="H1282" s="53">
        <v>16</v>
      </c>
      <c r="I1282" s="53">
        <v>0.50596704000000003</v>
      </c>
      <c r="J1282" s="53">
        <v>0.48879872000000002</v>
      </c>
      <c r="K1282" s="53">
        <v>0.44776384000000002</v>
      </c>
      <c r="L1282" s="53">
        <v>0.43147839999999998</v>
      </c>
      <c r="M1282" s="53">
        <v>0.48555184000000001</v>
      </c>
      <c r="N1282" s="53">
        <v>0.49967983999999999</v>
      </c>
      <c r="O1282" s="53">
        <v>0.54695327999999999</v>
      </c>
      <c r="P1282" s="53">
        <v>0.55373183999999998</v>
      </c>
      <c r="Q1282" s="53">
        <v>0.55568415999999998</v>
      </c>
      <c r="R1282" s="53">
        <v>0.59035247999999996</v>
      </c>
      <c r="S1282" s="53">
        <v>0.63255760000000005</v>
      </c>
      <c r="T1282" s="53">
        <v>0.67035807999999997</v>
      </c>
      <c r="U1282" s="53">
        <v>0.67917727999999999</v>
      </c>
      <c r="V1282" s="53">
        <v>0.70213007999999999</v>
      </c>
      <c r="W1282" s="53">
        <v>0.71695551999999996</v>
      </c>
      <c r="X1282" s="53">
        <v>0.72465056000000005</v>
      </c>
      <c r="Y1282" s="53">
        <v>0.71251872000000005</v>
      </c>
      <c r="Z1282" s="53">
        <v>0.73271920000000001</v>
      </c>
      <c r="AA1282" s="53">
        <v>0.69836432000000004</v>
      </c>
      <c r="AB1282" s="53">
        <v>0.69892688000000003</v>
      </c>
      <c r="AC1282" s="53">
        <v>0.69648111999999995</v>
      </c>
      <c r="AD1282" s="53">
        <v>0.63912767999999998</v>
      </c>
      <c r="AE1282" s="53">
        <v>0.57548383999999997</v>
      </c>
      <c r="AF1282" s="53">
        <v>0.52340624000000002</v>
      </c>
      <c r="AG1282" s="53">
        <v>1.052E-3</v>
      </c>
      <c r="AH1282" s="53">
        <v>1.33482E-3</v>
      </c>
      <c r="AI1282" s="53">
        <v>-1.109921E-2</v>
      </c>
      <c r="AJ1282" s="53">
        <v>-1.619744E-2</v>
      </c>
      <c r="AK1282" s="53">
        <v>-9.0202800000000003E-3</v>
      </c>
      <c r="AL1282" s="53">
        <v>-1.4776020000000001E-2</v>
      </c>
      <c r="AM1282" s="53">
        <v>1.184691E-2</v>
      </c>
      <c r="AN1282" s="53">
        <v>-5.9036799999999997E-3</v>
      </c>
      <c r="AO1282" s="53">
        <v>-7.0207500000000006E-2</v>
      </c>
      <c r="AP1282" s="53">
        <v>-7.6891520000000005E-2</v>
      </c>
      <c r="AQ1282" s="53">
        <v>-6.8828669999999995E-2</v>
      </c>
      <c r="AR1282" s="53">
        <v>-5.2348060000000002E-2</v>
      </c>
      <c r="AS1282" s="53">
        <v>-6.5355090000000005E-2</v>
      </c>
      <c r="AT1282" s="53">
        <v>-6.1719469999999998E-2</v>
      </c>
      <c r="AU1282" s="53">
        <v>-5.8652820000000001E-2</v>
      </c>
      <c r="AV1282" s="53">
        <v>-6.1662210000000002E-2</v>
      </c>
      <c r="AW1282" s="53">
        <v>-7.1279980000000007E-2</v>
      </c>
      <c r="AX1282" s="53">
        <v>-3.8012020000000001E-2</v>
      </c>
      <c r="AY1282" s="53">
        <v>-6.0295179999999997E-2</v>
      </c>
      <c r="AZ1282" s="53">
        <v>-2.8588430000000001E-2</v>
      </c>
      <c r="BA1282" s="53">
        <v>-1.8989550000000001E-2</v>
      </c>
      <c r="BB1282" s="53">
        <v>-2.518656E-2</v>
      </c>
      <c r="BC1282" s="53">
        <v>-1.4838280000000001E-2</v>
      </c>
      <c r="BD1282" s="53">
        <v>-6.8864299999999998E-3</v>
      </c>
      <c r="BE1282" s="53">
        <v>1.6668140000000001E-2</v>
      </c>
      <c r="BF1282" s="53">
        <v>2.079539E-2</v>
      </c>
      <c r="BG1282" s="53">
        <v>1.64813E-3</v>
      </c>
      <c r="BH1282" s="53">
        <v>-5.4588900000000001E-3</v>
      </c>
      <c r="BI1282" s="53">
        <v>7.8799600000000001E-3</v>
      </c>
      <c r="BJ1282" s="53">
        <v>-2.45166E-3</v>
      </c>
      <c r="BK1282" s="53">
        <v>2.5822100000000001E-2</v>
      </c>
      <c r="BL1282" s="53">
        <v>1.031961E-2</v>
      </c>
      <c r="BM1282" s="53">
        <v>-4.7987099999999998E-2</v>
      </c>
      <c r="BN1282" s="53">
        <v>-5.4911059999999998E-2</v>
      </c>
      <c r="BO1282" s="53">
        <v>-4.6899499999999997E-2</v>
      </c>
      <c r="BP1282" s="53">
        <v>-3.3045709999999999E-2</v>
      </c>
      <c r="BQ1282" s="53">
        <v>-4.729059E-2</v>
      </c>
      <c r="BR1282" s="53">
        <v>-4.2949679999999997E-2</v>
      </c>
      <c r="BS1282" s="53">
        <v>-4.1136829999999999E-2</v>
      </c>
      <c r="BT1282" s="53">
        <v>-4.3912960000000001E-2</v>
      </c>
      <c r="BU1282" s="53">
        <v>-5.069237E-2</v>
      </c>
      <c r="BV1282" s="53">
        <v>-2.2746189999999999E-2</v>
      </c>
      <c r="BW1282" s="53">
        <v>-4.1359519999999997E-2</v>
      </c>
      <c r="BX1282" s="53">
        <v>-1.466226E-2</v>
      </c>
      <c r="BY1282" s="53">
        <v>-1.4833800000000001E-3</v>
      </c>
      <c r="BZ1282" s="53">
        <v>-7.9284000000000004E-3</v>
      </c>
      <c r="CA1282" s="53">
        <v>1.2658299999999999E-3</v>
      </c>
      <c r="CB1282" s="53">
        <v>8.60877E-3</v>
      </c>
      <c r="CC1282" s="53">
        <v>2.7483859999999999E-2</v>
      </c>
      <c r="CD1282" s="53">
        <v>3.4273709999999999E-2</v>
      </c>
      <c r="CE1282" s="53">
        <v>1.0476900000000001E-2</v>
      </c>
      <c r="CF1282" s="53">
        <v>1.9785900000000001E-3</v>
      </c>
      <c r="CG1282" s="53">
        <v>1.9585020000000002E-2</v>
      </c>
      <c r="CH1282" s="53">
        <v>6.08415E-3</v>
      </c>
      <c r="CI1282" s="53">
        <v>3.5501280000000003E-2</v>
      </c>
      <c r="CJ1282" s="53">
        <v>2.1555810000000002E-2</v>
      </c>
      <c r="CK1282" s="53">
        <v>-3.2597309999999997E-2</v>
      </c>
      <c r="CL1282" s="53">
        <v>-3.9687439999999997E-2</v>
      </c>
      <c r="CM1282" s="53">
        <v>-3.1711419999999997E-2</v>
      </c>
      <c r="CN1282" s="53">
        <v>-1.967696E-2</v>
      </c>
      <c r="CO1282" s="53">
        <v>-3.4779169999999998E-2</v>
      </c>
      <c r="CP1282" s="53">
        <v>-2.9949779999999999E-2</v>
      </c>
      <c r="CQ1282" s="53">
        <v>-2.9005300000000001E-2</v>
      </c>
      <c r="CR1282" s="53">
        <v>-3.1619870000000001E-2</v>
      </c>
      <c r="CS1282" s="53">
        <v>-3.6433439999999997E-2</v>
      </c>
      <c r="CT1282" s="53">
        <v>-1.2173130000000001E-2</v>
      </c>
      <c r="CU1282" s="53">
        <v>-2.8244720000000001E-2</v>
      </c>
      <c r="CV1282" s="53">
        <v>-5.0170299999999996E-3</v>
      </c>
      <c r="CW1282" s="53">
        <v>1.0641350000000001E-2</v>
      </c>
      <c r="CX1282" s="53">
        <v>4.02455E-3</v>
      </c>
      <c r="CY1282" s="53">
        <v>1.241949E-2</v>
      </c>
      <c r="CZ1282" s="53">
        <v>1.9340699999999999E-2</v>
      </c>
      <c r="DA1282" s="53">
        <v>3.8299550000000002E-2</v>
      </c>
      <c r="DB1282" s="53">
        <v>4.7752049999999997E-2</v>
      </c>
      <c r="DC1282" s="53">
        <v>1.9305659999999999E-2</v>
      </c>
      <c r="DD1282" s="53">
        <v>9.4160700000000003E-3</v>
      </c>
      <c r="DE1282" s="53">
        <v>3.1290079999999998E-2</v>
      </c>
      <c r="DF1282" s="53">
        <v>1.4619969999999999E-2</v>
      </c>
      <c r="DG1282" s="53">
        <v>4.5180449999999997E-2</v>
      </c>
      <c r="DH1282" s="53">
        <v>3.2792000000000002E-2</v>
      </c>
      <c r="DI1282" s="53">
        <v>-1.720754E-2</v>
      </c>
      <c r="DJ1282" s="53">
        <v>-2.4463820000000001E-2</v>
      </c>
      <c r="DK1282" s="53">
        <v>-1.6523340000000001E-2</v>
      </c>
      <c r="DL1282" s="53">
        <v>-6.3081999999999999E-3</v>
      </c>
      <c r="DM1282" s="53">
        <v>-2.2267740000000001E-2</v>
      </c>
      <c r="DN1282" s="53">
        <v>-1.6949869999999999E-2</v>
      </c>
      <c r="DO1282" s="53">
        <v>-1.6873780000000001E-2</v>
      </c>
      <c r="DP1282" s="53">
        <v>-1.9326800000000002E-2</v>
      </c>
      <c r="DQ1282" s="53">
        <v>-2.2174510000000001E-2</v>
      </c>
      <c r="DR1282" s="53">
        <v>-1.6000700000000001E-3</v>
      </c>
      <c r="DS1282" s="53">
        <v>-1.512993E-2</v>
      </c>
      <c r="DT1282" s="53">
        <v>4.6281999999999998E-3</v>
      </c>
      <c r="DU1282" s="53">
        <v>2.2766060000000001E-2</v>
      </c>
      <c r="DV1282" s="53">
        <v>1.597749E-2</v>
      </c>
      <c r="DW1282" s="53">
        <v>2.3573150000000001E-2</v>
      </c>
      <c r="DX1282" s="53">
        <v>3.0072620000000001E-2</v>
      </c>
      <c r="DY1282" s="53">
        <v>5.3915709999999999E-2</v>
      </c>
      <c r="DZ1282" s="53">
        <v>6.7212610000000006E-2</v>
      </c>
      <c r="EA1282" s="53">
        <v>3.205301E-2</v>
      </c>
      <c r="EB1282" s="53">
        <v>2.0154620000000002E-2</v>
      </c>
      <c r="EC1282" s="53">
        <v>4.8190320000000002E-2</v>
      </c>
      <c r="ED1282" s="53">
        <v>2.6944320000000001E-2</v>
      </c>
      <c r="EE1282" s="53">
        <v>5.9155649999999997E-2</v>
      </c>
      <c r="EF1282" s="53">
        <v>4.9015280000000001E-2</v>
      </c>
      <c r="EG1282" s="53">
        <v>5.01287E-3</v>
      </c>
      <c r="EH1282" s="53">
        <v>-2.4833400000000001E-3</v>
      </c>
      <c r="EI1282" s="53">
        <v>5.4058300000000004E-3</v>
      </c>
      <c r="EJ1282" s="53">
        <v>1.2994149999999999E-2</v>
      </c>
      <c r="EK1282" s="53">
        <v>-4.2032399999999996E-3</v>
      </c>
      <c r="EL1282" s="53">
        <v>1.81992E-3</v>
      </c>
      <c r="EM1282" s="53">
        <v>6.4221999999999999E-4</v>
      </c>
      <c r="EN1282" s="53">
        <v>-1.57755E-3</v>
      </c>
      <c r="EO1282" s="53">
        <v>-1.5868799999999999E-3</v>
      </c>
      <c r="EP1282" s="53">
        <v>1.3665760000000001E-2</v>
      </c>
      <c r="EQ1282" s="53">
        <v>3.8057500000000001E-3</v>
      </c>
      <c r="ER1282" s="53">
        <v>1.8554370000000001E-2</v>
      </c>
      <c r="ES1282" s="53">
        <v>4.0272240000000001E-2</v>
      </c>
      <c r="ET1282" s="53">
        <v>3.3235649999999999E-2</v>
      </c>
      <c r="EU1282" s="53">
        <v>3.9677259999999999E-2</v>
      </c>
      <c r="EV1282" s="53">
        <v>4.5567820000000002E-2</v>
      </c>
      <c r="EW1282" s="53">
        <v>70.309619999999995</v>
      </c>
      <c r="EX1282" s="53">
        <v>69.098079999999996</v>
      </c>
      <c r="EY1282" s="53">
        <v>68.080600000000004</v>
      </c>
      <c r="EZ1282" s="53">
        <v>67.015559999999994</v>
      </c>
      <c r="FA1282" s="53">
        <v>66.114689999999996</v>
      </c>
      <c r="FB1282" s="53">
        <v>65.163989999999998</v>
      </c>
      <c r="FC1282" s="53">
        <v>64.379720000000006</v>
      </c>
      <c r="FD1282" s="53">
        <v>65.297030000000007</v>
      </c>
      <c r="FE1282" s="53">
        <v>68.002449999999996</v>
      </c>
      <c r="FF1282" s="53">
        <v>71.649479999999997</v>
      </c>
      <c r="FG1282" s="53">
        <v>75.836889999999997</v>
      </c>
      <c r="FH1282" s="53">
        <v>79.591610000000003</v>
      </c>
      <c r="FI1282" s="53">
        <v>82.719759999999994</v>
      </c>
      <c r="FJ1282" s="53">
        <v>85.513810000000007</v>
      </c>
      <c r="FK1282" s="53">
        <v>87.856819999999999</v>
      </c>
      <c r="FL1282" s="53">
        <v>89.356819999999999</v>
      </c>
      <c r="FM1282" s="53">
        <v>89.66328</v>
      </c>
      <c r="FN1282" s="53">
        <v>88.895099999999999</v>
      </c>
      <c r="FO1282" s="53">
        <v>86.481819999999999</v>
      </c>
      <c r="FP1282" s="53">
        <v>82.522549999999995</v>
      </c>
      <c r="FQ1282" s="53">
        <v>78.516260000000003</v>
      </c>
      <c r="FR1282" s="53">
        <v>75.736710000000002</v>
      </c>
      <c r="FS1282" s="53">
        <v>73.973079999999996</v>
      </c>
      <c r="FT1282" s="53">
        <v>72.2</v>
      </c>
      <c r="FU1282" s="53">
        <v>130</v>
      </c>
      <c r="FV1282" s="53">
        <v>5665.6270000000004</v>
      </c>
      <c r="FW1282" s="53">
        <v>152.26580000000001</v>
      </c>
      <c r="FX1282" s="53">
        <v>1</v>
      </c>
    </row>
    <row r="1283" spans="1:180" x14ac:dyDescent="0.3">
      <c r="A1283" t="s">
        <v>174</v>
      </c>
      <c r="B1283" t="s">
        <v>221</v>
      </c>
      <c r="C1283" t="s">
        <v>0</v>
      </c>
      <c r="D1283" t="s">
        <v>248</v>
      </c>
      <c r="E1283" t="s">
        <v>189</v>
      </c>
      <c r="F1283" t="s">
        <v>236</v>
      </c>
      <c r="G1283" t="s">
        <v>243</v>
      </c>
      <c r="H1283" s="53">
        <v>16</v>
      </c>
      <c r="I1283" s="53">
        <v>0.50164337000000003</v>
      </c>
      <c r="J1283" s="53">
        <v>0.4899192</v>
      </c>
      <c r="K1283" s="53">
        <v>0.44243295999999999</v>
      </c>
      <c r="L1283" s="53">
        <v>0.42881728000000002</v>
      </c>
      <c r="M1283" s="53">
        <v>0.48864864000000002</v>
      </c>
      <c r="N1283" s="53">
        <v>0.46948400000000001</v>
      </c>
      <c r="O1283" s="53">
        <v>0.51547679999999996</v>
      </c>
      <c r="P1283" s="53">
        <v>0.53840127999999998</v>
      </c>
      <c r="Q1283" s="53">
        <v>0.54511951999999997</v>
      </c>
      <c r="R1283" s="53">
        <v>0.57532176000000002</v>
      </c>
      <c r="S1283" s="53">
        <v>0.60088640000000004</v>
      </c>
      <c r="T1283" s="53">
        <v>0.64348176000000001</v>
      </c>
      <c r="U1283" s="53">
        <v>0.64956128000000002</v>
      </c>
      <c r="V1283" s="53">
        <v>0.68576976000000001</v>
      </c>
      <c r="W1283" s="53">
        <v>0.69417567999999996</v>
      </c>
      <c r="X1283" s="53">
        <v>0.71293695999999995</v>
      </c>
      <c r="Y1283" s="53">
        <v>0.71373967999999999</v>
      </c>
      <c r="Z1283" s="53">
        <v>0.69712224</v>
      </c>
      <c r="AA1283" s="53">
        <v>0.70420368</v>
      </c>
      <c r="AB1283" s="53">
        <v>0.68477568</v>
      </c>
      <c r="AC1283" s="53">
        <v>0.68719216000000005</v>
      </c>
      <c r="AD1283" s="53">
        <v>0.63168848</v>
      </c>
      <c r="AE1283" s="53">
        <v>0.58820192000000004</v>
      </c>
      <c r="AF1283" s="53">
        <v>0.52211584</v>
      </c>
      <c r="AG1283" s="53">
        <v>-1.0978669999999999E-2</v>
      </c>
      <c r="AH1283" s="53">
        <v>-1.20217E-3</v>
      </c>
      <c r="AI1283" s="53">
        <v>-2.322602E-2</v>
      </c>
      <c r="AJ1283" s="53">
        <v>-1.8027089999999999E-2</v>
      </c>
      <c r="AK1283" s="53">
        <v>-2.4872700000000002E-3</v>
      </c>
      <c r="AL1283" s="53">
        <v>-3.2404540000000003E-2</v>
      </c>
      <c r="AM1283" s="53">
        <v>3.17614E-3</v>
      </c>
      <c r="AN1283" s="53">
        <v>4.1060000000000003E-3</v>
      </c>
      <c r="AO1283" s="53">
        <v>-5.2868720000000001E-2</v>
      </c>
      <c r="AP1283" s="53">
        <v>-6.3389920000000002E-2</v>
      </c>
      <c r="AQ1283" s="53">
        <v>-7.0559300000000005E-2</v>
      </c>
      <c r="AR1283" s="53">
        <v>-6.2254370000000003E-2</v>
      </c>
      <c r="AS1283" s="53">
        <v>-8.1094929999999996E-2</v>
      </c>
      <c r="AT1283" s="53">
        <v>-6.318493E-2</v>
      </c>
      <c r="AU1283" s="53">
        <v>-6.8692500000000004E-2</v>
      </c>
      <c r="AV1283" s="53">
        <v>-6.2027819999999997E-2</v>
      </c>
      <c r="AW1283" s="53">
        <v>-6.7004179999999997E-2</v>
      </c>
      <c r="AX1283" s="53">
        <v>-7.6977619999999997E-2</v>
      </c>
      <c r="AY1283" s="53">
        <v>-5.2001550000000001E-2</v>
      </c>
      <c r="AZ1283" s="53">
        <v>-4.2625629999999998E-2</v>
      </c>
      <c r="BA1283" s="53">
        <v>-3.1304029999999997E-2</v>
      </c>
      <c r="BB1283" s="53">
        <v>-3.7205309999999998E-2</v>
      </c>
      <c r="BC1283" s="53">
        <v>-1.6250049999999999E-2</v>
      </c>
      <c r="BD1283" s="53">
        <v>-1.6686960000000001E-2</v>
      </c>
      <c r="BE1283" s="53">
        <v>3.0119499999999998E-3</v>
      </c>
      <c r="BF1283" s="53">
        <v>1.526568E-2</v>
      </c>
      <c r="BG1283" s="53">
        <v>-9.9863699999999996E-3</v>
      </c>
      <c r="BH1283" s="53">
        <v>-8.43322E-3</v>
      </c>
      <c r="BI1283" s="53">
        <v>1.3848350000000001E-2</v>
      </c>
      <c r="BJ1283" s="53">
        <v>-1.9221180000000001E-2</v>
      </c>
      <c r="BK1283" s="53">
        <v>1.514604E-2</v>
      </c>
      <c r="BL1283" s="53">
        <v>1.9046560000000001E-2</v>
      </c>
      <c r="BM1283" s="53">
        <v>-3.04865E-2</v>
      </c>
      <c r="BN1283" s="53">
        <v>-4.2030449999999997E-2</v>
      </c>
      <c r="BO1283" s="53">
        <v>-5.0086560000000002E-2</v>
      </c>
      <c r="BP1283" s="53">
        <v>-3.9814879999999997E-2</v>
      </c>
      <c r="BQ1283" s="53">
        <v>-5.7189759999999999E-2</v>
      </c>
      <c r="BR1283" s="53">
        <v>-4.1799459999999997E-2</v>
      </c>
      <c r="BS1283" s="53">
        <v>-4.69211E-2</v>
      </c>
      <c r="BT1283" s="53">
        <v>-4.0872159999999998E-2</v>
      </c>
      <c r="BU1283" s="53">
        <v>-4.3330529999999999E-2</v>
      </c>
      <c r="BV1283" s="53">
        <v>-5.4932580000000002E-2</v>
      </c>
      <c r="BW1283" s="53">
        <v>-3.0943970000000001E-2</v>
      </c>
      <c r="BX1283" s="53">
        <v>-2.386638E-2</v>
      </c>
      <c r="BY1283" s="53">
        <v>-7.9828599999999996E-3</v>
      </c>
      <c r="BZ1283" s="53">
        <v>-1.448816E-2</v>
      </c>
      <c r="CA1283" s="53">
        <v>5.2651599999999996E-3</v>
      </c>
      <c r="CB1283" s="53">
        <v>-9.4017999999999999E-4</v>
      </c>
      <c r="CC1283" s="53">
        <v>1.2701799999999999E-2</v>
      </c>
      <c r="CD1283" s="53">
        <v>2.6671250000000001E-2</v>
      </c>
      <c r="CE1283" s="53">
        <v>-8.1663000000000005E-4</v>
      </c>
      <c r="CF1283" s="53">
        <v>-1.7885399999999999E-3</v>
      </c>
      <c r="CG1283" s="53">
        <v>2.516235E-2</v>
      </c>
      <c r="CH1283" s="53">
        <v>-1.0090440000000001E-2</v>
      </c>
      <c r="CI1283" s="53">
        <v>2.3436350000000002E-2</v>
      </c>
      <c r="CJ1283" s="53">
        <v>2.939435E-2</v>
      </c>
      <c r="CK1283" s="53">
        <v>-1.498464E-2</v>
      </c>
      <c r="CL1283" s="53">
        <v>-2.7236940000000001E-2</v>
      </c>
      <c r="CM1283" s="53">
        <v>-3.59072E-2</v>
      </c>
      <c r="CN1283" s="53">
        <v>-2.4273340000000001E-2</v>
      </c>
      <c r="CO1283" s="53">
        <v>-4.0633120000000002E-2</v>
      </c>
      <c r="CP1283" s="53">
        <v>-2.6987939999999998E-2</v>
      </c>
      <c r="CQ1283" s="53">
        <v>-3.184232E-2</v>
      </c>
      <c r="CR1283" s="53">
        <v>-2.621981E-2</v>
      </c>
      <c r="CS1283" s="53">
        <v>-2.6934260000000002E-2</v>
      </c>
      <c r="CT1283" s="53">
        <v>-3.966426E-2</v>
      </c>
      <c r="CU1283" s="53">
        <v>-1.635955E-2</v>
      </c>
      <c r="CV1283" s="53">
        <v>-1.087378E-2</v>
      </c>
      <c r="CW1283" s="53">
        <v>8.1693200000000007E-3</v>
      </c>
      <c r="CX1283" s="53">
        <v>1.2456699999999999E-3</v>
      </c>
      <c r="CY1283" s="53">
        <v>2.0166529999999998E-2</v>
      </c>
      <c r="CZ1283" s="53">
        <v>9.9659999999999992E-3</v>
      </c>
      <c r="DA1283" s="53">
        <v>2.2391649999999999E-2</v>
      </c>
      <c r="DB1283" s="53">
        <v>3.8076829999999999E-2</v>
      </c>
      <c r="DC1283" s="53">
        <v>8.3531200000000003E-3</v>
      </c>
      <c r="DD1283" s="53">
        <v>4.8561400000000001E-3</v>
      </c>
      <c r="DE1283" s="53">
        <v>3.6476349999999998E-2</v>
      </c>
      <c r="DF1283" s="53">
        <v>-9.5969000000000002E-4</v>
      </c>
      <c r="DG1283" s="53">
        <v>3.1726669999999998E-2</v>
      </c>
      <c r="DH1283" s="53">
        <v>3.9742130000000001E-2</v>
      </c>
      <c r="DI1283" s="53">
        <v>5.1721999999999998E-4</v>
      </c>
      <c r="DJ1283" s="53">
        <v>-1.244345E-2</v>
      </c>
      <c r="DK1283" s="53">
        <v>-2.1727839999999998E-2</v>
      </c>
      <c r="DL1283" s="53">
        <v>-8.7318299999999995E-3</v>
      </c>
      <c r="DM1283" s="53">
        <v>-2.4076460000000001E-2</v>
      </c>
      <c r="DN1283" s="53">
        <v>-1.217643E-2</v>
      </c>
      <c r="DO1283" s="53">
        <v>-1.6763520000000001E-2</v>
      </c>
      <c r="DP1283" s="53">
        <v>-1.156746E-2</v>
      </c>
      <c r="DQ1283" s="53">
        <v>-1.0537970000000001E-2</v>
      </c>
      <c r="DR1283" s="53">
        <v>-2.4395920000000001E-2</v>
      </c>
      <c r="DS1283" s="53">
        <v>-1.77513E-3</v>
      </c>
      <c r="DT1283" s="53">
        <v>2.1188299999999999E-3</v>
      </c>
      <c r="DU1283" s="53">
        <v>2.4321490000000001E-2</v>
      </c>
      <c r="DV1283" s="53">
        <v>1.6979500000000002E-2</v>
      </c>
      <c r="DW1283" s="53">
        <v>3.5067889999999997E-2</v>
      </c>
      <c r="DX1283" s="53">
        <v>2.0872180000000001E-2</v>
      </c>
      <c r="DY1283" s="53">
        <v>3.6382270000000001E-2</v>
      </c>
      <c r="DZ1283" s="53">
        <v>5.4544670000000003E-2</v>
      </c>
      <c r="EA1283" s="53">
        <v>2.1592770000000001E-2</v>
      </c>
      <c r="EB1283" s="53">
        <v>1.4450009999999999E-2</v>
      </c>
      <c r="EC1283" s="53">
        <v>5.281197E-2</v>
      </c>
      <c r="ED1283" s="53">
        <v>1.2223670000000001E-2</v>
      </c>
      <c r="EE1283" s="53">
        <v>4.3696560000000002E-2</v>
      </c>
      <c r="EF1283" s="53">
        <v>5.4682689999999999E-2</v>
      </c>
      <c r="EG1283" s="53">
        <v>2.289944E-2</v>
      </c>
      <c r="EH1283" s="53">
        <v>8.9160100000000003E-3</v>
      </c>
      <c r="EI1283" s="53">
        <v>-1.2551000000000001E-3</v>
      </c>
      <c r="EJ1283" s="53">
        <v>1.370766E-2</v>
      </c>
      <c r="EK1283" s="53">
        <v>-1.7129999999999999E-4</v>
      </c>
      <c r="EL1283" s="53">
        <v>9.2090399999999999E-3</v>
      </c>
      <c r="EM1283" s="53">
        <v>5.0078600000000003E-3</v>
      </c>
      <c r="EN1283" s="53">
        <v>9.5881999999999998E-3</v>
      </c>
      <c r="EO1283" s="53">
        <v>1.313567E-2</v>
      </c>
      <c r="EP1283" s="53">
        <v>-2.3508800000000001E-3</v>
      </c>
      <c r="EQ1283" s="53">
        <v>1.9282460000000001E-2</v>
      </c>
      <c r="ER1283" s="53">
        <v>2.087808E-2</v>
      </c>
      <c r="ES1283" s="53">
        <v>4.7642669999999998E-2</v>
      </c>
      <c r="ET1283" s="53">
        <v>3.9696660000000002E-2</v>
      </c>
      <c r="EU1283" s="53">
        <v>5.6583099999999997E-2</v>
      </c>
      <c r="EV1283" s="53">
        <v>3.6618959999999999E-2</v>
      </c>
      <c r="EW1283" s="53">
        <v>72.509399999999999</v>
      </c>
      <c r="EX1283" s="53">
        <v>71.013239999999996</v>
      </c>
      <c r="EY1283" s="53">
        <v>69.628200000000007</v>
      </c>
      <c r="EZ1283" s="53">
        <v>68.372219999999999</v>
      </c>
      <c r="FA1283" s="53">
        <v>67.675219999999996</v>
      </c>
      <c r="FB1283" s="53">
        <v>66.831199999999995</v>
      </c>
      <c r="FC1283" s="53">
        <v>66.225639999999999</v>
      </c>
      <c r="FD1283" s="53">
        <v>66.785039999999995</v>
      </c>
      <c r="FE1283" s="53">
        <v>69.577349999999996</v>
      </c>
      <c r="FF1283" s="53">
        <v>73.208550000000002</v>
      </c>
      <c r="FG1283" s="53">
        <v>77.485050000000001</v>
      </c>
      <c r="FH1283" s="53">
        <v>81.469229999999996</v>
      </c>
      <c r="FI1283" s="53">
        <v>84.936750000000004</v>
      </c>
      <c r="FJ1283" s="53">
        <v>87.532910000000001</v>
      </c>
      <c r="FK1283" s="53">
        <v>89.557270000000003</v>
      </c>
      <c r="FL1283" s="53">
        <v>91.19444</v>
      </c>
      <c r="FM1283" s="53">
        <v>91.328209999999999</v>
      </c>
      <c r="FN1283" s="53">
        <v>89.847430000000003</v>
      </c>
      <c r="FO1283" s="53">
        <v>87.794870000000003</v>
      </c>
      <c r="FP1283" s="53">
        <v>83.894869999999997</v>
      </c>
      <c r="FQ1283" s="53">
        <v>79.796580000000006</v>
      </c>
      <c r="FR1283" s="53">
        <v>76.682479999999998</v>
      </c>
      <c r="FS1283" s="53">
        <v>74.544870000000003</v>
      </c>
      <c r="FT1283" s="53">
        <v>73.075640000000007</v>
      </c>
      <c r="FU1283" s="53">
        <v>130</v>
      </c>
      <c r="FV1283" s="53">
        <v>5665.6270000000004</v>
      </c>
      <c r="FW1283" s="53">
        <v>152.26580000000001</v>
      </c>
      <c r="FX1283" s="53">
        <v>1</v>
      </c>
    </row>
    <row r="1284" spans="1:180" x14ac:dyDescent="0.3">
      <c r="A1284" t="s">
        <v>174</v>
      </c>
      <c r="B1284" t="s">
        <v>221</v>
      </c>
      <c r="C1284" t="s">
        <v>0</v>
      </c>
      <c r="D1284" t="s">
        <v>227</v>
      </c>
      <c r="E1284" t="s">
        <v>190</v>
      </c>
      <c r="F1284" t="s">
        <v>236</v>
      </c>
      <c r="G1284" t="s">
        <v>243</v>
      </c>
      <c r="H1284" s="53">
        <v>16</v>
      </c>
      <c r="I1284" s="53">
        <v>0.46720096</v>
      </c>
      <c r="J1284" s="53">
        <v>0.45089104000000002</v>
      </c>
      <c r="K1284" s="53">
        <v>0.41589776000000001</v>
      </c>
      <c r="L1284" s="53">
        <v>0.39340448</v>
      </c>
      <c r="M1284" s="53">
        <v>0.46690127999999997</v>
      </c>
      <c r="N1284" s="53">
        <v>0.47916560000000002</v>
      </c>
      <c r="O1284" s="53">
        <v>0.52702351999999997</v>
      </c>
      <c r="P1284" s="53">
        <v>0.52843903999999997</v>
      </c>
      <c r="Q1284" s="53">
        <v>0.54928575999999996</v>
      </c>
      <c r="R1284" s="53">
        <v>0.58998063999999995</v>
      </c>
      <c r="S1284" s="53">
        <v>0.62585599999999997</v>
      </c>
      <c r="T1284" s="53">
        <v>0.65761104000000004</v>
      </c>
      <c r="U1284" s="53">
        <v>0.67165344000000005</v>
      </c>
      <c r="V1284" s="53">
        <v>0.69934671999999998</v>
      </c>
      <c r="W1284" s="53">
        <v>0.71712560000000003</v>
      </c>
      <c r="X1284" s="53">
        <v>0.72481439999999997</v>
      </c>
      <c r="Y1284" s="53">
        <v>0.71800368000000003</v>
      </c>
      <c r="Z1284" s="53">
        <v>0.69917056</v>
      </c>
      <c r="AA1284" s="53">
        <v>0.69712912000000005</v>
      </c>
      <c r="AB1284" s="53">
        <v>0.68707567999999997</v>
      </c>
      <c r="AC1284" s="53">
        <v>0.65684032000000003</v>
      </c>
      <c r="AD1284" s="53">
        <v>0.60725872000000003</v>
      </c>
      <c r="AE1284" s="53">
        <v>0.53365936000000003</v>
      </c>
      <c r="AF1284" s="53">
        <v>0.48047472000000002</v>
      </c>
      <c r="AG1284" s="53">
        <v>-3.4079270000000002E-2</v>
      </c>
      <c r="AH1284" s="53">
        <v>-2.7650560000000001E-2</v>
      </c>
      <c r="AI1284" s="53">
        <v>-3.4229870000000003E-2</v>
      </c>
      <c r="AJ1284" s="53">
        <v>-5.2224060000000003E-2</v>
      </c>
      <c r="AK1284" s="53">
        <v>-2.7164830000000001E-2</v>
      </c>
      <c r="AL1284" s="53">
        <v>-3.8022590000000002E-2</v>
      </c>
      <c r="AM1284" s="53">
        <v>-2.02448E-2</v>
      </c>
      <c r="AN1284" s="53">
        <v>-1.970891E-2</v>
      </c>
      <c r="AO1284" s="53">
        <v>-5.133654E-2</v>
      </c>
      <c r="AP1284" s="53">
        <v>-4.8345390000000002E-2</v>
      </c>
      <c r="AQ1284" s="53">
        <v>-4.2205920000000001E-2</v>
      </c>
      <c r="AR1284" s="53">
        <v>-3.9446929999999998E-2</v>
      </c>
      <c r="AS1284" s="53">
        <v>-4.4569780000000003E-2</v>
      </c>
      <c r="AT1284" s="53">
        <v>-3.3297119999999999E-2</v>
      </c>
      <c r="AU1284" s="53">
        <v>-2.6410980000000001E-2</v>
      </c>
      <c r="AV1284" s="53">
        <v>-2.927368E-2</v>
      </c>
      <c r="AW1284" s="53">
        <v>-2.9680459999999999E-2</v>
      </c>
      <c r="AX1284" s="53">
        <v>-3.9067060000000001E-2</v>
      </c>
      <c r="AY1284" s="53">
        <v>-2.9969249999999999E-2</v>
      </c>
      <c r="AZ1284" s="53">
        <v>-3.3631010000000003E-2</v>
      </c>
      <c r="BA1284" s="53">
        <v>-3.2453889999999999E-2</v>
      </c>
      <c r="BB1284" s="53">
        <v>-3.3362259999999998E-2</v>
      </c>
      <c r="BC1284" s="53">
        <v>-4.7478859999999998E-2</v>
      </c>
      <c r="BD1284" s="53">
        <v>-4.7997409999999997E-2</v>
      </c>
      <c r="BE1284" s="53">
        <v>-1.280502E-2</v>
      </c>
      <c r="BF1284" s="53">
        <v>-4.8870500000000004E-3</v>
      </c>
      <c r="BG1284" s="53">
        <v>-1.960365E-2</v>
      </c>
      <c r="BH1284" s="53">
        <v>-3.6612159999999998E-2</v>
      </c>
      <c r="BI1284" s="53">
        <v>-4.1239700000000002E-3</v>
      </c>
      <c r="BJ1284" s="53">
        <v>-1.9273700000000001E-2</v>
      </c>
      <c r="BK1284" s="53">
        <v>1.6063000000000001E-4</v>
      </c>
      <c r="BL1284" s="53">
        <v>-3.3575599999999999E-3</v>
      </c>
      <c r="BM1284" s="53">
        <v>-3.082907E-2</v>
      </c>
      <c r="BN1284" s="53">
        <v>-2.8916850000000001E-2</v>
      </c>
      <c r="BO1284" s="53">
        <v>-2.2362259999999998E-2</v>
      </c>
      <c r="BP1284" s="53">
        <v>-1.8202429999999999E-2</v>
      </c>
      <c r="BQ1284" s="53">
        <v>-2.3234000000000001E-2</v>
      </c>
      <c r="BR1284" s="53">
        <v>-1.319997E-2</v>
      </c>
      <c r="BS1284" s="53">
        <v>-7.9835700000000006E-3</v>
      </c>
      <c r="BT1284" s="53">
        <v>-1.0396610000000001E-2</v>
      </c>
      <c r="BU1284" s="53">
        <v>-1.0425490000000001E-2</v>
      </c>
      <c r="BV1284" s="53">
        <v>-2.1778289999999999E-2</v>
      </c>
      <c r="BW1284" s="53">
        <v>-1.001577E-2</v>
      </c>
      <c r="BX1284" s="53">
        <v>-1.2138370000000001E-2</v>
      </c>
      <c r="BY1284" s="53">
        <v>-1.1823459999999999E-2</v>
      </c>
      <c r="BZ1284" s="53">
        <v>-1.342048E-2</v>
      </c>
      <c r="CA1284" s="53">
        <v>-2.5115809999999999E-2</v>
      </c>
      <c r="CB1284" s="53">
        <v>-2.6188940000000001E-2</v>
      </c>
      <c r="CC1284" s="53">
        <v>1.92947E-3</v>
      </c>
      <c r="CD1284" s="53">
        <v>1.087888E-2</v>
      </c>
      <c r="CE1284" s="53">
        <v>-9.4735600000000007E-3</v>
      </c>
      <c r="CF1284" s="53">
        <v>-2.5799409999999998E-2</v>
      </c>
      <c r="CG1284" s="53">
        <v>1.183406E-2</v>
      </c>
      <c r="CH1284" s="53">
        <v>-6.2882600000000004E-3</v>
      </c>
      <c r="CI1284" s="53">
        <v>1.429337E-2</v>
      </c>
      <c r="CJ1284" s="53">
        <v>7.9673299999999999E-3</v>
      </c>
      <c r="CK1284" s="53">
        <v>-1.662566E-2</v>
      </c>
      <c r="CL1284" s="53">
        <v>-1.5460679999999999E-2</v>
      </c>
      <c r="CM1284" s="53">
        <v>-8.6186100000000005E-3</v>
      </c>
      <c r="CN1284" s="53">
        <v>-3.4885599999999999E-3</v>
      </c>
      <c r="CO1284" s="53">
        <v>-8.4568899999999999E-3</v>
      </c>
      <c r="CP1284" s="53">
        <v>7.1927000000000004E-4</v>
      </c>
      <c r="CQ1284" s="53">
        <v>4.7791999999999999E-3</v>
      </c>
      <c r="CR1284" s="53">
        <v>2.6776E-3</v>
      </c>
      <c r="CS1284" s="53">
        <v>2.9104399999999998E-3</v>
      </c>
      <c r="CT1284" s="53">
        <v>-9.8041399999999994E-3</v>
      </c>
      <c r="CU1284" s="53">
        <v>3.8039599999999999E-3</v>
      </c>
      <c r="CV1284" s="53">
        <v>2.7473799999999998E-3</v>
      </c>
      <c r="CW1284" s="53">
        <v>2.46511E-3</v>
      </c>
      <c r="CX1284" s="53">
        <v>3.9113E-4</v>
      </c>
      <c r="CY1284" s="53">
        <v>-9.6272300000000005E-3</v>
      </c>
      <c r="CZ1284" s="53">
        <v>-1.1084480000000001E-2</v>
      </c>
      <c r="DA1284" s="53">
        <v>1.666395E-2</v>
      </c>
      <c r="DB1284" s="53">
        <v>2.664482E-2</v>
      </c>
      <c r="DC1284" s="53">
        <v>6.5651999999999996E-4</v>
      </c>
      <c r="DD1284" s="53">
        <v>-1.4986660000000001E-2</v>
      </c>
      <c r="DE1284" s="53">
        <v>2.77921E-2</v>
      </c>
      <c r="DF1284" s="53">
        <v>6.6971699999999997E-3</v>
      </c>
      <c r="DG1284" s="53">
        <v>2.8426110000000001E-2</v>
      </c>
      <c r="DH1284" s="53">
        <v>1.9292219999999999E-2</v>
      </c>
      <c r="DI1284" s="53">
        <v>-2.4222699999999998E-3</v>
      </c>
      <c r="DJ1284" s="53">
        <v>-2.00453E-3</v>
      </c>
      <c r="DK1284" s="53">
        <v>5.1250499999999999E-3</v>
      </c>
      <c r="DL1284" s="53">
        <v>1.122532E-2</v>
      </c>
      <c r="DM1284" s="53">
        <v>6.3202099999999997E-3</v>
      </c>
      <c r="DN1284" s="53">
        <v>1.46385E-2</v>
      </c>
      <c r="DO1284" s="53">
        <v>1.7541950000000001E-2</v>
      </c>
      <c r="DP1284" s="53">
        <v>1.57518E-2</v>
      </c>
      <c r="DQ1284" s="53">
        <v>1.624637E-2</v>
      </c>
      <c r="DR1284" s="53">
        <v>2.17001E-3</v>
      </c>
      <c r="DS1284" s="53">
        <v>1.7623679999999999E-2</v>
      </c>
      <c r="DT1284" s="53">
        <v>1.7633119999999999E-2</v>
      </c>
      <c r="DU1284" s="53">
        <v>1.675368E-2</v>
      </c>
      <c r="DV1284" s="53">
        <v>1.420274E-2</v>
      </c>
      <c r="DW1284" s="53">
        <v>5.8613500000000004E-3</v>
      </c>
      <c r="DX1284" s="53">
        <v>4.0199900000000002E-3</v>
      </c>
      <c r="DY1284" s="53">
        <v>3.793821E-2</v>
      </c>
      <c r="DZ1284" s="53">
        <v>4.9408340000000002E-2</v>
      </c>
      <c r="EA1284" s="53">
        <v>1.528274E-2</v>
      </c>
      <c r="EB1284" s="53">
        <v>6.2522999999999995E-4</v>
      </c>
      <c r="EC1284" s="53">
        <v>5.0832960000000003E-2</v>
      </c>
      <c r="ED1284" s="53">
        <v>2.544606E-2</v>
      </c>
      <c r="EE1284" s="53">
        <v>4.8831550000000001E-2</v>
      </c>
      <c r="EF1284" s="53">
        <v>3.5643569999999999E-2</v>
      </c>
      <c r="EG1284" s="53">
        <v>1.8085199999999999E-2</v>
      </c>
      <c r="EH1284" s="53">
        <v>1.742403E-2</v>
      </c>
      <c r="EI1284" s="53">
        <v>2.49687E-2</v>
      </c>
      <c r="EJ1284" s="53">
        <v>3.2469810000000002E-2</v>
      </c>
      <c r="EK1284" s="53">
        <v>2.7656E-2</v>
      </c>
      <c r="EL1284" s="53">
        <v>3.4735660000000002E-2</v>
      </c>
      <c r="EM1284" s="53">
        <v>3.5969359999999999E-2</v>
      </c>
      <c r="EN1284" s="53">
        <v>3.4628859999999997E-2</v>
      </c>
      <c r="EO1284" s="53">
        <v>3.5501329999999998E-2</v>
      </c>
      <c r="EP1284" s="53">
        <v>1.9458779999999998E-2</v>
      </c>
      <c r="EQ1284" s="53">
        <v>3.7577149999999997E-2</v>
      </c>
      <c r="ER1284" s="53">
        <v>3.9125779999999999E-2</v>
      </c>
      <c r="ES1284" s="53">
        <v>3.7384109999999998E-2</v>
      </c>
      <c r="ET1284" s="53">
        <v>3.4144510000000003E-2</v>
      </c>
      <c r="EU1284" s="53">
        <v>2.82244E-2</v>
      </c>
      <c r="EV1284" s="53">
        <v>2.5828449999999999E-2</v>
      </c>
      <c r="EW1284" s="53">
        <v>69.123630000000006</v>
      </c>
      <c r="EX1284" s="53">
        <v>67.755859999999998</v>
      </c>
      <c r="EY1284" s="53">
        <v>66.652379999999994</v>
      </c>
      <c r="EZ1284" s="53">
        <v>65.482050000000001</v>
      </c>
      <c r="FA1284" s="53">
        <v>64.573620000000005</v>
      </c>
      <c r="FB1284" s="53">
        <v>63.854030000000002</v>
      </c>
      <c r="FC1284" s="53">
        <v>63.245060000000002</v>
      </c>
      <c r="FD1284" s="53">
        <v>63.629300000000001</v>
      </c>
      <c r="FE1284" s="53">
        <v>66.679490000000001</v>
      </c>
      <c r="FF1284" s="53">
        <v>70.821979999999996</v>
      </c>
      <c r="FG1284" s="53">
        <v>75.06447</v>
      </c>
      <c r="FH1284" s="53">
        <v>78.855130000000003</v>
      </c>
      <c r="FI1284" s="53">
        <v>81.823440000000005</v>
      </c>
      <c r="FJ1284" s="53">
        <v>84.257509999999996</v>
      </c>
      <c r="FK1284" s="53">
        <v>86.242859999999993</v>
      </c>
      <c r="FL1284" s="53">
        <v>87.385710000000003</v>
      </c>
      <c r="FM1284" s="53">
        <v>87.430400000000006</v>
      </c>
      <c r="FN1284" s="53">
        <v>86.139560000000003</v>
      </c>
      <c r="FO1284" s="53">
        <v>83.500730000000004</v>
      </c>
      <c r="FP1284" s="53">
        <v>79.167400000000001</v>
      </c>
      <c r="FQ1284" s="53">
        <v>75.230220000000003</v>
      </c>
      <c r="FR1284" s="53">
        <v>72.521799999999999</v>
      </c>
      <c r="FS1284" s="53">
        <v>70.942120000000003</v>
      </c>
      <c r="FT1284" s="53">
        <v>69.777109999999993</v>
      </c>
      <c r="FU1284" s="53">
        <v>130</v>
      </c>
      <c r="FV1284" s="53">
        <v>5389.03</v>
      </c>
      <c r="FW1284" s="53">
        <v>146.46289999999999</v>
      </c>
      <c r="FX1284" s="53">
        <v>1</v>
      </c>
    </row>
    <row r="1285" spans="1:180" x14ac:dyDescent="0.3">
      <c r="A1285" t="s">
        <v>174</v>
      </c>
      <c r="B1285" t="s">
        <v>221</v>
      </c>
      <c r="C1285" t="s">
        <v>0</v>
      </c>
      <c r="D1285" t="s">
        <v>248</v>
      </c>
      <c r="E1285" t="s">
        <v>188</v>
      </c>
      <c r="F1285" t="s">
        <v>236</v>
      </c>
      <c r="G1285" t="s">
        <v>243</v>
      </c>
      <c r="H1285" s="53">
        <v>16</v>
      </c>
      <c r="I1285" s="53">
        <v>0.54116370000000003</v>
      </c>
      <c r="J1285" s="53">
        <v>0.50373424</v>
      </c>
      <c r="K1285" s="53">
        <v>0.47298175999999997</v>
      </c>
      <c r="L1285" s="53">
        <v>0.47504336000000003</v>
      </c>
      <c r="M1285" s="53">
        <v>0.52288752000000005</v>
      </c>
      <c r="N1285" s="53">
        <v>0.51923231999999997</v>
      </c>
      <c r="O1285" s="53">
        <v>0.54835248000000003</v>
      </c>
      <c r="P1285" s="53">
        <v>0.57596528000000002</v>
      </c>
      <c r="Q1285" s="53">
        <v>0.57158416000000001</v>
      </c>
      <c r="R1285" s="53">
        <v>0.61280944000000004</v>
      </c>
      <c r="S1285" s="53">
        <v>0.64087439999999996</v>
      </c>
      <c r="T1285" s="53">
        <v>0.67813663999999996</v>
      </c>
      <c r="U1285" s="53">
        <v>0.70762703999999998</v>
      </c>
      <c r="V1285" s="53">
        <v>0.71433215999999999</v>
      </c>
      <c r="W1285" s="53">
        <v>0.70982592</v>
      </c>
      <c r="X1285" s="53">
        <v>0.72604128000000001</v>
      </c>
      <c r="Y1285" s="53">
        <v>0.72988847999999995</v>
      </c>
      <c r="Z1285" s="53">
        <v>0.70769168000000005</v>
      </c>
      <c r="AA1285" s="53">
        <v>0.69769344</v>
      </c>
      <c r="AB1285" s="53">
        <v>0.68222495999999999</v>
      </c>
      <c r="AC1285" s="53">
        <v>0.6895</v>
      </c>
      <c r="AD1285" s="53">
        <v>0.65152480000000002</v>
      </c>
      <c r="AE1285" s="53">
        <v>0.58924624000000003</v>
      </c>
      <c r="AF1285" s="53">
        <v>0.5324624</v>
      </c>
      <c r="AG1285" s="53">
        <v>7.4861299999999997E-3</v>
      </c>
      <c r="AH1285" s="53">
        <v>-2.8353499999999999E-3</v>
      </c>
      <c r="AI1285" s="53">
        <v>-8.9995400000000003E-3</v>
      </c>
      <c r="AJ1285" s="53">
        <v>1.95312E-3</v>
      </c>
      <c r="AK1285" s="53">
        <v>1.7374179999999999E-2</v>
      </c>
      <c r="AL1285" s="53">
        <v>-5.2754300000000002E-3</v>
      </c>
      <c r="AM1285" s="53">
        <v>2.832616E-2</v>
      </c>
      <c r="AN1285" s="53">
        <v>1.5914319999999999E-2</v>
      </c>
      <c r="AO1285" s="53">
        <v>-4.5297839999999999E-2</v>
      </c>
      <c r="AP1285" s="53">
        <v>-4.453008E-2</v>
      </c>
      <c r="AQ1285" s="53">
        <v>-4.9247069999999997E-2</v>
      </c>
      <c r="AR1285" s="53">
        <v>-4.5696979999999998E-2</v>
      </c>
      <c r="AS1285" s="53">
        <v>-4.2946400000000003E-2</v>
      </c>
      <c r="AT1285" s="53">
        <v>-4.7923180000000003E-2</v>
      </c>
      <c r="AU1285" s="53">
        <v>-7.1590989999999993E-2</v>
      </c>
      <c r="AV1285" s="53">
        <v>-6.7305900000000002E-2</v>
      </c>
      <c r="AW1285" s="53">
        <v>-7.0659180000000002E-2</v>
      </c>
      <c r="AX1285" s="53">
        <v>-8.5973889999999997E-2</v>
      </c>
      <c r="AY1285" s="53">
        <v>-7.9893469999999994E-2</v>
      </c>
      <c r="AZ1285" s="53">
        <v>-5.5841889999999998E-2</v>
      </c>
      <c r="BA1285" s="53">
        <v>-1.8632739999999998E-2</v>
      </c>
      <c r="BB1285" s="53">
        <v>-3.0405939999999999E-2</v>
      </c>
      <c r="BC1285" s="53">
        <v>-1.935779E-2</v>
      </c>
      <c r="BD1285" s="53">
        <v>-1.3301459999999999E-2</v>
      </c>
      <c r="BE1285" s="53">
        <v>2.7243099999999999E-2</v>
      </c>
      <c r="BF1285" s="53">
        <v>1.7053780000000001E-2</v>
      </c>
      <c r="BG1285" s="53">
        <v>1.0156989999999999E-2</v>
      </c>
      <c r="BH1285" s="53">
        <v>2.21535E-2</v>
      </c>
      <c r="BI1285" s="53">
        <v>3.7760589999999997E-2</v>
      </c>
      <c r="BJ1285" s="53">
        <v>1.5688319999999999E-2</v>
      </c>
      <c r="BK1285" s="53">
        <v>4.4647890000000003E-2</v>
      </c>
      <c r="BL1285" s="53">
        <v>3.6990130000000003E-2</v>
      </c>
      <c r="BM1285" s="53">
        <v>-2.4051659999999999E-2</v>
      </c>
      <c r="BN1285" s="53">
        <v>-2.2594179999999998E-2</v>
      </c>
      <c r="BO1285" s="53">
        <v>-2.5267580000000001E-2</v>
      </c>
      <c r="BP1285" s="53">
        <v>-2.302688E-2</v>
      </c>
      <c r="BQ1285" s="53">
        <v>-1.7220619999999999E-2</v>
      </c>
      <c r="BR1285" s="53">
        <v>-2.782861E-2</v>
      </c>
      <c r="BS1285" s="53">
        <v>-4.6045820000000001E-2</v>
      </c>
      <c r="BT1285" s="53">
        <v>-4.0545459999999998E-2</v>
      </c>
      <c r="BU1285" s="53">
        <v>-4.0511169999999999E-2</v>
      </c>
      <c r="BV1285" s="53">
        <v>-5.9159709999999997E-2</v>
      </c>
      <c r="BW1285" s="53">
        <v>-5.2751119999999999E-2</v>
      </c>
      <c r="BX1285" s="53">
        <v>-3.5096879999999997E-2</v>
      </c>
      <c r="BY1285" s="53">
        <v>-1.8123E-3</v>
      </c>
      <c r="BZ1285" s="53">
        <v>-8.6902000000000004E-3</v>
      </c>
      <c r="CA1285" s="53">
        <v>-2.8437999999999998E-4</v>
      </c>
      <c r="CB1285" s="53">
        <v>3.9267399999999997E-3</v>
      </c>
      <c r="CC1285" s="53">
        <v>4.092672E-2</v>
      </c>
      <c r="CD1285" s="53">
        <v>3.0828930000000001E-2</v>
      </c>
      <c r="CE1285" s="53">
        <v>2.3424750000000001E-2</v>
      </c>
      <c r="CF1285" s="53">
        <v>3.6144240000000001E-2</v>
      </c>
      <c r="CG1285" s="53">
        <v>5.1880179999999998E-2</v>
      </c>
      <c r="CH1285" s="53">
        <v>3.020774E-2</v>
      </c>
      <c r="CI1285" s="53">
        <v>5.5952259999999997E-2</v>
      </c>
      <c r="CJ1285" s="53">
        <v>5.1587170000000002E-2</v>
      </c>
      <c r="CK1285" s="53">
        <v>-9.3366100000000004E-3</v>
      </c>
      <c r="CL1285" s="53">
        <v>-7.4014299999999996E-3</v>
      </c>
      <c r="CM1285" s="53">
        <v>-8.6594500000000008E-3</v>
      </c>
      <c r="CN1285" s="53">
        <v>-7.3256299999999996E-3</v>
      </c>
      <c r="CO1285" s="53">
        <v>5.9697999999999999E-4</v>
      </c>
      <c r="CP1285" s="53">
        <v>-1.3911150000000001E-2</v>
      </c>
      <c r="CQ1285" s="53">
        <v>-2.835331E-2</v>
      </c>
      <c r="CR1285" s="53">
        <v>-2.201125E-2</v>
      </c>
      <c r="CS1285" s="53">
        <v>-1.9630749999999999E-2</v>
      </c>
      <c r="CT1285" s="53">
        <v>-4.0588300000000001E-2</v>
      </c>
      <c r="CU1285" s="53">
        <v>-3.3952400000000001E-2</v>
      </c>
      <c r="CV1285" s="53">
        <v>-2.0728960000000001E-2</v>
      </c>
      <c r="CW1285" s="53">
        <v>9.8374900000000008E-3</v>
      </c>
      <c r="CX1285" s="53">
        <v>6.3500600000000003E-3</v>
      </c>
      <c r="CY1285" s="53">
        <v>1.2925809999999999E-2</v>
      </c>
      <c r="CZ1285" s="53">
        <v>1.5858939999999998E-2</v>
      </c>
      <c r="DA1285" s="53">
        <v>5.461034E-2</v>
      </c>
      <c r="DB1285" s="53">
        <v>4.4604079999999997E-2</v>
      </c>
      <c r="DC1285" s="53">
        <v>3.6692509999999998E-2</v>
      </c>
      <c r="DD1285" s="53">
        <v>5.0134959999999999E-2</v>
      </c>
      <c r="DE1285" s="53">
        <v>6.5999740000000001E-2</v>
      </c>
      <c r="DF1285" s="53">
        <v>4.472715E-2</v>
      </c>
      <c r="DG1285" s="53">
        <v>6.7256640000000006E-2</v>
      </c>
      <c r="DH1285" s="53">
        <v>6.6184209999999993E-2</v>
      </c>
      <c r="DI1285" s="53">
        <v>5.37843E-3</v>
      </c>
      <c r="DJ1285" s="53">
        <v>7.79132E-3</v>
      </c>
      <c r="DK1285" s="53">
        <v>7.9486799999999996E-3</v>
      </c>
      <c r="DL1285" s="53">
        <v>8.3756200000000003E-3</v>
      </c>
      <c r="DM1285" s="53">
        <v>1.841458E-2</v>
      </c>
      <c r="DN1285" s="53">
        <v>6.3010000000000003E-6</v>
      </c>
      <c r="DO1285" s="53">
        <v>-1.06608E-2</v>
      </c>
      <c r="DP1285" s="53">
        <v>-3.4770399999999998E-3</v>
      </c>
      <c r="DQ1285" s="53">
        <v>1.24968E-3</v>
      </c>
      <c r="DR1285" s="53">
        <v>-2.2016899999999999E-2</v>
      </c>
      <c r="DS1285" s="53">
        <v>-1.5153669999999999E-2</v>
      </c>
      <c r="DT1285" s="53">
        <v>-6.3610200000000002E-3</v>
      </c>
      <c r="DU1285" s="53">
        <v>2.1487280000000001E-2</v>
      </c>
      <c r="DV1285" s="53">
        <v>2.1390320000000001E-2</v>
      </c>
      <c r="DW1285" s="53">
        <v>2.6136E-2</v>
      </c>
      <c r="DX1285" s="53">
        <v>2.7791139999999999E-2</v>
      </c>
      <c r="DY1285" s="53">
        <v>7.4367290000000003E-2</v>
      </c>
      <c r="DZ1285" s="53">
        <v>6.4493220000000004E-2</v>
      </c>
      <c r="EA1285" s="53">
        <v>5.5849040000000003E-2</v>
      </c>
      <c r="EB1285" s="53">
        <v>7.033536E-2</v>
      </c>
      <c r="EC1285" s="53">
        <v>8.6386160000000004E-2</v>
      </c>
      <c r="ED1285" s="53">
        <v>6.5690899999999997E-2</v>
      </c>
      <c r="EE1285" s="53">
        <v>8.3578369999999999E-2</v>
      </c>
      <c r="EF1285" s="53">
        <v>8.7260019999999994E-2</v>
      </c>
      <c r="EG1285" s="53">
        <v>2.6624620000000002E-2</v>
      </c>
      <c r="EH1285" s="53">
        <v>2.972723E-2</v>
      </c>
      <c r="EI1285" s="53">
        <v>3.192818E-2</v>
      </c>
      <c r="EJ1285" s="53">
        <v>3.1045730000000001E-2</v>
      </c>
      <c r="EK1285" s="53">
        <v>4.4140350000000002E-2</v>
      </c>
      <c r="EL1285" s="53">
        <v>2.0100900000000001E-2</v>
      </c>
      <c r="EM1285" s="53">
        <v>1.4884369999999999E-2</v>
      </c>
      <c r="EN1285" s="53">
        <v>2.3283410000000001E-2</v>
      </c>
      <c r="EO1285" s="53">
        <v>3.1397700000000001E-2</v>
      </c>
      <c r="EP1285" s="53">
        <v>4.7972800000000001E-3</v>
      </c>
      <c r="EQ1285" s="53">
        <v>1.19887E-2</v>
      </c>
      <c r="ER1285" s="53">
        <v>1.4383979999999999E-2</v>
      </c>
      <c r="ES1285" s="53">
        <v>3.8307710000000002E-2</v>
      </c>
      <c r="ET1285" s="53">
        <v>4.3106060000000002E-2</v>
      </c>
      <c r="EU1285" s="53">
        <v>4.5209409999999998E-2</v>
      </c>
      <c r="EV1285" s="53">
        <v>4.5019339999999998E-2</v>
      </c>
      <c r="EW1285" s="53">
        <v>74.394620000000003</v>
      </c>
      <c r="EX1285" s="53">
        <v>72.396540000000002</v>
      </c>
      <c r="EY1285" s="53">
        <v>70.353459999999998</v>
      </c>
      <c r="EZ1285" s="53">
        <v>68.521540000000002</v>
      </c>
      <c r="FA1285" s="53">
        <v>67.457310000000007</v>
      </c>
      <c r="FB1285" s="53">
        <v>66.310770000000005</v>
      </c>
      <c r="FC1285" s="53">
        <v>65.714230000000001</v>
      </c>
      <c r="FD1285" s="53">
        <v>67.259609999999995</v>
      </c>
      <c r="FE1285" s="53">
        <v>70.746930000000006</v>
      </c>
      <c r="FF1285" s="53">
        <v>74.695769999999996</v>
      </c>
      <c r="FG1285" s="53">
        <v>79.09308</v>
      </c>
      <c r="FH1285" s="53">
        <v>83.120769999999993</v>
      </c>
      <c r="FI1285" s="53">
        <v>86.73</v>
      </c>
      <c r="FJ1285" s="53">
        <v>89.593850000000003</v>
      </c>
      <c r="FK1285" s="53">
        <v>91.886539999999997</v>
      </c>
      <c r="FL1285" s="53">
        <v>92.984229999999997</v>
      </c>
      <c r="FM1285" s="53">
        <v>93.004620000000003</v>
      </c>
      <c r="FN1285" s="53">
        <v>92.166920000000005</v>
      </c>
      <c r="FO1285" s="53">
        <v>89.835769999999997</v>
      </c>
      <c r="FP1285" s="53">
        <v>86.138459999999995</v>
      </c>
      <c r="FQ1285" s="53">
        <v>81.736919999999998</v>
      </c>
      <c r="FR1285" s="53">
        <v>78.268069999999994</v>
      </c>
      <c r="FS1285" s="53">
        <v>75.97654</v>
      </c>
      <c r="FT1285" s="53">
        <v>74.336539999999999</v>
      </c>
      <c r="FU1285" s="53">
        <v>130</v>
      </c>
      <c r="FV1285" s="53">
        <v>5815.5469999999996</v>
      </c>
      <c r="FW1285" s="53">
        <v>155.41290000000001</v>
      </c>
      <c r="FX1285" s="53">
        <v>1</v>
      </c>
    </row>
    <row r="1286" spans="1:180" x14ac:dyDescent="0.3">
      <c r="A1286" t="s">
        <v>174</v>
      </c>
      <c r="B1286" t="s">
        <v>221</v>
      </c>
      <c r="C1286" t="s">
        <v>0</v>
      </c>
      <c r="D1286" t="s">
        <v>227</v>
      </c>
      <c r="E1286" t="s">
        <v>187</v>
      </c>
      <c r="F1286" t="s">
        <v>236</v>
      </c>
      <c r="G1286" t="s">
        <v>243</v>
      </c>
      <c r="H1286" s="53">
        <v>16</v>
      </c>
      <c r="I1286" s="53">
        <v>0.48988657000000002</v>
      </c>
      <c r="J1286" s="53">
        <v>0.47350303999999999</v>
      </c>
      <c r="K1286" s="53">
        <v>0.44015072</v>
      </c>
      <c r="L1286" s="53">
        <v>0.42850368</v>
      </c>
      <c r="M1286" s="53">
        <v>0.48621744</v>
      </c>
      <c r="N1286" s="53">
        <v>0.49527536</v>
      </c>
      <c r="O1286" s="53">
        <v>0.51379375999999999</v>
      </c>
      <c r="P1286" s="53">
        <v>0.52727999999999997</v>
      </c>
      <c r="Q1286" s="53">
        <v>0.54214415999999999</v>
      </c>
      <c r="R1286" s="53">
        <v>0.58295136000000003</v>
      </c>
      <c r="S1286" s="53">
        <v>0.63295648000000004</v>
      </c>
      <c r="T1286" s="53">
        <v>0.65211551999999995</v>
      </c>
      <c r="U1286" s="53">
        <v>0.67161360000000003</v>
      </c>
      <c r="V1286" s="53">
        <v>0.68390320000000004</v>
      </c>
      <c r="W1286" s="53">
        <v>0.70395472000000003</v>
      </c>
      <c r="X1286" s="53">
        <v>0.72030095999999999</v>
      </c>
      <c r="Y1286" s="53">
        <v>0.70701663999999997</v>
      </c>
      <c r="Z1286" s="53">
        <v>0.70249503999999996</v>
      </c>
      <c r="AA1286" s="53">
        <v>0.69533263999999995</v>
      </c>
      <c r="AB1286" s="53">
        <v>0.67299936000000005</v>
      </c>
      <c r="AC1286" s="53">
        <v>0.65769504000000001</v>
      </c>
      <c r="AD1286" s="53">
        <v>0.60743135999999998</v>
      </c>
      <c r="AE1286" s="53">
        <v>0.56021551999999997</v>
      </c>
      <c r="AF1286" s="53">
        <v>0.51398432000000005</v>
      </c>
      <c r="AG1286" s="53">
        <v>5.1482000000000003E-4</v>
      </c>
      <c r="AH1286" s="53">
        <v>5.2746900000000003E-3</v>
      </c>
      <c r="AI1286" s="53">
        <v>-4.7267799999999999E-3</v>
      </c>
      <c r="AJ1286" s="53">
        <v>-1.3871619999999999E-2</v>
      </c>
      <c r="AK1286" s="53">
        <v>5.6210799999999997E-3</v>
      </c>
      <c r="AL1286" s="53">
        <v>-4.70543E-3</v>
      </c>
      <c r="AM1286" s="53">
        <v>5.7791099999999996E-3</v>
      </c>
      <c r="AN1286" s="53">
        <v>-2.291021E-2</v>
      </c>
      <c r="AO1286" s="53">
        <v>-6.2907729999999995E-2</v>
      </c>
      <c r="AP1286" s="53">
        <v>-5.6937069999999999E-2</v>
      </c>
      <c r="AQ1286" s="53">
        <v>-3.9809600000000001E-2</v>
      </c>
      <c r="AR1286" s="53">
        <v>-4.0184369999999997E-2</v>
      </c>
      <c r="AS1286" s="53">
        <v>-4.7192190000000002E-2</v>
      </c>
      <c r="AT1286" s="53">
        <v>-5.5234579999999998E-2</v>
      </c>
      <c r="AU1286" s="53">
        <v>-5.1795180000000003E-2</v>
      </c>
      <c r="AV1286" s="53">
        <v>-3.5543789999999999E-2</v>
      </c>
      <c r="AW1286" s="53">
        <v>-4.5936619999999997E-2</v>
      </c>
      <c r="AX1286" s="53">
        <v>-4.561374E-2</v>
      </c>
      <c r="AY1286" s="53">
        <v>-3.9773679999999999E-2</v>
      </c>
      <c r="AZ1286" s="53">
        <v>-3.5216030000000002E-2</v>
      </c>
      <c r="BA1286" s="53">
        <v>-3.2733310000000002E-2</v>
      </c>
      <c r="BB1286" s="53">
        <v>-4.6490829999999997E-2</v>
      </c>
      <c r="BC1286" s="53">
        <v>-1.679669E-2</v>
      </c>
      <c r="BD1286" s="53">
        <v>-6.2214100000000001E-3</v>
      </c>
      <c r="BE1286" s="53">
        <v>1.76837E-2</v>
      </c>
      <c r="BF1286" s="53">
        <v>2.3078580000000001E-2</v>
      </c>
      <c r="BG1286" s="53">
        <v>1.053279E-2</v>
      </c>
      <c r="BH1286" s="53">
        <v>2.4386999999999998E-3</v>
      </c>
      <c r="BI1286" s="53">
        <v>2.2089950000000001E-2</v>
      </c>
      <c r="BJ1286" s="53">
        <v>9.65185E-3</v>
      </c>
      <c r="BK1286" s="53">
        <v>1.7977489999999999E-2</v>
      </c>
      <c r="BL1286" s="53">
        <v>-7.9717599999999996E-3</v>
      </c>
      <c r="BM1286" s="53">
        <v>-4.6731540000000002E-2</v>
      </c>
      <c r="BN1286" s="53">
        <v>-4.0921649999999997E-2</v>
      </c>
      <c r="BO1286" s="53">
        <v>-1.9967149999999999E-2</v>
      </c>
      <c r="BP1286" s="53">
        <v>-2.2684050000000001E-2</v>
      </c>
      <c r="BQ1286" s="53">
        <v>-2.966384E-2</v>
      </c>
      <c r="BR1286" s="53">
        <v>-3.5610669999999997E-2</v>
      </c>
      <c r="BS1286" s="53">
        <v>-3.0080699999999998E-2</v>
      </c>
      <c r="BT1286" s="53">
        <v>-1.5963149999999999E-2</v>
      </c>
      <c r="BU1286" s="53">
        <v>-2.4553120000000001E-2</v>
      </c>
      <c r="BV1286" s="53">
        <v>-2.3871460000000001E-2</v>
      </c>
      <c r="BW1286" s="53">
        <v>-1.77095E-2</v>
      </c>
      <c r="BX1286" s="53">
        <v>-1.449777E-2</v>
      </c>
      <c r="BY1286" s="53">
        <v>-1.287496E-2</v>
      </c>
      <c r="BZ1286" s="53">
        <v>-2.7681939999999999E-2</v>
      </c>
      <c r="CA1286" s="53">
        <v>-1.92673E-3</v>
      </c>
      <c r="CB1286" s="53">
        <v>1.1490500000000001E-2</v>
      </c>
      <c r="CC1286" s="53">
        <v>2.9574820000000002E-2</v>
      </c>
      <c r="CD1286" s="53">
        <v>3.5409490000000002E-2</v>
      </c>
      <c r="CE1286" s="53">
        <v>2.1101519999999999E-2</v>
      </c>
      <c r="CF1286" s="53">
        <v>1.373518E-2</v>
      </c>
      <c r="CG1286" s="53">
        <v>3.3496239999999997E-2</v>
      </c>
      <c r="CH1286" s="53">
        <v>1.9595660000000001E-2</v>
      </c>
      <c r="CI1286" s="53">
        <v>2.642605E-2</v>
      </c>
      <c r="CJ1286" s="53">
        <v>2.3745699999999999E-3</v>
      </c>
      <c r="CK1286" s="53">
        <v>-3.5527969999999999E-2</v>
      </c>
      <c r="CL1286" s="53">
        <v>-2.9829410000000001E-2</v>
      </c>
      <c r="CM1286" s="53">
        <v>-6.2243400000000001E-3</v>
      </c>
      <c r="CN1286" s="53">
        <v>-1.0563400000000001E-2</v>
      </c>
      <c r="CO1286" s="53">
        <v>-1.7523759999999999E-2</v>
      </c>
      <c r="CP1286" s="53">
        <v>-2.2019219999999999E-2</v>
      </c>
      <c r="CQ1286" s="53">
        <v>-1.504132E-2</v>
      </c>
      <c r="CR1286" s="53">
        <v>-2.40165E-3</v>
      </c>
      <c r="CS1286" s="53">
        <v>-9.74298E-3</v>
      </c>
      <c r="CT1286" s="53">
        <v>-8.8128100000000008E-3</v>
      </c>
      <c r="CU1286" s="53">
        <v>-2.4279200000000001E-3</v>
      </c>
      <c r="CV1286" s="53">
        <v>-1.4836E-4</v>
      </c>
      <c r="CW1286" s="53">
        <v>8.7887999999999996E-4</v>
      </c>
      <c r="CX1286" s="53">
        <v>-1.465496E-2</v>
      </c>
      <c r="CY1286" s="53">
        <v>8.37216E-3</v>
      </c>
      <c r="CZ1286" s="53">
        <v>2.3757710000000001E-2</v>
      </c>
      <c r="DA1286" s="53">
        <v>4.1465929999999998E-2</v>
      </c>
      <c r="DB1286" s="53">
        <v>4.7740400000000002E-2</v>
      </c>
      <c r="DC1286" s="53">
        <v>3.1670259999999999E-2</v>
      </c>
      <c r="DD1286" s="53">
        <v>2.5031660000000001E-2</v>
      </c>
      <c r="DE1286" s="53">
        <v>4.4902539999999998E-2</v>
      </c>
      <c r="DF1286" s="53">
        <v>2.9539470000000002E-2</v>
      </c>
      <c r="DG1286" s="53">
        <v>3.487461E-2</v>
      </c>
      <c r="DH1286" s="53">
        <v>1.272089E-2</v>
      </c>
      <c r="DI1286" s="53">
        <v>-2.432438E-2</v>
      </c>
      <c r="DJ1286" s="53">
        <v>-1.8737170000000001E-2</v>
      </c>
      <c r="DK1286" s="53">
        <v>7.5184800000000001E-3</v>
      </c>
      <c r="DL1286" s="53">
        <v>1.55726E-3</v>
      </c>
      <c r="DM1286" s="53">
        <v>-5.3836700000000001E-3</v>
      </c>
      <c r="DN1286" s="53">
        <v>-8.4277599999999994E-3</v>
      </c>
      <c r="DO1286" s="53">
        <v>-1.9379999999999999E-6</v>
      </c>
      <c r="DP1286" s="53">
        <v>1.1159840000000001E-2</v>
      </c>
      <c r="DQ1286" s="53">
        <v>5.0671700000000002E-3</v>
      </c>
      <c r="DR1286" s="53">
        <v>6.24583E-3</v>
      </c>
      <c r="DS1286" s="53">
        <v>1.2853669999999999E-2</v>
      </c>
      <c r="DT1286" s="53">
        <v>1.420104E-2</v>
      </c>
      <c r="DU1286" s="53">
        <v>1.463271E-2</v>
      </c>
      <c r="DV1286" s="53">
        <v>-1.62798E-3</v>
      </c>
      <c r="DW1286" s="53">
        <v>1.867106E-2</v>
      </c>
      <c r="DX1286" s="53">
        <v>3.602491E-2</v>
      </c>
      <c r="DY1286" s="53">
        <v>5.8634819999999997E-2</v>
      </c>
      <c r="DZ1286" s="53">
        <v>6.5544290000000005E-2</v>
      </c>
      <c r="EA1286" s="53">
        <v>4.6929819999999997E-2</v>
      </c>
      <c r="EB1286" s="53">
        <v>4.134198E-2</v>
      </c>
      <c r="EC1286" s="53">
        <v>6.1371410000000001E-2</v>
      </c>
      <c r="ED1286" s="53">
        <v>4.3896749999999998E-2</v>
      </c>
      <c r="EE1286" s="53">
        <v>4.7072990000000002E-2</v>
      </c>
      <c r="EF1286" s="53">
        <v>2.7659340000000001E-2</v>
      </c>
      <c r="EG1286" s="53">
        <v>-8.1481999999999995E-3</v>
      </c>
      <c r="EH1286" s="53">
        <v>-2.7217500000000002E-3</v>
      </c>
      <c r="EI1286" s="53">
        <v>2.7360909999999999E-2</v>
      </c>
      <c r="EJ1286" s="53">
        <v>1.9057569999999999E-2</v>
      </c>
      <c r="EK1286" s="53">
        <v>1.214468E-2</v>
      </c>
      <c r="EL1286" s="53">
        <v>1.119615E-2</v>
      </c>
      <c r="EM1286" s="53">
        <v>2.1712539999999999E-2</v>
      </c>
      <c r="EN1286" s="53">
        <v>3.07405E-2</v>
      </c>
      <c r="EO1286" s="53">
        <v>2.6450660000000001E-2</v>
      </c>
      <c r="EP1286" s="53">
        <v>2.798813E-2</v>
      </c>
      <c r="EQ1286" s="53">
        <v>3.4917860000000002E-2</v>
      </c>
      <c r="ER1286" s="53">
        <v>3.4919310000000002E-2</v>
      </c>
      <c r="ES1286" s="53">
        <v>3.4491069999999999E-2</v>
      </c>
      <c r="ET1286" s="53">
        <v>1.7180910000000001E-2</v>
      </c>
      <c r="EU1286" s="53">
        <v>3.3541019999999998E-2</v>
      </c>
      <c r="EV1286" s="53">
        <v>5.3736829999999999E-2</v>
      </c>
      <c r="EW1286" s="53">
        <v>66.872730000000004</v>
      </c>
      <c r="EX1286" s="53">
        <v>65.812759999999997</v>
      </c>
      <c r="EY1286" s="53">
        <v>64.82902</v>
      </c>
      <c r="EZ1286" s="53">
        <v>63.906120000000001</v>
      </c>
      <c r="FA1286" s="53">
        <v>63.134270000000001</v>
      </c>
      <c r="FB1286" s="53">
        <v>62.302970000000002</v>
      </c>
      <c r="FC1286" s="53">
        <v>62.475520000000003</v>
      </c>
      <c r="FD1286" s="53">
        <v>64.909790000000001</v>
      </c>
      <c r="FE1286" s="53">
        <v>68.239329999999995</v>
      </c>
      <c r="FF1286" s="53">
        <v>71.879900000000006</v>
      </c>
      <c r="FG1286" s="53">
        <v>75.46678</v>
      </c>
      <c r="FH1286" s="53">
        <v>78.640559999999994</v>
      </c>
      <c r="FI1286" s="53">
        <v>81.451049999999995</v>
      </c>
      <c r="FJ1286" s="53">
        <v>83.838989999999995</v>
      </c>
      <c r="FK1286" s="53">
        <v>85.405940000000001</v>
      </c>
      <c r="FL1286" s="53">
        <v>86.159790000000001</v>
      </c>
      <c r="FM1286" s="53">
        <v>86.026570000000007</v>
      </c>
      <c r="FN1286" s="53">
        <v>84.949129999999997</v>
      </c>
      <c r="FO1286" s="53">
        <v>82.892139999999998</v>
      </c>
      <c r="FP1286" s="53">
        <v>79.484960000000001</v>
      </c>
      <c r="FQ1286" s="53">
        <v>75.038640000000001</v>
      </c>
      <c r="FR1286" s="53">
        <v>72.015559999999994</v>
      </c>
      <c r="FS1286" s="53">
        <v>70.001220000000004</v>
      </c>
      <c r="FT1286" s="53">
        <v>68.434790000000007</v>
      </c>
      <c r="FU1286" s="53">
        <v>130</v>
      </c>
      <c r="FV1286" s="53">
        <v>5480.6549999999997</v>
      </c>
      <c r="FW1286" s="53">
        <v>151.12530000000001</v>
      </c>
      <c r="FX1286" s="53">
        <v>1</v>
      </c>
    </row>
    <row r="1287" spans="1:180" x14ac:dyDescent="0.3">
      <c r="A1287" t="s">
        <v>174</v>
      </c>
      <c r="B1287" t="s">
        <v>221</v>
      </c>
      <c r="C1287" t="s">
        <v>0</v>
      </c>
      <c r="D1287" t="s">
        <v>248</v>
      </c>
      <c r="E1287" t="s">
        <v>187</v>
      </c>
      <c r="F1287" t="s">
        <v>236</v>
      </c>
      <c r="G1287" t="s">
        <v>243</v>
      </c>
      <c r="H1287" s="53">
        <v>16</v>
      </c>
      <c r="I1287" s="53">
        <v>0.50201150999999999</v>
      </c>
      <c r="J1287" s="53">
        <v>0.48975183999999999</v>
      </c>
      <c r="K1287" s="53">
        <v>0.45262639999999998</v>
      </c>
      <c r="L1287" s="53">
        <v>0.44232719999999998</v>
      </c>
      <c r="M1287" s="53">
        <v>0.50178975999999997</v>
      </c>
      <c r="N1287" s="53">
        <v>0.48941008000000003</v>
      </c>
      <c r="O1287" s="53">
        <v>0.50554111999999995</v>
      </c>
      <c r="P1287" s="53">
        <v>0.51954352000000004</v>
      </c>
      <c r="Q1287" s="53">
        <v>0.54846912000000003</v>
      </c>
      <c r="R1287" s="53">
        <v>0.56535455999999995</v>
      </c>
      <c r="S1287" s="53">
        <v>0.62732032000000004</v>
      </c>
      <c r="T1287" s="53">
        <v>0.65417104000000004</v>
      </c>
      <c r="U1287" s="53">
        <v>0.65079615999999996</v>
      </c>
      <c r="V1287" s="53">
        <v>0.68540895999999996</v>
      </c>
      <c r="W1287" s="53">
        <v>0.70992655999999998</v>
      </c>
      <c r="X1287" s="53">
        <v>0.71521007999999997</v>
      </c>
      <c r="Y1287" s="53">
        <v>0.71295728000000003</v>
      </c>
      <c r="Z1287" s="53">
        <v>0.72277952000000001</v>
      </c>
      <c r="AA1287" s="53">
        <v>0.71280991999999999</v>
      </c>
      <c r="AB1287" s="53">
        <v>0.68921471999999995</v>
      </c>
      <c r="AC1287" s="53">
        <v>0.64763552000000002</v>
      </c>
      <c r="AD1287" s="53">
        <v>0.61351551999999998</v>
      </c>
      <c r="AE1287" s="53">
        <v>0.54518239999999996</v>
      </c>
      <c r="AF1287" s="53">
        <v>0.51391008000000005</v>
      </c>
      <c r="AG1287" s="53">
        <v>-8.9657399999999998E-3</v>
      </c>
      <c r="AH1287" s="53">
        <v>3.3555799999999999E-3</v>
      </c>
      <c r="AI1287" s="53">
        <v>-1.011767E-2</v>
      </c>
      <c r="AJ1287" s="53">
        <v>-7.6293699999999999E-3</v>
      </c>
      <c r="AK1287" s="53">
        <v>1.6881219999999999E-2</v>
      </c>
      <c r="AL1287" s="53">
        <v>-4.3495599999999997E-3</v>
      </c>
      <c r="AM1287" s="53">
        <v>1.3617799999999999E-2</v>
      </c>
      <c r="AN1287" s="53">
        <v>-1.275387E-2</v>
      </c>
      <c r="AO1287" s="53">
        <v>-4.0320880000000003E-2</v>
      </c>
      <c r="AP1287" s="53">
        <v>-5.2212910000000001E-2</v>
      </c>
      <c r="AQ1287" s="53">
        <v>-2.5152270000000001E-2</v>
      </c>
      <c r="AR1287" s="53">
        <v>-3.072037E-2</v>
      </c>
      <c r="AS1287" s="53">
        <v>-5.7489980000000003E-2</v>
      </c>
      <c r="AT1287" s="53">
        <v>-4.4588030000000001E-2</v>
      </c>
      <c r="AU1287" s="53">
        <v>-3.396938E-2</v>
      </c>
      <c r="AV1287" s="53">
        <v>-4.629262E-2</v>
      </c>
      <c r="AW1287" s="53">
        <v>-5.087349E-2</v>
      </c>
      <c r="AX1287" s="53">
        <v>-3.6232460000000001E-2</v>
      </c>
      <c r="AY1287" s="53">
        <v>-4.3116559999999998E-2</v>
      </c>
      <c r="AZ1287" s="53">
        <v>-2.958502E-2</v>
      </c>
      <c r="BA1287" s="53">
        <v>-3.3785679999999998E-2</v>
      </c>
      <c r="BB1287" s="53">
        <v>-3.7507779999999998E-2</v>
      </c>
      <c r="BC1287" s="53">
        <v>-3.6027219999999999E-2</v>
      </c>
      <c r="BD1287" s="53">
        <v>-1.212743E-2</v>
      </c>
      <c r="BE1287" s="53">
        <v>9.5786299999999994E-3</v>
      </c>
      <c r="BF1287" s="53">
        <v>2.2839680000000001E-2</v>
      </c>
      <c r="BG1287" s="53">
        <v>8.7189799999999994E-3</v>
      </c>
      <c r="BH1287" s="53">
        <v>9.9815700000000004E-3</v>
      </c>
      <c r="BI1287" s="53">
        <v>3.4035299999999998E-2</v>
      </c>
      <c r="BJ1287" s="53">
        <v>1.1338640000000001E-2</v>
      </c>
      <c r="BK1287" s="53">
        <v>2.5372740000000001E-2</v>
      </c>
      <c r="BL1287" s="53">
        <v>3.8706E-4</v>
      </c>
      <c r="BM1287" s="53">
        <v>-2.4463599999999999E-2</v>
      </c>
      <c r="BN1287" s="53">
        <v>-3.9536620000000001E-2</v>
      </c>
      <c r="BO1287" s="53">
        <v>-1.0827440000000001E-2</v>
      </c>
      <c r="BP1287" s="53">
        <v>-1.6285569999999999E-2</v>
      </c>
      <c r="BQ1287" s="53">
        <v>-4.1526750000000001E-2</v>
      </c>
      <c r="BR1287" s="53">
        <v>-2.8006909999999999E-2</v>
      </c>
      <c r="BS1287" s="53">
        <v>-1.733438E-2</v>
      </c>
      <c r="BT1287" s="53">
        <v>-2.463781E-2</v>
      </c>
      <c r="BU1287" s="53">
        <v>-2.9455120000000001E-2</v>
      </c>
      <c r="BV1287" s="53">
        <v>-1.5999340000000001E-2</v>
      </c>
      <c r="BW1287" s="53">
        <v>-1.9496139999999999E-2</v>
      </c>
      <c r="BX1287" s="53">
        <v>-8.1711200000000005E-3</v>
      </c>
      <c r="BY1287" s="53">
        <v>-1.9635380000000001E-2</v>
      </c>
      <c r="BZ1287" s="53">
        <v>-2.145499E-2</v>
      </c>
      <c r="CA1287" s="53">
        <v>-2.0092269999999999E-2</v>
      </c>
      <c r="CB1287" s="53">
        <v>9.2676200000000007E-3</v>
      </c>
      <c r="CC1287" s="53">
        <v>2.2422399999999999E-2</v>
      </c>
      <c r="CD1287" s="53">
        <v>3.63343E-2</v>
      </c>
      <c r="CE1287" s="53">
        <v>2.1765179999999999E-2</v>
      </c>
      <c r="CF1287" s="53">
        <v>2.2178860000000002E-2</v>
      </c>
      <c r="CG1287" s="53">
        <v>4.5916159999999998E-2</v>
      </c>
      <c r="CH1287" s="53">
        <v>2.220424E-2</v>
      </c>
      <c r="CI1287" s="53">
        <v>3.3514179999999998E-2</v>
      </c>
      <c r="CJ1287" s="53">
        <v>9.4884300000000008E-3</v>
      </c>
      <c r="CK1287" s="53">
        <v>-1.348092E-2</v>
      </c>
      <c r="CL1287" s="53">
        <v>-3.0757070000000001E-2</v>
      </c>
      <c r="CM1287" s="53">
        <v>-9.0611000000000001E-4</v>
      </c>
      <c r="CN1287" s="53">
        <v>-6.2880699999999998E-3</v>
      </c>
      <c r="CO1287" s="53">
        <v>-3.0470669999999998E-2</v>
      </c>
      <c r="CP1287" s="53">
        <v>-1.652288E-2</v>
      </c>
      <c r="CQ1287" s="53">
        <v>-5.8130300000000003E-3</v>
      </c>
      <c r="CR1287" s="53">
        <v>-9.6397400000000008E-3</v>
      </c>
      <c r="CS1287" s="53">
        <v>-1.462084E-2</v>
      </c>
      <c r="CT1287" s="53">
        <v>-1.9859500000000002E-3</v>
      </c>
      <c r="CU1287" s="53">
        <v>-3.13671E-3</v>
      </c>
      <c r="CV1287" s="53">
        <v>6.6600899999999996E-3</v>
      </c>
      <c r="CW1287" s="53">
        <v>-9.8349200000000005E-3</v>
      </c>
      <c r="CX1287" s="53">
        <v>-1.033689E-2</v>
      </c>
      <c r="CY1287" s="53">
        <v>-9.0557699999999994E-3</v>
      </c>
      <c r="CZ1287" s="53">
        <v>2.4085760000000001E-2</v>
      </c>
      <c r="DA1287" s="53">
        <v>3.5266169999999999E-2</v>
      </c>
      <c r="DB1287" s="53">
        <v>4.982893E-2</v>
      </c>
      <c r="DC1287" s="53">
        <v>3.4811389999999998E-2</v>
      </c>
      <c r="DD1287" s="53">
        <v>3.4376139999999999E-2</v>
      </c>
      <c r="DE1287" s="53">
        <v>5.7797019999999998E-2</v>
      </c>
      <c r="DF1287" s="53">
        <v>3.3069840000000003E-2</v>
      </c>
      <c r="DG1287" s="53">
        <v>4.1655619999999997E-2</v>
      </c>
      <c r="DH1287" s="53">
        <v>1.8589789999999998E-2</v>
      </c>
      <c r="DI1287" s="53">
        <v>-2.4982200000000002E-3</v>
      </c>
      <c r="DJ1287" s="53">
        <v>-2.1977500000000001E-2</v>
      </c>
      <c r="DK1287" s="53">
        <v>9.0152199999999991E-3</v>
      </c>
      <c r="DL1287" s="53">
        <v>3.7094300000000001E-3</v>
      </c>
      <c r="DM1287" s="53">
        <v>-1.9414589999999999E-2</v>
      </c>
      <c r="DN1287" s="53">
        <v>-5.0388400000000002E-3</v>
      </c>
      <c r="DO1287" s="53">
        <v>5.7083200000000002E-3</v>
      </c>
      <c r="DP1287" s="53">
        <v>5.3583199999999997E-3</v>
      </c>
      <c r="DQ1287" s="53">
        <v>2.1345000000000001E-4</v>
      </c>
      <c r="DR1287" s="53">
        <v>1.202744E-2</v>
      </c>
      <c r="DS1287" s="53">
        <v>1.322272E-2</v>
      </c>
      <c r="DT1287" s="53">
        <v>2.149131E-2</v>
      </c>
      <c r="DU1287" s="53">
        <v>-3.4459999999999999E-5</v>
      </c>
      <c r="DV1287" s="53">
        <v>7.8120999999999996E-4</v>
      </c>
      <c r="DW1287" s="53">
        <v>1.9807200000000001E-3</v>
      </c>
      <c r="DX1287" s="53">
        <v>3.8903899999999998E-2</v>
      </c>
      <c r="DY1287" s="53">
        <v>5.381056E-2</v>
      </c>
      <c r="DZ1287" s="53">
        <v>6.9313020000000003E-2</v>
      </c>
      <c r="EA1287" s="53">
        <v>5.3648050000000003E-2</v>
      </c>
      <c r="EB1287" s="53">
        <v>5.198709E-2</v>
      </c>
      <c r="EC1287" s="53">
        <v>7.4951089999999998E-2</v>
      </c>
      <c r="ED1287" s="53">
        <v>4.8758049999999997E-2</v>
      </c>
      <c r="EE1287" s="53">
        <v>5.3410560000000003E-2</v>
      </c>
      <c r="EF1287" s="53">
        <v>3.1730719999999997E-2</v>
      </c>
      <c r="EG1287" s="53">
        <v>1.3359040000000001E-2</v>
      </c>
      <c r="EH1287" s="53">
        <v>-9.3012100000000007E-3</v>
      </c>
      <c r="EI1287" s="53">
        <v>2.3340050000000001E-2</v>
      </c>
      <c r="EJ1287" s="53">
        <v>1.8144239999999999E-2</v>
      </c>
      <c r="EK1287" s="53">
        <v>-3.4513600000000001E-3</v>
      </c>
      <c r="EL1287" s="53">
        <v>1.154228E-2</v>
      </c>
      <c r="EM1287" s="53">
        <v>2.2343310000000002E-2</v>
      </c>
      <c r="EN1287" s="53">
        <v>2.701315E-2</v>
      </c>
      <c r="EO1287" s="53">
        <v>2.1631810000000001E-2</v>
      </c>
      <c r="EP1287" s="53">
        <v>3.2260560000000001E-2</v>
      </c>
      <c r="EQ1287" s="53">
        <v>3.6843140000000003E-2</v>
      </c>
      <c r="ER1287" s="53">
        <v>4.2905220000000001E-2</v>
      </c>
      <c r="ES1287" s="53">
        <v>1.4115849999999999E-2</v>
      </c>
      <c r="ET1287" s="53">
        <v>1.6833999999999998E-2</v>
      </c>
      <c r="EU1287" s="53">
        <v>1.791568E-2</v>
      </c>
      <c r="EV1287" s="53">
        <v>6.0298959999999999E-2</v>
      </c>
      <c r="EW1287" s="53">
        <v>70.444230000000005</v>
      </c>
      <c r="EX1287" s="53">
        <v>69.337500000000006</v>
      </c>
      <c r="EY1287" s="53">
        <v>68.09375</v>
      </c>
      <c r="EZ1287" s="53">
        <v>66.9649</v>
      </c>
      <c r="FA1287" s="53">
        <v>65.729320000000001</v>
      </c>
      <c r="FB1287" s="53">
        <v>64.757689999999997</v>
      </c>
      <c r="FC1287" s="53">
        <v>64.584620000000001</v>
      </c>
      <c r="FD1287" s="53">
        <v>66.609129999999993</v>
      </c>
      <c r="FE1287" s="53">
        <v>69.958179999999999</v>
      </c>
      <c r="FF1287" s="53">
        <v>73.639899999999997</v>
      </c>
      <c r="FG1287" s="53">
        <v>77.333659999999995</v>
      </c>
      <c r="FH1287" s="53">
        <v>80.984620000000007</v>
      </c>
      <c r="FI1287" s="53">
        <v>83.931730000000002</v>
      </c>
      <c r="FJ1287" s="53">
        <v>86.475480000000005</v>
      </c>
      <c r="FK1287" s="53">
        <v>88.803370000000001</v>
      </c>
      <c r="FL1287" s="53">
        <v>90.129329999999996</v>
      </c>
      <c r="FM1287" s="53">
        <v>89.993750000000006</v>
      </c>
      <c r="FN1287" s="53">
        <v>88.729320000000001</v>
      </c>
      <c r="FO1287" s="53">
        <v>86.3399</v>
      </c>
      <c r="FP1287" s="53">
        <v>83.09375</v>
      </c>
      <c r="FQ1287" s="53">
        <v>78.515379999999993</v>
      </c>
      <c r="FR1287" s="53">
        <v>75.034130000000005</v>
      </c>
      <c r="FS1287" s="53">
        <v>72.335099999999997</v>
      </c>
      <c r="FT1287" s="53">
        <v>70.295190000000005</v>
      </c>
      <c r="FU1287" s="53">
        <v>130</v>
      </c>
      <c r="FV1287" s="53">
        <v>5480.6549999999997</v>
      </c>
      <c r="FW1287" s="53">
        <v>151.12530000000001</v>
      </c>
      <c r="FX1287" s="53">
        <v>1</v>
      </c>
    </row>
    <row r="1288" spans="1:180" x14ac:dyDescent="0.3">
      <c r="A1288" t="s">
        <v>174</v>
      </c>
      <c r="B1288" t="s">
        <v>221</v>
      </c>
      <c r="C1288" t="s">
        <v>0</v>
      </c>
      <c r="D1288" t="s">
        <v>248</v>
      </c>
      <c r="E1288" t="s">
        <v>190</v>
      </c>
      <c r="F1288" t="s">
        <v>236</v>
      </c>
      <c r="G1288" t="s">
        <v>243</v>
      </c>
      <c r="H1288" s="53">
        <v>16</v>
      </c>
      <c r="I1288" s="53">
        <v>0.48268591</v>
      </c>
      <c r="J1288" s="53">
        <v>0.46005343999999998</v>
      </c>
      <c r="K1288" s="53">
        <v>0.43320767999999998</v>
      </c>
      <c r="L1288" s="53">
        <v>0.41217872</v>
      </c>
      <c r="M1288" s="53">
        <v>0.46848272000000002</v>
      </c>
      <c r="N1288" s="53">
        <v>0.47205232000000003</v>
      </c>
      <c r="O1288" s="53">
        <v>0.50860815999999998</v>
      </c>
      <c r="P1288" s="53">
        <v>0.48726271999999998</v>
      </c>
      <c r="Q1288" s="53">
        <v>0.51327807999999997</v>
      </c>
      <c r="R1288" s="53">
        <v>0.55012943999999997</v>
      </c>
      <c r="S1288" s="53">
        <v>0.58036752000000003</v>
      </c>
      <c r="T1288" s="53">
        <v>0.61202495999999995</v>
      </c>
      <c r="U1288" s="53">
        <v>0.63592943999999996</v>
      </c>
      <c r="V1288" s="53">
        <v>0.66383999999999999</v>
      </c>
      <c r="W1288" s="53">
        <v>0.68654400000000004</v>
      </c>
      <c r="X1288" s="53">
        <v>0.69588048000000002</v>
      </c>
      <c r="Y1288" s="53">
        <v>0.68734496</v>
      </c>
      <c r="Z1288" s="53">
        <v>0.69159440000000005</v>
      </c>
      <c r="AA1288" s="53">
        <v>0.68978256000000004</v>
      </c>
      <c r="AB1288" s="53">
        <v>0.67786800000000003</v>
      </c>
      <c r="AC1288" s="53">
        <v>0.6455632</v>
      </c>
      <c r="AD1288" s="53">
        <v>0.59868639999999995</v>
      </c>
      <c r="AE1288" s="53">
        <v>0.53530831999999995</v>
      </c>
      <c r="AF1288" s="53">
        <v>0.50000672000000002</v>
      </c>
      <c r="AG1288" s="53">
        <v>-1.745157E-2</v>
      </c>
      <c r="AH1288" s="53">
        <v>-2.4510219999999999E-2</v>
      </c>
      <c r="AI1288" s="53">
        <v>-2.0028219999999999E-2</v>
      </c>
      <c r="AJ1288" s="53">
        <v>-2.6286449999999999E-2</v>
      </c>
      <c r="AK1288" s="53">
        <v>-1.9063790000000001E-2</v>
      </c>
      <c r="AL1288" s="53">
        <v>-2.728763E-2</v>
      </c>
      <c r="AM1288" s="53">
        <v>-2.0707150000000001E-2</v>
      </c>
      <c r="AN1288" s="53">
        <v>-4.1641009999999999E-2</v>
      </c>
      <c r="AO1288" s="53">
        <v>-6.216733E-2</v>
      </c>
      <c r="AP1288" s="53">
        <v>-6.4204430000000007E-2</v>
      </c>
      <c r="AQ1288" s="53">
        <v>-6.8453249999999993E-2</v>
      </c>
      <c r="AR1288" s="53">
        <v>-6.6666299999999998E-2</v>
      </c>
      <c r="AS1288" s="53">
        <v>-5.5098660000000001E-2</v>
      </c>
      <c r="AT1288" s="53">
        <v>-4.5348180000000002E-2</v>
      </c>
      <c r="AU1288" s="53">
        <v>-3.7024319999999999E-2</v>
      </c>
      <c r="AV1288" s="53">
        <v>-3.076042E-2</v>
      </c>
      <c r="AW1288" s="53">
        <v>-4.1239779999999997E-2</v>
      </c>
      <c r="AX1288" s="53">
        <v>-3.2803310000000002E-2</v>
      </c>
      <c r="AY1288" s="53">
        <v>-1.8031889999999998E-2</v>
      </c>
      <c r="AZ1288" s="53">
        <v>-2.3650750000000002E-2</v>
      </c>
      <c r="BA1288" s="53">
        <v>-2.893621E-2</v>
      </c>
      <c r="BB1288" s="53">
        <v>-3.6314319999999997E-2</v>
      </c>
      <c r="BC1288" s="53">
        <v>-3.837264E-2</v>
      </c>
      <c r="BD1288" s="53">
        <v>-2.5963409999999999E-2</v>
      </c>
      <c r="BE1288" s="53">
        <v>1.9505900000000001E-3</v>
      </c>
      <c r="BF1288" s="53">
        <v>-5.3065000000000002E-4</v>
      </c>
      <c r="BG1288" s="53">
        <v>-3.55727E-3</v>
      </c>
      <c r="BH1288" s="53">
        <v>-1.279628E-2</v>
      </c>
      <c r="BI1288" s="53">
        <v>4.3274799999999999E-3</v>
      </c>
      <c r="BJ1288" s="53">
        <v>-8.4077200000000005E-3</v>
      </c>
      <c r="BK1288" s="53">
        <v>7.0357199999999996E-3</v>
      </c>
      <c r="BL1288" s="53">
        <v>-1.7972100000000001E-2</v>
      </c>
      <c r="BM1288" s="53">
        <v>-3.7982799999999997E-2</v>
      </c>
      <c r="BN1288" s="53">
        <v>-3.9496610000000001E-2</v>
      </c>
      <c r="BO1288" s="53">
        <v>-4.2329060000000002E-2</v>
      </c>
      <c r="BP1288" s="53">
        <v>-3.9433540000000003E-2</v>
      </c>
      <c r="BQ1288" s="53">
        <v>-3.161899E-2</v>
      </c>
      <c r="BR1288" s="53">
        <v>-2.192266E-2</v>
      </c>
      <c r="BS1288" s="53">
        <v>-1.311329E-2</v>
      </c>
      <c r="BT1288" s="53">
        <v>-8.5460099999999997E-3</v>
      </c>
      <c r="BU1288" s="53">
        <v>-1.973894E-2</v>
      </c>
      <c r="BV1288" s="53">
        <v>-1.1273190000000001E-2</v>
      </c>
      <c r="BW1288" s="53">
        <v>3.4698099999999998E-3</v>
      </c>
      <c r="BX1288" s="53">
        <v>-1.2048999999999999E-4</v>
      </c>
      <c r="BY1288" s="53">
        <v>-4.8041300000000002E-3</v>
      </c>
      <c r="BZ1288" s="53">
        <v>-8.5456500000000001E-3</v>
      </c>
      <c r="CA1288" s="53">
        <v>-1.217739E-2</v>
      </c>
      <c r="CB1288" s="53">
        <v>8.0254000000000002E-4</v>
      </c>
      <c r="CC1288" s="53">
        <v>1.538847E-2</v>
      </c>
      <c r="CD1288" s="53">
        <v>1.6077540000000001E-2</v>
      </c>
      <c r="CE1288" s="53">
        <v>7.8504600000000001E-3</v>
      </c>
      <c r="CF1288" s="53">
        <v>-3.4530300000000002E-3</v>
      </c>
      <c r="CG1288" s="53">
        <v>2.0528210000000002E-2</v>
      </c>
      <c r="CH1288" s="53">
        <v>4.6684500000000002E-3</v>
      </c>
      <c r="CI1288" s="53">
        <v>2.6250349999999999E-2</v>
      </c>
      <c r="CJ1288" s="53">
        <v>-1.5790800000000001E-3</v>
      </c>
      <c r="CK1288" s="53">
        <v>-2.1232669999999999E-2</v>
      </c>
      <c r="CL1288" s="53">
        <v>-2.2384060000000001E-2</v>
      </c>
      <c r="CM1288" s="53">
        <v>-2.42355E-2</v>
      </c>
      <c r="CN1288" s="53">
        <v>-2.0572190000000001E-2</v>
      </c>
      <c r="CO1288" s="53">
        <v>-1.5357050000000001E-2</v>
      </c>
      <c r="CP1288" s="53">
        <v>-5.6981999999999996E-3</v>
      </c>
      <c r="CQ1288" s="53">
        <v>3.4474100000000001E-3</v>
      </c>
      <c r="CR1288" s="53">
        <v>6.8396200000000002E-3</v>
      </c>
      <c r="CS1288" s="53">
        <v>-4.84754E-3</v>
      </c>
      <c r="CT1288" s="53">
        <v>3.6384999999999998E-3</v>
      </c>
      <c r="CU1288" s="53">
        <v>1.8361820000000001E-2</v>
      </c>
      <c r="CV1288" s="53">
        <v>1.6176510000000002E-2</v>
      </c>
      <c r="CW1288" s="53">
        <v>1.1909670000000001E-2</v>
      </c>
      <c r="CX1288" s="53">
        <v>1.0686849999999999E-2</v>
      </c>
      <c r="CY1288" s="53">
        <v>5.9653600000000003E-3</v>
      </c>
      <c r="CZ1288" s="53">
        <v>1.934054E-2</v>
      </c>
      <c r="DA1288" s="53">
        <v>2.8826339999999999E-2</v>
      </c>
      <c r="DB1288" s="53">
        <v>3.268571E-2</v>
      </c>
      <c r="DC1288" s="53">
        <v>1.9258190000000001E-2</v>
      </c>
      <c r="DD1288" s="53">
        <v>5.8902199999999998E-3</v>
      </c>
      <c r="DE1288" s="53">
        <v>3.6728940000000002E-2</v>
      </c>
      <c r="DF1288" s="53">
        <v>1.7744610000000001E-2</v>
      </c>
      <c r="DG1288" s="53">
        <v>4.5464989999999997E-2</v>
      </c>
      <c r="DH1288" s="53">
        <v>1.4813929999999999E-2</v>
      </c>
      <c r="DI1288" s="53">
        <v>-4.4825300000000002E-3</v>
      </c>
      <c r="DJ1288" s="53">
        <v>-5.2715000000000001E-3</v>
      </c>
      <c r="DK1288" s="53">
        <v>-6.1419700000000001E-3</v>
      </c>
      <c r="DL1288" s="53">
        <v>-1.7108500000000001E-3</v>
      </c>
      <c r="DM1288" s="53">
        <v>9.0488999999999999E-4</v>
      </c>
      <c r="DN1288" s="53">
        <v>1.0526249999999999E-2</v>
      </c>
      <c r="DO1288" s="53">
        <v>2.0008109999999999E-2</v>
      </c>
      <c r="DP1288" s="53">
        <v>2.2225249999999998E-2</v>
      </c>
      <c r="DQ1288" s="53">
        <v>1.004387E-2</v>
      </c>
      <c r="DR1288" s="53">
        <v>1.8550190000000001E-2</v>
      </c>
      <c r="DS1288" s="53">
        <v>3.325384E-2</v>
      </c>
      <c r="DT1288" s="53">
        <v>3.2473500000000002E-2</v>
      </c>
      <c r="DU1288" s="53">
        <v>2.8623470000000002E-2</v>
      </c>
      <c r="DV1288" s="53">
        <v>2.9919359999999999E-2</v>
      </c>
      <c r="DW1288" s="53">
        <v>2.4108109999999999E-2</v>
      </c>
      <c r="DX1288" s="53">
        <v>3.7878559999999999E-2</v>
      </c>
      <c r="DY1288" s="53">
        <v>4.8228500000000001E-2</v>
      </c>
      <c r="DZ1288" s="53">
        <v>5.6665279999999998E-2</v>
      </c>
      <c r="EA1288" s="53">
        <v>3.572914E-2</v>
      </c>
      <c r="EB1288" s="53">
        <v>1.9380379999999999E-2</v>
      </c>
      <c r="EC1288" s="53">
        <v>6.0120220000000002E-2</v>
      </c>
      <c r="ED1288" s="53">
        <v>3.6624509999999999E-2</v>
      </c>
      <c r="EE1288" s="53">
        <v>7.320786E-2</v>
      </c>
      <c r="EF1288" s="53">
        <v>3.8482849999999999E-2</v>
      </c>
      <c r="EG1288" s="53">
        <v>1.9702000000000001E-2</v>
      </c>
      <c r="EH1288" s="53">
        <v>1.943632E-2</v>
      </c>
      <c r="EI1288" s="53">
        <v>1.9982219999999998E-2</v>
      </c>
      <c r="EJ1288" s="53">
        <v>2.552192E-2</v>
      </c>
      <c r="EK1288" s="53">
        <v>2.438454E-2</v>
      </c>
      <c r="EL1288" s="53">
        <v>3.3951780000000001E-2</v>
      </c>
      <c r="EM1288" s="53">
        <v>4.3919140000000002E-2</v>
      </c>
      <c r="EN1288" s="53">
        <v>4.4439649999999997E-2</v>
      </c>
      <c r="EO1288" s="53">
        <v>3.154469E-2</v>
      </c>
      <c r="EP1288" s="53">
        <v>4.0080320000000003E-2</v>
      </c>
      <c r="EQ1288" s="53">
        <v>5.4755539999999998E-2</v>
      </c>
      <c r="ER1288" s="53">
        <v>5.6003780000000003E-2</v>
      </c>
      <c r="ES1288" s="53">
        <v>5.2755549999999998E-2</v>
      </c>
      <c r="ET1288" s="53">
        <v>5.7688030000000001E-2</v>
      </c>
      <c r="EU1288" s="53">
        <v>5.0303359999999998E-2</v>
      </c>
      <c r="EV1288" s="53">
        <v>6.4644510000000002E-2</v>
      </c>
      <c r="EW1288" s="53">
        <v>68.588459999999998</v>
      </c>
      <c r="EX1288" s="53">
        <v>67.674790000000002</v>
      </c>
      <c r="EY1288" s="53">
        <v>66.570939999999993</v>
      </c>
      <c r="EZ1288" s="53">
        <v>65.716239999999999</v>
      </c>
      <c r="FA1288" s="53">
        <v>64.890169999999998</v>
      </c>
      <c r="FB1288" s="53">
        <v>63.904699999999998</v>
      </c>
      <c r="FC1288" s="53">
        <v>63.152140000000003</v>
      </c>
      <c r="FD1288" s="53">
        <v>63.84402</v>
      </c>
      <c r="FE1288" s="53">
        <v>66.838890000000006</v>
      </c>
      <c r="FF1288" s="53">
        <v>70.80171</v>
      </c>
      <c r="FG1288" s="53">
        <v>74.585470000000001</v>
      </c>
      <c r="FH1288" s="53">
        <v>78.2453</v>
      </c>
      <c r="FI1288" s="53">
        <v>81.734179999999995</v>
      </c>
      <c r="FJ1288" s="53">
        <v>84.471789999999999</v>
      </c>
      <c r="FK1288" s="53">
        <v>86.376069999999999</v>
      </c>
      <c r="FL1288" s="53">
        <v>87.326920000000001</v>
      </c>
      <c r="FM1288" s="53">
        <v>87.441019999999995</v>
      </c>
      <c r="FN1288" s="53">
        <v>86.286320000000003</v>
      </c>
      <c r="FO1288" s="53">
        <v>83.798289999999994</v>
      </c>
      <c r="FP1288" s="53">
        <v>79.724779999999996</v>
      </c>
      <c r="FQ1288" s="53">
        <v>76.167950000000005</v>
      </c>
      <c r="FR1288" s="53">
        <v>73.70599</v>
      </c>
      <c r="FS1288" s="53">
        <v>72.118380000000002</v>
      </c>
      <c r="FT1288" s="53">
        <v>70.622219999999999</v>
      </c>
      <c r="FU1288" s="53">
        <v>130</v>
      </c>
      <c r="FV1288" s="53">
        <v>5389.03</v>
      </c>
      <c r="FW1288" s="53">
        <v>146.46289999999999</v>
      </c>
      <c r="FX1288" s="53">
        <v>1</v>
      </c>
    </row>
    <row r="1289" spans="1:180" x14ac:dyDescent="0.3">
      <c r="A1289" t="s">
        <v>174</v>
      </c>
      <c r="B1289" t="s">
        <v>221</v>
      </c>
      <c r="C1289" t="s">
        <v>0</v>
      </c>
      <c r="D1289" t="s">
        <v>227</v>
      </c>
      <c r="E1289" t="s">
        <v>188</v>
      </c>
      <c r="F1289" t="s">
        <v>236</v>
      </c>
      <c r="G1289" t="s">
        <v>243</v>
      </c>
      <c r="H1289" s="53">
        <v>16</v>
      </c>
      <c r="I1289" s="53">
        <v>0.52946912000000002</v>
      </c>
      <c r="J1289" s="53">
        <v>0.49833391999999999</v>
      </c>
      <c r="K1289" s="53">
        <v>0.46704688</v>
      </c>
      <c r="L1289" s="53">
        <v>0.45337776000000002</v>
      </c>
      <c r="M1289" s="53">
        <v>0.50456783999999999</v>
      </c>
      <c r="N1289" s="53">
        <v>0.51032111999999996</v>
      </c>
      <c r="O1289" s="53">
        <v>0.53849104000000003</v>
      </c>
      <c r="P1289" s="53">
        <v>0.56994480000000003</v>
      </c>
      <c r="Q1289" s="53">
        <v>0.58162687999999996</v>
      </c>
      <c r="R1289" s="53">
        <v>0.61833439999999995</v>
      </c>
      <c r="S1289" s="53">
        <v>0.65982912000000005</v>
      </c>
      <c r="T1289" s="53">
        <v>0.68575439999999999</v>
      </c>
      <c r="U1289" s="53">
        <v>0.70434160000000001</v>
      </c>
      <c r="V1289" s="53">
        <v>0.73207520000000004</v>
      </c>
      <c r="W1289" s="53">
        <v>0.75090575999999998</v>
      </c>
      <c r="X1289" s="53">
        <v>0.75290608000000003</v>
      </c>
      <c r="Y1289" s="53">
        <v>0.74912175999999997</v>
      </c>
      <c r="Z1289" s="53">
        <v>0.73585679999999998</v>
      </c>
      <c r="AA1289" s="53">
        <v>0.72756191999999997</v>
      </c>
      <c r="AB1289" s="53">
        <v>0.69570719999999997</v>
      </c>
      <c r="AC1289" s="53">
        <v>0.70452287999999996</v>
      </c>
      <c r="AD1289" s="53">
        <v>0.65485519999999997</v>
      </c>
      <c r="AE1289" s="53">
        <v>0.59688224000000001</v>
      </c>
      <c r="AF1289" s="53">
        <v>0.54397744000000003</v>
      </c>
      <c r="AG1289" s="53">
        <v>7.9309700000000007E-3</v>
      </c>
      <c r="AH1289" s="53">
        <v>7.4113299999999998E-3</v>
      </c>
      <c r="AI1289" s="53">
        <v>-1.2378300000000001E-3</v>
      </c>
      <c r="AJ1289" s="53">
        <v>-3.4955899999999998E-3</v>
      </c>
      <c r="AK1289" s="53">
        <v>4.1420500000000004E-3</v>
      </c>
      <c r="AL1289" s="53">
        <v>-1.8152350000000001E-2</v>
      </c>
      <c r="AM1289" s="53">
        <v>3.54813E-3</v>
      </c>
      <c r="AN1289" s="53">
        <v>3.3854000000000002E-4</v>
      </c>
      <c r="AO1289" s="53">
        <v>-4.6663740000000002E-2</v>
      </c>
      <c r="AP1289" s="53">
        <v>-5.2755900000000001E-2</v>
      </c>
      <c r="AQ1289" s="53">
        <v>-4.786456E-2</v>
      </c>
      <c r="AR1289" s="53">
        <v>-5.2060420000000003E-2</v>
      </c>
      <c r="AS1289" s="53">
        <v>-6.220709E-2</v>
      </c>
      <c r="AT1289" s="53">
        <v>-5.3173999999999999E-2</v>
      </c>
      <c r="AU1289" s="53">
        <v>-5.310488E-2</v>
      </c>
      <c r="AV1289" s="53">
        <v>-6.7432140000000002E-2</v>
      </c>
      <c r="AW1289" s="53">
        <v>-6.5354780000000001E-2</v>
      </c>
      <c r="AX1289" s="53">
        <v>-7.7230930000000003E-2</v>
      </c>
      <c r="AY1289" s="53">
        <v>-6.4713549999999995E-2</v>
      </c>
      <c r="AZ1289" s="53">
        <v>-6.9618799999999995E-2</v>
      </c>
      <c r="BA1289" s="53">
        <v>-2.902602E-2</v>
      </c>
      <c r="BB1289" s="53">
        <v>-4.4608830000000002E-2</v>
      </c>
      <c r="BC1289" s="53">
        <v>-2.593405E-2</v>
      </c>
      <c r="BD1289" s="53">
        <v>-1.333515E-2</v>
      </c>
      <c r="BE1289" s="53">
        <v>2.935347E-2</v>
      </c>
      <c r="BF1289" s="53">
        <v>2.662896E-2</v>
      </c>
      <c r="BG1289" s="53">
        <v>1.5890999999999999E-2</v>
      </c>
      <c r="BH1289" s="53">
        <v>1.033217E-2</v>
      </c>
      <c r="BI1289" s="53">
        <v>2.170598E-2</v>
      </c>
      <c r="BJ1289" s="53">
        <v>5.8567999999999999E-4</v>
      </c>
      <c r="BK1289" s="53">
        <v>1.840019E-2</v>
      </c>
      <c r="BL1289" s="53">
        <v>1.562245E-2</v>
      </c>
      <c r="BM1289" s="53">
        <v>-2.8251999999999999E-2</v>
      </c>
      <c r="BN1289" s="53">
        <v>-3.1714159999999998E-2</v>
      </c>
      <c r="BO1289" s="53">
        <v>-2.5064179999999998E-2</v>
      </c>
      <c r="BP1289" s="53">
        <v>-3.0722030000000001E-2</v>
      </c>
      <c r="BQ1289" s="53">
        <v>-3.9423680000000003E-2</v>
      </c>
      <c r="BR1289" s="53">
        <v>-3.1316419999999998E-2</v>
      </c>
      <c r="BS1289" s="53">
        <v>-3.1398620000000002E-2</v>
      </c>
      <c r="BT1289" s="53">
        <v>-4.1962899999999997E-2</v>
      </c>
      <c r="BU1289" s="53">
        <v>-4.152774E-2</v>
      </c>
      <c r="BV1289" s="53">
        <v>-5.236416E-2</v>
      </c>
      <c r="BW1289" s="53">
        <v>-4.1676959999999999E-2</v>
      </c>
      <c r="BX1289" s="53">
        <v>-4.6922419999999999E-2</v>
      </c>
      <c r="BY1289" s="53">
        <v>-1.0370839999999999E-2</v>
      </c>
      <c r="BZ1289" s="53">
        <v>-2.0986479999999998E-2</v>
      </c>
      <c r="CA1289" s="53">
        <v>-5.0860599999999999E-3</v>
      </c>
      <c r="CB1289" s="53">
        <v>7.0547199999999996E-3</v>
      </c>
      <c r="CC1289" s="53">
        <v>4.419062E-2</v>
      </c>
      <c r="CD1289" s="53">
        <v>3.9939040000000002E-2</v>
      </c>
      <c r="CE1289" s="53">
        <v>2.775437E-2</v>
      </c>
      <c r="CF1289" s="53">
        <v>1.990923E-2</v>
      </c>
      <c r="CG1289" s="53">
        <v>3.387072E-2</v>
      </c>
      <c r="CH1289" s="53">
        <v>1.356358E-2</v>
      </c>
      <c r="CI1289" s="53">
        <v>2.8686690000000001E-2</v>
      </c>
      <c r="CJ1289" s="53">
        <v>2.620805E-2</v>
      </c>
      <c r="CK1289" s="53">
        <v>-1.5500079999999999E-2</v>
      </c>
      <c r="CL1289" s="53">
        <v>-1.7140720000000002E-2</v>
      </c>
      <c r="CM1289" s="53">
        <v>-9.2726900000000001E-3</v>
      </c>
      <c r="CN1289" s="53">
        <v>-1.5943140000000001E-2</v>
      </c>
      <c r="CO1289" s="53">
        <v>-2.364395E-2</v>
      </c>
      <c r="CP1289" s="53">
        <v>-1.6177939999999998E-2</v>
      </c>
      <c r="CQ1289" s="53">
        <v>-1.636493E-2</v>
      </c>
      <c r="CR1289" s="53">
        <v>-2.4322980000000001E-2</v>
      </c>
      <c r="CS1289" s="53">
        <v>-2.5025220000000001E-2</v>
      </c>
      <c r="CT1289" s="53">
        <v>-3.5141499999999999E-2</v>
      </c>
      <c r="CU1289" s="53">
        <v>-2.5721890000000001E-2</v>
      </c>
      <c r="CV1289" s="53">
        <v>-3.1202980000000002E-2</v>
      </c>
      <c r="CW1289" s="53">
        <v>2.54967E-3</v>
      </c>
      <c r="CX1289" s="53">
        <v>-4.6257099999999999E-3</v>
      </c>
      <c r="CY1289" s="53">
        <v>9.3531900000000008E-3</v>
      </c>
      <c r="CZ1289" s="53">
        <v>2.1176690000000001E-2</v>
      </c>
      <c r="DA1289" s="53">
        <v>5.9027789999999997E-2</v>
      </c>
      <c r="DB1289" s="53">
        <v>5.3249100000000001E-2</v>
      </c>
      <c r="DC1289" s="53">
        <v>3.9617739999999999E-2</v>
      </c>
      <c r="DD1289" s="53">
        <v>2.9486289999999998E-2</v>
      </c>
      <c r="DE1289" s="53">
        <v>4.6035439999999997E-2</v>
      </c>
      <c r="DF1289" s="53">
        <v>2.6541490000000001E-2</v>
      </c>
      <c r="DG1289" s="53">
        <v>3.8973180000000003E-2</v>
      </c>
      <c r="DH1289" s="53">
        <v>3.6793630000000001E-2</v>
      </c>
      <c r="DI1289" s="53">
        <v>-2.7481699999999999E-3</v>
      </c>
      <c r="DJ1289" s="53">
        <v>-2.5672799999999999E-3</v>
      </c>
      <c r="DK1289" s="53">
        <v>6.51879E-3</v>
      </c>
      <c r="DL1289" s="53">
        <v>-1.16424E-3</v>
      </c>
      <c r="DM1289" s="53">
        <v>-7.8642399999999998E-3</v>
      </c>
      <c r="DN1289" s="53">
        <v>-1.03944E-3</v>
      </c>
      <c r="DO1289" s="53">
        <v>-1.33124E-3</v>
      </c>
      <c r="DP1289" s="53">
        <v>-6.6830500000000003E-3</v>
      </c>
      <c r="DQ1289" s="53">
        <v>-8.5226799999999995E-3</v>
      </c>
      <c r="DR1289" s="53">
        <v>-1.791885E-2</v>
      </c>
      <c r="DS1289" s="53">
        <v>-9.7668200000000007E-3</v>
      </c>
      <c r="DT1289" s="53">
        <v>-1.5483530000000001E-2</v>
      </c>
      <c r="DU1289" s="53">
        <v>1.547018E-2</v>
      </c>
      <c r="DV1289" s="53">
        <v>1.173506E-2</v>
      </c>
      <c r="DW1289" s="53">
        <v>2.379245E-2</v>
      </c>
      <c r="DX1289" s="53">
        <v>3.5298660000000003E-2</v>
      </c>
      <c r="DY1289" s="53">
        <v>8.0450289999999994E-2</v>
      </c>
      <c r="DZ1289" s="53">
        <v>7.2466740000000002E-2</v>
      </c>
      <c r="EA1289" s="53">
        <v>5.6746560000000001E-2</v>
      </c>
      <c r="EB1289" s="53">
        <v>4.3314030000000003E-2</v>
      </c>
      <c r="EC1289" s="53">
        <v>6.3599379999999997E-2</v>
      </c>
      <c r="ED1289" s="53">
        <v>4.5279519999999997E-2</v>
      </c>
      <c r="EE1289" s="53">
        <v>5.3825249999999998E-2</v>
      </c>
      <c r="EF1289" s="53">
        <v>5.207755E-2</v>
      </c>
      <c r="EG1289" s="53">
        <v>1.566358E-2</v>
      </c>
      <c r="EH1289" s="53">
        <v>1.847445E-2</v>
      </c>
      <c r="EI1289" s="53">
        <v>2.931918E-2</v>
      </c>
      <c r="EJ1289" s="53">
        <v>2.017414E-2</v>
      </c>
      <c r="EK1289" s="53">
        <v>1.4919170000000001E-2</v>
      </c>
      <c r="EL1289" s="53">
        <v>2.0818130000000001E-2</v>
      </c>
      <c r="EM1289" s="53">
        <v>2.0375009999999999E-2</v>
      </c>
      <c r="EN1289" s="53">
        <v>1.8786210000000001E-2</v>
      </c>
      <c r="EO1289" s="53">
        <v>1.530435E-2</v>
      </c>
      <c r="EP1289" s="53">
        <v>6.9479199999999998E-3</v>
      </c>
      <c r="EQ1289" s="53">
        <v>1.326976E-2</v>
      </c>
      <c r="ER1289" s="53">
        <v>7.2128499999999998E-3</v>
      </c>
      <c r="ES1289" s="53">
        <v>3.4125339999999997E-2</v>
      </c>
      <c r="ET1289" s="53">
        <v>3.5357409999999999E-2</v>
      </c>
      <c r="EU1289" s="53">
        <v>4.4640430000000002E-2</v>
      </c>
      <c r="EV1289" s="53">
        <v>5.568853E-2</v>
      </c>
      <c r="EW1289" s="53">
        <v>70.881680000000003</v>
      </c>
      <c r="EX1289" s="53">
        <v>69.415019999999998</v>
      </c>
      <c r="EY1289" s="53">
        <v>68.191019999999995</v>
      </c>
      <c r="EZ1289" s="53">
        <v>67.072890000000001</v>
      </c>
      <c r="FA1289" s="53">
        <v>66.06465</v>
      </c>
      <c r="FB1289" s="53">
        <v>65.170879999999997</v>
      </c>
      <c r="FC1289" s="53">
        <v>64.930589999999995</v>
      </c>
      <c r="FD1289" s="53">
        <v>66.624359999999996</v>
      </c>
      <c r="FE1289" s="53">
        <v>69.708430000000007</v>
      </c>
      <c r="FF1289" s="53">
        <v>73.525459999999995</v>
      </c>
      <c r="FG1289" s="53">
        <v>77.749629999999996</v>
      </c>
      <c r="FH1289" s="53">
        <v>81.727649999999997</v>
      </c>
      <c r="FI1289" s="53">
        <v>85.130579999999995</v>
      </c>
      <c r="FJ1289" s="53">
        <v>88.142129999999995</v>
      </c>
      <c r="FK1289" s="53">
        <v>90.201279999999997</v>
      </c>
      <c r="FL1289" s="53">
        <v>91.733509999999995</v>
      </c>
      <c r="FM1289" s="53">
        <v>92.169780000000003</v>
      </c>
      <c r="FN1289" s="53">
        <v>91.513919999999999</v>
      </c>
      <c r="FO1289" s="53">
        <v>89.404949999999999</v>
      </c>
      <c r="FP1289" s="53">
        <v>85.539559999999994</v>
      </c>
      <c r="FQ1289" s="53">
        <v>80.830770000000001</v>
      </c>
      <c r="FR1289" s="53">
        <v>77.3489</v>
      </c>
      <c r="FS1289" s="53">
        <v>74.794139999999999</v>
      </c>
      <c r="FT1289" s="53">
        <v>72.974170000000001</v>
      </c>
      <c r="FU1289" s="53">
        <v>130</v>
      </c>
      <c r="FV1289" s="53">
        <v>5815.5469999999996</v>
      </c>
      <c r="FW1289" s="53">
        <v>155.41290000000001</v>
      </c>
      <c r="FX1289" s="53">
        <v>1</v>
      </c>
    </row>
    <row r="1290" spans="1:180" x14ac:dyDescent="0.3">
      <c r="A1290" t="s">
        <v>174</v>
      </c>
      <c r="B1290" t="s">
        <v>222</v>
      </c>
      <c r="C1290" t="s">
        <v>0</v>
      </c>
      <c r="D1290" t="s">
        <v>248</v>
      </c>
      <c r="E1290" t="s">
        <v>190</v>
      </c>
      <c r="F1290" t="s">
        <v>241</v>
      </c>
      <c r="G1290" t="s">
        <v>244</v>
      </c>
      <c r="H1290" s="53">
        <v>75</v>
      </c>
      <c r="I1290" s="53">
        <v>63.748952000000003</v>
      </c>
      <c r="J1290" s="53">
        <v>47.183325000000004</v>
      </c>
      <c r="K1290" s="53">
        <v>52.184310000000004</v>
      </c>
      <c r="L1290" s="53">
        <v>81.121125000000006</v>
      </c>
      <c r="M1290" s="53">
        <v>124.54065</v>
      </c>
      <c r="N1290" s="53">
        <v>157.29765</v>
      </c>
      <c r="O1290" s="53">
        <v>101.46683</v>
      </c>
      <c r="P1290" s="53">
        <v>93.041624999999996</v>
      </c>
      <c r="Q1290" s="53">
        <v>30.05124</v>
      </c>
      <c r="R1290" s="53">
        <v>99.678974999999994</v>
      </c>
      <c r="S1290" s="53">
        <v>155.4726</v>
      </c>
      <c r="T1290" s="53">
        <v>128.63745</v>
      </c>
      <c r="U1290" s="53">
        <v>86.274749999999997</v>
      </c>
      <c r="V1290" s="53">
        <v>80.131275000000002</v>
      </c>
      <c r="W1290" s="53">
        <v>91.759200000000007</v>
      </c>
      <c r="X1290" s="53">
        <v>31.218630000000001</v>
      </c>
      <c r="Y1290" s="53">
        <v>85.014899999999997</v>
      </c>
      <c r="Z1290" s="53">
        <v>68.759354999999999</v>
      </c>
      <c r="AA1290" s="53">
        <v>66.062264999999996</v>
      </c>
      <c r="AB1290" s="53">
        <v>144.46027000000001</v>
      </c>
      <c r="AC1290" s="53">
        <v>97.771500000000003</v>
      </c>
      <c r="AD1290" s="53">
        <v>78.976050000000001</v>
      </c>
      <c r="AE1290" s="53">
        <v>-1.0378132</v>
      </c>
      <c r="AF1290" s="53">
        <v>154.4178</v>
      </c>
      <c r="AG1290" s="53">
        <v>-81.194997999999998</v>
      </c>
      <c r="AH1290" s="53">
        <v>-81.485325000000003</v>
      </c>
      <c r="AI1290" s="53">
        <v>-74.006114999999994</v>
      </c>
      <c r="AJ1290" s="53">
        <v>-82.692449999999994</v>
      </c>
      <c r="AK1290" s="53">
        <v>-7.8295574999999999</v>
      </c>
      <c r="AL1290" s="53">
        <v>-19.11411</v>
      </c>
      <c r="AM1290" s="53">
        <v>-69.196821999999997</v>
      </c>
      <c r="AN1290" s="53">
        <v>-31.777237</v>
      </c>
      <c r="AO1290" s="53">
        <v>-215.8287</v>
      </c>
      <c r="AP1290" s="53">
        <v>-44.366624999999999</v>
      </c>
      <c r="AQ1290" s="53">
        <v>-77.684700000000007</v>
      </c>
      <c r="AR1290" s="53">
        <v>-124.98885</v>
      </c>
      <c r="AS1290" s="53">
        <v>-40.421227999999999</v>
      </c>
      <c r="AT1290" s="53">
        <v>-72.689273</v>
      </c>
      <c r="AU1290" s="53">
        <v>-70.656203000000005</v>
      </c>
      <c r="AV1290" s="53">
        <v>-184.90035</v>
      </c>
      <c r="AW1290" s="53">
        <v>-52.310228000000002</v>
      </c>
      <c r="AX1290" s="53">
        <v>-81.888675000000006</v>
      </c>
      <c r="AY1290" s="53">
        <v>-102.25687000000001</v>
      </c>
      <c r="AZ1290" s="53">
        <v>-78.047325000000001</v>
      </c>
      <c r="BA1290" s="53">
        <v>-32.710208000000002</v>
      </c>
      <c r="BB1290" s="53">
        <v>-66.278256999999996</v>
      </c>
      <c r="BC1290" s="53">
        <v>-301.85789999999997</v>
      </c>
      <c r="BD1290" s="53">
        <v>-108.46755</v>
      </c>
      <c r="BE1290" s="53">
        <v>-59.511017000000002</v>
      </c>
      <c r="BF1290" s="53">
        <v>-69.160432</v>
      </c>
      <c r="BG1290" s="53">
        <v>-62.877420000000001</v>
      </c>
      <c r="BH1290" s="53">
        <v>-49.101930000000003</v>
      </c>
      <c r="BI1290" s="53">
        <v>7.1975752000000002</v>
      </c>
      <c r="BJ1290" s="53">
        <v>21.886334999999999</v>
      </c>
      <c r="BK1290" s="53">
        <v>-31.429259999999999</v>
      </c>
      <c r="BL1290" s="53">
        <v>-21.030705000000001</v>
      </c>
      <c r="BM1290" s="53">
        <v>-134.07210000000001</v>
      </c>
      <c r="BN1290" s="53">
        <v>-23.554259999999999</v>
      </c>
      <c r="BO1290" s="53">
        <v>-4.8007928</v>
      </c>
      <c r="BP1290" s="53">
        <v>-40.498305000000002</v>
      </c>
      <c r="BQ1290" s="53">
        <v>-31.313002000000001</v>
      </c>
      <c r="BR1290" s="53">
        <v>-48.629556999999998</v>
      </c>
      <c r="BS1290" s="53">
        <v>-41.035418</v>
      </c>
      <c r="BT1290" s="53">
        <v>-123.4992</v>
      </c>
      <c r="BU1290" s="53">
        <v>-37.396740000000001</v>
      </c>
      <c r="BV1290" s="53">
        <v>-59.294445000000003</v>
      </c>
      <c r="BW1290" s="53">
        <v>-68.506200000000007</v>
      </c>
      <c r="BX1290" s="53">
        <v>-11.294392999999999</v>
      </c>
      <c r="BY1290" s="53">
        <v>-19.848375000000001</v>
      </c>
      <c r="BZ1290" s="53">
        <v>-44.712344999999999</v>
      </c>
      <c r="CA1290" s="53">
        <v>-187.87020000000001</v>
      </c>
      <c r="CB1290" s="53">
        <v>-16.531327000000001</v>
      </c>
      <c r="CC1290" s="53">
        <v>-44.492728999999997</v>
      </c>
      <c r="CD1290" s="53">
        <v>-60.624270000000003</v>
      </c>
      <c r="CE1290" s="53">
        <v>-55.169722</v>
      </c>
      <c r="CF1290" s="53">
        <v>-25.837237999999999</v>
      </c>
      <c r="CG1290" s="53">
        <v>17.605319999999999</v>
      </c>
      <c r="CH1290" s="53">
        <v>50.283127</v>
      </c>
      <c r="CI1290" s="53">
        <v>-5.2715534999999996</v>
      </c>
      <c r="CJ1290" s="53">
        <v>-13.587681999999999</v>
      </c>
      <c r="CK1290" s="53">
        <v>-77.447850000000003</v>
      </c>
      <c r="CL1290" s="53">
        <v>-9.1396800000000002</v>
      </c>
      <c r="CM1290" s="53">
        <v>45.678398000000001</v>
      </c>
      <c r="CN1290" s="53">
        <v>18.019568</v>
      </c>
      <c r="CO1290" s="53">
        <v>-25.004670000000001</v>
      </c>
      <c r="CP1290" s="53">
        <v>-31.965885</v>
      </c>
      <c r="CQ1290" s="53">
        <v>-20.520150000000001</v>
      </c>
      <c r="CR1290" s="53">
        <v>-80.972925000000004</v>
      </c>
      <c r="CS1290" s="53">
        <v>-27.067702000000001</v>
      </c>
      <c r="CT1290" s="53">
        <v>-43.645747</v>
      </c>
      <c r="CU1290" s="53">
        <v>-45.130575</v>
      </c>
      <c r="CV1290" s="53">
        <v>34.938502</v>
      </c>
      <c r="CW1290" s="53">
        <v>-10.940302000000001</v>
      </c>
      <c r="CX1290" s="53">
        <v>-29.775862</v>
      </c>
      <c r="CY1290" s="53">
        <v>-108.92265</v>
      </c>
      <c r="CZ1290" s="53">
        <v>47.143402999999999</v>
      </c>
      <c r="DA1290" s="53">
        <v>-29.474453</v>
      </c>
      <c r="DB1290" s="53">
        <v>-52.088115000000002</v>
      </c>
      <c r="DC1290" s="53">
        <v>-47.462024999999997</v>
      </c>
      <c r="DD1290" s="53">
        <v>-2.5725517999999998</v>
      </c>
      <c r="DE1290" s="53">
        <v>28.013062999999999</v>
      </c>
      <c r="DF1290" s="53">
        <v>78.679874999999996</v>
      </c>
      <c r="DG1290" s="53">
        <v>20.886150000000001</v>
      </c>
      <c r="DH1290" s="53">
        <v>-6.1446645000000002</v>
      </c>
      <c r="DI1290" s="53">
        <v>-20.82348</v>
      </c>
      <c r="DJ1290" s="53">
        <v>5.2748992000000001</v>
      </c>
      <c r="DK1290" s="53">
        <v>96.157574999999994</v>
      </c>
      <c r="DL1290" s="53">
        <v>76.537424999999999</v>
      </c>
      <c r="DM1290" s="53">
        <v>-18.696345000000001</v>
      </c>
      <c r="DN1290" s="53">
        <v>-15.302205000000001</v>
      </c>
      <c r="DO1290" s="53">
        <v>-4.8842099999999999E-3</v>
      </c>
      <c r="DP1290" s="53">
        <v>-38.446694999999998</v>
      </c>
      <c r="DQ1290" s="53">
        <v>-16.738665000000001</v>
      </c>
      <c r="DR1290" s="53">
        <v>-27.997042</v>
      </c>
      <c r="DS1290" s="53">
        <v>-21.754957000000001</v>
      </c>
      <c r="DT1290" s="53">
        <v>81.171374999999998</v>
      </c>
      <c r="DU1290" s="53">
        <v>-2.0322368000000002</v>
      </c>
      <c r="DV1290" s="53">
        <v>-14.83938</v>
      </c>
      <c r="DW1290" s="53">
        <v>-29.975145000000001</v>
      </c>
      <c r="DX1290" s="53">
        <v>110.81811999999999</v>
      </c>
      <c r="DY1290" s="53">
        <v>-7.7904372999999998</v>
      </c>
      <c r="DZ1290" s="53">
        <v>-39.763252999999999</v>
      </c>
      <c r="EA1290" s="53">
        <v>-36.333323</v>
      </c>
      <c r="EB1290" s="53">
        <v>31.017959999999999</v>
      </c>
      <c r="EC1290" s="53">
        <v>43.040196999999999</v>
      </c>
      <c r="ED1290" s="53">
        <v>119.68035</v>
      </c>
      <c r="EE1290" s="53">
        <v>58.65372</v>
      </c>
      <c r="EF1290" s="53">
        <v>4.6018732</v>
      </c>
      <c r="EG1290" s="53">
        <v>60.933059999999998</v>
      </c>
      <c r="EH1290" s="53">
        <v>26.087257000000001</v>
      </c>
      <c r="EI1290" s="53">
        <v>169.04152999999999</v>
      </c>
      <c r="EJ1290" s="53">
        <v>161.02793</v>
      </c>
      <c r="EK1290" s="53">
        <v>-9.5881124999999994</v>
      </c>
      <c r="EL1290" s="53">
        <v>8.7575024999999993</v>
      </c>
      <c r="EM1290" s="53">
        <v>29.615902999999999</v>
      </c>
      <c r="EN1290" s="53">
        <v>22.954470000000001</v>
      </c>
      <c r="EO1290" s="53">
        <v>-1.82517</v>
      </c>
      <c r="EP1290" s="53">
        <v>-5.4028020000000003</v>
      </c>
      <c r="EQ1290" s="53">
        <v>11.995733</v>
      </c>
      <c r="ER1290" s="53">
        <v>147.92437000000001</v>
      </c>
      <c r="ES1290" s="53">
        <v>10.829603000000001</v>
      </c>
      <c r="ET1290" s="53">
        <v>6.7265265000000003</v>
      </c>
      <c r="EU1290" s="53">
        <v>84.012524999999997</v>
      </c>
      <c r="EV1290" s="53">
        <v>202.75432000000001</v>
      </c>
      <c r="EW1290" s="53">
        <v>58.967460000000003</v>
      </c>
      <c r="EX1290" s="53">
        <v>59.407609999999998</v>
      </c>
      <c r="EY1290" s="53">
        <v>60.330779999999997</v>
      </c>
      <c r="EZ1290" s="53">
        <v>60.568759999999997</v>
      </c>
      <c r="FA1290" s="53">
        <v>60.324359999999999</v>
      </c>
      <c r="FB1290" s="53">
        <v>59.190779999999997</v>
      </c>
      <c r="FC1290" s="53">
        <v>58.55489</v>
      </c>
      <c r="FD1290" s="53">
        <v>58.145519999999998</v>
      </c>
      <c r="FE1290" s="53">
        <v>62.480840000000001</v>
      </c>
      <c r="FF1290" s="53">
        <v>66.661950000000004</v>
      </c>
      <c r="FG1290" s="53">
        <v>70.180850000000007</v>
      </c>
      <c r="FH1290" s="53">
        <v>71.995369999999994</v>
      </c>
      <c r="FI1290" s="53">
        <v>74.196129999999997</v>
      </c>
      <c r="FJ1290" s="53">
        <v>77.763109999999998</v>
      </c>
      <c r="FK1290" s="53">
        <v>63.780450000000002</v>
      </c>
      <c r="FL1290" s="53">
        <v>78.831710000000001</v>
      </c>
      <c r="FM1290" s="53">
        <v>75.54562</v>
      </c>
      <c r="FN1290" s="53">
        <v>72.53725</v>
      </c>
      <c r="FO1290" s="53">
        <v>77.533940000000001</v>
      </c>
      <c r="FP1290" s="53">
        <v>70.235560000000007</v>
      </c>
      <c r="FQ1290" s="53">
        <v>66.024249999999995</v>
      </c>
      <c r="FR1290" s="53">
        <v>700.28</v>
      </c>
      <c r="FS1290" s="53">
        <v>67.331990000000005</v>
      </c>
      <c r="FT1290" s="53">
        <v>61.93779</v>
      </c>
      <c r="FU1290" s="53">
        <v>38</v>
      </c>
      <c r="FV1290" s="53">
        <v>57588.84</v>
      </c>
      <c r="FW1290" s="53">
        <v>4322.7730000000001</v>
      </c>
      <c r="FX1290" s="53">
        <v>1</v>
      </c>
    </row>
    <row r="1291" spans="1:180" x14ac:dyDescent="0.3">
      <c r="A1291" t="s">
        <v>174</v>
      </c>
      <c r="B1291" t="s">
        <v>222</v>
      </c>
      <c r="C1291" t="s">
        <v>0</v>
      </c>
      <c r="D1291" t="s">
        <v>227</v>
      </c>
      <c r="E1291" t="s">
        <v>190</v>
      </c>
      <c r="F1291" t="s">
        <v>241</v>
      </c>
      <c r="G1291" t="s">
        <v>244</v>
      </c>
      <c r="H1291" s="53">
        <v>75</v>
      </c>
      <c r="I1291" s="53">
        <v>110.38807</v>
      </c>
      <c r="J1291" s="53">
        <v>109.9038</v>
      </c>
      <c r="K1291" s="53">
        <v>108.96037</v>
      </c>
      <c r="L1291" s="53">
        <v>107.60332</v>
      </c>
      <c r="M1291" s="53">
        <v>109.90455</v>
      </c>
      <c r="N1291" s="53">
        <v>110.9769</v>
      </c>
      <c r="O1291" s="53">
        <v>114.07943</v>
      </c>
      <c r="P1291" s="53">
        <v>113.03355000000001</v>
      </c>
      <c r="Q1291" s="53">
        <v>115.13077</v>
      </c>
      <c r="R1291" s="53">
        <v>115.2864</v>
      </c>
      <c r="S1291" s="53">
        <v>117.14872</v>
      </c>
      <c r="T1291" s="53">
        <v>118.81986999999999</v>
      </c>
      <c r="U1291" s="53">
        <v>119.69025000000001</v>
      </c>
      <c r="V1291" s="53">
        <v>122.00723000000001</v>
      </c>
      <c r="W1291" s="53">
        <v>120.58365000000001</v>
      </c>
      <c r="X1291" s="53">
        <v>122.08298000000001</v>
      </c>
      <c r="Y1291" s="53">
        <v>122.47011999999999</v>
      </c>
      <c r="Z1291" s="53">
        <v>121.45238000000001</v>
      </c>
      <c r="AA1291" s="53">
        <v>118.812</v>
      </c>
      <c r="AB1291" s="53">
        <v>116.91735</v>
      </c>
      <c r="AC1291" s="53">
        <v>115.18042</v>
      </c>
      <c r="AD1291" s="53">
        <v>113.03685</v>
      </c>
      <c r="AE1291" s="53">
        <v>111.88305</v>
      </c>
      <c r="AF1291" s="53">
        <v>111.7227</v>
      </c>
      <c r="AG1291" s="53">
        <v>-8.0684176999999995</v>
      </c>
      <c r="AH1291" s="53">
        <v>-7.9532550000000004</v>
      </c>
      <c r="AI1291" s="53">
        <v>-8.6199224999999995</v>
      </c>
      <c r="AJ1291" s="53">
        <v>-11.248297000000001</v>
      </c>
      <c r="AK1291" s="53">
        <v>-8.5660950000000007</v>
      </c>
      <c r="AL1291" s="53">
        <v>-9.0606600000000004</v>
      </c>
      <c r="AM1291" s="53">
        <v>-8.9068649999999998</v>
      </c>
      <c r="AN1291" s="53">
        <v>-9.9533924999999996</v>
      </c>
      <c r="AO1291" s="53">
        <v>-8.6683800000000009</v>
      </c>
      <c r="AP1291" s="53">
        <v>-10.773248000000001</v>
      </c>
      <c r="AQ1291" s="53">
        <v>-10.898624999999999</v>
      </c>
      <c r="AR1291" s="53">
        <v>-12.257872000000001</v>
      </c>
      <c r="AS1291" s="53">
        <v>-11.371268000000001</v>
      </c>
      <c r="AT1291" s="53">
        <v>-10.04106</v>
      </c>
      <c r="AU1291" s="53">
        <v>-11.254716999999999</v>
      </c>
      <c r="AV1291" s="53">
        <v>-8.7233324999999997</v>
      </c>
      <c r="AW1291" s="53">
        <v>-6.7426237000000002</v>
      </c>
      <c r="AX1291" s="53">
        <v>-8.7731025000000002</v>
      </c>
      <c r="AY1291" s="53">
        <v>-9.4911825000000007</v>
      </c>
      <c r="AZ1291" s="53">
        <v>-8.6868224999999999</v>
      </c>
      <c r="BA1291" s="53">
        <v>-10.351387000000001</v>
      </c>
      <c r="BB1291" s="53">
        <v>-10.774694999999999</v>
      </c>
      <c r="BC1291" s="53">
        <v>-10.72902</v>
      </c>
      <c r="BD1291" s="53">
        <v>-8.3559225000000001</v>
      </c>
      <c r="BE1291" s="53">
        <v>-2.9480601000000002</v>
      </c>
      <c r="BF1291" s="53">
        <v>-2.8715160000000002</v>
      </c>
      <c r="BG1291" s="53">
        <v>-3.2909541999999998</v>
      </c>
      <c r="BH1291" s="53">
        <v>-5.0572447</v>
      </c>
      <c r="BI1291" s="53">
        <v>-3.0256253000000002</v>
      </c>
      <c r="BJ1291" s="53">
        <v>-3.6280027000000001</v>
      </c>
      <c r="BK1291" s="53">
        <v>-2.9190653000000002</v>
      </c>
      <c r="BL1291" s="53">
        <v>-4.093146</v>
      </c>
      <c r="BM1291" s="53">
        <v>-2.8962254999999999</v>
      </c>
      <c r="BN1291" s="53">
        <v>-5.1947362000000004</v>
      </c>
      <c r="BO1291" s="53">
        <v>-5.4165539999999996</v>
      </c>
      <c r="BP1291" s="53">
        <v>-5.6748202000000001</v>
      </c>
      <c r="BQ1291" s="53">
        <v>-5.1573900000000004</v>
      </c>
      <c r="BR1291" s="53">
        <v>-3.5913366999999998</v>
      </c>
      <c r="BS1291" s="53">
        <v>-4.8244492000000001</v>
      </c>
      <c r="BT1291" s="53">
        <v>-2.5676999999999999</v>
      </c>
      <c r="BU1291" s="53">
        <v>-1.2057382999999999</v>
      </c>
      <c r="BV1291" s="53">
        <v>-2.2550265</v>
      </c>
      <c r="BW1291" s="53">
        <v>-2.5023884999999999</v>
      </c>
      <c r="BX1291" s="53">
        <v>-1.8557108</v>
      </c>
      <c r="BY1291" s="53">
        <v>-3.0417652999999998</v>
      </c>
      <c r="BZ1291" s="53">
        <v>-4.4107852000000003</v>
      </c>
      <c r="CA1291" s="53">
        <v>-4.3383690000000001</v>
      </c>
      <c r="CB1291" s="53">
        <v>-3.1641563000000001</v>
      </c>
      <c r="CC1291" s="53">
        <v>0.59828345999999999</v>
      </c>
      <c r="CD1291" s="53">
        <v>0.64808197000000001</v>
      </c>
      <c r="CE1291" s="53">
        <v>0.39987210000000001</v>
      </c>
      <c r="CF1291" s="53">
        <v>-0.76933874999999996</v>
      </c>
      <c r="CG1291" s="53">
        <v>0.81168525000000002</v>
      </c>
      <c r="CH1291" s="53">
        <v>0.13463691999999999</v>
      </c>
      <c r="CI1291" s="53">
        <v>1.2280664999999999</v>
      </c>
      <c r="CJ1291" s="53">
        <v>-3.4357100000000002E-2</v>
      </c>
      <c r="CK1291" s="53">
        <v>1.1015489999999999</v>
      </c>
      <c r="CL1291" s="53">
        <v>-1.3310753</v>
      </c>
      <c r="CM1291" s="53">
        <v>-1.619691</v>
      </c>
      <c r="CN1291" s="53">
        <v>-1.1154187</v>
      </c>
      <c r="CO1291" s="53">
        <v>-0.85367700000000002</v>
      </c>
      <c r="CP1291" s="53">
        <v>0.87572099999999997</v>
      </c>
      <c r="CQ1291" s="53">
        <v>-0.37086344999999998</v>
      </c>
      <c r="CR1291" s="53">
        <v>1.6956705000000001</v>
      </c>
      <c r="CS1291" s="53">
        <v>2.6290912999999998</v>
      </c>
      <c r="CT1291" s="53">
        <v>2.2593727000000001</v>
      </c>
      <c r="CU1291" s="53">
        <v>2.3380274999999999</v>
      </c>
      <c r="CV1291" s="53">
        <v>2.8754970000000002</v>
      </c>
      <c r="CW1291" s="53">
        <v>2.0208599999999999</v>
      </c>
      <c r="CX1291" s="53">
        <v>-3.1599200000000001E-3</v>
      </c>
      <c r="CY1291" s="53">
        <v>8.7775199999999998E-2</v>
      </c>
      <c r="CZ1291" s="53">
        <v>0.43164495000000003</v>
      </c>
      <c r="DA1291" s="53">
        <v>4.1446275000000004</v>
      </c>
      <c r="DB1291" s="53">
        <v>4.1676795000000002</v>
      </c>
      <c r="DC1291" s="53">
        <v>4.0906979999999997</v>
      </c>
      <c r="DD1291" s="53">
        <v>3.5185672000000001</v>
      </c>
      <c r="DE1291" s="53">
        <v>4.6489957999999998</v>
      </c>
      <c r="DF1291" s="53">
        <v>3.8972768000000002</v>
      </c>
      <c r="DG1291" s="53">
        <v>5.3751974999999996</v>
      </c>
      <c r="DH1291" s="53">
        <v>4.0244309999999999</v>
      </c>
      <c r="DI1291" s="53">
        <v>5.0993234999999997</v>
      </c>
      <c r="DJ1291" s="53">
        <v>2.5325856999999998</v>
      </c>
      <c r="DK1291" s="53">
        <v>2.1771726999999998</v>
      </c>
      <c r="DL1291" s="53">
        <v>3.4439834999999999</v>
      </c>
      <c r="DM1291" s="53">
        <v>3.4500359999999999</v>
      </c>
      <c r="DN1291" s="53">
        <v>5.342778</v>
      </c>
      <c r="DO1291" s="53">
        <v>4.0827225</v>
      </c>
      <c r="DP1291" s="53">
        <v>5.959041</v>
      </c>
      <c r="DQ1291" s="53">
        <v>6.4639214999999997</v>
      </c>
      <c r="DR1291" s="53">
        <v>6.7737712999999999</v>
      </c>
      <c r="DS1291" s="53">
        <v>7.1784435000000002</v>
      </c>
      <c r="DT1291" s="53">
        <v>7.6067024999999999</v>
      </c>
      <c r="DU1291" s="53">
        <v>7.0834852000000001</v>
      </c>
      <c r="DV1291" s="53">
        <v>4.4044650000000001</v>
      </c>
      <c r="DW1291" s="53">
        <v>4.5139184999999999</v>
      </c>
      <c r="DX1291" s="53">
        <v>4.0274460000000003</v>
      </c>
      <c r="DY1291" s="53">
        <v>9.2649822000000004</v>
      </c>
      <c r="DZ1291" s="53">
        <v>9.2494200000000006</v>
      </c>
      <c r="EA1291" s="53">
        <v>9.4196624999999994</v>
      </c>
      <c r="EB1291" s="53">
        <v>9.7096199999999993</v>
      </c>
      <c r="EC1291" s="53">
        <v>10.189462000000001</v>
      </c>
      <c r="ED1291" s="53">
        <v>9.3299325</v>
      </c>
      <c r="EE1291" s="53">
        <v>11.362995</v>
      </c>
      <c r="EF1291" s="53">
        <v>9.8846775000000004</v>
      </c>
      <c r="EG1291" s="53">
        <v>10.871475</v>
      </c>
      <c r="EH1291" s="53">
        <v>8.1111000000000004</v>
      </c>
      <c r="EI1291" s="53">
        <v>7.6592399999999996</v>
      </c>
      <c r="EJ1291" s="53">
        <v>10.027035</v>
      </c>
      <c r="EK1291" s="53">
        <v>9.6639149999999994</v>
      </c>
      <c r="EL1291" s="53">
        <v>11.792496999999999</v>
      </c>
      <c r="EM1291" s="53">
        <v>10.51299</v>
      </c>
      <c r="EN1291" s="53">
        <v>12.114667000000001</v>
      </c>
      <c r="EO1291" s="53">
        <v>12.00081</v>
      </c>
      <c r="EP1291" s="53">
        <v>13.291845</v>
      </c>
      <c r="EQ1291" s="53">
        <v>14.167237999999999</v>
      </c>
      <c r="ER1291" s="53">
        <v>14.437815000000001</v>
      </c>
      <c r="ES1291" s="53">
        <v>14.393107000000001</v>
      </c>
      <c r="ET1291" s="53">
        <v>10.768371999999999</v>
      </c>
      <c r="EU1291" s="53">
        <v>10.904565</v>
      </c>
      <c r="EV1291" s="53">
        <v>9.2192100000000003</v>
      </c>
      <c r="EW1291" s="53">
        <v>63.383929999999999</v>
      </c>
      <c r="EX1291" s="53">
        <v>62.492339999999999</v>
      </c>
      <c r="EY1291" s="53">
        <v>61.585740000000001</v>
      </c>
      <c r="EZ1291" s="53">
        <v>60.767020000000002</v>
      </c>
      <c r="FA1291" s="53">
        <v>60.15625</v>
      </c>
      <c r="FB1291" s="53">
        <v>59.694499999999998</v>
      </c>
      <c r="FC1291" s="53">
        <v>59.411580000000001</v>
      </c>
      <c r="FD1291" s="53">
        <v>60.211320000000001</v>
      </c>
      <c r="FE1291" s="53">
        <v>63.439700000000002</v>
      </c>
      <c r="FF1291" s="53">
        <v>67.245480000000001</v>
      </c>
      <c r="FG1291" s="53">
        <v>70.991739999999993</v>
      </c>
      <c r="FH1291" s="53">
        <v>74.431209999999993</v>
      </c>
      <c r="FI1291" s="53">
        <v>77.369029999999995</v>
      </c>
      <c r="FJ1291" s="53">
        <v>79.651840000000007</v>
      </c>
      <c r="FK1291" s="53">
        <v>81.176839999999999</v>
      </c>
      <c r="FL1291" s="53">
        <v>81.799270000000007</v>
      </c>
      <c r="FM1291" s="53">
        <v>81.123369999999994</v>
      </c>
      <c r="FN1291" s="53">
        <v>78.860479999999995</v>
      </c>
      <c r="FO1291" s="53">
        <v>75.360159999999993</v>
      </c>
      <c r="FP1291" s="53">
        <v>71.241209999999995</v>
      </c>
      <c r="FQ1291" s="53">
        <v>68.4465</v>
      </c>
      <c r="FR1291" s="53">
        <v>66.492069999999998</v>
      </c>
      <c r="FS1291" s="53">
        <v>65.02534</v>
      </c>
      <c r="FT1291" s="53">
        <v>63.877749999999999</v>
      </c>
      <c r="FU1291" s="53">
        <v>38</v>
      </c>
      <c r="FV1291" s="53">
        <v>57588.84</v>
      </c>
      <c r="FW1291" s="53">
        <v>4322.7730000000001</v>
      </c>
      <c r="FX1291" s="53">
        <v>1</v>
      </c>
    </row>
    <row r="1292" spans="1:180" x14ac:dyDescent="0.3">
      <c r="A1292" t="s">
        <v>174</v>
      </c>
      <c r="B1292" t="s">
        <v>222</v>
      </c>
      <c r="C1292" t="s">
        <v>0</v>
      </c>
      <c r="D1292" t="s">
        <v>248</v>
      </c>
      <c r="E1292" t="s">
        <v>188</v>
      </c>
      <c r="F1292" t="s">
        <v>241</v>
      </c>
      <c r="G1292" t="s">
        <v>244</v>
      </c>
      <c r="H1292" s="53">
        <v>75</v>
      </c>
      <c r="I1292" s="53">
        <v>108.10124999999999</v>
      </c>
      <c r="J1292" s="53">
        <v>107.85945</v>
      </c>
      <c r="K1292" s="53">
        <v>106.55775</v>
      </c>
      <c r="L1292" s="53">
        <v>105.48157999999999</v>
      </c>
      <c r="M1292" s="53">
        <v>105.0765</v>
      </c>
      <c r="N1292" s="53">
        <v>102.89991999999999</v>
      </c>
      <c r="O1292" s="53">
        <v>101.89776999999999</v>
      </c>
      <c r="P1292" s="53">
        <v>103.9122</v>
      </c>
      <c r="Q1292" s="53">
        <v>105.1065</v>
      </c>
      <c r="R1292" s="53">
        <v>106.01655</v>
      </c>
      <c r="S1292" s="53">
        <v>106.7397</v>
      </c>
      <c r="T1292" s="53">
        <v>108.68055</v>
      </c>
      <c r="U1292" s="53">
        <v>108.57908</v>
      </c>
      <c r="V1292" s="53">
        <v>109.16925000000001</v>
      </c>
      <c r="W1292" s="53">
        <v>109.0029</v>
      </c>
      <c r="X1292" s="53">
        <v>109.79197000000001</v>
      </c>
      <c r="Y1292" s="53">
        <v>110.0958</v>
      </c>
      <c r="Z1292" s="53">
        <v>110.88831999999999</v>
      </c>
      <c r="AA1292" s="53">
        <v>110.4147</v>
      </c>
      <c r="AB1292" s="53">
        <v>109.17833</v>
      </c>
      <c r="AC1292" s="53">
        <v>110.96693</v>
      </c>
      <c r="AD1292" s="53">
        <v>110.88652999999999</v>
      </c>
      <c r="AE1292" s="53">
        <v>109.72815</v>
      </c>
      <c r="AF1292" s="53">
        <v>108.39248000000001</v>
      </c>
      <c r="AG1292" s="53">
        <v>-13.462882</v>
      </c>
      <c r="AH1292" s="53">
        <v>-12.855112999999999</v>
      </c>
      <c r="AI1292" s="53">
        <v>-13.485944999999999</v>
      </c>
      <c r="AJ1292" s="53">
        <v>-14.861812</v>
      </c>
      <c r="AK1292" s="53">
        <v>-16.030455</v>
      </c>
      <c r="AL1292" s="53">
        <v>-18.618300000000001</v>
      </c>
      <c r="AM1292" s="53">
        <v>-19.398434999999999</v>
      </c>
      <c r="AN1292" s="53">
        <v>-16.63242</v>
      </c>
      <c r="AO1292" s="53">
        <v>-16.440480000000001</v>
      </c>
      <c r="AP1292" s="53">
        <v>-17.217735000000001</v>
      </c>
      <c r="AQ1292" s="53">
        <v>-18.03912</v>
      </c>
      <c r="AR1292" s="53">
        <v>-15.776355000000001</v>
      </c>
      <c r="AS1292" s="53">
        <v>-17.845424999999999</v>
      </c>
      <c r="AT1292" s="53">
        <v>-17.596064999999999</v>
      </c>
      <c r="AU1292" s="53">
        <v>-19.244527999999999</v>
      </c>
      <c r="AV1292" s="53">
        <v>-17.582789999999999</v>
      </c>
      <c r="AW1292" s="53">
        <v>-18.728437</v>
      </c>
      <c r="AX1292" s="53">
        <v>-17.506012999999999</v>
      </c>
      <c r="AY1292" s="53">
        <v>-16.473210000000002</v>
      </c>
      <c r="AZ1292" s="53">
        <v>-16.761008</v>
      </c>
      <c r="BA1292" s="53">
        <v>-13.001106999999999</v>
      </c>
      <c r="BB1292" s="53">
        <v>-14.087797999999999</v>
      </c>
      <c r="BC1292" s="53">
        <v>-15.927720000000001</v>
      </c>
      <c r="BD1292" s="53">
        <v>-17.579452</v>
      </c>
      <c r="BE1292" s="53">
        <v>-5.6291266999999996</v>
      </c>
      <c r="BF1292" s="53">
        <v>-5.2093777000000001</v>
      </c>
      <c r="BG1292" s="53">
        <v>-6.0973927999999997</v>
      </c>
      <c r="BH1292" s="53">
        <v>-7.1637209999999998</v>
      </c>
      <c r="BI1292" s="53">
        <v>-7.9455974999999999</v>
      </c>
      <c r="BJ1292" s="53">
        <v>-10.205489999999999</v>
      </c>
      <c r="BK1292" s="53">
        <v>-10.620532000000001</v>
      </c>
      <c r="BL1292" s="53">
        <v>-8.4665475000000008</v>
      </c>
      <c r="BM1292" s="53">
        <v>-7.9857674999999997</v>
      </c>
      <c r="BN1292" s="53">
        <v>-8.6381625</v>
      </c>
      <c r="BO1292" s="53">
        <v>-9.130395</v>
      </c>
      <c r="BP1292" s="53">
        <v>-7.5904575000000003</v>
      </c>
      <c r="BQ1292" s="53">
        <v>-9.0304874999999996</v>
      </c>
      <c r="BR1292" s="53">
        <v>-8.8572600000000001</v>
      </c>
      <c r="BS1292" s="53">
        <v>-9.8271750000000004</v>
      </c>
      <c r="BT1292" s="53">
        <v>-8.6039774999999992</v>
      </c>
      <c r="BU1292" s="53">
        <v>-8.9079149999999991</v>
      </c>
      <c r="BV1292" s="53">
        <v>-7.972245</v>
      </c>
      <c r="BW1292" s="53">
        <v>-7.0859459999999999</v>
      </c>
      <c r="BX1292" s="53">
        <v>-7.2166335000000004</v>
      </c>
      <c r="BY1292" s="53">
        <v>-4.063968</v>
      </c>
      <c r="BZ1292" s="53">
        <v>-4.5658943000000001</v>
      </c>
      <c r="CA1292" s="53">
        <v>-5.6577622999999999</v>
      </c>
      <c r="CB1292" s="53">
        <v>-6.7712272000000002</v>
      </c>
      <c r="CC1292" s="53">
        <v>-0.20349022</v>
      </c>
      <c r="CD1292" s="53">
        <v>8.6032349999999994E-2</v>
      </c>
      <c r="CE1292" s="53">
        <v>-0.98010375000000005</v>
      </c>
      <c r="CF1292" s="53">
        <v>-1.8320475000000001</v>
      </c>
      <c r="CG1292" s="53">
        <v>-2.3460494999999999</v>
      </c>
      <c r="CH1292" s="53">
        <v>-4.3787991999999996</v>
      </c>
      <c r="CI1292" s="53">
        <v>-4.5409769999999998</v>
      </c>
      <c r="CJ1292" s="53">
        <v>-2.8108905000000002</v>
      </c>
      <c r="CK1292" s="53">
        <v>-2.1300533000000001</v>
      </c>
      <c r="CL1292" s="53">
        <v>-2.6959718000000001</v>
      </c>
      <c r="CM1292" s="53">
        <v>-2.9602357000000001</v>
      </c>
      <c r="CN1292" s="53">
        <v>-1.9209277</v>
      </c>
      <c r="CO1292" s="53">
        <v>-2.9252828000000002</v>
      </c>
      <c r="CP1292" s="53">
        <v>-2.8047818000000002</v>
      </c>
      <c r="CQ1292" s="53">
        <v>-3.3047437999999998</v>
      </c>
      <c r="CR1292" s="53">
        <v>-2.3852856999999998</v>
      </c>
      <c r="CS1292" s="53">
        <v>-2.106252</v>
      </c>
      <c r="CT1292" s="53">
        <v>-1.3691917</v>
      </c>
      <c r="CU1292" s="53">
        <v>-0.58435747000000005</v>
      </c>
      <c r="CV1292" s="53">
        <v>-0.60622770000000004</v>
      </c>
      <c r="CW1292" s="53">
        <v>2.1258659999999998</v>
      </c>
      <c r="CX1292" s="53">
        <v>2.0289465</v>
      </c>
      <c r="CY1292" s="53">
        <v>1.4551784999999999</v>
      </c>
      <c r="CZ1292" s="53">
        <v>0.71451578000000004</v>
      </c>
      <c r="DA1292" s="53">
        <v>5.2221462000000001</v>
      </c>
      <c r="DB1292" s="53">
        <v>5.3814428000000003</v>
      </c>
      <c r="DC1292" s="53">
        <v>4.1371845</v>
      </c>
      <c r="DD1292" s="53">
        <v>3.4996260000000001</v>
      </c>
      <c r="DE1292" s="53">
        <v>3.2534985000000001</v>
      </c>
      <c r="DF1292" s="53">
        <v>1.4478884999999999</v>
      </c>
      <c r="DG1292" s="53">
        <v>1.5385755000000001</v>
      </c>
      <c r="DH1292" s="53">
        <v>2.8447672000000002</v>
      </c>
      <c r="DI1292" s="53">
        <v>3.7256580000000001</v>
      </c>
      <c r="DJ1292" s="53">
        <v>3.246216</v>
      </c>
      <c r="DK1292" s="53">
        <v>3.2099212000000001</v>
      </c>
      <c r="DL1292" s="53">
        <v>3.7485997000000002</v>
      </c>
      <c r="DM1292" s="53">
        <v>3.1799189999999999</v>
      </c>
      <c r="DN1292" s="53">
        <v>3.2476919999999998</v>
      </c>
      <c r="DO1292" s="53">
        <v>3.2176874999999998</v>
      </c>
      <c r="DP1292" s="53">
        <v>3.8334090000000001</v>
      </c>
      <c r="DQ1292" s="53">
        <v>4.6954124999999998</v>
      </c>
      <c r="DR1292" s="53">
        <v>5.2338645000000001</v>
      </c>
      <c r="DS1292" s="53">
        <v>5.9172314999999998</v>
      </c>
      <c r="DT1292" s="53">
        <v>6.0041774999999999</v>
      </c>
      <c r="DU1292" s="53">
        <v>8.3156999999999996</v>
      </c>
      <c r="DV1292" s="53">
        <v>8.6237849999999998</v>
      </c>
      <c r="DW1292" s="53">
        <v>8.5681200000000004</v>
      </c>
      <c r="DX1292" s="53">
        <v>8.2002600000000001</v>
      </c>
      <c r="DY1292" s="53">
        <v>13.055903000000001</v>
      </c>
      <c r="DZ1292" s="53">
        <v>13.027177999999999</v>
      </c>
      <c r="EA1292" s="53">
        <v>11.525736999999999</v>
      </c>
      <c r="EB1292" s="53">
        <v>11.197717000000001</v>
      </c>
      <c r="EC1292" s="53">
        <v>11.338357999999999</v>
      </c>
      <c r="ED1292" s="53">
        <v>9.8606999999999996</v>
      </c>
      <c r="EE1292" s="53">
        <v>10.316482000000001</v>
      </c>
      <c r="EF1292" s="53">
        <v>11.010636999999999</v>
      </c>
      <c r="EG1292" s="53">
        <v>12.180375</v>
      </c>
      <c r="EH1292" s="53">
        <v>11.82579</v>
      </c>
      <c r="EI1292" s="53">
        <v>12.118650000000001</v>
      </c>
      <c r="EJ1292" s="53">
        <v>11.934495</v>
      </c>
      <c r="EK1292" s="53">
        <v>11.994861999999999</v>
      </c>
      <c r="EL1292" s="53">
        <v>11.986499999999999</v>
      </c>
      <c r="EM1292" s="53">
        <v>12.63504</v>
      </c>
      <c r="EN1292" s="53">
        <v>12.81222</v>
      </c>
      <c r="EO1292" s="53">
        <v>14.515935000000001</v>
      </c>
      <c r="EP1292" s="53">
        <v>14.767626999999999</v>
      </c>
      <c r="EQ1292" s="53">
        <v>15.304493000000001</v>
      </c>
      <c r="ER1292" s="53">
        <v>15.548550000000001</v>
      </c>
      <c r="ES1292" s="53">
        <v>17.252835000000001</v>
      </c>
      <c r="ET1292" s="53">
        <v>18.145695</v>
      </c>
      <c r="EU1292" s="53">
        <v>18.838080000000001</v>
      </c>
      <c r="EV1292" s="53">
        <v>19.008479999999999</v>
      </c>
      <c r="EW1292" s="53">
        <v>64.459090000000003</v>
      </c>
      <c r="EX1292" s="53">
        <v>63.56268</v>
      </c>
      <c r="EY1292" s="53">
        <v>62.862450000000003</v>
      </c>
      <c r="EZ1292" s="53">
        <v>62.07938</v>
      </c>
      <c r="FA1292" s="53">
        <v>61.327950000000001</v>
      </c>
      <c r="FB1292" s="53">
        <v>60.830550000000002</v>
      </c>
      <c r="FC1292" s="53">
        <v>60.658180000000002</v>
      </c>
      <c r="FD1292" s="53">
        <v>62.263069999999999</v>
      </c>
      <c r="FE1292" s="53">
        <v>65.144409999999993</v>
      </c>
      <c r="FF1292" s="53">
        <v>68.788529999999994</v>
      </c>
      <c r="FG1292" s="53">
        <v>72.441490000000002</v>
      </c>
      <c r="FH1292" s="53">
        <v>75.863100000000003</v>
      </c>
      <c r="FI1292" s="53">
        <v>78.832660000000004</v>
      </c>
      <c r="FJ1292" s="53">
        <v>80.931299999999993</v>
      </c>
      <c r="FK1292" s="53">
        <v>82.317760000000007</v>
      </c>
      <c r="FL1292" s="53">
        <v>83.227999999999994</v>
      </c>
      <c r="FM1292" s="53">
        <v>82.646029999999996</v>
      </c>
      <c r="FN1292" s="53">
        <v>80.854609999999994</v>
      </c>
      <c r="FO1292" s="53">
        <v>78.379620000000003</v>
      </c>
      <c r="FP1292" s="53">
        <v>74.822720000000004</v>
      </c>
      <c r="FQ1292" s="53">
        <v>70.941810000000004</v>
      </c>
      <c r="FR1292" s="53">
        <v>68.167649999999995</v>
      </c>
      <c r="FS1292" s="53">
        <v>66.155770000000004</v>
      </c>
      <c r="FT1292" s="53">
        <v>64.922839999999994</v>
      </c>
      <c r="FU1292" s="53">
        <v>38</v>
      </c>
      <c r="FV1292" s="53">
        <v>57705.2</v>
      </c>
      <c r="FW1292" s="53">
        <v>4310.4949999999999</v>
      </c>
      <c r="FX1292" s="53">
        <v>1</v>
      </c>
    </row>
    <row r="1293" spans="1:180" x14ac:dyDescent="0.3">
      <c r="A1293" t="s">
        <v>174</v>
      </c>
      <c r="B1293" t="s">
        <v>222</v>
      </c>
      <c r="C1293" t="s">
        <v>0</v>
      </c>
      <c r="D1293" t="s">
        <v>227</v>
      </c>
      <c r="E1293" t="s">
        <v>189</v>
      </c>
      <c r="F1293" t="s">
        <v>241</v>
      </c>
      <c r="G1293" t="s">
        <v>244</v>
      </c>
      <c r="H1293" s="53">
        <v>75</v>
      </c>
      <c r="I1293" s="53">
        <v>112.74299999999999</v>
      </c>
      <c r="J1293" s="53">
        <v>115.56788</v>
      </c>
      <c r="K1293" s="53">
        <v>118.97857999999999</v>
      </c>
      <c r="L1293" s="53">
        <v>114.16163</v>
      </c>
      <c r="M1293" s="53">
        <v>120.1551</v>
      </c>
      <c r="N1293" s="53">
        <v>116.65823</v>
      </c>
      <c r="O1293" s="53">
        <v>126.9765</v>
      </c>
      <c r="P1293" s="53">
        <v>108.92655000000001</v>
      </c>
      <c r="Q1293" s="53">
        <v>114.98753000000001</v>
      </c>
      <c r="R1293" s="53">
        <v>114.68985000000001</v>
      </c>
      <c r="S1293" s="53">
        <v>117.96577000000001</v>
      </c>
      <c r="T1293" s="53">
        <v>116.32147999999999</v>
      </c>
      <c r="U1293" s="53">
        <v>117.54908</v>
      </c>
      <c r="V1293" s="53">
        <v>115.4973</v>
      </c>
      <c r="W1293" s="53">
        <v>117.80016999999999</v>
      </c>
      <c r="X1293" s="53">
        <v>113.0508</v>
      </c>
      <c r="Y1293" s="53">
        <v>111.28605</v>
      </c>
      <c r="Z1293" s="53">
        <v>113.8134</v>
      </c>
      <c r="AA1293" s="53">
        <v>114.62054999999999</v>
      </c>
      <c r="AB1293" s="53">
        <v>109.59247000000001</v>
      </c>
      <c r="AC1293" s="53">
        <v>109.16175</v>
      </c>
      <c r="AD1293" s="53">
        <v>110.94045</v>
      </c>
      <c r="AE1293" s="53">
        <v>108.8496</v>
      </c>
      <c r="AF1293" s="53">
        <v>112.17982000000001</v>
      </c>
      <c r="AG1293" s="53">
        <v>-25.773143000000001</v>
      </c>
      <c r="AH1293" s="53">
        <v>-33.280971999999998</v>
      </c>
      <c r="AI1293" s="53">
        <v>-33.361657000000001</v>
      </c>
      <c r="AJ1293" s="53">
        <v>-27.689744999999998</v>
      </c>
      <c r="AK1293" s="53">
        <v>-31.686344999999999</v>
      </c>
      <c r="AL1293" s="53">
        <v>-22.715752999999999</v>
      </c>
      <c r="AM1293" s="53">
        <v>-12.079852000000001</v>
      </c>
      <c r="AN1293" s="53">
        <v>-19.220243</v>
      </c>
      <c r="AO1293" s="53">
        <v>-13.136526999999999</v>
      </c>
      <c r="AP1293" s="53">
        <v>-13.334317</v>
      </c>
      <c r="AQ1293" s="53">
        <v>-12.425933000000001</v>
      </c>
      <c r="AR1293" s="53">
        <v>-20.163254999999999</v>
      </c>
      <c r="AS1293" s="53">
        <v>-15.821294999999999</v>
      </c>
      <c r="AT1293" s="53">
        <v>-34.190685000000002</v>
      </c>
      <c r="AU1293" s="53">
        <v>-18.003187</v>
      </c>
      <c r="AV1293" s="53">
        <v>-26.905132999999999</v>
      </c>
      <c r="AW1293" s="53">
        <v>-29.871105</v>
      </c>
      <c r="AX1293" s="53">
        <v>-24.418485</v>
      </c>
      <c r="AY1293" s="53">
        <v>-22.592137000000001</v>
      </c>
      <c r="AZ1293" s="53">
        <v>-20.451277000000001</v>
      </c>
      <c r="BA1293" s="53">
        <v>-24.080234999999998</v>
      </c>
      <c r="BB1293" s="53">
        <v>-21.152069999999998</v>
      </c>
      <c r="BC1293" s="53">
        <v>-16.508678</v>
      </c>
      <c r="BD1293" s="53">
        <v>-18.986505000000001</v>
      </c>
      <c r="BE1293" s="53">
        <v>-9.5985975000000003</v>
      </c>
      <c r="BF1293" s="53">
        <v>-10.752855</v>
      </c>
      <c r="BG1293" s="53">
        <v>-8.3847524999999994</v>
      </c>
      <c r="BH1293" s="53">
        <v>-8.7943575000000003</v>
      </c>
      <c r="BI1293" s="53">
        <v>-7.3988661999999996</v>
      </c>
      <c r="BJ1293" s="53">
        <v>-6.8484802</v>
      </c>
      <c r="BK1293" s="53">
        <v>2.5009627000000001</v>
      </c>
      <c r="BL1293" s="53">
        <v>-11.48997</v>
      </c>
      <c r="BM1293" s="53">
        <v>-6.0740414999999999</v>
      </c>
      <c r="BN1293" s="53">
        <v>-7.469328</v>
      </c>
      <c r="BO1293" s="53">
        <v>-6.2895750000000001</v>
      </c>
      <c r="BP1293" s="53">
        <v>-11.198078000000001</v>
      </c>
      <c r="BQ1293" s="53">
        <v>-9.1341300000000007</v>
      </c>
      <c r="BR1293" s="53">
        <v>-18.182423</v>
      </c>
      <c r="BS1293" s="53">
        <v>-10.025895</v>
      </c>
      <c r="BT1293" s="53">
        <v>-16.16883</v>
      </c>
      <c r="BU1293" s="53">
        <v>-18.125174999999999</v>
      </c>
      <c r="BV1293" s="53">
        <v>-14.021527000000001</v>
      </c>
      <c r="BW1293" s="53">
        <v>-11.336887000000001</v>
      </c>
      <c r="BX1293" s="53">
        <v>-11.98413</v>
      </c>
      <c r="BY1293" s="53">
        <v>-13.100766999999999</v>
      </c>
      <c r="BZ1293" s="53">
        <v>-10.788494999999999</v>
      </c>
      <c r="CA1293" s="53">
        <v>-9.2820374999999995</v>
      </c>
      <c r="CB1293" s="53">
        <v>-7.9383150000000002</v>
      </c>
      <c r="CC1293" s="53">
        <v>1.6038479999999999</v>
      </c>
      <c r="CD1293" s="53">
        <v>4.8500541999999998</v>
      </c>
      <c r="CE1293" s="53">
        <v>8.9141700000000004</v>
      </c>
      <c r="CF1293" s="53">
        <v>4.2925364999999998</v>
      </c>
      <c r="CG1293" s="53">
        <v>9.4225724999999994</v>
      </c>
      <c r="CH1293" s="53">
        <v>4.1411436999999998</v>
      </c>
      <c r="CI1293" s="53">
        <v>12.599588000000001</v>
      </c>
      <c r="CJ1293" s="53">
        <v>-6.1360087999999999</v>
      </c>
      <c r="CK1293" s="53">
        <v>-1.1825858</v>
      </c>
      <c r="CL1293" s="53">
        <v>-3.4072529999999999</v>
      </c>
      <c r="CM1293" s="53">
        <v>-2.0395500000000002</v>
      </c>
      <c r="CN1293" s="53">
        <v>-4.9888199999999996</v>
      </c>
      <c r="CO1293" s="53">
        <v>-4.5026166999999999</v>
      </c>
      <c r="CP1293" s="53">
        <v>-7.0951493000000001</v>
      </c>
      <c r="CQ1293" s="53">
        <v>-4.5008505000000003</v>
      </c>
      <c r="CR1293" s="53">
        <v>-8.7329024999999998</v>
      </c>
      <c r="CS1293" s="53">
        <v>-9.9899850000000008</v>
      </c>
      <c r="CT1293" s="53">
        <v>-6.8206223000000001</v>
      </c>
      <c r="CU1293" s="53">
        <v>-3.5415337999999998</v>
      </c>
      <c r="CV1293" s="53">
        <v>-6.1198027000000002</v>
      </c>
      <c r="CW1293" s="53">
        <v>-5.4964177000000003</v>
      </c>
      <c r="CX1293" s="53">
        <v>-3.6107114999999999</v>
      </c>
      <c r="CY1293" s="53">
        <v>-4.2768847000000001</v>
      </c>
      <c r="CZ1293" s="53">
        <v>-0.28637032000000001</v>
      </c>
      <c r="DA1293" s="53">
        <v>12.806288</v>
      </c>
      <c r="DB1293" s="53">
        <v>20.452964999999999</v>
      </c>
      <c r="DC1293" s="53">
        <v>26.213100000000001</v>
      </c>
      <c r="DD1293" s="53">
        <v>17.379427</v>
      </c>
      <c r="DE1293" s="53">
        <v>26.244007</v>
      </c>
      <c r="DF1293" s="53">
        <v>15.13077</v>
      </c>
      <c r="DG1293" s="53">
        <v>22.698217</v>
      </c>
      <c r="DH1293" s="53">
        <v>-0.78204675000000001</v>
      </c>
      <c r="DI1293" s="53">
        <v>3.7088700000000001</v>
      </c>
      <c r="DJ1293" s="53">
        <v>0.65482267999999999</v>
      </c>
      <c r="DK1293" s="53">
        <v>2.2104742000000002</v>
      </c>
      <c r="DL1293" s="53">
        <v>1.2204345000000001</v>
      </c>
      <c r="DM1293" s="53">
        <v>0.12889553000000001</v>
      </c>
      <c r="DN1293" s="53">
        <v>3.9921232999999998</v>
      </c>
      <c r="DO1293" s="53">
        <v>1.0241955</v>
      </c>
      <c r="DP1293" s="53">
        <v>-1.2969727</v>
      </c>
      <c r="DQ1293" s="53">
        <v>-1.8547973</v>
      </c>
      <c r="DR1293" s="53">
        <v>0.38028089999999998</v>
      </c>
      <c r="DS1293" s="53">
        <v>4.2538193</v>
      </c>
      <c r="DT1293" s="53">
        <v>-0.25547903</v>
      </c>
      <c r="DU1293" s="53">
        <v>2.1079305000000002</v>
      </c>
      <c r="DV1293" s="53">
        <v>3.5670696999999998</v>
      </c>
      <c r="DW1293" s="53">
        <v>0.72826440000000003</v>
      </c>
      <c r="DX1293" s="53">
        <v>7.3655714999999997</v>
      </c>
      <c r="DY1293" s="53">
        <v>28.980840000000001</v>
      </c>
      <c r="DZ1293" s="53">
        <v>42.981082000000001</v>
      </c>
      <c r="EA1293" s="53">
        <v>51.190004999999999</v>
      </c>
      <c r="EB1293" s="53">
        <v>36.274822</v>
      </c>
      <c r="EC1293" s="53">
        <v>50.531489999999998</v>
      </c>
      <c r="ED1293" s="53">
        <v>30.99804</v>
      </c>
      <c r="EE1293" s="53">
        <v>37.279035</v>
      </c>
      <c r="EF1293" s="53">
        <v>6.9482242000000003</v>
      </c>
      <c r="EG1293" s="53">
        <v>10.771357999999999</v>
      </c>
      <c r="EH1293" s="53">
        <v>6.5198144999999998</v>
      </c>
      <c r="EI1293" s="53">
        <v>8.3468324999999997</v>
      </c>
      <c r="EJ1293" s="53">
        <v>10.185615</v>
      </c>
      <c r="EK1293" s="53">
        <v>6.8160629999999998</v>
      </c>
      <c r="EL1293" s="53">
        <v>20.000385000000001</v>
      </c>
      <c r="EM1293" s="53">
        <v>9.0014850000000006</v>
      </c>
      <c r="EN1293" s="53">
        <v>9.4393274999999992</v>
      </c>
      <c r="EO1293" s="53">
        <v>9.8911274999999996</v>
      </c>
      <c r="EP1293" s="53">
        <v>10.777245000000001</v>
      </c>
      <c r="EQ1293" s="53">
        <v>15.509069999999999</v>
      </c>
      <c r="ER1293" s="53">
        <v>8.2116749999999996</v>
      </c>
      <c r="ES1293" s="53">
        <v>13.087402000000001</v>
      </c>
      <c r="ET1293" s="53">
        <v>13.93065</v>
      </c>
      <c r="EU1293" s="53">
        <v>7.9549050000000001</v>
      </c>
      <c r="EV1293" s="53">
        <v>18.41376</v>
      </c>
      <c r="EW1293" s="53">
        <v>63.595039999999997</v>
      </c>
      <c r="EX1293" s="53">
        <v>62.818489999999997</v>
      </c>
      <c r="EY1293" s="53">
        <v>62.010980000000004</v>
      </c>
      <c r="EZ1293" s="53">
        <v>61.544580000000003</v>
      </c>
      <c r="FA1293" s="53">
        <v>61.005699999999997</v>
      </c>
      <c r="FB1293" s="53">
        <v>60.692900000000002</v>
      </c>
      <c r="FC1293" s="53">
        <v>60.432879999999997</v>
      </c>
      <c r="FD1293" s="53">
        <v>61.512479999999996</v>
      </c>
      <c r="FE1293" s="53">
        <v>64.200209999999998</v>
      </c>
      <c r="FF1293" s="53">
        <v>67.615930000000006</v>
      </c>
      <c r="FG1293" s="53">
        <v>71.192890000000006</v>
      </c>
      <c r="FH1293" s="53">
        <v>74.674620000000004</v>
      </c>
      <c r="FI1293" s="53">
        <v>77.527060000000006</v>
      </c>
      <c r="FJ1293" s="53">
        <v>79.984610000000004</v>
      </c>
      <c r="FK1293" s="53">
        <v>81.059359999999998</v>
      </c>
      <c r="FL1293" s="53">
        <v>81.296049999999994</v>
      </c>
      <c r="FM1293" s="53">
        <v>81.069410000000005</v>
      </c>
      <c r="FN1293" s="53">
        <v>79.529110000000003</v>
      </c>
      <c r="FO1293" s="53">
        <v>76.639510000000001</v>
      </c>
      <c r="FP1293" s="53">
        <v>73.084919999999997</v>
      </c>
      <c r="FQ1293" s="53">
        <v>69.789599999999993</v>
      </c>
      <c r="FR1293" s="53">
        <v>67.568079999999995</v>
      </c>
      <c r="FS1293" s="53">
        <v>66.172309999999996</v>
      </c>
      <c r="FT1293" s="53">
        <v>64.952439999999996</v>
      </c>
      <c r="FU1293" s="53">
        <v>38</v>
      </c>
      <c r="FV1293" s="53">
        <v>58515.78</v>
      </c>
      <c r="FW1293" s="53">
        <v>4328.9579999999996</v>
      </c>
      <c r="FX1293" s="53">
        <v>1</v>
      </c>
    </row>
    <row r="1294" spans="1:180" x14ac:dyDescent="0.3">
      <c r="A1294" t="s">
        <v>174</v>
      </c>
      <c r="B1294" t="s">
        <v>222</v>
      </c>
      <c r="C1294" t="s">
        <v>0</v>
      </c>
      <c r="D1294" t="s">
        <v>248</v>
      </c>
      <c r="E1294" t="s">
        <v>187</v>
      </c>
      <c r="F1294" t="s">
        <v>241</v>
      </c>
      <c r="G1294" t="s">
        <v>244</v>
      </c>
      <c r="H1294" s="53">
        <v>75</v>
      </c>
      <c r="I1294" s="53">
        <v>108.06059999999999</v>
      </c>
      <c r="J1294" s="53">
        <v>107.23184999999999</v>
      </c>
      <c r="K1294" s="53">
        <v>106.33582</v>
      </c>
      <c r="L1294" s="53">
        <v>106.71863</v>
      </c>
      <c r="M1294" s="53">
        <v>106.9161</v>
      </c>
      <c r="N1294" s="53">
        <v>106.82003</v>
      </c>
      <c r="O1294" s="53">
        <v>106.26434999999999</v>
      </c>
      <c r="P1294" s="53">
        <v>108.81945</v>
      </c>
      <c r="Q1294" s="53">
        <v>111.79515000000001</v>
      </c>
      <c r="R1294" s="53">
        <v>115.52482999999999</v>
      </c>
      <c r="S1294" s="53">
        <v>115.25767999999999</v>
      </c>
      <c r="T1294" s="53">
        <v>115.3929</v>
      </c>
      <c r="U1294" s="53">
        <v>117.2379</v>
      </c>
      <c r="V1294" s="53">
        <v>117.6957</v>
      </c>
      <c r="W1294" s="53">
        <v>117.42171999999999</v>
      </c>
      <c r="X1294" s="53">
        <v>116.05943000000001</v>
      </c>
      <c r="Y1294" s="53">
        <v>114.31012</v>
      </c>
      <c r="Z1294" s="53">
        <v>117.84524999999999</v>
      </c>
      <c r="AA1294" s="53">
        <v>118.407</v>
      </c>
      <c r="AB1294" s="53">
        <v>116.6049</v>
      </c>
      <c r="AC1294" s="53">
        <v>116.04765</v>
      </c>
      <c r="AD1294" s="53">
        <v>115.20426999999999</v>
      </c>
      <c r="AE1294" s="53">
        <v>112.26765</v>
      </c>
      <c r="AF1294" s="53">
        <v>111.69577</v>
      </c>
      <c r="AG1294" s="53">
        <v>-15.638551</v>
      </c>
      <c r="AH1294" s="53">
        <v>-17.570460000000001</v>
      </c>
      <c r="AI1294" s="53">
        <v>-17.285392999999999</v>
      </c>
      <c r="AJ1294" s="53">
        <v>-13.258995000000001</v>
      </c>
      <c r="AK1294" s="53">
        <v>-14.264542</v>
      </c>
      <c r="AL1294" s="53">
        <v>-14.800979999999999</v>
      </c>
      <c r="AM1294" s="53">
        <v>-13.857157000000001</v>
      </c>
      <c r="AN1294" s="53">
        <v>-10.321770000000001</v>
      </c>
      <c r="AO1294" s="53">
        <v>-9.3415424999999992</v>
      </c>
      <c r="AP1294" s="53">
        <v>-9.5038199999999993</v>
      </c>
      <c r="AQ1294" s="53">
        <v>-11.21184</v>
      </c>
      <c r="AR1294" s="53">
        <v>-10.778280000000001</v>
      </c>
      <c r="AS1294" s="53">
        <v>-9.2841450000000005</v>
      </c>
      <c r="AT1294" s="53">
        <v>-9.8831249999999997</v>
      </c>
      <c r="AU1294" s="53">
        <v>-8.3072025000000007</v>
      </c>
      <c r="AV1294" s="53">
        <v>-12.042809999999999</v>
      </c>
      <c r="AW1294" s="53">
        <v>-13.252395</v>
      </c>
      <c r="AX1294" s="53">
        <v>-9.9602625000000007</v>
      </c>
      <c r="AY1294" s="53">
        <v>-9.2169375000000002</v>
      </c>
      <c r="AZ1294" s="53">
        <v>-9.9875775000000004</v>
      </c>
      <c r="BA1294" s="53">
        <v>-9.8714324999999992</v>
      </c>
      <c r="BB1294" s="53">
        <v>-9.3743250000000007</v>
      </c>
      <c r="BC1294" s="53">
        <v>-12.53166</v>
      </c>
      <c r="BD1294" s="53">
        <v>-11.123901999999999</v>
      </c>
      <c r="BE1294" s="53">
        <v>-6.3417646000000003</v>
      </c>
      <c r="BF1294" s="53">
        <v>-7.2715050000000003</v>
      </c>
      <c r="BG1294" s="53">
        <v>-7.4601246999999997</v>
      </c>
      <c r="BH1294" s="53">
        <v>-5.4599063000000001</v>
      </c>
      <c r="BI1294" s="53">
        <v>-5.7503257000000003</v>
      </c>
      <c r="BJ1294" s="53">
        <v>-6.0288501999999999</v>
      </c>
      <c r="BK1294" s="53">
        <v>-5.2537117000000002</v>
      </c>
      <c r="BL1294" s="53">
        <v>-2.0651212000000001</v>
      </c>
      <c r="BM1294" s="53">
        <v>-0.66924382999999998</v>
      </c>
      <c r="BN1294" s="53">
        <v>0.57710879999999998</v>
      </c>
      <c r="BO1294" s="53">
        <v>-0.74149874999999998</v>
      </c>
      <c r="BP1294" s="53">
        <v>-0.80121149999999997</v>
      </c>
      <c r="BQ1294" s="53">
        <v>0.40033350000000001</v>
      </c>
      <c r="BR1294" s="53">
        <v>0.15433454999999999</v>
      </c>
      <c r="BS1294" s="53">
        <v>0.81335325000000003</v>
      </c>
      <c r="BT1294" s="53">
        <v>-1.816449</v>
      </c>
      <c r="BU1294" s="53">
        <v>-3.7282731999999998</v>
      </c>
      <c r="BV1294" s="53">
        <v>-0.71002476999999997</v>
      </c>
      <c r="BW1294" s="53">
        <v>0.31155052999999999</v>
      </c>
      <c r="BX1294" s="53">
        <v>-1.6150299999999999E-2</v>
      </c>
      <c r="BY1294" s="53">
        <v>0.45837172999999998</v>
      </c>
      <c r="BZ1294" s="53">
        <v>0.16760459999999999</v>
      </c>
      <c r="CA1294" s="53">
        <v>-2.5100946999999998</v>
      </c>
      <c r="CB1294" s="53">
        <v>-1.8758888</v>
      </c>
      <c r="CC1294" s="53">
        <v>9.7158449999999993E-2</v>
      </c>
      <c r="CD1294" s="53">
        <v>-0.13848098</v>
      </c>
      <c r="CE1294" s="53">
        <v>-0.65517172000000001</v>
      </c>
      <c r="CF1294" s="53">
        <v>-5.8283340000000003E-2</v>
      </c>
      <c r="CG1294" s="53">
        <v>0.14659283000000001</v>
      </c>
      <c r="CH1294" s="53">
        <v>4.6698040000000003E-2</v>
      </c>
      <c r="CI1294" s="53">
        <v>0.70500960000000001</v>
      </c>
      <c r="CJ1294" s="53">
        <v>3.6534067000000001</v>
      </c>
      <c r="CK1294" s="53">
        <v>5.3371649999999997</v>
      </c>
      <c r="CL1294" s="53">
        <v>7.5591299999999997</v>
      </c>
      <c r="CM1294" s="53">
        <v>6.5102279999999997</v>
      </c>
      <c r="CN1294" s="53">
        <v>6.1088760000000004</v>
      </c>
      <c r="CO1294" s="53">
        <v>7.107774</v>
      </c>
      <c r="CP1294" s="53">
        <v>7.1062478000000002</v>
      </c>
      <c r="CQ1294" s="53">
        <v>7.1302244999999997</v>
      </c>
      <c r="CR1294" s="53">
        <v>5.2662975000000003</v>
      </c>
      <c r="CS1294" s="53">
        <v>2.8681019999999999</v>
      </c>
      <c r="CT1294" s="53">
        <v>5.6966633</v>
      </c>
      <c r="CU1294" s="53">
        <v>6.9109544999999999</v>
      </c>
      <c r="CV1294" s="53">
        <v>6.8900294999999998</v>
      </c>
      <c r="CW1294" s="53">
        <v>7.6127624999999997</v>
      </c>
      <c r="CX1294" s="53">
        <v>6.7763144999999998</v>
      </c>
      <c r="CY1294" s="53">
        <v>4.4308125</v>
      </c>
      <c r="CZ1294" s="53">
        <v>4.5292574999999999</v>
      </c>
      <c r="DA1294" s="53">
        <v>6.5360819000000001</v>
      </c>
      <c r="DB1294" s="53">
        <v>6.9945427000000002</v>
      </c>
      <c r="DC1294" s="53">
        <v>6.1497817000000001</v>
      </c>
      <c r="DD1294" s="53">
        <v>5.3433396999999996</v>
      </c>
      <c r="DE1294" s="53">
        <v>6.0435112000000002</v>
      </c>
      <c r="DF1294" s="53">
        <v>6.1222469999999998</v>
      </c>
      <c r="DG1294" s="53">
        <v>6.6637312</v>
      </c>
      <c r="DH1294" s="53">
        <v>9.3719324999999998</v>
      </c>
      <c r="DI1294" s="53">
        <v>11.34357</v>
      </c>
      <c r="DJ1294" s="53">
        <v>14.541157999999999</v>
      </c>
      <c r="DK1294" s="53">
        <v>13.761952000000001</v>
      </c>
      <c r="DL1294" s="53">
        <v>13.018965</v>
      </c>
      <c r="DM1294" s="53">
        <v>13.815217000000001</v>
      </c>
      <c r="DN1294" s="53">
        <v>14.058158000000001</v>
      </c>
      <c r="DO1294" s="53">
        <v>13.447094999999999</v>
      </c>
      <c r="DP1294" s="53">
        <v>12.349042000000001</v>
      </c>
      <c r="DQ1294" s="53">
        <v>9.4644750000000002</v>
      </c>
      <c r="DR1294" s="53">
        <v>12.103350000000001</v>
      </c>
      <c r="DS1294" s="53">
        <v>13.510357000000001</v>
      </c>
      <c r="DT1294" s="53">
        <v>13.796212000000001</v>
      </c>
      <c r="DU1294" s="53">
        <v>14.767155000000001</v>
      </c>
      <c r="DV1294" s="53">
        <v>13.385025000000001</v>
      </c>
      <c r="DW1294" s="53">
        <v>11.371718</v>
      </c>
      <c r="DX1294" s="53">
        <v>10.934407999999999</v>
      </c>
      <c r="DY1294" s="53">
        <v>15.832867999999999</v>
      </c>
      <c r="DZ1294" s="53">
        <v>17.293500000000002</v>
      </c>
      <c r="EA1294" s="53">
        <v>15.975053000000001</v>
      </c>
      <c r="EB1294" s="53">
        <v>13.142423000000001</v>
      </c>
      <c r="EC1294" s="53">
        <v>14.557725</v>
      </c>
      <c r="ED1294" s="53">
        <v>14.894377</v>
      </c>
      <c r="EE1294" s="53">
        <v>15.26718</v>
      </c>
      <c r="EF1294" s="53">
        <v>17.628577</v>
      </c>
      <c r="EG1294" s="53">
        <v>20.015872999999999</v>
      </c>
      <c r="EH1294" s="53">
        <v>24.622087000000001</v>
      </c>
      <c r="EI1294" s="53">
        <v>24.232298</v>
      </c>
      <c r="EJ1294" s="53">
        <v>22.996034999999999</v>
      </c>
      <c r="EK1294" s="53">
        <v>23.499697000000001</v>
      </c>
      <c r="EL1294" s="53">
        <v>24.095617000000001</v>
      </c>
      <c r="EM1294" s="53">
        <v>22.567657000000001</v>
      </c>
      <c r="EN1294" s="53">
        <v>22.575405</v>
      </c>
      <c r="EO1294" s="53">
        <v>18.988598</v>
      </c>
      <c r="EP1294" s="53">
        <v>21.353594999999999</v>
      </c>
      <c r="EQ1294" s="53">
        <v>23.038853</v>
      </c>
      <c r="ER1294" s="53">
        <v>23.767634999999999</v>
      </c>
      <c r="ES1294" s="53">
        <v>25.096957</v>
      </c>
      <c r="ET1294" s="53">
        <v>22.926952</v>
      </c>
      <c r="EU1294" s="53">
        <v>21.393284999999999</v>
      </c>
      <c r="EV1294" s="53">
        <v>20.182417000000001</v>
      </c>
      <c r="EW1294" s="53">
        <v>63.507040000000003</v>
      </c>
      <c r="EX1294" s="53">
        <v>62.603000000000002</v>
      </c>
      <c r="EY1294" s="53">
        <v>62.054310000000001</v>
      </c>
      <c r="EZ1294" s="53">
        <v>61.445340000000002</v>
      </c>
      <c r="FA1294" s="53">
        <v>60.854860000000002</v>
      </c>
      <c r="FB1294" s="53">
        <v>60.362380000000002</v>
      </c>
      <c r="FC1294" s="53">
        <v>60.766460000000002</v>
      </c>
      <c r="FD1294" s="53">
        <v>62.757280000000002</v>
      </c>
      <c r="FE1294" s="53">
        <v>65.769620000000003</v>
      </c>
      <c r="FF1294" s="53">
        <v>69.079350000000005</v>
      </c>
      <c r="FG1294" s="53">
        <v>72.272260000000003</v>
      </c>
      <c r="FH1294" s="53">
        <v>75.541399999999996</v>
      </c>
      <c r="FI1294" s="53">
        <v>78.138170000000002</v>
      </c>
      <c r="FJ1294" s="53">
        <v>80.029929999999993</v>
      </c>
      <c r="FK1294" s="53">
        <v>81.268870000000007</v>
      </c>
      <c r="FL1294" s="53">
        <v>81.42268</v>
      </c>
      <c r="FM1294" s="53">
        <v>80.908190000000005</v>
      </c>
      <c r="FN1294" s="53">
        <v>79.441299999999998</v>
      </c>
      <c r="FO1294" s="53">
        <v>77.131240000000005</v>
      </c>
      <c r="FP1294" s="53">
        <v>73.694019999999995</v>
      </c>
      <c r="FQ1294" s="53">
        <v>69.717219999999998</v>
      </c>
      <c r="FR1294" s="53">
        <v>66.945369999999997</v>
      </c>
      <c r="FS1294" s="53">
        <v>65.310969999999998</v>
      </c>
      <c r="FT1294" s="53">
        <v>63.864359999999998</v>
      </c>
      <c r="FU1294" s="53">
        <v>38</v>
      </c>
      <c r="FV1294" s="53">
        <v>57159.08</v>
      </c>
      <c r="FW1294" s="53">
        <v>4227.884</v>
      </c>
      <c r="FX1294" s="53">
        <v>1</v>
      </c>
    </row>
    <row r="1295" spans="1:180" x14ac:dyDescent="0.3">
      <c r="A1295" t="s">
        <v>174</v>
      </c>
      <c r="B1295" t="s">
        <v>222</v>
      </c>
      <c r="C1295" t="s">
        <v>0</v>
      </c>
      <c r="D1295" t="s">
        <v>227</v>
      </c>
      <c r="E1295" t="s">
        <v>187</v>
      </c>
      <c r="F1295" t="s">
        <v>241</v>
      </c>
      <c r="G1295" t="s">
        <v>244</v>
      </c>
      <c r="H1295" s="53">
        <v>75</v>
      </c>
      <c r="I1295" s="53">
        <v>29.154975</v>
      </c>
      <c r="J1295" s="53">
        <v>57.546689999999998</v>
      </c>
      <c r="K1295" s="53">
        <v>115.56816999999999</v>
      </c>
      <c r="L1295" s="53">
        <v>4.7241825000000004</v>
      </c>
      <c r="M1295" s="53">
        <v>85.769175000000004</v>
      </c>
      <c r="N1295" s="53">
        <v>68.145015000000001</v>
      </c>
      <c r="O1295" s="53">
        <v>138.17437000000001</v>
      </c>
      <c r="P1295" s="53">
        <v>160.93838</v>
      </c>
      <c r="Q1295" s="53">
        <v>169.98015000000001</v>
      </c>
      <c r="R1295" s="53">
        <v>150.39824999999999</v>
      </c>
      <c r="S1295" s="53">
        <v>201.71737999999999</v>
      </c>
      <c r="T1295" s="53">
        <v>130.77539999999999</v>
      </c>
      <c r="U1295" s="53">
        <v>131.97172</v>
      </c>
      <c r="V1295" s="53">
        <v>223.49100000000001</v>
      </c>
      <c r="W1295" s="53">
        <v>223.32877999999999</v>
      </c>
      <c r="X1295" s="53">
        <v>145.01835</v>
      </c>
      <c r="Y1295" s="53">
        <v>138.80234999999999</v>
      </c>
      <c r="Z1295" s="53">
        <v>208.37970000000001</v>
      </c>
      <c r="AA1295" s="53">
        <v>208.24125000000001</v>
      </c>
      <c r="AB1295" s="53">
        <v>201.21682999999999</v>
      </c>
      <c r="AC1295" s="53">
        <v>172.19040000000001</v>
      </c>
      <c r="AD1295" s="53">
        <v>76.702500000000001</v>
      </c>
      <c r="AE1295" s="53">
        <v>106.9674</v>
      </c>
      <c r="AF1295" s="53">
        <v>141.44047</v>
      </c>
      <c r="AG1295" s="53">
        <v>-224.18655000000001</v>
      </c>
      <c r="AH1295" s="53">
        <v>-98.219549999999998</v>
      </c>
      <c r="AI1295" s="53">
        <v>-67.423320000000004</v>
      </c>
      <c r="AJ1295" s="53">
        <v>-271.58812</v>
      </c>
      <c r="AK1295" s="53">
        <v>-70.274226999999996</v>
      </c>
      <c r="AL1295" s="53">
        <v>-85.028549999999996</v>
      </c>
      <c r="AM1295" s="53">
        <v>-30.959152</v>
      </c>
      <c r="AN1295" s="53">
        <v>22.101037999999999</v>
      </c>
      <c r="AO1295" s="53">
        <v>-48.391934999999997</v>
      </c>
      <c r="AP1295" s="53">
        <v>-109.94685</v>
      </c>
      <c r="AQ1295" s="53">
        <v>-35.140687</v>
      </c>
      <c r="AR1295" s="53">
        <v>-55.797674999999998</v>
      </c>
      <c r="AS1295" s="53">
        <v>-85.560524999999998</v>
      </c>
      <c r="AT1295" s="53">
        <v>19.186440000000001</v>
      </c>
      <c r="AU1295" s="53">
        <v>38.619486999999999</v>
      </c>
      <c r="AV1295" s="53">
        <v>-59.430689999999998</v>
      </c>
      <c r="AW1295" s="53">
        <v>-111.33713</v>
      </c>
      <c r="AX1295" s="53">
        <v>62.802382000000001</v>
      </c>
      <c r="AY1295" s="53">
        <v>74.045017999999999</v>
      </c>
      <c r="AZ1295" s="53">
        <v>33.691026999999998</v>
      </c>
      <c r="BA1295" s="53">
        <v>-14.822706999999999</v>
      </c>
      <c r="BB1295" s="53">
        <v>-159.90975</v>
      </c>
      <c r="BC1295" s="53">
        <v>-42.576090000000001</v>
      </c>
      <c r="BD1295" s="53">
        <v>-11.312241999999999</v>
      </c>
      <c r="BE1295" s="53">
        <v>-138.81442999999999</v>
      </c>
      <c r="BF1295" s="53">
        <v>-70.200338000000002</v>
      </c>
      <c r="BG1295" s="53">
        <v>-22.883903</v>
      </c>
      <c r="BH1295" s="53">
        <v>-171.85087999999999</v>
      </c>
      <c r="BI1295" s="53">
        <v>-42.155588000000002</v>
      </c>
      <c r="BJ1295" s="53">
        <v>-59.564467</v>
      </c>
      <c r="BK1295" s="53">
        <v>2.966637</v>
      </c>
      <c r="BL1295" s="53">
        <v>37.502369999999999</v>
      </c>
      <c r="BM1295" s="53">
        <v>13.111268000000001</v>
      </c>
      <c r="BN1295" s="53">
        <v>-24.739875000000001</v>
      </c>
      <c r="BO1295" s="53">
        <v>35.372661999999998</v>
      </c>
      <c r="BP1295" s="53">
        <v>-15.733268000000001</v>
      </c>
      <c r="BQ1295" s="53">
        <v>-27.447037999999999</v>
      </c>
      <c r="BR1295" s="53">
        <v>69.310770000000005</v>
      </c>
      <c r="BS1295" s="53">
        <v>77.600174999999993</v>
      </c>
      <c r="BT1295" s="53">
        <v>-8.5849349999999998</v>
      </c>
      <c r="BU1295" s="53">
        <v>-33.279359999999997</v>
      </c>
      <c r="BV1295" s="53">
        <v>79.616624999999999</v>
      </c>
      <c r="BW1295" s="53">
        <v>85.421625000000006</v>
      </c>
      <c r="BX1295" s="53">
        <v>65.820899999999995</v>
      </c>
      <c r="BY1295" s="53">
        <v>29.533597</v>
      </c>
      <c r="BZ1295" s="53">
        <v>-86.269424999999998</v>
      </c>
      <c r="CA1295" s="53">
        <v>-19.599705</v>
      </c>
      <c r="CB1295" s="53">
        <v>13.897417000000001</v>
      </c>
      <c r="CC1295" s="53">
        <v>-79.685851999999997</v>
      </c>
      <c r="CD1295" s="53">
        <v>-50.794334999999997</v>
      </c>
      <c r="CE1295" s="53">
        <v>7.9639575000000002</v>
      </c>
      <c r="CF1295" s="53">
        <v>-102.77316999999999</v>
      </c>
      <c r="CG1295" s="53">
        <v>-22.680705</v>
      </c>
      <c r="CH1295" s="53">
        <v>-41.928111999999999</v>
      </c>
      <c r="CI1295" s="53">
        <v>26.463532000000001</v>
      </c>
      <c r="CJ1295" s="53">
        <v>48.169283</v>
      </c>
      <c r="CK1295" s="53">
        <v>55.708193000000001</v>
      </c>
      <c r="CL1295" s="53">
        <v>34.274228000000001</v>
      </c>
      <c r="CM1295" s="53">
        <v>84.21</v>
      </c>
      <c r="CN1295" s="53">
        <v>12.015218000000001</v>
      </c>
      <c r="CO1295" s="53">
        <v>12.802178</v>
      </c>
      <c r="CP1295" s="53">
        <v>104.02672</v>
      </c>
      <c r="CQ1295" s="53">
        <v>104.59815</v>
      </c>
      <c r="CR1295" s="53">
        <v>26.630678</v>
      </c>
      <c r="CS1295" s="53">
        <v>20.783213</v>
      </c>
      <c r="CT1295" s="53">
        <v>91.262174999999999</v>
      </c>
      <c r="CU1295" s="53">
        <v>93.301050000000004</v>
      </c>
      <c r="CV1295" s="53">
        <v>88.073925000000003</v>
      </c>
      <c r="CW1295" s="53">
        <v>60.254640000000002</v>
      </c>
      <c r="CX1295" s="53">
        <v>-35.266350000000003</v>
      </c>
      <c r="CY1295" s="53">
        <v>-3.686328</v>
      </c>
      <c r="CZ1295" s="53">
        <v>31.357552999999999</v>
      </c>
      <c r="DA1295" s="53">
        <v>-20.557348999999999</v>
      </c>
      <c r="DB1295" s="53">
        <v>-31.388339999999999</v>
      </c>
      <c r="DC1295" s="53">
        <v>38.811824999999999</v>
      </c>
      <c r="DD1295" s="53">
        <v>-33.695475000000002</v>
      </c>
      <c r="DE1295" s="53">
        <v>-3.2058232000000002</v>
      </c>
      <c r="DF1295" s="53">
        <v>-24.29175</v>
      </c>
      <c r="DG1295" s="53">
        <v>49.960425000000001</v>
      </c>
      <c r="DH1295" s="53">
        <v>58.836202</v>
      </c>
      <c r="DI1295" s="53">
        <v>98.305125000000004</v>
      </c>
      <c r="DJ1295" s="53">
        <v>93.288300000000007</v>
      </c>
      <c r="DK1295" s="53">
        <v>133.04730000000001</v>
      </c>
      <c r="DL1295" s="53">
        <v>39.763702000000002</v>
      </c>
      <c r="DM1295" s="53">
        <v>53.051392</v>
      </c>
      <c r="DN1295" s="53">
        <v>138.74272999999999</v>
      </c>
      <c r="DO1295" s="53">
        <v>131.59604999999999</v>
      </c>
      <c r="DP1295" s="53">
        <v>61.846297</v>
      </c>
      <c r="DQ1295" s="53">
        <v>74.845776999999998</v>
      </c>
      <c r="DR1295" s="53">
        <v>102.90772</v>
      </c>
      <c r="DS1295" s="53">
        <v>101.18048</v>
      </c>
      <c r="DT1295" s="53">
        <v>110.32702999999999</v>
      </c>
      <c r="DU1295" s="53">
        <v>90.975674999999995</v>
      </c>
      <c r="DV1295" s="53">
        <v>15.736717000000001</v>
      </c>
      <c r="DW1295" s="53">
        <v>12.227047000000001</v>
      </c>
      <c r="DX1295" s="53">
        <v>48.817686999999999</v>
      </c>
      <c r="DY1295" s="53">
        <v>64.814836</v>
      </c>
      <c r="DZ1295" s="53">
        <v>-3.3691529999999998</v>
      </c>
      <c r="EA1295" s="53">
        <v>83.351249999999993</v>
      </c>
      <c r="EB1295" s="53">
        <v>66.041775000000001</v>
      </c>
      <c r="EC1295" s="53">
        <v>24.912817</v>
      </c>
      <c r="ED1295" s="53">
        <v>1.1723520000000001</v>
      </c>
      <c r="EE1295" s="53">
        <v>83.886224999999996</v>
      </c>
      <c r="EF1295" s="53">
        <v>74.237534999999994</v>
      </c>
      <c r="EG1295" s="53">
        <v>159.80834999999999</v>
      </c>
      <c r="EH1295" s="53">
        <v>178.49535</v>
      </c>
      <c r="EI1295" s="53">
        <v>203.56072</v>
      </c>
      <c r="EJ1295" s="53">
        <v>79.828125</v>
      </c>
      <c r="EK1295" s="53">
        <v>111.16485</v>
      </c>
      <c r="EL1295" s="53">
        <v>188.86703</v>
      </c>
      <c r="EM1295" s="53">
        <v>170.57677000000001</v>
      </c>
      <c r="EN1295" s="53">
        <v>112.69208</v>
      </c>
      <c r="EO1295" s="53">
        <v>152.90355</v>
      </c>
      <c r="EP1295" s="53">
        <v>119.72198</v>
      </c>
      <c r="EQ1295" s="53">
        <v>112.55707</v>
      </c>
      <c r="ER1295" s="53">
        <v>142.45687000000001</v>
      </c>
      <c r="ES1295" s="53">
        <v>135.33202</v>
      </c>
      <c r="ET1295" s="53">
        <v>89.377049999999997</v>
      </c>
      <c r="EU1295" s="53">
        <v>35.203431999999999</v>
      </c>
      <c r="EV1295" s="53">
        <v>74.027347000000006</v>
      </c>
      <c r="EW1295" s="53">
        <v>59.411540000000002</v>
      </c>
      <c r="EX1295" s="53">
        <v>61.294699999999999</v>
      </c>
      <c r="EY1295" s="53">
        <v>18.891760000000001</v>
      </c>
      <c r="EZ1295" s="53">
        <v>59.505200000000002</v>
      </c>
      <c r="FA1295" s="53">
        <v>58.668770000000002</v>
      </c>
      <c r="FB1295" s="53">
        <v>59.06326</v>
      </c>
      <c r="FC1295" s="53">
        <v>59.632190000000001</v>
      </c>
      <c r="FD1295" s="53">
        <v>61.951390000000004</v>
      </c>
      <c r="FE1295" s="53">
        <v>64.956900000000005</v>
      </c>
      <c r="FF1295" s="53">
        <v>68.490830000000003</v>
      </c>
      <c r="FG1295" s="53">
        <v>71.048400000000001</v>
      </c>
      <c r="FH1295" s="53">
        <v>74.090720000000005</v>
      </c>
      <c r="FI1295" s="53">
        <v>78.362459999999999</v>
      </c>
      <c r="FJ1295" s="53">
        <v>80.491309999999999</v>
      </c>
      <c r="FK1295" s="53">
        <v>80.138369999999995</v>
      </c>
      <c r="FL1295" s="53">
        <v>80.472620000000006</v>
      </c>
      <c r="FM1295" s="53">
        <v>82.17456</v>
      </c>
      <c r="FN1295" s="53">
        <v>80.910390000000007</v>
      </c>
      <c r="FO1295" s="53">
        <v>78.585920000000002</v>
      </c>
      <c r="FP1295" s="53">
        <v>74.449160000000006</v>
      </c>
      <c r="FQ1295" s="53">
        <v>65.06729</v>
      </c>
      <c r="FR1295" s="53">
        <v>65.513149999999996</v>
      </c>
      <c r="FS1295" s="53">
        <v>65.023939999999996</v>
      </c>
      <c r="FT1295" s="53">
        <v>53.975940000000001</v>
      </c>
      <c r="FU1295" s="53">
        <v>38</v>
      </c>
      <c r="FV1295" s="53">
        <v>57159.08</v>
      </c>
      <c r="FW1295" s="53">
        <v>4227.884</v>
      </c>
      <c r="FX1295" s="53">
        <v>1</v>
      </c>
    </row>
    <row r="1296" spans="1:180" x14ac:dyDescent="0.3">
      <c r="A1296" t="s">
        <v>174</v>
      </c>
      <c r="B1296" t="s">
        <v>222</v>
      </c>
      <c r="C1296" t="s">
        <v>0</v>
      </c>
      <c r="D1296" t="s">
        <v>248</v>
      </c>
      <c r="E1296" t="s">
        <v>189</v>
      </c>
      <c r="F1296" t="s">
        <v>241</v>
      </c>
      <c r="G1296" t="s">
        <v>244</v>
      </c>
      <c r="H1296" s="53">
        <v>75</v>
      </c>
      <c r="I1296" s="53">
        <v>110.61127999999999</v>
      </c>
      <c r="J1296" s="53">
        <v>111.3048</v>
      </c>
      <c r="K1296" s="53">
        <v>110.45887999999999</v>
      </c>
      <c r="L1296" s="53">
        <v>108.84592000000001</v>
      </c>
      <c r="M1296" s="53">
        <v>110.00565</v>
      </c>
      <c r="N1296" s="53">
        <v>111.2013</v>
      </c>
      <c r="O1296" s="53">
        <v>111.90900000000001</v>
      </c>
      <c r="P1296" s="53">
        <v>111.0852</v>
      </c>
      <c r="Q1296" s="53">
        <v>109.91249999999999</v>
      </c>
      <c r="R1296" s="53">
        <v>110.28404999999999</v>
      </c>
      <c r="S1296" s="53">
        <v>114.1902</v>
      </c>
      <c r="T1296" s="53">
        <v>114.16027</v>
      </c>
      <c r="U1296" s="53">
        <v>114.91133000000001</v>
      </c>
      <c r="V1296" s="53">
        <v>115.44128000000001</v>
      </c>
      <c r="W1296" s="53">
        <v>116.22165</v>
      </c>
      <c r="X1296" s="53">
        <v>114.91433000000001</v>
      </c>
      <c r="Y1296" s="53">
        <v>115.71044999999999</v>
      </c>
      <c r="Z1296" s="53">
        <v>116.94825</v>
      </c>
      <c r="AA1296" s="53">
        <v>115.88137999999999</v>
      </c>
      <c r="AB1296" s="53">
        <v>113.62635</v>
      </c>
      <c r="AC1296" s="53">
        <v>113.20072999999999</v>
      </c>
      <c r="AD1296" s="53">
        <v>113.12708000000001</v>
      </c>
      <c r="AE1296" s="53">
        <v>111.63128</v>
      </c>
      <c r="AF1296" s="53">
        <v>111.0672</v>
      </c>
      <c r="AG1296" s="53">
        <v>-10.927523000000001</v>
      </c>
      <c r="AH1296" s="53">
        <v>-8.7867674999999998</v>
      </c>
      <c r="AI1296" s="53">
        <v>-9.6371024999999992</v>
      </c>
      <c r="AJ1296" s="53">
        <v>-10.34868</v>
      </c>
      <c r="AK1296" s="53">
        <v>-9.7590900000000005</v>
      </c>
      <c r="AL1296" s="53">
        <v>-10.472160000000001</v>
      </c>
      <c r="AM1296" s="53">
        <v>-9.9549074999999991</v>
      </c>
      <c r="AN1296" s="53">
        <v>-10.480327000000001</v>
      </c>
      <c r="AO1296" s="53">
        <v>-11.74422</v>
      </c>
      <c r="AP1296" s="53">
        <v>-10.902877999999999</v>
      </c>
      <c r="AQ1296" s="53">
        <v>-10.616895</v>
      </c>
      <c r="AR1296" s="53">
        <v>-9.9577650000000002</v>
      </c>
      <c r="AS1296" s="53">
        <v>-12.482106999999999</v>
      </c>
      <c r="AT1296" s="53">
        <v>-11.159331999999999</v>
      </c>
      <c r="AU1296" s="53">
        <v>-11.062965</v>
      </c>
      <c r="AV1296" s="53">
        <v>-11.419432</v>
      </c>
      <c r="AW1296" s="53">
        <v>-11.327586999999999</v>
      </c>
      <c r="AX1296" s="53">
        <v>-10.654821999999999</v>
      </c>
      <c r="AY1296" s="53">
        <v>-11.682142000000001</v>
      </c>
      <c r="AZ1296" s="53">
        <v>-12.038354999999999</v>
      </c>
      <c r="BA1296" s="53">
        <v>-11.90418</v>
      </c>
      <c r="BB1296" s="53">
        <v>-11.225422999999999</v>
      </c>
      <c r="BC1296" s="53">
        <v>-11.536462999999999</v>
      </c>
      <c r="BD1296" s="53">
        <v>-10.65729</v>
      </c>
      <c r="BE1296" s="53">
        <v>-4.3656661000000003</v>
      </c>
      <c r="BF1296" s="53">
        <v>-2.6665934999999998</v>
      </c>
      <c r="BG1296" s="53">
        <v>-3.3083054999999999</v>
      </c>
      <c r="BH1296" s="53">
        <v>-4.3454452999999997</v>
      </c>
      <c r="BI1296" s="53">
        <v>-3.3942142999999998</v>
      </c>
      <c r="BJ1296" s="53">
        <v>-2.9417040000000001</v>
      </c>
      <c r="BK1296" s="53">
        <v>-2.1527414999999999</v>
      </c>
      <c r="BL1296" s="53">
        <v>-2.7642863000000002</v>
      </c>
      <c r="BM1296" s="53">
        <v>-4.1956365</v>
      </c>
      <c r="BN1296" s="53">
        <v>-4.5198127000000001</v>
      </c>
      <c r="BO1296" s="53">
        <v>-2.8243619999999998</v>
      </c>
      <c r="BP1296" s="53">
        <v>-3.1696792999999999</v>
      </c>
      <c r="BQ1296" s="53">
        <v>-4.2493530000000002</v>
      </c>
      <c r="BR1296" s="53">
        <v>-3.7691805</v>
      </c>
      <c r="BS1296" s="53">
        <v>-3.2731823000000002</v>
      </c>
      <c r="BT1296" s="53">
        <v>-4.4354931999999998</v>
      </c>
      <c r="BU1296" s="53">
        <v>-3.9960585000000002</v>
      </c>
      <c r="BV1296" s="53">
        <v>-3.0933682999999998</v>
      </c>
      <c r="BW1296" s="53">
        <v>-3.4971546999999998</v>
      </c>
      <c r="BX1296" s="53">
        <v>-3.7898122999999999</v>
      </c>
      <c r="BY1296" s="53">
        <v>-3.5433802000000001</v>
      </c>
      <c r="BZ1296" s="53">
        <v>-3.3287610000000001</v>
      </c>
      <c r="CA1296" s="53">
        <v>-3.8861797999999999</v>
      </c>
      <c r="CB1296" s="53">
        <v>-3.5484585000000002</v>
      </c>
      <c r="CC1296" s="53">
        <v>0.17905396000000001</v>
      </c>
      <c r="CD1296" s="53">
        <v>1.5722227</v>
      </c>
      <c r="CE1296" s="53">
        <v>1.0750012</v>
      </c>
      <c r="CF1296" s="53">
        <v>-0.18762248000000001</v>
      </c>
      <c r="CG1296" s="53">
        <v>1.0140772</v>
      </c>
      <c r="CH1296" s="53">
        <v>2.2738687999999998</v>
      </c>
      <c r="CI1296" s="53">
        <v>3.2510159999999999</v>
      </c>
      <c r="CJ1296" s="53">
        <v>2.5798237999999998</v>
      </c>
      <c r="CK1296" s="53">
        <v>1.0324913</v>
      </c>
      <c r="CL1296" s="53">
        <v>-9.8923049999999998E-2</v>
      </c>
      <c r="CM1296" s="53">
        <v>2.5727234999999999</v>
      </c>
      <c r="CN1296" s="53">
        <v>1.5317295</v>
      </c>
      <c r="CO1296" s="53">
        <v>1.4526269999999999</v>
      </c>
      <c r="CP1296" s="53">
        <v>1.3492162999999999</v>
      </c>
      <c r="CQ1296" s="53">
        <v>2.1219982000000002</v>
      </c>
      <c r="CR1296" s="53">
        <v>0.40155922999999999</v>
      </c>
      <c r="CS1296" s="53">
        <v>1.0817333</v>
      </c>
      <c r="CT1296" s="53">
        <v>2.1436725000000001</v>
      </c>
      <c r="CU1296" s="53">
        <v>2.1717426999999998</v>
      </c>
      <c r="CV1296" s="53">
        <v>1.9231035000000001</v>
      </c>
      <c r="CW1296" s="53">
        <v>2.2472850000000002</v>
      </c>
      <c r="CX1296" s="53">
        <v>2.1404415000000001</v>
      </c>
      <c r="CY1296" s="53">
        <v>1.4123858</v>
      </c>
      <c r="CZ1296" s="53">
        <v>1.375095</v>
      </c>
      <c r="DA1296" s="53">
        <v>4.7237738</v>
      </c>
      <c r="DB1296" s="53">
        <v>5.8110390000000001</v>
      </c>
      <c r="DC1296" s="53">
        <v>5.4583079999999997</v>
      </c>
      <c r="DD1296" s="53">
        <v>3.9702000000000002</v>
      </c>
      <c r="DE1296" s="53">
        <v>5.4223688000000001</v>
      </c>
      <c r="DF1296" s="53">
        <v>7.4894422</v>
      </c>
      <c r="DG1296" s="53">
        <v>8.6547750000000008</v>
      </c>
      <c r="DH1296" s="53">
        <v>7.9239300000000004</v>
      </c>
      <c r="DI1296" s="53">
        <v>6.2606197999999997</v>
      </c>
      <c r="DJ1296" s="53">
        <v>4.3219672999999998</v>
      </c>
      <c r="DK1296" s="53">
        <v>7.9698074999999999</v>
      </c>
      <c r="DL1296" s="53">
        <v>6.2331382</v>
      </c>
      <c r="DM1296" s="53">
        <v>7.1546054999999997</v>
      </c>
      <c r="DN1296" s="53">
        <v>6.4676122999999999</v>
      </c>
      <c r="DO1296" s="53">
        <v>7.5171749999999999</v>
      </c>
      <c r="DP1296" s="53">
        <v>5.2386127</v>
      </c>
      <c r="DQ1296" s="53">
        <v>6.1595256999999997</v>
      </c>
      <c r="DR1296" s="53">
        <v>7.3807131999999998</v>
      </c>
      <c r="DS1296" s="53">
        <v>7.8406425000000004</v>
      </c>
      <c r="DT1296" s="53">
        <v>7.6360200000000003</v>
      </c>
      <c r="DU1296" s="53">
        <v>8.0379524999999994</v>
      </c>
      <c r="DV1296" s="53">
        <v>7.6096424999999996</v>
      </c>
      <c r="DW1296" s="53">
        <v>6.7109505</v>
      </c>
      <c r="DX1296" s="53">
        <v>6.2986484999999997</v>
      </c>
      <c r="DY1296" s="53">
        <v>11.285625</v>
      </c>
      <c r="DZ1296" s="53">
        <v>11.931217999999999</v>
      </c>
      <c r="EA1296" s="53">
        <v>11.787105</v>
      </c>
      <c r="EB1296" s="53">
        <v>9.9734324999999995</v>
      </c>
      <c r="EC1296" s="53">
        <v>11.787240000000001</v>
      </c>
      <c r="ED1296" s="53">
        <v>15.019905</v>
      </c>
      <c r="EE1296" s="53">
        <v>16.456942999999999</v>
      </c>
      <c r="EF1296" s="53">
        <v>15.639975</v>
      </c>
      <c r="EG1296" s="53">
        <v>13.80921</v>
      </c>
      <c r="EH1296" s="53">
        <v>10.705026999999999</v>
      </c>
      <c r="EI1296" s="53">
        <v>15.762345</v>
      </c>
      <c r="EJ1296" s="53">
        <v>13.021223000000001</v>
      </c>
      <c r="EK1296" s="53">
        <v>15.387359999999999</v>
      </c>
      <c r="EL1296" s="53">
        <v>13.857765000000001</v>
      </c>
      <c r="EM1296" s="53">
        <v>15.30696</v>
      </c>
      <c r="EN1296" s="53">
        <v>12.222547</v>
      </c>
      <c r="EO1296" s="53">
        <v>13.491053000000001</v>
      </c>
      <c r="EP1296" s="53">
        <v>14.942168000000001</v>
      </c>
      <c r="EQ1296" s="53">
        <v>16.025632999999999</v>
      </c>
      <c r="ER1296" s="53">
        <v>15.884556999999999</v>
      </c>
      <c r="ES1296" s="53">
        <v>16.39875</v>
      </c>
      <c r="ET1296" s="53">
        <v>15.506303000000001</v>
      </c>
      <c r="EU1296" s="53">
        <v>14.36124</v>
      </c>
      <c r="EV1296" s="53">
        <v>13.40748</v>
      </c>
      <c r="EW1296" s="53">
        <v>65.864850000000004</v>
      </c>
      <c r="EX1296" s="53">
        <v>64.989199999999997</v>
      </c>
      <c r="EY1296" s="53">
        <v>64.194190000000006</v>
      </c>
      <c r="EZ1296" s="53">
        <v>63.558199999999999</v>
      </c>
      <c r="FA1296" s="53">
        <v>63.049610000000001</v>
      </c>
      <c r="FB1296" s="53">
        <v>62.413460000000001</v>
      </c>
      <c r="FC1296" s="53">
        <v>61.954509999999999</v>
      </c>
      <c r="FD1296" s="53">
        <v>62.91818</v>
      </c>
      <c r="FE1296" s="53">
        <v>65.530240000000006</v>
      </c>
      <c r="FF1296" s="53">
        <v>68.986770000000007</v>
      </c>
      <c r="FG1296" s="53">
        <v>72.819730000000007</v>
      </c>
      <c r="FH1296" s="53">
        <v>76.327669999999998</v>
      </c>
      <c r="FI1296" s="53">
        <v>79.413690000000003</v>
      </c>
      <c r="FJ1296" s="53">
        <v>81.774820000000005</v>
      </c>
      <c r="FK1296" s="53">
        <v>83.225700000000003</v>
      </c>
      <c r="FL1296" s="53">
        <v>83.769549999999995</v>
      </c>
      <c r="FM1296" s="53">
        <v>83.375079999999997</v>
      </c>
      <c r="FN1296" s="53">
        <v>81.203509999999994</v>
      </c>
      <c r="FO1296" s="53">
        <v>78.242000000000004</v>
      </c>
      <c r="FP1296" s="53">
        <v>74.225200000000001</v>
      </c>
      <c r="FQ1296" s="53">
        <v>70.59975</v>
      </c>
      <c r="FR1296" s="53">
        <v>68.253020000000006</v>
      </c>
      <c r="FS1296" s="53">
        <v>66.651949999999999</v>
      </c>
      <c r="FT1296" s="53">
        <v>65.437610000000006</v>
      </c>
      <c r="FU1296" s="53">
        <v>38</v>
      </c>
      <c r="FV1296" s="53">
        <v>58515.78</v>
      </c>
      <c r="FW1296" s="53">
        <v>4328.9579999999996</v>
      </c>
      <c r="FX1296" s="53">
        <v>1</v>
      </c>
    </row>
    <row r="1297" spans="1:180" x14ac:dyDescent="0.3">
      <c r="A1297" t="s">
        <v>174</v>
      </c>
      <c r="B1297" t="s">
        <v>222</v>
      </c>
      <c r="C1297" t="s">
        <v>0</v>
      </c>
      <c r="D1297" t="s">
        <v>227</v>
      </c>
      <c r="E1297" t="s">
        <v>188</v>
      </c>
      <c r="F1297" t="s">
        <v>241</v>
      </c>
      <c r="G1297" t="s">
        <v>244</v>
      </c>
      <c r="H1297" s="53">
        <v>75</v>
      </c>
      <c r="I1297" s="53">
        <v>110.27032</v>
      </c>
      <c r="J1297" s="53">
        <v>109.19213000000001</v>
      </c>
      <c r="K1297" s="53">
        <v>108.32265</v>
      </c>
      <c r="L1297" s="53">
        <v>108.12967999999999</v>
      </c>
      <c r="M1297" s="53">
        <v>110.45482</v>
      </c>
      <c r="N1297" s="53">
        <v>111.38227999999999</v>
      </c>
      <c r="O1297" s="53">
        <v>111.99299999999999</v>
      </c>
      <c r="P1297" s="53">
        <v>112.83015</v>
      </c>
      <c r="Q1297" s="53">
        <v>113.13615</v>
      </c>
      <c r="R1297" s="53">
        <v>115.09583000000001</v>
      </c>
      <c r="S1297" s="53">
        <v>116.62477</v>
      </c>
      <c r="T1297" s="53">
        <v>117.87975</v>
      </c>
      <c r="U1297" s="53">
        <v>117.05159999999999</v>
      </c>
      <c r="V1297" s="53">
        <v>116.61562000000001</v>
      </c>
      <c r="W1297" s="53">
        <v>118.97888</v>
      </c>
      <c r="X1297" s="53">
        <v>117.8505</v>
      </c>
      <c r="Y1297" s="53">
        <v>116.28923</v>
      </c>
      <c r="Z1297" s="53">
        <v>116.78933000000001</v>
      </c>
      <c r="AA1297" s="53">
        <v>115.22033</v>
      </c>
      <c r="AB1297" s="53">
        <v>111.67605</v>
      </c>
      <c r="AC1297" s="53">
        <v>113.79585</v>
      </c>
      <c r="AD1297" s="53">
        <v>112.07273000000001</v>
      </c>
      <c r="AE1297" s="53">
        <v>110.66849999999999</v>
      </c>
      <c r="AF1297" s="53">
        <v>110.26942</v>
      </c>
      <c r="AG1297" s="53">
        <v>-12.563212999999999</v>
      </c>
      <c r="AH1297" s="53">
        <v>-12.347032</v>
      </c>
      <c r="AI1297" s="53">
        <v>-12.176047000000001</v>
      </c>
      <c r="AJ1297" s="53">
        <v>-12.331507999999999</v>
      </c>
      <c r="AK1297" s="53">
        <v>-12.019237</v>
      </c>
      <c r="AL1297" s="53">
        <v>-11.773372999999999</v>
      </c>
      <c r="AM1297" s="53">
        <v>-13.146891999999999</v>
      </c>
      <c r="AN1297" s="53">
        <v>-13.975574999999999</v>
      </c>
      <c r="AO1297" s="53">
        <v>-15.034800000000001</v>
      </c>
      <c r="AP1297" s="53">
        <v>-14.699730000000001</v>
      </c>
      <c r="AQ1297" s="53">
        <v>-14.740304999999999</v>
      </c>
      <c r="AR1297" s="53">
        <v>-15.017526999999999</v>
      </c>
      <c r="AS1297" s="53">
        <v>-19.389855000000001</v>
      </c>
      <c r="AT1297" s="53">
        <v>-18.805163</v>
      </c>
      <c r="AU1297" s="53">
        <v>-14.588962</v>
      </c>
      <c r="AV1297" s="53">
        <v>-18.20496</v>
      </c>
      <c r="AW1297" s="53">
        <v>-17.289494999999999</v>
      </c>
      <c r="AX1297" s="53">
        <v>-17.886794999999999</v>
      </c>
      <c r="AY1297" s="53">
        <v>-17.000699999999998</v>
      </c>
      <c r="AZ1297" s="53">
        <v>-17.769314999999999</v>
      </c>
      <c r="BA1297" s="53">
        <v>-12.821272</v>
      </c>
      <c r="BB1297" s="53">
        <v>-13.227119999999999</v>
      </c>
      <c r="BC1297" s="53">
        <v>-13.589985</v>
      </c>
      <c r="BD1297" s="53">
        <v>-13.227652000000001</v>
      </c>
      <c r="BE1297" s="53">
        <v>-5.2053520000000004</v>
      </c>
      <c r="BF1297" s="53">
        <v>-5.5126305000000002</v>
      </c>
      <c r="BG1297" s="53">
        <v>-5.5779983</v>
      </c>
      <c r="BH1297" s="53">
        <v>-5.6586052000000002</v>
      </c>
      <c r="BI1297" s="53">
        <v>-4.522437</v>
      </c>
      <c r="BJ1297" s="53">
        <v>-4.6475377</v>
      </c>
      <c r="BK1297" s="53">
        <v>-5.9919472000000003</v>
      </c>
      <c r="BL1297" s="53">
        <v>-6.4551442999999997</v>
      </c>
      <c r="BM1297" s="53">
        <v>-7.2968288000000001</v>
      </c>
      <c r="BN1297" s="53">
        <v>-7.2486742</v>
      </c>
      <c r="BO1297" s="53">
        <v>-7.2126239999999999</v>
      </c>
      <c r="BP1297" s="53">
        <v>-7.2104857000000004</v>
      </c>
      <c r="BQ1297" s="53">
        <v>-9.9564824999999999</v>
      </c>
      <c r="BR1297" s="53">
        <v>-10.507574999999999</v>
      </c>
      <c r="BS1297" s="53">
        <v>-7.0914022000000001</v>
      </c>
      <c r="BT1297" s="53">
        <v>-8.9769299999999994</v>
      </c>
      <c r="BU1297" s="53">
        <v>-9.2249025000000007</v>
      </c>
      <c r="BV1297" s="53">
        <v>-8.8302224999999996</v>
      </c>
      <c r="BW1297" s="53">
        <v>-8.0478000000000005</v>
      </c>
      <c r="BX1297" s="53">
        <v>-9.2347800000000007</v>
      </c>
      <c r="BY1297" s="53">
        <v>-5.1249202</v>
      </c>
      <c r="BZ1297" s="53">
        <v>-6.1781715000000004</v>
      </c>
      <c r="CA1297" s="53">
        <v>-6.3673169999999999</v>
      </c>
      <c r="CB1297" s="53">
        <v>-6.1177087999999999</v>
      </c>
      <c r="CC1297" s="53">
        <v>-0.10932045</v>
      </c>
      <c r="CD1297" s="53">
        <v>-0.77914724999999996</v>
      </c>
      <c r="CE1297" s="53">
        <v>-1.0082085000000001</v>
      </c>
      <c r="CF1297" s="53">
        <v>-1.0369710000000001</v>
      </c>
      <c r="CG1297" s="53">
        <v>0.66982545000000004</v>
      </c>
      <c r="CH1297" s="53">
        <v>0.28779171999999997</v>
      </c>
      <c r="CI1297" s="53">
        <v>-1.0364528</v>
      </c>
      <c r="CJ1297" s="53">
        <v>-1.246518</v>
      </c>
      <c r="CK1297" s="53">
        <v>-1.9375327</v>
      </c>
      <c r="CL1297" s="53">
        <v>-2.0880952000000002</v>
      </c>
      <c r="CM1297" s="53">
        <v>-1.9989758</v>
      </c>
      <c r="CN1297" s="53">
        <v>-1.8033532999999999</v>
      </c>
      <c r="CO1297" s="53">
        <v>-3.4229542999999998</v>
      </c>
      <c r="CP1297" s="53">
        <v>-4.7606961999999999</v>
      </c>
      <c r="CQ1297" s="53">
        <v>-1.8986137000000001</v>
      </c>
      <c r="CR1297" s="53">
        <v>-2.5856249999999998</v>
      </c>
      <c r="CS1297" s="53">
        <v>-3.6393892000000001</v>
      </c>
      <c r="CT1297" s="53">
        <v>-2.5576656999999998</v>
      </c>
      <c r="CU1297" s="53">
        <v>-1.8470534999999999</v>
      </c>
      <c r="CV1297" s="53">
        <v>-3.3237825000000001</v>
      </c>
      <c r="CW1297" s="53">
        <v>0.20555166999999999</v>
      </c>
      <c r="CX1297" s="53">
        <v>-1.2960938</v>
      </c>
      <c r="CY1297" s="53">
        <v>-1.3649205</v>
      </c>
      <c r="CZ1297" s="53">
        <v>-1.1933819999999999</v>
      </c>
      <c r="DA1297" s="53">
        <v>4.9867109000000003</v>
      </c>
      <c r="DB1297" s="53">
        <v>3.9543360000000001</v>
      </c>
      <c r="DC1297" s="53">
        <v>3.561582</v>
      </c>
      <c r="DD1297" s="53">
        <v>3.5846624999999999</v>
      </c>
      <c r="DE1297" s="53">
        <v>5.8620877</v>
      </c>
      <c r="DF1297" s="53">
        <v>5.2231215000000004</v>
      </c>
      <c r="DG1297" s="53">
        <v>3.9190417000000002</v>
      </c>
      <c r="DH1297" s="53">
        <v>3.9621081999999999</v>
      </c>
      <c r="DI1297" s="53">
        <v>3.4217632999999998</v>
      </c>
      <c r="DJ1297" s="53">
        <v>3.0724836999999998</v>
      </c>
      <c r="DK1297" s="53">
        <v>3.2146716999999998</v>
      </c>
      <c r="DL1297" s="53">
        <v>3.60378</v>
      </c>
      <c r="DM1297" s="53">
        <v>3.1105718000000002</v>
      </c>
      <c r="DN1297" s="53">
        <v>0.98618550000000005</v>
      </c>
      <c r="DO1297" s="53">
        <v>3.2941747000000001</v>
      </c>
      <c r="DP1297" s="53">
        <v>3.8056800000000002</v>
      </c>
      <c r="DQ1297" s="53">
        <v>1.9461233</v>
      </c>
      <c r="DR1297" s="53">
        <v>3.7148902000000001</v>
      </c>
      <c r="DS1297" s="53">
        <v>4.3536944999999996</v>
      </c>
      <c r="DT1297" s="53">
        <v>2.5872126999999998</v>
      </c>
      <c r="DU1297" s="53">
        <v>5.5360237000000003</v>
      </c>
      <c r="DV1297" s="53">
        <v>3.5859847999999999</v>
      </c>
      <c r="DW1297" s="53">
        <v>3.6374759999999999</v>
      </c>
      <c r="DX1297" s="53">
        <v>3.730944</v>
      </c>
      <c r="DY1297" s="53">
        <v>12.344571999999999</v>
      </c>
      <c r="DZ1297" s="53">
        <v>10.788735000000001</v>
      </c>
      <c r="EA1297" s="53">
        <v>10.159635</v>
      </c>
      <c r="EB1297" s="53">
        <v>10.257569999999999</v>
      </c>
      <c r="EC1297" s="53">
        <v>13.358886999999999</v>
      </c>
      <c r="ED1297" s="53">
        <v>12.348952000000001</v>
      </c>
      <c r="EE1297" s="53">
        <v>11.07399</v>
      </c>
      <c r="EF1297" s="53">
        <v>11.482537000000001</v>
      </c>
      <c r="EG1297" s="53">
        <v>11.159738000000001</v>
      </c>
      <c r="EH1297" s="53">
        <v>10.523542000000001</v>
      </c>
      <c r="EI1297" s="53">
        <v>10.742347000000001</v>
      </c>
      <c r="EJ1297" s="53">
        <v>11.410823000000001</v>
      </c>
      <c r="EK1297" s="53">
        <v>12.543945000000001</v>
      </c>
      <c r="EL1297" s="53">
        <v>9.2837700000000005</v>
      </c>
      <c r="EM1297" s="53">
        <v>10.791734999999999</v>
      </c>
      <c r="EN1297" s="53">
        <v>13.033709999999999</v>
      </c>
      <c r="EO1297" s="53">
        <v>10.010714999999999</v>
      </c>
      <c r="EP1297" s="53">
        <v>12.771464999999999</v>
      </c>
      <c r="EQ1297" s="53">
        <v>13.30659</v>
      </c>
      <c r="ER1297" s="53">
        <v>11.12175</v>
      </c>
      <c r="ES1297" s="53">
        <v>13.232378000000001</v>
      </c>
      <c r="ET1297" s="53">
        <v>10.634931999999999</v>
      </c>
      <c r="EU1297" s="53">
        <v>10.860143000000001</v>
      </c>
      <c r="EV1297" s="53">
        <v>10.84089</v>
      </c>
      <c r="EW1297" s="53">
        <v>62.871020000000001</v>
      </c>
      <c r="EX1297" s="53">
        <v>62.186520000000002</v>
      </c>
      <c r="EY1297" s="53">
        <v>61.573039999999999</v>
      </c>
      <c r="EZ1297" s="53">
        <v>61.045540000000003</v>
      </c>
      <c r="FA1297" s="53">
        <v>60.579720000000002</v>
      </c>
      <c r="FB1297" s="53">
        <v>60.14302</v>
      </c>
      <c r="FC1297" s="53">
        <v>60.263579999999997</v>
      </c>
      <c r="FD1297" s="53">
        <v>61.848869999999998</v>
      </c>
      <c r="FE1297" s="53">
        <v>64.589290000000005</v>
      </c>
      <c r="FF1297" s="53">
        <v>68.028580000000005</v>
      </c>
      <c r="FG1297" s="53">
        <v>71.543880000000001</v>
      </c>
      <c r="FH1297" s="53">
        <v>74.745410000000007</v>
      </c>
      <c r="FI1297" s="53">
        <v>77.508759999999995</v>
      </c>
      <c r="FJ1297" s="53">
        <v>79.590540000000004</v>
      </c>
      <c r="FK1297" s="53">
        <v>80.847849999999994</v>
      </c>
      <c r="FL1297" s="53">
        <v>81.494290000000007</v>
      </c>
      <c r="FM1297" s="53">
        <v>81.110410000000002</v>
      </c>
      <c r="FN1297" s="53">
        <v>79.652889999999999</v>
      </c>
      <c r="FO1297" s="53">
        <v>77.107730000000004</v>
      </c>
      <c r="FP1297" s="53">
        <v>73.647930000000002</v>
      </c>
      <c r="FQ1297" s="53">
        <v>69.667019999999994</v>
      </c>
      <c r="FR1297" s="53">
        <v>66.976460000000003</v>
      </c>
      <c r="FS1297" s="53">
        <v>65.191509999999994</v>
      </c>
      <c r="FT1297" s="53">
        <v>64.072990000000004</v>
      </c>
      <c r="FU1297" s="53">
        <v>38</v>
      </c>
      <c r="FV1297" s="53">
        <v>57705.2</v>
      </c>
      <c r="FW1297" s="53">
        <v>4310.4949999999999</v>
      </c>
      <c r="FX1297" s="53">
        <v>1</v>
      </c>
    </row>
    <row r="1298" spans="1:180" x14ac:dyDescent="0.3">
      <c r="A1298" t="s">
        <v>174</v>
      </c>
      <c r="B1298" t="s">
        <v>222</v>
      </c>
      <c r="C1298" t="s">
        <v>0</v>
      </c>
      <c r="D1298" t="s">
        <v>248</v>
      </c>
      <c r="E1298" t="s">
        <v>189</v>
      </c>
      <c r="F1298" t="s">
        <v>229</v>
      </c>
      <c r="G1298" t="s">
        <v>244</v>
      </c>
      <c r="H1298" s="53">
        <v>41</v>
      </c>
      <c r="I1298" s="53">
        <v>68.443965000000006</v>
      </c>
      <c r="J1298" s="53">
        <v>68.510180000000005</v>
      </c>
      <c r="K1298" s="53">
        <v>68.010800000000003</v>
      </c>
      <c r="L1298" s="53">
        <v>67.393135000000001</v>
      </c>
      <c r="M1298" s="53">
        <v>67.501948999999996</v>
      </c>
      <c r="N1298" s="53">
        <v>67.492191000000005</v>
      </c>
      <c r="O1298" s="53">
        <v>67.908873999999997</v>
      </c>
      <c r="P1298" s="53">
        <v>67.472387999999995</v>
      </c>
      <c r="Q1298" s="53">
        <v>67.671074000000004</v>
      </c>
      <c r="R1298" s="53">
        <v>67.575051999999999</v>
      </c>
      <c r="S1298" s="53">
        <v>69.256789999999995</v>
      </c>
      <c r="T1298" s="53">
        <v>69.974085000000002</v>
      </c>
      <c r="U1298" s="53">
        <v>69.623289</v>
      </c>
      <c r="V1298" s="53">
        <v>70.160839999999993</v>
      </c>
      <c r="W1298" s="53">
        <v>70.995189999999994</v>
      </c>
      <c r="X1298" s="53">
        <v>70.617374999999996</v>
      </c>
      <c r="Y1298" s="53">
        <v>71.527615999999995</v>
      </c>
      <c r="Z1298" s="53">
        <v>71.763037999999995</v>
      </c>
      <c r="AA1298" s="53">
        <v>71.796780999999996</v>
      </c>
      <c r="AB1298" s="53">
        <v>70.406757999999996</v>
      </c>
      <c r="AC1298" s="53">
        <v>69.583641999999998</v>
      </c>
      <c r="AD1298" s="53">
        <v>69.393688999999995</v>
      </c>
      <c r="AE1298" s="53">
        <v>68.499233000000004</v>
      </c>
      <c r="AF1298" s="53">
        <v>68.781969000000004</v>
      </c>
      <c r="AG1298" s="53">
        <v>-8.3435162999999992</v>
      </c>
      <c r="AH1298" s="53">
        <v>-8.0726990999999995</v>
      </c>
      <c r="AI1298" s="53">
        <v>-8.4289850000000008</v>
      </c>
      <c r="AJ1298" s="53">
        <v>-8.8818053999999993</v>
      </c>
      <c r="AK1298" s="53">
        <v>-8.5813737999999997</v>
      </c>
      <c r="AL1298" s="53">
        <v>-8.4941463000000006</v>
      </c>
      <c r="AM1298" s="53">
        <v>-7.9951599</v>
      </c>
      <c r="AN1298" s="53">
        <v>-8.5644981999999992</v>
      </c>
      <c r="AO1298" s="53">
        <v>-8.6918442000000002</v>
      </c>
      <c r="AP1298" s="53">
        <v>-9.4486057999999993</v>
      </c>
      <c r="AQ1298" s="53">
        <v>-8.4712601000000003</v>
      </c>
      <c r="AR1298" s="53">
        <v>-8.6687899000000002</v>
      </c>
      <c r="AS1298" s="53">
        <v>-9.5483095999999996</v>
      </c>
      <c r="AT1298" s="53">
        <v>-9.3985079000000002</v>
      </c>
      <c r="AU1298" s="53">
        <v>-8.4661556000000004</v>
      </c>
      <c r="AV1298" s="53">
        <v>-9.2877463999999996</v>
      </c>
      <c r="AW1298" s="53">
        <v>-8.4976722999999996</v>
      </c>
      <c r="AX1298" s="53">
        <v>-8.2963868999999999</v>
      </c>
      <c r="AY1298" s="53">
        <v>-7.7689095999999997</v>
      </c>
      <c r="AZ1298" s="53">
        <v>-7.7625504999999997</v>
      </c>
      <c r="BA1298" s="53">
        <v>-7.9586904000000001</v>
      </c>
      <c r="BB1298" s="53">
        <v>-8.2308401999999994</v>
      </c>
      <c r="BC1298" s="53">
        <v>-8.5172866999999997</v>
      </c>
      <c r="BD1298" s="53">
        <v>-7.9915149999999997</v>
      </c>
      <c r="BE1298" s="53">
        <v>-4.6370836999999998</v>
      </c>
      <c r="BF1298" s="53">
        <v>-4.3814732000000003</v>
      </c>
      <c r="BG1298" s="53">
        <v>-4.7477631000000002</v>
      </c>
      <c r="BH1298" s="53">
        <v>-5.2334655000000003</v>
      </c>
      <c r="BI1298" s="53">
        <v>-4.9459530000000003</v>
      </c>
      <c r="BJ1298" s="53">
        <v>-4.8719029000000003</v>
      </c>
      <c r="BK1298" s="53">
        <v>-4.3526584000000001</v>
      </c>
      <c r="BL1298" s="53">
        <v>-4.8960724000000004</v>
      </c>
      <c r="BM1298" s="53">
        <v>-4.9679536000000004</v>
      </c>
      <c r="BN1298" s="53">
        <v>-5.8259729</v>
      </c>
      <c r="BO1298" s="53">
        <v>-4.8977123999999996</v>
      </c>
      <c r="BP1298" s="53">
        <v>-5.0406835000000001</v>
      </c>
      <c r="BQ1298" s="53">
        <v>-5.9112488000000001</v>
      </c>
      <c r="BR1298" s="53">
        <v>-5.7101438</v>
      </c>
      <c r="BS1298" s="53">
        <v>-4.8015879000000004</v>
      </c>
      <c r="BT1298" s="53">
        <v>-5.5143605999999998</v>
      </c>
      <c r="BU1298" s="53">
        <v>-4.7259469999999997</v>
      </c>
      <c r="BV1298" s="53">
        <v>-4.6006632999999999</v>
      </c>
      <c r="BW1298" s="53">
        <v>-4.0024126000000004</v>
      </c>
      <c r="BX1298" s="53">
        <v>-4.0388045999999997</v>
      </c>
      <c r="BY1298" s="53">
        <v>-4.2638195999999997</v>
      </c>
      <c r="BZ1298" s="53">
        <v>-4.5476872000000004</v>
      </c>
      <c r="CA1298" s="53">
        <v>-4.8710623999999996</v>
      </c>
      <c r="CB1298" s="53">
        <v>-4.3131098000000003</v>
      </c>
      <c r="CC1298" s="53">
        <v>-2.0700183000000001</v>
      </c>
      <c r="CD1298" s="53">
        <v>-1.8249416000000001</v>
      </c>
      <c r="CE1298" s="53">
        <v>-2.1981609</v>
      </c>
      <c r="CF1298" s="53">
        <v>-2.7066366999999998</v>
      </c>
      <c r="CG1298" s="53">
        <v>-2.42807</v>
      </c>
      <c r="CH1298" s="53">
        <v>-2.3631468999999998</v>
      </c>
      <c r="CI1298" s="53">
        <v>-1.829869</v>
      </c>
      <c r="CJ1298" s="53">
        <v>-2.3553335999999998</v>
      </c>
      <c r="CK1298" s="53">
        <v>-2.3888018999999998</v>
      </c>
      <c r="CL1298" s="53">
        <v>-3.3169496000000001</v>
      </c>
      <c r="CM1298" s="53">
        <v>-2.4226833999999999</v>
      </c>
      <c r="CN1298" s="53">
        <v>-2.5278717999999998</v>
      </c>
      <c r="CO1298" s="53">
        <v>-3.3922346000000001</v>
      </c>
      <c r="CP1298" s="53">
        <v>-3.1555928999999998</v>
      </c>
      <c r="CQ1298" s="53">
        <v>-2.2635223</v>
      </c>
      <c r="CR1298" s="53">
        <v>-2.9009288</v>
      </c>
      <c r="CS1298" s="53">
        <v>-2.1136628000000002</v>
      </c>
      <c r="CT1298" s="53">
        <v>-2.0410119999999998</v>
      </c>
      <c r="CU1298" s="53">
        <v>-1.3937487</v>
      </c>
      <c r="CV1298" s="53">
        <v>-1.4597500999999999</v>
      </c>
      <c r="CW1298" s="53">
        <v>-1.7047627999999999</v>
      </c>
      <c r="CX1298" s="53">
        <v>-1.9967492</v>
      </c>
      <c r="CY1298" s="53">
        <v>-2.3456982000000002</v>
      </c>
      <c r="CZ1298" s="53">
        <v>-1.7654559000000001</v>
      </c>
      <c r="DA1298" s="53">
        <v>0.49704629</v>
      </c>
      <c r="DB1298" s="53">
        <v>0.73159088000000005</v>
      </c>
      <c r="DC1298" s="53">
        <v>0.35144118000000002</v>
      </c>
      <c r="DD1298" s="53">
        <v>-0.17980792000000001</v>
      </c>
      <c r="DE1298" s="53">
        <v>8.9812550000000005E-2</v>
      </c>
      <c r="DF1298" s="53">
        <v>0.14560785000000001</v>
      </c>
      <c r="DG1298" s="53">
        <v>0.69291886000000003</v>
      </c>
      <c r="DH1298" s="53">
        <v>0.18540614</v>
      </c>
      <c r="DI1298" s="53">
        <v>0.19035163999999999</v>
      </c>
      <c r="DJ1298" s="53">
        <v>-0.80792549999999996</v>
      </c>
      <c r="DK1298" s="53">
        <v>5.234552E-2</v>
      </c>
      <c r="DL1298" s="53">
        <v>-1.5058210000000001E-2</v>
      </c>
      <c r="DM1298" s="53">
        <v>-0.87321881999999995</v>
      </c>
      <c r="DN1298" s="53">
        <v>-0.60104237000000005</v>
      </c>
      <c r="DO1298" s="53">
        <v>0.27454432000000001</v>
      </c>
      <c r="DP1298" s="53">
        <v>-0.28749461999999998</v>
      </c>
      <c r="DQ1298" s="53">
        <v>0.49862273000000001</v>
      </c>
      <c r="DR1298" s="53">
        <v>0.51863769999999998</v>
      </c>
      <c r="DS1298" s="53">
        <v>1.2149148999999999</v>
      </c>
      <c r="DT1298" s="53">
        <v>1.1193048999999999</v>
      </c>
      <c r="DU1298" s="53">
        <v>0.85429363000000003</v>
      </c>
      <c r="DV1298" s="53">
        <v>0.55418920999999999</v>
      </c>
      <c r="DW1298" s="53">
        <v>0.17966581000000001</v>
      </c>
      <c r="DX1298" s="53">
        <v>0.78219676999999999</v>
      </c>
      <c r="DY1298" s="53">
        <v>4.2034799999999999</v>
      </c>
      <c r="DZ1298" s="53">
        <v>4.4228176000000001</v>
      </c>
      <c r="EA1298" s="53">
        <v>4.0326616</v>
      </c>
      <c r="EB1298" s="53">
        <v>3.4685318999999999</v>
      </c>
      <c r="EC1298" s="53">
        <v>3.7252353999999999</v>
      </c>
      <c r="ED1298" s="53">
        <v>3.7678512</v>
      </c>
      <c r="EE1298" s="53">
        <v>4.3354220000000003</v>
      </c>
      <c r="EF1298" s="53">
        <v>3.8538307000000001</v>
      </c>
      <c r="EG1298" s="53">
        <v>3.9142393000000002</v>
      </c>
      <c r="EH1298" s="53">
        <v>2.8147069999999998</v>
      </c>
      <c r="EI1298" s="53">
        <v>3.6258940000000002</v>
      </c>
      <c r="EJ1298" s="53">
        <v>3.6130450999999999</v>
      </c>
      <c r="EK1298" s="53">
        <v>2.7638395</v>
      </c>
      <c r="EL1298" s="53">
        <v>3.087323</v>
      </c>
      <c r="EM1298" s="53">
        <v>3.9391094</v>
      </c>
      <c r="EN1298" s="53">
        <v>3.4858889</v>
      </c>
      <c r="EO1298" s="53">
        <v>4.2703468000000004</v>
      </c>
      <c r="EP1298" s="53">
        <v>4.2143654000000002</v>
      </c>
      <c r="EQ1298" s="53">
        <v>4.9814097999999998</v>
      </c>
      <c r="ER1298" s="53">
        <v>4.8430511999999997</v>
      </c>
      <c r="ES1298" s="53">
        <v>4.5491631999999997</v>
      </c>
      <c r="ET1298" s="53">
        <v>4.2373377000000003</v>
      </c>
      <c r="EU1298" s="53">
        <v>3.8258904</v>
      </c>
      <c r="EV1298" s="53">
        <v>4.4606032000000004</v>
      </c>
      <c r="EW1298" s="53">
        <v>64.361109999999996</v>
      </c>
      <c r="EX1298" s="53">
        <v>63.73077</v>
      </c>
      <c r="EY1298" s="53">
        <v>63.051279999999998</v>
      </c>
      <c r="EZ1298" s="53">
        <v>62.495730000000002</v>
      </c>
      <c r="FA1298" s="53">
        <v>62.00855</v>
      </c>
      <c r="FB1298" s="53">
        <v>61.489319999999999</v>
      </c>
      <c r="FC1298" s="53">
        <v>61.200859999999999</v>
      </c>
      <c r="FD1298" s="53">
        <v>62.23077</v>
      </c>
      <c r="FE1298" s="53">
        <v>64.630340000000004</v>
      </c>
      <c r="FF1298" s="53">
        <v>67.916659999999993</v>
      </c>
      <c r="FG1298" s="53">
        <v>71.589740000000006</v>
      </c>
      <c r="FH1298" s="53">
        <v>74.852559999999997</v>
      </c>
      <c r="FI1298" s="53">
        <v>77.803420000000003</v>
      </c>
      <c r="FJ1298" s="53">
        <v>79.978629999999995</v>
      </c>
      <c r="FK1298" s="53">
        <v>81.123930000000001</v>
      </c>
      <c r="FL1298" s="53">
        <v>81.34402</v>
      </c>
      <c r="FM1298" s="53">
        <v>80.506410000000002</v>
      </c>
      <c r="FN1298" s="53">
        <v>78.108969999999999</v>
      </c>
      <c r="FO1298" s="53">
        <v>74.935900000000004</v>
      </c>
      <c r="FP1298" s="53">
        <v>70.959400000000002</v>
      </c>
      <c r="FQ1298" s="53">
        <v>67.775639999999996</v>
      </c>
      <c r="FR1298" s="53">
        <v>65.882480000000001</v>
      </c>
      <c r="FS1298" s="53">
        <v>64.653850000000006</v>
      </c>
      <c r="FT1298" s="53">
        <v>63.677349999999997</v>
      </c>
      <c r="FU1298" s="53">
        <v>26</v>
      </c>
      <c r="FV1298" s="53">
        <v>46366.5</v>
      </c>
      <c r="FW1298" s="53">
        <v>4328.9579999999996</v>
      </c>
      <c r="FX1298" s="53">
        <v>1</v>
      </c>
    </row>
    <row r="1299" spans="1:180" x14ac:dyDescent="0.3">
      <c r="A1299" t="s">
        <v>174</v>
      </c>
      <c r="B1299" t="s">
        <v>222</v>
      </c>
      <c r="C1299" t="s">
        <v>0</v>
      </c>
      <c r="D1299" t="s">
        <v>227</v>
      </c>
      <c r="E1299" t="s">
        <v>187</v>
      </c>
      <c r="F1299" t="s">
        <v>229</v>
      </c>
      <c r="G1299" t="s">
        <v>244</v>
      </c>
      <c r="H1299" s="53">
        <v>41</v>
      </c>
      <c r="I1299" s="53">
        <v>68.674384000000003</v>
      </c>
      <c r="J1299" s="53">
        <v>68.302145999999993</v>
      </c>
      <c r="K1299" s="53">
        <v>68.104812999999993</v>
      </c>
      <c r="L1299" s="53">
        <v>67.779231999999993</v>
      </c>
      <c r="M1299" s="53">
        <v>68.589269000000002</v>
      </c>
      <c r="N1299" s="53">
        <v>69.051338999999999</v>
      </c>
      <c r="O1299" s="53">
        <v>69.665272999999999</v>
      </c>
      <c r="P1299" s="53">
        <v>71.216344000000007</v>
      </c>
      <c r="Q1299" s="53">
        <v>70.803351000000006</v>
      </c>
      <c r="R1299" s="53">
        <v>72.695500999999993</v>
      </c>
      <c r="S1299" s="53">
        <v>73.018744999999996</v>
      </c>
      <c r="T1299" s="53">
        <v>73.802706000000001</v>
      </c>
      <c r="U1299" s="53">
        <v>73.157612</v>
      </c>
      <c r="V1299" s="53">
        <v>72.177875999999998</v>
      </c>
      <c r="W1299" s="53">
        <v>73.248672999999997</v>
      </c>
      <c r="X1299" s="53">
        <v>73.568883</v>
      </c>
      <c r="Y1299" s="53">
        <v>72.953760000000003</v>
      </c>
      <c r="Z1299" s="53">
        <v>74.019554999999997</v>
      </c>
      <c r="AA1299" s="53">
        <v>74.944350999999997</v>
      </c>
      <c r="AB1299" s="53">
        <v>72.730514999999997</v>
      </c>
      <c r="AC1299" s="53">
        <v>72.682135000000002</v>
      </c>
      <c r="AD1299" s="53">
        <v>71.531429000000003</v>
      </c>
      <c r="AE1299" s="53">
        <v>69.933494999999994</v>
      </c>
      <c r="AF1299" s="53">
        <v>69.406234999999995</v>
      </c>
      <c r="AG1299" s="53">
        <v>-7.0032674999999998</v>
      </c>
      <c r="AH1299" s="53">
        <v>-7.0492448000000003</v>
      </c>
      <c r="AI1299" s="53">
        <v>-6.9585241</v>
      </c>
      <c r="AJ1299" s="53">
        <v>-7.1228766999999999</v>
      </c>
      <c r="AK1299" s="53">
        <v>-6.5611069999999998</v>
      </c>
      <c r="AL1299" s="53">
        <v>-6.6282527</v>
      </c>
      <c r="AM1299" s="53">
        <v>-7.1224297999999999</v>
      </c>
      <c r="AN1299" s="53">
        <v>-6.3109947000000002</v>
      </c>
      <c r="AO1299" s="53">
        <v>-7.4954026999999996</v>
      </c>
      <c r="AP1299" s="53">
        <v>-7.1517980999999997</v>
      </c>
      <c r="AQ1299" s="53">
        <v>-7.8792610999999999</v>
      </c>
      <c r="AR1299" s="53">
        <v>-7.8119883000000003</v>
      </c>
      <c r="AS1299" s="53">
        <v>-8.7236314999999998</v>
      </c>
      <c r="AT1299" s="53">
        <v>-9.5746152000000002</v>
      </c>
      <c r="AU1299" s="53">
        <v>-8.1689588999999998</v>
      </c>
      <c r="AV1299" s="53">
        <v>-7.7355806999999999</v>
      </c>
      <c r="AW1299" s="53">
        <v>-8.2890192000000003</v>
      </c>
      <c r="AX1299" s="53">
        <v>-6.8092021000000003</v>
      </c>
      <c r="AY1299" s="53">
        <v>-4.6558329000000001</v>
      </c>
      <c r="AZ1299" s="53">
        <v>-5.2051344999999998</v>
      </c>
      <c r="BA1299" s="53">
        <v>-4.6408145999999997</v>
      </c>
      <c r="BB1299" s="53">
        <v>-5.5700468000000001</v>
      </c>
      <c r="BC1299" s="53">
        <v>-6.1825991</v>
      </c>
      <c r="BD1299" s="53">
        <v>-6.5090000999999997</v>
      </c>
      <c r="BE1299" s="53">
        <v>-3.3231465</v>
      </c>
      <c r="BF1299" s="53">
        <v>-3.4403812999999999</v>
      </c>
      <c r="BG1299" s="53">
        <v>-3.3599131</v>
      </c>
      <c r="BH1299" s="53">
        <v>-3.5184593</v>
      </c>
      <c r="BI1299" s="53">
        <v>-2.8659971999999998</v>
      </c>
      <c r="BJ1299" s="53">
        <v>-3.0314277000000001</v>
      </c>
      <c r="BK1299" s="53">
        <v>-3.5237946</v>
      </c>
      <c r="BL1299" s="53">
        <v>-2.6040613000000001</v>
      </c>
      <c r="BM1299" s="53">
        <v>-3.8372666999999998</v>
      </c>
      <c r="BN1299" s="53">
        <v>-3.3316542999999998</v>
      </c>
      <c r="BO1299" s="53">
        <v>-4.0360699000000002</v>
      </c>
      <c r="BP1299" s="53">
        <v>-3.9543523999999999</v>
      </c>
      <c r="BQ1299" s="53">
        <v>-4.9361499000000002</v>
      </c>
      <c r="BR1299" s="53">
        <v>-5.8379285000000003</v>
      </c>
      <c r="BS1299" s="53">
        <v>-4.3848516000000002</v>
      </c>
      <c r="BT1299" s="53">
        <v>-3.9415410999999998</v>
      </c>
      <c r="BU1299" s="53">
        <v>-4.4945307000000003</v>
      </c>
      <c r="BV1299" s="53">
        <v>-2.8479804999999998</v>
      </c>
      <c r="BW1299" s="53">
        <v>-0.63019254999999996</v>
      </c>
      <c r="BX1299" s="53">
        <v>-1.3058935</v>
      </c>
      <c r="BY1299" s="53">
        <v>-0.59963401999999999</v>
      </c>
      <c r="BZ1299" s="53">
        <v>-1.7413323000000001</v>
      </c>
      <c r="CA1299" s="53">
        <v>-2.3900146000000002</v>
      </c>
      <c r="CB1299" s="53">
        <v>-2.7643787</v>
      </c>
      <c r="CC1299" s="53">
        <v>-0.77430635999999997</v>
      </c>
      <c r="CD1299" s="53">
        <v>-0.94089341999999998</v>
      </c>
      <c r="CE1299" s="53">
        <v>-0.86752638000000004</v>
      </c>
      <c r="CF1299" s="53">
        <v>-1.0220501</v>
      </c>
      <c r="CG1299" s="53">
        <v>-0.30677392999999997</v>
      </c>
      <c r="CH1299" s="53">
        <v>-0.54027627</v>
      </c>
      <c r="CI1299" s="53">
        <v>-1.0313893999999999</v>
      </c>
      <c r="CJ1299" s="53">
        <v>-3.6649769999999998E-2</v>
      </c>
      <c r="CK1299" s="53">
        <v>-1.3036532000000001</v>
      </c>
      <c r="CL1299" s="53">
        <v>-0.68583406000000002</v>
      </c>
      <c r="CM1299" s="53">
        <v>-1.3742871999999999</v>
      </c>
      <c r="CN1299" s="53">
        <v>-1.2825660999999999</v>
      </c>
      <c r="CO1299" s="53">
        <v>-2.3129531000000001</v>
      </c>
      <c r="CP1299" s="53">
        <v>-3.2499134000000001</v>
      </c>
      <c r="CQ1299" s="53">
        <v>-1.7639893</v>
      </c>
      <c r="CR1299" s="53">
        <v>-1.3137999</v>
      </c>
      <c r="CS1299" s="53">
        <v>-1.8664807000000001</v>
      </c>
      <c r="CT1299" s="53">
        <v>-0.10445094000000001</v>
      </c>
      <c r="CU1299" s="53">
        <v>2.157953</v>
      </c>
      <c r="CV1299" s="53">
        <v>1.3947092999999999</v>
      </c>
      <c r="CW1299" s="53">
        <v>2.1992761000000001</v>
      </c>
      <c r="CX1299" s="53">
        <v>0.91042509000000005</v>
      </c>
      <c r="CY1299" s="53">
        <v>0.23671658000000001</v>
      </c>
      <c r="CZ1299" s="53">
        <v>-0.17086397</v>
      </c>
      <c r="DA1299" s="53">
        <v>1.7745337999999999</v>
      </c>
      <c r="DB1299" s="53">
        <v>1.5585941000000001</v>
      </c>
      <c r="DC1299" s="53">
        <v>1.6248598999999999</v>
      </c>
      <c r="DD1299" s="53">
        <v>1.4743588000000001</v>
      </c>
      <c r="DE1299" s="53">
        <v>2.2524494000000002</v>
      </c>
      <c r="DF1299" s="53">
        <v>1.9508751</v>
      </c>
      <c r="DG1299" s="53">
        <v>1.4610156999999999</v>
      </c>
      <c r="DH1299" s="53">
        <v>2.5307618999999999</v>
      </c>
      <c r="DI1299" s="53">
        <v>1.2299602000000001</v>
      </c>
      <c r="DJ1299" s="53">
        <v>1.9599861000000001</v>
      </c>
      <c r="DK1299" s="53">
        <v>1.2874954999999999</v>
      </c>
      <c r="DL1299" s="53">
        <v>1.3892198</v>
      </c>
      <c r="DM1299" s="53">
        <v>0.3102454</v>
      </c>
      <c r="DN1299" s="53">
        <v>-0.66189620999999998</v>
      </c>
      <c r="DO1299" s="53">
        <v>0.85687170999999995</v>
      </c>
      <c r="DP1299" s="53">
        <v>1.3139409</v>
      </c>
      <c r="DQ1299" s="53">
        <v>0.76156926000000003</v>
      </c>
      <c r="DR1299" s="53">
        <v>2.6390785999999999</v>
      </c>
      <c r="DS1299" s="53">
        <v>4.9461006000000003</v>
      </c>
      <c r="DT1299" s="53">
        <v>4.0953121000000001</v>
      </c>
      <c r="DU1299" s="53">
        <v>4.9981869999999997</v>
      </c>
      <c r="DV1299" s="53">
        <v>3.5621820999999998</v>
      </c>
      <c r="DW1299" s="53">
        <v>2.8634477999999999</v>
      </c>
      <c r="DX1299" s="53">
        <v>2.4226505999999999</v>
      </c>
      <c r="DY1299" s="53">
        <v>5.4546522</v>
      </c>
      <c r="DZ1299" s="53">
        <v>5.1674555</v>
      </c>
      <c r="EA1299" s="53">
        <v>5.2234696999999999</v>
      </c>
      <c r="EB1299" s="53">
        <v>5.0787766000000003</v>
      </c>
      <c r="EC1299" s="53">
        <v>5.9475625000000001</v>
      </c>
      <c r="ED1299" s="53">
        <v>5.5477017999999996</v>
      </c>
      <c r="EE1299" s="53">
        <v>5.0596541999999998</v>
      </c>
      <c r="EF1299" s="53">
        <v>6.2376949000000002</v>
      </c>
      <c r="EG1299" s="53">
        <v>4.8880938</v>
      </c>
      <c r="EH1299" s="53">
        <v>5.7801308000000002</v>
      </c>
      <c r="EI1299" s="53">
        <v>5.1306867</v>
      </c>
      <c r="EJ1299" s="53">
        <v>5.2468560999999996</v>
      </c>
      <c r="EK1299" s="53">
        <v>4.0977269999999999</v>
      </c>
      <c r="EL1299" s="53">
        <v>3.0747897000000002</v>
      </c>
      <c r="EM1299" s="53">
        <v>4.6409786000000004</v>
      </c>
      <c r="EN1299" s="53">
        <v>5.1079809000000003</v>
      </c>
      <c r="EO1299" s="53">
        <v>4.5560552999999997</v>
      </c>
      <c r="EP1299" s="53">
        <v>6.6002989000000003</v>
      </c>
      <c r="EQ1299" s="53">
        <v>8.9717389000000001</v>
      </c>
      <c r="ER1299" s="53">
        <v>7.9945531000000001</v>
      </c>
      <c r="ES1299" s="53">
        <v>9.0393684000000007</v>
      </c>
      <c r="ET1299" s="53">
        <v>7.3908978000000003</v>
      </c>
      <c r="EU1299" s="53">
        <v>6.6560302</v>
      </c>
      <c r="EV1299" s="53">
        <v>6.1672732999999997</v>
      </c>
      <c r="EW1299" s="53">
        <v>60.781469999999999</v>
      </c>
      <c r="EX1299" s="53">
        <v>60.136360000000003</v>
      </c>
      <c r="EY1299" s="53">
        <v>59.599649999999997</v>
      </c>
      <c r="EZ1299" s="53">
        <v>59.101399999999998</v>
      </c>
      <c r="FA1299" s="53">
        <v>58.611020000000003</v>
      </c>
      <c r="FB1299" s="53">
        <v>58.333039999999997</v>
      </c>
      <c r="FC1299" s="53">
        <v>58.873249999999999</v>
      </c>
      <c r="FD1299" s="53">
        <v>61.139859999999999</v>
      </c>
      <c r="FE1299" s="53">
        <v>63.879370000000002</v>
      </c>
      <c r="FF1299" s="53">
        <v>66.678319999999999</v>
      </c>
      <c r="FG1299" s="53">
        <v>69.653850000000006</v>
      </c>
      <c r="FH1299" s="53">
        <v>72.374120000000005</v>
      </c>
      <c r="FI1299" s="53">
        <v>74.666079999999994</v>
      </c>
      <c r="FJ1299" s="53">
        <v>76.202799999999996</v>
      </c>
      <c r="FK1299" s="53">
        <v>77.004369999999994</v>
      </c>
      <c r="FL1299" s="53">
        <v>77.028850000000006</v>
      </c>
      <c r="FM1299" s="53">
        <v>76.184439999999995</v>
      </c>
      <c r="FN1299" s="53">
        <v>74.532340000000005</v>
      </c>
      <c r="FO1299" s="53">
        <v>72.252619999999993</v>
      </c>
      <c r="FP1299" s="53">
        <v>69.222899999999996</v>
      </c>
      <c r="FQ1299" s="53">
        <v>65.809439999999995</v>
      </c>
      <c r="FR1299" s="53">
        <v>63.737760000000002</v>
      </c>
      <c r="FS1299" s="53">
        <v>62.526220000000002</v>
      </c>
      <c r="FT1299" s="53">
        <v>61.663460000000001</v>
      </c>
      <c r="FU1299" s="53">
        <v>26</v>
      </c>
      <c r="FV1299" s="53">
        <v>45350.33</v>
      </c>
      <c r="FW1299" s="53">
        <v>4227.884</v>
      </c>
      <c r="FX1299" s="53">
        <v>1</v>
      </c>
    </row>
    <row r="1300" spans="1:180" x14ac:dyDescent="0.3">
      <c r="A1300" t="s">
        <v>174</v>
      </c>
      <c r="B1300" t="s">
        <v>222</v>
      </c>
      <c r="C1300" t="s">
        <v>0</v>
      </c>
      <c r="D1300" t="s">
        <v>227</v>
      </c>
      <c r="E1300" t="s">
        <v>188</v>
      </c>
      <c r="F1300" t="s">
        <v>229</v>
      </c>
      <c r="G1300" t="s">
        <v>244</v>
      </c>
      <c r="H1300" s="53">
        <v>41</v>
      </c>
      <c r="I1300" s="53">
        <v>70.039601000000005</v>
      </c>
      <c r="J1300" s="53">
        <v>69.510580000000004</v>
      </c>
      <c r="K1300" s="53">
        <v>69.260233999999997</v>
      </c>
      <c r="L1300" s="53">
        <v>68.998080000000002</v>
      </c>
      <c r="M1300" s="53">
        <v>70.11533</v>
      </c>
      <c r="N1300" s="53">
        <v>70.706591000000003</v>
      </c>
      <c r="O1300" s="53">
        <v>71.580875000000006</v>
      </c>
      <c r="P1300" s="53">
        <v>71.583990999999997</v>
      </c>
      <c r="Q1300" s="53">
        <v>71.498793000000006</v>
      </c>
      <c r="R1300" s="53">
        <v>72.704808</v>
      </c>
      <c r="S1300" s="53">
        <v>73.797826999999998</v>
      </c>
      <c r="T1300" s="53">
        <v>74.521394999999998</v>
      </c>
      <c r="U1300" s="53">
        <v>74.208933999999999</v>
      </c>
      <c r="V1300" s="53">
        <v>74.004999999999995</v>
      </c>
      <c r="W1300" s="53">
        <v>74.997487000000007</v>
      </c>
      <c r="X1300" s="53">
        <v>75.986857999999998</v>
      </c>
      <c r="Y1300" s="53">
        <v>74.845950999999999</v>
      </c>
      <c r="Z1300" s="53">
        <v>75.106137000000004</v>
      </c>
      <c r="AA1300" s="53">
        <v>74.643534000000002</v>
      </c>
      <c r="AB1300" s="53">
        <v>72.018057999999996</v>
      </c>
      <c r="AC1300" s="53">
        <v>73.027395999999996</v>
      </c>
      <c r="AD1300" s="53">
        <v>72.141181000000003</v>
      </c>
      <c r="AE1300" s="53">
        <v>70.986087999999995</v>
      </c>
      <c r="AF1300" s="53">
        <v>70.548986999999997</v>
      </c>
      <c r="AG1300" s="53">
        <v>-6.1783476999999998</v>
      </c>
      <c r="AH1300" s="53">
        <v>-6.4751095000000003</v>
      </c>
      <c r="AI1300" s="53">
        <v>-6.5329031000000004</v>
      </c>
      <c r="AJ1300" s="53">
        <v>-6.6579777</v>
      </c>
      <c r="AK1300" s="53">
        <v>-5.4799123999999999</v>
      </c>
      <c r="AL1300" s="53">
        <v>-5.3865308000000001</v>
      </c>
      <c r="AM1300" s="53">
        <v>-5.7736486999999999</v>
      </c>
      <c r="AN1300" s="53">
        <v>-6.4041303000000003</v>
      </c>
      <c r="AO1300" s="53">
        <v>-7.1935647999999999</v>
      </c>
      <c r="AP1300" s="53">
        <v>-7.4467971999999998</v>
      </c>
      <c r="AQ1300" s="53">
        <v>-7.8105368999999998</v>
      </c>
      <c r="AR1300" s="53">
        <v>-7.7278193999999996</v>
      </c>
      <c r="AS1300" s="53">
        <v>-8.7608472000000006</v>
      </c>
      <c r="AT1300" s="53">
        <v>-9.2438763999999995</v>
      </c>
      <c r="AU1300" s="53">
        <v>-7.8412376999999998</v>
      </c>
      <c r="AV1300" s="53">
        <v>-6.3615599999999999</v>
      </c>
      <c r="AW1300" s="53">
        <v>-7.3157570999999999</v>
      </c>
      <c r="AX1300" s="53">
        <v>-6.5455598000000004</v>
      </c>
      <c r="AY1300" s="53">
        <v>-5.4661897000000002</v>
      </c>
      <c r="AZ1300" s="53">
        <v>-6.3796533000000002</v>
      </c>
      <c r="BA1300" s="53">
        <v>-4.5512911000000003</v>
      </c>
      <c r="BB1300" s="53">
        <v>-5.1365825000000003</v>
      </c>
      <c r="BC1300" s="53">
        <v>-5.3198319999999999</v>
      </c>
      <c r="BD1300" s="53">
        <v>-5.5789356000000003</v>
      </c>
      <c r="BE1300" s="53">
        <v>-2.6105057</v>
      </c>
      <c r="BF1300" s="53">
        <v>-2.9431824999999998</v>
      </c>
      <c r="BG1300" s="53">
        <v>-2.9742014999999999</v>
      </c>
      <c r="BH1300" s="53">
        <v>-3.0929956999999999</v>
      </c>
      <c r="BI1300" s="53">
        <v>-1.9072126</v>
      </c>
      <c r="BJ1300" s="53">
        <v>-1.9584756999999999</v>
      </c>
      <c r="BK1300" s="53">
        <v>-2.3299734000000001</v>
      </c>
      <c r="BL1300" s="53">
        <v>-2.8519301000000001</v>
      </c>
      <c r="BM1300" s="53">
        <v>-3.6115563000000002</v>
      </c>
      <c r="BN1300" s="53">
        <v>-3.7657983000000002</v>
      </c>
      <c r="BO1300" s="53">
        <v>-3.9895049999999999</v>
      </c>
      <c r="BP1300" s="53">
        <v>-3.9288238</v>
      </c>
      <c r="BQ1300" s="53">
        <v>-4.904871</v>
      </c>
      <c r="BR1300" s="53">
        <v>-5.3601719000000001</v>
      </c>
      <c r="BS1300" s="53">
        <v>-3.9764162000000001</v>
      </c>
      <c r="BT1300" s="53">
        <v>-2.5565907000000001</v>
      </c>
      <c r="BU1300" s="53">
        <v>-3.5805033000000002</v>
      </c>
      <c r="BV1300" s="53">
        <v>-2.8811572999999999</v>
      </c>
      <c r="BW1300" s="53">
        <v>-1.8971167</v>
      </c>
      <c r="BX1300" s="53">
        <v>-2.8237557</v>
      </c>
      <c r="BY1300" s="53">
        <v>-0.87073626999999998</v>
      </c>
      <c r="BZ1300" s="53">
        <v>-1.6357598</v>
      </c>
      <c r="CA1300" s="53">
        <v>-1.7948263</v>
      </c>
      <c r="CB1300" s="53">
        <v>-2.0576629</v>
      </c>
      <c r="CC1300" s="53">
        <v>-0.13942956000000001</v>
      </c>
      <c r="CD1300" s="53">
        <v>-0.49698150000000002</v>
      </c>
      <c r="CE1300" s="53">
        <v>-0.50945697999999995</v>
      </c>
      <c r="CF1300" s="53">
        <v>-0.62389863999999995</v>
      </c>
      <c r="CG1300" s="53">
        <v>0.56722925999999996</v>
      </c>
      <c r="CH1300" s="53">
        <v>0.41578591999999998</v>
      </c>
      <c r="CI1300" s="53">
        <v>5.5105719999999997E-2</v>
      </c>
      <c r="CJ1300" s="53">
        <v>-0.39168710000000001</v>
      </c>
      <c r="CK1300" s="53">
        <v>-1.1306668</v>
      </c>
      <c r="CL1300" s="53">
        <v>-1.2163503</v>
      </c>
      <c r="CM1300" s="53">
        <v>-1.3430705999999999</v>
      </c>
      <c r="CN1300" s="53">
        <v>-1.2976496</v>
      </c>
      <c r="CO1300" s="53">
        <v>-2.2342379999999999</v>
      </c>
      <c r="CP1300" s="53">
        <v>-2.6703275</v>
      </c>
      <c r="CQ1300" s="53">
        <v>-1.2996508</v>
      </c>
      <c r="CR1300" s="53">
        <v>7.8718609999999994E-2</v>
      </c>
      <c r="CS1300" s="53">
        <v>-0.99347755999999998</v>
      </c>
      <c r="CT1300" s="53">
        <v>-0.34320427999999997</v>
      </c>
      <c r="CU1300" s="53">
        <v>0.57481057000000002</v>
      </c>
      <c r="CV1300" s="53">
        <v>-0.36095001999999998</v>
      </c>
      <c r="CW1300" s="53">
        <v>1.6784038999999999</v>
      </c>
      <c r="CX1300" s="53">
        <v>0.78889944999999995</v>
      </c>
      <c r="CY1300" s="53">
        <v>0.64658230000000005</v>
      </c>
      <c r="CZ1300" s="53">
        <v>0.38115884</v>
      </c>
      <c r="DA1300" s="53">
        <v>2.3316466999999998</v>
      </c>
      <c r="DB1300" s="53">
        <v>1.9492191000000001</v>
      </c>
      <c r="DC1300" s="53">
        <v>1.9552879000000001</v>
      </c>
      <c r="DD1300" s="53">
        <v>1.8451979999999999</v>
      </c>
      <c r="DE1300" s="53">
        <v>3.0416715000000001</v>
      </c>
      <c r="DF1300" s="53">
        <v>2.7900475</v>
      </c>
      <c r="DG1300" s="53">
        <v>2.4401847000000001</v>
      </c>
      <c r="DH1300" s="53">
        <v>2.0685562000000002</v>
      </c>
      <c r="DI1300" s="53">
        <v>1.3502227</v>
      </c>
      <c r="DJ1300" s="53">
        <v>1.3330978</v>
      </c>
      <c r="DK1300" s="53">
        <v>1.3033633</v>
      </c>
      <c r="DL1300" s="53">
        <v>1.3335246000000001</v>
      </c>
      <c r="DM1300" s="53">
        <v>0.43639703000000002</v>
      </c>
      <c r="DN1300" s="53">
        <v>1.951437E-2</v>
      </c>
      <c r="DO1300" s="53">
        <v>1.3771137</v>
      </c>
      <c r="DP1300" s="53">
        <v>2.7140278000000002</v>
      </c>
      <c r="DQ1300" s="53">
        <v>1.5935478000000001</v>
      </c>
      <c r="DR1300" s="53">
        <v>2.1947489</v>
      </c>
      <c r="DS1300" s="53">
        <v>3.0467379000000001</v>
      </c>
      <c r="DT1300" s="53">
        <v>2.1018552000000001</v>
      </c>
      <c r="DU1300" s="53">
        <v>4.2275428000000002</v>
      </c>
      <c r="DV1300" s="53">
        <v>3.2135587000000001</v>
      </c>
      <c r="DW1300" s="53">
        <v>3.0879903999999998</v>
      </c>
      <c r="DX1300" s="53">
        <v>2.8199803999999999</v>
      </c>
      <c r="DY1300" s="53">
        <v>5.8994900000000001</v>
      </c>
      <c r="DZ1300" s="53">
        <v>5.4811465000000004</v>
      </c>
      <c r="EA1300" s="53">
        <v>5.5139874999999998</v>
      </c>
      <c r="EB1300" s="53">
        <v>5.4101837000000002</v>
      </c>
      <c r="EC1300" s="53">
        <v>6.6143742000000003</v>
      </c>
      <c r="ED1300" s="53">
        <v>6.2181050999999998</v>
      </c>
      <c r="EE1300" s="53">
        <v>5.8838607999999999</v>
      </c>
      <c r="EF1300" s="53">
        <v>5.6207555999999999</v>
      </c>
      <c r="EG1300" s="53">
        <v>4.9322343999999996</v>
      </c>
      <c r="EH1300" s="53">
        <v>5.0140950000000002</v>
      </c>
      <c r="EI1300" s="53">
        <v>5.1243932000000001</v>
      </c>
      <c r="EJ1300" s="53">
        <v>5.1325234999999996</v>
      </c>
      <c r="EK1300" s="53">
        <v>4.2923679000000003</v>
      </c>
      <c r="EL1300" s="53">
        <v>3.9032189000000002</v>
      </c>
      <c r="EM1300" s="53">
        <v>5.2419361000000002</v>
      </c>
      <c r="EN1300" s="53">
        <v>6.5189959000000002</v>
      </c>
      <c r="EO1300" s="53">
        <v>5.3288028000000001</v>
      </c>
      <c r="EP1300" s="53">
        <v>5.8591500999999999</v>
      </c>
      <c r="EQ1300" s="53">
        <v>6.6158092000000002</v>
      </c>
      <c r="ER1300" s="53">
        <v>5.6577539999999997</v>
      </c>
      <c r="ES1300" s="53">
        <v>7.9080963999999998</v>
      </c>
      <c r="ET1300" s="53">
        <v>6.7143813999999997</v>
      </c>
      <c r="EU1300" s="53">
        <v>6.6129965999999998</v>
      </c>
      <c r="EV1300" s="53">
        <v>6.3412527000000001</v>
      </c>
      <c r="EW1300" s="53">
        <v>61.226190000000003</v>
      </c>
      <c r="EX1300" s="53">
        <v>60.793959999999998</v>
      </c>
      <c r="EY1300" s="53">
        <v>60.350729999999999</v>
      </c>
      <c r="EZ1300" s="53">
        <v>59.96978</v>
      </c>
      <c r="FA1300" s="53">
        <v>59.655679999999997</v>
      </c>
      <c r="FB1300" s="53">
        <v>59.376370000000001</v>
      </c>
      <c r="FC1300" s="53">
        <v>59.514650000000003</v>
      </c>
      <c r="FD1300" s="53">
        <v>60.961539999999999</v>
      </c>
      <c r="FE1300" s="53">
        <v>63.40842</v>
      </c>
      <c r="FF1300" s="53">
        <v>66.715199999999996</v>
      </c>
      <c r="FG1300" s="53">
        <v>70.0989</v>
      </c>
      <c r="FH1300" s="53">
        <v>73.103480000000005</v>
      </c>
      <c r="FI1300" s="53">
        <v>75.634609999999995</v>
      </c>
      <c r="FJ1300" s="53">
        <v>77.297619999999995</v>
      </c>
      <c r="FK1300" s="53">
        <v>78.413920000000005</v>
      </c>
      <c r="FL1300" s="53">
        <v>78.679490000000001</v>
      </c>
      <c r="FM1300" s="53">
        <v>77.934070000000006</v>
      </c>
      <c r="FN1300" s="53">
        <v>76.320509999999999</v>
      </c>
      <c r="FO1300" s="53">
        <v>73.565020000000004</v>
      </c>
      <c r="FP1300" s="53">
        <v>70.185900000000004</v>
      </c>
      <c r="FQ1300" s="53">
        <v>66.675830000000005</v>
      </c>
      <c r="FR1300" s="53">
        <v>64.408420000000007</v>
      </c>
      <c r="FS1300" s="53">
        <v>62.995420000000003</v>
      </c>
      <c r="FT1300" s="53">
        <v>62.063189999999999</v>
      </c>
      <c r="FU1300" s="53">
        <v>26</v>
      </c>
      <c r="FV1300" s="53">
        <v>45775.16</v>
      </c>
      <c r="FW1300" s="53">
        <v>4310.4949999999999</v>
      </c>
      <c r="FX1300" s="53">
        <v>1</v>
      </c>
    </row>
    <row r="1301" spans="1:180" x14ac:dyDescent="0.3">
      <c r="A1301" t="s">
        <v>174</v>
      </c>
      <c r="B1301" t="s">
        <v>222</v>
      </c>
      <c r="C1301" t="s">
        <v>0</v>
      </c>
      <c r="D1301" t="s">
        <v>248</v>
      </c>
      <c r="E1301" t="s">
        <v>188</v>
      </c>
      <c r="F1301" t="s">
        <v>229</v>
      </c>
      <c r="G1301" t="s">
        <v>244</v>
      </c>
      <c r="H1301" s="53">
        <v>41</v>
      </c>
      <c r="I1301" s="53">
        <v>68.918377000000007</v>
      </c>
      <c r="J1301" s="53">
        <v>68.133061999999995</v>
      </c>
      <c r="K1301" s="53">
        <v>67.977425999999994</v>
      </c>
      <c r="L1301" s="53">
        <v>66.921060999999995</v>
      </c>
      <c r="M1301" s="53">
        <v>67.312324000000004</v>
      </c>
      <c r="N1301" s="53">
        <v>66.513233999999997</v>
      </c>
      <c r="O1301" s="53">
        <v>66.093639999999994</v>
      </c>
      <c r="P1301" s="53">
        <v>66.921183999999997</v>
      </c>
      <c r="Q1301" s="53">
        <v>66.552306999999999</v>
      </c>
      <c r="R1301" s="53">
        <v>67.339138000000005</v>
      </c>
      <c r="S1301" s="53">
        <v>67.908669000000003</v>
      </c>
      <c r="T1301" s="53">
        <v>69.115708999999995</v>
      </c>
      <c r="U1301" s="53">
        <v>68.424735999999996</v>
      </c>
      <c r="V1301" s="53">
        <v>69.057038000000006</v>
      </c>
      <c r="W1301" s="53">
        <v>69.238052999999994</v>
      </c>
      <c r="X1301" s="53">
        <v>69.933617999999996</v>
      </c>
      <c r="Y1301" s="53">
        <v>69.632186000000004</v>
      </c>
      <c r="Z1301" s="53">
        <v>70.647018000000003</v>
      </c>
      <c r="AA1301" s="53">
        <v>71.242461000000006</v>
      </c>
      <c r="AB1301" s="53">
        <v>69.868305000000007</v>
      </c>
      <c r="AC1301" s="53">
        <v>70.547838999999996</v>
      </c>
      <c r="AD1301" s="53">
        <v>69.999996999999993</v>
      </c>
      <c r="AE1301" s="53">
        <v>69.206318999999993</v>
      </c>
      <c r="AF1301" s="53">
        <v>68.899803000000006</v>
      </c>
      <c r="AG1301" s="53">
        <v>-6.1945221999999998</v>
      </c>
      <c r="AH1301" s="53">
        <v>-6.5432392000000004</v>
      </c>
      <c r="AI1301" s="53">
        <v>-6.9032109999999998</v>
      </c>
      <c r="AJ1301" s="53">
        <v>-8.0052172000000006</v>
      </c>
      <c r="AK1301" s="53">
        <v>-7.7436331000000003</v>
      </c>
      <c r="AL1301" s="53">
        <v>-8.5847645000000004</v>
      </c>
      <c r="AM1301" s="53">
        <v>-8.7652219000000002</v>
      </c>
      <c r="AN1301" s="53">
        <v>-7.9560130999999998</v>
      </c>
      <c r="AO1301" s="53">
        <v>-8.6386426000000007</v>
      </c>
      <c r="AP1301" s="53">
        <v>-8.7515278999999992</v>
      </c>
      <c r="AQ1301" s="53">
        <v>-8.8682467000000003</v>
      </c>
      <c r="AR1301" s="53">
        <v>-8.0910056000000008</v>
      </c>
      <c r="AS1301" s="53">
        <v>-9.2606166999999999</v>
      </c>
      <c r="AT1301" s="53">
        <v>-8.8087228999999994</v>
      </c>
      <c r="AU1301" s="53">
        <v>-8.7908100000000005</v>
      </c>
      <c r="AV1301" s="53">
        <v>-7.9951639999999999</v>
      </c>
      <c r="AW1301" s="53">
        <v>-8.4943226000000003</v>
      </c>
      <c r="AX1301" s="53">
        <v>-7.6306658000000001</v>
      </c>
      <c r="AY1301" s="53">
        <v>-6.4115143999999997</v>
      </c>
      <c r="AZ1301" s="53">
        <v>-6.7144757000000004</v>
      </c>
      <c r="BA1301" s="53">
        <v>-5.6964538999999998</v>
      </c>
      <c r="BB1301" s="53">
        <v>-6.0591562999999997</v>
      </c>
      <c r="BC1301" s="53">
        <v>-6.3995588000000003</v>
      </c>
      <c r="BD1301" s="53">
        <v>-6.4992913000000003</v>
      </c>
      <c r="BE1301" s="53">
        <v>-2.6895867999999998</v>
      </c>
      <c r="BF1301" s="53">
        <v>-3.147062</v>
      </c>
      <c r="BG1301" s="53">
        <v>-3.4129942</v>
      </c>
      <c r="BH1301" s="53">
        <v>-4.4407304999999999</v>
      </c>
      <c r="BI1301" s="53">
        <v>-4.0888942999999998</v>
      </c>
      <c r="BJ1301" s="53">
        <v>-4.8337646999999997</v>
      </c>
      <c r="BK1301" s="53">
        <v>-5.0352674000000004</v>
      </c>
      <c r="BL1301" s="53">
        <v>-4.2783869000000001</v>
      </c>
      <c r="BM1301" s="53">
        <v>-4.9770228000000003</v>
      </c>
      <c r="BN1301" s="53">
        <v>-5.0388590000000004</v>
      </c>
      <c r="BO1301" s="53">
        <v>-5.1106131000000001</v>
      </c>
      <c r="BP1301" s="53">
        <v>-4.3357951000000003</v>
      </c>
      <c r="BQ1301" s="53">
        <v>-5.5831545</v>
      </c>
      <c r="BR1301" s="53">
        <v>-5.1611906999999997</v>
      </c>
      <c r="BS1301" s="53">
        <v>-5.0559601000000001</v>
      </c>
      <c r="BT1301" s="53">
        <v>-4.3229702999999997</v>
      </c>
      <c r="BU1301" s="53">
        <v>-4.7392842999999996</v>
      </c>
      <c r="BV1301" s="53">
        <v>-3.8864502999999999</v>
      </c>
      <c r="BW1301" s="53">
        <v>-2.7019413999999999</v>
      </c>
      <c r="BX1301" s="53">
        <v>-3.0631529999999998</v>
      </c>
      <c r="BY1301" s="53">
        <v>-1.8472885999999999</v>
      </c>
      <c r="BZ1301" s="53">
        <v>-2.3298328000000001</v>
      </c>
      <c r="CA1301" s="53">
        <v>-2.7007933999999998</v>
      </c>
      <c r="CB1301" s="53">
        <v>-2.8248852000000002</v>
      </c>
      <c r="CC1301" s="53">
        <v>-0.26207922</v>
      </c>
      <c r="CD1301" s="53">
        <v>-0.79487889</v>
      </c>
      <c r="CE1301" s="53">
        <v>-0.99568007999999997</v>
      </c>
      <c r="CF1301" s="53">
        <v>-1.9719803</v>
      </c>
      <c r="CG1301" s="53">
        <v>-1.5576326</v>
      </c>
      <c r="CH1301" s="53">
        <v>-2.2358340999999999</v>
      </c>
      <c r="CI1301" s="53">
        <v>-2.4519107</v>
      </c>
      <c r="CJ1301" s="53">
        <v>-1.7312738000000001</v>
      </c>
      <c r="CK1301" s="53">
        <v>-2.4409944000000001</v>
      </c>
      <c r="CL1301" s="53">
        <v>-2.4674787999999999</v>
      </c>
      <c r="CM1301" s="53">
        <v>-2.5080889000000002</v>
      </c>
      <c r="CN1301" s="53">
        <v>-1.7349498999999999</v>
      </c>
      <c r="CO1301" s="53">
        <v>-3.0361554000000002</v>
      </c>
      <c r="CP1301" s="53">
        <v>-2.6349216000000002</v>
      </c>
      <c r="CQ1301" s="53">
        <v>-2.4692147000000002</v>
      </c>
      <c r="CR1301" s="53">
        <v>-1.7796221999999999</v>
      </c>
      <c r="CS1301" s="53">
        <v>-2.1385570999999999</v>
      </c>
      <c r="CT1301" s="53">
        <v>-1.2932170999999999</v>
      </c>
      <c r="CU1301" s="53">
        <v>-0.13270325999999999</v>
      </c>
      <c r="CV1301" s="53">
        <v>-0.53425747000000001</v>
      </c>
      <c r="CW1301" s="53">
        <v>0.81863019000000004</v>
      </c>
      <c r="CX1301" s="53">
        <v>0.25308565999999999</v>
      </c>
      <c r="CY1301" s="53">
        <v>-0.13903994</v>
      </c>
      <c r="CZ1301" s="53">
        <v>-0.28000408999999998</v>
      </c>
      <c r="DA1301" s="53">
        <v>2.1654285999999998</v>
      </c>
      <c r="DB1301" s="53">
        <v>1.5573045999999999</v>
      </c>
      <c r="DC1301" s="53">
        <v>1.4216340000000001</v>
      </c>
      <c r="DD1301" s="53">
        <v>0.49677157999999999</v>
      </c>
      <c r="DE1301" s="53">
        <v>0.97362945999999995</v>
      </c>
      <c r="DF1301" s="53">
        <v>0.36209620999999997</v>
      </c>
      <c r="DG1301" s="53">
        <v>0.13144496999999999</v>
      </c>
      <c r="DH1301" s="53">
        <v>0.81583972999999999</v>
      </c>
      <c r="DI1301" s="53">
        <v>9.5033160000000005E-2</v>
      </c>
      <c r="DJ1301" s="53">
        <v>0.10390306000000001</v>
      </c>
      <c r="DK1301" s="53">
        <v>9.4436199999999998E-2</v>
      </c>
      <c r="DL1301" s="53">
        <v>0.86589662999999994</v>
      </c>
      <c r="DM1301" s="53">
        <v>-0.48915665000000003</v>
      </c>
      <c r="DN1301" s="53">
        <v>-0.10865262000000001</v>
      </c>
      <c r="DO1301" s="53">
        <v>0.11753068</v>
      </c>
      <c r="DP1301" s="53">
        <v>0.76372709000000005</v>
      </c>
      <c r="DQ1301" s="53">
        <v>0.46217045000000001</v>
      </c>
      <c r="DR1301" s="53">
        <v>1.3000164999999999</v>
      </c>
      <c r="DS1301" s="53">
        <v>2.4365348999999998</v>
      </c>
      <c r="DT1301" s="53">
        <v>1.9946377</v>
      </c>
      <c r="DU1301" s="53">
        <v>3.4845489999999999</v>
      </c>
      <c r="DV1301" s="53">
        <v>2.836004</v>
      </c>
      <c r="DW1301" s="53">
        <v>2.4227137999999999</v>
      </c>
      <c r="DX1301" s="53">
        <v>2.2648773000000002</v>
      </c>
      <c r="DY1301" s="53">
        <v>5.6703657999999999</v>
      </c>
      <c r="DZ1301" s="53">
        <v>4.9534846999999997</v>
      </c>
      <c r="EA1301" s="53">
        <v>4.9118532999999998</v>
      </c>
      <c r="EB1301" s="53">
        <v>4.0612570999999997</v>
      </c>
      <c r="EC1301" s="53">
        <v>4.6283710999999998</v>
      </c>
      <c r="ED1301" s="53">
        <v>4.1130953999999997</v>
      </c>
      <c r="EE1301" s="53">
        <v>3.8614001</v>
      </c>
      <c r="EF1301" s="53">
        <v>4.4934687999999996</v>
      </c>
      <c r="EG1301" s="53">
        <v>3.7566541</v>
      </c>
      <c r="EH1301" s="53">
        <v>3.8165699000000002</v>
      </c>
      <c r="EI1301" s="53">
        <v>3.8520688999999999</v>
      </c>
      <c r="EJ1301" s="53">
        <v>4.6211058999999999</v>
      </c>
      <c r="EK1301" s="53">
        <v>3.1883047000000002</v>
      </c>
      <c r="EL1301" s="53">
        <v>3.5388785</v>
      </c>
      <c r="EM1301" s="53">
        <v>3.8523801</v>
      </c>
      <c r="EN1301" s="53">
        <v>4.4359212000000001</v>
      </c>
      <c r="EO1301" s="53">
        <v>4.2172067000000002</v>
      </c>
      <c r="EP1301" s="53">
        <v>5.0442340999999997</v>
      </c>
      <c r="EQ1301" s="53">
        <v>6.1461050000000004</v>
      </c>
      <c r="ER1301" s="53">
        <v>5.6459624000000002</v>
      </c>
      <c r="ES1301" s="53">
        <v>7.3337110000000001</v>
      </c>
      <c r="ET1301" s="53">
        <v>6.5653259000000004</v>
      </c>
      <c r="EU1301" s="53">
        <v>6.1214804000000003</v>
      </c>
      <c r="EV1301" s="53">
        <v>5.9392804999999997</v>
      </c>
      <c r="EW1301" s="53">
        <v>62.274999999999999</v>
      </c>
      <c r="EX1301" s="53">
        <v>61.715389999999999</v>
      </c>
      <c r="EY1301" s="53">
        <v>61.176920000000003</v>
      </c>
      <c r="EZ1301" s="53">
        <v>60.684620000000002</v>
      </c>
      <c r="FA1301" s="53">
        <v>60.113460000000003</v>
      </c>
      <c r="FB1301" s="53">
        <v>59.828850000000003</v>
      </c>
      <c r="FC1301" s="53">
        <v>59.678840000000001</v>
      </c>
      <c r="FD1301" s="53">
        <v>61.146149999999999</v>
      </c>
      <c r="FE1301" s="53">
        <v>63.803840000000001</v>
      </c>
      <c r="FF1301" s="53">
        <v>67.275000000000006</v>
      </c>
      <c r="FG1301" s="53">
        <v>70.751919999999998</v>
      </c>
      <c r="FH1301" s="53">
        <v>73.896159999999995</v>
      </c>
      <c r="FI1301" s="53">
        <v>76.688460000000006</v>
      </c>
      <c r="FJ1301" s="53">
        <v>78.494230000000002</v>
      </c>
      <c r="FK1301" s="53">
        <v>79.511539999999997</v>
      </c>
      <c r="FL1301" s="53">
        <v>80.023079999999993</v>
      </c>
      <c r="FM1301" s="53">
        <v>79.196150000000003</v>
      </c>
      <c r="FN1301" s="53">
        <v>77.311539999999994</v>
      </c>
      <c r="FO1301" s="53">
        <v>74.686539999999994</v>
      </c>
      <c r="FP1301" s="53">
        <v>71.242310000000003</v>
      </c>
      <c r="FQ1301" s="53">
        <v>67.657690000000002</v>
      </c>
      <c r="FR1301" s="53">
        <v>65.344229999999996</v>
      </c>
      <c r="FS1301" s="53">
        <v>63.774999999999999</v>
      </c>
      <c r="FT1301" s="53">
        <v>62.774999999999999</v>
      </c>
      <c r="FU1301" s="53">
        <v>26</v>
      </c>
      <c r="FV1301" s="53">
        <v>45775.16</v>
      </c>
      <c r="FW1301" s="53">
        <v>4310.4949999999999</v>
      </c>
      <c r="FX1301" s="53">
        <v>1</v>
      </c>
    </row>
    <row r="1302" spans="1:180" x14ac:dyDescent="0.3">
      <c r="A1302" t="s">
        <v>174</v>
      </c>
      <c r="B1302" t="s">
        <v>222</v>
      </c>
      <c r="C1302" t="s">
        <v>0</v>
      </c>
      <c r="D1302" t="s">
        <v>227</v>
      </c>
      <c r="E1302" t="s">
        <v>190</v>
      </c>
      <c r="F1302" t="s">
        <v>229</v>
      </c>
      <c r="G1302" t="s">
        <v>244</v>
      </c>
      <c r="H1302" s="53">
        <v>41</v>
      </c>
      <c r="I1302" s="53">
        <v>69.675156000000001</v>
      </c>
      <c r="J1302" s="53">
        <v>69.260561999999993</v>
      </c>
      <c r="K1302" s="53">
        <v>68.845560000000006</v>
      </c>
      <c r="L1302" s="53">
        <v>68.556263999999999</v>
      </c>
      <c r="M1302" s="53">
        <v>69.737719999999996</v>
      </c>
      <c r="N1302" s="53">
        <v>70.701629999999994</v>
      </c>
      <c r="O1302" s="53">
        <v>72.784389000000004</v>
      </c>
      <c r="P1302" s="53">
        <v>71.912934000000007</v>
      </c>
      <c r="Q1302" s="53">
        <v>73.703936999999996</v>
      </c>
      <c r="R1302" s="53">
        <v>72.854048000000006</v>
      </c>
      <c r="S1302" s="53">
        <v>74.369817999999995</v>
      </c>
      <c r="T1302" s="53">
        <v>75.890835999999993</v>
      </c>
      <c r="U1302" s="53">
        <v>75.700841999999994</v>
      </c>
      <c r="V1302" s="53">
        <v>77.038713000000001</v>
      </c>
      <c r="W1302" s="53">
        <v>76.104938000000004</v>
      </c>
      <c r="X1302" s="53">
        <v>76.714935999999994</v>
      </c>
      <c r="Y1302" s="53">
        <v>76.407230999999996</v>
      </c>
      <c r="Z1302" s="53">
        <v>76.218097999999998</v>
      </c>
      <c r="AA1302" s="53">
        <v>74.854315</v>
      </c>
      <c r="AB1302" s="53">
        <v>73.446785000000006</v>
      </c>
      <c r="AC1302" s="53">
        <v>73.220506</v>
      </c>
      <c r="AD1302" s="53">
        <v>71.378540000000001</v>
      </c>
      <c r="AE1302" s="53">
        <v>70.716881999999998</v>
      </c>
      <c r="AF1302" s="53">
        <v>70.248170000000002</v>
      </c>
      <c r="AG1302" s="53">
        <v>-5.2811567000000004</v>
      </c>
      <c r="AH1302" s="53">
        <v>-5.4670261</v>
      </c>
      <c r="AI1302" s="53">
        <v>-5.6555153999999996</v>
      </c>
      <c r="AJ1302" s="53">
        <v>-5.8046569999999997</v>
      </c>
      <c r="AK1302" s="53">
        <v>-4.6887148999999999</v>
      </c>
      <c r="AL1302" s="53">
        <v>-4.4790368000000003</v>
      </c>
      <c r="AM1302" s="53">
        <v>-4.0875503000000002</v>
      </c>
      <c r="AN1302" s="53">
        <v>-4.9951037999999999</v>
      </c>
      <c r="AO1302" s="53">
        <v>-4.3062382000000001</v>
      </c>
      <c r="AP1302" s="53">
        <v>-5.9931872999999998</v>
      </c>
      <c r="AQ1302" s="53">
        <v>-6.2250218000000004</v>
      </c>
      <c r="AR1302" s="53">
        <v>-5.6686189999999996</v>
      </c>
      <c r="AS1302" s="53">
        <v>-6.3440652999999996</v>
      </c>
      <c r="AT1302" s="53">
        <v>-5.1289360000000004</v>
      </c>
      <c r="AU1302" s="53">
        <v>-5.7244486999999999</v>
      </c>
      <c r="AV1302" s="53">
        <v>-5.1004451</v>
      </c>
      <c r="AW1302" s="53">
        <v>-5.0887231999999996</v>
      </c>
      <c r="AX1302" s="53">
        <v>-4.6627454999999998</v>
      </c>
      <c r="AY1302" s="53">
        <v>-3.9309226000000002</v>
      </c>
      <c r="AZ1302" s="53">
        <v>-3.5473949999999999</v>
      </c>
      <c r="BA1302" s="53">
        <v>-3.5171226999999998</v>
      </c>
      <c r="BB1302" s="53">
        <v>-4.6673621000000001</v>
      </c>
      <c r="BC1302" s="53">
        <v>-4.4949611999999997</v>
      </c>
      <c r="BD1302" s="53">
        <v>-4.7348357999999999</v>
      </c>
      <c r="BE1302" s="53">
        <v>-2.4058727000000002</v>
      </c>
      <c r="BF1302" s="53">
        <v>-2.6281569999999999</v>
      </c>
      <c r="BG1302" s="53">
        <v>-2.7919421999999998</v>
      </c>
      <c r="BH1302" s="53">
        <v>-2.9213705000000001</v>
      </c>
      <c r="BI1302" s="53">
        <v>-1.7419203000000001</v>
      </c>
      <c r="BJ1302" s="53">
        <v>-1.5395414000000001</v>
      </c>
      <c r="BK1302" s="53">
        <v>-0.98427429</v>
      </c>
      <c r="BL1302" s="53">
        <v>-1.9284718999999999</v>
      </c>
      <c r="BM1302" s="53">
        <v>-0.94524761999999996</v>
      </c>
      <c r="BN1302" s="53">
        <v>-3.1103263999999999</v>
      </c>
      <c r="BO1302" s="53">
        <v>-3.2299456000000002</v>
      </c>
      <c r="BP1302" s="53">
        <v>-2.5440648000000001</v>
      </c>
      <c r="BQ1302" s="53">
        <v>-3.2480921999999999</v>
      </c>
      <c r="BR1302" s="53">
        <v>-1.9640677</v>
      </c>
      <c r="BS1302" s="53">
        <v>-2.6396009</v>
      </c>
      <c r="BT1302" s="53">
        <v>-1.8085161000000001</v>
      </c>
      <c r="BU1302" s="53">
        <v>-1.8928761000000001</v>
      </c>
      <c r="BV1302" s="53">
        <v>-1.5096061000000001</v>
      </c>
      <c r="BW1302" s="53">
        <v>-0.93850230000000001</v>
      </c>
      <c r="BX1302" s="53">
        <v>-0.42201505</v>
      </c>
      <c r="BY1302" s="53">
        <v>-0.23043599000000001</v>
      </c>
      <c r="BZ1302" s="53">
        <v>-1.7756042000000001</v>
      </c>
      <c r="CA1302" s="53">
        <v>-1.5203918999999999</v>
      </c>
      <c r="CB1302" s="53">
        <v>-1.8035121000000001</v>
      </c>
      <c r="CC1302" s="53">
        <v>-0.41445998000000001</v>
      </c>
      <c r="CD1302" s="53">
        <v>-0.66196385999999996</v>
      </c>
      <c r="CE1302" s="53">
        <v>-0.80864095000000002</v>
      </c>
      <c r="CF1302" s="53">
        <v>-0.92441388000000002</v>
      </c>
      <c r="CG1302" s="53">
        <v>0.29902218000000003</v>
      </c>
      <c r="CH1302" s="53">
        <v>0.49634394999999998</v>
      </c>
      <c r="CI1302" s="53">
        <v>1.1650453000000001</v>
      </c>
      <c r="CJ1302" s="53">
        <v>0.19546869</v>
      </c>
      <c r="CK1302" s="53">
        <v>1.3825643000000001</v>
      </c>
      <c r="CL1302" s="53">
        <v>-1.1136653999999999</v>
      </c>
      <c r="CM1302" s="53">
        <v>-1.1555652999999999</v>
      </c>
      <c r="CN1302" s="53">
        <v>-0.38000816999999998</v>
      </c>
      <c r="CO1302" s="53">
        <v>-1.1038315000000001</v>
      </c>
      <c r="CP1302" s="53">
        <v>0.22791154</v>
      </c>
      <c r="CQ1302" s="53">
        <v>-0.50304335</v>
      </c>
      <c r="CR1302" s="53">
        <v>0.47146350999999997</v>
      </c>
      <c r="CS1302" s="53">
        <v>0.32055677999999999</v>
      </c>
      <c r="CT1302" s="53">
        <v>0.67424910000000005</v>
      </c>
      <c r="CU1302" s="53">
        <v>1.1340387000000001</v>
      </c>
      <c r="CV1302" s="53">
        <v>1.7426140000000001</v>
      </c>
      <c r="CW1302" s="53">
        <v>2.0459130999999999</v>
      </c>
      <c r="CX1302" s="53">
        <v>0.22721942000000001</v>
      </c>
      <c r="CY1302" s="53">
        <v>0.53978632000000004</v>
      </c>
      <c r="CZ1302" s="53">
        <v>0.22671416999999999</v>
      </c>
      <c r="DA1302" s="53">
        <v>1.5769522</v>
      </c>
      <c r="DB1302" s="53">
        <v>1.3042289</v>
      </c>
      <c r="DC1302" s="53">
        <v>1.1746607</v>
      </c>
      <c r="DD1302" s="53">
        <v>1.0725423999999999</v>
      </c>
      <c r="DE1302" s="53">
        <v>2.3399643000000001</v>
      </c>
      <c r="DF1302" s="53">
        <v>2.5322288999999998</v>
      </c>
      <c r="DG1302" s="53">
        <v>3.314365</v>
      </c>
      <c r="DH1302" s="53">
        <v>2.3194094000000001</v>
      </c>
      <c r="DI1302" s="53">
        <v>3.7103758</v>
      </c>
      <c r="DJ1302" s="53">
        <v>0.88299527</v>
      </c>
      <c r="DK1302" s="53">
        <v>0.91881451000000003</v>
      </c>
      <c r="DL1302" s="53">
        <v>1.7840486</v>
      </c>
      <c r="DM1302" s="53">
        <v>1.0404291000000001</v>
      </c>
      <c r="DN1302" s="53">
        <v>2.4198909</v>
      </c>
      <c r="DO1302" s="53">
        <v>1.6335142</v>
      </c>
      <c r="DP1302" s="53">
        <v>2.7514436</v>
      </c>
      <c r="DQ1302" s="53">
        <v>2.5339893999999998</v>
      </c>
      <c r="DR1302" s="53">
        <v>2.8581039000000001</v>
      </c>
      <c r="DS1302" s="53">
        <v>3.2065796999999998</v>
      </c>
      <c r="DT1302" s="53">
        <v>3.9072426</v>
      </c>
      <c r="DU1302" s="53">
        <v>4.3222610000000001</v>
      </c>
      <c r="DV1302" s="53">
        <v>2.2300428999999999</v>
      </c>
      <c r="DW1302" s="53">
        <v>2.5999645999999998</v>
      </c>
      <c r="DX1302" s="53">
        <v>2.2569404999999998</v>
      </c>
      <c r="DY1302" s="53">
        <v>4.4522351999999996</v>
      </c>
      <c r="DZ1302" s="53">
        <v>4.1430992</v>
      </c>
      <c r="EA1302" s="53">
        <v>4.0382334999999996</v>
      </c>
      <c r="EB1302" s="53">
        <v>3.9558304999999998</v>
      </c>
      <c r="EC1302" s="53">
        <v>5.2867613999999996</v>
      </c>
      <c r="ED1302" s="53">
        <v>5.4717247000000002</v>
      </c>
      <c r="EE1302" s="53">
        <v>6.4176397999999999</v>
      </c>
      <c r="EF1302" s="53">
        <v>5.3860428999999996</v>
      </c>
      <c r="EG1302" s="53">
        <v>7.0713683999999999</v>
      </c>
      <c r="EH1302" s="53">
        <v>3.7658556999999999</v>
      </c>
      <c r="EI1302" s="53">
        <v>3.9138899</v>
      </c>
      <c r="EJ1302" s="53">
        <v>4.9086020000000001</v>
      </c>
      <c r="EK1302" s="53">
        <v>4.1363998000000004</v>
      </c>
      <c r="EL1302" s="53">
        <v>5.5847616999999996</v>
      </c>
      <c r="EM1302" s="53">
        <v>4.7183619999999999</v>
      </c>
      <c r="EN1302" s="53">
        <v>6.0433712999999996</v>
      </c>
      <c r="EO1302" s="53">
        <v>5.7298361</v>
      </c>
      <c r="EP1302" s="53">
        <v>6.0112436999999996</v>
      </c>
      <c r="EQ1302" s="53">
        <v>6.1989991</v>
      </c>
      <c r="ER1302" s="53">
        <v>7.0326234000000003</v>
      </c>
      <c r="ES1302" s="53">
        <v>7.6089481000000001</v>
      </c>
      <c r="ET1302" s="53">
        <v>5.1218019999999997</v>
      </c>
      <c r="EU1302" s="53">
        <v>5.5745363000000001</v>
      </c>
      <c r="EV1302" s="53">
        <v>5.1882630000000001</v>
      </c>
      <c r="EW1302" s="53">
        <v>62.3782</v>
      </c>
      <c r="EX1302" s="53">
        <v>61.60257</v>
      </c>
      <c r="EY1302" s="53">
        <v>60.782969999999999</v>
      </c>
      <c r="EZ1302" s="53">
        <v>60.034799999999997</v>
      </c>
      <c r="FA1302" s="53">
        <v>59.550370000000001</v>
      </c>
      <c r="FB1302" s="53">
        <v>59.169409999999999</v>
      </c>
      <c r="FC1302" s="53">
        <v>58.960619999999999</v>
      </c>
      <c r="FD1302" s="53">
        <v>59.781140000000001</v>
      </c>
      <c r="FE1302" s="53">
        <v>62.92033</v>
      </c>
      <c r="FF1302" s="53">
        <v>66.471609999999998</v>
      </c>
      <c r="FG1302" s="53">
        <v>70.067760000000007</v>
      </c>
      <c r="FH1302" s="53">
        <v>73.335170000000005</v>
      </c>
      <c r="FI1302" s="53">
        <v>76.166659999999993</v>
      </c>
      <c r="FJ1302" s="53">
        <v>78.260990000000007</v>
      </c>
      <c r="FK1302" s="53">
        <v>79.503659999999996</v>
      </c>
      <c r="FL1302" s="53">
        <v>79.797619999999995</v>
      </c>
      <c r="FM1302" s="53">
        <v>78.885530000000003</v>
      </c>
      <c r="FN1302" s="53">
        <v>76.364469999999997</v>
      </c>
      <c r="FO1302" s="53">
        <v>72.744510000000005</v>
      </c>
      <c r="FP1302" s="53">
        <v>68.991759999999999</v>
      </c>
      <c r="FQ1302" s="53">
        <v>66.5989</v>
      </c>
      <c r="FR1302" s="53">
        <v>65.027469999999994</v>
      </c>
      <c r="FS1302" s="53">
        <v>63.814100000000003</v>
      </c>
      <c r="FT1302" s="53">
        <v>62.8489</v>
      </c>
      <c r="FU1302" s="53">
        <v>26</v>
      </c>
      <c r="FV1302" s="53">
        <v>45728.45</v>
      </c>
      <c r="FW1302" s="53">
        <v>4322.7730000000001</v>
      </c>
      <c r="FX1302" s="53">
        <v>1</v>
      </c>
    </row>
    <row r="1303" spans="1:180" x14ac:dyDescent="0.3">
      <c r="A1303" t="s">
        <v>174</v>
      </c>
      <c r="B1303" t="s">
        <v>222</v>
      </c>
      <c r="C1303" t="s">
        <v>0</v>
      </c>
      <c r="D1303" t="s">
        <v>248</v>
      </c>
      <c r="E1303" t="s">
        <v>190</v>
      </c>
      <c r="F1303" t="s">
        <v>229</v>
      </c>
      <c r="G1303" t="s">
        <v>244</v>
      </c>
      <c r="H1303" s="53">
        <v>41</v>
      </c>
      <c r="I1303" s="53">
        <v>67.793785</v>
      </c>
      <c r="J1303" s="53">
        <v>67.730360000000005</v>
      </c>
      <c r="K1303" s="53">
        <v>67.152423999999996</v>
      </c>
      <c r="L1303" s="53">
        <v>66.661940999999999</v>
      </c>
      <c r="M1303" s="53">
        <v>66.882767000000001</v>
      </c>
      <c r="N1303" s="53">
        <v>66.616963999999996</v>
      </c>
      <c r="O1303" s="53">
        <v>67.032129999999995</v>
      </c>
      <c r="P1303" s="53">
        <v>67.566892999999993</v>
      </c>
      <c r="Q1303" s="53">
        <v>70.525084000000007</v>
      </c>
      <c r="R1303" s="53">
        <v>69.345636999999996</v>
      </c>
      <c r="S1303" s="53">
        <v>69.741450999999998</v>
      </c>
      <c r="T1303" s="53">
        <v>71.274072000000004</v>
      </c>
      <c r="U1303" s="53">
        <v>71.059970000000007</v>
      </c>
      <c r="V1303" s="53">
        <v>71.723226999999994</v>
      </c>
      <c r="W1303" s="53">
        <v>71.843767</v>
      </c>
      <c r="X1303" s="53">
        <v>72.728711000000004</v>
      </c>
      <c r="Y1303" s="53">
        <v>71.953441999999995</v>
      </c>
      <c r="Z1303" s="53">
        <v>72.118713</v>
      </c>
      <c r="AA1303" s="53">
        <v>70.941356999999996</v>
      </c>
      <c r="AB1303" s="53">
        <v>70.749353999999997</v>
      </c>
      <c r="AC1303" s="53">
        <v>71.158287999999999</v>
      </c>
      <c r="AD1303" s="53">
        <v>69.325300999999996</v>
      </c>
      <c r="AE1303" s="53">
        <v>69.170361999999997</v>
      </c>
      <c r="AF1303" s="53">
        <v>68.665447</v>
      </c>
      <c r="AG1303" s="53">
        <v>-6.5778392999999999</v>
      </c>
      <c r="AH1303" s="53">
        <v>-6.4660444000000004</v>
      </c>
      <c r="AI1303" s="53">
        <v>-6.7114827000000004</v>
      </c>
      <c r="AJ1303" s="53">
        <v>-7.0465019</v>
      </c>
      <c r="AK1303" s="53">
        <v>-6.9243300999999997</v>
      </c>
      <c r="AL1303" s="53">
        <v>-7.2357947999999999</v>
      </c>
      <c r="AM1303" s="53">
        <v>-7.1128850000000003</v>
      </c>
      <c r="AN1303" s="53">
        <v>-6.5882120999999998</v>
      </c>
      <c r="AO1303" s="53">
        <v>-4.2423273999999997</v>
      </c>
      <c r="AP1303" s="53">
        <v>-5.6353434</v>
      </c>
      <c r="AQ1303" s="53">
        <v>-6.0284719000000004</v>
      </c>
      <c r="AR1303" s="53">
        <v>-5.4250338999999999</v>
      </c>
      <c r="AS1303" s="53">
        <v>-6.0703534000000001</v>
      </c>
      <c r="AT1303" s="53">
        <v>-5.9099696000000002</v>
      </c>
      <c r="AU1303" s="53">
        <v>-5.8901871000000003</v>
      </c>
      <c r="AV1303" s="53">
        <v>-4.8480286000000001</v>
      </c>
      <c r="AW1303" s="53">
        <v>-5.4572189</v>
      </c>
      <c r="AX1303" s="53">
        <v>-5.7224396999999998</v>
      </c>
      <c r="AY1303" s="53">
        <v>-6.2507697999999996</v>
      </c>
      <c r="AZ1303" s="53">
        <v>-5.3306601000000002</v>
      </c>
      <c r="BA1303" s="53">
        <v>-4.8585286999999999</v>
      </c>
      <c r="BB1303" s="53">
        <v>-6.3539504000000004</v>
      </c>
      <c r="BC1303" s="53">
        <v>-6.0621944000000001</v>
      </c>
      <c r="BD1303" s="53">
        <v>-6.4079392000000004</v>
      </c>
      <c r="BE1303" s="53">
        <v>-3.3568128000000002</v>
      </c>
      <c r="BF1303" s="53">
        <v>-3.2488326000000001</v>
      </c>
      <c r="BG1303" s="53">
        <v>-3.6071718000000002</v>
      </c>
      <c r="BH1303" s="53">
        <v>-3.9419803</v>
      </c>
      <c r="BI1303" s="53">
        <v>-3.6773937000000001</v>
      </c>
      <c r="BJ1303" s="53">
        <v>-3.9521674999999998</v>
      </c>
      <c r="BK1303" s="53">
        <v>-3.7147681000000001</v>
      </c>
      <c r="BL1303" s="53">
        <v>-3.2025522</v>
      </c>
      <c r="BM1303" s="53">
        <v>-0.70225948000000005</v>
      </c>
      <c r="BN1303" s="53">
        <v>-2.4155872</v>
      </c>
      <c r="BO1303" s="53">
        <v>-2.8287417000000001</v>
      </c>
      <c r="BP1303" s="53">
        <v>-2.0306882000000002</v>
      </c>
      <c r="BQ1303" s="53">
        <v>-2.6405471999999999</v>
      </c>
      <c r="BR1303" s="53">
        <v>-2.3383976999999998</v>
      </c>
      <c r="BS1303" s="53">
        <v>-2.3032431</v>
      </c>
      <c r="BT1303" s="53">
        <v>-1.3528154999999999</v>
      </c>
      <c r="BU1303" s="53">
        <v>-2.087326</v>
      </c>
      <c r="BV1303" s="53">
        <v>-2.3426095999999998</v>
      </c>
      <c r="BW1303" s="53">
        <v>-2.9020149000000002</v>
      </c>
      <c r="BX1303" s="53">
        <v>-1.9343021</v>
      </c>
      <c r="BY1303" s="53">
        <v>-1.232057</v>
      </c>
      <c r="BZ1303" s="53">
        <v>-3.1736632</v>
      </c>
      <c r="CA1303" s="53">
        <v>-2.8385104000000001</v>
      </c>
      <c r="CB1303" s="53">
        <v>-3.0667073</v>
      </c>
      <c r="CC1303" s="53">
        <v>-1.1259395999999999</v>
      </c>
      <c r="CD1303" s="53">
        <v>-1.0206006999999999</v>
      </c>
      <c r="CE1303" s="53">
        <v>-1.4571362999999999</v>
      </c>
      <c r="CF1303" s="53">
        <v>-1.7917976</v>
      </c>
      <c r="CG1303" s="53">
        <v>-1.4285745000000001</v>
      </c>
      <c r="CH1303" s="53">
        <v>-1.6779369</v>
      </c>
      <c r="CI1303" s="53">
        <v>-1.3612413999999999</v>
      </c>
      <c r="CJ1303" s="53">
        <v>-0.85765440000000004</v>
      </c>
      <c r="CK1303" s="53">
        <v>1.7495803000000001</v>
      </c>
      <c r="CL1303" s="53">
        <v>-0.18559350999999999</v>
      </c>
      <c r="CM1303" s="53">
        <v>-0.61261831</v>
      </c>
      <c r="CN1303" s="53">
        <v>0.32022558000000001</v>
      </c>
      <c r="CO1303" s="53">
        <v>-0.26507438999999999</v>
      </c>
      <c r="CP1303" s="53">
        <v>0.13526298</v>
      </c>
      <c r="CQ1303" s="53">
        <v>0.18106514000000001</v>
      </c>
      <c r="CR1303" s="53">
        <v>1.0679586000000001</v>
      </c>
      <c r="CS1303" s="53">
        <v>0.24665082999999999</v>
      </c>
      <c r="CT1303" s="53">
        <v>-1.7490800000000001E-3</v>
      </c>
      <c r="CU1303" s="53">
        <v>-0.58267641999999997</v>
      </c>
      <c r="CV1303" s="53">
        <v>0.41800566</v>
      </c>
      <c r="CW1303" s="53">
        <v>1.2796263999999999</v>
      </c>
      <c r="CX1303" s="53">
        <v>-0.97100668999999995</v>
      </c>
      <c r="CY1303" s="53">
        <v>-0.60579590999999999</v>
      </c>
      <c r="CZ1303" s="53">
        <v>-0.75258000999999997</v>
      </c>
      <c r="DA1303" s="53">
        <v>1.1049340000000001</v>
      </c>
      <c r="DB1303" s="53">
        <v>1.2076312</v>
      </c>
      <c r="DC1303" s="53">
        <v>0.69289959000000001</v>
      </c>
      <c r="DD1303" s="53">
        <v>0.35838539000000003</v>
      </c>
      <c r="DE1303" s="53">
        <v>0.82024476999999996</v>
      </c>
      <c r="DF1303" s="53">
        <v>0.59629334000000001</v>
      </c>
      <c r="DG1303" s="53">
        <v>0.99228528000000005</v>
      </c>
      <c r="DH1303" s="53">
        <v>1.4872434000000001</v>
      </c>
      <c r="DI1303" s="53">
        <v>4.2014217</v>
      </c>
      <c r="DJ1303" s="53">
        <v>2.0443997999999999</v>
      </c>
      <c r="DK1303" s="53">
        <v>1.6035047</v>
      </c>
      <c r="DL1303" s="53">
        <v>2.6711393000000001</v>
      </c>
      <c r="DM1303" s="53">
        <v>2.1103982999999999</v>
      </c>
      <c r="DN1303" s="53">
        <v>2.6089235</v>
      </c>
      <c r="DO1303" s="53">
        <v>2.6653731000000001</v>
      </c>
      <c r="DP1303" s="53">
        <v>3.4887321999999998</v>
      </c>
      <c r="DQ1303" s="53">
        <v>2.5806273000000002</v>
      </c>
      <c r="DR1303" s="53">
        <v>2.3391115</v>
      </c>
      <c r="DS1303" s="53">
        <v>1.7366619999999999</v>
      </c>
      <c r="DT1303" s="53">
        <v>2.7703129999999998</v>
      </c>
      <c r="DU1303" s="53">
        <v>3.7913093999999998</v>
      </c>
      <c r="DV1303" s="53">
        <v>1.2316494</v>
      </c>
      <c r="DW1303" s="53">
        <v>1.6269180999999999</v>
      </c>
      <c r="DX1303" s="53">
        <v>1.5615473</v>
      </c>
      <c r="DY1303" s="53">
        <v>4.3259591999999998</v>
      </c>
      <c r="DZ1303" s="53">
        <v>4.4248430000000001</v>
      </c>
      <c r="EA1303" s="53">
        <v>3.7972101</v>
      </c>
      <c r="EB1303" s="53">
        <v>3.4629080000000001</v>
      </c>
      <c r="EC1303" s="53">
        <v>4.0671824000000001</v>
      </c>
      <c r="ED1303" s="53">
        <v>3.8799201999999999</v>
      </c>
      <c r="EE1303" s="53">
        <v>4.3904030000000001</v>
      </c>
      <c r="EF1303" s="53">
        <v>4.8729032999999999</v>
      </c>
      <c r="EG1303" s="53">
        <v>7.7414887999999999</v>
      </c>
      <c r="EH1303" s="53">
        <v>5.2641581000000004</v>
      </c>
      <c r="EI1303" s="53">
        <v>4.8032361000000003</v>
      </c>
      <c r="EJ1303" s="53">
        <v>6.0654867000000001</v>
      </c>
      <c r="EK1303" s="53">
        <v>5.5402028999999997</v>
      </c>
      <c r="EL1303" s="53">
        <v>6.1804958000000001</v>
      </c>
      <c r="EM1303" s="53">
        <v>6.2523195999999999</v>
      </c>
      <c r="EN1303" s="53">
        <v>6.9839441000000004</v>
      </c>
      <c r="EO1303" s="53">
        <v>5.9505185999999997</v>
      </c>
      <c r="EP1303" s="53">
        <v>5.7189424000000004</v>
      </c>
      <c r="EQ1303" s="53">
        <v>5.0854185999999997</v>
      </c>
      <c r="ER1303" s="53">
        <v>6.1666705999999998</v>
      </c>
      <c r="ES1303" s="53">
        <v>7.4177815000000002</v>
      </c>
      <c r="ET1303" s="53">
        <v>4.4119362000000004</v>
      </c>
      <c r="EU1303" s="53">
        <v>4.8506033999999998</v>
      </c>
      <c r="EV1303" s="53">
        <v>4.9027799999999999</v>
      </c>
      <c r="EW1303" s="53">
        <v>61.557690000000001</v>
      </c>
      <c r="EX1303" s="53">
        <v>60.923079999999999</v>
      </c>
      <c r="EY1303" s="53">
        <v>60.232909999999997</v>
      </c>
      <c r="EZ1303" s="53">
        <v>59.677349999999997</v>
      </c>
      <c r="FA1303" s="53">
        <v>59.286320000000003</v>
      </c>
      <c r="FB1303" s="53">
        <v>58.790599999999998</v>
      </c>
      <c r="FC1303" s="53">
        <v>58.341880000000003</v>
      </c>
      <c r="FD1303" s="53">
        <v>59.279910000000001</v>
      </c>
      <c r="FE1303" s="53">
        <v>62.042740000000002</v>
      </c>
      <c r="FF1303" s="53">
        <v>65.314099999999996</v>
      </c>
      <c r="FG1303" s="53">
        <v>68.608969999999999</v>
      </c>
      <c r="FH1303" s="53">
        <v>71.955129999999997</v>
      </c>
      <c r="FI1303" s="53">
        <v>74.858969999999999</v>
      </c>
      <c r="FJ1303" s="53">
        <v>77.534189999999995</v>
      </c>
      <c r="FK1303" s="53">
        <v>78.965810000000005</v>
      </c>
      <c r="FL1303" s="53">
        <v>79.282049999999998</v>
      </c>
      <c r="FM1303" s="53">
        <v>78.514949999999999</v>
      </c>
      <c r="FN1303" s="53">
        <v>76.239320000000006</v>
      </c>
      <c r="FO1303" s="53">
        <v>72.809830000000005</v>
      </c>
      <c r="FP1303" s="53">
        <v>69.136750000000006</v>
      </c>
      <c r="FQ1303" s="53">
        <v>66.863249999999994</v>
      </c>
      <c r="FR1303" s="53">
        <v>65.517099999999999</v>
      </c>
      <c r="FS1303" s="53">
        <v>64.455129999999997</v>
      </c>
      <c r="FT1303" s="53">
        <v>63.570509999999999</v>
      </c>
      <c r="FU1303" s="53">
        <v>26</v>
      </c>
      <c r="FV1303" s="53">
        <v>45728.45</v>
      </c>
      <c r="FW1303" s="53">
        <v>4322.7730000000001</v>
      </c>
      <c r="FX1303" s="53">
        <v>1</v>
      </c>
    </row>
    <row r="1304" spans="1:180" x14ac:dyDescent="0.3">
      <c r="A1304" t="s">
        <v>174</v>
      </c>
      <c r="B1304" t="s">
        <v>222</v>
      </c>
      <c r="C1304" t="s">
        <v>0</v>
      </c>
      <c r="D1304" t="s">
        <v>227</v>
      </c>
      <c r="E1304" t="s">
        <v>189</v>
      </c>
      <c r="F1304" t="s">
        <v>229</v>
      </c>
      <c r="G1304" t="s">
        <v>244</v>
      </c>
      <c r="H1304" s="53">
        <v>41</v>
      </c>
      <c r="I1304" s="53">
        <v>69.576059000000001</v>
      </c>
      <c r="J1304" s="53">
        <v>69.370728999999997</v>
      </c>
      <c r="K1304" s="53">
        <v>69.007960999999995</v>
      </c>
      <c r="L1304" s="53">
        <v>68.668030000000002</v>
      </c>
      <c r="M1304" s="53">
        <v>69.266998999999998</v>
      </c>
      <c r="N1304" s="53">
        <v>70.178674999999998</v>
      </c>
      <c r="O1304" s="53">
        <v>71.939173999999994</v>
      </c>
      <c r="P1304" s="53">
        <v>72.256390999999994</v>
      </c>
      <c r="Q1304" s="53">
        <v>72.078778999999997</v>
      </c>
      <c r="R1304" s="53">
        <v>72.249626000000006</v>
      </c>
      <c r="S1304" s="53">
        <v>73.780730000000005</v>
      </c>
      <c r="T1304" s="53">
        <v>74.158299</v>
      </c>
      <c r="U1304" s="53">
        <v>73.967977000000005</v>
      </c>
      <c r="V1304" s="53">
        <v>74.698432999999994</v>
      </c>
      <c r="W1304" s="53">
        <v>75.272597000000005</v>
      </c>
      <c r="X1304" s="53">
        <v>75.068293999999995</v>
      </c>
      <c r="Y1304" s="53">
        <v>74.986785999999995</v>
      </c>
      <c r="Z1304" s="53">
        <v>74.873420999999993</v>
      </c>
      <c r="AA1304" s="53">
        <v>74.877193000000005</v>
      </c>
      <c r="AB1304" s="53">
        <v>72.786275000000003</v>
      </c>
      <c r="AC1304" s="53">
        <v>71.910515000000004</v>
      </c>
      <c r="AD1304" s="53">
        <v>71.444714000000005</v>
      </c>
      <c r="AE1304" s="53">
        <v>70.208399999999997</v>
      </c>
      <c r="AF1304" s="53">
        <v>69.997536999999994</v>
      </c>
      <c r="AG1304" s="53">
        <v>-6.7686447999999997</v>
      </c>
      <c r="AH1304" s="53">
        <v>-6.8133758999999996</v>
      </c>
      <c r="AI1304" s="53">
        <v>-6.9442807000000002</v>
      </c>
      <c r="AJ1304" s="53">
        <v>-7.1708220999999996</v>
      </c>
      <c r="AK1304" s="53">
        <v>-6.5891346000000004</v>
      </c>
      <c r="AL1304" s="53">
        <v>-6.4496690000000001</v>
      </c>
      <c r="AM1304" s="53">
        <v>-6.0113257000000004</v>
      </c>
      <c r="AN1304" s="53">
        <v>-6.3081984999999996</v>
      </c>
      <c r="AO1304" s="53">
        <v>-6.9311442999999997</v>
      </c>
      <c r="AP1304" s="53">
        <v>-7.8934676000000001</v>
      </c>
      <c r="AQ1304" s="53">
        <v>-8.0678611</v>
      </c>
      <c r="AR1304" s="53">
        <v>-8.5306567999999992</v>
      </c>
      <c r="AS1304" s="53">
        <v>-9.4416194000000004</v>
      </c>
      <c r="AT1304" s="53">
        <v>-8.9092836000000002</v>
      </c>
      <c r="AU1304" s="53">
        <v>-8.1684341000000007</v>
      </c>
      <c r="AV1304" s="53">
        <v>-8.1651787000000002</v>
      </c>
      <c r="AW1304" s="53">
        <v>-8.1204026000000002</v>
      </c>
      <c r="AX1304" s="53">
        <v>-7.665114</v>
      </c>
      <c r="AY1304" s="53">
        <v>-6.0745969000000004</v>
      </c>
      <c r="AZ1304" s="53">
        <v>-6.2545868999999996</v>
      </c>
      <c r="BA1304" s="53">
        <v>-6.0537524999999999</v>
      </c>
      <c r="BB1304" s="53">
        <v>-6.3610188000000001</v>
      </c>
      <c r="BC1304" s="53">
        <v>-6.6026277000000002</v>
      </c>
      <c r="BD1304" s="53">
        <v>-6.6297081999999996</v>
      </c>
      <c r="BE1304" s="53">
        <v>-3.4268379000000002</v>
      </c>
      <c r="BF1304" s="53">
        <v>-3.4664557</v>
      </c>
      <c r="BG1304" s="53">
        <v>-3.5769641999999999</v>
      </c>
      <c r="BH1304" s="53">
        <v>-3.7842102</v>
      </c>
      <c r="BI1304" s="53">
        <v>-3.1944756000000001</v>
      </c>
      <c r="BJ1304" s="53">
        <v>-3.0682436000000002</v>
      </c>
      <c r="BK1304" s="53">
        <v>-2.6208290999999999</v>
      </c>
      <c r="BL1304" s="53">
        <v>-2.7114517999999999</v>
      </c>
      <c r="BM1304" s="53">
        <v>-3.4482837000000002</v>
      </c>
      <c r="BN1304" s="53">
        <v>-4.4548959999999997</v>
      </c>
      <c r="BO1304" s="53">
        <v>-4.4536004</v>
      </c>
      <c r="BP1304" s="53">
        <v>-4.8751911000000003</v>
      </c>
      <c r="BQ1304" s="53">
        <v>-5.7607583</v>
      </c>
      <c r="BR1304" s="53">
        <v>-5.2494965000000002</v>
      </c>
      <c r="BS1304" s="53">
        <v>-4.4558226000000003</v>
      </c>
      <c r="BT1304" s="53">
        <v>-4.3683819000000002</v>
      </c>
      <c r="BU1304" s="53">
        <v>-4.2788953000000003</v>
      </c>
      <c r="BV1304" s="53">
        <v>-3.8742473999999998</v>
      </c>
      <c r="BW1304" s="53">
        <v>-2.3113258000000001</v>
      </c>
      <c r="BX1304" s="53">
        <v>-2.5123213</v>
      </c>
      <c r="BY1304" s="53">
        <v>-2.4677068000000002</v>
      </c>
      <c r="BZ1304" s="53">
        <v>-2.8895914</v>
      </c>
      <c r="CA1304" s="53">
        <v>-3.1365783</v>
      </c>
      <c r="CB1304" s="53">
        <v>-3.1961160999999998</v>
      </c>
      <c r="CC1304" s="53">
        <v>-1.1123124</v>
      </c>
      <c r="CD1304" s="53">
        <v>-1.1483882999999999</v>
      </c>
      <c r="CE1304" s="53">
        <v>-1.2447702</v>
      </c>
      <c r="CF1304" s="53">
        <v>-1.4386543000000001</v>
      </c>
      <c r="CG1304" s="53">
        <v>-0.84334458000000001</v>
      </c>
      <c r="CH1304" s="53">
        <v>-0.72627850999999999</v>
      </c>
      <c r="CI1304" s="53">
        <v>-0.27258234999999997</v>
      </c>
      <c r="CJ1304" s="53">
        <v>-0.2203561</v>
      </c>
      <c r="CK1304" s="53">
        <v>-1.0360638</v>
      </c>
      <c r="CL1304" s="53">
        <v>-2.0733495</v>
      </c>
      <c r="CM1304" s="53">
        <v>-1.9503733000000001</v>
      </c>
      <c r="CN1304" s="53">
        <v>-2.3434254999999999</v>
      </c>
      <c r="CO1304" s="53">
        <v>-3.2114085999999999</v>
      </c>
      <c r="CP1304" s="53">
        <v>-2.7147427999999998</v>
      </c>
      <c r="CQ1304" s="53">
        <v>-1.8844809</v>
      </c>
      <c r="CR1304" s="53">
        <v>-1.7387313</v>
      </c>
      <c r="CS1304" s="53">
        <v>-1.618279</v>
      </c>
      <c r="CT1304" s="53">
        <v>-1.2487045999999999</v>
      </c>
      <c r="CU1304" s="53">
        <v>0.29510533</v>
      </c>
      <c r="CV1304" s="53">
        <v>7.9561530000000005E-2</v>
      </c>
      <c r="CW1304" s="53">
        <v>1.597618E-2</v>
      </c>
      <c r="CX1304" s="53">
        <v>-0.48529116999999999</v>
      </c>
      <c r="CY1304" s="53">
        <v>-0.73600370999999998</v>
      </c>
      <c r="CZ1304" s="53">
        <v>-0.81802010999999997</v>
      </c>
      <c r="DA1304" s="53">
        <v>1.2022135</v>
      </c>
      <c r="DB1304" s="53">
        <v>1.1696788</v>
      </c>
      <c r="DC1304" s="53">
        <v>1.0874241</v>
      </c>
      <c r="DD1304" s="53">
        <v>0.90690113999999999</v>
      </c>
      <c r="DE1304" s="53">
        <v>1.5077860999999999</v>
      </c>
      <c r="DF1304" s="53">
        <v>1.6156862000000001</v>
      </c>
      <c r="DG1304" s="53">
        <v>2.0756644</v>
      </c>
      <c r="DH1304" s="53">
        <v>2.2707399000000001</v>
      </c>
      <c r="DI1304" s="53">
        <v>1.3761559999999999</v>
      </c>
      <c r="DJ1304" s="53">
        <v>0.30819482999999998</v>
      </c>
      <c r="DK1304" s="53">
        <v>0.55285302000000003</v>
      </c>
      <c r="DL1304" s="53">
        <v>0.18833981</v>
      </c>
      <c r="DM1304" s="53">
        <v>-0.66205734000000005</v>
      </c>
      <c r="DN1304" s="53">
        <v>-0.17998724999999999</v>
      </c>
      <c r="DO1304" s="53">
        <v>0.68686234000000002</v>
      </c>
      <c r="DP1304" s="53">
        <v>0.89091770000000003</v>
      </c>
      <c r="DQ1304" s="53">
        <v>1.0423369</v>
      </c>
      <c r="DR1304" s="53">
        <v>1.3768381999999999</v>
      </c>
      <c r="DS1304" s="53">
        <v>2.9015363999999999</v>
      </c>
      <c r="DT1304" s="53">
        <v>2.6714440000000002</v>
      </c>
      <c r="DU1304" s="53">
        <v>2.4996592999999998</v>
      </c>
      <c r="DV1304" s="53">
        <v>1.9190091</v>
      </c>
      <c r="DW1304" s="53">
        <v>1.6645709</v>
      </c>
      <c r="DX1304" s="53">
        <v>1.5600753999999999</v>
      </c>
      <c r="DY1304" s="53">
        <v>4.5440218999999997</v>
      </c>
      <c r="DZ1304" s="53">
        <v>4.5166009999999996</v>
      </c>
      <c r="EA1304" s="53">
        <v>4.4547442999999998</v>
      </c>
      <c r="EB1304" s="53">
        <v>4.2935118000000001</v>
      </c>
      <c r="EC1304" s="53">
        <v>4.9024438000000004</v>
      </c>
      <c r="ED1304" s="53">
        <v>4.9971128</v>
      </c>
      <c r="EE1304" s="53">
        <v>5.4661609999999996</v>
      </c>
      <c r="EF1304" s="53">
        <v>5.8674853999999996</v>
      </c>
      <c r="EG1304" s="53">
        <v>4.8590166000000004</v>
      </c>
      <c r="EH1304" s="53">
        <v>3.7467670000000002</v>
      </c>
      <c r="EI1304" s="53">
        <v>4.1671129000000002</v>
      </c>
      <c r="EJ1304" s="53">
        <v>3.8438066000000002</v>
      </c>
      <c r="EK1304" s="53">
        <v>3.0188012999999998</v>
      </c>
      <c r="EL1304" s="53">
        <v>3.4797975000000001</v>
      </c>
      <c r="EM1304" s="53">
        <v>4.3994721999999999</v>
      </c>
      <c r="EN1304" s="53">
        <v>4.6877145000000002</v>
      </c>
      <c r="EO1304" s="53">
        <v>4.8838420999999999</v>
      </c>
      <c r="EP1304" s="53">
        <v>5.1677055999999997</v>
      </c>
      <c r="EQ1304" s="53">
        <v>6.6648082999999998</v>
      </c>
      <c r="ER1304" s="53">
        <v>6.4137120000000003</v>
      </c>
      <c r="ES1304" s="53">
        <v>6.0857038000000001</v>
      </c>
      <c r="ET1304" s="53">
        <v>5.3904380999999999</v>
      </c>
      <c r="EU1304" s="53">
        <v>5.1306210999999999</v>
      </c>
      <c r="EV1304" s="53">
        <v>4.9936688</v>
      </c>
      <c r="EW1304" s="53">
        <v>62.101399999999998</v>
      </c>
      <c r="EX1304" s="53">
        <v>61.421329999999998</v>
      </c>
      <c r="EY1304" s="53">
        <v>60.861020000000003</v>
      </c>
      <c r="EZ1304" s="53">
        <v>60.506990000000002</v>
      </c>
      <c r="FA1304" s="53">
        <v>60.143360000000001</v>
      </c>
      <c r="FB1304" s="53">
        <v>59.972029999999997</v>
      </c>
      <c r="FC1304" s="53">
        <v>59.928319999999999</v>
      </c>
      <c r="FD1304" s="53">
        <v>60.959789999999998</v>
      </c>
      <c r="FE1304" s="53">
        <v>63.460659999999997</v>
      </c>
      <c r="FF1304" s="53">
        <v>66.725520000000003</v>
      </c>
      <c r="FG1304" s="53">
        <v>70.145099999999999</v>
      </c>
      <c r="FH1304" s="53">
        <v>73.436189999999996</v>
      </c>
      <c r="FI1304" s="53">
        <v>76.236890000000002</v>
      </c>
      <c r="FJ1304" s="53">
        <v>78.43356</v>
      </c>
      <c r="FK1304" s="53">
        <v>79.437929999999994</v>
      </c>
      <c r="FL1304" s="53">
        <v>79.499120000000005</v>
      </c>
      <c r="FM1304" s="53">
        <v>78.772729999999996</v>
      </c>
      <c r="FN1304" s="53">
        <v>76.934439999999995</v>
      </c>
      <c r="FO1304" s="53">
        <v>74.133740000000003</v>
      </c>
      <c r="FP1304" s="53">
        <v>70.626750000000001</v>
      </c>
      <c r="FQ1304" s="53">
        <v>67.503489999999999</v>
      </c>
      <c r="FR1304" s="53">
        <v>65.649479999999997</v>
      </c>
      <c r="FS1304" s="53">
        <v>64.343530000000001</v>
      </c>
      <c r="FT1304" s="53">
        <v>63.42745</v>
      </c>
      <c r="FU1304" s="53">
        <v>26</v>
      </c>
      <c r="FV1304" s="53">
        <v>46366.5</v>
      </c>
      <c r="FW1304" s="53">
        <v>4328.9579999999996</v>
      </c>
      <c r="FX1304" s="53">
        <v>1</v>
      </c>
    </row>
    <row r="1305" spans="1:180" x14ac:dyDescent="0.3">
      <c r="A1305" t="s">
        <v>174</v>
      </c>
      <c r="B1305" t="s">
        <v>222</v>
      </c>
      <c r="C1305" t="s">
        <v>0</v>
      </c>
      <c r="D1305" t="s">
        <v>248</v>
      </c>
      <c r="E1305" t="s">
        <v>187</v>
      </c>
      <c r="F1305" t="s">
        <v>229</v>
      </c>
      <c r="G1305" t="s">
        <v>244</v>
      </c>
      <c r="H1305" s="53">
        <v>41</v>
      </c>
      <c r="I1305" s="53">
        <v>66.905809000000005</v>
      </c>
      <c r="J1305" s="53">
        <v>66.490930000000006</v>
      </c>
      <c r="K1305" s="53">
        <v>66.708476000000005</v>
      </c>
      <c r="L1305" s="53">
        <v>66.406961999999993</v>
      </c>
      <c r="M1305" s="53">
        <v>66.898470000000003</v>
      </c>
      <c r="N1305" s="53">
        <v>66.605729999999994</v>
      </c>
      <c r="O1305" s="53">
        <v>66.516514000000001</v>
      </c>
      <c r="P1305" s="53">
        <v>67.216301999999999</v>
      </c>
      <c r="Q1305" s="53">
        <v>68.079762000000002</v>
      </c>
      <c r="R1305" s="53">
        <v>69.564904999999996</v>
      </c>
      <c r="S1305" s="53">
        <v>69.619681</v>
      </c>
      <c r="T1305" s="53">
        <v>70.224430999999996</v>
      </c>
      <c r="U1305" s="53">
        <v>69.962194999999994</v>
      </c>
      <c r="V1305" s="53">
        <v>69.778720000000007</v>
      </c>
      <c r="W1305" s="53">
        <v>70.384125999999995</v>
      </c>
      <c r="X1305" s="53">
        <v>69.565151</v>
      </c>
      <c r="Y1305" s="53">
        <v>68.997219000000001</v>
      </c>
      <c r="Z1305" s="53">
        <v>71.325855000000004</v>
      </c>
      <c r="AA1305" s="53">
        <v>71.741021000000003</v>
      </c>
      <c r="AB1305" s="53">
        <v>69.582125000000005</v>
      </c>
      <c r="AC1305" s="53">
        <v>70.099503999999996</v>
      </c>
      <c r="AD1305" s="53">
        <v>69.861621999999997</v>
      </c>
      <c r="AE1305" s="53">
        <v>68.742568000000006</v>
      </c>
      <c r="AF1305" s="53">
        <v>67.646679000000006</v>
      </c>
      <c r="AG1305" s="53">
        <v>-8.7766362999999998</v>
      </c>
      <c r="AH1305" s="53">
        <v>-8.811064</v>
      </c>
      <c r="AI1305" s="53">
        <v>-8.5182543000000006</v>
      </c>
      <c r="AJ1305" s="53">
        <v>-8.7830773999999998</v>
      </c>
      <c r="AK1305" s="53">
        <v>-8.3014545000000002</v>
      </c>
      <c r="AL1305" s="53">
        <v>-8.3018850000000004</v>
      </c>
      <c r="AM1305" s="53">
        <v>-7.8789167000000004</v>
      </c>
      <c r="AN1305" s="53">
        <v>-7.3314887999999998</v>
      </c>
      <c r="AO1305" s="53">
        <v>-7.0165554999999999</v>
      </c>
      <c r="AP1305" s="53">
        <v>-6.5656866999999997</v>
      </c>
      <c r="AQ1305" s="53">
        <v>-6.9702213999999998</v>
      </c>
      <c r="AR1305" s="53">
        <v>-6.9385570999999997</v>
      </c>
      <c r="AS1305" s="53">
        <v>-7.6077509000000001</v>
      </c>
      <c r="AT1305" s="53">
        <v>-7.7507301999999996</v>
      </c>
      <c r="AU1305" s="53">
        <v>-6.9240143999999999</v>
      </c>
      <c r="AV1305" s="53">
        <v>-7.9752543999999999</v>
      </c>
      <c r="AW1305" s="53">
        <v>-9.0051538999999998</v>
      </c>
      <c r="AX1305" s="53">
        <v>-7.3428212000000004</v>
      </c>
      <c r="AY1305" s="53">
        <v>-6.6442509000000003</v>
      </c>
      <c r="AZ1305" s="53">
        <v>-7.4345217999999997</v>
      </c>
      <c r="BA1305" s="53">
        <v>-6.3518102000000001</v>
      </c>
      <c r="BB1305" s="53">
        <v>-6.3793622000000001</v>
      </c>
      <c r="BC1305" s="53">
        <v>-7.0690355</v>
      </c>
      <c r="BD1305" s="53">
        <v>-7.6866143999999998</v>
      </c>
      <c r="BE1305" s="53">
        <v>-4.8310711</v>
      </c>
      <c r="BF1305" s="53">
        <v>-4.9378104</v>
      </c>
      <c r="BG1305" s="53">
        <v>-4.5659198999999999</v>
      </c>
      <c r="BH1305" s="53">
        <v>-4.7919938999999996</v>
      </c>
      <c r="BI1305" s="53">
        <v>-4.2996166999999996</v>
      </c>
      <c r="BJ1305" s="53">
        <v>-4.3837732999999997</v>
      </c>
      <c r="BK1305" s="53">
        <v>-3.9038835000000001</v>
      </c>
      <c r="BL1305" s="53">
        <v>-3.1989008000000001</v>
      </c>
      <c r="BM1305" s="53">
        <v>-2.8276678999999998</v>
      </c>
      <c r="BN1305" s="53">
        <v>-2.2613997000000001</v>
      </c>
      <c r="BO1305" s="53">
        <v>-2.7704561000000001</v>
      </c>
      <c r="BP1305" s="53">
        <v>-2.6789006</v>
      </c>
      <c r="BQ1305" s="53">
        <v>-3.3683534000000002</v>
      </c>
      <c r="BR1305" s="53">
        <v>-3.5473843999999999</v>
      </c>
      <c r="BS1305" s="53">
        <v>-2.7235447000000002</v>
      </c>
      <c r="BT1305" s="53">
        <v>-3.9036895</v>
      </c>
      <c r="BU1305" s="53">
        <v>-4.9856942999999996</v>
      </c>
      <c r="BV1305" s="53">
        <v>-3.2750718000000001</v>
      </c>
      <c r="BW1305" s="53">
        <v>-2.5485932</v>
      </c>
      <c r="BX1305" s="53">
        <v>-3.4764658000000002</v>
      </c>
      <c r="BY1305" s="53">
        <v>-2.2718305000000001</v>
      </c>
      <c r="BZ1305" s="53">
        <v>-2.4410867000000001</v>
      </c>
      <c r="CA1305" s="53">
        <v>-3.1571874000000002</v>
      </c>
      <c r="CB1305" s="53">
        <v>-3.8142635999999999</v>
      </c>
      <c r="CC1305" s="53">
        <v>-2.0983849000000001</v>
      </c>
      <c r="CD1305" s="53">
        <v>-2.2552107000000001</v>
      </c>
      <c r="CE1305" s="53">
        <v>-1.8285475</v>
      </c>
      <c r="CF1305" s="53">
        <v>-2.0277813</v>
      </c>
      <c r="CG1305" s="53">
        <v>-1.5279585</v>
      </c>
      <c r="CH1305" s="53">
        <v>-1.6701033999999999</v>
      </c>
      <c r="CI1305" s="53">
        <v>-1.1507871999999999</v>
      </c>
      <c r="CJ1305" s="53">
        <v>-0.33668432999999998</v>
      </c>
      <c r="CK1305" s="53">
        <v>7.3542150000000001E-2</v>
      </c>
      <c r="CL1305" s="53">
        <v>0.71973695999999998</v>
      </c>
      <c r="CM1305" s="53">
        <v>0.13828902000000001</v>
      </c>
      <c r="CN1305" s="53">
        <v>0.27132532999999998</v>
      </c>
      <c r="CO1305" s="53">
        <v>-0.43215926999999998</v>
      </c>
      <c r="CP1305" s="53">
        <v>-0.63616010000000001</v>
      </c>
      <c r="CQ1305" s="53">
        <v>0.18568878999999999</v>
      </c>
      <c r="CR1305" s="53">
        <v>-1.0837361999999999</v>
      </c>
      <c r="CS1305" s="53">
        <v>-2.2018282999999998</v>
      </c>
      <c r="CT1305" s="53">
        <v>-0.45776171999999998</v>
      </c>
      <c r="CU1305" s="53">
        <v>0.28804787999999998</v>
      </c>
      <c r="CV1305" s="53">
        <v>-0.73512918000000005</v>
      </c>
      <c r="CW1305" s="53">
        <v>0.55395141000000003</v>
      </c>
      <c r="CX1305" s="53">
        <v>0.28655083999999997</v>
      </c>
      <c r="CY1305" s="53">
        <v>-0.44785243000000002</v>
      </c>
      <c r="CZ1305" s="53">
        <v>-1.1322867999999999</v>
      </c>
      <c r="DA1305" s="53">
        <v>0.63430074000000003</v>
      </c>
      <c r="DB1305" s="53">
        <v>0.42739055999999997</v>
      </c>
      <c r="DC1305" s="53">
        <v>0.90882649999999998</v>
      </c>
      <c r="DD1305" s="53">
        <v>0.73643093000000004</v>
      </c>
      <c r="DE1305" s="53">
        <v>1.2437005999999999</v>
      </c>
      <c r="DF1305" s="53">
        <v>1.0435688999999999</v>
      </c>
      <c r="DG1305" s="53">
        <v>1.6023095000000001</v>
      </c>
      <c r="DH1305" s="53">
        <v>2.5255323999999999</v>
      </c>
      <c r="DI1305" s="53">
        <v>2.9747517000000001</v>
      </c>
      <c r="DJ1305" s="53">
        <v>3.7008736</v>
      </c>
      <c r="DK1305" s="53">
        <v>3.0470339000000002</v>
      </c>
      <c r="DL1305" s="53">
        <v>3.2215511999999999</v>
      </c>
      <c r="DM1305" s="53">
        <v>2.5040347999999999</v>
      </c>
      <c r="DN1305" s="53">
        <v>2.2750645999999999</v>
      </c>
      <c r="DO1305" s="53">
        <v>3.0949222999999999</v>
      </c>
      <c r="DP1305" s="53">
        <v>1.7362176</v>
      </c>
      <c r="DQ1305" s="53">
        <v>0.58203764000000002</v>
      </c>
      <c r="DR1305" s="53">
        <v>2.3595484</v>
      </c>
      <c r="DS1305" s="53">
        <v>3.1246887000000001</v>
      </c>
      <c r="DT1305" s="53">
        <v>2.0062079000000002</v>
      </c>
      <c r="DU1305" s="53">
        <v>3.3797337000000001</v>
      </c>
      <c r="DV1305" s="53">
        <v>3.0141884000000001</v>
      </c>
      <c r="DW1305" s="53">
        <v>2.2614828999999999</v>
      </c>
      <c r="DX1305" s="53">
        <v>1.5496905000000001</v>
      </c>
      <c r="DY1305" s="53">
        <v>4.5798641</v>
      </c>
      <c r="DZ1305" s="53">
        <v>4.3006416999999999</v>
      </c>
      <c r="EA1305" s="53">
        <v>4.8611608999999998</v>
      </c>
      <c r="EB1305" s="53">
        <v>4.7275131999999997</v>
      </c>
      <c r="EC1305" s="53">
        <v>5.2455359000000001</v>
      </c>
      <c r="ED1305" s="53">
        <v>4.9616806000000002</v>
      </c>
      <c r="EE1305" s="53">
        <v>5.5773447999999997</v>
      </c>
      <c r="EF1305" s="53">
        <v>6.6581171000000001</v>
      </c>
      <c r="EG1305" s="53">
        <v>7.1636388999999996</v>
      </c>
      <c r="EH1305" s="53">
        <v>8.0051597999999995</v>
      </c>
      <c r="EI1305" s="53">
        <v>7.2467991999999999</v>
      </c>
      <c r="EJ1305" s="53">
        <v>7.4812085000000002</v>
      </c>
      <c r="EK1305" s="53">
        <v>6.7434339999999997</v>
      </c>
      <c r="EL1305" s="53">
        <v>6.4784100000000002</v>
      </c>
      <c r="EM1305" s="53">
        <v>7.2953923999999999</v>
      </c>
      <c r="EN1305" s="53">
        <v>5.8077812</v>
      </c>
      <c r="EO1305" s="53">
        <v>4.6014955999999998</v>
      </c>
      <c r="EP1305" s="53">
        <v>6.4272952999999999</v>
      </c>
      <c r="EQ1305" s="53">
        <v>7.2203460000000002</v>
      </c>
      <c r="ER1305" s="53">
        <v>5.9642618000000001</v>
      </c>
      <c r="ES1305" s="53">
        <v>7.4597122000000002</v>
      </c>
      <c r="ET1305" s="53">
        <v>6.9524642999999999</v>
      </c>
      <c r="EU1305" s="53">
        <v>6.1733330999999998</v>
      </c>
      <c r="EV1305" s="53">
        <v>5.4220408999999998</v>
      </c>
      <c r="EW1305" s="53">
        <v>61.733170000000001</v>
      </c>
      <c r="EX1305" s="53">
        <v>61.09375</v>
      </c>
      <c r="EY1305" s="53">
        <v>60.65625</v>
      </c>
      <c r="EZ1305" s="53">
        <v>60.216349999999998</v>
      </c>
      <c r="FA1305" s="53">
        <v>59.848559999999999</v>
      </c>
      <c r="FB1305" s="53">
        <v>59.509619999999998</v>
      </c>
      <c r="FC1305" s="53">
        <v>59.947119999999998</v>
      </c>
      <c r="FD1305" s="53">
        <v>61.757210000000001</v>
      </c>
      <c r="FE1305" s="53">
        <v>64.507210000000001</v>
      </c>
      <c r="FF1305" s="53">
        <v>67.668270000000007</v>
      </c>
      <c r="FG1305" s="53">
        <v>70.692310000000006</v>
      </c>
      <c r="FH1305" s="53">
        <v>73.644229999999993</v>
      </c>
      <c r="FI1305" s="53">
        <v>75.903850000000006</v>
      </c>
      <c r="FJ1305" s="53">
        <v>77.487979999999993</v>
      </c>
      <c r="FK1305" s="53">
        <v>78.257210000000001</v>
      </c>
      <c r="FL1305" s="53">
        <v>78.014420000000001</v>
      </c>
      <c r="FM1305" s="53">
        <v>77.257210000000001</v>
      </c>
      <c r="FN1305" s="53">
        <v>75.596149999999994</v>
      </c>
      <c r="FO1305" s="53">
        <v>72.96875</v>
      </c>
      <c r="FP1305" s="53">
        <v>69.838939999999994</v>
      </c>
      <c r="FQ1305" s="53">
        <v>66.387020000000007</v>
      </c>
      <c r="FR1305" s="53">
        <v>64.259609999999995</v>
      </c>
      <c r="FS1305" s="53">
        <v>62.94952</v>
      </c>
      <c r="FT1305" s="53">
        <v>61.942309999999999</v>
      </c>
      <c r="FU1305" s="53">
        <v>26</v>
      </c>
      <c r="FV1305" s="53">
        <v>45350.33</v>
      </c>
      <c r="FW1305" s="53">
        <v>4227.884</v>
      </c>
      <c r="FX1305" s="53">
        <v>1</v>
      </c>
    </row>
    <row r="1306" spans="1:180" x14ac:dyDescent="0.3">
      <c r="A1306" t="s">
        <v>174</v>
      </c>
      <c r="B1306" t="s">
        <v>222</v>
      </c>
      <c r="C1306" t="s">
        <v>0</v>
      </c>
      <c r="D1306" t="s">
        <v>227</v>
      </c>
      <c r="E1306" t="s">
        <v>188</v>
      </c>
      <c r="F1306" t="s">
        <v>233</v>
      </c>
      <c r="G1306" t="s">
        <v>244</v>
      </c>
      <c r="H1306" s="53">
        <v>4</v>
      </c>
      <c r="I1306" s="53">
        <v>0</v>
      </c>
      <c r="J1306" s="53">
        <v>0</v>
      </c>
      <c r="K1306" s="53">
        <v>0</v>
      </c>
      <c r="L1306" s="53">
        <v>0</v>
      </c>
      <c r="M1306" s="53">
        <v>0</v>
      </c>
      <c r="N1306" s="53">
        <v>0</v>
      </c>
      <c r="O1306" s="53">
        <v>0</v>
      </c>
      <c r="P1306" s="53">
        <v>0</v>
      </c>
      <c r="Q1306" s="53">
        <v>0</v>
      </c>
      <c r="R1306" s="53">
        <v>0</v>
      </c>
      <c r="S1306" s="53">
        <v>0</v>
      </c>
      <c r="T1306" s="53">
        <v>0</v>
      </c>
      <c r="U1306" s="53">
        <v>0</v>
      </c>
      <c r="V1306" s="53">
        <v>0</v>
      </c>
      <c r="W1306" s="53">
        <v>0</v>
      </c>
      <c r="X1306" s="53">
        <v>0</v>
      </c>
      <c r="Y1306" s="53">
        <v>0</v>
      </c>
      <c r="Z1306" s="53">
        <v>0</v>
      </c>
      <c r="AA1306" s="53">
        <v>0</v>
      </c>
      <c r="AB1306" s="53">
        <v>0</v>
      </c>
      <c r="AC1306" s="53">
        <v>0</v>
      </c>
      <c r="AD1306" s="53">
        <v>0</v>
      </c>
      <c r="AE1306" s="53">
        <v>0</v>
      </c>
      <c r="AF1306" s="53">
        <v>0</v>
      </c>
      <c r="AG1306" s="53">
        <v>0</v>
      </c>
      <c r="AH1306" s="53">
        <v>0</v>
      </c>
      <c r="AI1306" s="53">
        <v>0</v>
      </c>
      <c r="AJ1306" s="53">
        <v>0</v>
      </c>
      <c r="AK1306" s="53">
        <v>0</v>
      </c>
      <c r="AL1306" s="53">
        <v>0</v>
      </c>
      <c r="AM1306" s="53">
        <v>0</v>
      </c>
      <c r="AN1306" s="53">
        <v>0</v>
      </c>
      <c r="AO1306" s="53">
        <v>0</v>
      </c>
      <c r="AP1306" s="53">
        <v>0</v>
      </c>
      <c r="AQ1306" s="53">
        <v>0</v>
      </c>
      <c r="AR1306" s="53">
        <v>0</v>
      </c>
      <c r="AS1306" s="53">
        <v>0</v>
      </c>
      <c r="AT1306" s="53">
        <v>0</v>
      </c>
      <c r="AU1306" s="53">
        <v>0</v>
      </c>
      <c r="AV1306" s="53">
        <v>0</v>
      </c>
      <c r="AW1306" s="53">
        <v>0</v>
      </c>
      <c r="AX1306" s="53">
        <v>0</v>
      </c>
      <c r="AY1306" s="53">
        <v>0</v>
      </c>
      <c r="AZ1306" s="53">
        <v>0</v>
      </c>
      <c r="BA1306" s="53">
        <v>0</v>
      </c>
      <c r="BB1306" s="53">
        <v>0</v>
      </c>
      <c r="BC1306" s="53">
        <v>0</v>
      </c>
      <c r="BD1306" s="53">
        <v>0</v>
      </c>
      <c r="BE1306" s="53">
        <v>0</v>
      </c>
      <c r="BF1306" s="53">
        <v>0</v>
      </c>
      <c r="BG1306" s="53">
        <v>0</v>
      </c>
      <c r="BH1306" s="53">
        <v>0</v>
      </c>
      <c r="BI1306" s="53">
        <v>0</v>
      </c>
      <c r="BJ1306" s="53">
        <v>0</v>
      </c>
      <c r="BK1306" s="53">
        <v>0</v>
      </c>
      <c r="BL1306" s="53">
        <v>0</v>
      </c>
      <c r="BM1306" s="53">
        <v>0</v>
      </c>
      <c r="BN1306" s="53">
        <v>0</v>
      </c>
      <c r="BO1306" s="53">
        <v>0</v>
      </c>
      <c r="BP1306" s="53">
        <v>0</v>
      </c>
      <c r="BQ1306" s="53">
        <v>0</v>
      </c>
      <c r="BR1306" s="53">
        <v>0</v>
      </c>
      <c r="BS1306" s="53">
        <v>0</v>
      </c>
      <c r="BT1306" s="53">
        <v>0</v>
      </c>
      <c r="BU1306" s="53">
        <v>0</v>
      </c>
      <c r="BV1306" s="53">
        <v>0</v>
      </c>
      <c r="BW1306" s="53">
        <v>0</v>
      </c>
      <c r="BX1306" s="53">
        <v>0</v>
      </c>
      <c r="BY1306" s="53">
        <v>0</v>
      </c>
      <c r="BZ1306" s="53">
        <v>0</v>
      </c>
      <c r="CA1306" s="53">
        <v>0</v>
      </c>
      <c r="CB1306" s="53">
        <v>0</v>
      </c>
      <c r="CC1306" s="53">
        <v>0</v>
      </c>
      <c r="CD1306" s="53">
        <v>0</v>
      </c>
      <c r="CE1306" s="53">
        <v>0</v>
      </c>
      <c r="CF1306" s="53">
        <v>0</v>
      </c>
      <c r="CG1306" s="53">
        <v>0</v>
      </c>
      <c r="CH1306" s="53">
        <v>0</v>
      </c>
      <c r="CI1306" s="53">
        <v>0</v>
      </c>
      <c r="CJ1306" s="53">
        <v>0</v>
      </c>
      <c r="CK1306" s="53">
        <v>0</v>
      </c>
      <c r="CL1306" s="53">
        <v>0</v>
      </c>
      <c r="CM1306" s="53">
        <v>0</v>
      </c>
      <c r="CN1306" s="53">
        <v>0</v>
      </c>
      <c r="CO1306" s="53">
        <v>0</v>
      </c>
      <c r="CP1306" s="53">
        <v>0</v>
      </c>
      <c r="CQ1306" s="53">
        <v>0</v>
      </c>
      <c r="CR1306" s="53">
        <v>0</v>
      </c>
      <c r="CS1306" s="53">
        <v>0</v>
      </c>
      <c r="CT1306" s="53">
        <v>0</v>
      </c>
      <c r="CU1306" s="53">
        <v>0</v>
      </c>
      <c r="CV1306" s="53">
        <v>0</v>
      </c>
      <c r="CW1306" s="53">
        <v>0</v>
      </c>
      <c r="CX1306" s="53">
        <v>0</v>
      </c>
      <c r="CY1306" s="53">
        <v>0</v>
      </c>
      <c r="CZ1306" s="53">
        <v>0</v>
      </c>
      <c r="DA1306" s="53">
        <v>0</v>
      </c>
      <c r="DB1306" s="53">
        <v>0</v>
      </c>
      <c r="DC1306" s="53">
        <v>0</v>
      </c>
      <c r="DD1306" s="53">
        <v>0</v>
      </c>
      <c r="DE1306" s="53">
        <v>0</v>
      </c>
      <c r="DF1306" s="53">
        <v>0</v>
      </c>
      <c r="DG1306" s="53">
        <v>0</v>
      </c>
      <c r="DH1306" s="53">
        <v>0</v>
      </c>
      <c r="DI1306" s="53">
        <v>0</v>
      </c>
      <c r="DJ1306" s="53">
        <v>0</v>
      </c>
      <c r="DK1306" s="53">
        <v>0</v>
      </c>
      <c r="DL1306" s="53">
        <v>0</v>
      </c>
      <c r="DM1306" s="53">
        <v>0</v>
      </c>
      <c r="DN1306" s="53">
        <v>0</v>
      </c>
      <c r="DO1306" s="53">
        <v>0</v>
      </c>
      <c r="DP1306" s="53">
        <v>0</v>
      </c>
      <c r="DQ1306" s="53">
        <v>0</v>
      </c>
      <c r="DR1306" s="53">
        <v>0</v>
      </c>
      <c r="DS1306" s="53">
        <v>0</v>
      </c>
      <c r="DT1306" s="53">
        <v>0</v>
      </c>
      <c r="DU1306" s="53">
        <v>0</v>
      </c>
      <c r="DV1306" s="53">
        <v>0</v>
      </c>
      <c r="DW1306" s="53">
        <v>0</v>
      </c>
      <c r="DX1306" s="53">
        <v>0</v>
      </c>
      <c r="DY1306" s="53">
        <v>0</v>
      </c>
      <c r="DZ1306" s="53">
        <v>0</v>
      </c>
      <c r="EA1306" s="53">
        <v>0</v>
      </c>
      <c r="EB1306" s="53">
        <v>0</v>
      </c>
      <c r="EC1306" s="53">
        <v>0</v>
      </c>
      <c r="ED1306" s="53">
        <v>0</v>
      </c>
      <c r="EE1306" s="53">
        <v>0</v>
      </c>
      <c r="EF1306" s="53">
        <v>0</v>
      </c>
      <c r="EG1306" s="53">
        <v>0</v>
      </c>
      <c r="EH1306" s="53">
        <v>0</v>
      </c>
      <c r="EI1306" s="53">
        <v>0</v>
      </c>
      <c r="EJ1306" s="53">
        <v>0</v>
      </c>
      <c r="EK1306" s="53">
        <v>0</v>
      </c>
      <c r="EL1306" s="53">
        <v>0</v>
      </c>
      <c r="EM1306" s="53">
        <v>0</v>
      </c>
      <c r="EN1306" s="53">
        <v>0</v>
      </c>
      <c r="EO1306" s="53">
        <v>0</v>
      </c>
      <c r="EP1306" s="53">
        <v>0</v>
      </c>
      <c r="EQ1306" s="53">
        <v>0</v>
      </c>
      <c r="ER1306" s="53">
        <v>0</v>
      </c>
      <c r="ES1306" s="53">
        <v>0</v>
      </c>
      <c r="ET1306" s="53">
        <v>0</v>
      </c>
      <c r="EU1306" s="53">
        <v>0</v>
      </c>
      <c r="EV1306" s="53">
        <v>0</v>
      </c>
      <c r="EW1306" s="53">
        <v>66.595240000000004</v>
      </c>
      <c r="EX1306" s="53">
        <v>65.119050000000001</v>
      </c>
      <c r="EY1306" s="53">
        <v>63.809519999999999</v>
      </c>
      <c r="EZ1306" s="53">
        <v>62.821429999999999</v>
      </c>
      <c r="FA1306" s="53">
        <v>61.98809</v>
      </c>
      <c r="FB1306" s="53">
        <v>61.232140000000001</v>
      </c>
      <c r="FC1306" s="53">
        <v>61.226190000000003</v>
      </c>
      <c r="FD1306" s="53">
        <v>62.821429999999999</v>
      </c>
      <c r="FE1306" s="53">
        <v>66.285709999999995</v>
      </c>
      <c r="FF1306" s="53">
        <v>70.303569999999993</v>
      </c>
      <c r="FG1306" s="53">
        <v>74.607140000000001</v>
      </c>
      <c r="FH1306" s="53">
        <v>78.970240000000004</v>
      </c>
      <c r="FI1306" s="53">
        <v>82.982140000000001</v>
      </c>
      <c r="FJ1306" s="53">
        <v>86.690479999999994</v>
      </c>
      <c r="FK1306" s="53">
        <v>89.648809999999997</v>
      </c>
      <c r="FL1306" s="53">
        <v>91.75</v>
      </c>
      <c r="FM1306" s="53">
        <v>92.708340000000007</v>
      </c>
      <c r="FN1306" s="53">
        <v>92.130949999999999</v>
      </c>
      <c r="FO1306" s="53">
        <v>89.505949999999999</v>
      </c>
      <c r="FP1306" s="53">
        <v>84.839290000000005</v>
      </c>
      <c r="FQ1306" s="53">
        <v>79.041659999999993</v>
      </c>
      <c r="FR1306" s="53">
        <v>74.642859999999999</v>
      </c>
      <c r="FS1306" s="53">
        <v>71.386899999999997</v>
      </c>
      <c r="FT1306" s="53">
        <v>69.184520000000006</v>
      </c>
      <c r="FU1306" s="53">
        <v>4</v>
      </c>
      <c r="FV1306" s="53">
        <v>3615.88</v>
      </c>
      <c r="FW1306" s="53">
        <v>1978.9860000000001</v>
      </c>
      <c r="FX1306" s="53">
        <v>0</v>
      </c>
    </row>
    <row r="1307" spans="1:180" x14ac:dyDescent="0.3">
      <c r="A1307" t="s">
        <v>174</v>
      </c>
      <c r="B1307" t="s">
        <v>222</v>
      </c>
      <c r="C1307" t="s">
        <v>0</v>
      </c>
      <c r="D1307" t="s">
        <v>248</v>
      </c>
      <c r="E1307" t="s">
        <v>187</v>
      </c>
      <c r="F1307" t="s">
        <v>233</v>
      </c>
      <c r="G1307" t="s">
        <v>244</v>
      </c>
      <c r="H1307" s="53">
        <v>4</v>
      </c>
      <c r="I1307" s="53">
        <v>0</v>
      </c>
      <c r="J1307" s="53">
        <v>0</v>
      </c>
      <c r="K1307" s="53">
        <v>0</v>
      </c>
      <c r="L1307" s="53">
        <v>0</v>
      </c>
      <c r="M1307" s="53">
        <v>0</v>
      </c>
      <c r="N1307" s="53">
        <v>0</v>
      </c>
      <c r="O1307" s="53">
        <v>0</v>
      </c>
      <c r="P1307" s="53">
        <v>0</v>
      </c>
      <c r="Q1307" s="53">
        <v>0</v>
      </c>
      <c r="R1307" s="53">
        <v>0</v>
      </c>
      <c r="S1307" s="53">
        <v>0</v>
      </c>
      <c r="T1307" s="53">
        <v>0</v>
      </c>
      <c r="U1307" s="53">
        <v>0</v>
      </c>
      <c r="V1307" s="53">
        <v>0</v>
      </c>
      <c r="W1307" s="53">
        <v>0</v>
      </c>
      <c r="X1307" s="53">
        <v>0</v>
      </c>
      <c r="Y1307" s="53">
        <v>0</v>
      </c>
      <c r="Z1307" s="53">
        <v>0</v>
      </c>
      <c r="AA1307" s="53">
        <v>0</v>
      </c>
      <c r="AB1307" s="53">
        <v>0</v>
      </c>
      <c r="AC1307" s="53">
        <v>0</v>
      </c>
      <c r="AD1307" s="53">
        <v>0</v>
      </c>
      <c r="AE1307" s="53">
        <v>0</v>
      </c>
      <c r="AF1307" s="53">
        <v>0</v>
      </c>
      <c r="AG1307" s="53">
        <v>0</v>
      </c>
      <c r="AH1307" s="53">
        <v>0</v>
      </c>
      <c r="AI1307" s="53">
        <v>0</v>
      </c>
      <c r="AJ1307" s="53">
        <v>0</v>
      </c>
      <c r="AK1307" s="53">
        <v>0</v>
      </c>
      <c r="AL1307" s="53">
        <v>0</v>
      </c>
      <c r="AM1307" s="53">
        <v>0</v>
      </c>
      <c r="AN1307" s="53">
        <v>0</v>
      </c>
      <c r="AO1307" s="53">
        <v>0</v>
      </c>
      <c r="AP1307" s="53">
        <v>0</v>
      </c>
      <c r="AQ1307" s="53">
        <v>0</v>
      </c>
      <c r="AR1307" s="53">
        <v>0</v>
      </c>
      <c r="AS1307" s="53">
        <v>0</v>
      </c>
      <c r="AT1307" s="53">
        <v>0</v>
      </c>
      <c r="AU1307" s="53">
        <v>0</v>
      </c>
      <c r="AV1307" s="53">
        <v>0</v>
      </c>
      <c r="AW1307" s="53">
        <v>0</v>
      </c>
      <c r="AX1307" s="53">
        <v>0</v>
      </c>
      <c r="AY1307" s="53">
        <v>0</v>
      </c>
      <c r="AZ1307" s="53">
        <v>0</v>
      </c>
      <c r="BA1307" s="53">
        <v>0</v>
      </c>
      <c r="BB1307" s="53">
        <v>0</v>
      </c>
      <c r="BC1307" s="53">
        <v>0</v>
      </c>
      <c r="BD1307" s="53">
        <v>0</v>
      </c>
      <c r="BE1307" s="53">
        <v>0</v>
      </c>
      <c r="BF1307" s="53">
        <v>0</v>
      </c>
      <c r="BG1307" s="53">
        <v>0</v>
      </c>
      <c r="BH1307" s="53">
        <v>0</v>
      </c>
      <c r="BI1307" s="53">
        <v>0</v>
      </c>
      <c r="BJ1307" s="53">
        <v>0</v>
      </c>
      <c r="BK1307" s="53">
        <v>0</v>
      </c>
      <c r="BL1307" s="53">
        <v>0</v>
      </c>
      <c r="BM1307" s="53">
        <v>0</v>
      </c>
      <c r="BN1307" s="53">
        <v>0</v>
      </c>
      <c r="BO1307" s="53">
        <v>0</v>
      </c>
      <c r="BP1307" s="53">
        <v>0</v>
      </c>
      <c r="BQ1307" s="53">
        <v>0</v>
      </c>
      <c r="BR1307" s="53">
        <v>0</v>
      </c>
      <c r="BS1307" s="53">
        <v>0</v>
      </c>
      <c r="BT1307" s="53">
        <v>0</v>
      </c>
      <c r="BU1307" s="53">
        <v>0</v>
      </c>
      <c r="BV1307" s="53">
        <v>0</v>
      </c>
      <c r="BW1307" s="53">
        <v>0</v>
      </c>
      <c r="BX1307" s="53">
        <v>0</v>
      </c>
      <c r="BY1307" s="53">
        <v>0</v>
      </c>
      <c r="BZ1307" s="53">
        <v>0</v>
      </c>
      <c r="CA1307" s="53">
        <v>0</v>
      </c>
      <c r="CB1307" s="53">
        <v>0</v>
      </c>
      <c r="CC1307" s="53">
        <v>0</v>
      </c>
      <c r="CD1307" s="53">
        <v>0</v>
      </c>
      <c r="CE1307" s="53">
        <v>0</v>
      </c>
      <c r="CF1307" s="53">
        <v>0</v>
      </c>
      <c r="CG1307" s="53">
        <v>0</v>
      </c>
      <c r="CH1307" s="53">
        <v>0</v>
      </c>
      <c r="CI1307" s="53">
        <v>0</v>
      </c>
      <c r="CJ1307" s="53">
        <v>0</v>
      </c>
      <c r="CK1307" s="53">
        <v>0</v>
      </c>
      <c r="CL1307" s="53">
        <v>0</v>
      </c>
      <c r="CM1307" s="53">
        <v>0</v>
      </c>
      <c r="CN1307" s="53">
        <v>0</v>
      </c>
      <c r="CO1307" s="53">
        <v>0</v>
      </c>
      <c r="CP1307" s="53">
        <v>0</v>
      </c>
      <c r="CQ1307" s="53">
        <v>0</v>
      </c>
      <c r="CR1307" s="53">
        <v>0</v>
      </c>
      <c r="CS1307" s="53">
        <v>0</v>
      </c>
      <c r="CT1307" s="53">
        <v>0</v>
      </c>
      <c r="CU1307" s="53">
        <v>0</v>
      </c>
      <c r="CV1307" s="53">
        <v>0</v>
      </c>
      <c r="CW1307" s="53">
        <v>0</v>
      </c>
      <c r="CX1307" s="53">
        <v>0</v>
      </c>
      <c r="CY1307" s="53">
        <v>0</v>
      </c>
      <c r="CZ1307" s="53">
        <v>0</v>
      </c>
      <c r="DA1307" s="53">
        <v>0</v>
      </c>
      <c r="DB1307" s="53">
        <v>0</v>
      </c>
      <c r="DC1307" s="53">
        <v>0</v>
      </c>
      <c r="DD1307" s="53">
        <v>0</v>
      </c>
      <c r="DE1307" s="53">
        <v>0</v>
      </c>
      <c r="DF1307" s="53">
        <v>0</v>
      </c>
      <c r="DG1307" s="53">
        <v>0</v>
      </c>
      <c r="DH1307" s="53">
        <v>0</v>
      </c>
      <c r="DI1307" s="53">
        <v>0</v>
      </c>
      <c r="DJ1307" s="53">
        <v>0</v>
      </c>
      <c r="DK1307" s="53">
        <v>0</v>
      </c>
      <c r="DL1307" s="53">
        <v>0</v>
      </c>
      <c r="DM1307" s="53">
        <v>0</v>
      </c>
      <c r="DN1307" s="53">
        <v>0</v>
      </c>
      <c r="DO1307" s="53">
        <v>0</v>
      </c>
      <c r="DP1307" s="53">
        <v>0</v>
      </c>
      <c r="DQ1307" s="53">
        <v>0</v>
      </c>
      <c r="DR1307" s="53">
        <v>0</v>
      </c>
      <c r="DS1307" s="53">
        <v>0</v>
      </c>
      <c r="DT1307" s="53">
        <v>0</v>
      </c>
      <c r="DU1307" s="53">
        <v>0</v>
      </c>
      <c r="DV1307" s="53">
        <v>0</v>
      </c>
      <c r="DW1307" s="53">
        <v>0</v>
      </c>
      <c r="DX1307" s="53">
        <v>0</v>
      </c>
      <c r="DY1307" s="53">
        <v>0</v>
      </c>
      <c r="DZ1307" s="53">
        <v>0</v>
      </c>
      <c r="EA1307" s="53">
        <v>0</v>
      </c>
      <c r="EB1307" s="53">
        <v>0</v>
      </c>
      <c r="EC1307" s="53">
        <v>0</v>
      </c>
      <c r="ED1307" s="53">
        <v>0</v>
      </c>
      <c r="EE1307" s="53">
        <v>0</v>
      </c>
      <c r="EF1307" s="53">
        <v>0</v>
      </c>
      <c r="EG1307" s="53">
        <v>0</v>
      </c>
      <c r="EH1307" s="53">
        <v>0</v>
      </c>
      <c r="EI1307" s="53">
        <v>0</v>
      </c>
      <c r="EJ1307" s="53">
        <v>0</v>
      </c>
      <c r="EK1307" s="53">
        <v>0</v>
      </c>
      <c r="EL1307" s="53">
        <v>0</v>
      </c>
      <c r="EM1307" s="53">
        <v>0</v>
      </c>
      <c r="EN1307" s="53">
        <v>0</v>
      </c>
      <c r="EO1307" s="53">
        <v>0</v>
      </c>
      <c r="EP1307" s="53">
        <v>0</v>
      </c>
      <c r="EQ1307" s="53">
        <v>0</v>
      </c>
      <c r="ER1307" s="53">
        <v>0</v>
      </c>
      <c r="ES1307" s="53">
        <v>0</v>
      </c>
      <c r="ET1307" s="53">
        <v>0</v>
      </c>
      <c r="EU1307" s="53">
        <v>0</v>
      </c>
      <c r="EV1307" s="53">
        <v>0</v>
      </c>
      <c r="EW1307" s="53">
        <v>67.40625</v>
      </c>
      <c r="EX1307" s="53">
        <v>65.8125</v>
      </c>
      <c r="EY1307" s="53">
        <v>65.015630000000002</v>
      </c>
      <c r="EZ1307" s="53">
        <v>63.984380000000002</v>
      </c>
      <c r="FA1307" s="53">
        <v>62.640630000000002</v>
      </c>
      <c r="FB1307" s="53">
        <v>61.796880000000002</v>
      </c>
      <c r="FC1307" s="53">
        <v>62.0625</v>
      </c>
      <c r="FD1307" s="53">
        <v>64.125</v>
      </c>
      <c r="FE1307" s="53">
        <v>67.46875</v>
      </c>
      <c r="FF1307" s="53">
        <v>71.578130000000002</v>
      </c>
      <c r="FG1307" s="53">
        <v>75.6875</v>
      </c>
      <c r="FH1307" s="53">
        <v>79.796880000000002</v>
      </c>
      <c r="FI1307" s="53">
        <v>83.375</v>
      </c>
      <c r="FJ1307" s="53">
        <v>86.65625</v>
      </c>
      <c r="FK1307" s="53">
        <v>89.21875</v>
      </c>
      <c r="FL1307" s="53">
        <v>90.765630000000002</v>
      </c>
      <c r="FM1307" s="53">
        <v>90.953130000000002</v>
      </c>
      <c r="FN1307" s="53">
        <v>89.9375</v>
      </c>
      <c r="FO1307" s="53">
        <v>87.40625</v>
      </c>
      <c r="FP1307" s="53">
        <v>83.046880000000002</v>
      </c>
      <c r="FQ1307" s="53">
        <v>77.578130000000002</v>
      </c>
      <c r="FR1307" s="53">
        <v>73.125</v>
      </c>
      <c r="FS1307" s="53">
        <v>70.421880000000002</v>
      </c>
      <c r="FT1307" s="53">
        <v>68.46875</v>
      </c>
      <c r="FU1307" s="53">
        <v>4</v>
      </c>
      <c r="FV1307" s="53">
        <v>3663.6320000000001</v>
      </c>
      <c r="FW1307" s="53">
        <v>1998.7819999999999</v>
      </c>
      <c r="FX1307" s="53">
        <v>0</v>
      </c>
    </row>
    <row r="1308" spans="1:180" x14ac:dyDescent="0.3">
      <c r="A1308" t="s">
        <v>174</v>
      </c>
      <c r="B1308" t="s">
        <v>222</v>
      </c>
      <c r="C1308" t="s">
        <v>0</v>
      </c>
      <c r="D1308" t="s">
        <v>227</v>
      </c>
      <c r="E1308" t="s">
        <v>190</v>
      </c>
      <c r="F1308" t="s">
        <v>233</v>
      </c>
      <c r="G1308" t="s">
        <v>244</v>
      </c>
      <c r="H1308" s="53">
        <v>4</v>
      </c>
      <c r="I1308" s="53">
        <v>0</v>
      </c>
      <c r="J1308" s="53">
        <v>0</v>
      </c>
      <c r="K1308" s="53">
        <v>0</v>
      </c>
      <c r="L1308" s="53">
        <v>0</v>
      </c>
      <c r="M1308" s="53">
        <v>0</v>
      </c>
      <c r="N1308" s="53">
        <v>0</v>
      </c>
      <c r="O1308" s="53">
        <v>0</v>
      </c>
      <c r="P1308" s="53">
        <v>0</v>
      </c>
      <c r="Q1308" s="53">
        <v>0</v>
      </c>
      <c r="R1308" s="53">
        <v>0</v>
      </c>
      <c r="S1308" s="53">
        <v>0</v>
      </c>
      <c r="T1308" s="53">
        <v>0</v>
      </c>
      <c r="U1308" s="53">
        <v>0</v>
      </c>
      <c r="V1308" s="53">
        <v>0</v>
      </c>
      <c r="W1308" s="53">
        <v>0</v>
      </c>
      <c r="X1308" s="53">
        <v>0</v>
      </c>
      <c r="Y1308" s="53">
        <v>0</v>
      </c>
      <c r="Z1308" s="53">
        <v>0</v>
      </c>
      <c r="AA1308" s="53">
        <v>0</v>
      </c>
      <c r="AB1308" s="53">
        <v>0</v>
      </c>
      <c r="AC1308" s="53">
        <v>0</v>
      </c>
      <c r="AD1308" s="53">
        <v>0</v>
      </c>
      <c r="AE1308" s="53">
        <v>0</v>
      </c>
      <c r="AF1308" s="53">
        <v>0</v>
      </c>
      <c r="AG1308" s="53">
        <v>0</v>
      </c>
      <c r="AH1308" s="53">
        <v>0</v>
      </c>
      <c r="AI1308" s="53">
        <v>0</v>
      </c>
      <c r="AJ1308" s="53">
        <v>0</v>
      </c>
      <c r="AK1308" s="53">
        <v>0</v>
      </c>
      <c r="AL1308" s="53">
        <v>0</v>
      </c>
      <c r="AM1308" s="53">
        <v>0</v>
      </c>
      <c r="AN1308" s="53">
        <v>0</v>
      </c>
      <c r="AO1308" s="53">
        <v>0</v>
      </c>
      <c r="AP1308" s="53">
        <v>0</v>
      </c>
      <c r="AQ1308" s="53">
        <v>0</v>
      </c>
      <c r="AR1308" s="53">
        <v>0</v>
      </c>
      <c r="AS1308" s="53">
        <v>0</v>
      </c>
      <c r="AT1308" s="53">
        <v>0</v>
      </c>
      <c r="AU1308" s="53">
        <v>0</v>
      </c>
      <c r="AV1308" s="53">
        <v>0</v>
      </c>
      <c r="AW1308" s="53">
        <v>0</v>
      </c>
      <c r="AX1308" s="53">
        <v>0</v>
      </c>
      <c r="AY1308" s="53">
        <v>0</v>
      </c>
      <c r="AZ1308" s="53">
        <v>0</v>
      </c>
      <c r="BA1308" s="53">
        <v>0</v>
      </c>
      <c r="BB1308" s="53">
        <v>0</v>
      </c>
      <c r="BC1308" s="53">
        <v>0</v>
      </c>
      <c r="BD1308" s="53">
        <v>0</v>
      </c>
      <c r="BE1308" s="53">
        <v>0</v>
      </c>
      <c r="BF1308" s="53">
        <v>0</v>
      </c>
      <c r="BG1308" s="53">
        <v>0</v>
      </c>
      <c r="BH1308" s="53">
        <v>0</v>
      </c>
      <c r="BI1308" s="53">
        <v>0</v>
      </c>
      <c r="BJ1308" s="53">
        <v>0</v>
      </c>
      <c r="BK1308" s="53">
        <v>0</v>
      </c>
      <c r="BL1308" s="53">
        <v>0</v>
      </c>
      <c r="BM1308" s="53">
        <v>0</v>
      </c>
      <c r="BN1308" s="53">
        <v>0</v>
      </c>
      <c r="BO1308" s="53">
        <v>0</v>
      </c>
      <c r="BP1308" s="53">
        <v>0</v>
      </c>
      <c r="BQ1308" s="53">
        <v>0</v>
      </c>
      <c r="BR1308" s="53">
        <v>0</v>
      </c>
      <c r="BS1308" s="53">
        <v>0</v>
      </c>
      <c r="BT1308" s="53">
        <v>0</v>
      </c>
      <c r="BU1308" s="53">
        <v>0</v>
      </c>
      <c r="BV1308" s="53">
        <v>0</v>
      </c>
      <c r="BW1308" s="53">
        <v>0</v>
      </c>
      <c r="BX1308" s="53">
        <v>0</v>
      </c>
      <c r="BY1308" s="53">
        <v>0</v>
      </c>
      <c r="BZ1308" s="53">
        <v>0</v>
      </c>
      <c r="CA1308" s="53">
        <v>0</v>
      </c>
      <c r="CB1308" s="53">
        <v>0</v>
      </c>
      <c r="CC1308" s="53">
        <v>0</v>
      </c>
      <c r="CD1308" s="53">
        <v>0</v>
      </c>
      <c r="CE1308" s="53">
        <v>0</v>
      </c>
      <c r="CF1308" s="53">
        <v>0</v>
      </c>
      <c r="CG1308" s="53">
        <v>0</v>
      </c>
      <c r="CH1308" s="53">
        <v>0</v>
      </c>
      <c r="CI1308" s="53">
        <v>0</v>
      </c>
      <c r="CJ1308" s="53">
        <v>0</v>
      </c>
      <c r="CK1308" s="53">
        <v>0</v>
      </c>
      <c r="CL1308" s="53">
        <v>0</v>
      </c>
      <c r="CM1308" s="53">
        <v>0</v>
      </c>
      <c r="CN1308" s="53">
        <v>0</v>
      </c>
      <c r="CO1308" s="53">
        <v>0</v>
      </c>
      <c r="CP1308" s="53">
        <v>0</v>
      </c>
      <c r="CQ1308" s="53">
        <v>0</v>
      </c>
      <c r="CR1308" s="53">
        <v>0</v>
      </c>
      <c r="CS1308" s="53">
        <v>0</v>
      </c>
      <c r="CT1308" s="53">
        <v>0</v>
      </c>
      <c r="CU1308" s="53">
        <v>0</v>
      </c>
      <c r="CV1308" s="53">
        <v>0</v>
      </c>
      <c r="CW1308" s="53">
        <v>0</v>
      </c>
      <c r="CX1308" s="53">
        <v>0</v>
      </c>
      <c r="CY1308" s="53">
        <v>0</v>
      </c>
      <c r="CZ1308" s="53">
        <v>0</v>
      </c>
      <c r="DA1308" s="53">
        <v>0</v>
      </c>
      <c r="DB1308" s="53">
        <v>0</v>
      </c>
      <c r="DC1308" s="53">
        <v>0</v>
      </c>
      <c r="DD1308" s="53">
        <v>0</v>
      </c>
      <c r="DE1308" s="53">
        <v>0</v>
      </c>
      <c r="DF1308" s="53">
        <v>0</v>
      </c>
      <c r="DG1308" s="53">
        <v>0</v>
      </c>
      <c r="DH1308" s="53">
        <v>0</v>
      </c>
      <c r="DI1308" s="53">
        <v>0</v>
      </c>
      <c r="DJ1308" s="53">
        <v>0</v>
      </c>
      <c r="DK1308" s="53">
        <v>0</v>
      </c>
      <c r="DL1308" s="53">
        <v>0</v>
      </c>
      <c r="DM1308" s="53">
        <v>0</v>
      </c>
      <c r="DN1308" s="53">
        <v>0</v>
      </c>
      <c r="DO1308" s="53">
        <v>0</v>
      </c>
      <c r="DP1308" s="53">
        <v>0</v>
      </c>
      <c r="DQ1308" s="53">
        <v>0</v>
      </c>
      <c r="DR1308" s="53">
        <v>0</v>
      </c>
      <c r="DS1308" s="53">
        <v>0</v>
      </c>
      <c r="DT1308" s="53">
        <v>0</v>
      </c>
      <c r="DU1308" s="53">
        <v>0</v>
      </c>
      <c r="DV1308" s="53">
        <v>0</v>
      </c>
      <c r="DW1308" s="53">
        <v>0</v>
      </c>
      <c r="DX1308" s="53">
        <v>0</v>
      </c>
      <c r="DY1308" s="53">
        <v>0</v>
      </c>
      <c r="DZ1308" s="53">
        <v>0</v>
      </c>
      <c r="EA1308" s="53">
        <v>0</v>
      </c>
      <c r="EB1308" s="53">
        <v>0</v>
      </c>
      <c r="EC1308" s="53">
        <v>0</v>
      </c>
      <c r="ED1308" s="53">
        <v>0</v>
      </c>
      <c r="EE1308" s="53">
        <v>0</v>
      </c>
      <c r="EF1308" s="53">
        <v>0</v>
      </c>
      <c r="EG1308" s="53">
        <v>0</v>
      </c>
      <c r="EH1308" s="53">
        <v>0</v>
      </c>
      <c r="EI1308" s="53">
        <v>0</v>
      </c>
      <c r="EJ1308" s="53">
        <v>0</v>
      </c>
      <c r="EK1308" s="53">
        <v>0</v>
      </c>
      <c r="EL1308" s="53">
        <v>0</v>
      </c>
      <c r="EM1308" s="53">
        <v>0</v>
      </c>
      <c r="EN1308" s="53">
        <v>0</v>
      </c>
      <c r="EO1308" s="53">
        <v>0</v>
      </c>
      <c r="EP1308" s="53">
        <v>0</v>
      </c>
      <c r="EQ1308" s="53">
        <v>0</v>
      </c>
      <c r="ER1308" s="53">
        <v>0</v>
      </c>
      <c r="ES1308" s="53">
        <v>0</v>
      </c>
      <c r="ET1308" s="53">
        <v>0</v>
      </c>
      <c r="EU1308" s="53">
        <v>0</v>
      </c>
      <c r="EV1308" s="53">
        <v>0</v>
      </c>
      <c r="EW1308" s="53">
        <v>65.744050000000001</v>
      </c>
      <c r="EX1308" s="53">
        <v>64.482140000000001</v>
      </c>
      <c r="EY1308" s="53">
        <v>63.392859999999999</v>
      </c>
      <c r="EZ1308" s="53">
        <v>62.428570000000001</v>
      </c>
      <c r="FA1308" s="53">
        <v>61.458329999999997</v>
      </c>
      <c r="FB1308" s="53">
        <v>60.702379999999998</v>
      </c>
      <c r="FC1308" s="53">
        <v>60.154760000000003</v>
      </c>
      <c r="FD1308" s="53">
        <v>60.976190000000003</v>
      </c>
      <c r="FE1308" s="53">
        <v>64.095240000000004</v>
      </c>
      <c r="FF1308" s="53">
        <v>68.642859999999999</v>
      </c>
      <c r="FG1308" s="53">
        <v>73.267859999999999</v>
      </c>
      <c r="FH1308" s="53">
        <v>77.761899999999997</v>
      </c>
      <c r="FI1308" s="53">
        <v>81.404759999999996</v>
      </c>
      <c r="FJ1308" s="53">
        <v>84.660709999999995</v>
      </c>
      <c r="FK1308" s="53">
        <v>87.154759999999996</v>
      </c>
      <c r="FL1308" s="53">
        <v>88.601190000000003</v>
      </c>
      <c r="FM1308" s="53">
        <v>88.577380000000005</v>
      </c>
      <c r="FN1308" s="53">
        <v>87.077380000000005</v>
      </c>
      <c r="FO1308" s="53">
        <v>83.583340000000007</v>
      </c>
      <c r="FP1308" s="53">
        <v>78.880949999999999</v>
      </c>
      <c r="FQ1308" s="53">
        <v>74.648809999999997</v>
      </c>
      <c r="FR1308" s="53">
        <v>71.327380000000005</v>
      </c>
      <c r="FS1308" s="53">
        <v>68.380949999999999</v>
      </c>
      <c r="FT1308" s="53">
        <v>66.345240000000004</v>
      </c>
      <c r="FU1308" s="53">
        <v>4</v>
      </c>
      <c r="FV1308" s="53">
        <v>3639.3969999999999</v>
      </c>
      <c r="FW1308" s="53">
        <v>1957.3979999999999</v>
      </c>
      <c r="FX1308" s="53">
        <v>0</v>
      </c>
    </row>
    <row r="1309" spans="1:180" x14ac:dyDescent="0.3">
      <c r="A1309" t="s">
        <v>174</v>
      </c>
      <c r="B1309" t="s">
        <v>222</v>
      </c>
      <c r="C1309" t="s">
        <v>0</v>
      </c>
      <c r="D1309" t="s">
        <v>248</v>
      </c>
      <c r="E1309" t="s">
        <v>189</v>
      </c>
      <c r="F1309" t="s">
        <v>233</v>
      </c>
      <c r="G1309" t="s">
        <v>244</v>
      </c>
      <c r="H1309" s="53">
        <v>4</v>
      </c>
      <c r="I1309" s="53">
        <v>0</v>
      </c>
      <c r="J1309" s="53">
        <v>0</v>
      </c>
      <c r="K1309" s="53">
        <v>0</v>
      </c>
      <c r="L1309" s="53">
        <v>0</v>
      </c>
      <c r="M1309" s="53">
        <v>0</v>
      </c>
      <c r="N1309" s="53">
        <v>0</v>
      </c>
      <c r="O1309" s="53">
        <v>0</v>
      </c>
      <c r="P1309" s="53">
        <v>0</v>
      </c>
      <c r="Q1309" s="53">
        <v>0</v>
      </c>
      <c r="R1309" s="53">
        <v>0</v>
      </c>
      <c r="S1309" s="53">
        <v>0</v>
      </c>
      <c r="T1309" s="53">
        <v>0</v>
      </c>
      <c r="U1309" s="53">
        <v>0</v>
      </c>
      <c r="V1309" s="53">
        <v>0</v>
      </c>
      <c r="W1309" s="53">
        <v>0</v>
      </c>
      <c r="X1309" s="53">
        <v>0</v>
      </c>
      <c r="Y1309" s="53">
        <v>0</v>
      </c>
      <c r="Z1309" s="53">
        <v>0</v>
      </c>
      <c r="AA1309" s="53">
        <v>0</v>
      </c>
      <c r="AB1309" s="53">
        <v>0</v>
      </c>
      <c r="AC1309" s="53">
        <v>0</v>
      </c>
      <c r="AD1309" s="53">
        <v>0</v>
      </c>
      <c r="AE1309" s="53">
        <v>0</v>
      </c>
      <c r="AF1309" s="53">
        <v>0</v>
      </c>
      <c r="AG1309" s="53">
        <v>0</v>
      </c>
      <c r="AH1309" s="53">
        <v>0</v>
      </c>
      <c r="AI1309" s="53">
        <v>0</v>
      </c>
      <c r="AJ1309" s="53">
        <v>0</v>
      </c>
      <c r="AK1309" s="53">
        <v>0</v>
      </c>
      <c r="AL1309" s="53">
        <v>0</v>
      </c>
      <c r="AM1309" s="53">
        <v>0</v>
      </c>
      <c r="AN1309" s="53">
        <v>0</v>
      </c>
      <c r="AO1309" s="53">
        <v>0</v>
      </c>
      <c r="AP1309" s="53">
        <v>0</v>
      </c>
      <c r="AQ1309" s="53">
        <v>0</v>
      </c>
      <c r="AR1309" s="53">
        <v>0</v>
      </c>
      <c r="AS1309" s="53">
        <v>0</v>
      </c>
      <c r="AT1309" s="53">
        <v>0</v>
      </c>
      <c r="AU1309" s="53">
        <v>0</v>
      </c>
      <c r="AV1309" s="53">
        <v>0</v>
      </c>
      <c r="AW1309" s="53">
        <v>0</v>
      </c>
      <c r="AX1309" s="53">
        <v>0</v>
      </c>
      <c r="AY1309" s="53">
        <v>0</v>
      </c>
      <c r="AZ1309" s="53">
        <v>0</v>
      </c>
      <c r="BA1309" s="53">
        <v>0</v>
      </c>
      <c r="BB1309" s="53">
        <v>0</v>
      </c>
      <c r="BC1309" s="53">
        <v>0</v>
      </c>
      <c r="BD1309" s="53">
        <v>0</v>
      </c>
      <c r="BE1309" s="53">
        <v>0</v>
      </c>
      <c r="BF1309" s="53">
        <v>0</v>
      </c>
      <c r="BG1309" s="53">
        <v>0</v>
      </c>
      <c r="BH1309" s="53">
        <v>0</v>
      </c>
      <c r="BI1309" s="53">
        <v>0</v>
      </c>
      <c r="BJ1309" s="53">
        <v>0</v>
      </c>
      <c r="BK1309" s="53">
        <v>0</v>
      </c>
      <c r="BL1309" s="53">
        <v>0</v>
      </c>
      <c r="BM1309" s="53">
        <v>0</v>
      </c>
      <c r="BN1309" s="53">
        <v>0</v>
      </c>
      <c r="BO1309" s="53">
        <v>0</v>
      </c>
      <c r="BP1309" s="53">
        <v>0</v>
      </c>
      <c r="BQ1309" s="53">
        <v>0</v>
      </c>
      <c r="BR1309" s="53">
        <v>0</v>
      </c>
      <c r="BS1309" s="53">
        <v>0</v>
      </c>
      <c r="BT1309" s="53">
        <v>0</v>
      </c>
      <c r="BU1309" s="53">
        <v>0</v>
      </c>
      <c r="BV1309" s="53">
        <v>0</v>
      </c>
      <c r="BW1309" s="53">
        <v>0</v>
      </c>
      <c r="BX1309" s="53">
        <v>0</v>
      </c>
      <c r="BY1309" s="53">
        <v>0</v>
      </c>
      <c r="BZ1309" s="53">
        <v>0</v>
      </c>
      <c r="CA1309" s="53">
        <v>0</v>
      </c>
      <c r="CB1309" s="53">
        <v>0</v>
      </c>
      <c r="CC1309" s="53">
        <v>0</v>
      </c>
      <c r="CD1309" s="53">
        <v>0</v>
      </c>
      <c r="CE1309" s="53">
        <v>0</v>
      </c>
      <c r="CF1309" s="53">
        <v>0</v>
      </c>
      <c r="CG1309" s="53">
        <v>0</v>
      </c>
      <c r="CH1309" s="53">
        <v>0</v>
      </c>
      <c r="CI1309" s="53">
        <v>0</v>
      </c>
      <c r="CJ1309" s="53">
        <v>0</v>
      </c>
      <c r="CK1309" s="53">
        <v>0</v>
      </c>
      <c r="CL1309" s="53">
        <v>0</v>
      </c>
      <c r="CM1309" s="53">
        <v>0</v>
      </c>
      <c r="CN1309" s="53">
        <v>0</v>
      </c>
      <c r="CO1309" s="53">
        <v>0</v>
      </c>
      <c r="CP1309" s="53">
        <v>0</v>
      </c>
      <c r="CQ1309" s="53">
        <v>0</v>
      </c>
      <c r="CR1309" s="53">
        <v>0</v>
      </c>
      <c r="CS1309" s="53">
        <v>0</v>
      </c>
      <c r="CT1309" s="53">
        <v>0</v>
      </c>
      <c r="CU1309" s="53">
        <v>0</v>
      </c>
      <c r="CV1309" s="53">
        <v>0</v>
      </c>
      <c r="CW1309" s="53">
        <v>0</v>
      </c>
      <c r="CX1309" s="53">
        <v>0</v>
      </c>
      <c r="CY1309" s="53">
        <v>0</v>
      </c>
      <c r="CZ1309" s="53">
        <v>0</v>
      </c>
      <c r="DA1309" s="53">
        <v>0</v>
      </c>
      <c r="DB1309" s="53">
        <v>0</v>
      </c>
      <c r="DC1309" s="53">
        <v>0</v>
      </c>
      <c r="DD1309" s="53">
        <v>0</v>
      </c>
      <c r="DE1309" s="53">
        <v>0</v>
      </c>
      <c r="DF1309" s="53">
        <v>0</v>
      </c>
      <c r="DG1309" s="53">
        <v>0</v>
      </c>
      <c r="DH1309" s="53">
        <v>0</v>
      </c>
      <c r="DI1309" s="53">
        <v>0</v>
      </c>
      <c r="DJ1309" s="53">
        <v>0</v>
      </c>
      <c r="DK1309" s="53">
        <v>0</v>
      </c>
      <c r="DL1309" s="53">
        <v>0</v>
      </c>
      <c r="DM1309" s="53">
        <v>0</v>
      </c>
      <c r="DN1309" s="53">
        <v>0</v>
      </c>
      <c r="DO1309" s="53">
        <v>0</v>
      </c>
      <c r="DP1309" s="53">
        <v>0</v>
      </c>
      <c r="DQ1309" s="53">
        <v>0</v>
      </c>
      <c r="DR1309" s="53">
        <v>0</v>
      </c>
      <c r="DS1309" s="53">
        <v>0</v>
      </c>
      <c r="DT1309" s="53">
        <v>0</v>
      </c>
      <c r="DU1309" s="53">
        <v>0</v>
      </c>
      <c r="DV1309" s="53">
        <v>0</v>
      </c>
      <c r="DW1309" s="53">
        <v>0</v>
      </c>
      <c r="DX1309" s="53">
        <v>0</v>
      </c>
      <c r="DY1309" s="53">
        <v>0</v>
      </c>
      <c r="DZ1309" s="53">
        <v>0</v>
      </c>
      <c r="EA1309" s="53">
        <v>0</v>
      </c>
      <c r="EB1309" s="53">
        <v>0</v>
      </c>
      <c r="EC1309" s="53">
        <v>0</v>
      </c>
      <c r="ED1309" s="53">
        <v>0</v>
      </c>
      <c r="EE1309" s="53">
        <v>0</v>
      </c>
      <c r="EF1309" s="53">
        <v>0</v>
      </c>
      <c r="EG1309" s="53">
        <v>0</v>
      </c>
      <c r="EH1309" s="53">
        <v>0</v>
      </c>
      <c r="EI1309" s="53">
        <v>0</v>
      </c>
      <c r="EJ1309" s="53">
        <v>0</v>
      </c>
      <c r="EK1309" s="53">
        <v>0</v>
      </c>
      <c r="EL1309" s="53">
        <v>0</v>
      </c>
      <c r="EM1309" s="53">
        <v>0</v>
      </c>
      <c r="EN1309" s="53">
        <v>0</v>
      </c>
      <c r="EO1309" s="53">
        <v>0</v>
      </c>
      <c r="EP1309" s="53">
        <v>0</v>
      </c>
      <c r="EQ1309" s="53">
        <v>0</v>
      </c>
      <c r="ER1309" s="53">
        <v>0</v>
      </c>
      <c r="ES1309" s="53">
        <v>0</v>
      </c>
      <c r="ET1309" s="53">
        <v>0</v>
      </c>
      <c r="EU1309" s="53">
        <v>0</v>
      </c>
      <c r="EV1309" s="53">
        <v>0</v>
      </c>
      <c r="EW1309" s="53">
        <v>68.652780000000007</v>
      </c>
      <c r="EX1309" s="53">
        <v>66.986109999999996</v>
      </c>
      <c r="EY1309" s="53">
        <v>66.18056</v>
      </c>
      <c r="EZ1309" s="53">
        <v>65.402780000000007</v>
      </c>
      <c r="FA1309" s="53">
        <v>64.68056</v>
      </c>
      <c r="FB1309" s="53">
        <v>63.736109999999996</v>
      </c>
      <c r="FC1309" s="53">
        <v>62.69444</v>
      </c>
      <c r="FD1309" s="53">
        <v>63.55556</v>
      </c>
      <c r="FE1309" s="53">
        <v>66.625</v>
      </c>
      <c r="FF1309" s="53">
        <v>70.388890000000004</v>
      </c>
      <c r="FG1309" s="53">
        <v>75.083340000000007</v>
      </c>
      <c r="FH1309" s="53">
        <v>79.763890000000004</v>
      </c>
      <c r="FI1309" s="53">
        <v>83.5</v>
      </c>
      <c r="FJ1309" s="53">
        <v>86.75</v>
      </c>
      <c r="FK1309" s="53">
        <v>89.44444</v>
      </c>
      <c r="FL1309" s="53">
        <v>91.18056</v>
      </c>
      <c r="FM1309" s="53">
        <v>91.93056</v>
      </c>
      <c r="FN1309" s="53">
        <v>90.80556</v>
      </c>
      <c r="FO1309" s="53">
        <v>88.236109999999996</v>
      </c>
      <c r="FP1309" s="53">
        <v>83.208340000000007</v>
      </c>
      <c r="FQ1309" s="53">
        <v>77.75</v>
      </c>
      <c r="FR1309" s="53">
        <v>73.958340000000007</v>
      </c>
      <c r="FS1309" s="53">
        <v>71.361109999999996</v>
      </c>
      <c r="FT1309" s="53">
        <v>69.06944</v>
      </c>
      <c r="FU1309" s="53">
        <v>4</v>
      </c>
      <c r="FV1309" s="53">
        <v>3599.8270000000002</v>
      </c>
      <c r="FW1309" s="53">
        <v>1937.739</v>
      </c>
      <c r="FX1309" s="53">
        <v>0</v>
      </c>
    </row>
    <row r="1310" spans="1:180" x14ac:dyDescent="0.3">
      <c r="A1310" t="s">
        <v>174</v>
      </c>
      <c r="B1310" t="s">
        <v>222</v>
      </c>
      <c r="C1310" t="s">
        <v>0</v>
      </c>
      <c r="D1310" t="s">
        <v>248</v>
      </c>
      <c r="E1310" t="s">
        <v>188</v>
      </c>
      <c r="F1310" t="s">
        <v>233</v>
      </c>
      <c r="G1310" t="s">
        <v>244</v>
      </c>
      <c r="H1310" s="53">
        <v>4</v>
      </c>
      <c r="I1310" s="53">
        <v>0</v>
      </c>
      <c r="J1310" s="53">
        <v>0</v>
      </c>
      <c r="K1310" s="53">
        <v>0</v>
      </c>
      <c r="L1310" s="53">
        <v>0</v>
      </c>
      <c r="M1310" s="53">
        <v>0</v>
      </c>
      <c r="N1310" s="53">
        <v>0</v>
      </c>
      <c r="O1310" s="53">
        <v>0</v>
      </c>
      <c r="P1310" s="53">
        <v>0</v>
      </c>
      <c r="Q1310" s="53">
        <v>0</v>
      </c>
      <c r="R1310" s="53">
        <v>0</v>
      </c>
      <c r="S1310" s="53">
        <v>0</v>
      </c>
      <c r="T1310" s="53">
        <v>0</v>
      </c>
      <c r="U1310" s="53">
        <v>0</v>
      </c>
      <c r="V1310" s="53">
        <v>0</v>
      </c>
      <c r="W1310" s="53">
        <v>0</v>
      </c>
      <c r="X1310" s="53">
        <v>0</v>
      </c>
      <c r="Y1310" s="53">
        <v>0</v>
      </c>
      <c r="Z1310" s="53">
        <v>0</v>
      </c>
      <c r="AA1310" s="53">
        <v>0</v>
      </c>
      <c r="AB1310" s="53">
        <v>0</v>
      </c>
      <c r="AC1310" s="53">
        <v>0</v>
      </c>
      <c r="AD1310" s="53">
        <v>0</v>
      </c>
      <c r="AE1310" s="53">
        <v>0</v>
      </c>
      <c r="AF1310" s="53">
        <v>0</v>
      </c>
      <c r="AG1310" s="53">
        <v>0</v>
      </c>
      <c r="AH1310" s="53">
        <v>0</v>
      </c>
      <c r="AI1310" s="53">
        <v>0</v>
      </c>
      <c r="AJ1310" s="53">
        <v>0</v>
      </c>
      <c r="AK1310" s="53">
        <v>0</v>
      </c>
      <c r="AL1310" s="53">
        <v>0</v>
      </c>
      <c r="AM1310" s="53">
        <v>0</v>
      </c>
      <c r="AN1310" s="53">
        <v>0</v>
      </c>
      <c r="AO1310" s="53">
        <v>0</v>
      </c>
      <c r="AP1310" s="53">
        <v>0</v>
      </c>
      <c r="AQ1310" s="53">
        <v>0</v>
      </c>
      <c r="AR1310" s="53">
        <v>0</v>
      </c>
      <c r="AS1310" s="53">
        <v>0</v>
      </c>
      <c r="AT1310" s="53">
        <v>0</v>
      </c>
      <c r="AU1310" s="53">
        <v>0</v>
      </c>
      <c r="AV1310" s="53">
        <v>0</v>
      </c>
      <c r="AW1310" s="53">
        <v>0</v>
      </c>
      <c r="AX1310" s="53">
        <v>0</v>
      </c>
      <c r="AY1310" s="53">
        <v>0</v>
      </c>
      <c r="AZ1310" s="53">
        <v>0</v>
      </c>
      <c r="BA1310" s="53">
        <v>0</v>
      </c>
      <c r="BB1310" s="53">
        <v>0</v>
      </c>
      <c r="BC1310" s="53">
        <v>0</v>
      </c>
      <c r="BD1310" s="53">
        <v>0</v>
      </c>
      <c r="BE1310" s="53">
        <v>0</v>
      </c>
      <c r="BF1310" s="53">
        <v>0</v>
      </c>
      <c r="BG1310" s="53">
        <v>0</v>
      </c>
      <c r="BH1310" s="53">
        <v>0</v>
      </c>
      <c r="BI1310" s="53">
        <v>0</v>
      </c>
      <c r="BJ1310" s="53">
        <v>0</v>
      </c>
      <c r="BK1310" s="53">
        <v>0</v>
      </c>
      <c r="BL1310" s="53">
        <v>0</v>
      </c>
      <c r="BM1310" s="53">
        <v>0</v>
      </c>
      <c r="BN1310" s="53">
        <v>0</v>
      </c>
      <c r="BO1310" s="53">
        <v>0</v>
      </c>
      <c r="BP1310" s="53">
        <v>0</v>
      </c>
      <c r="BQ1310" s="53">
        <v>0</v>
      </c>
      <c r="BR1310" s="53">
        <v>0</v>
      </c>
      <c r="BS1310" s="53">
        <v>0</v>
      </c>
      <c r="BT1310" s="53">
        <v>0</v>
      </c>
      <c r="BU1310" s="53">
        <v>0</v>
      </c>
      <c r="BV1310" s="53">
        <v>0</v>
      </c>
      <c r="BW1310" s="53">
        <v>0</v>
      </c>
      <c r="BX1310" s="53">
        <v>0</v>
      </c>
      <c r="BY1310" s="53">
        <v>0</v>
      </c>
      <c r="BZ1310" s="53">
        <v>0</v>
      </c>
      <c r="CA1310" s="53">
        <v>0</v>
      </c>
      <c r="CB1310" s="53">
        <v>0</v>
      </c>
      <c r="CC1310" s="53">
        <v>0</v>
      </c>
      <c r="CD1310" s="53">
        <v>0</v>
      </c>
      <c r="CE1310" s="53">
        <v>0</v>
      </c>
      <c r="CF1310" s="53">
        <v>0</v>
      </c>
      <c r="CG1310" s="53">
        <v>0</v>
      </c>
      <c r="CH1310" s="53">
        <v>0</v>
      </c>
      <c r="CI1310" s="53">
        <v>0</v>
      </c>
      <c r="CJ1310" s="53">
        <v>0</v>
      </c>
      <c r="CK1310" s="53">
        <v>0</v>
      </c>
      <c r="CL1310" s="53">
        <v>0</v>
      </c>
      <c r="CM1310" s="53">
        <v>0</v>
      </c>
      <c r="CN1310" s="53">
        <v>0</v>
      </c>
      <c r="CO1310" s="53">
        <v>0</v>
      </c>
      <c r="CP1310" s="53">
        <v>0</v>
      </c>
      <c r="CQ1310" s="53">
        <v>0</v>
      </c>
      <c r="CR1310" s="53">
        <v>0</v>
      </c>
      <c r="CS1310" s="53">
        <v>0</v>
      </c>
      <c r="CT1310" s="53">
        <v>0</v>
      </c>
      <c r="CU1310" s="53">
        <v>0</v>
      </c>
      <c r="CV1310" s="53">
        <v>0</v>
      </c>
      <c r="CW1310" s="53">
        <v>0</v>
      </c>
      <c r="CX1310" s="53">
        <v>0</v>
      </c>
      <c r="CY1310" s="53">
        <v>0</v>
      </c>
      <c r="CZ1310" s="53">
        <v>0</v>
      </c>
      <c r="DA1310" s="53">
        <v>0</v>
      </c>
      <c r="DB1310" s="53">
        <v>0</v>
      </c>
      <c r="DC1310" s="53">
        <v>0</v>
      </c>
      <c r="DD1310" s="53">
        <v>0</v>
      </c>
      <c r="DE1310" s="53">
        <v>0</v>
      </c>
      <c r="DF1310" s="53">
        <v>0</v>
      </c>
      <c r="DG1310" s="53">
        <v>0</v>
      </c>
      <c r="DH1310" s="53">
        <v>0</v>
      </c>
      <c r="DI1310" s="53">
        <v>0</v>
      </c>
      <c r="DJ1310" s="53">
        <v>0</v>
      </c>
      <c r="DK1310" s="53">
        <v>0</v>
      </c>
      <c r="DL1310" s="53">
        <v>0</v>
      </c>
      <c r="DM1310" s="53">
        <v>0</v>
      </c>
      <c r="DN1310" s="53">
        <v>0</v>
      </c>
      <c r="DO1310" s="53">
        <v>0</v>
      </c>
      <c r="DP1310" s="53">
        <v>0</v>
      </c>
      <c r="DQ1310" s="53">
        <v>0</v>
      </c>
      <c r="DR1310" s="53">
        <v>0</v>
      </c>
      <c r="DS1310" s="53">
        <v>0</v>
      </c>
      <c r="DT1310" s="53">
        <v>0</v>
      </c>
      <c r="DU1310" s="53">
        <v>0</v>
      </c>
      <c r="DV1310" s="53">
        <v>0</v>
      </c>
      <c r="DW1310" s="53">
        <v>0</v>
      </c>
      <c r="DX1310" s="53">
        <v>0</v>
      </c>
      <c r="DY1310" s="53">
        <v>0</v>
      </c>
      <c r="DZ1310" s="53">
        <v>0</v>
      </c>
      <c r="EA1310" s="53">
        <v>0</v>
      </c>
      <c r="EB1310" s="53">
        <v>0</v>
      </c>
      <c r="EC1310" s="53">
        <v>0</v>
      </c>
      <c r="ED1310" s="53">
        <v>0</v>
      </c>
      <c r="EE1310" s="53">
        <v>0</v>
      </c>
      <c r="EF1310" s="53">
        <v>0</v>
      </c>
      <c r="EG1310" s="53">
        <v>0</v>
      </c>
      <c r="EH1310" s="53">
        <v>0</v>
      </c>
      <c r="EI1310" s="53">
        <v>0</v>
      </c>
      <c r="EJ1310" s="53">
        <v>0</v>
      </c>
      <c r="EK1310" s="53">
        <v>0</v>
      </c>
      <c r="EL1310" s="53">
        <v>0</v>
      </c>
      <c r="EM1310" s="53">
        <v>0</v>
      </c>
      <c r="EN1310" s="53">
        <v>0</v>
      </c>
      <c r="EO1310" s="53">
        <v>0</v>
      </c>
      <c r="EP1310" s="53">
        <v>0</v>
      </c>
      <c r="EQ1310" s="53">
        <v>0</v>
      </c>
      <c r="ER1310" s="53">
        <v>0</v>
      </c>
      <c r="ES1310" s="53">
        <v>0</v>
      </c>
      <c r="ET1310" s="53">
        <v>0</v>
      </c>
      <c r="EU1310" s="53">
        <v>0</v>
      </c>
      <c r="EV1310" s="53">
        <v>0</v>
      </c>
      <c r="EW1310" s="53">
        <v>69.7</v>
      </c>
      <c r="EX1310" s="53">
        <v>67.962500000000006</v>
      </c>
      <c r="EY1310" s="53">
        <v>66.6875</v>
      </c>
      <c r="EZ1310" s="53">
        <v>65.25</v>
      </c>
      <c r="FA1310" s="53">
        <v>64.125</v>
      </c>
      <c r="FB1310" s="53">
        <v>63.024999999999999</v>
      </c>
      <c r="FC1310" s="53">
        <v>62.6875</v>
      </c>
      <c r="FD1310" s="53">
        <v>64.112499999999997</v>
      </c>
      <c r="FE1310" s="53">
        <v>67.5</v>
      </c>
      <c r="FF1310" s="53">
        <v>71.849999999999994</v>
      </c>
      <c r="FG1310" s="53">
        <v>76.487499999999997</v>
      </c>
      <c r="FH1310" s="53">
        <v>81.275000000000006</v>
      </c>
      <c r="FI1310" s="53">
        <v>85.35</v>
      </c>
      <c r="FJ1310" s="53">
        <v>88.9375</v>
      </c>
      <c r="FK1310" s="53">
        <v>92.05</v>
      </c>
      <c r="FL1310" s="53">
        <v>94.224999999999994</v>
      </c>
      <c r="FM1310" s="53">
        <v>94.9</v>
      </c>
      <c r="FN1310" s="53">
        <v>94.075000000000003</v>
      </c>
      <c r="FO1310" s="53">
        <v>91.162499999999994</v>
      </c>
      <c r="FP1310" s="53">
        <v>86.262500000000003</v>
      </c>
      <c r="FQ1310" s="53">
        <v>80.537499999999994</v>
      </c>
      <c r="FR1310" s="53">
        <v>76.162499999999994</v>
      </c>
      <c r="FS1310" s="53">
        <v>72.724999999999994</v>
      </c>
      <c r="FT1310" s="53">
        <v>70.487499999999997</v>
      </c>
      <c r="FU1310" s="53">
        <v>4</v>
      </c>
      <c r="FV1310" s="53">
        <v>3615.88</v>
      </c>
      <c r="FW1310" s="53">
        <v>1978.9860000000001</v>
      </c>
      <c r="FX1310" s="53">
        <v>0</v>
      </c>
    </row>
    <row r="1311" spans="1:180" x14ac:dyDescent="0.3">
      <c r="A1311" t="s">
        <v>174</v>
      </c>
      <c r="B1311" t="s">
        <v>222</v>
      </c>
      <c r="C1311" t="s">
        <v>0</v>
      </c>
      <c r="D1311" t="s">
        <v>248</v>
      </c>
      <c r="E1311" t="s">
        <v>190</v>
      </c>
      <c r="F1311" t="s">
        <v>233</v>
      </c>
      <c r="G1311" t="s">
        <v>244</v>
      </c>
      <c r="H1311" s="53">
        <v>4</v>
      </c>
      <c r="I1311" s="53">
        <v>0</v>
      </c>
      <c r="J1311" s="53">
        <v>0</v>
      </c>
      <c r="K1311" s="53">
        <v>0</v>
      </c>
      <c r="L1311" s="53">
        <v>0</v>
      </c>
      <c r="M1311" s="53">
        <v>0</v>
      </c>
      <c r="N1311" s="53">
        <v>0</v>
      </c>
      <c r="O1311" s="53">
        <v>0</v>
      </c>
      <c r="P1311" s="53">
        <v>0</v>
      </c>
      <c r="Q1311" s="53">
        <v>0</v>
      </c>
      <c r="R1311" s="53">
        <v>0</v>
      </c>
      <c r="S1311" s="53">
        <v>0</v>
      </c>
      <c r="T1311" s="53">
        <v>0</v>
      </c>
      <c r="U1311" s="53">
        <v>0</v>
      </c>
      <c r="V1311" s="53">
        <v>0</v>
      </c>
      <c r="W1311" s="53">
        <v>0</v>
      </c>
      <c r="X1311" s="53">
        <v>0</v>
      </c>
      <c r="Y1311" s="53">
        <v>0</v>
      </c>
      <c r="Z1311" s="53">
        <v>0</v>
      </c>
      <c r="AA1311" s="53">
        <v>0</v>
      </c>
      <c r="AB1311" s="53">
        <v>0</v>
      </c>
      <c r="AC1311" s="53">
        <v>0</v>
      </c>
      <c r="AD1311" s="53">
        <v>0</v>
      </c>
      <c r="AE1311" s="53">
        <v>0</v>
      </c>
      <c r="AF1311" s="53">
        <v>0</v>
      </c>
      <c r="AG1311" s="53">
        <v>0</v>
      </c>
      <c r="AH1311" s="53">
        <v>0</v>
      </c>
      <c r="AI1311" s="53">
        <v>0</v>
      </c>
      <c r="AJ1311" s="53">
        <v>0</v>
      </c>
      <c r="AK1311" s="53">
        <v>0</v>
      </c>
      <c r="AL1311" s="53">
        <v>0</v>
      </c>
      <c r="AM1311" s="53">
        <v>0</v>
      </c>
      <c r="AN1311" s="53">
        <v>0</v>
      </c>
      <c r="AO1311" s="53">
        <v>0</v>
      </c>
      <c r="AP1311" s="53">
        <v>0</v>
      </c>
      <c r="AQ1311" s="53">
        <v>0</v>
      </c>
      <c r="AR1311" s="53">
        <v>0</v>
      </c>
      <c r="AS1311" s="53">
        <v>0</v>
      </c>
      <c r="AT1311" s="53">
        <v>0</v>
      </c>
      <c r="AU1311" s="53">
        <v>0</v>
      </c>
      <c r="AV1311" s="53">
        <v>0</v>
      </c>
      <c r="AW1311" s="53">
        <v>0</v>
      </c>
      <c r="AX1311" s="53">
        <v>0</v>
      </c>
      <c r="AY1311" s="53">
        <v>0</v>
      </c>
      <c r="AZ1311" s="53">
        <v>0</v>
      </c>
      <c r="BA1311" s="53">
        <v>0</v>
      </c>
      <c r="BB1311" s="53">
        <v>0</v>
      </c>
      <c r="BC1311" s="53">
        <v>0</v>
      </c>
      <c r="BD1311" s="53">
        <v>0</v>
      </c>
      <c r="BE1311" s="53">
        <v>0</v>
      </c>
      <c r="BF1311" s="53">
        <v>0</v>
      </c>
      <c r="BG1311" s="53">
        <v>0</v>
      </c>
      <c r="BH1311" s="53">
        <v>0</v>
      </c>
      <c r="BI1311" s="53">
        <v>0</v>
      </c>
      <c r="BJ1311" s="53">
        <v>0</v>
      </c>
      <c r="BK1311" s="53">
        <v>0</v>
      </c>
      <c r="BL1311" s="53">
        <v>0</v>
      </c>
      <c r="BM1311" s="53">
        <v>0</v>
      </c>
      <c r="BN1311" s="53">
        <v>0</v>
      </c>
      <c r="BO1311" s="53">
        <v>0</v>
      </c>
      <c r="BP1311" s="53">
        <v>0</v>
      </c>
      <c r="BQ1311" s="53">
        <v>0</v>
      </c>
      <c r="BR1311" s="53">
        <v>0</v>
      </c>
      <c r="BS1311" s="53">
        <v>0</v>
      </c>
      <c r="BT1311" s="53">
        <v>0</v>
      </c>
      <c r="BU1311" s="53">
        <v>0</v>
      </c>
      <c r="BV1311" s="53">
        <v>0</v>
      </c>
      <c r="BW1311" s="53">
        <v>0</v>
      </c>
      <c r="BX1311" s="53">
        <v>0</v>
      </c>
      <c r="BY1311" s="53">
        <v>0</v>
      </c>
      <c r="BZ1311" s="53">
        <v>0</v>
      </c>
      <c r="CA1311" s="53">
        <v>0</v>
      </c>
      <c r="CB1311" s="53">
        <v>0</v>
      </c>
      <c r="CC1311" s="53">
        <v>0</v>
      </c>
      <c r="CD1311" s="53">
        <v>0</v>
      </c>
      <c r="CE1311" s="53">
        <v>0</v>
      </c>
      <c r="CF1311" s="53">
        <v>0</v>
      </c>
      <c r="CG1311" s="53">
        <v>0</v>
      </c>
      <c r="CH1311" s="53">
        <v>0</v>
      </c>
      <c r="CI1311" s="53">
        <v>0</v>
      </c>
      <c r="CJ1311" s="53">
        <v>0</v>
      </c>
      <c r="CK1311" s="53">
        <v>0</v>
      </c>
      <c r="CL1311" s="53">
        <v>0</v>
      </c>
      <c r="CM1311" s="53">
        <v>0</v>
      </c>
      <c r="CN1311" s="53">
        <v>0</v>
      </c>
      <c r="CO1311" s="53">
        <v>0</v>
      </c>
      <c r="CP1311" s="53">
        <v>0</v>
      </c>
      <c r="CQ1311" s="53">
        <v>0</v>
      </c>
      <c r="CR1311" s="53">
        <v>0</v>
      </c>
      <c r="CS1311" s="53">
        <v>0</v>
      </c>
      <c r="CT1311" s="53">
        <v>0</v>
      </c>
      <c r="CU1311" s="53">
        <v>0</v>
      </c>
      <c r="CV1311" s="53">
        <v>0</v>
      </c>
      <c r="CW1311" s="53">
        <v>0</v>
      </c>
      <c r="CX1311" s="53">
        <v>0</v>
      </c>
      <c r="CY1311" s="53">
        <v>0</v>
      </c>
      <c r="CZ1311" s="53">
        <v>0</v>
      </c>
      <c r="DA1311" s="53">
        <v>0</v>
      </c>
      <c r="DB1311" s="53">
        <v>0</v>
      </c>
      <c r="DC1311" s="53">
        <v>0</v>
      </c>
      <c r="DD1311" s="53">
        <v>0</v>
      </c>
      <c r="DE1311" s="53">
        <v>0</v>
      </c>
      <c r="DF1311" s="53">
        <v>0</v>
      </c>
      <c r="DG1311" s="53">
        <v>0</v>
      </c>
      <c r="DH1311" s="53">
        <v>0</v>
      </c>
      <c r="DI1311" s="53">
        <v>0</v>
      </c>
      <c r="DJ1311" s="53">
        <v>0</v>
      </c>
      <c r="DK1311" s="53">
        <v>0</v>
      </c>
      <c r="DL1311" s="53">
        <v>0</v>
      </c>
      <c r="DM1311" s="53">
        <v>0</v>
      </c>
      <c r="DN1311" s="53">
        <v>0</v>
      </c>
      <c r="DO1311" s="53">
        <v>0</v>
      </c>
      <c r="DP1311" s="53">
        <v>0</v>
      </c>
      <c r="DQ1311" s="53">
        <v>0</v>
      </c>
      <c r="DR1311" s="53">
        <v>0</v>
      </c>
      <c r="DS1311" s="53">
        <v>0</v>
      </c>
      <c r="DT1311" s="53">
        <v>0</v>
      </c>
      <c r="DU1311" s="53">
        <v>0</v>
      </c>
      <c r="DV1311" s="53">
        <v>0</v>
      </c>
      <c r="DW1311" s="53">
        <v>0</v>
      </c>
      <c r="DX1311" s="53">
        <v>0</v>
      </c>
      <c r="DY1311" s="53">
        <v>0</v>
      </c>
      <c r="DZ1311" s="53">
        <v>0</v>
      </c>
      <c r="EA1311" s="53">
        <v>0</v>
      </c>
      <c r="EB1311" s="53">
        <v>0</v>
      </c>
      <c r="EC1311" s="53">
        <v>0</v>
      </c>
      <c r="ED1311" s="53">
        <v>0</v>
      </c>
      <c r="EE1311" s="53">
        <v>0</v>
      </c>
      <c r="EF1311" s="53">
        <v>0</v>
      </c>
      <c r="EG1311" s="53">
        <v>0</v>
      </c>
      <c r="EH1311" s="53">
        <v>0</v>
      </c>
      <c r="EI1311" s="53">
        <v>0</v>
      </c>
      <c r="EJ1311" s="53">
        <v>0</v>
      </c>
      <c r="EK1311" s="53">
        <v>0</v>
      </c>
      <c r="EL1311" s="53">
        <v>0</v>
      </c>
      <c r="EM1311" s="53">
        <v>0</v>
      </c>
      <c r="EN1311" s="53">
        <v>0</v>
      </c>
      <c r="EO1311" s="53">
        <v>0</v>
      </c>
      <c r="EP1311" s="53">
        <v>0</v>
      </c>
      <c r="EQ1311" s="53">
        <v>0</v>
      </c>
      <c r="ER1311" s="53">
        <v>0</v>
      </c>
      <c r="ES1311" s="53">
        <v>0</v>
      </c>
      <c r="ET1311" s="53">
        <v>0</v>
      </c>
      <c r="EU1311" s="53">
        <v>0</v>
      </c>
      <c r="EV1311" s="53">
        <v>0</v>
      </c>
      <c r="EW1311" s="53">
        <v>65.125</v>
      </c>
      <c r="EX1311" s="53">
        <v>63.791670000000003</v>
      </c>
      <c r="EY1311" s="53">
        <v>62.916670000000003</v>
      </c>
      <c r="EZ1311" s="53">
        <v>62.18056</v>
      </c>
      <c r="FA1311" s="53">
        <v>61.375</v>
      </c>
      <c r="FB1311" s="53">
        <v>60.75</v>
      </c>
      <c r="FC1311" s="53">
        <v>59.638890000000004</v>
      </c>
      <c r="FD1311" s="53">
        <v>60.125</v>
      </c>
      <c r="FE1311" s="53">
        <v>63.68056</v>
      </c>
      <c r="FF1311" s="53">
        <v>67.93056</v>
      </c>
      <c r="FG1311" s="53">
        <v>73.097219999999993</v>
      </c>
      <c r="FH1311" s="53">
        <v>77.30556</v>
      </c>
      <c r="FI1311" s="53">
        <v>81.458340000000007</v>
      </c>
      <c r="FJ1311" s="53">
        <v>84.611109999999996</v>
      </c>
      <c r="FK1311" s="53">
        <v>86.986109999999996</v>
      </c>
      <c r="FL1311" s="53">
        <v>88.291659999999993</v>
      </c>
      <c r="FM1311" s="53">
        <v>88.5</v>
      </c>
      <c r="FN1311" s="53">
        <v>87.513890000000004</v>
      </c>
      <c r="FO1311" s="53">
        <v>84.763890000000004</v>
      </c>
      <c r="FP1311" s="53">
        <v>80.138890000000004</v>
      </c>
      <c r="FQ1311" s="53">
        <v>76.097219999999993</v>
      </c>
      <c r="FR1311" s="53">
        <v>73.083340000000007</v>
      </c>
      <c r="FS1311" s="53">
        <v>70.861109999999996</v>
      </c>
      <c r="FT1311" s="53">
        <v>68.56944</v>
      </c>
      <c r="FU1311" s="53">
        <v>4</v>
      </c>
      <c r="FV1311" s="53">
        <v>3639.3969999999999</v>
      </c>
      <c r="FW1311" s="53">
        <v>1957.3979999999999</v>
      </c>
      <c r="FX1311" s="53">
        <v>0</v>
      </c>
    </row>
    <row r="1312" spans="1:180" x14ac:dyDescent="0.3">
      <c r="A1312" t="s">
        <v>174</v>
      </c>
      <c r="B1312" t="s">
        <v>222</v>
      </c>
      <c r="C1312" t="s">
        <v>0</v>
      </c>
      <c r="D1312" t="s">
        <v>227</v>
      </c>
      <c r="E1312" t="s">
        <v>189</v>
      </c>
      <c r="F1312" t="s">
        <v>233</v>
      </c>
      <c r="G1312" t="s">
        <v>244</v>
      </c>
      <c r="H1312" s="53">
        <v>4</v>
      </c>
      <c r="I1312" s="53">
        <v>0</v>
      </c>
      <c r="J1312" s="53">
        <v>0</v>
      </c>
      <c r="K1312" s="53">
        <v>0</v>
      </c>
      <c r="L1312" s="53">
        <v>0</v>
      </c>
      <c r="M1312" s="53">
        <v>0</v>
      </c>
      <c r="N1312" s="53">
        <v>0</v>
      </c>
      <c r="O1312" s="53">
        <v>0</v>
      </c>
      <c r="P1312" s="53">
        <v>0</v>
      </c>
      <c r="Q1312" s="53">
        <v>0</v>
      </c>
      <c r="R1312" s="53">
        <v>0</v>
      </c>
      <c r="S1312" s="53">
        <v>0</v>
      </c>
      <c r="T1312" s="53">
        <v>0</v>
      </c>
      <c r="U1312" s="53">
        <v>0</v>
      </c>
      <c r="V1312" s="53">
        <v>0</v>
      </c>
      <c r="W1312" s="53">
        <v>0</v>
      </c>
      <c r="X1312" s="53">
        <v>0</v>
      </c>
      <c r="Y1312" s="53">
        <v>0</v>
      </c>
      <c r="Z1312" s="53">
        <v>0</v>
      </c>
      <c r="AA1312" s="53">
        <v>0</v>
      </c>
      <c r="AB1312" s="53">
        <v>0</v>
      </c>
      <c r="AC1312" s="53">
        <v>0</v>
      </c>
      <c r="AD1312" s="53">
        <v>0</v>
      </c>
      <c r="AE1312" s="53">
        <v>0</v>
      </c>
      <c r="AF1312" s="53">
        <v>0</v>
      </c>
      <c r="AG1312" s="53">
        <v>0</v>
      </c>
      <c r="AH1312" s="53">
        <v>0</v>
      </c>
      <c r="AI1312" s="53">
        <v>0</v>
      </c>
      <c r="AJ1312" s="53">
        <v>0</v>
      </c>
      <c r="AK1312" s="53">
        <v>0</v>
      </c>
      <c r="AL1312" s="53">
        <v>0</v>
      </c>
      <c r="AM1312" s="53">
        <v>0</v>
      </c>
      <c r="AN1312" s="53">
        <v>0</v>
      </c>
      <c r="AO1312" s="53">
        <v>0</v>
      </c>
      <c r="AP1312" s="53">
        <v>0</v>
      </c>
      <c r="AQ1312" s="53">
        <v>0</v>
      </c>
      <c r="AR1312" s="53">
        <v>0</v>
      </c>
      <c r="AS1312" s="53">
        <v>0</v>
      </c>
      <c r="AT1312" s="53">
        <v>0</v>
      </c>
      <c r="AU1312" s="53">
        <v>0</v>
      </c>
      <c r="AV1312" s="53">
        <v>0</v>
      </c>
      <c r="AW1312" s="53">
        <v>0</v>
      </c>
      <c r="AX1312" s="53">
        <v>0</v>
      </c>
      <c r="AY1312" s="53">
        <v>0</v>
      </c>
      <c r="AZ1312" s="53">
        <v>0</v>
      </c>
      <c r="BA1312" s="53">
        <v>0</v>
      </c>
      <c r="BB1312" s="53">
        <v>0</v>
      </c>
      <c r="BC1312" s="53">
        <v>0</v>
      </c>
      <c r="BD1312" s="53">
        <v>0</v>
      </c>
      <c r="BE1312" s="53">
        <v>0</v>
      </c>
      <c r="BF1312" s="53">
        <v>0</v>
      </c>
      <c r="BG1312" s="53">
        <v>0</v>
      </c>
      <c r="BH1312" s="53">
        <v>0</v>
      </c>
      <c r="BI1312" s="53">
        <v>0</v>
      </c>
      <c r="BJ1312" s="53">
        <v>0</v>
      </c>
      <c r="BK1312" s="53">
        <v>0</v>
      </c>
      <c r="BL1312" s="53">
        <v>0</v>
      </c>
      <c r="BM1312" s="53">
        <v>0</v>
      </c>
      <c r="BN1312" s="53">
        <v>0</v>
      </c>
      <c r="BO1312" s="53">
        <v>0</v>
      </c>
      <c r="BP1312" s="53">
        <v>0</v>
      </c>
      <c r="BQ1312" s="53">
        <v>0</v>
      </c>
      <c r="BR1312" s="53">
        <v>0</v>
      </c>
      <c r="BS1312" s="53">
        <v>0</v>
      </c>
      <c r="BT1312" s="53">
        <v>0</v>
      </c>
      <c r="BU1312" s="53">
        <v>0</v>
      </c>
      <c r="BV1312" s="53">
        <v>0</v>
      </c>
      <c r="BW1312" s="53">
        <v>0</v>
      </c>
      <c r="BX1312" s="53">
        <v>0</v>
      </c>
      <c r="BY1312" s="53">
        <v>0</v>
      </c>
      <c r="BZ1312" s="53">
        <v>0</v>
      </c>
      <c r="CA1312" s="53">
        <v>0</v>
      </c>
      <c r="CB1312" s="53">
        <v>0</v>
      </c>
      <c r="CC1312" s="53">
        <v>0</v>
      </c>
      <c r="CD1312" s="53">
        <v>0</v>
      </c>
      <c r="CE1312" s="53">
        <v>0</v>
      </c>
      <c r="CF1312" s="53">
        <v>0</v>
      </c>
      <c r="CG1312" s="53">
        <v>0</v>
      </c>
      <c r="CH1312" s="53">
        <v>0</v>
      </c>
      <c r="CI1312" s="53">
        <v>0</v>
      </c>
      <c r="CJ1312" s="53">
        <v>0</v>
      </c>
      <c r="CK1312" s="53">
        <v>0</v>
      </c>
      <c r="CL1312" s="53">
        <v>0</v>
      </c>
      <c r="CM1312" s="53">
        <v>0</v>
      </c>
      <c r="CN1312" s="53">
        <v>0</v>
      </c>
      <c r="CO1312" s="53">
        <v>0</v>
      </c>
      <c r="CP1312" s="53">
        <v>0</v>
      </c>
      <c r="CQ1312" s="53">
        <v>0</v>
      </c>
      <c r="CR1312" s="53">
        <v>0</v>
      </c>
      <c r="CS1312" s="53">
        <v>0</v>
      </c>
      <c r="CT1312" s="53">
        <v>0</v>
      </c>
      <c r="CU1312" s="53">
        <v>0</v>
      </c>
      <c r="CV1312" s="53">
        <v>0</v>
      </c>
      <c r="CW1312" s="53">
        <v>0</v>
      </c>
      <c r="CX1312" s="53">
        <v>0</v>
      </c>
      <c r="CY1312" s="53">
        <v>0</v>
      </c>
      <c r="CZ1312" s="53">
        <v>0</v>
      </c>
      <c r="DA1312" s="53">
        <v>0</v>
      </c>
      <c r="DB1312" s="53">
        <v>0</v>
      </c>
      <c r="DC1312" s="53">
        <v>0</v>
      </c>
      <c r="DD1312" s="53">
        <v>0</v>
      </c>
      <c r="DE1312" s="53">
        <v>0</v>
      </c>
      <c r="DF1312" s="53">
        <v>0</v>
      </c>
      <c r="DG1312" s="53">
        <v>0</v>
      </c>
      <c r="DH1312" s="53">
        <v>0</v>
      </c>
      <c r="DI1312" s="53">
        <v>0</v>
      </c>
      <c r="DJ1312" s="53">
        <v>0</v>
      </c>
      <c r="DK1312" s="53">
        <v>0</v>
      </c>
      <c r="DL1312" s="53">
        <v>0</v>
      </c>
      <c r="DM1312" s="53">
        <v>0</v>
      </c>
      <c r="DN1312" s="53">
        <v>0</v>
      </c>
      <c r="DO1312" s="53">
        <v>0</v>
      </c>
      <c r="DP1312" s="53">
        <v>0</v>
      </c>
      <c r="DQ1312" s="53">
        <v>0</v>
      </c>
      <c r="DR1312" s="53">
        <v>0</v>
      </c>
      <c r="DS1312" s="53">
        <v>0</v>
      </c>
      <c r="DT1312" s="53">
        <v>0</v>
      </c>
      <c r="DU1312" s="53">
        <v>0</v>
      </c>
      <c r="DV1312" s="53">
        <v>0</v>
      </c>
      <c r="DW1312" s="53">
        <v>0</v>
      </c>
      <c r="DX1312" s="53">
        <v>0</v>
      </c>
      <c r="DY1312" s="53">
        <v>0</v>
      </c>
      <c r="DZ1312" s="53">
        <v>0</v>
      </c>
      <c r="EA1312" s="53">
        <v>0</v>
      </c>
      <c r="EB1312" s="53">
        <v>0</v>
      </c>
      <c r="EC1312" s="53">
        <v>0</v>
      </c>
      <c r="ED1312" s="53">
        <v>0</v>
      </c>
      <c r="EE1312" s="53">
        <v>0</v>
      </c>
      <c r="EF1312" s="53">
        <v>0</v>
      </c>
      <c r="EG1312" s="53">
        <v>0</v>
      </c>
      <c r="EH1312" s="53">
        <v>0</v>
      </c>
      <c r="EI1312" s="53">
        <v>0</v>
      </c>
      <c r="EJ1312" s="53">
        <v>0</v>
      </c>
      <c r="EK1312" s="53">
        <v>0</v>
      </c>
      <c r="EL1312" s="53">
        <v>0</v>
      </c>
      <c r="EM1312" s="53">
        <v>0</v>
      </c>
      <c r="EN1312" s="53">
        <v>0</v>
      </c>
      <c r="EO1312" s="53">
        <v>0</v>
      </c>
      <c r="EP1312" s="53">
        <v>0</v>
      </c>
      <c r="EQ1312" s="53">
        <v>0</v>
      </c>
      <c r="ER1312" s="53">
        <v>0</v>
      </c>
      <c r="ES1312" s="53">
        <v>0</v>
      </c>
      <c r="ET1312" s="53">
        <v>0</v>
      </c>
      <c r="EU1312" s="53">
        <v>0</v>
      </c>
      <c r="EV1312" s="53">
        <v>0</v>
      </c>
      <c r="EW1312" s="53">
        <v>66.403409999999994</v>
      </c>
      <c r="EX1312" s="53">
        <v>64.994320000000002</v>
      </c>
      <c r="EY1312" s="53">
        <v>63.789769999999997</v>
      </c>
      <c r="EZ1312" s="53">
        <v>62.869320000000002</v>
      </c>
      <c r="FA1312" s="53">
        <v>62.079540000000001</v>
      </c>
      <c r="FB1312" s="53">
        <v>61.375</v>
      </c>
      <c r="FC1312" s="53">
        <v>61.028410000000001</v>
      </c>
      <c r="FD1312" s="53">
        <v>61.960230000000003</v>
      </c>
      <c r="FE1312" s="53">
        <v>65.039770000000004</v>
      </c>
      <c r="FF1312" s="53">
        <v>68.755679999999998</v>
      </c>
      <c r="FG1312" s="53">
        <v>73.357960000000006</v>
      </c>
      <c r="FH1312" s="53">
        <v>77.920460000000006</v>
      </c>
      <c r="FI1312" s="53">
        <v>82.056820000000002</v>
      </c>
      <c r="FJ1312" s="53">
        <v>85.482960000000006</v>
      </c>
      <c r="FK1312" s="53">
        <v>88.409090000000006</v>
      </c>
      <c r="FL1312" s="53">
        <v>90.340909999999994</v>
      </c>
      <c r="FM1312" s="53">
        <v>91.090909999999994</v>
      </c>
      <c r="FN1312" s="53">
        <v>90.039770000000004</v>
      </c>
      <c r="FO1312" s="53">
        <v>87.3125</v>
      </c>
      <c r="FP1312" s="53">
        <v>82.397729999999996</v>
      </c>
      <c r="FQ1312" s="53">
        <v>77.0625</v>
      </c>
      <c r="FR1312" s="53">
        <v>73.295460000000006</v>
      </c>
      <c r="FS1312" s="53">
        <v>70.414770000000004</v>
      </c>
      <c r="FT1312" s="53">
        <v>68.329539999999994</v>
      </c>
      <c r="FU1312" s="53">
        <v>4</v>
      </c>
      <c r="FV1312" s="53">
        <v>3599.8270000000002</v>
      </c>
      <c r="FW1312" s="53">
        <v>1937.739</v>
      </c>
      <c r="FX1312" s="53">
        <v>0</v>
      </c>
    </row>
    <row r="1313" spans="1:180" x14ac:dyDescent="0.3">
      <c r="A1313" t="s">
        <v>174</v>
      </c>
      <c r="B1313" t="s">
        <v>222</v>
      </c>
      <c r="C1313" t="s">
        <v>0</v>
      </c>
      <c r="D1313" t="s">
        <v>227</v>
      </c>
      <c r="E1313" t="s">
        <v>187</v>
      </c>
      <c r="F1313" t="s">
        <v>233</v>
      </c>
      <c r="G1313" t="s">
        <v>244</v>
      </c>
      <c r="H1313" s="53">
        <v>4</v>
      </c>
      <c r="I1313" s="53">
        <v>0</v>
      </c>
      <c r="J1313" s="53">
        <v>0</v>
      </c>
      <c r="K1313" s="53">
        <v>0</v>
      </c>
      <c r="L1313" s="53">
        <v>0</v>
      </c>
      <c r="M1313" s="53">
        <v>0</v>
      </c>
      <c r="N1313" s="53">
        <v>0</v>
      </c>
      <c r="O1313" s="53">
        <v>0</v>
      </c>
      <c r="P1313" s="53">
        <v>0</v>
      </c>
      <c r="Q1313" s="53">
        <v>0</v>
      </c>
      <c r="R1313" s="53">
        <v>0</v>
      </c>
      <c r="S1313" s="53">
        <v>0</v>
      </c>
      <c r="T1313" s="53">
        <v>0</v>
      </c>
      <c r="U1313" s="53">
        <v>0</v>
      </c>
      <c r="V1313" s="53">
        <v>0</v>
      </c>
      <c r="W1313" s="53">
        <v>0</v>
      </c>
      <c r="X1313" s="53">
        <v>0</v>
      </c>
      <c r="Y1313" s="53">
        <v>0</v>
      </c>
      <c r="Z1313" s="53">
        <v>0</v>
      </c>
      <c r="AA1313" s="53">
        <v>0</v>
      </c>
      <c r="AB1313" s="53">
        <v>0</v>
      </c>
      <c r="AC1313" s="53">
        <v>0</v>
      </c>
      <c r="AD1313" s="53">
        <v>0</v>
      </c>
      <c r="AE1313" s="53">
        <v>0</v>
      </c>
      <c r="AF1313" s="53">
        <v>0</v>
      </c>
      <c r="AG1313" s="53">
        <v>0</v>
      </c>
      <c r="AH1313" s="53">
        <v>0</v>
      </c>
      <c r="AI1313" s="53">
        <v>0</v>
      </c>
      <c r="AJ1313" s="53">
        <v>0</v>
      </c>
      <c r="AK1313" s="53">
        <v>0</v>
      </c>
      <c r="AL1313" s="53">
        <v>0</v>
      </c>
      <c r="AM1313" s="53">
        <v>0</v>
      </c>
      <c r="AN1313" s="53">
        <v>0</v>
      </c>
      <c r="AO1313" s="53">
        <v>0</v>
      </c>
      <c r="AP1313" s="53">
        <v>0</v>
      </c>
      <c r="AQ1313" s="53">
        <v>0</v>
      </c>
      <c r="AR1313" s="53">
        <v>0</v>
      </c>
      <c r="AS1313" s="53">
        <v>0</v>
      </c>
      <c r="AT1313" s="53">
        <v>0</v>
      </c>
      <c r="AU1313" s="53">
        <v>0</v>
      </c>
      <c r="AV1313" s="53">
        <v>0</v>
      </c>
      <c r="AW1313" s="53">
        <v>0</v>
      </c>
      <c r="AX1313" s="53">
        <v>0</v>
      </c>
      <c r="AY1313" s="53">
        <v>0</v>
      </c>
      <c r="AZ1313" s="53">
        <v>0</v>
      </c>
      <c r="BA1313" s="53">
        <v>0</v>
      </c>
      <c r="BB1313" s="53">
        <v>0</v>
      </c>
      <c r="BC1313" s="53">
        <v>0</v>
      </c>
      <c r="BD1313" s="53">
        <v>0</v>
      </c>
      <c r="BE1313" s="53">
        <v>0</v>
      </c>
      <c r="BF1313" s="53">
        <v>0</v>
      </c>
      <c r="BG1313" s="53">
        <v>0</v>
      </c>
      <c r="BH1313" s="53">
        <v>0</v>
      </c>
      <c r="BI1313" s="53">
        <v>0</v>
      </c>
      <c r="BJ1313" s="53">
        <v>0</v>
      </c>
      <c r="BK1313" s="53">
        <v>0</v>
      </c>
      <c r="BL1313" s="53">
        <v>0</v>
      </c>
      <c r="BM1313" s="53">
        <v>0</v>
      </c>
      <c r="BN1313" s="53">
        <v>0</v>
      </c>
      <c r="BO1313" s="53">
        <v>0</v>
      </c>
      <c r="BP1313" s="53">
        <v>0</v>
      </c>
      <c r="BQ1313" s="53">
        <v>0</v>
      </c>
      <c r="BR1313" s="53">
        <v>0</v>
      </c>
      <c r="BS1313" s="53">
        <v>0</v>
      </c>
      <c r="BT1313" s="53">
        <v>0</v>
      </c>
      <c r="BU1313" s="53">
        <v>0</v>
      </c>
      <c r="BV1313" s="53">
        <v>0</v>
      </c>
      <c r="BW1313" s="53">
        <v>0</v>
      </c>
      <c r="BX1313" s="53">
        <v>0</v>
      </c>
      <c r="BY1313" s="53">
        <v>0</v>
      </c>
      <c r="BZ1313" s="53">
        <v>0</v>
      </c>
      <c r="CA1313" s="53">
        <v>0</v>
      </c>
      <c r="CB1313" s="53">
        <v>0</v>
      </c>
      <c r="CC1313" s="53">
        <v>0</v>
      </c>
      <c r="CD1313" s="53">
        <v>0</v>
      </c>
      <c r="CE1313" s="53">
        <v>0</v>
      </c>
      <c r="CF1313" s="53">
        <v>0</v>
      </c>
      <c r="CG1313" s="53">
        <v>0</v>
      </c>
      <c r="CH1313" s="53">
        <v>0</v>
      </c>
      <c r="CI1313" s="53">
        <v>0</v>
      </c>
      <c r="CJ1313" s="53">
        <v>0</v>
      </c>
      <c r="CK1313" s="53">
        <v>0</v>
      </c>
      <c r="CL1313" s="53">
        <v>0</v>
      </c>
      <c r="CM1313" s="53">
        <v>0</v>
      </c>
      <c r="CN1313" s="53">
        <v>0</v>
      </c>
      <c r="CO1313" s="53">
        <v>0</v>
      </c>
      <c r="CP1313" s="53">
        <v>0</v>
      </c>
      <c r="CQ1313" s="53">
        <v>0</v>
      </c>
      <c r="CR1313" s="53">
        <v>0</v>
      </c>
      <c r="CS1313" s="53">
        <v>0</v>
      </c>
      <c r="CT1313" s="53">
        <v>0</v>
      </c>
      <c r="CU1313" s="53">
        <v>0</v>
      </c>
      <c r="CV1313" s="53">
        <v>0</v>
      </c>
      <c r="CW1313" s="53">
        <v>0</v>
      </c>
      <c r="CX1313" s="53">
        <v>0</v>
      </c>
      <c r="CY1313" s="53">
        <v>0</v>
      </c>
      <c r="CZ1313" s="53">
        <v>0</v>
      </c>
      <c r="DA1313" s="53">
        <v>0</v>
      </c>
      <c r="DB1313" s="53">
        <v>0</v>
      </c>
      <c r="DC1313" s="53">
        <v>0</v>
      </c>
      <c r="DD1313" s="53">
        <v>0</v>
      </c>
      <c r="DE1313" s="53">
        <v>0</v>
      </c>
      <c r="DF1313" s="53">
        <v>0</v>
      </c>
      <c r="DG1313" s="53">
        <v>0</v>
      </c>
      <c r="DH1313" s="53">
        <v>0</v>
      </c>
      <c r="DI1313" s="53">
        <v>0</v>
      </c>
      <c r="DJ1313" s="53">
        <v>0</v>
      </c>
      <c r="DK1313" s="53">
        <v>0</v>
      </c>
      <c r="DL1313" s="53">
        <v>0</v>
      </c>
      <c r="DM1313" s="53">
        <v>0</v>
      </c>
      <c r="DN1313" s="53">
        <v>0</v>
      </c>
      <c r="DO1313" s="53">
        <v>0</v>
      </c>
      <c r="DP1313" s="53">
        <v>0</v>
      </c>
      <c r="DQ1313" s="53">
        <v>0</v>
      </c>
      <c r="DR1313" s="53">
        <v>0</v>
      </c>
      <c r="DS1313" s="53">
        <v>0</v>
      </c>
      <c r="DT1313" s="53">
        <v>0</v>
      </c>
      <c r="DU1313" s="53">
        <v>0</v>
      </c>
      <c r="DV1313" s="53">
        <v>0</v>
      </c>
      <c r="DW1313" s="53">
        <v>0</v>
      </c>
      <c r="DX1313" s="53">
        <v>0</v>
      </c>
      <c r="DY1313" s="53">
        <v>0</v>
      </c>
      <c r="DZ1313" s="53">
        <v>0</v>
      </c>
      <c r="EA1313" s="53">
        <v>0</v>
      </c>
      <c r="EB1313" s="53">
        <v>0</v>
      </c>
      <c r="EC1313" s="53">
        <v>0</v>
      </c>
      <c r="ED1313" s="53">
        <v>0</v>
      </c>
      <c r="EE1313" s="53">
        <v>0</v>
      </c>
      <c r="EF1313" s="53">
        <v>0</v>
      </c>
      <c r="EG1313" s="53">
        <v>0</v>
      </c>
      <c r="EH1313" s="53">
        <v>0</v>
      </c>
      <c r="EI1313" s="53">
        <v>0</v>
      </c>
      <c r="EJ1313" s="53">
        <v>0</v>
      </c>
      <c r="EK1313" s="53">
        <v>0</v>
      </c>
      <c r="EL1313" s="53">
        <v>0</v>
      </c>
      <c r="EM1313" s="53">
        <v>0</v>
      </c>
      <c r="EN1313" s="53">
        <v>0</v>
      </c>
      <c r="EO1313" s="53">
        <v>0</v>
      </c>
      <c r="EP1313" s="53">
        <v>0</v>
      </c>
      <c r="EQ1313" s="53">
        <v>0</v>
      </c>
      <c r="ER1313" s="53">
        <v>0</v>
      </c>
      <c r="ES1313" s="53">
        <v>0</v>
      </c>
      <c r="ET1313" s="53">
        <v>0</v>
      </c>
      <c r="EU1313" s="53">
        <v>0</v>
      </c>
      <c r="EV1313" s="53">
        <v>0</v>
      </c>
      <c r="EW1313" s="53">
        <v>64.840909999999994</v>
      </c>
      <c r="EX1313" s="53">
        <v>63.426139999999997</v>
      </c>
      <c r="EY1313" s="53">
        <v>62.397730000000003</v>
      </c>
      <c r="EZ1313" s="53">
        <v>61.323860000000003</v>
      </c>
      <c r="FA1313" s="53">
        <v>60.386360000000003</v>
      </c>
      <c r="FB1313" s="53">
        <v>59.664769999999997</v>
      </c>
      <c r="FC1313" s="53">
        <v>60.176139999999997</v>
      </c>
      <c r="FD1313" s="53">
        <v>62.363639999999997</v>
      </c>
      <c r="FE1313" s="53">
        <v>65.971590000000006</v>
      </c>
      <c r="FF1313" s="53">
        <v>69.647729999999996</v>
      </c>
      <c r="FG1313" s="53">
        <v>73.573859999999996</v>
      </c>
      <c r="FH1313" s="53">
        <v>77.431820000000002</v>
      </c>
      <c r="FI1313" s="53">
        <v>80.732960000000006</v>
      </c>
      <c r="FJ1313" s="53">
        <v>83.323859999999996</v>
      </c>
      <c r="FK1313" s="53">
        <v>85.113640000000004</v>
      </c>
      <c r="FL1313" s="53">
        <v>86.556820000000002</v>
      </c>
      <c r="FM1313" s="53">
        <v>86.681820000000002</v>
      </c>
      <c r="FN1313" s="53">
        <v>85.801140000000004</v>
      </c>
      <c r="FO1313" s="53">
        <v>83.357960000000006</v>
      </c>
      <c r="FP1313" s="53">
        <v>79.579539999999994</v>
      </c>
      <c r="FQ1313" s="53">
        <v>74.647729999999996</v>
      </c>
      <c r="FR1313" s="53">
        <v>70.886359999999996</v>
      </c>
      <c r="FS1313" s="53">
        <v>68.130679999999998</v>
      </c>
      <c r="FT1313" s="53">
        <v>66.289770000000004</v>
      </c>
      <c r="FU1313" s="53">
        <v>4</v>
      </c>
      <c r="FV1313" s="53">
        <v>3663.6320000000001</v>
      </c>
      <c r="FW1313" s="53">
        <v>1998.7819999999999</v>
      </c>
      <c r="FX1313" s="53">
        <v>0</v>
      </c>
    </row>
    <row r="1314" spans="1:180" x14ac:dyDescent="0.3">
      <c r="A1314" t="s">
        <v>174</v>
      </c>
      <c r="B1314" t="s">
        <v>222</v>
      </c>
      <c r="C1314" t="s">
        <v>0</v>
      </c>
      <c r="D1314" t="s">
        <v>248</v>
      </c>
      <c r="E1314" t="s">
        <v>190</v>
      </c>
      <c r="F1314" t="s">
        <v>234</v>
      </c>
      <c r="G1314" t="s">
        <v>244</v>
      </c>
      <c r="H1314" s="53">
        <v>10</v>
      </c>
      <c r="I1314" s="53">
        <v>0</v>
      </c>
      <c r="J1314" s="53">
        <v>0</v>
      </c>
      <c r="K1314" s="53">
        <v>0</v>
      </c>
      <c r="L1314" s="53">
        <v>0</v>
      </c>
      <c r="M1314" s="53">
        <v>0</v>
      </c>
      <c r="N1314" s="53">
        <v>0</v>
      </c>
      <c r="O1314" s="53">
        <v>0</v>
      </c>
      <c r="P1314" s="53">
        <v>0</v>
      </c>
      <c r="Q1314" s="53">
        <v>0</v>
      </c>
      <c r="R1314" s="53">
        <v>0</v>
      </c>
      <c r="S1314" s="53">
        <v>0</v>
      </c>
      <c r="T1314" s="53">
        <v>0</v>
      </c>
      <c r="U1314" s="53">
        <v>0</v>
      </c>
      <c r="V1314" s="53">
        <v>0</v>
      </c>
      <c r="W1314" s="53">
        <v>0</v>
      </c>
      <c r="X1314" s="53">
        <v>0</v>
      </c>
      <c r="Y1314" s="53">
        <v>0</v>
      </c>
      <c r="Z1314" s="53">
        <v>0</v>
      </c>
      <c r="AA1314" s="53">
        <v>0</v>
      </c>
      <c r="AB1314" s="53">
        <v>0</v>
      </c>
      <c r="AC1314" s="53">
        <v>0</v>
      </c>
      <c r="AD1314" s="53">
        <v>0</v>
      </c>
      <c r="AE1314" s="53">
        <v>0</v>
      </c>
      <c r="AF1314" s="53">
        <v>0</v>
      </c>
      <c r="AG1314" s="53">
        <v>0</v>
      </c>
      <c r="AH1314" s="53">
        <v>0</v>
      </c>
      <c r="AI1314" s="53">
        <v>0</v>
      </c>
      <c r="AJ1314" s="53">
        <v>0</v>
      </c>
      <c r="AK1314" s="53">
        <v>0</v>
      </c>
      <c r="AL1314" s="53">
        <v>0</v>
      </c>
      <c r="AM1314" s="53">
        <v>0</v>
      </c>
      <c r="AN1314" s="53">
        <v>0</v>
      </c>
      <c r="AO1314" s="53">
        <v>0</v>
      </c>
      <c r="AP1314" s="53">
        <v>0</v>
      </c>
      <c r="AQ1314" s="53">
        <v>0</v>
      </c>
      <c r="AR1314" s="53">
        <v>0</v>
      </c>
      <c r="AS1314" s="53">
        <v>0</v>
      </c>
      <c r="AT1314" s="53">
        <v>0</v>
      </c>
      <c r="AU1314" s="53">
        <v>0</v>
      </c>
      <c r="AV1314" s="53">
        <v>0</v>
      </c>
      <c r="AW1314" s="53">
        <v>0</v>
      </c>
      <c r="AX1314" s="53">
        <v>0</v>
      </c>
      <c r="AY1314" s="53">
        <v>0</v>
      </c>
      <c r="AZ1314" s="53">
        <v>0</v>
      </c>
      <c r="BA1314" s="53">
        <v>0</v>
      </c>
      <c r="BB1314" s="53">
        <v>0</v>
      </c>
      <c r="BC1314" s="53">
        <v>0</v>
      </c>
      <c r="BD1314" s="53">
        <v>0</v>
      </c>
      <c r="BE1314" s="53">
        <v>0</v>
      </c>
      <c r="BF1314" s="53">
        <v>0</v>
      </c>
      <c r="BG1314" s="53">
        <v>0</v>
      </c>
      <c r="BH1314" s="53">
        <v>0</v>
      </c>
      <c r="BI1314" s="53">
        <v>0</v>
      </c>
      <c r="BJ1314" s="53">
        <v>0</v>
      </c>
      <c r="BK1314" s="53">
        <v>0</v>
      </c>
      <c r="BL1314" s="53">
        <v>0</v>
      </c>
      <c r="BM1314" s="53">
        <v>0</v>
      </c>
      <c r="BN1314" s="53">
        <v>0</v>
      </c>
      <c r="BO1314" s="53">
        <v>0</v>
      </c>
      <c r="BP1314" s="53">
        <v>0</v>
      </c>
      <c r="BQ1314" s="53">
        <v>0</v>
      </c>
      <c r="BR1314" s="53">
        <v>0</v>
      </c>
      <c r="BS1314" s="53">
        <v>0</v>
      </c>
      <c r="BT1314" s="53">
        <v>0</v>
      </c>
      <c r="BU1314" s="53">
        <v>0</v>
      </c>
      <c r="BV1314" s="53">
        <v>0</v>
      </c>
      <c r="BW1314" s="53">
        <v>0</v>
      </c>
      <c r="BX1314" s="53">
        <v>0</v>
      </c>
      <c r="BY1314" s="53">
        <v>0</v>
      </c>
      <c r="BZ1314" s="53">
        <v>0</v>
      </c>
      <c r="CA1314" s="53">
        <v>0</v>
      </c>
      <c r="CB1314" s="53">
        <v>0</v>
      </c>
      <c r="CC1314" s="53">
        <v>0</v>
      </c>
      <c r="CD1314" s="53">
        <v>0</v>
      </c>
      <c r="CE1314" s="53">
        <v>0</v>
      </c>
      <c r="CF1314" s="53">
        <v>0</v>
      </c>
      <c r="CG1314" s="53">
        <v>0</v>
      </c>
      <c r="CH1314" s="53">
        <v>0</v>
      </c>
      <c r="CI1314" s="53">
        <v>0</v>
      </c>
      <c r="CJ1314" s="53">
        <v>0</v>
      </c>
      <c r="CK1314" s="53">
        <v>0</v>
      </c>
      <c r="CL1314" s="53">
        <v>0</v>
      </c>
      <c r="CM1314" s="53">
        <v>0</v>
      </c>
      <c r="CN1314" s="53">
        <v>0</v>
      </c>
      <c r="CO1314" s="53">
        <v>0</v>
      </c>
      <c r="CP1314" s="53">
        <v>0</v>
      </c>
      <c r="CQ1314" s="53">
        <v>0</v>
      </c>
      <c r="CR1314" s="53">
        <v>0</v>
      </c>
      <c r="CS1314" s="53">
        <v>0</v>
      </c>
      <c r="CT1314" s="53">
        <v>0</v>
      </c>
      <c r="CU1314" s="53">
        <v>0</v>
      </c>
      <c r="CV1314" s="53">
        <v>0</v>
      </c>
      <c r="CW1314" s="53">
        <v>0</v>
      </c>
      <c r="CX1314" s="53">
        <v>0</v>
      </c>
      <c r="CY1314" s="53">
        <v>0</v>
      </c>
      <c r="CZ1314" s="53">
        <v>0</v>
      </c>
      <c r="DA1314" s="53">
        <v>0</v>
      </c>
      <c r="DB1314" s="53">
        <v>0</v>
      </c>
      <c r="DC1314" s="53">
        <v>0</v>
      </c>
      <c r="DD1314" s="53">
        <v>0</v>
      </c>
      <c r="DE1314" s="53">
        <v>0</v>
      </c>
      <c r="DF1314" s="53">
        <v>0</v>
      </c>
      <c r="DG1314" s="53">
        <v>0</v>
      </c>
      <c r="DH1314" s="53">
        <v>0</v>
      </c>
      <c r="DI1314" s="53">
        <v>0</v>
      </c>
      <c r="DJ1314" s="53">
        <v>0</v>
      </c>
      <c r="DK1314" s="53">
        <v>0</v>
      </c>
      <c r="DL1314" s="53">
        <v>0</v>
      </c>
      <c r="DM1314" s="53">
        <v>0</v>
      </c>
      <c r="DN1314" s="53">
        <v>0</v>
      </c>
      <c r="DO1314" s="53">
        <v>0</v>
      </c>
      <c r="DP1314" s="53">
        <v>0</v>
      </c>
      <c r="DQ1314" s="53">
        <v>0</v>
      </c>
      <c r="DR1314" s="53">
        <v>0</v>
      </c>
      <c r="DS1314" s="53">
        <v>0</v>
      </c>
      <c r="DT1314" s="53">
        <v>0</v>
      </c>
      <c r="DU1314" s="53">
        <v>0</v>
      </c>
      <c r="DV1314" s="53">
        <v>0</v>
      </c>
      <c r="DW1314" s="53">
        <v>0</v>
      </c>
      <c r="DX1314" s="53">
        <v>0</v>
      </c>
      <c r="DY1314" s="53">
        <v>0</v>
      </c>
      <c r="DZ1314" s="53">
        <v>0</v>
      </c>
      <c r="EA1314" s="53">
        <v>0</v>
      </c>
      <c r="EB1314" s="53">
        <v>0</v>
      </c>
      <c r="EC1314" s="53">
        <v>0</v>
      </c>
      <c r="ED1314" s="53">
        <v>0</v>
      </c>
      <c r="EE1314" s="53">
        <v>0</v>
      </c>
      <c r="EF1314" s="53">
        <v>0</v>
      </c>
      <c r="EG1314" s="53">
        <v>0</v>
      </c>
      <c r="EH1314" s="53">
        <v>0</v>
      </c>
      <c r="EI1314" s="53">
        <v>0</v>
      </c>
      <c r="EJ1314" s="53">
        <v>0</v>
      </c>
      <c r="EK1314" s="53">
        <v>0</v>
      </c>
      <c r="EL1314" s="53">
        <v>0</v>
      </c>
      <c r="EM1314" s="53">
        <v>0</v>
      </c>
      <c r="EN1314" s="53">
        <v>0</v>
      </c>
      <c r="EO1314" s="53">
        <v>0</v>
      </c>
      <c r="EP1314" s="53">
        <v>0</v>
      </c>
      <c r="EQ1314" s="53">
        <v>0</v>
      </c>
      <c r="ER1314" s="53">
        <v>0</v>
      </c>
      <c r="ES1314" s="53">
        <v>0</v>
      </c>
      <c r="ET1314" s="53">
        <v>0</v>
      </c>
      <c r="EU1314" s="53">
        <v>0</v>
      </c>
      <c r="EV1314" s="53">
        <v>0</v>
      </c>
      <c r="EW1314" s="53">
        <v>66.099999999999994</v>
      </c>
      <c r="EX1314" s="53">
        <v>64.866669999999999</v>
      </c>
      <c r="EY1314" s="53">
        <v>63.911110000000001</v>
      </c>
      <c r="EZ1314" s="53">
        <v>63.033329999999999</v>
      </c>
      <c r="FA1314" s="53">
        <v>62.244450000000001</v>
      </c>
      <c r="FB1314" s="53">
        <v>61.211109999999998</v>
      </c>
      <c r="FC1314" s="53">
        <v>60.133339999999997</v>
      </c>
      <c r="FD1314" s="53">
        <v>61.022219999999997</v>
      </c>
      <c r="FE1314" s="53">
        <v>65.533330000000007</v>
      </c>
      <c r="FF1314" s="53">
        <v>70.5</v>
      </c>
      <c r="FG1314" s="53">
        <v>75.44444</v>
      </c>
      <c r="FH1314" s="53">
        <v>79.066670000000002</v>
      </c>
      <c r="FI1314" s="53">
        <v>82.55556</v>
      </c>
      <c r="FJ1314" s="53">
        <v>85.466669999999993</v>
      </c>
      <c r="FK1314" s="53">
        <v>87.655559999999994</v>
      </c>
      <c r="FL1314" s="53">
        <v>89.088890000000006</v>
      </c>
      <c r="FM1314" s="53">
        <v>89.611109999999996</v>
      </c>
      <c r="FN1314" s="53">
        <v>88.766670000000005</v>
      </c>
      <c r="FO1314" s="53">
        <v>86.011110000000002</v>
      </c>
      <c r="FP1314" s="53">
        <v>80.744450000000001</v>
      </c>
      <c r="FQ1314" s="53">
        <v>76.2</v>
      </c>
      <c r="FR1314" s="53">
        <v>73.044439999999994</v>
      </c>
      <c r="FS1314" s="53">
        <v>70.855549999999994</v>
      </c>
      <c r="FT1314" s="53">
        <v>68.666659999999993</v>
      </c>
      <c r="FU1314" s="53">
        <v>5</v>
      </c>
      <c r="FV1314" s="53">
        <v>4970.8159999999998</v>
      </c>
      <c r="FW1314" s="53">
        <v>2326.1869999999999</v>
      </c>
      <c r="FX1314" s="53">
        <v>0</v>
      </c>
    </row>
    <row r="1315" spans="1:180" x14ac:dyDescent="0.3">
      <c r="A1315" t="s">
        <v>174</v>
      </c>
      <c r="B1315" t="s">
        <v>222</v>
      </c>
      <c r="C1315" t="s">
        <v>0</v>
      </c>
      <c r="D1315" t="s">
        <v>248</v>
      </c>
      <c r="E1315" t="s">
        <v>188</v>
      </c>
      <c r="F1315" t="s">
        <v>234</v>
      </c>
      <c r="G1315" t="s">
        <v>244</v>
      </c>
      <c r="H1315" s="53">
        <v>10</v>
      </c>
      <c r="I1315" s="53">
        <v>0</v>
      </c>
      <c r="J1315" s="53">
        <v>0</v>
      </c>
      <c r="K1315" s="53">
        <v>0</v>
      </c>
      <c r="L1315" s="53">
        <v>0</v>
      </c>
      <c r="M1315" s="53">
        <v>0</v>
      </c>
      <c r="N1315" s="53">
        <v>0</v>
      </c>
      <c r="O1315" s="53">
        <v>0</v>
      </c>
      <c r="P1315" s="53">
        <v>0</v>
      </c>
      <c r="Q1315" s="53">
        <v>0</v>
      </c>
      <c r="R1315" s="53">
        <v>0</v>
      </c>
      <c r="S1315" s="53">
        <v>0</v>
      </c>
      <c r="T1315" s="53">
        <v>0</v>
      </c>
      <c r="U1315" s="53">
        <v>0</v>
      </c>
      <c r="V1315" s="53">
        <v>0</v>
      </c>
      <c r="W1315" s="53">
        <v>0</v>
      </c>
      <c r="X1315" s="53">
        <v>0</v>
      </c>
      <c r="Y1315" s="53">
        <v>0</v>
      </c>
      <c r="Z1315" s="53">
        <v>0</v>
      </c>
      <c r="AA1315" s="53">
        <v>0</v>
      </c>
      <c r="AB1315" s="53">
        <v>0</v>
      </c>
      <c r="AC1315" s="53">
        <v>0</v>
      </c>
      <c r="AD1315" s="53">
        <v>0</v>
      </c>
      <c r="AE1315" s="53">
        <v>0</v>
      </c>
      <c r="AF1315" s="53">
        <v>0</v>
      </c>
      <c r="AG1315" s="53">
        <v>0</v>
      </c>
      <c r="AH1315" s="53">
        <v>0</v>
      </c>
      <c r="AI1315" s="53">
        <v>0</v>
      </c>
      <c r="AJ1315" s="53">
        <v>0</v>
      </c>
      <c r="AK1315" s="53">
        <v>0</v>
      </c>
      <c r="AL1315" s="53">
        <v>0</v>
      </c>
      <c r="AM1315" s="53">
        <v>0</v>
      </c>
      <c r="AN1315" s="53">
        <v>0</v>
      </c>
      <c r="AO1315" s="53">
        <v>0</v>
      </c>
      <c r="AP1315" s="53">
        <v>0</v>
      </c>
      <c r="AQ1315" s="53">
        <v>0</v>
      </c>
      <c r="AR1315" s="53">
        <v>0</v>
      </c>
      <c r="AS1315" s="53">
        <v>0</v>
      </c>
      <c r="AT1315" s="53">
        <v>0</v>
      </c>
      <c r="AU1315" s="53">
        <v>0</v>
      </c>
      <c r="AV1315" s="53">
        <v>0</v>
      </c>
      <c r="AW1315" s="53">
        <v>0</v>
      </c>
      <c r="AX1315" s="53">
        <v>0</v>
      </c>
      <c r="AY1315" s="53">
        <v>0</v>
      </c>
      <c r="AZ1315" s="53">
        <v>0</v>
      </c>
      <c r="BA1315" s="53">
        <v>0</v>
      </c>
      <c r="BB1315" s="53">
        <v>0</v>
      </c>
      <c r="BC1315" s="53">
        <v>0</v>
      </c>
      <c r="BD1315" s="53">
        <v>0</v>
      </c>
      <c r="BE1315" s="53">
        <v>0</v>
      </c>
      <c r="BF1315" s="53">
        <v>0</v>
      </c>
      <c r="BG1315" s="53">
        <v>0</v>
      </c>
      <c r="BH1315" s="53">
        <v>0</v>
      </c>
      <c r="BI1315" s="53">
        <v>0</v>
      </c>
      <c r="BJ1315" s="53">
        <v>0</v>
      </c>
      <c r="BK1315" s="53">
        <v>0</v>
      </c>
      <c r="BL1315" s="53">
        <v>0</v>
      </c>
      <c r="BM1315" s="53">
        <v>0</v>
      </c>
      <c r="BN1315" s="53">
        <v>0</v>
      </c>
      <c r="BO1315" s="53">
        <v>0</v>
      </c>
      <c r="BP1315" s="53">
        <v>0</v>
      </c>
      <c r="BQ1315" s="53">
        <v>0</v>
      </c>
      <c r="BR1315" s="53">
        <v>0</v>
      </c>
      <c r="BS1315" s="53">
        <v>0</v>
      </c>
      <c r="BT1315" s="53">
        <v>0</v>
      </c>
      <c r="BU1315" s="53">
        <v>0</v>
      </c>
      <c r="BV1315" s="53">
        <v>0</v>
      </c>
      <c r="BW1315" s="53">
        <v>0</v>
      </c>
      <c r="BX1315" s="53">
        <v>0</v>
      </c>
      <c r="BY1315" s="53">
        <v>0</v>
      </c>
      <c r="BZ1315" s="53">
        <v>0</v>
      </c>
      <c r="CA1315" s="53">
        <v>0</v>
      </c>
      <c r="CB1315" s="53">
        <v>0</v>
      </c>
      <c r="CC1315" s="53">
        <v>0</v>
      </c>
      <c r="CD1315" s="53">
        <v>0</v>
      </c>
      <c r="CE1315" s="53">
        <v>0</v>
      </c>
      <c r="CF1315" s="53">
        <v>0</v>
      </c>
      <c r="CG1315" s="53">
        <v>0</v>
      </c>
      <c r="CH1315" s="53">
        <v>0</v>
      </c>
      <c r="CI1315" s="53">
        <v>0</v>
      </c>
      <c r="CJ1315" s="53">
        <v>0</v>
      </c>
      <c r="CK1315" s="53">
        <v>0</v>
      </c>
      <c r="CL1315" s="53">
        <v>0</v>
      </c>
      <c r="CM1315" s="53">
        <v>0</v>
      </c>
      <c r="CN1315" s="53">
        <v>0</v>
      </c>
      <c r="CO1315" s="53">
        <v>0</v>
      </c>
      <c r="CP1315" s="53">
        <v>0</v>
      </c>
      <c r="CQ1315" s="53">
        <v>0</v>
      </c>
      <c r="CR1315" s="53">
        <v>0</v>
      </c>
      <c r="CS1315" s="53">
        <v>0</v>
      </c>
      <c r="CT1315" s="53">
        <v>0</v>
      </c>
      <c r="CU1315" s="53">
        <v>0</v>
      </c>
      <c r="CV1315" s="53">
        <v>0</v>
      </c>
      <c r="CW1315" s="53">
        <v>0</v>
      </c>
      <c r="CX1315" s="53">
        <v>0</v>
      </c>
      <c r="CY1315" s="53">
        <v>0</v>
      </c>
      <c r="CZ1315" s="53">
        <v>0</v>
      </c>
      <c r="DA1315" s="53">
        <v>0</v>
      </c>
      <c r="DB1315" s="53">
        <v>0</v>
      </c>
      <c r="DC1315" s="53">
        <v>0</v>
      </c>
      <c r="DD1315" s="53">
        <v>0</v>
      </c>
      <c r="DE1315" s="53">
        <v>0</v>
      </c>
      <c r="DF1315" s="53">
        <v>0</v>
      </c>
      <c r="DG1315" s="53">
        <v>0</v>
      </c>
      <c r="DH1315" s="53">
        <v>0</v>
      </c>
      <c r="DI1315" s="53">
        <v>0</v>
      </c>
      <c r="DJ1315" s="53">
        <v>0</v>
      </c>
      <c r="DK1315" s="53">
        <v>0</v>
      </c>
      <c r="DL1315" s="53">
        <v>0</v>
      </c>
      <c r="DM1315" s="53">
        <v>0</v>
      </c>
      <c r="DN1315" s="53">
        <v>0</v>
      </c>
      <c r="DO1315" s="53">
        <v>0</v>
      </c>
      <c r="DP1315" s="53">
        <v>0</v>
      </c>
      <c r="DQ1315" s="53">
        <v>0</v>
      </c>
      <c r="DR1315" s="53">
        <v>0</v>
      </c>
      <c r="DS1315" s="53">
        <v>0</v>
      </c>
      <c r="DT1315" s="53">
        <v>0</v>
      </c>
      <c r="DU1315" s="53">
        <v>0</v>
      </c>
      <c r="DV1315" s="53">
        <v>0</v>
      </c>
      <c r="DW1315" s="53">
        <v>0</v>
      </c>
      <c r="DX1315" s="53">
        <v>0</v>
      </c>
      <c r="DY1315" s="53">
        <v>0</v>
      </c>
      <c r="DZ1315" s="53">
        <v>0</v>
      </c>
      <c r="EA1315" s="53">
        <v>0</v>
      </c>
      <c r="EB1315" s="53">
        <v>0</v>
      </c>
      <c r="EC1315" s="53">
        <v>0</v>
      </c>
      <c r="ED1315" s="53">
        <v>0</v>
      </c>
      <c r="EE1315" s="53">
        <v>0</v>
      </c>
      <c r="EF1315" s="53">
        <v>0</v>
      </c>
      <c r="EG1315" s="53">
        <v>0</v>
      </c>
      <c r="EH1315" s="53">
        <v>0</v>
      </c>
      <c r="EI1315" s="53">
        <v>0</v>
      </c>
      <c r="EJ1315" s="53">
        <v>0</v>
      </c>
      <c r="EK1315" s="53">
        <v>0</v>
      </c>
      <c r="EL1315" s="53">
        <v>0</v>
      </c>
      <c r="EM1315" s="53">
        <v>0</v>
      </c>
      <c r="EN1315" s="53">
        <v>0</v>
      </c>
      <c r="EO1315" s="53">
        <v>0</v>
      </c>
      <c r="EP1315" s="53">
        <v>0</v>
      </c>
      <c r="EQ1315" s="53">
        <v>0</v>
      </c>
      <c r="ER1315" s="53">
        <v>0</v>
      </c>
      <c r="ES1315" s="53">
        <v>0</v>
      </c>
      <c r="ET1315" s="53">
        <v>0</v>
      </c>
      <c r="EU1315" s="53">
        <v>0</v>
      </c>
      <c r="EV1315" s="53">
        <v>0</v>
      </c>
      <c r="EW1315" s="53">
        <v>73.459999999999994</v>
      </c>
      <c r="EX1315" s="53">
        <v>71.790000000000006</v>
      </c>
      <c r="EY1315" s="53">
        <v>70.489999999999995</v>
      </c>
      <c r="EZ1315" s="53">
        <v>69.03</v>
      </c>
      <c r="FA1315" s="53">
        <v>67.650000000000006</v>
      </c>
      <c r="FB1315" s="53">
        <v>66.17</v>
      </c>
      <c r="FC1315" s="53">
        <v>65.89</v>
      </c>
      <c r="FD1315" s="53">
        <v>68.099999999999994</v>
      </c>
      <c r="FE1315" s="53">
        <v>72.260000000000005</v>
      </c>
      <c r="FF1315" s="53">
        <v>76.760000000000005</v>
      </c>
      <c r="FG1315" s="53">
        <v>80.98</v>
      </c>
      <c r="FH1315" s="53">
        <v>84.89</v>
      </c>
      <c r="FI1315" s="53">
        <v>88.45</v>
      </c>
      <c r="FJ1315" s="53">
        <v>91.73</v>
      </c>
      <c r="FK1315" s="53">
        <v>94.67</v>
      </c>
      <c r="FL1315" s="53">
        <v>96.9</v>
      </c>
      <c r="FM1315" s="53">
        <v>97.87</v>
      </c>
      <c r="FN1315" s="53">
        <v>97.4</v>
      </c>
      <c r="FO1315" s="53">
        <v>95.23</v>
      </c>
      <c r="FP1315" s="53">
        <v>90.94</v>
      </c>
      <c r="FQ1315" s="53">
        <v>85.18</v>
      </c>
      <c r="FR1315" s="53">
        <v>80.290000000000006</v>
      </c>
      <c r="FS1315" s="53">
        <v>76.91</v>
      </c>
      <c r="FT1315" s="53">
        <v>74.569999999999993</v>
      </c>
      <c r="FU1315" s="53">
        <v>5</v>
      </c>
      <c r="FV1315" s="53">
        <v>5081.598</v>
      </c>
      <c r="FW1315" s="53">
        <v>2280.27</v>
      </c>
      <c r="FX1315" s="53">
        <v>0</v>
      </c>
    </row>
    <row r="1316" spans="1:180" x14ac:dyDescent="0.3">
      <c r="A1316" t="s">
        <v>174</v>
      </c>
      <c r="B1316" t="s">
        <v>222</v>
      </c>
      <c r="C1316" t="s">
        <v>0</v>
      </c>
      <c r="D1316" t="s">
        <v>227</v>
      </c>
      <c r="E1316" t="s">
        <v>188</v>
      </c>
      <c r="F1316" t="s">
        <v>234</v>
      </c>
      <c r="G1316" t="s">
        <v>244</v>
      </c>
      <c r="H1316" s="53">
        <v>10</v>
      </c>
      <c r="I1316" s="53">
        <v>0</v>
      </c>
      <c r="J1316" s="53">
        <v>0</v>
      </c>
      <c r="K1316" s="53">
        <v>0</v>
      </c>
      <c r="L1316" s="53">
        <v>0</v>
      </c>
      <c r="M1316" s="53">
        <v>0</v>
      </c>
      <c r="N1316" s="53">
        <v>0</v>
      </c>
      <c r="O1316" s="53">
        <v>0</v>
      </c>
      <c r="P1316" s="53">
        <v>0</v>
      </c>
      <c r="Q1316" s="53">
        <v>0</v>
      </c>
      <c r="R1316" s="53">
        <v>0</v>
      </c>
      <c r="S1316" s="53">
        <v>0</v>
      </c>
      <c r="T1316" s="53">
        <v>0</v>
      </c>
      <c r="U1316" s="53">
        <v>0</v>
      </c>
      <c r="V1316" s="53">
        <v>0</v>
      </c>
      <c r="W1316" s="53">
        <v>0</v>
      </c>
      <c r="X1316" s="53">
        <v>0</v>
      </c>
      <c r="Y1316" s="53">
        <v>0</v>
      </c>
      <c r="Z1316" s="53">
        <v>0</v>
      </c>
      <c r="AA1316" s="53">
        <v>0</v>
      </c>
      <c r="AB1316" s="53">
        <v>0</v>
      </c>
      <c r="AC1316" s="53">
        <v>0</v>
      </c>
      <c r="AD1316" s="53">
        <v>0</v>
      </c>
      <c r="AE1316" s="53">
        <v>0</v>
      </c>
      <c r="AF1316" s="53">
        <v>0</v>
      </c>
      <c r="AG1316" s="53">
        <v>0</v>
      </c>
      <c r="AH1316" s="53">
        <v>0</v>
      </c>
      <c r="AI1316" s="53">
        <v>0</v>
      </c>
      <c r="AJ1316" s="53">
        <v>0</v>
      </c>
      <c r="AK1316" s="53">
        <v>0</v>
      </c>
      <c r="AL1316" s="53">
        <v>0</v>
      </c>
      <c r="AM1316" s="53">
        <v>0</v>
      </c>
      <c r="AN1316" s="53">
        <v>0</v>
      </c>
      <c r="AO1316" s="53">
        <v>0</v>
      </c>
      <c r="AP1316" s="53">
        <v>0</v>
      </c>
      <c r="AQ1316" s="53">
        <v>0</v>
      </c>
      <c r="AR1316" s="53">
        <v>0</v>
      </c>
      <c r="AS1316" s="53">
        <v>0</v>
      </c>
      <c r="AT1316" s="53">
        <v>0</v>
      </c>
      <c r="AU1316" s="53">
        <v>0</v>
      </c>
      <c r="AV1316" s="53">
        <v>0</v>
      </c>
      <c r="AW1316" s="53">
        <v>0</v>
      </c>
      <c r="AX1316" s="53">
        <v>0</v>
      </c>
      <c r="AY1316" s="53">
        <v>0</v>
      </c>
      <c r="AZ1316" s="53">
        <v>0</v>
      </c>
      <c r="BA1316" s="53">
        <v>0</v>
      </c>
      <c r="BB1316" s="53">
        <v>0</v>
      </c>
      <c r="BC1316" s="53">
        <v>0</v>
      </c>
      <c r="BD1316" s="53">
        <v>0</v>
      </c>
      <c r="BE1316" s="53">
        <v>0</v>
      </c>
      <c r="BF1316" s="53">
        <v>0</v>
      </c>
      <c r="BG1316" s="53">
        <v>0</v>
      </c>
      <c r="BH1316" s="53">
        <v>0</v>
      </c>
      <c r="BI1316" s="53">
        <v>0</v>
      </c>
      <c r="BJ1316" s="53">
        <v>0</v>
      </c>
      <c r="BK1316" s="53">
        <v>0</v>
      </c>
      <c r="BL1316" s="53">
        <v>0</v>
      </c>
      <c r="BM1316" s="53">
        <v>0</v>
      </c>
      <c r="BN1316" s="53">
        <v>0</v>
      </c>
      <c r="BO1316" s="53">
        <v>0</v>
      </c>
      <c r="BP1316" s="53">
        <v>0</v>
      </c>
      <c r="BQ1316" s="53">
        <v>0</v>
      </c>
      <c r="BR1316" s="53">
        <v>0</v>
      </c>
      <c r="BS1316" s="53">
        <v>0</v>
      </c>
      <c r="BT1316" s="53">
        <v>0</v>
      </c>
      <c r="BU1316" s="53">
        <v>0</v>
      </c>
      <c r="BV1316" s="53">
        <v>0</v>
      </c>
      <c r="BW1316" s="53">
        <v>0</v>
      </c>
      <c r="BX1316" s="53">
        <v>0</v>
      </c>
      <c r="BY1316" s="53">
        <v>0</v>
      </c>
      <c r="BZ1316" s="53">
        <v>0</v>
      </c>
      <c r="CA1316" s="53">
        <v>0</v>
      </c>
      <c r="CB1316" s="53">
        <v>0</v>
      </c>
      <c r="CC1316" s="53">
        <v>0</v>
      </c>
      <c r="CD1316" s="53">
        <v>0</v>
      </c>
      <c r="CE1316" s="53">
        <v>0</v>
      </c>
      <c r="CF1316" s="53">
        <v>0</v>
      </c>
      <c r="CG1316" s="53">
        <v>0</v>
      </c>
      <c r="CH1316" s="53">
        <v>0</v>
      </c>
      <c r="CI1316" s="53">
        <v>0</v>
      </c>
      <c r="CJ1316" s="53">
        <v>0</v>
      </c>
      <c r="CK1316" s="53">
        <v>0</v>
      </c>
      <c r="CL1316" s="53">
        <v>0</v>
      </c>
      <c r="CM1316" s="53">
        <v>0</v>
      </c>
      <c r="CN1316" s="53">
        <v>0</v>
      </c>
      <c r="CO1316" s="53">
        <v>0</v>
      </c>
      <c r="CP1316" s="53">
        <v>0</v>
      </c>
      <c r="CQ1316" s="53">
        <v>0</v>
      </c>
      <c r="CR1316" s="53">
        <v>0</v>
      </c>
      <c r="CS1316" s="53">
        <v>0</v>
      </c>
      <c r="CT1316" s="53">
        <v>0</v>
      </c>
      <c r="CU1316" s="53">
        <v>0</v>
      </c>
      <c r="CV1316" s="53">
        <v>0</v>
      </c>
      <c r="CW1316" s="53">
        <v>0</v>
      </c>
      <c r="CX1316" s="53">
        <v>0</v>
      </c>
      <c r="CY1316" s="53">
        <v>0</v>
      </c>
      <c r="CZ1316" s="53">
        <v>0</v>
      </c>
      <c r="DA1316" s="53">
        <v>0</v>
      </c>
      <c r="DB1316" s="53">
        <v>0</v>
      </c>
      <c r="DC1316" s="53">
        <v>0</v>
      </c>
      <c r="DD1316" s="53">
        <v>0</v>
      </c>
      <c r="DE1316" s="53">
        <v>0</v>
      </c>
      <c r="DF1316" s="53">
        <v>0</v>
      </c>
      <c r="DG1316" s="53">
        <v>0</v>
      </c>
      <c r="DH1316" s="53">
        <v>0</v>
      </c>
      <c r="DI1316" s="53">
        <v>0</v>
      </c>
      <c r="DJ1316" s="53">
        <v>0</v>
      </c>
      <c r="DK1316" s="53">
        <v>0</v>
      </c>
      <c r="DL1316" s="53">
        <v>0</v>
      </c>
      <c r="DM1316" s="53">
        <v>0</v>
      </c>
      <c r="DN1316" s="53">
        <v>0</v>
      </c>
      <c r="DO1316" s="53">
        <v>0</v>
      </c>
      <c r="DP1316" s="53">
        <v>0</v>
      </c>
      <c r="DQ1316" s="53">
        <v>0</v>
      </c>
      <c r="DR1316" s="53">
        <v>0</v>
      </c>
      <c r="DS1316" s="53">
        <v>0</v>
      </c>
      <c r="DT1316" s="53">
        <v>0</v>
      </c>
      <c r="DU1316" s="53">
        <v>0</v>
      </c>
      <c r="DV1316" s="53">
        <v>0</v>
      </c>
      <c r="DW1316" s="53">
        <v>0</v>
      </c>
      <c r="DX1316" s="53">
        <v>0</v>
      </c>
      <c r="DY1316" s="53">
        <v>0</v>
      </c>
      <c r="DZ1316" s="53">
        <v>0</v>
      </c>
      <c r="EA1316" s="53">
        <v>0</v>
      </c>
      <c r="EB1316" s="53">
        <v>0</v>
      </c>
      <c r="EC1316" s="53">
        <v>0</v>
      </c>
      <c r="ED1316" s="53">
        <v>0</v>
      </c>
      <c r="EE1316" s="53">
        <v>0</v>
      </c>
      <c r="EF1316" s="53">
        <v>0</v>
      </c>
      <c r="EG1316" s="53">
        <v>0</v>
      </c>
      <c r="EH1316" s="53">
        <v>0</v>
      </c>
      <c r="EI1316" s="53">
        <v>0</v>
      </c>
      <c r="EJ1316" s="53">
        <v>0</v>
      </c>
      <c r="EK1316" s="53">
        <v>0</v>
      </c>
      <c r="EL1316" s="53">
        <v>0</v>
      </c>
      <c r="EM1316" s="53">
        <v>0</v>
      </c>
      <c r="EN1316" s="53">
        <v>0</v>
      </c>
      <c r="EO1316" s="53">
        <v>0</v>
      </c>
      <c r="EP1316" s="53">
        <v>0</v>
      </c>
      <c r="EQ1316" s="53">
        <v>0</v>
      </c>
      <c r="ER1316" s="53">
        <v>0</v>
      </c>
      <c r="ES1316" s="53">
        <v>0</v>
      </c>
      <c r="ET1316" s="53">
        <v>0</v>
      </c>
      <c r="EU1316" s="53">
        <v>0</v>
      </c>
      <c r="EV1316" s="53">
        <v>0</v>
      </c>
      <c r="EW1316" s="53">
        <v>70.047619999999995</v>
      </c>
      <c r="EX1316" s="53">
        <v>68.380949999999999</v>
      </c>
      <c r="EY1316" s="53">
        <v>67.047619999999995</v>
      </c>
      <c r="EZ1316" s="53">
        <v>65.880949999999999</v>
      </c>
      <c r="FA1316" s="53">
        <v>64.719049999999996</v>
      </c>
      <c r="FB1316" s="53">
        <v>63.74286</v>
      </c>
      <c r="FC1316" s="53">
        <v>63.676189999999998</v>
      </c>
      <c r="FD1316" s="53">
        <v>66.166659999999993</v>
      </c>
      <c r="FE1316" s="53">
        <v>70.509519999999995</v>
      </c>
      <c r="FF1316" s="53">
        <v>74.671419999999998</v>
      </c>
      <c r="FG1316" s="53">
        <v>78.571430000000007</v>
      </c>
      <c r="FH1316" s="53">
        <v>82.466669999999993</v>
      </c>
      <c r="FI1316" s="53">
        <v>85.990480000000005</v>
      </c>
      <c r="FJ1316" s="53">
        <v>89.376189999999994</v>
      </c>
      <c r="FK1316" s="53">
        <v>92.076189999999997</v>
      </c>
      <c r="FL1316" s="53">
        <v>94.266670000000005</v>
      </c>
      <c r="FM1316" s="53">
        <v>95.419039999999995</v>
      </c>
      <c r="FN1316" s="53">
        <v>95.304760000000002</v>
      </c>
      <c r="FO1316" s="53">
        <v>93.409520000000001</v>
      </c>
      <c r="FP1316" s="53">
        <v>89.338099999999997</v>
      </c>
      <c r="FQ1316" s="53">
        <v>83.485720000000001</v>
      </c>
      <c r="FR1316" s="53">
        <v>78.466669999999993</v>
      </c>
      <c r="FS1316" s="53">
        <v>74.928569999999993</v>
      </c>
      <c r="FT1316" s="53">
        <v>72.585719999999995</v>
      </c>
      <c r="FU1316" s="53">
        <v>5</v>
      </c>
      <c r="FV1316" s="53">
        <v>5081.598</v>
      </c>
      <c r="FW1316" s="53">
        <v>2280.27</v>
      </c>
      <c r="FX1316" s="53">
        <v>0</v>
      </c>
    </row>
    <row r="1317" spans="1:180" x14ac:dyDescent="0.3">
      <c r="A1317" t="s">
        <v>174</v>
      </c>
      <c r="B1317" t="s">
        <v>222</v>
      </c>
      <c r="C1317" t="s">
        <v>0</v>
      </c>
      <c r="D1317" t="s">
        <v>227</v>
      </c>
      <c r="E1317" t="s">
        <v>190</v>
      </c>
      <c r="F1317" t="s">
        <v>234</v>
      </c>
      <c r="G1317" t="s">
        <v>244</v>
      </c>
      <c r="H1317" s="53">
        <v>10</v>
      </c>
      <c r="I1317" s="53">
        <v>0</v>
      </c>
      <c r="J1317" s="53">
        <v>0</v>
      </c>
      <c r="K1317" s="53">
        <v>0</v>
      </c>
      <c r="L1317" s="53">
        <v>0</v>
      </c>
      <c r="M1317" s="53">
        <v>0</v>
      </c>
      <c r="N1317" s="53">
        <v>0</v>
      </c>
      <c r="O1317" s="53">
        <v>0</v>
      </c>
      <c r="P1317" s="53">
        <v>0</v>
      </c>
      <c r="Q1317" s="53">
        <v>0</v>
      </c>
      <c r="R1317" s="53">
        <v>0</v>
      </c>
      <c r="S1317" s="53">
        <v>0</v>
      </c>
      <c r="T1317" s="53">
        <v>0</v>
      </c>
      <c r="U1317" s="53">
        <v>0</v>
      </c>
      <c r="V1317" s="53">
        <v>0</v>
      </c>
      <c r="W1317" s="53">
        <v>0</v>
      </c>
      <c r="X1317" s="53">
        <v>0</v>
      </c>
      <c r="Y1317" s="53">
        <v>0</v>
      </c>
      <c r="Z1317" s="53">
        <v>0</v>
      </c>
      <c r="AA1317" s="53">
        <v>0</v>
      </c>
      <c r="AB1317" s="53">
        <v>0</v>
      </c>
      <c r="AC1317" s="53">
        <v>0</v>
      </c>
      <c r="AD1317" s="53">
        <v>0</v>
      </c>
      <c r="AE1317" s="53">
        <v>0</v>
      </c>
      <c r="AF1317" s="53">
        <v>0</v>
      </c>
      <c r="AG1317" s="53">
        <v>0</v>
      </c>
      <c r="AH1317" s="53">
        <v>0</v>
      </c>
      <c r="AI1317" s="53">
        <v>0</v>
      </c>
      <c r="AJ1317" s="53">
        <v>0</v>
      </c>
      <c r="AK1317" s="53">
        <v>0</v>
      </c>
      <c r="AL1317" s="53">
        <v>0</v>
      </c>
      <c r="AM1317" s="53">
        <v>0</v>
      </c>
      <c r="AN1317" s="53">
        <v>0</v>
      </c>
      <c r="AO1317" s="53">
        <v>0</v>
      </c>
      <c r="AP1317" s="53">
        <v>0</v>
      </c>
      <c r="AQ1317" s="53">
        <v>0</v>
      </c>
      <c r="AR1317" s="53">
        <v>0</v>
      </c>
      <c r="AS1317" s="53">
        <v>0</v>
      </c>
      <c r="AT1317" s="53">
        <v>0</v>
      </c>
      <c r="AU1317" s="53">
        <v>0</v>
      </c>
      <c r="AV1317" s="53">
        <v>0</v>
      </c>
      <c r="AW1317" s="53">
        <v>0</v>
      </c>
      <c r="AX1317" s="53">
        <v>0</v>
      </c>
      <c r="AY1317" s="53">
        <v>0</v>
      </c>
      <c r="AZ1317" s="53">
        <v>0</v>
      </c>
      <c r="BA1317" s="53">
        <v>0</v>
      </c>
      <c r="BB1317" s="53">
        <v>0</v>
      </c>
      <c r="BC1317" s="53">
        <v>0</v>
      </c>
      <c r="BD1317" s="53">
        <v>0</v>
      </c>
      <c r="BE1317" s="53">
        <v>0</v>
      </c>
      <c r="BF1317" s="53">
        <v>0</v>
      </c>
      <c r="BG1317" s="53">
        <v>0</v>
      </c>
      <c r="BH1317" s="53">
        <v>0</v>
      </c>
      <c r="BI1317" s="53">
        <v>0</v>
      </c>
      <c r="BJ1317" s="53">
        <v>0</v>
      </c>
      <c r="BK1317" s="53">
        <v>0</v>
      </c>
      <c r="BL1317" s="53">
        <v>0</v>
      </c>
      <c r="BM1317" s="53">
        <v>0</v>
      </c>
      <c r="BN1317" s="53">
        <v>0</v>
      </c>
      <c r="BO1317" s="53">
        <v>0</v>
      </c>
      <c r="BP1317" s="53">
        <v>0</v>
      </c>
      <c r="BQ1317" s="53">
        <v>0</v>
      </c>
      <c r="BR1317" s="53">
        <v>0</v>
      </c>
      <c r="BS1317" s="53">
        <v>0</v>
      </c>
      <c r="BT1317" s="53">
        <v>0</v>
      </c>
      <c r="BU1317" s="53">
        <v>0</v>
      </c>
      <c r="BV1317" s="53">
        <v>0</v>
      </c>
      <c r="BW1317" s="53">
        <v>0</v>
      </c>
      <c r="BX1317" s="53">
        <v>0</v>
      </c>
      <c r="BY1317" s="53">
        <v>0</v>
      </c>
      <c r="BZ1317" s="53">
        <v>0</v>
      </c>
      <c r="CA1317" s="53">
        <v>0</v>
      </c>
      <c r="CB1317" s="53">
        <v>0</v>
      </c>
      <c r="CC1317" s="53">
        <v>0</v>
      </c>
      <c r="CD1317" s="53">
        <v>0</v>
      </c>
      <c r="CE1317" s="53">
        <v>0</v>
      </c>
      <c r="CF1317" s="53">
        <v>0</v>
      </c>
      <c r="CG1317" s="53">
        <v>0</v>
      </c>
      <c r="CH1317" s="53">
        <v>0</v>
      </c>
      <c r="CI1317" s="53">
        <v>0</v>
      </c>
      <c r="CJ1317" s="53">
        <v>0</v>
      </c>
      <c r="CK1317" s="53">
        <v>0</v>
      </c>
      <c r="CL1317" s="53">
        <v>0</v>
      </c>
      <c r="CM1317" s="53">
        <v>0</v>
      </c>
      <c r="CN1317" s="53">
        <v>0</v>
      </c>
      <c r="CO1317" s="53">
        <v>0</v>
      </c>
      <c r="CP1317" s="53">
        <v>0</v>
      </c>
      <c r="CQ1317" s="53">
        <v>0</v>
      </c>
      <c r="CR1317" s="53">
        <v>0</v>
      </c>
      <c r="CS1317" s="53">
        <v>0</v>
      </c>
      <c r="CT1317" s="53">
        <v>0</v>
      </c>
      <c r="CU1317" s="53">
        <v>0</v>
      </c>
      <c r="CV1317" s="53">
        <v>0</v>
      </c>
      <c r="CW1317" s="53">
        <v>0</v>
      </c>
      <c r="CX1317" s="53">
        <v>0</v>
      </c>
      <c r="CY1317" s="53">
        <v>0</v>
      </c>
      <c r="CZ1317" s="53">
        <v>0</v>
      </c>
      <c r="DA1317" s="53">
        <v>0</v>
      </c>
      <c r="DB1317" s="53">
        <v>0</v>
      </c>
      <c r="DC1317" s="53">
        <v>0</v>
      </c>
      <c r="DD1317" s="53">
        <v>0</v>
      </c>
      <c r="DE1317" s="53">
        <v>0</v>
      </c>
      <c r="DF1317" s="53">
        <v>0</v>
      </c>
      <c r="DG1317" s="53">
        <v>0</v>
      </c>
      <c r="DH1317" s="53">
        <v>0</v>
      </c>
      <c r="DI1317" s="53">
        <v>0</v>
      </c>
      <c r="DJ1317" s="53">
        <v>0</v>
      </c>
      <c r="DK1317" s="53">
        <v>0</v>
      </c>
      <c r="DL1317" s="53">
        <v>0</v>
      </c>
      <c r="DM1317" s="53">
        <v>0</v>
      </c>
      <c r="DN1317" s="53">
        <v>0</v>
      </c>
      <c r="DO1317" s="53">
        <v>0</v>
      </c>
      <c r="DP1317" s="53">
        <v>0</v>
      </c>
      <c r="DQ1317" s="53">
        <v>0</v>
      </c>
      <c r="DR1317" s="53">
        <v>0</v>
      </c>
      <c r="DS1317" s="53">
        <v>0</v>
      </c>
      <c r="DT1317" s="53">
        <v>0</v>
      </c>
      <c r="DU1317" s="53">
        <v>0</v>
      </c>
      <c r="DV1317" s="53">
        <v>0</v>
      </c>
      <c r="DW1317" s="53">
        <v>0</v>
      </c>
      <c r="DX1317" s="53">
        <v>0</v>
      </c>
      <c r="DY1317" s="53">
        <v>0</v>
      </c>
      <c r="DZ1317" s="53">
        <v>0</v>
      </c>
      <c r="EA1317" s="53">
        <v>0</v>
      </c>
      <c r="EB1317" s="53">
        <v>0</v>
      </c>
      <c r="EC1317" s="53">
        <v>0</v>
      </c>
      <c r="ED1317" s="53">
        <v>0</v>
      </c>
      <c r="EE1317" s="53">
        <v>0</v>
      </c>
      <c r="EF1317" s="53">
        <v>0</v>
      </c>
      <c r="EG1317" s="53">
        <v>0</v>
      </c>
      <c r="EH1317" s="53">
        <v>0</v>
      </c>
      <c r="EI1317" s="53">
        <v>0</v>
      </c>
      <c r="EJ1317" s="53">
        <v>0</v>
      </c>
      <c r="EK1317" s="53">
        <v>0</v>
      </c>
      <c r="EL1317" s="53">
        <v>0</v>
      </c>
      <c r="EM1317" s="53">
        <v>0</v>
      </c>
      <c r="EN1317" s="53">
        <v>0</v>
      </c>
      <c r="EO1317" s="53">
        <v>0</v>
      </c>
      <c r="EP1317" s="53">
        <v>0</v>
      </c>
      <c r="EQ1317" s="53">
        <v>0</v>
      </c>
      <c r="ER1317" s="53">
        <v>0</v>
      </c>
      <c r="ES1317" s="53">
        <v>0</v>
      </c>
      <c r="ET1317" s="53">
        <v>0</v>
      </c>
      <c r="EU1317" s="53">
        <v>0</v>
      </c>
      <c r="EV1317" s="53">
        <v>0</v>
      </c>
      <c r="EW1317" s="53">
        <v>66.328580000000002</v>
      </c>
      <c r="EX1317" s="53">
        <v>64.995239999999995</v>
      </c>
      <c r="EY1317" s="53">
        <v>63.857140000000001</v>
      </c>
      <c r="EZ1317" s="53">
        <v>62.809519999999999</v>
      </c>
      <c r="FA1317" s="53">
        <v>61.619050000000001</v>
      </c>
      <c r="FB1317" s="53">
        <v>60.9</v>
      </c>
      <c r="FC1317" s="53">
        <v>60.26191</v>
      </c>
      <c r="FD1317" s="53">
        <v>61.342860000000002</v>
      </c>
      <c r="FE1317" s="53">
        <v>65.423810000000003</v>
      </c>
      <c r="FF1317" s="53">
        <v>70.909520000000001</v>
      </c>
      <c r="FG1317" s="53">
        <v>75.442859999999996</v>
      </c>
      <c r="FH1317" s="53">
        <v>79.285709999999995</v>
      </c>
      <c r="FI1317" s="53">
        <v>82.566670000000002</v>
      </c>
      <c r="FJ1317" s="53">
        <v>85.433329999999998</v>
      </c>
      <c r="FK1317" s="53">
        <v>87.8</v>
      </c>
      <c r="FL1317" s="53">
        <v>89.428569999999993</v>
      </c>
      <c r="FM1317" s="53">
        <v>89.976190000000003</v>
      </c>
      <c r="FN1317" s="53">
        <v>88.923810000000003</v>
      </c>
      <c r="FO1317" s="53">
        <v>85.461910000000003</v>
      </c>
      <c r="FP1317" s="53">
        <v>79.971429999999998</v>
      </c>
      <c r="FQ1317" s="53">
        <v>75.180949999999996</v>
      </c>
      <c r="FR1317" s="53">
        <v>71.68571</v>
      </c>
      <c r="FS1317" s="53">
        <v>68.947620000000001</v>
      </c>
      <c r="FT1317" s="53">
        <v>67.033330000000007</v>
      </c>
      <c r="FU1317" s="53">
        <v>5</v>
      </c>
      <c r="FV1317" s="53">
        <v>4970.8159999999998</v>
      </c>
      <c r="FW1317" s="53">
        <v>2326.1869999999999</v>
      </c>
      <c r="FX1317" s="53">
        <v>0</v>
      </c>
    </row>
    <row r="1318" spans="1:180" x14ac:dyDescent="0.3">
      <c r="A1318" t="s">
        <v>174</v>
      </c>
      <c r="B1318" t="s">
        <v>222</v>
      </c>
      <c r="C1318" t="s">
        <v>0</v>
      </c>
      <c r="D1318" t="s">
        <v>248</v>
      </c>
      <c r="E1318" t="s">
        <v>187</v>
      </c>
      <c r="F1318" t="s">
        <v>234</v>
      </c>
      <c r="G1318" t="s">
        <v>244</v>
      </c>
      <c r="H1318" s="53">
        <v>10</v>
      </c>
      <c r="I1318" s="53">
        <v>0</v>
      </c>
      <c r="J1318" s="53">
        <v>0</v>
      </c>
      <c r="K1318" s="53">
        <v>0</v>
      </c>
      <c r="L1318" s="53">
        <v>0</v>
      </c>
      <c r="M1318" s="53">
        <v>0</v>
      </c>
      <c r="N1318" s="53">
        <v>0</v>
      </c>
      <c r="O1318" s="53">
        <v>0</v>
      </c>
      <c r="P1318" s="53">
        <v>0</v>
      </c>
      <c r="Q1318" s="53">
        <v>0</v>
      </c>
      <c r="R1318" s="53">
        <v>0</v>
      </c>
      <c r="S1318" s="53">
        <v>0</v>
      </c>
      <c r="T1318" s="53">
        <v>0</v>
      </c>
      <c r="U1318" s="53">
        <v>0</v>
      </c>
      <c r="V1318" s="53">
        <v>0</v>
      </c>
      <c r="W1318" s="53">
        <v>0</v>
      </c>
      <c r="X1318" s="53">
        <v>0</v>
      </c>
      <c r="Y1318" s="53">
        <v>0</v>
      </c>
      <c r="Z1318" s="53">
        <v>0</v>
      </c>
      <c r="AA1318" s="53">
        <v>0</v>
      </c>
      <c r="AB1318" s="53">
        <v>0</v>
      </c>
      <c r="AC1318" s="53">
        <v>0</v>
      </c>
      <c r="AD1318" s="53">
        <v>0</v>
      </c>
      <c r="AE1318" s="53">
        <v>0</v>
      </c>
      <c r="AF1318" s="53">
        <v>0</v>
      </c>
      <c r="AG1318" s="53">
        <v>0</v>
      </c>
      <c r="AH1318" s="53">
        <v>0</v>
      </c>
      <c r="AI1318" s="53">
        <v>0</v>
      </c>
      <c r="AJ1318" s="53">
        <v>0</v>
      </c>
      <c r="AK1318" s="53">
        <v>0</v>
      </c>
      <c r="AL1318" s="53">
        <v>0</v>
      </c>
      <c r="AM1318" s="53">
        <v>0</v>
      </c>
      <c r="AN1318" s="53">
        <v>0</v>
      </c>
      <c r="AO1318" s="53">
        <v>0</v>
      </c>
      <c r="AP1318" s="53">
        <v>0</v>
      </c>
      <c r="AQ1318" s="53">
        <v>0</v>
      </c>
      <c r="AR1318" s="53">
        <v>0</v>
      </c>
      <c r="AS1318" s="53">
        <v>0</v>
      </c>
      <c r="AT1318" s="53">
        <v>0</v>
      </c>
      <c r="AU1318" s="53">
        <v>0</v>
      </c>
      <c r="AV1318" s="53">
        <v>0</v>
      </c>
      <c r="AW1318" s="53">
        <v>0</v>
      </c>
      <c r="AX1318" s="53">
        <v>0</v>
      </c>
      <c r="AY1318" s="53">
        <v>0</v>
      </c>
      <c r="AZ1318" s="53">
        <v>0</v>
      </c>
      <c r="BA1318" s="53">
        <v>0</v>
      </c>
      <c r="BB1318" s="53">
        <v>0</v>
      </c>
      <c r="BC1318" s="53">
        <v>0</v>
      </c>
      <c r="BD1318" s="53">
        <v>0</v>
      </c>
      <c r="BE1318" s="53">
        <v>0</v>
      </c>
      <c r="BF1318" s="53">
        <v>0</v>
      </c>
      <c r="BG1318" s="53">
        <v>0</v>
      </c>
      <c r="BH1318" s="53">
        <v>0</v>
      </c>
      <c r="BI1318" s="53">
        <v>0</v>
      </c>
      <c r="BJ1318" s="53">
        <v>0</v>
      </c>
      <c r="BK1318" s="53">
        <v>0</v>
      </c>
      <c r="BL1318" s="53">
        <v>0</v>
      </c>
      <c r="BM1318" s="53">
        <v>0</v>
      </c>
      <c r="BN1318" s="53">
        <v>0</v>
      </c>
      <c r="BO1318" s="53">
        <v>0</v>
      </c>
      <c r="BP1318" s="53">
        <v>0</v>
      </c>
      <c r="BQ1318" s="53">
        <v>0</v>
      </c>
      <c r="BR1318" s="53">
        <v>0</v>
      </c>
      <c r="BS1318" s="53">
        <v>0</v>
      </c>
      <c r="BT1318" s="53">
        <v>0</v>
      </c>
      <c r="BU1318" s="53">
        <v>0</v>
      </c>
      <c r="BV1318" s="53">
        <v>0</v>
      </c>
      <c r="BW1318" s="53">
        <v>0</v>
      </c>
      <c r="BX1318" s="53">
        <v>0</v>
      </c>
      <c r="BY1318" s="53">
        <v>0</v>
      </c>
      <c r="BZ1318" s="53">
        <v>0</v>
      </c>
      <c r="CA1318" s="53">
        <v>0</v>
      </c>
      <c r="CB1318" s="53">
        <v>0</v>
      </c>
      <c r="CC1318" s="53">
        <v>0</v>
      </c>
      <c r="CD1318" s="53">
        <v>0</v>
      </c>
      <c r="CE1318" s="53">
        <v>0</v>
      </c>
      <c r="CF1318" s="53">
        <v>0</v>
      </c>
      <c r="CG1318" s="53">
        <v>0</v>
      </c>
      <c r="CH1318" s="53">
        <v>0</v>
      </c>
      <c r="CI1318" s="53">
        <v>0</v>
      </c>
      <c r="CJ1318" s="53">
        <v>0</v>
      </c>
      <c r="CK1318" s="53">
        <v>0</v>
      </c>
      <c r="CL1318" s="53">
        <v>0</v>
      </c>
      <c r="CM1318" s="53">
        <v>0</v>
      </c>
      <c r="CN1318" s="53">
        <v>0</v>
      </c>
      <c r="CO1318" s="53">
        <v>0</v>
      </c>
      <c r="CP1318" s="53">
        <v>0</v>
      </c>
      <c r="CQ1318" s="53">
        <v>0</v>
      </c>
      <c r="CR1318" s="53">
        <v>0</v>
      </c>
      <c r="CS1318" s="53">
        <v>0</v>
      </c>
      <c r="CT1318" s="53">
        <v>0</v>
      </c>
      <c r="CU1318" s="53">
        <v>0</v>
      </c>
      <c r="CV1318" s="53">
        <v>0</v>
      </c>
      <c r="CW1318" s="53">
        <v>0</v>
      </c>
      <c r="CX1318" s="53">
        <v>0</v>
      </c>
      <c r="CY1318" s="53">
        <v>0</v>
      </c>
      <c r="CZ1318" s="53">
        <v>0</v>
      </c>
      <c r="DA1318" s="53">
        <v>0</v>
      </c>
      <c r="DB1318" s="53">
        <v>0</v>
      </c>
      <c r="DC1318" s="53">
        <v>0</v>
      </c>
      <c r="DD1318" s="53">
        <v>0</v>
      </c>
      <c r="DE1318" s="53">
        <v>0</v>
      </c>
      <c r="DF1318" s="53">
        <v>0</v>
      </c>
      <c r="DG1318" s="53">
        <v>0</v>
      </c>
      <c r="DH1318" s="53">
        <v>0</v>
      </c>
      <c r="DI1318" s="53">
        <v>0</v>
      </c>
      <c r="DJ1318" s="53">
        <v>0</v>
      </c>
      <c r="DK1318" s="53">
        <v>0</v>
      </c>
      <c r="DL1318" s="53">
        <v>0</v>
      </c>
      <c r="DM1318" s="53">
        <v>0</v>
      </c>
      <c r="DN1318" s="53">
        <v>0</v>
      </c>
      <c r="DO1318" s="53">
        <v>0</v>
      </c>
      <c r="DP1318" s="53">
        <v>0</v>
      </c>
      <c r="DQ1318" s="53">
        <v>0</v>
      </c>
      <c r="DR1318" s="53">
        <v>0</v>
      </c>
      <c r="DS1318" s="53">
        <v>0</v>
      </c>
      <c r="DT1318" s="53">
        <v>0</v>
      </c>
      <c r="DU1318" s="53">
        <v>0</v>
      </c>
      <c r="DV1318" s="53">
        <v>0</v>
      </c>
      <c r="DW1318" s="53">
        <v>0</v>
      </c>
      <c r="DX1318" s="53">
        <v>0</v>
      </c>
      <c r="DY1318" s="53">
        <v>0</v>
      </c>
      <c r="DZ1318" s="53">
        <v>0</v>
      </c>
      <c r="EA1318" s="53">
        <v>0</v>
      </c>
      <c r="EB1318" s="53">
        <v>0</v>
      </c>
      <c r="EC1318" s="53">
        <v>0</v>
      </c>
      <c r="ED1318" s="53">
        <v>0</v>
      </c>
      <c r="EE1318" s="53">
        <v>0</v>
      </c>
      <c r="EF1318" s="53">
        <v>0</v>
      </c>
      <c r="EG1318" s="53">
        <v>0</v>
      </c>
      <c r="EH1318" s="53">
        <v>0</v>
      </c>
      <c r="EI1318" s="53">
        <v>0</v>
      </c>
      <c r="EJ1318" s="53">
        <v>0</v>
      </c>
      <c r="EK1318" s="53">
        <v>0</v>
      </c>
      <c r="EL1318" s="53">
        <v>0</v>
      </c>
      <c r="EM1318" s="53">
        <v>0</v>
      </c>
      <c r="EN1318" s="53">
        <v>0</v>
      </c>
      <c r="EO1318" s="53">
        <v>0</v>
      </c>
      <c r="EP1318" s="53">
        <v>0</v>
      </c>
      <c r="EQ1318" s="53">
        <v>0</v>
      </c>
      <c r="ER1318" s="53">
        <v>0</v>
      </c>
      <c r="ES1318" s="53">
        <v>0</v>
      </c>
      <c r="ET1318" s="53">
        <v>0</v>
      </c>
      <c r="EU1318" s="53">
        <v>0</v>
      </c>
      <c r="EV1318" s="53">
        <v>0</v>
      </c>
      <c r="EW1318" s="53">
        <v>70.025000000000006</v>
      </c>
      <c r="EX1318" s="53">
        <v>68.45</v>
      </c>
      <c r="EY1318" s="53">
        <v>67.525000000000006</v>
      </c>
      <c r="EZ1318" s="53">
        <v>66.275000000000006</v>
      </c>
      <c r="FA1318" s="53">
        <v>64.650000000000006</v>
      </c>
      <c r="FB1318" s="53">
        <v>63.612499999999997</v>
      </c>
      <c r="FC1318" s="53">
        <v>63.912500000000001</v>
      </c>
      <c r="FD1318" s="53">
        <v>66.95</v>
      </c>
      <c r="FE1318" s="53">
        <v>71</v>
      </c>
      <c r="FF1318" s="53">
        <v>75.025000000000006</v>
      </c>
      <c r="FG1318" s="53">
        <v>79.125</v>
      </c>
      <c r="FH1318" s="53">
        <v>82.8125</v>
      </c>
      <c r="FI1318" s="53">
        <v>86.212500000000006</v>
      </c>
      <c r="FJ1318" s="53">
        <v>89.237499999999997</v>
      </c>
      <c r="FK1318" s="53">
        <v>91.85</v>
      </c>
      <c r="FL1318" s="53">
        <v>93.462500000000006</v>
      </c>
      <c r="FM1318" s="53">
        <v>94.237499999999997</v>
      </c>
      <c r="FN1318" s="53">
        <v>93.75</v>
      </c>
      <c r="FO1318" s="53">
        <v>92.037499999999994</v>
      </c>
      <c r="FP1318" s="53">
        <v>88.0625</v>
      </c>
      <c r="FQ1318" s="53">
        <v>82.174999999999997</v>
      </c>
      <c r="FR1318" s="53">
        <v>77.099999999999994</v>
      </c>
      <c r="FS1318" s="53">
        <v>73.962500000000006</v>
      </c>
      <c r="FT1318" s="53">
        <v>71.474999999999994</v>
      </c>
      <c r="FU1318" s="53">
        <v>5</v>
      </c>
      <c r="FV1318" s="53">
        <v>4987.16</v>
      </c>
      <c r="FW1318" s="53">
        <v>2343.1819999999998</v>
      </c>
      <c r="FX1318" s="53">
        <v>0</v>
      </c>
    </row>
    <row r="1319" spans="1:180" x14ac:dyDescent="0.3">
      <c r="A1319" t="s">
        <v>174</v>
      </c>
      <c r="B1319" t="s">
        <v>222</v>
      </c>
      <c r="C1319" t="s">
        <v>0</v>
      </c>
      <c r="D1319" t="s">
        <v>248</v>
      </c>
      <c r="E1319" t="s">
        <v>189</v>
      </c>
      <c r="F1319" t="s">
        <v>234</v>
      </c>
      <c r="G1319" t="s">
        <v>244</v>
      </c>
      <c r="H1319" s="53">
        <v>10</v>
      </c>
      <c r="I1319" s="53">
        <v>0</v>
      </c>
      <c r="J1319" s="53">
        <v>0</v>
      </c>
      <c r="K1319" s="53">
        <v>0</v>
      </c>
      <c r="L1319" s="53">
        <v>0</v>
      </c>
      <c r="M1319" s="53">
        <v>0</v>
      </c>
      <c r="N1319" s="53">
        <v>0</v>
      </c>
      <c r="O1319" s="53">
        <v>0</v>
      </c>
      <c r="P1319" s="53">
        <v>0</v>
      </c>
      <c r="Q1319" s="53">
        <v>0</v>
      </c>
      <c r="R1319" s="53">
        <v>0</v>
      </c>
      <c r="S1319" s="53">
        <v>0</v>
      </c>
      <c r="T1319" s="53">
        <v>0</v>
      </c>
      <c r="U1319" s="53">
        <v>0</v>
      </c>
      <c r="V1319" s="53">
        <v>0</v>
      </c>
      <c r="W1319" s="53">
        <v>0</v>
      </c>
      <c r="X1319" s="53">
        <v>0</v>
      </c>
      <c r="Y1319" s="53">
        <v>0</v>
      </c>
      <c r="Z1319" s="53">
        <v>0</v>
      </c>
      <c r="AA1319" s="53">
        <v>0</v>
      </c>
      <c r="AB1319" s="53">
        <v>0</v>
      </c>
      <c r="AC1319" s="53">
        <v>0</v>
      </c>
      <c r="AD1319" s="53">
        <v>0</v>
      </c>
      <c r="AE1319" s="53">
        <v>0</v>
      </c>
      <c r="AF1319" s="53">
        <v>0</v>
      </c>
      <c r="AG1319" s="53">
        <v>0</v>
      </c>
      <c r="AH1319" s="53">
        <v>0</v>
      </c>
      <c r="AI1319" s="53">
        <v>0</v>
      </c>
      <c r="AJ1319" s="53">
        <v>0</v>
      </c>
      <c r="AK1319" s="53">
        <v>0</v>
      </c>
      <c r="AL1319" s="53">
        <v>0</v>
      </c>
      <c r="AM1319" s="53">
        <v>0</v>
      </c>
      <c r="AN1319" s="53">
        <v>0</v>
      </c>
      <c r="AO1319" s="53">
        <v>0</v>
      </c>
      <c r="AP1319" s="53">
        <v>0</v>
      </c>
      <c r="AQ1319" s="53">
        <v>0</v>
      </c>
      <c r="AR1319" s="53">
        <v>0</v>
      </c>
      <c r="AS1319" s="53">
        <v>0</v>
      </c>
      <c r="AT1319" s="53">
        <v>0</v>
      </c>
      <c r="AU1319" s="53">
        <v>0</v>
      </c>
      <c r="AV1319" s="53">
        <v>0</v>
      </c>
      <c r="AW1319" s="53">
        <v>0</v>
      </c>
      <c r="AX1319" s="53">
        <v>0</v>
      </c>
      <c r="AY1319" s="53">
        <v>0</v>
      </c>
      <c r="AZ1319" s="53">
        <v>0</v>
      </c>
      <c r="BA1319" s="53">
        <v>0</v>
      </c>
      <c r="BB1319" s="53">
        <v>0</v>
      </c>
      <c r="BC1319" s="53">
        <v>0</v>
      </c>
      <c r="BD1319" s="53">
        <v>0</v>
      </c>
      <c r="BE1319" s="53">
        <v>0</v>
      </c>
      <c r="BF1319" s="53">
        <v>0</v>
      </c>
      <c r="BG1319" s="53">
        <v>0</v>
      </c>
      <c r="BH1319" s="53">
        <v>0</v>
      </c>
      <c r="BI1319" s="53">
        <v>0</v>
      </c>
      <c r="BJ1319" s="53">
        <v>0</v>
      </c>
      <c r="BK1319" s="53">
        <v>0</v>
      </c>
      <c r="BL1319" s="53">
        <v>0</v>
      </c>
      <c r="BM1319" s="53">
        <v>0</v>
      </c>
      <c r="BN1319" s="53">
        <v>0</v>
      </c>
      <c r="BO1319" s="53">
        <v>0</v>
      </c>
      <c r="BP1319" s="53">
        <v>0</v>
      </c>
      <c r="BQ1319" s="53">
        <v>0</v>
      </c>
      <c r="BR1319" s="53">
        <v>0</v>
      </c>
      <c r="BS1319" s="53">
        <v>0</v>
      </c>
      <c r="BT1319" s="53">
        <v>0</v>
      </c>
      <c r="BU1319" s="53">
        <v>0</v>
      </c>
      <c r="BV1319" s="53">
        <v>0</v>
      </c>
      <c r="BW1319" s="53">
        <v>0</v>
      </c>
      <c r="BX1319" s="53">
        <v>0</v>
      </c>
      <c r="BY1319" s="53">
        <v>0</v>
      </c>
      <c r="BZ1319" s="53">
        <v>0</v>
      </c>
      <c r="CA1319" s="53">
        <v>0</v>
      </c>
      <c r="CB1319" s="53">
        <v>0</v>
      </c>
      <c r="CC1319" s="53">
        <v>0</v>
      </c>
      <c r="CD1319" s="53">
        <v>0</v>
      </c>
      <c r="CE1319" s="53">
        <v>0</v>
      </c>
      <c r="CF1319" s="53">
        <v>0</v>
      </c>
      <c r="CG1319" s="53">
        <v>0</v>
      </c>
      <c r="CH1319" s="53">
        <v>0</v>
      </c>
      <c r="CI1319" s="53">
        <v>0</v>
      </c>
      <c r="CJ1319" s="53">
        <v>0</v>
      </c>
      <c r="CK1319" s="53">
        <v>0</v>
      </c>
      <c r="CL1319" s="53">
        <v>0</v>
      </c>
      <c r="CM1319" s="53">
        <v>0</v>
      </c>
      <c r="CN1319" s="53">
        <v>0</v>
      </c>
      <c r="CO1319" s="53">
        <v>0</v>
      </c>
      <c r="CP1319" s="53">
        <v>0</v>
      </c>
      <c r="CQ1319" s="53">
        <v>0</v>
      </c>
      <c r="CR1319" s="53">
        <v>0</v>
      </c>
      <c r="CS1319" s="53">
        <v>0</v>
      </c>
      <c r="CT1319" s="53">
        <v>0</v>
      </c>
      <c r="CU1319" s="53">
        <v>0</v>
      </c>
      <c r="CV1319" s="53">
        <v>0</v>
      </c>
      <c r="CW1319" s="53">
        <v>0</v>
      </c>
      <c r="CX1319" s="53">
        <v>0</v>
      </c>
      <c r="CY1319" s="53">
        <v>0</v>
      </c>
      <c r="CZ1319" s="53">
        <v>0</v>
      </c>
      <c r="DA1319" s="53">
        <v>0</v>
      </c>
      <c r="DB1319" s="53">
        <v>0</v>
      </c>
      <c r="DC1319" s="53">
        <v>0</v>
      </c>
      <c r="DD1319" s="53">
        <v>0</v>
      </c>
      <c r="DE1319" s="53">
        <v>0</v>
      </c>
      <c r="DF1319" s="53">
        <v>0</v>
      </c>
      <c r="DG1319" s="53">
        <v>0</v>
      </c>
      <c r="DH1319" s="53">
        <v>0</v>
      </c>
      <c r="DI1319" s="53">
        <v>0</v>
      </c>
      <c r="DJ1319" s="53">
        <v>0</v>
      </c>
      <c r="DK1319" s="53">
        <v>0</v>
      </c>
      <c r="DL1319" s="53">
        <v>0</v>
      </c>
      <c r="DM1319" s="53">
        <v>0</v>
      </c>
      <c r="DN1319" s="53">
        <v>0</v>
      </c>
      <c r="DO1319" s="53">
        <v>0</v>
      </c>
      <c r="DP1319" s="53">
        <v>0</v>
      </c>
      <c r="DQ1319" s="53">
        <v>0</v>
      </c>
      <c r="DR1319" s="53">
        <v>0</v>
      </c>
      <c r="DS1319" s="53">
        <v>0</v>
      </c>
      <c r="DT1319" s="53">
        <v>0</v>
      </c>
      <c r="DU1319" s="53">
        <v>0</v>
      </c>
      <c r="DV1319" s="53">
        <v>0</v>
      </c>
      <c r="DW1319" s="53">
        <v>0</v>
      </c>
      <c r="DX1319" s="53">
        <v>0</v>
      </c>
      <c r="DY1319" s="53">
        <v>0</v>
      </c>
      <c r="DZ1319" s="53">
        <v>0</v>
      </c>
      <c r="EA1319" s="53">
        <v>0</v>
      </c>
      <c r="EB1319" s="53">
        <v>0</v>
      </c>
      <c r="EC1319" s="53">
        <v>0</v>
      </c>
      <c r="ED1319" s="53">
        <v>0</v>
      </c>
      <c r="EE1319" s="53">
        <v>0</v>
      </c>
      <c r="EF1319" s="53">
        <v>0</v>
      </c>
      <c r="EG1319" s="53">
        <v>0</v>
      </c>
      <c r="EH1319" s="53">
        <v>0</v>
      </c>
      <c r="EI1319" s="53">
        <v>0</v>
      </c>
      <c r="EJ1319" s="53">
        <v>0</v>
      </c>
      <c r="EK1319" s="53">
        <v>0</v>
      </c>
      <c r="EL1319" s="53">
        <v>0</v>
      </c>
      <c r="EM1319" s="53">
        <v>0</v>
      </c>
      <c r="EN1319" s="53">
        <v>0</v>
      </c>
      <c r="EO1319" s="53">
        <v>0</v>
      </c>
      <c r="EP1319" s="53">
        <v>0</v>
      </c>
      <c r="EQ1319" s="53">
        <v>0</v>
      </c>
      <c r="ER1319" s="53">
        <v>0</v>
      </c>
      <c r="ES1319" s="53">
        <v>0</v>
      </c>
      <c r="ET1319" s="53">
        <v>0</v>
      </c>
      <c r="EU1319" s="53">
        <v>0</v>
      </c>
      <c r="EV1319" s="53">
        <v>0</v>
      </c>
      <c r="EW1319" s="53">
        <v>70.599999999999994</v>
      </c>
      <c r="EX1319" s="53">
        <v>69.022220000000004</v>
      </c>
      <c r="EY1319" s="53">
        <v>68.05556</v>
      </c>
      <c r="EZ1319" s="53">
        <v>67.111109999999996</v>
      </c>
      <c r="FA1319" s="53">
        <v>66.366669999999999</v>
      </c>
      <c r="FB1319" s="53">
        <v>65.088890000000006</v>
      </c>
      <c r="FC1319" s="53">
        <v>63.988889999999998</v>
      </c>
      <c r="FD1319" s="53">
        <v>65.099999999999994</v>
      </c>
      <c r="FE1319" s="53">
        <v>68.911109999999994</v>
      </c>
      <c r="FF1319" s="53">
        <v>73.377780000000001</v>
      </c>
      <c r="FG1319" s="53">
        <v>77.966669999999993</v>
      </c>
      <c r="FH1319" s="53">
        <v>81.955560000000006</v>
      </c>
      <c r="FI1319" s="53">
        <v>85.344440000000006</v>
      </c>
      <c r="FJ1319" s="53">
        <v>88.333340000000007</v>
      </c>
      <c r="FK1319" s="53">
        <v>91</v>
      </c>
      <c r="FL1319" s="53">
        <v>92.7</v>
      </c>
      <c r="FM1319" s="53">
        <v>93.722219999999993</v>
      </c>
      <c r="FN1319" s="53">
        <v>93.011110000000002</v>
      </c>
      <c r="FO1319" s="53">
        <v>90.8</v>
      </c>
      <c r="FP1319" s="53">
        <v>85.866669999999999</v>
      </c>
      <c r="FQ1319" s="53">
        <v>80.2</v>
      </c>
      <c r="FR1319" s="53">
        <v>76.044439999999994</v>
      </c>
      <c r="FS1319" s="53">
        <v>73.388890000000004</v>
      </c>
      <c r="FT1319" s="53">
        <v>71.188890000000001</v>
      </c>
      <c r="FU1319" s="53">
        <v>5</v>
      </c>
      <c r="FV1319" s="53">
        <v>5238.058</v>
      </c>
      <c r="FW1319" s="53">
        <v>2408.7020000000002</v>
      </c>
      <c r="FX1319" s="53">
        <v>0</v>
      </c>
    </row>
    <row r="1320" spans="1:180" x14ac:dyDescent="0.3">
      <c r="A1320" t="s">
        <v>174</v>
      </c>
      <c r="B1320" t="s">
        <v>222</v>
      </c>
      <c r="C1320" t="s">
        <v>0</v>
      </c>
      <c r="D1320" t="s">
        <v>227</v>
      </c>
      <c r="E1320" t="s">
        <v>187</v>
      </c>
      <c r="F1320" t="s">
        <v>234</v>
      </c>
      <c r="G1320" t="s">
        <v>244</v>
      </c>
      <c r="H1320" s="53">
        <v>10</v>
      </c>
      <c r="I1320" s="53">
        <v>0</v>
      </c>
      <c r="J1320" s="53">
        <v>0</v>
      </c>
      <c r="K1320" s="53">
        <v>0</v>
      </c>
      <c r="L1320" s="53">
        <v>0</v>
      </c>
      <c r="M1320" s="53">
        <v>0</v>
      </c>
      <c r="N1320" s="53">
        <v>0</v>
      </c>
      <c r="O1320" s="53">
        <v>0</v>
      </c>
      <c r="P1320" s="53">
        <v>0</v>
      </c>
      <c r="Q1320" s="53">
        <v>0</v>
      </c>
      <c r="R1320" s="53">
        <v>0</v>
      </c>
      <c r="S1320" s="53">
        <v>0</v>
      </c>
      <c r="T1320" s="53">
        <v>0</v>
      </c>
      <c r="U1320" s="53">
        <v>0</v>
      </c>
      <c r="V1320" s="53">
        <v>0</v>
      </c>
      <c r="W1320" s="53">
        <v>0</v>
      </c>
      <c r="X1320" s="53">
        <v>0</v>
      </c>
      <c r="Y1320" s="53">
        <v>0</v>
      </c>
      <c r="Z1320" s="53">
        <v>0</v>
      </c>
      <c r="AA1320" s="53">
        <v>0</v>
      </c>
      <c r="AB1320" s="53">
        <v>0</v>
      </c>
      <c r="AC1320" s="53">
        <v>0</v>
      </c>
      <c r="AD1320" s="53">
        <v>0</v>
      </c>
      <c r="AE1320" s="53">
        <v>0</v>
      </c>
      <c r="AF1320" s="53">
        <v>0</v>
      </c>
      <c r="AG1320" s="53">
        <v>0</v>
      </c>
      <c r="AH1320" s="53">
        <v>0</v>
      </c>
      <c r="AI1320" s="53">
        <v>0</v>
      </c>
      <c r="AJ1320" s="53">
        <v>0</v>
      </c>
      <c r="AK1320" s="53">
        <v>0</v>
      </c>
      <c r="AL1320" s="53">
        <v>0</v>
      </c>
      <c r="AM1320" s="53">
        <v>0</v>
      </c>
      <c r="AN1320" s="53">
        <v>0</v>
      </c>
      <c r="AO1320" s="53">
        <v>0</v>
      </c>
      <c r="AP1320" s="53">
        <v>0</v>
      </c>
      <c r="AQ1320" s="53">
        <v>0</v>
      </c>
      <c r="AR1320" s="53">
        <v>0</v>
      </c>
      <c r="AS1320" s="53">
        <v>0</v>
      </c>
      <c r="AT1320" s="53">
        <v>0</v>
      </c>
      <c r="AU1320" s="53">
        <v>0</v>
      </c>
      <c r="AV1320" s="53">
        <v>0</v>
      </c>
      <c r="AW1320" s="53">
        <v>0</v>
      </c>
      <c r="AX1320" s="53">
        <v>0</v>
      </c>
      <c r="AY1320" s="53">
        <v>0</v>
      </c>
      <c r="AZ1320" s="53">
        <v>0</v>
      </c>
      <c r="BA1320" s="53">
        <v>0</v>
      </c>
      <c r="BB1320" s="53">
        <v>0</v>
      </c>
      <c r="BC1320" s="53">
        <v>0</v>
      </c>
      <c r="BD1320" s="53">
        <v>0</v>
      </c>
      <c r="BE1320" s="53">
        <v>0</v>
      </c>
      <c r="BF1320" s="53">
        <v>0</v>
      </c>
      <c r="BG1320" s="53">
        <v>0</v>
      </c>
      <c r="BH1320" s="53">
        <v>0</v>
      </c>
      <c r="BI1320" s="53">
        <v>0</v>
      </c>
      <c r="BJ1320" s="53">
        <v>0</v>
      </c>
      <c r="BK1320" s="53">
        <v>0</v>
      </c>
      <c r="BL1320" s="53">
        <v>0</v>
      </c>
      <c r="BM1320" s="53">
        <v>0</v>
      </c>
      <c r="BN1320" s="53">
        <v>0</v>
      </c>
      <c r="BO1320" s="53">
        <v>0</v>
      </c>
      <c r="BP1320" s="53">
        <v>0</v>
      </c>
      <c r="BQ1320" s="53">
        <v>0</v>
      </c>
      <c r="BR1320" s="53">
        <v>0</v>
      </c>
      <c r="BS1320" s="53">
        <v>0</v>
      </c>
      <c r="BT1320" s="53">
        <v>0</v>
      </c>
      <c r="BU1320" s="53">
        <v>0</v>
      </c>
      <c r="BV1320" s="53">
        <v>0</v>
      </c>
      <c r="BW1320" s="53">
        <v>0</v>
      </c>
      <c r="BX1320" s="53">
        <v>0</v>
      </c>
      <c r="BY1320" s="53">
        <v>0</v>
      </c>
      <c r="BZ1320" s="53">
        <v>0</v>
      </c>
      <c r="CA1320" s="53">
        <v>0</v>
      </c>
      <c r="CB1320" s="53">
        <v>0</v>
      </c>
      <c r="CC1320" s="53">
        <v>0</v>
      </c>
      <c r="CD1320" s="53">
        <v>0</v>
      </c>
      <c r="CE1320" s="53">
        <v>0</v>
      </c>
      <c r="CF1320" s="53">
        <v>0</v>
      </c>
      <c r="CG1320" s="53">
        <v>0</v>
      </c>
      <c r="CH1320" s="53">
        <v>0</v>
      </c>
      <c r="CI1320" s="53">
        <v>0</v>
      </c>
      <c r="CJ1320" s="53">
        <v>0</v>
      </c>
      <c r="CK1320" s="53">
        <v>0</v>
      </c>
      <c r="CL1320" s="53">
        <v>0</v>
      </c>
      <c r="CM1320" s="53">
        <v>0</v>
      </c>
      <c r="CN1320" s="53">
        <v>0</v>
      </c>
      <c r="CO1320" s="53">
        <v>0</v>
      </c>
      <c r="CP1320" s="53">
        <v>0</v>
      </c>
      <c r="CQ1320" s="53">
        <v>0</v>
      </c>
      <c r="CR1320" s="53">
        <v>0</v>
      </c>
      <c r="CS1320" s="53">
        <v>0</v>
      </c>
      <c r="CT1320" s="53">
        <v>0</v>
      </c>
      <c r="CU1320" s="53">
        <v>0</v>
      </c>
      <c r="CV1320" s="53">
        <v>0</v>
      </c>
      <c r="CW1320" s="53">
        <v>0</v>
      </c>
      <c r="CX1320" s="53">
        <v>0</v>
      </c>
      <c r="CY1320" s="53">
        <v>0</v>
      </c>
      <c r="CZ1320" s="53">
        <v>0</v>
      </c>
      <c r="DA1320" s="53">
        <v>0</v>
      </c>
      <c r="DB1320" s="53">
        <v>0</v>
      </c>
      <c r="DC1320" s="53">
        <v>0</v>
      </c>
      <c r="DD1320" s="53">
        <v>0</v>
      </c>
      <c r="DE1320" s="53">
        <v>0</v>
      </c>
      <c r="DF1320" s="53">
        <v>0</v>
      </c>
      <c r="DG1320" s="53">
        <v>0</v>
      </c>
      <c r="DH1320" s="53">
        <v>0</v>
      </c>
      <c r="DI1320" s="53">
        <v>0</v>
      </c>
      <c r="DJ1320" s="53">
        <v>0</v>
      </c>
      <c r="DK1320" s="53">
        <v>0</v>
      </c>
      <c r="DL1320" s="53">
        <v>0</v>
      </c>
      <c r="DM1320" s="53">
        <v>0</v>
      </c>
      <c r="DN1320" s="53">
        <v>0</v>
      </c>
      <c r="DO1320" s="53">
        <v>0</v>
      </c>
      <c r="DP1320" s="53">
        <v>0</v>
      </c>
      <c r="DQ1320" s="53">
        <v>0</v>
      </c>
      <c r="DR1320" s="53">
        <v>0</v>
      </c>
      <c r="DS1320" s="53">
        <v>0</v>
      </c>
      <c r="DT1320" s="53">
        <v>0</v>
      </c>
      <c r="DU1320" s="53">
        <v>0</v>
      </c>
      <c r="DV1320" s="53">
        <v>0</v>
      </c>
      <c r="DW1320" s="53">
        <v>0</v>
      </c>
      <c r="DX1320" s="53">
        <v>0</v>
      </c>
      <c r="DY1320" s="53">
        <v>0</v>
      </c>
      <c r="DZ1320" s="53">
        <v>0</v>
      </c>
      <c r="EA1320" s="53">
        <v>0</v>
      </c>
      <c r="EB1320" s="53">
        <v>0</v>
      </c>
      <c r="EC1320" s="53">
        <v>0</v>
      </c>
      <c r="ED1320" s="53">
        <v>0</v>
      </c>
      <c r="EE1320" s="53">
        <v>0</v>
      </c>
      <c r="EF1320" s="53">
        <v>0</v>
      </c>
      <c r="EG1320" s="53">
        <v>0</v>
      </c>
      <c r="EH1320" s="53">
        <v>0</v>
      </c>
      <c r="EI1320" s="53">
        <v>0</v>
      </c>
      <c r="EJ1320" s="53">
        <v>0</v>
      </c>
      <c r="EK1320" s="53">
        <v>0</v>
      </c>
      <c r="EL1320" s="53">
        <v>0</v>
      </c>
      <c r="EM1320" s="53">
        <v>0</v>
      </c>
      <c r="EN1320" s="53">
        <v>0</v>
      </c>
      <c r="EO1320" s="53">
        <v>0</v>
      </c>
      <c r="EP1320" s="53">
        <v>0</v>
      </c>
      <c r="EQ1320" s="53">
        <v>0</v>
      </c>
      <c r="ER1320" s="53">
        <v>0</v>
      </c>
      <c r="ES1320" s="53">
        <v>0</v>
      </c>
      <c r="ET1320" s="53">
        <v>0</v>
      </c>
      <c r="EU1320" s="53">
        <v>0</v>
      </c>
      <c r="EV1320" s="53">
        <v>0</v>
      </c>
      <c r="EW1320" s="53">
        <v>66.704539999999994</v>
      </c>
      <c r="EX1320" s="53">
        <v>65.2</v>
      </c>
      <c r="EY1320" s="53">
        <v>63.968179999999997</v>
      </c>
      <c r="EZ1320" s="53">
        <v>62.772730000000003</v>
      </c>
      <c r="FA1320" s="53">
        <v>61.672730000000001</v>
      </c>
      <c r="FB1320" s="53">
        <v>60.75</v>
      </c>
      <c r="FC1320" s="53">
        <v>61.304549999999999</v>
      </c>
      <c r="FD1320" s="53">
        <v>64.186359999999993</v>
      </c>
      <c r="FE1320" s="53">
        <v>68.190910000000002</v>
      </c>
      <c r="FF1320" s="53">
        <v>72.027280000000005</v>
      </c>
      <c r="FG1320" s="53">
        <v>75.727270000000004</v>
      </c>
      <c r="FH1320" s="53">
        <v>79.127269999999996</v>
      </c>
      <c r="FI1320" s="53">
        <v>82.263630000000006</v>
      </c>
      <c r="FJ1320" s="53">
        <v>84.972719999999995</v>
      </c>
      <c r="FK1320" s="53">
        <v>87.109089999999995</v>
      </c>
      <c r="FL1320" s="53">
        <v>88.84545</v>
      </c>
      <c r="FM1320" s="53">
        <v>89.495450000000005</v>
      </c>
      <c r="FN1320" s="53">
        <v>89.113640000000004</v>
      </c>
      <c r="FO1320" s="53">
        <v>87.222719999999995</v>
      </c>
      <c r="FP1320" s="53">
        <v>83.713639999999998</v>
      </c>
      <c r="FQ1320" s="53">
        <v>78.295460000000006</v>
      </c>
      <c r="FR1320" s="53">
        <v>73.75</v>
      </c>
      <c r="FS1320" s="53">
        <v>70.372730000000004</v>
      </c>
      <c r="FT1320" s="53">
        <v>68.231819999999999</v>
      </c>
      <c r="FU1320" s="53">
        <v>5</v>
      </c>
      <c r="FV1320" s="53">
        <v>4987.16</v>
      </c>
      <c r="FW1320" s="53">
        <v>2343.1819999999998</v>
      </c>
      <c r="FX1320" s="53">
        <v>0</v>
      </c>
    </row>
    <row r="1321" spans="1:180" x14ac:dyDescent="0.3">
      <c r="A1321" t="s">
        <v>174</v>
      </c>
      <c r="B1321" t="s">
        <v>222</v>
      </c>
      <c r="C1321" t="s">
        <v>0</v>
      </c>
      <c r="D1321" t="s">
        <v>227</v>
      </c>
      <c r="E1321" t="s">
        <v>189</v>
      </c>
      <c r="F1321" t="s">
        <v>234</v>
      </c>
      <c r="G1321" t="s">
        <v>244</v>
      </c>
      <c r="H1321" s="53">
        <v>10</v>
      </c>
      <c r="I1321" s="53">
        <v>0</v>
      </c>
      <c r="J1321" s="53">
        <v>0</v>
      </c>
      <c r="K1321" s="53">
        <v>0</v>
      </c>
      <c r="L1321" s="53">
        <v>0</v>
      </c>
      <c r="M1321" s="53">
        <v>0</v>
      </c>
      <c r="N1321" s="53">
        <v>0</v>
      </c>
      <c r="O1321" s="53">
        <v>0</v>
      </c>
      <c r="P1321" s="53">
        <v>0</v>
      </c>
      <c r="Q1321" s="53">
        <v>0</v>
      </c>
      <c r="R1321" s="53">
        <v>0</v>
      </c>
      <c r="S1321" s="53">
        <v>0</v>
      </c>
      <c r="T1321" s="53">
        <v>0</v>
      </c>
      <c r="U1321" s="53">
        <v>0</v>
      </c>
      <c r="V1321" s="53">
        <v>0</v>
      </c>
      <c r="W1321" s="53">
        <v>0</v>
      </c>
      <c r="X1321" s="53">
        <v>0</v>
      </c>
      <c r="Y1321" s="53">
        <v>0</v>
      </c>
      <c r="Z1321" s="53">
        <v>0</v>
      </c>
      <c r="AA1321" s="53">
        <v>0</v>
      </c>
      <c r="AB1321" s="53">
        <v>0</v>
      </c>
      <c r="AC1321" s="53">
        <v>0</v>
      </c>
      <c r="AD1321" s="53">
        <v>0</v>
      </c>
      <c r="AE1321" s="53">
        <v>0</v>
      </c>
      <c r="AF1321" s="53">
        <v>0</v>
      </c>
      <c r="AG1321" s="53">
        <v>0</v>
      </c>
      <c r="AH1321" s="53">
        <v>0</v>
      </c>
      <c r="AI1321" s="53">
        <v>0</v>
      </c>
      <c r="AJ1321" s="53">
        <v>0</v>
      </c>
      <c r="AK1321" s="53">
        <v>0</v>
      </c>
      <c r="AL1321" s="53">
        <v>0</v>
      </c>
      <c r="AM1321" s="53">
        <v>0</v>
      </c>
      <c r="AN1321" s="53">
        <v>0</v>
      </c>
      <c r="AO1321" s="53">
        <v>0</v>
      </c>
      <c r="AP1321" s="53">
        <v>0</v>
      </c>
      <c r="AQ1321" s="53">
        <v>0</v>
      </c>
      <c r="AR1321" s="53">
        <v>0</v>
      </c>
      <c r="AS1321" s="53">
        <v>0</v>
      </c>
      <c r="AT1321" s="53">
        <v>0</v>
      </c>
      <c r="AU1321" s="53">
        <v>0</v>
      </c>
      <c r="AV1321" s="53">
        <v>0</v>
      </c>
      <c r="AW1321" s="53">
        <v>0</v>
      </c>
      <c r="AX1321" s="53">
        <v>0</v>
      </c>
      <c r="AY1321" s="53">
        <v>0</v>
      </c>
      <c r="AZ1321" s="53">
        <v>0</v>
      </c>
      <c r="BA1321" s="53">
        <v>0</v>
      </c>
      <c r="BB1321" s="53">
        <v>0</v>
      </c>
      <c r="BC1321" s="53">
        <v>0</v>
      </c>
      <c r="BD1321" s="53">
        <v>0</v>
      </c>
      <c r="BE1321" s="53">
        <v>0</v>
      </c>
      <c r="BF1321" s="53">
        <v>0</v>
      </c>
      <c r="BG1321" s="53">
        <v>0</v>
      </c>
      <c r="BH1321" s="53">
        <v>0</v>
      </c>
      <c r="BI1321" s="53">
        <v>0</v>
      </c>
      <c r="BJ1321" s="53">
        <v>0</v>
      </c>
      <c r="BK1321" s="53">
        <v>0</v>
      </c>
      <c r="BL1321" s="53">
        <v>0</v>
      </c>
      <c r="BM1321" s="53">
        <v>0</v>
      </c>
      <c r="BN1321" s="53">
        <v>0</v>
      </c>
      <c r="BO1321" s="53">
        <v>0</v>
      </c>
      <c r="BP1321" s="53">
        <v>0</v>
      </c>
      <c r="BQ1321" s="53">
        <v>0</v>
      </c>
      <c r="BR1321" s="53">
        <v>0</v>
      </c>
      <c r="BS1321" s="53">
        <v>0</v>
      </c>
      <c r="BT1321" s="53">
        <v>0</v>
      </c>
      <c r="BU1321" s="53">
        <v>0</v>
      </c>
      <c r="BV1321" s="53">
        <v>0</v>
      </c>
      <c r="BW1321" s="53">
        <v>0</v>
      </c>
      <c r="BX1321" s="53">
        <v>0</v>
      </c>
      <c r="BY1321" s="53">
        <v>0</v>
      </c>
      <c r="BZ1321" s="53">
        <v>0</v>
      </c>
      <c r="CA1321" s="53">
        <v>0</v>
      </c>
      <c r="CB1321" s="53">
        <v>0</v>
      </c>
      <c r="CC1321" s="53">
        <v>0</v>
      </c>
      <c r="CD1321" s="53">
        <v>0</v>
      </c>
      <c r="CE1321" s="53">
        <v>0</v>
      </c>
      <c r="CF1321" s="53">
        <v>0</v>
      </c>
      <c r="CG1321" s="53">
        <v>0</v>
      </c>
      <c r="CH1321" s="53">
        <v>0</v>
      </c>
      <c r="CI1321" s="53">
        <v>0</v>
      </c>
      <c r="CJ1321" s="53">
        <v>0</v>
      </c>
      <c r="CK1321" s="53">
        <v>0</v>
      </c>
      <c r="CL1321" s="53">
        <v>0</v>
      </c>
      <c r="CM1321" s="53">
        <v>0</v>
      </c>
      <c r="CN1321" s="53">
        <v>0</v>
      </c>
      <c r="CO1321" s="53">
        <v>0</v>
      </c>
      <c r="CP1321" s="53">
        <v>0</v>
      </c>
      <c r="CQ1321" s="53">
        <v>0</v>
      </c>
      <c r="CR1321" s="53">
        <v>0</v>
      </c>
      <c r="CS1321" s="53">
        <v>0</v>
      </c>
      <c r="CT1321" s="53">
        <v>0</v>
      </c>
      <c r="CU1321" s="53">
        <v>0</v>
      </c>
      <c r="CV1321" s="53">
        <v>0</v>
      </c>
      <c r="CW1321" s="53">
        <v>0</v>
      </c>
      <c r="CX1321" s="53">
        <v>0</v>
      </c>
      <c r="CY1321" s="53">
        <v>0</v>
      </c>
      <c r="CZ1321" s="53">
        <v>0</v>
      </c>
      <c r="DA1321" s="53">
        <v>0</v>
      </c>
      <c r="DB1321" s="53">
        <v>0</v>
      </c>
      <c r="DC1321" s="53">
        <v>0</v>
      </c>
      <c r="DD1321" s="53">
        <v>0</v>
      </c>
      <c r="DE1321" s="53">
        <v>0</v>
      </c>
      <c r="DF1321" s="53">
        <v>0</v>
      </c>
      <c r="DG1321" s="53">
        <v>0</v>
      </c>
      <c r="DH1321" s="53">
        <v>0</v>
      </c>
      <c r="DI1321" s="53">
        <v>0</v>
      </c>
      <c r="DJ1321" s="53">
        <v>0</v>
      </c>
      <c r="DK1321" s="53">
        <v>0</v>
      </c>
      <c r="DL1321" s="53">
        <v>0</v>
      </c>
      <c r="DM1321" s="53">
        <v>0</v>
      </c>
      <c r="DN1321" s="53">
        <v>0</v>
      </c>
      <c r="DO1321" s="53">
        <v>0</v>
      </c>
      <c r="DP1321" s="53">
        <v>0</v>
      </c>
      <c r="DQ1321" s="53">
        <v>0</v>
      </c>
      <c r="DR1321" s="53">
        <v>0</v>
      </c>
      <c r="DS1321" s="53">
        <v>0</v>
      </c>
      <c r="DT1321" s="53">
        <v>0</v>
      </c>
      <c r="DU1321" s="53">
        <v>0</v>
      </c>
      <c r="DV1321" s="53">
        <v>0</v>
      </c>
      <c r="DW1321" s="53">
        <v>0</v>
      </c>
      <c r="DX1321" s="53">
        <v>0</v>
      </c>
      <c r="DY1321" s="53">
        <v>0</v>
      </c>
      <c r="DZ1321" s="53">
        <v>0</v>
      </c>
      <c r="EA1321" s="53">
        <v>0</v>
      </c>
      <c r="EB1321" s="53">
        <v>0</v>
      </c>
      <c r="EC1321" s="53">
        <v>0</v>
      </c>
      <c r="ED1321" s="53">
        <v>0</v>
      </c>
      <c r="EE1321" s="53">
        <v>0</v>
      </c>
      <c r="EF1321" s="53">
        <v>0</v>
      </c>
      <c r="EG1321" s="53">
        <v>0</v>
      </c>
      <c r="EH1321" s="53">
        <v>0</v>
      </c>
      <c r="EI1321" s="53">
        <v>0</v>
      </c>
      <c r="EJ1321" s="53">
        <v>0</v>
      </c>
      <c r="EK1321" s="53">
        <v>0</v>
      </c>
      <c r="EL1321" s="53">
        <v>0</v>
      </c>
      <c r="EM1321" s="53">
        <v>0</v>
      </c>
      <c r="EN1321" s="53">
        <v>0</v>
      </c>
      <c r="EO1321" s="53">
        <v>0</v>
      </c>
      <c r="EP1321" s="53">
        <v>0</v>
      </c>
      <c r="EQ1321" s="53">
        <v>0</v>
      </c>
      <c r="ER1321" s="53">
        <v>0</v>
      </c>
      <c r="ES1321" s="53">
        <v>0</v>
      </c>
      <c r="ET1321" s="53">
        <v>0</v>
      </c>
      <c r="EU1321" s="53">
        <v>0</v>
      </c>
      <c r="EV1321" s="53">
        <v>0</v>
      </c>
      <c r="EW1321" s="53">
        <v>68.75909</v>
      </c>
      <c r="EX1321" s="53">
        <v>67.422730000000001</v>
      </c>
      <c r="EY1321" s="53">
        <v>66.145449999999997</v>
      </c>
      <c r="EZ1321" s="53">
        <v>64.99091</v>
      </c>
      <c r="FA1321" s="53">
        <v>63.931820000000002</v>
      </c>
      <c r="FB1321" s="53">
        <v>62.890909999999998</v>
      </c>
      <c r="FC1321" s="53">
        <v>62.272730000000003</v>
      </c>
      <c r="FD1321" s="53">
        <v>63.768180000000001</v>
      </c>
      <c r="FE1321" s="53">
        <v>67.736369999999994</v>
      </c>
      <c r="FF1321" s="53">
        <v>72.172730000000001</v>
      </c>
      <c r="FG1321" s="53">
        <v>76.436359999999993</v>
      </c>
      <c r="FH1321" s="53">
        <v>80.472719999999995</v>
      </c>
      <c r="FI1321" s="53">
        <v>83.927269999999993</v>
      </c>
      <c r="FJ1321" s="53">
        <v>87.040909999999997</v>
      </c>
      <c r="FK1321" s="53">
        <v>89.7</v>
      </c>
      <c r="FL1321" s="53">
        <v>91.554540000000003</v>
      </c>
      <c r="FM1321" s="53">
        <v>92.577269999999999</v>
      </c>
      <c r="FN1321" s="53">
        <v>92.236369999999994</v>
      </c>
      <c r="FO1321" s="53">
        <v>89.931820000000002</v>
      </c>
      <c r="FP1321" s="53">
        <v>85.227270000000004</v>
      </c>
      <c r="FQ1321" s="53">
        <v>79.454539999999994</v>
      </c>
      <c r="FR1321" s="53">
        <v>75.377269999999996</v>
      </c>
      <c r="FS1321" s="53">
        <v>72.59545</v>
      </c>
      <c r="FT1321" s="53">
        <v>70.463639999999998</v>
      </c>
      <c r="FU1321" s="53">
        <v>5</v>
      </c>
      <c r="FV1321" s="53">
        <v>5238.058</v>
      </c>
      <c r="FW1321" s="53">
        <v>2408.7020000000002</v>
      </c>
      <c r="FX1321" s="53">
        <v>0</v>
      </c>
    </row>
    <row r="1322" spans="1:180" x14ac:dyDescent="0.3">
      <c r="A1322" t="s">
        <v>174</v>
      </c>
      <c r="B1322" t="s">
        <v>222</v>
      </c>
      <c r="C1322" t="s">
        <v>0</v>
      </c>
      <c r="D1322" t="s">
        <v>227</v>
      </c>
      <c r="E1322" t="s">
        <v>187</v>
      </c>
      <c r="F1322" t="s">
        <v>235</v>
      </c>
      <c r="G1322" t="s">
        <v>244</v>
      </c>
      <c r="H1322" s="53">
        <v>7</v>
      </c>
      <c r="I1322" s="53">
        <v>0</v>
      </c>
      <c r="J1322" s="53">
        <v>0</v>
      </c>
      <c r="K1322" s="53">
        <v>0</v>
      </c>
      <c r="L1322" s="53">
        <v>0</v>
      </c>
      <c r="M1322" s="53">
        <v>0</v>
      </c>
      <c r="N1322" s="53">
        <v>0</v>
      </c>
      <c r="O1322" s="53">
        <v>0</v>
      </c>
      <c r="P1322" s="53">
        <v>0</v>
      </c>
      <c r="Q1322" s="53">
        <v>0</v>
      </c>
      <c r="R1322" s="53">
        <v>0</v>
      </c>
      <c r="S1322" s="53">
        <v>0</v>
      </c>
      <c r="T1322" s="53">
        <v>0</v>
      </c>
      <c r="U1322" s="53">
        <v>0</v>
      </c>
      <c r="V1322" s="53">
        <v>0</v>
      </c>
      <c r="W1322" s="53">
        <v>0</v>
      </c>
      <c r="X1322" s="53">
        <v>0</v>
      </c>
      <c r="Y1322" s="53">
        <v>0</v>
      </c>
      <c r="Z1322" s="53">
        <v>0</v>
      </c>
      <c r="AA1322" s="53">
        <v>0</v>
      </c>
      <c r="AB1322" s="53">
        <v>0</v>
      </c>
      <c r="AC1322" s="53">
        <v>0</v>
      </c>
      <c r="AD1322" s="53">
        <v>0</v>
      </c>
      <c r="AE1322" s="53">
        <v>0</v>
      </c>
      <c r="AF1322" s="53">
        <v>0</v>
      </c>
      <c r="AG1322" s="53">
        <v>0</v>
      </c>
      <c r="AH1322" s="53">
        <v>0</v>
      </c>
      <c r="AI1322" s="53">
        <v>0</v>
      </c>
      <c r="AJ1322" s="53">
        <v>0</v>
      </c>
      <c r="AK1322" s="53">
        <v>0</v>
      </c>
      <c r="AL1322" s="53">
        <v>0</v>
      </c>
      <c r="AM1322" s="53">
        <v>0</v>
      </c>
      <c r="AN1322" s="53">
        <v>0</v>
      </c>
      <c r="AO1322" s="53">
        <v>0</v>
      </c>
      <c r="AP1322" s="53">
        <v>0</v>
      </c>
      <c r="AQ1322" s="53">
        <v>0</v>
      </c>
      <c r="AR1322" s="53">
        <v>0</v>
      </c>
      <c r="AS1322" s="53">
        <v>0</v>
      </c>
      <c r="AT1322" s="53">
        <v>0</v>
      </c>
      <c r="AU1322" s="53">
        <v>0</v>
      </c>
      <c r="AV1322" s="53">
        <v>0</v>
      </c>
      <c r="AW1322" s="53">
        <v>0</v>
      </c>
      <c r="AX1322" s="53">
        <v>0</v>
      </c>
      <c r="AY1322" s="53">
        <v>0</v>
      </c>
      <c r="AZ1322" s="53">
        <v>0</v>
      </c>
      <c r="BA1322" s="53">
        <v>0</v>
      </c>
      <c r="BB1322" s="53">
        <v>0</v>
      </c>
      <c r="BC1322" s="53">
        <v>0</v>
      </c>
      <c r="BD1322" s="53">
        <v>0</v>
      </c>
      <c r="BE1322" s="53">
        <v>0</v>
      </c>
      <c r="BF1322" s="53">
        <v>0</v>
      </c>
      <c r="BG1322" s="53">
        <v>0</v>
      </c>
      <c r="BH1322" s="53">
        <v>0</v>
      </c>
      <c r="BI1322" s="53">
        <v>0</v>
      </c>
      <c r="BJ1322" s="53">
        <v>0</v>
      </c>
      <c r="BK1322" s="53">
        <v>0</v>
      </c>
      <c r="BL1322" s="53">
        <v>0</v>
      </c>
      <c r="BM1322" s="53">
        <v>0</v>
      </c>
      <c r="BN1322" s="53">
        <v>0</v>
      </c>
      <c r="BO1322" s="53">
        <v>0</v>
      </c>
      <c r="BP1322" s="53">
        <v>0</v>
      </c>
      <c r="BQ1322" s="53">
        <v>0</v>
      </c>
      <c r="BR1322" s="53">
        <v>0</v>
      </c>
      <c r="BS1322" s="53">
        <v>0</v>
      </c>
      <c r="BT1322" s="53">
        <v>0</v>
      </c>
      <c r="BU1322" s="53">
        <v>0</v>
      </c>
      <c r="BV1322" s="53">
        <v>0</v>
      </c>
      <c r="BW1322" s="53">
        <v>0</v>
      </c>
      <c r="BX1322" s="53">
        <v>0</v>
      </c>
      <c r="BY1322" s="53">
        <v>0</v>
      </c>
      <c r="BZ1322" s="53">
        <v>0</v>
      </c>
      <c r="CA1322" s="53">
        <v>0</v>
      </c>
      <c r="CB1322" s="53">
        <v>0</v>
      </c>
      <c r="CC1322" s="53">
        <v>0</v>
      </c>
      <c r="CD1322" s="53">
        <v>0</v>
      </c>
      <c r="CE1322" s="53">
        <v>0</v>
      </c>
      <c r="CF1322" s="53">
        <v>0</v>
      </c>
      <c r="CG1322" s="53">
        <v>0</v>
      </c>
      <c r="CH1322" s="53">
        <v>0</v>
      </c>
      <c r="CI1322" s="53">
        <v>0</v>
      </c>
      <c r="CJ1322" s="53">
        <v>0</v>
      </c>
      <c r="CK1322" s="53">
        <v>0</v>
      </c>
      <c r="CL1322" s="53">
        <v>0</v>
      </c>
      <c r="CM1322" s="53">
        <v>0</v>
      </c>
      <c r="CN1322" s="53">
        <v>0</v>
      </c>
      <c r="CO1322" s="53">
        <v>0</v>
      </c>
      <c r="CP1322" s="53">
        <v>0</v>
      </c>
      <c r="CQ1322" s="53">
        <v>0</v>
      </c>
      <c r="CR1322" s="53">
        <v>0</v>
      </c>
      <c r="CS1322" s="53">
        <v>0</v>
      </c>
      <c r="CT1322" s="53">
        <v>0</v>
      </c>
      <c r="CU1322" s="53">
        <v>0</v>
      </c>
      <c r="CV1322" s="53">
        <v>0</v>
      </c>
      <c r="CW1322" s="53">
        <v>0</v>
      </c>
      <c r="CX1322" s="53">
        <v>0</v>
      </c>
      <c r="CY1322" s="53">
        <v>0</v>
      </c>
      <c r="CZ1322" s="53">
        <v>0</v>
      </c>
      <c r="DA1322" s="53">
        <v>0</v>
      </c>
      <c r="DB1322" s="53">
        <v>0</v>
      </c>
      <c r="DC1322" s="53">
        <v>0</v>
      </c>
      <c r="DD1322" s="53">
        <v>0</v>
      </c>
      <c r="DE1322" s="53">
        <v>0</v>
      </c>
      <c r="DF1322" s="53">
        <v>0</v>
      </c>
      <c r="DG1322" s="53">
        <v>0</v>
      </c>
      <c r="DH1322" s="53">
        <v>0</v>
      </c>
      <c r="DI1322" s="53">
        <v>0</v>
      </c>
      <c r="DJ1322" s="53">
        <v>0</v>
      </c>
      <c r="DK1322" s="53">
        <v>0</v>
      </c>
      <c r="DL1322" s="53">
        <v>0</v>
      </c>
      <c r="DM1322" s="53">
        <v>0</v>
      </c>
      <c r="DN1322" s="53">
        <v>0</v>
      </c>
      <c r="DO1322" s="53">
        <v>0</v>
      </c>
      <c r="DP1322" s="53">
        <v>0</v>
      </c>
      <c r="DQ1322" s="53">
        <v>0</v>
      </c>
      <c r="DR1322" s="53">
        <v>0</v>
      </c>
      <c r="DS1322" s="53">
        <v>0</v>
      </c>
      <c r="DT1322" s="53">
        <v>0</v>
      </c>
      <c r="DU1322" s="53">
        <v>0</v>
      </c>
      <c r="DV1322" s="53">
        <v>0</v>
      </c>
      <c r="DW1322" s="53">
        <v>0</v>
      </c>
      <c r="DX1322" s="53">
        <v>0</v>
      </c>
      <c r="DY1322" s="53">
        <v>0</v>
      </c>
      <c r="DZ1322" s="53">
        <v>0</v>
      </c>
      <c r="EA1322" s="53">
        <v>0</v>
      </c>
      <c r="EB1322" s="53">
        <v>0</v>
      </c>
      <c r="EC1322" s="53">
        <v>0</v>
      </c>
      <c r="ED1322" s="53">
        <v>0</v>
      </c>
      <c r="EE1322" s="53">
        <v>0</v>
      </c>
      <c r="EF1322" s="53">
        <v>0</v>
      </c>
      <c r="EG1322" s="53">
        <v>0</v>
      </c>
      <c r="EH1322" s="53">
        <v>0</v>
      </c>
      <c r="EI1322" s="53">
        <v>0</v>
      </c>
      <c r="EJ1322" s="53">
        <v>0</v>
      </c>
      <c r="EK1322" s="53">
        <v>0</v>
      </c>
      <c r="EL1322" s="53">
        <v>0</v>
      </c>
      <c r="EM1322" s="53">
        <v>0</v>
      </c>
      <c r="EN1322" s="53">
        <v>0</v>
      </c>
      <c r="EO1322" s="53">
        <v>0</v>
      </c>
      <c r="EP1322" s="53">
        <v>0</v>
      </c>
      <c r="EQ1322" s="53">
        <v>0</v>
      </c>
      <c r="ER1322" s="53">
        <v>0</v>
      </c>
      <c r="ES1322" s="53">
        <v>0</v>
      </c>
      <c r="ET1322" s="53">
        <v>0</v>
      </c>
      <c r="EU1322" s="53">
        <v>0</v>
      </c>
      <c r="EV1322" s="53">
        <v>0</v>
      </c>
      <c r="EW1322" s="53">
        <v>67.636359999999996</v>
      </c>
      <c r="EX1322" s="53">
        <v>66.477270000000004</v>
      </c>
      <c r="EY1322" s="53">
        <v>65.409090000000006</v>
      </c>
      <c r="EZ1322" s="53">
        <v>64.409090000000006</v>
      </c>
      <c r="FA1322" s="53">
        <v>63.545459999999999</v>
      </c>
      <c r="FB1322" s="53">
        <v>62.659089999999999</v>
      </c>
      <c r="FC1322" s="53">
        <v>62.659089999999999</v>
      </c>
      <c r="FD1322" s="53">
        <v>64.931820000000002</v>
      </c>
      <c r="FE1322" s="53">
        <v>68.022729999999996</v>
      </c>
      <c r="FF1322" s="53">
        <v>71.318179999999998</v>
      </c>
      <c r="FG1322" s="53">
        <v>74.659090000000006</v>
      </c>
      <c r="FH1322" s="53">
        <v>77.818179999999998</v>
      </c>
      <c r="FI1322" s="53">
        <v>80.863640000000004</v>
      </c>
      <c r="FJ1322" s="53">
        <v>83.659090000000006</v>
      </c>
      <c r="FK1322" s="53">
        <v>85.545460000000006</v>
      </c>
      <c r="FL1322" s="53">
        <v>86.659090000000006</v>
      </c>
      <c r="FM1322" s="53">
        <v>86.863640000000004</v>
      </c>
      <c r="FN1322" s="53">
        <v>86.090909999999994</v>
      </c>
      <c r="FO1322" s="53">
        <v>84.386359999999996</v>
      </c>
      <c r="FP1322" s="53">
        <v>81.159090000000006</v>
      </c>
      <c r="FQ1322" s="53">
        <v>76.613640000000004</v>
      </c>
      <c r="FR1322" s="53">
        <v>73.340909999999994</v>
      </c>
      <c r="FS1322" s="53">
        <v>71.113640000000004</v>
      </c>
      <c r="FT1322" s="53">
        <v>69.363640000000004</v>
      </c>
      <c r="FU1322" s="53">
        <v>3</v>
      </c>
      <c r="FV1322" s="53">
        <v>3157.953</v>
      </c>
      <c r="FW1322" s="53">
        <v>2049.578</v>
      </c>
      <c r="FX1322" s="53">
        <v>0</v>
      </c>
    </row>
    <row r="1323" spans="1:180" x14ac:dyDescent="0.3">
      <c r="A1323" t="s">
        <v>174</v>
      </c>
      <c r="B1323" t="s">
        <v>222</v>
      </c>
      <c r="C1323" t="s">
        <v>0</v>
      </c>
      <c r="D1323" t="s">
        <v>248</v>
      </c>
      <c r="E1323" t="s">
        <v>187</v>
      </c>
      <c r="F1323" t="s">
        <v>235</v>
      </c>
      <c r="G1323" t="s">
        <v>244</v>
      </c>
      <c r="H1323" s="53">
        <v>7</v>
      </c>
      <c r="I1323" s="53">
        <v>0</v>
      </c>
      <c r="J1323" s="53">
        <v>0</v>
      </c>
      <c r="K1323" s="53">
        <v>0</v>
      </c>
      <c r="L1323" s="53">
        <v>0</v>
      </c>
      <c r="M1323" s="53">
        <v>0</v>
      </c>
      <c r="N1323" s="53">
        <v>0</v>
      </c>
      <c r="O1323" s="53">
        <v>0</v>
      </c>
      <c r="P1323" s="53">
        <v>0</v>
      </c>
      <c r="Q1323" s="53">
        <v>0</v>
      </c>
      <c r="R1323" s="53">
        <v>0</v>
      </c>
      <c r="S1323" s="53">
        <v>0</v>
      </c>
      <c r="T1323" s="53">
        <v>0</v>
      </c>
      <c r="U1323" s="53">
        <v>0</v>
      </c>
      <c r="V1323" s="53">
        <v>0</v>
      </c>
      <c r="W1323" s="53">
        <v>0</v>
      </c>
      <c r="X1323" s="53">
        <v>0</v>
      </c>
      <c r="Y1323" s="53">
        <v>0</v>
      </c>
      <c r="Z1323" s="53">
        <v>0</v>
      </c>
      <c r="AA1323" s="53">
        <v>0</v>
      </c>
      <c r="AB1323" s="53">
        <v>0</v>
      </c>
      <c r="AC1323" s="53">
        <v>0</v>
      </c>
      <c r="AD1323" s="53">
        <v>0</v>
      </c>
      <c r="AE1323" s="53">
        <v>0</v>
      </c>
      <c r="AF1323" s="53">
        <v>0</v>
      </c>
      <c r="AG1323" s="53">
        <v>0</v>
      </c>
      <c r="AH1323" s="53">
        <v>0</v>
      </c>
      <c r="AI1323" s="53">
        <v>0</v>
      </c>
      <c r="AJ1323" s="53">
        <v>0</v>
      </c>
      <c r="AK1323" s="53">
        <v>0</v>
      </c>
      <c r="AL1323" s="53">
        <v>0</v>
      </c>
      <c r="AM1323" s="53">
        <v>0</v>
      </c>
      <c r="AN1323" s="53">
        <v>0</v>
      </c>
      <c r="AO1323" s="53">
        <v>0</v>
      </c>
      <c r="AP1323" s="53">
        <v>0</v>
      </c>
      <c r="AQ1323" s="53">
        <v>0</v>
      </c>
      <c r="AR1323" s="53">
        <v>0</v>
      </c>
      <c r="AS1323" s="53">
        <v>0</v>
      </c>
      <c r="AT1323" s="53">
        <v>0</v>
      </c>
      <c r="AU1323" s="53">
        <v>0</v>
      </c>
      <c r="AV1323" s="53">
        <v>0</v>
      </c>
      <c r="AW1323" s="53">
        <v>0</v>
      </c>
      <c r="AX1323" s="53">
        <v>0</v>
      </c>
      <c r="AY1323" s="53">
        <v>0</v>
      </c>
      <c r="AZ1323" s="53">
        <v>0</v>
      </c>
      <c r="BA1323" s="53">
        <v>0</v>
      </c>
      <c r="BB1323" s="53">
        <v>0</v>
      </c>
      <c r="BC1323" s="53">
        <v>0</v>
      </c>
      <c r="BD1323" s="53">
        <v>0</v>
      </c>
      <c r="BE1323" s="53">
        <v>0</v>
      </c>
      <c r="BF1323" s="53">
        <v>0</v>
      </c>
      <c r="BG1323" s="53">
        <v>0</v>
      </c>
      <c r="BH1323" s="53">
        <v>0</v>
      </c>
      <c r="BI1323" s="53">
        <v>0</v>
      </c>
      <c r="BJ1323" s="53">
        <v>0</v>
      </c>
      <c r="BK1323" s="53">
        <v>0</v>
      </c>
      <c r="BL1323" s="53">
        <v>0</v>
      </c>
      <c r="BM1323" s="53">
        <v>0</v>
      </c>
      <c r="BN1323" s="53">
        <v>0</v>
      </c>
      <c r="BO1323" s="53">
        <v>0</v>
      </c>
      <c r="BP1323" s="53">
        <v>0</v>
      </c>
      <c r="BQ1323" s="53">
        <v>0</v>
      </c>
      <c r="BR1323" s="53">
        <v>0</v>
      </c>
      <c r="BS1323" s="53">
        <v>0</v>
      </c>
      <c r="BT1323" s="53">
        <v>0</v>
      </c>
      <c r="BU1323" s="53">
        <v>0</v>
      </c>
      <c r="BV1323" s="53">
        <v>0</v>
      </c>
      <c r="BW1323" s="53">
        <v>0</v>
      </c>
      <c r="BX1323" s="53">
        <v>0</v>
      </c>
      <c r="BY1323" s="53">
        <v>0</v>
      </c>
      <c r="BZ1323" s="53">
        <v>0</v>
      </c>
      <c r="CA1323" s="53">
        <v>0</v>
      </c>
      <c r="CB1323" s="53">
        <v>0</v>
      </c>
      <c r="CC1323" s="53">
        <v>0</v>
      </c>
      <c r="CD1323" s="53">
        <v>0</v>
      </c>
      <c r="CE1323" s="53">
        <v>0</v>
      </c>
      <c r="CF1323" s="53">
        <v>0</v>
      </c>
      <c r="CG1323" s="53">
        <v>0</v>
      </c>
      <c r="CH1323" s="53">
        <v>0</v>
      </c>
      <c r="CI1323" s="53">
        <v>0</v>
      </c>
      <c r="CJ1323" s="53">
        <v>0</v>
      </c>
      <c r="CK1323" s="53">
        <v>0</v>
      </c>
      <c r="CL1323" s="53">
        <v>0</v>
      </c>
      <c r="CM1323" s="53">
        <v>0</v>
      </c>
      <c r="CN1323" s="53">
        <v>0</v>
      </c>
      <c r="CO1323" s="53">
        <v>0</v>
      </c>
      <c r="CP1323" s="53">
        <v>0</v>
      </c>
      <c r="CQ1323" s="53">
        <v>0</v>
      </c>
      <c r="CR1323" s="53">
        <v>0</v>
      </c>
      <c r="CS1323" s="53">
        <v>0</v>
      </c>
      <c r="CT1323" s="53">
        <v>0</v>
      </c>
      <c r="CU1323" s="53">
        <v>0</v>
      </c>
      <c r="CV1323" s="53">
        <v>0</v>
      </c>
      <c r="CW1323" s="53">
        <v>0</v>
      </c>
      <c r="CX1323" s="53">
        <v>0</v>
      </c>
      <c r="CY1323" s="53">
        <v>0</v>
      </c>
      <c r="CZ1323" s="53">
        <v>0</v>
      </c>
      <c r="DA1323" s="53">
        <v>0</v>
      </c>
      <c r="DB1323" s="53">
        <v>0</v>
      </c>
      <c r="DC1323" s="53">
        <v>0</v>
      </c>
      <c r="DD1323" s="53">
        <v>0</v>
      </c>
      <c r="DE1323" s="53">
        <v>0</v>
      </c>
      <c r="DF1323" s="53">
        <v>0</v>
      </c>
      <c r="DG1323" s="53">
        <v>0</v>
      </c>
      <c r="DH1323" s="53">
        <v>0</v>
      </c>
      <c r="DI1323" s="53">
        <v>0</v>
      </c>
      <c r="DJ1323" s="53">
        <v>0</v>
      </c>
      <c r="DK1323" s="53">
        <v>0</v>
      </c>
      <c r="DL1323" s="53">
        <v>0</v>
      </c>
      <c r="DM1323" s="53">
        <v>0</v>
      </c>
      <c r="DN1323" s="53">
        <v>0</v>
      </c>
      <c r="DO1323" s="53">
        <v>0</v>
      </c>
      <c r="DP1323" s="53">
        <v>0</v>
      </c>
      <c r="DQ1323" s="53">
        <v>0</v>
      </c>
      <c r="DR1323" s="53">
        <v>0</v>
      </c>
      <c r="DS1323" s="53">
        <v>0</v>
      </c>
      <c r="DT1323" s="53">
        <v>0</v>
      </c>
      <c r="DU1323" s="53">
        <v>0</v>
      </c>
      <c r="DV1323" s="53">
        <v>0</v>
      </c>
      <c r="DW1323" s="53">
        <v>0</v>
      </c>
      <c r="DX1323" s="53">
        <v>0</v>
      </c>
      <c r="DY1323" s="53">
        <v>0</v>
      </c>
      <c r="DZ1323" s="53">
        <v>0</v>
      </c>
      <c r="EA1323" s="53">
        <v>0</v>
      </c>
      <c r="EB1323" s="53">
        <v>0</v>
      </c>
      <c r="EC1323" s="53">
        <v>0</v>
      </c>
      <c r="ED1323" s="53">
        <v>0</v>
      </c>
      <c r="EE1323" s="53">
        <v>0</v>
      </c>
      <c r="EF1323" s="53">
        <v>0</v>
      </c>
      <c r="EG1323" s="53">
        <v>0</v>
      </c>
      <c r="EH1323" s="53">
        <v>0</v>
      </c>
      <c r="EI1323" s="53">
        <v>0</v>
      </c>
      <c r="EJ1323" s="53">
        <v>0</v>
      </c>
      <c r="EK1323" s="53">
        <v>0</v>
      </c>
      <c r="EL1323" s="53">
        <v>0</v>
      </c>
      <c r="EM1323" s="53">
        <v>0</v>
      </c>
      <c r="EN1323" s="53">
        <v>0</v>
      </c>
      <c r="EO1323" s="53">
        <v>0</v>
      </c>
      <c r="EP1323" s="53">
        <v>0</v>
      </c>
      <c r="EQ1323" s="53">
        <v>0</v>
      </c>
      <c r="ER1323" s="53">
        <v>0</v>
      </c>
      <c r="ES1323" s="53">
        <v>0</v>
      </c>
      <c r="ET1323" s="53">
        <v>0</v>
      </c>
      <c r="EU1323" s="53">
        <v>0</v>
      </c>
      <c r="EV1323" s="53">
        <v>0</v>
      </c>
      <c r="EW1323" s="53">
        <v>71.3125</v>
      </c>
      <c r="EX1323" s="53">
        <v>70.125</v>
      </c>
      <c r="EY1323" s="53">
        <v>68.75</v>
      </c>
      <c r="EZ1323" s="53">
        <v>67.5</v>
      </c>
      <c r="FA1323" s="53">
        <v>66.0625</v>
      </c>
      <c r="FB1323" s="53">
        <v>65</v>
      </c>
      <c r="FC1323" s="53">
        <v>64.625</v>
      </c>
      <c r="FD1323" s="53">
        <v>66.4375</v>
      </c>
      <c r="FE1323" s="53">
        <v>69.625</v>
      </c>
      <c r="FF1323" s="53">
        <v>73.125</v>
      </c>
      <c r="FG1323" s="53">
        <v>76.6875</v>
      </c>
      <c r="FH1323" s="53">
        <v>80.5</v>
      </c>
      <c r="FI1323" s="53">
        <v>83.75</v>
      </c>
      <c r="FJ1323" s="53">
        <v>86.6875</v>
      </c>
      <c r="FK1323" s="53">
        <v>89.5</v>
      </c>
      <c r="FL1323" s="53">
        <v>91.25</v>
      </c>
      <c r="FM1323" s="53">
        <v>91.4375</v>
      </c>
      <c r="FN1323" s="53">
        <v>90.375</v>
      </c>
      <c r="FO1323" s="53">
        <v>88.1875</v>
      </c>
      <c r="FP1323" s="53">
        <v>85.0625</v>
      </c>
      <c r="FQ1323" s="53">
        <v>80.3125</v>
      </c>
      <c r="FR1323" s="53">
        <v>76.4375</v>
      </c>
      <c r="FS1323" s="53">
        <v>73.375</v>
      </c>
      <c r="FT1323" s="53">
        <v>71.0625</v>
      </c>
      <c r="FU1323" s="53">
        <v>3</v>
      </c>
      <c r="FV1323" s="53">
        <v>3157.953</v>
      </c>
      <c r="FW1323" s="53">
        <v>2049.578</v>
      </c>
      <c r="FX1323" s="53">
        <v>0</v>
      </c>
    </row>
    <row r="1324" spans="1:180" x14ac:dyDescent="0.3">
      <c r="A1324" t="s">
        <v>174</v>
      </c>
      <c r="B1324" t="s">
        <v>222</v>
      </c>
      <c r="C1324" t="s">
        <v>0</v>
      </c>
      <c r="D1324" t="s">
        <v>227</v>
      </c>
      <c r="E1324" t="s">
        <v>189</v>
      </c>
      <c r="F1324" t="s">
        <v>235</v>
      </c>
      <c r="G1324" t="s">
        <v>244</v>
      </c>
      <c r="H1324" s="53">
        <v>7</v>
      </c>
      <c r="I1324" s="53">
        <v>0</v>
      </c>
      <c r="J1324" s="53">
        <v>0</v>
      </c>
      <c r="K1324" s="53">
        <v>0</v>
      </c>
      <c r="L1324" s="53">
        <v>0</v>
      </c>
      <c r="M1324" s="53">
        <v>0</v>
      </c>
      <c r="N1324" s="53">
        <v>0</v>
      </c>
      <c r="O1324" s="53">
        <v>0</v>
      </c>
      <c r="P1324" s="53">
        <v>0</v>
      </c>
      <c r="Q1324" s="53">
        <v>0</v>
      </c>
      <c r="R1324" s="53">
        <v>0</v>
      </c>
      <c r="S1324" s="53">
        <v>0</v>
      </c>
      <c r="T1324" s="53">
        <v>0</v>
      </c>
      <c r="U1324" s="53">
        <v>0</v>
      </c>
      <c r="V1324" s="53">
        <v>0</v>
      </c>
      <c r="W1324" s="53">
        <v>0</v>
      </c>
      <c r="X1324" s="53">
        <v>0</v>
      </c>
      <c r="Y1324" s="53">
        <v>0</v>
      </c>
      <c r="Z1324" s="53">
        <v>0</v>
      </c>
      <c r="AA1324" s="53">
        <v>0</v>
      </c>
      <c r="AB1324" s="53">
        <v>0</v>
      </c>
      <c r="AC1324" s="53">
        <v>0</v>
      </c>
      <c r="AD1324" s="53">
        <v>0</v>
      </c>
      <c r="AE1324" s="53">
        <v>0</v>
      </c>
      <c r="AF1324" s="53">
        <v>0</v>
      </c>
      <c r="AG1324" s="53">
        <v>0</v>
      </c>
      <c r="AH1324" s="53">
        <v>0</v>
      </c>
      <c r="AI1324" s="53">
        <v>0</v>
      </c>
      <c r="AJ1324" s="53">
        <v>0</v>
      </c>
      <c r="AK1324" s="53">
        <v>0</v>
      </c>
      <c r="AL1324" s="53">
        <v>0</v>
      </c>
      <c r="AM1324" s="53">
        <v>0</v>
      </c>
      <c r="AN1324" s="53">
        <v>0</v>
      </c>
      <c r="AO1324" s="53">
        <v>0</v>
      </c>
      <c r="AP1324" s="53">
        <v>0</v>
      </c>
      <c r="AQ1324" s="53">
        <v>0</v>
      </c>
      <c r="AR1324" s="53">
        <v>0</v>
      </c>
      <c r="AS1324" s="53">
        <v>0</v>
      </c>
      <c r="AT1324" s="53">
        <v>0</v>
      </c>
      <c r="AU1324" s="53">
        <v>0</v>
      </c>
      <c r="AV1324" s="53">
        <v>0</v>
      </c>
      <c r="AW1324" s="53">
        <v>0</v>
      </c>
      <c r="AX1324" s="53">
        <v>0</v>
      </c>
      <c r="AY1324" s="53">
        <v>0</v>
      </c>
      <c r="AZ1324" s="53">
        <v>0</v>
      </c>
      <c r="BA1324" s="53">
        <v>0</v>
      </c>
      <c r="BB1324" s="53">
        <v>0</v>
      </c>
      <c r="BC1324" s="53">
        <v>0</v>
      </c>
      <c r="BD1324" s="53">
        <v>0</v>
      </c>
      <c r="BE1324" s="53">
        <v>0</v>
      </c>
      <c r="BF1324" s="53">
        <v>0</v>
      </c>
      <c r="BG1324" s="53">
        <v>0</v>
      </c>
      <c r="BH1324" s="53">
        <v>0</v>
      </c>
      <c r="BI1324" s="53">
        <v>0</v>
      </c>
      <c r="BJ1324" s="53">
        <v>0</v>
      </c>
      <c r="BK1324" s="53">
        <v>0</v>
      </c>
      <c r="BL1324" s="53">
        <v>0</v>
      </c>
      <c r="BM1324" s="53">
        <v>0</v>
      </c>
      <c r="BN1324" s="53">
        <v>0</v>
      </c>
      <c r="BO1324" s="53">
        <v>0</v>
      </c>
      <c r="BP1324" s="53">
        <v>0</v>
      </c>
      <c r="BQ1324" s="53">
        <v>0</v>
      </c>
      <c r="BR1324" s="53">
        <v>0</v>
      </c>
      <c r="BS1324" s="53">
        <v>0</v>
      </c>
      <c r="BT1324" s="53">
        <v>0</v>
      </c>
      <c r="BU1324" s="53">
        <v>0</v>
      </c>
      <c r="BV1324" s="53">
        <v>0</v>
      </c>
      <c r="BW1324" s="53">
        <v>0</v>
      </c>
      <c r="BX1324" s="53">
        <v>0</v>
      </c>
      <c r="BY1324" s="53">
        <v>0</v>
      </c>
      <c r="BZ1324" s="53">
        <v>0</v>
      </c>
      <c r="CA1324" s="53">
        <v>0</v>
      </c>
      <c r="CB1324" s="53">
        <v>0</v>
      </c>
      <c r="CC1324" s="53">
        <v>0</v>
      </c>
      <c r="CD1324" s="53">
        <v>0</v>
      </c>
      <c r="CE1324" s="53">
        <v>0</v>
      </c>
      <c r="CF1324" s="53">
        <v>0</v>
      </c>
      <c r="CG1324" s="53">
        <v>0</v>
      </c>
      <c r="CH1324" s="53">
        <v>0</v>
      </c>
      <c r="CI1324" s="53">
        <v>0</v>
      </c>
      <c r="CJ1324" s="53">
        <v>0</v>
      </c>
      <c r="CK1324" s="53">
        <v>0</v>
      </c>
      <c r="CL1324" s="53">
        <v>0</v>
      </c>
      <c r="CM1324" s="53">
        <v>0</v>
      </c>
      <c r="CN1324" s="53">
        <v>0</v>
      </c>
      <c r="CO1324" s="53">
        <v>0</v>
      </c>
      <c r="CP1324" s="53">
        <v>0</v>
      </c>
      <c r="CQ1324" s="53">
        <v>0</v>
      </c>
      <c r="CR1324" s="53">
        <v>0</v>
      </c>
      <c r="CS1324" s="53">
        <v>0</v>
      </c>
      <c r="CT1324" s="53">
        <v>0</v>
      </c>
      <c r="CU1324" s="53">
        <v>0</v>
      </c>
      <c r="CV1324" s="53">
        <v>0</v>
      </c>
      <c r="CW1324" s="53">
        <v>0</v>
      </c>
      <c r="CX1324" s="53">
        <v>0</v>
      </c>
      <c r="CY1324" s="53">
        <v>0</v>
      </c>
      <c r="CZ1324" s="53">
        <v>0</v>
      </c>
      <c r="DA1324" s="53">
        <v>0</v>
      </c>
      <c r="DB1324" s="53">
        <v>0</v>
      </c>
      <c r="DC1324" s="53">
        <v>0</v>
      </c>
      <c r="DD1324" s="53">
        <v>0</v>
      </c>
      <c r="DE1324" s="53">
        <v>0</v>
      </c>
      <c r="DF1324" s="53">
        <v>0</v>
      </c>
      <c r="DG1324" s="53">
        <v>0</v>
      </c>
      <c r="DH1324" s="53">
        <v>0</v>
      </c>
      <c r="DI1324" s="53">
        <v>0</v>
      </c>
      <c r="DJ1324" s="53">
        <v>0</v>
      </c>
      <c r="DK1324" s="53">
        <v>0</v>
      </c>
      <c r="DL1324" s="53">
        <v>0</v>
      </c>
      <c r="DM1324" s="53">
        <v>0</v>
      </c>
      <c r="DN1324" s="53">
        <v>0</v>
      </c>
      <c r="DO1324" s="53">
        <v>0</v>
      </c>
      <c r="DP1324" s="53">
        <v>0</v>
      </c>
      <c r="DQ1324" s="53">
        <v>0</v>
      </c>
      <c r="DR1324" s="53">
        <v>0</v>
      </c>
      <c r="DS1324" s="53">
        <v>0</v>
      </c>
      <c r="DT1324" s="53">
        <v>0</v>
      </c>
      <c r="DU1324" s="53">
        <v>0</v>
      </c>
      <c r="DV1324" s="53">
        <v>0</v>
      </c>
      <c r="DW1324" s="53">
        <v>0</v>
      </c>
      <c r="DX1324" s="53">
        <v>0</v>
      </c>
      <c r="DY1324" s="53">
        <v>0</v>
      </c>
      <c r="DZ1324" s="53">
        <v>0</v>
      </c>
      <c r="EA1324" s="53">
        <v>0</v>
      </c>
      <c r="EB1324" s="53">
        <v>0</v>
      </c>
      <c r="EC1324" s="53">
        <v>0</v>
      </c>
      <c r="ED1324" s="53">
        <v>0</v>
      </c>
      <c r="EE1324" s="53">
        <v>0</v>
      </c>
      <c r="EF1324" s="53">
        <v>0</v>
      </c>
      <c r="EG1324" s="53">
        <v>0</v>
      </c>
      <c r="EH1324" s="53">
        <v>0</v>
      </c>
      <c r="EI1324" s="53">
        <v>0</v>
      </c>
      <c r="EJ1324" s="53">
        <v>0</v>
      </c>
      <c r="EK1324" s="53">
        <v>0</v>
      </c>
      <c r="EL1324" s="53">
        <v>0</v>
      </c>
      <c r="EM1324" s="53">
        <v>0</v>
      </c>
      <c r="EN1324" s="53">
        <v>0</v>
      </c>
      <c r="EO1324" s="53">
        <v>0</v>
      </c>
      <c r="EP1324" s="53">
        <v>0</v>
      </c>
      <c r="EQ1324" s="53">
        <v>0</v>
      </c>
      <c r="ER1324" s="53">
        <v>0</v>
      </c>
      <c r="ES1324" s="53">
        <v>0</v>
      </c>
      <c r="ET1324" s="53">
        <v>0</v>
      </c>
      <c r="EU1324" s="53">
        <v>0</v>
      </c>
      <c r="EV1324" s="53">
        <v>0</v>
      </c>
      <c r="EW1324" s="53">
        <v>71.113640000000004</v>
      </c>
      <c r="EX1324" s="53">
        <v>69.681820000000002</v>
      </c>
      <c r="EY1324" s="53">
        <v>68.590909999999994</v>
      </c>
      <c r="EZ1324" s="53">
        <v>67.386359999999996</v>
      </c>
      <c r="FA1324" s="53">
        <v>66.386359999999996</v>
      </c>
      <c r="FB1324" s="53">
        <v>65.318179999999998</v>
      </c>
      <c r="FC1324" s="53">
        <v>64.409090000000006</v>
      </c>
      <c r="FD1324" s="53">
        <v>65.227270000000004</v>
      </c>
      <c r="FE1324" s="53">
        <v>67.840909999999994</v>
      </c>
      <c r="FF1324" s="53">
        <v>71.227270000000004</v>
      </c>
      <c r="FG1324" s="53">
        <v>75.113640000000004</v>
      </c>
      <c r="FH1324" s="53">
        <v>78.659090000000006</v>
      </c>
      <c r="FI1324" s="53">
        <v>81.886359999999996</v>
      </c>
      <c r="FJ1324" s="53">
        <v>85.113640000000004</v>
      </c>
      <c r="FK1324" s="53">
        <v>88</v>
      </c>
      <c r="FL1324" s="53">
        <v>89.977270000000004</v>
      </c>
      <c r="FM1324" s="53">
        <v>90.75</v>
      </c>
      <c r="FN1324" s="53">
        <v>90.363640000000004</v>
      </c>
      <c r="FO1324" s="53">
        <v>88.295460000000006</v>
      </c>
      <c r="FP1324" s="53">
        <v>84.545460000000006</v>
      </c>
      <c r="FQ1324" s="53">
        <v>80.340909999999994</v>
      </c>
      <c r="FR1324" s="53">
        <v>77.227270000000004</v>
      </c>
      <c r="FS1324" s="53">
        <v>75.272729999999996</v>
      </c>
      <c r="FT1324" s="53">
        <v>73.25</v>
      </c>
      <c r="FU1324" s="53">
        <v>3</v>
      </c>
      <c r="FV1324" s="53">
        <v>3311.4029999999998</v>
      </c>
      <c r="FW1324" s="53">
        <v>2149.4760000000001</v>
      </c>
      <c r="FX1324" s="53">
        <v>0</v>
      </c>
    </row>
    <row r="1325" spans="1:180" x14ac:dyDescent="0.3">
      <c r="A1325" t="s">
        <v>174</v>
      </c>
      <c r="B1325" t="s">
        <v>222</v>
      </c>
      <c r="C1325" t="s">
        <v>0</v>
      </c>
      <c r="D1325" t="s">
        <v>248</v>
      </c>
      <c r="E1325" t="s">
        <v>188</v>
      </c>
      <c r="F1325" t="s">
        <v>235</v>
      </c>
      <c r="G1325" t="s">
        <v>244</v>
      </c>
      <c r="H1325" s="53">
        <v>7</v>
      </c>
      <c r="I1325" s="53">
        <v>0</v>
      </c>
      <c r="J1325" s="53">
        <v>0</v>
      </c>
      <c r="K1325" s="53">
        <v>0</v>
      </c>
      <c r="L1325" s="53">
        <v>0</v>
      </c>
      <c r="M1325" s="53">
        <v>0</v>
      </c>
      <c r="N1325" s="53">
        <v>0</v>
      </c>
      <c r="O1325" s="53">
        <v>0</v>
      </c>
      <c r="P1325" s="53">
        <v>0</v>
      </c>
      <c r="Q1325" s="53">
        <v>0</v>
      </c>
      <c r="R1325" s="53">
        <v>0</v>
      </c>
      <c r="S1325" s="53">
        <v>0</v>
      </c>
      <c r="T1325" s="53">
        <v>0</v>
      </c>
      <c r="U1325" s="53">
        <v>0</v>
      </c>
      <c r="V1325" s="53">
        <v>0</v>
      </c>
      <c r="W1325" s="53">
        <v>0</v>
      </c>
      <c r="X1325" s="53">
        <v>0</v>
      </c>
      <c r="Y1325" s="53">
        <v>0</v>
      </c>
      <c r="Z1325" s="53">
        <v>0</v>
      </c>
      <c r="AA1325" s="53">
        <v>0</v>
      </c>
      <c r="AB1325" s="53">
        <v>0</v>
      </c>
      <c r="AC1325" s="53">
        <v>0</v>
      </c>
      <c r="AD1325" s="53">
        <v>0</v>
      </c>
      <c r="AE1325" s="53">
        <v>0</v>
      </c>
      <c r="AF1325" s="53">
        <v>0</v>
      </c>
      <c r="AG1325" s="53">
        <v>0</v>
      </c>
      <c r="AH1325" s="53">
        <v>0</v>
      </c>
      <c r="AI1325" s="53">
        <v>0</v>
      </c>
      <c r="AJ1325" s="53">
        <v>0</v>
      </c>
      <c r="AK1325" s="53">
        <v>0</v>
      </c>
      <c r="AL1325" s="53">
        <v>0</v>
      </c>
      <c r="AM1325" s="53">
        <v>0</v>
      </c>
      <c r="AN1325" s="53">
        <v>0</v>
      </c>
      <c r="AO1325" s="53">
        <v>0</v>
      </c>
      <c r="AP1325" s="53">
        <v>0</v>
      </c>
      <c r="AQ1325" s="53">
        <v>0</v>
      </c>
      <c r="AR1325" s="53">
        <v>0</v>
      </c>
      <c r="AS1325" s="53">
        <v>0</v>
      </c>
      <c r="AT1325" s="53">
        <v>0</v>
      </c>
      <c r="AU1325" s="53">
        <v>0</v>
      </c>
      <c r="AV1325" s="53">
        <v>0</v>
      </c>
      <c r="AW1325" s="53">
        <v>0</v>
      </c>
      <c r="AX1325" s="53">
        <v>0</v>
      </c>
      <c r="AY1325" s="53">
        <v>0</v>
      </c>
      <c r="AZ1325" s="53">
        <v>0</v>
      </c>
      <c r="BA1325" s="53">
        <v>0</v>
      </c>
      <c r="BB1325" s="53">
        <v>0</v>
      </c>
      <c r="BC1325" s="53">
        <v>0</v>
      </c>
      <c r="BD1325" s="53">
        <v>0</v>
      </c>
      <c r="BE1325" s="53">
        <v>0</v>
      </c>
      <c r="BF1325" s="53">
        <v>0</v>
      </c>
      <c r="BG1325" s="53">
        <v>0</v>
      </c>
      <c r="BH1325" s="53">
        <v>0</v>
      </c>
      <c r="BI1325" s="53">
        <v>0</v>
      </c>
      <c r="BJ1325" s="53">
        <v>0</v>
      </c>
      <c r="BK1325" s="53">
        <v>0</v>
      </c>
      <c r="BL1325" s="53">
        <v>0</v>
      </c>
      <c r="BM1325" s="53">
        <v>0</v>
      </c>
      <c r="BN1325" s="53">
        <v>0</v>
      </c>
      <c r="BO1325" s="53">
        <v>0</v>
      </c>
      <c r="BP1325" s="53">
        <v>0</v>
      </c>
      <c r="BQ1325" s="53">
        <v>0</v>
      </c>
      <c r="BR1325" s="53">
        <v>0</v>
      </c>
      <c r="BS1325" s="53">
        <v>0</v>
      </c>
      <c r="BT1325" s="53">
        <v>0</v>
      </c>
      <c r="BU1325" s="53">
        <v>0</v>
      </c>
      <c r="BV1325" s="53">
        <v>0</v>
      </c>
      <c r="BW1325" s="53">
        <v>0</v>
      </c>
      <c r="BX1325" s="53">
        <v>0</v>
      </c>
      <c r="BY1325" s="53">
        <v>0</v>
      </c>
      <c r="BZ1325" s="53">
        <v>0</v>
      </c>
      <c r="CA1325" s="53">
        <v>0</v>
      </c>
      <c r="CB1325" s="53">
        <v>0</v>
      </c>
      <c r="CC1325" s="53">
        <v>0</v>
      </c>
      <c r="CD1325" s="53">
        <v>0</v>
      </c>
      <c r="CE1325" s="53">
        <v>0</v>
      </c>
      <c r="CF1325" s="53">
        <v>0</v>
      </c>
      <c r="CG1325" s="53">
        <v>0</v>
      </c>
      <c r="CH1325" s="53">
        <v>0</v>
      </c>
      <c r="CI1325" s="53">
        <v>0</v>
      </c>
      <c r="CJ1325" s="53">
        <v>0</v>
      </c>
      <c r="CK1325" s="53">
        <v>0</v>
      </c>
      <c r="CL1325" s="53">
        <v>0</v>
      </c>
      <c r="CM1325" s="53">
        <v>0</v>
      </c>
      <c r="CN1325" s="53">
        <v>0</v>
      </c>
      <c r="CO1325" s="53">
        <v>0</v>
      </c>
      <c r="CP1325" s="53">
        <v>0</v>
      </c>
      <c r="CQ1325" s="53">
        <v>0</v>
      </c>
      <c r="CR1325" s="53">
        <v>0</v>
      </c>
      <c r="CS1325" s="53">
        <v>0</v>
      </c>
      <c r="CT1325" s="53">
        <v>0</v>
      </c>
      <c r="CU1325" s="53">
        <v>0</v>
      </c>
      <c r="CV1325" s="53">
        <v>0</v>
      </c>
      <c r="CW1325" s="53">
        <v>0</v>
      </c>
      <c r="CX1325" s="53">
        <v>0</v>
      </c>
      <c r="CY1325" s="53">
        <v>0</v>
      </c>
      <c r="CZ1325" s="53">
        <v>0</v>
      </c>
      <c r="DA1325" s="53">
        <v>0</v>
      </c>
      <c r="DB1325" s="53">
        <v>0</v>
      </c>
      <c r="DC1325" s="53">
        <v>0</v>
      </c>
      <c r="DD1325" s="53">
        <v>0</v>
      </c>
      <c r="DE1325" s="53">
        <v>0</v>
      </c>
      <c r="DF1325" s="53">
        <v>0</v>
      </c>
      <c r="DG1325" s="53">
        <v>0</v>
      </c>
      <c r="DH1325" s="53">
        <v>0</v>
      </c>
      <c r="DI1325" s="53">
        <v>0</v>
      </c>
      <c r="DJ1325" s="53">
        <v>0</v>
      </c>
      <c r="DK1325" s="53">
        <v>0</v>
      </c>
      <c r="DL1325" s="53">
        <v>0</v>
      </c>
      <c r="DM1325" s="53">
        <v>0</v>
      </c>
      <c r="DN1325" s="53">
        <v>0</v>
      </c>
      <c r="DO1325" s="53">
        <v>0</v>
      </c>
      <c r="DP1325" s="53">
        <v>0</v>
      </c>
      <c r="DQ1325" s="53">
        <v>0</v>
      </c>
      <c r="DR1325" s="53">
        <v>0</v>
      </c>
      <c r="DS1325" s="53">
        <v>0</v>
      </c>
      <c r="DT1325" s="53">
        <v>0</v>
      </c>
      <c r="DU1325" s="53">
        <v>0</v>
      </c>
      <c r="DV1325" s="53">
        <v>0</v>
      </c>
      <c r="DW1325" s="53">
        <v>0</v>
      </c>
      <c r="DX1325" s="53">
        <v>0</v>
      </c>
      <c r="DY1325" s="53">
        <v>0</v>
      </c>
      <c r="DZ1325" s="53">
        <v>0</v>
      </c>
      <c r="EA1325" s="53">
        <v>0</v>
      </c>
      <c r="EB1325" s="53">
        <v>0</v>
      </c>
      <c r="EC1325" s="53">
        <v>0</v>
      </c>
      <c r="ED1325" s="53">
        <v>0</v>
      </c>
      <c r="EE1325" s="53">
        <v>0</v>
      </c>
      <c r="EF1325" s="53">
        <v>0</v>
      </c>
      <c r="EG1325" s="53">
        <v>0</v>
      </c>
      <c r="EH1325" s="53">
        <v>0</v>
      </c>
      <c r="EI1325" s="53">
        <v>0</v>
      </c>
      <c r="EJ1325" s="53">
        <v>0</v>
      </c>
      <c r="EK1325" s="53">
        <v>0</v>
      </c>
      <c r="EL1325" s="53">
        <v>0</v>
      </c>
      <c r="EM1325" s="53">
        <v>0</v>
      </c>
      <c r="EN1325" s="53">
        <v>0</v>
      </c>
      <c r="EO1325" s="53">
        <v>0</v>
      </c>
      <c r="EP1325" s="53">
        <v>0</v>
      </c>
      <c r="EQ1325" s="53">
        <v>0</v>
      </c>
      <c r="ER1325" s="53">
        <v>0</v>
      </c>
      <c r="ES1325" s="53">
        <v>0</v>
      </c>
      <c r="ET1325" s="53">
        <v>0</v>
      </c>
      <c r="EU1325" s="53">
        <v>0</v>
      </c>
      <c r="EV1325" s="53">
        <v>0</v>
      </c>
      <c r="EW1325" s="53">
        <v>75.8</v>
      </c>
      <c r="EX1325" s="53">
        <v>73.599999999999994</v>
      </c>
      <c r="EY1325" s="53">
        <v>71.25</v>
      </c>
      <c r="EZ1325" s="53">
        <v>69.2</v>
      </c>
      <c r="FA1325" s="53">
        <v>67.95</v>
      </c>
      <c r="FB1325" s="53">
        <v>66.650000000000006</v>
      </c>
      <c r="FC1325" s="53">
        <v>65.900000000000006</v>
      </c>
      <c r="FD1325" s="53">
        <v>67.3</v>
      </c>
      <c r="FE1325" s="53">
        <v>70.650000000000006</v>
      </c>
      <c r="FF1325" s="53">
        <v>74.3</v>
      </c>
      <c r="FG1325" s="53">
        <v>78.349999999999994</v>
      </c>
      <c r="FH1325" s="53">
        <v>82.2</v>
      </c>
      <c r="FI1325" s="53">
        <v>86.1</v>
      </c>
      <c r="FJ1325" s="53">
        <v>89.4</v>
      </c>
      <c r="FK1325" s="53">
        <v>92.25</v>
      </c>
      <c r="FL1325" s="53">
        <v>93.8</v>
      </c>
      <c r="FM1325" s="53">
        <v>94.2</v>
      </c>
      <c r="FN1325" s="53">
        <v>93.75</v>
      </c>
      <c r="FO1325" s="53">
        <v>91.75</v>
      </c>
      <c r="FP1325" s="53">
        <v>88.4</v>
      </c>
      <c r="FQ1325" s="53">
        <v>83.95</v>
      </c>
      <c r="FR1325" s="53">
        <v>80.150000000000006</v>
      </c>
      <c r="FS1325" s="53">
        <v>77.599999999999994</v>
      </c>
      <c r="FT1325" s="53">
        <v>75.75</v>
      </c>
      <c r="FU1325" s="53">
        <v>3</v>
      </c>
      <c r="FV1325" s="53">
        <v>3232.5630000000001</v>
      </c>
      <c r="FW1325" s="53">
        <v>2093.4989999999998</v>
      </c>
      <c r="FX1325" s="53">
        <v>0</v>
      </c>
    </row>
    <row r="1326" spans="1:180" x14ac:dyDescent="0.3">
      <c r="A1326" t="s">
        <v>174</v>
      </c>
      <c r="B1326" t="s">
        <v>222</v>
      </c>
      <c r="C1326" t="s">
        <v>0</v>
      </c>
      <c r="D1326" t="s">
        <v>248</v>
      </c>
      <c r="E1326" t="s">
        <v>189</v>
      </c>
      <c r="F1326" t="s">
        <v>235</v>
      </c>
      <c r="G1326" t="s">
        <v>244</v>
      </c>
      <c r="H1326" s="53">
        <v>7</v>
      </c>
      <c r="I1326" s="53">
        <v>0</v>
      </c>
      <c r="J1326" s="53">
        <v>0</v>
      </c>
      <c r="K1326" s="53">
        <v>0</v>
      </c>
      <c r="L1326" s="53">
        <v>0</v>
      </c>
      <c r="M1326" s="53">
        <v>0</v>
      </c>
      <c r="N1326" s="53">
        <v>0</v>
      </c>
      <c r="O1326" s="53">
        <v>0</v>
      </c>
      <c r="P1326" s="53">
        <v>0</v>
      </c>
      <c r="Q1326" s="53">
        <v>0</v>
      </c>
      <c r="R1326" s="53">
        <v>0</v>
      </c>
      <c r="S1326" s="53">
        <v>0</v>
      </c>
      <c r="T1326" s="53">
        <v>0</v>
      </c>
      <c r="U1326" s="53">
        <v>0</v>
      </c>
      <c r="V1326" s="53">
        <v>0</v>
      </c>
      <c r="W1326" s="53">
        <v>0</v>
      </c>
      <c r="X1326" s="53">
        <v>0</v>
      </c>
      <c r="Y1326" s="53">
        <v>0</v>
      </c>
      <c r="Z1326" s="53">
        <v>0</v>
      </c>
      <c r="AA1326" s="53">
        <v>0</v>
      </c>
      <c r="AB1326" s="53">
        <v>0</v>
      </c>
      <c r="AC1326" s="53">
        <v>0</v>
      </c>
      <c r="AD1326" s="53">
        <v>0</v>
      </c>
      <c r="AE1326" s="53">
        <v>0</v>
      </c>
      <c r="AF1326" s="53">
        <v>0</v>
      </c>
      <c r="AG1326" s="53">
        <v>0</v>
      </c>
      <c r="AH1326" s="53">
        <v>0</v>
      </c>
      <c r="AI1326" s="53">
        <v>0</v>
      </c>
      <c r="AJ1326" s="53">
        <v>0</v>
      </c>
      <c r="AK1326" s="53">
        <v>0</v>
      </c>
      <c r="AL1326" s="53">
        <v>0</v>
      </c>
      <c r="AM1326" s="53">
        <v>0</v>
      </c>
      <c r="AN1326" s="53">
        <v>0</v>
      </c>
      <c r="AO1326" s="53">
        <v>0</v>
      </c>
      <c r="AP1326" s="53">
        <v>0</v>
      </c>
      <c r="AQ1326" s="53">
        <v>0</v>
      </c>
      <c r="AR1326" s="53">
        <v>0</v>
      </c>
      <c r="AS1326" s="53">
        <v>0</v>
      </c>
      <c r="AT1326" s="53">
        <v>0</v>
      </c>
      <c r="AU1326" s="53">
        <v>0</v>
      </c>
      <c r="AV1326" s="53">
        <v>0</v>
      </c>
      <c r="AW1326" s="53">
        <v>0</v>
      </c>
      <c r="AX1326" s="53">
        <v>0</v>
      </c>
      <c r="AY1326" s="53">
        <v>0</v>
      </c>
      <c r="AZ1326" s="53">
        <v>0</v>
      </c>
      <c r="BA1326" s="53">
        <v>0</v>
      </c>
      <c r="BB1326" s="53">
        <v>0</v>
      </c>
      <c r="BC1326" s="53">
        <v>0</v>
      </c>
      <c r="BD1326" s="53">
        <v>0</v>
      </c>
      <c r="BE1326" s="53">
        <v>0</v>
      </c>
      <c r="BF1326" s="53">
        <v>0</v>
      </c>
      <c r="BG1326" s="53">
        <v>0</v>
      </c>
      <c r="BH1326" s="53">
        <v>0</v>
      </c>
      <c r="BI1326" s="53">
        <v>0</v>
      </c>
      <c r="BJ1326" s="53">
        <v>0</v>
      </c>
      <c r="BK1326" s="53">
        <v>0</v>
      </c>
      <c r="BL1326" s="53">
        <v>0</v>
      </c>
      <c r="BM1326" s="53">
        <v>0</v>
      </c>
      <c r="BN1326" s="53">
        <v>0</v>
      </c>
      <c r="BO1326" s="53">
        <v>0</v>
      </c>
      <c r="BP1326" s="53">
        <v>0</v>
      </c>
      <c r="BQ1326" s="53">
        <v>0</v>
      </c>
      <c r="BR1326" s="53">
        <v>0</v>
      </c>
      <c r="BS1326" s="53">
        <v>0</v>
      </c>
      <c r="BT1326" s="53">
        <v>0</v>
      </c>
      <c r="BU1326" s="53">
        <v>0</v>
      </c>
      <c r="BV1326" s="53">
        <v>0</v>
      </c>
      <c r="BW1326" s="53">
        <v>0</v>
      </c>
      <c r="BX1326" s="53">
        <v>0</v>
      </c>
      <c r="BY1326" s="53">
        <v>0</v>
      </c>
      <c r="BZ1326" s="53">
        <v>0</v>
      </c>
      <c r="CA1326" s="53">
        <v>0</v>
      </c>
      <c r="CB1326" s="53">
        <v>0</v>
      </c>
      <c r="CC1326" s="53">
        <v>0</v>
      </c>
      <c r="CD1326" s="53">
        <v>0</v>
      </c>
      <c r="CE1326" s="53">
        <v>0</v>
      </c>
      <c r="CF1326" s="53">
        <v>0</v>
      </c>
      <c r="CG1326" s="53">
        <v>0</v>
      </c>
      <c r="CH1326" s="53">
        <v>0</v>
      </c>
      <c r="CI1326" s="53">
        <v>0</v>
      </c>
      <c r="CJ1326" s="53">
        <v>0</v>
      </c>
      <c r="CK1326" s="53">
        <v>0</v>
      </c>
      <c r="CL1326" s="53">
        <v>0</v>
      </c>
      <c r="CM1326" s="53">
        <v>0</v>
      </c>
      <c r="CN1326" s="53">
        <v>0</v>
      </c>
      <c r="CO1326" s="53">
        <v>0</v>
      </c>
      <c r="CP1326" s="53">
        <v>0</v>
      </c>
      <c r="CQ1326" s="53">
        <v>0</v>
      </c>
      <c r="CR1326" s="53">
        <v>0</v>
      </c>
      <c r="CS1326" s="53">
        <v>0</v>
      </c>
      <c r="CT1326" s="53">
        <v>0</v>
      </c>
      <c r="CU1326" s="53">
        <v>0</v>
      </c>
      <c r="CV1326" s="53">
        <v>0</v>
      </c>
      <c r="CW1326" s="53">
        <v>0</v>
      </c>
      <c r="CX1326" s="53">
        <v>0</v>
      </c>
      <c r="CY1326" s="53">
        <v>0</v>
      </c>
      <c r="CZ1326" s="53">
        <v>0</v>
      </c>
      <c r="DA1326" s="53">
        <v>0</v>
      </c>
      <c r="DB1326" s="53">
        <v>0</v>
      </c>
      <c r="DC1326" s="53">
        <v>0</v>
      </c>
      <c r="DD1326" s="53">
        <v>0</v>
      </c>
      <c r="DE1326" s="53">
        <v>0</v>
      </c>
      <c r="DF1326" s="53">
        <v>0</v>
      </c>
      <c r="DG1326" s="53">
        <v>0</v>
      </c>
      <c r="DH1326" s="53">
        <v>0</v>
      </c>
      <c r="DI1326" s="53">
        <v>0</v>
      </c>
      <c r="DJ1326" s="53">
        <v>0</v>
      </c>
      <c r="DK1326" s="53">
        <v>0</v>
      </c>
      <c r="DL1326" s="53">
        <v>0</v>
      </c>
      <c r="DM1326" s="53">
        <v>0</v>
      </c>
      <c r="DN1326" s="53">
        <v>0</v>
      </c>
      <c r="DO1326" s="53">
        <v>0</v>
      </c>
      <c r="DP1326" s="53">
        <v>0</v>
      </c>
      <c r="DQ1326" s="53">
        <v>0</v>
      </c>
      <c r="DR1326" s="53">
        <v>0</v>
      </c>
      <c r="DS1326" s="53">
        <v>0</v>
      </c>
      <c r="DT1326" s="53">
        <v>0</v>
      </c>
      <c r="DU1326" s="53">
        <v>0</v>
      </c>
      <c r="DV1326" s="53">
        <v>0</v>
      </c>
      <c r="DW1326" s="53">
        <v>0</v>
      </c>
      <c r="DX1326" s="53">
        <v>0</v>
      </c>
      <c r="DY1326" s="53">
        <v>0</v>
      </c>
      <c r="DZ1326" s="53">
        <v>0</v>
      </c>
      <c r="EA1326" s="53">
        <v>0</v>
      </c>
      <c r="EB1326" s="53">
        <v>0</v>
      </c>
      <c r="EC1326" s="53">
        <v>0</v>
      </c>
      <c r="ED1326" s="53">
        <v>0</v>
      </c>
      <c r="EE1326" s="53">
        <v>0</v>
      </c>
      <c r="EF1326" s="53">
        <v>0</v>
      </c>
      <c r="EG1326" s="53">
        <v>0</v>
      </c>
      <c r="EH1326" s="53">
        <v>0</v>
      </c>
      <c r="EI1326" s="53">
        <v>0</v>
      </c>
      <c r="EJ1326" s="53">
        <v>0</v>
      </c>
      <c r="EK1326" s="53">
        <v>0</v>
      </c>
      <c r="EL1326" s="53">
        <v>0</v>
      </c>
      <c r="EM1326" s="53">
        <v>0</v>
      </c>
      <c r="EN1326" s="53">
        <v>0</v>
      </c>
      <c r="EO1326" s="53">
        <v>0</v>
      </c>
      <c r="EP1326" s="53">
        <v>0</v>
      </c>
      <c r="EQ1326" s="53">
        <v>0</v>
      </c>
      <c r="ER1326" s="53">
        <v>0</v>
      </c>
      <c r="ES1326" s="53">
        <v>0</v>
      </c>
      <c r="ET1326" s="53">
        <v>0</v>
      </c>
      <c r="EU1326" s="53">
        <v>0</v>
      </c>
      <c r="EV1326" s="53">
        <v>0</v>
      </c>
      <c r="EW1326" s="53">
        <v>73.388890000000004</v>
      </c>
      <c r="EX1326" s="53">
        <v>71.722219999999993</v>
      </c>
      <c r="EY1326" s="53">
        <v>70.166659999999993</v>
      </c>
      <c r="EZ1326" s="53">
        <v>68.722219999999993</v>
      </c>
      <c r="FA1326" s="53">
        <v>67.94444</v>
      </c>
      <c r="FB1326" s="53">
        <v>67.05556</v>
      </c>
      <c r="FC1326" s="53">
        <v>66.333340000000007</v>
      </c>
      <c r="FD1326" s="53">
        <v>66.722219999999993</v>
      </c>
      <c r="FE1326" s="53">
        <v>69.388890000000004</v>
      </c>
      <c r="FF1326" s="53">
        <v>72.777780000000007</v>
      </c>
      <c r="FG1326" s="53">
        <v>76.722219999999993</v>
      </c>
      <c r="FH1326" s="53">
        <v>80.5</v>
      </c>
      <c r="FI1326" s="53">
        <v>84.111109999999996</v>
      </c>
      <c r="FJ1326" s="53">
        <v>87.111109999999996</v>
      </c>
      <c r="FK1326" s="53">
        <v>89.611109999999996</v>
      </c>
      <c r="FL1326" s="53">
        <v>91.777780000000007</v>
      </c>
      <c r="FM1326" s="53">
        <v>92.333340000000007</v>
      </c>
      <c r="FN1326" s="53">
        <v>91.166659999999993</v>
      </c>
      <c r="FO1326" s="53">
        <v>89.5</v>
      </c>
      <c r="FP1326" s="53">
        <v>85.833340000000007</v>
      </c>
      <c r="FQ1326" s="53">
        <v>81.55556</v>
      </c>
      <c r="FR1326" s="53">
        <v>78.05556</v>
      </c>
      <c r="FS1326" s="53">
        <v>75.666659999999993</v>
      </c>
      <c r="FT1326" s="53">
        <v>74</v>
      </c>
      <c r="FU1326" s="53">
        <v>3</v>
      </c>
      <c r="FV1326" s="53">
        <v>3311.4029999999998</v>
      </c>
      <c r="FW1326" s="53">
        <v>2149.4760000000001</v>
      </c>
      <c r="FX1326" s="53">
        <v>0</v>
      </c>
    </row>
    <row r="1327" spans="1:180" x14ac:dyDescent="0.3">
      <c r="A1327" t="s">
        <v>174</v>
      </c>
      <c r="B1327" t="s">
        <v>222</v>
      </c>
      <c r="C1327" t="s">
        <v>0</v>
      </c>
      <c r="D1327" t="s">
        <v>227</v>
      </c>
      <c r="E1327" t="s">
        <v>190</v>
      </c>
      <c r="F1327" t="s">
        <v>235</v>
      </c>
      <c r="G1327" t="s">
        <v>244</v>
      </c>
      <c r="H1327" s="53">
        <v>7</v>
      </c>
      <c r="I1327" s="53">
        <v>0</v>
      </c>
      <c r="J1327" s="53">
        <v>0</v>
      </c>
      <c r="K1327" s="53">
        <v>0</v>
      </c>
      <c r="L1327" s="53">
        <v>0</v>
      </c>
      <c r="M1327" s="53">
        <v>0</v>
      </c>
      <c r="N1327" s="53">
        <v>0</v>
      </c>
      <c r="O1327" s="53">
        <v>0</v>
      </c>
      <c r="P1327" s="53">
        <v>0</v>
      </c>
      <c r="Q1327" s="53">
        <v>0</v>
      </c>
      <c r="R1327" s="53">
        <v>0</v>
      </c>
      <c r="S1327" s="53">
        <v>0</v>
      </c>
      <c r="T1327" s="53">
        <v>0</v>
      </c>
      <c r="U1327" s="53">
        <v>0</v>
      </c>
      <c r="V1327" s="53">
        <v>0</v>
      </c>
      <c r="W1327" s="53">
        <v>0</v>
      </c>
      <c r="X1327" s="53">
        <v>0</v>
      </c>
      <c r="Y1327" s="53">
        <v>0</v>
      </c>
      <c r="Z1327" s="53">
        <v>0</v>
      </c>
      <c r="AA1327" s="53">
        <v>0</v>
      </c>
      <c r="AB1327" s="53">
        <v>0</v>
      </c>
      <c r="AC1327" s="53">
        <v>0</v>
      </c>
      <c r="AD1327" s="53">
        <v>0</v>
      </c>
      <c r="AE1327" s="53">
        <v>0</v>
      </c>
      <c r="AF1327" s="53">
        <v>0</v>
      </c>
      <c r="AG1327" s="53">
        <v>0</v>
      </c>
      <c r="AH1327" s="53">
        <v>0</v>
      </c>
      <c r="AI1327" s="53">
        <v>0</v>
      </c>
      <c r="AJ1327" s="53">
        <v>0</v>
      </c>
      <c r="AK1327" s="53">
        <v>0</v>
      </c>
      <c r="AL1327" s="53">
        <v>0</v>
      </c>
      <c r="AM1327" s="53">
        <v>0</v>
      </c>
      <c r="AN1327" s="53">
        <v>0</v>
      </c>
      <c r="AO1327" s="53">
        <v>0</v>
      </c>
      <c r="AP1327" s="53">
        <v>0</v>
      </c>
      <c r="AQ1327" s="53">
        <v>0</v>
      </c>
      <c r="AR1327" s="53">
        <v>0</v>
      </c>
      <c r="AS1327" s="53">
        <v>0</v>
      </c>
      <c r="AT1327" s="53">
        <v>0</v>
      </c>
      <c r="AU1327" s="53">
        <v>0</v>
      </c>
      <c r="AV1327" s="53">
        <v>0</v>
      </c>
      <c r="AW1327" s="53">
        <v>0</v>
      </c>
      <c r="AX1327" s="53">
        <v>0</v>
      </c>
      <c r="AY1327" s="53">
        <v>0</v>
      </c>
      <c r="AZ1327" s="53">
        <v>0</v>
      </c>
      <c r="BA1327" s="53">
        <v>0</v>
      </c>
      <c r="BB1327" s="53">
        <v>0</v>
      </c>
      <c r="BC1327" s="53">
        <v>0</v>
      </c>
      <c r="BD1327" s="53">
        <v>0</v>
      </c>
      <c r="BE1327" s="53">
        <v>0</v>
      </c>
      <c r="BF1327" s="53">
        <v>0</v>
      </c>
      <c r="BG1327" s="53">
        <v>0</v>
      </c>
      <c r="BH1327" s="53">
        <v>0</v>
      </c>
      <c r="BI1327" s="53">
        <v>0</v>
      </c>
      <c r="BJ1327" s="53">
        <v>0</v>
      </c>
      <c r="BK1327" s="53">
        <v>0</v>
      </c>
      <c r="BL1327" s="53">
        <v>0</v>
      </c>
      <c r="BM1327" s="53">
        <v>0</v>
      </c>
      <c r="BN1327" s="53">
        <v>0</v>
      </c>
      <c r="BO1327" s="53">
        <v>0</v>
      </c>
      <c r="BP1327" s="53">
        <v>0</v>
      </c>
      <c r="BQ1327" s="53">
        <v>0</v>
      </c>
      <c r="BR1327" s="53">
        <v>0</v>
      </c>
      <c r="BS1327" s="53">
        <v>0</v>
      </c>
      <c r="BT1327" s="53">
        <v>0</v>
      </c>
      <c r="BU1327" s="53">
        <v>0</v>
      </c>
      <c r="BV1327" s="53">
        <v>0</v>
      </c>
      <c r="BW1327" s="53">
        <v>0</v>
      </c>
      <c r="BX1327" s="53">
        <v>0</v>
      </c>
      <c r="BY1327" s="53">
        <v>0</v>
      </c>
      <c r="BZ1327" s="53">
        <v>0</v>
      </c>
      <c r="CA1327" s="53">
        <v>0</v>
      </c>
      <c r="CB1327" s="53">
        <v>0</v>
      </c>
      <c r="CC1327" s="53">
        <v>0</v>
      </c>
      <c r="CD1327" s="53">
        <v>0</v>
      </c>
      <c r="CE1327" s="53">
        <v>0</v>
      </c>
      <c r="CF1327" s="53">
        <v>0</v>
      </c>
      <c r="CG1327" s="53">
        <v>0</v>
      </c>
      <c r="CH1327" s="53">
        <v>0</v>
      </c>
      <c r="CI1327" s="53">
        <v>0</v>
      </c>
      <c r="CJ1327" s="53">
        <v>0</v>
      </c>
      <c r="CK1327" s="53">
        <v>0</v>
      </c>
      <c r="CL1327" s="53">
        <v>0</v>
      </c>
      <c r="CM1327" s="53">
        <v>0</v>
      </c>
      <c r="CN1327" s="53">
        <v>0</v>
      </c>
      <c r="CO1327" s="53">
        <v>0</v>
      </c>
      <c r="CP1327" s="53">
        <v>0</v>
      </c>
      <c r="CQ1327" s="53">
        <v>0</v>
      </c>
      <c r="CR1327" s="53">
        <v>0</v>
      </c>
      <c r="CS1327" s="53">
        <v>0</v>
      </c>
      <c r="CT1327" s="53">
        <v>0</v>
      </c>
      <c r="CU1327" s="53">
        <v>0</v>
      </c>
      <c r="CV1327" s="53">
        <v>0</v>
      </c>
      <c r="CW1327" s="53">
        <v>0</v>
      </c>
      <c r="CX1327" s="53">
        <v>0</v>
      </c>
      <c r="CY1327" s="53">
        <v>0</v>
      </c>
      <c r="CZ1327" s="53">
        <v>0</v>
      </c>
      <c r="DA1327" s="53">
        <v>0</v>
      </c>
      <c r="DB1327" s="53">
        <v>0</v>
      </c>
      <c r="DC1327" s="53">
        <v>0</v>
      </c>
      <c r="DD1327" s="53">
        <v>0</v>
      </c>
      <c r="DE1327" s="53">
        <v>0</v>
      </c>
      <c r="DF1327" s="53">
        <v>0</v>
      </c>
      <c r="DG1327" s="53">
        <v>0</v>
      </c>
      <c r="DH1327" s="53">
        <v>0</v>
      </c>
      <c r="DI1327" s="53">
        <v>0</v>
      </c>
      <c r="DJ1327" s="53">
        <v>0</v>
      </c>
      <c r="DK1327" s="53">
        <v>0</v>
      </c>
      <c r="DL1327" s="53">
        <v>0</v>
      </c>
      <c r="DM1327" s="53">
        <v>0</v>
      </c>
      <c r="DN1327" s="53">
        <v>0</v>
      </c>
      <c r="DO1327" s="53">
        <v>0</v>
      </c>
      <c r="DP1327" s="53">
        <v>0</v>
      </c>
      <c r="DQ1327" s="53">
        <v>0</v>
      </c>
      <c r="DR1327" s="53">
        <v>0</v>
      </c>
      <c r="DS1327" s="53">
        <v>0</v>
      </c>
      <c r="DT1327" s="53">
        <v>0</v>
      </c>
      <c r="DU1327" s="53">
        <v>0</v>
      </c>
      <c r="DV1327" s="53">
        <v>0</v>
      </c>
      <c r="DW1327" s="53">
        <v>0</v>
      </c>
      <c r="DX1327" s="53">
        <v>0</v>
      </c>
      <c r="DY1327" s="53">
        <v>0</v>
      </c>
      <c r="DZ1327" s="53">
        <v>0</v>
      </c>
      <c r="EA1327" s="53">
        <v>0</v>
      </c>
      <c r="EB1327" s="53">
        <v>0</v>
      </c>
      <c r="EC1327" s="53">
        <v>0</v>
      </c>
      <c r="ED1327" s="53">
        <v>0</v>
      </c>
      <c r="EE1327" s="53">
        <v>0</v>
      </c>
      <c r="EF1327" s="53">
        <v>0</v>
      </c>
      <c r="EG1327" s="53">
        <v>0</v>
      </c>
      <c r="EH1327" s="53">
        <v>0</v>
      </c>
      <c r="EI1327" s="53">
        <v>0</v>
      </c>
      <c r="EJ1327" s="53">
        <v>0</v>
      </c>
      <c r="EK1327" s="53">
        <v>0</v>
      </c>
      <c r="EL1327" s="53">
        <v>0</v>
      </c>
      <c r="EM1327" s="53">
        <v>0</v>
      </c>
      <c r="EN1327" s="53">
        <v>0</v>
      </c>
      <c r="EO1327" s="53">
        <v>0</v>
      </c>
      <c r="EP1327" s="53">
        <v>0</v>
      </c>
      <c r="EQ1327" s="53">
        <v>0</v>
      </c>
      <c r="ER1327" s="53">
        <v>0</v>
      </c>
      <c r="ES1327" s="53">
        <v>0</v>
      </c>
      <c r="ET1327" s="53">
        <v>0</v>
      </c>
      <c r="EU1327" s="53">
        <v>0</v>
      </c>
      <c r="EV1327" s="53">
        <v>0</v>
      </c>
      <c r="EW1327" s="53">
        <v>70.142859999999999</v>
      </c>
      <c r="EX1327" s="53">
        <v>68.690479999999994</v>
      </c>
      <c r="EY1327" s="53">
        <v>67.452380000000005</v>
      </c>
      <c r="EZ1327" s="53">
        <v>66.166659999999993</v>
      </c>
      <c r="FA1327" s="53">
        <v>65.142859999999999</v>
      </c>
      <c r="FB1327" s="53">
        <v>64.380949999999999</v>
      </c>
      <c r="FC1327" s="53">
        <v>63.714289999999998</v>
      </c>
      <c r="FD1327" s="53">
        <v>63.952379999999998</v>
      </c>
      <c r="FE1327" s="53">
        <v>66.833340000000007</v>
      </c>
      <c r="FF1327" s="53">
        <v>70.714290000000005</v>
      </c>
      <c r="FG1327" s="53">
        <v>74.595240000000004</v>
      </c>
      <c r="FH1327" s="53">
        <v>78.166659999999993</v>
      </c>
      <c r="FI1327" s="53">
        <v>81.261899999999997</v>
      </c>
      <c r="FJ1327" s="53">
        <v>84.119050000000001</v>
      </c>
      <c r="FK1327" s="53">
        <v>86.642859999999999</v>
      </c>
      <c r="FL1327" s="53">
        <v>88.285709999999995</v>
      </c>
      <c r="FM1327" s="53">
        <v>88.738100000000003</v>
      </c>
      <c r="FN1327" s="53">
        <v>87.785709999999995</v>
      </c>
      <c r="FO1327" s="53">
        <v>85.523809999999997</v>
      </c>
      <c r="FP1327" s="53">
        <v>81.190479999999994</v>
      </c>
      <c r="FQ1327" s="53">
        <v>76.857140000000001</v>
      </c>
      <c r="FR1327" s="53">
        <v>73.833340000000007</v>
      </c>
      <c r="FS1327" s="53">
        <v>72.119050000000001</v>
      </c>
      <c r="FT1327" s="53">
        <v>70.880949999999999</v>
      </c>
      <c r="FU1327" s="53">
        <v>3</v>
      </c>
      <c r="FV1327" s="53">
        <v>3250.18</v>
      </c>
      <c r="FW1327" s="53">
        <v>2105.297</v>
      </c>
      <c r="FX1327" s="53">
        <v>0</v>
      </c>
    </row>
    <row r="1328" spans="1:180" x14ac:dyDescent="0.3">
      <c r="A1328" t="s">
        <v>174</v>
      </c>
      <c r="B1328" t="s">
        <v>222</v>
      </c>
      <c r="C1328" t="s">
        <v>0</v>
      </c>
      <c r="D1328" t="s">
        <v>248</v>
      </c>
      <c r="E1328" t="s">
        <v>190</v>
      </c>
      <c r="F1328" t="s">
        <v>235</v>
      </c>
      <c r="G1328" t="s">
        <v>244</v>
      </c>
      <c r="H1328" s="53">
        <v>7</v>
      </c>
      <c r="I1328" s="53">
        <v>0</v>
      </c>
      <c r="J1328" s="53">
        <v>0</v>
      </c>
      <c r="K1328" s="53">
        <v>0</v>
      </c>
      <c r="L1328" s="53">
        <v>0</v>
      </c>
      <c r="M1328" s="53">
        <v>0</v>
      </c>
      <c r="N1328" s="53">
        <v>0</v>
      </c>
      <c r="O1328" s="53">
        <v>0</v>
      </c>
      <c r="P1328" s="53">
        <v>0</v>
      </c>
      <c r="Q1328" s="53">
        <v>0</v>
      </c>
      <c r="R1328" s="53">
        <v>0</v>
      </c>
      <c r="S1328" s="53">
        <v>0</v>
      </c>
      <c r="T1328" s="53">
        <v>0</v>
      </c>
      <c r="U1328" s="53">
        <v>0</v>
      </c>
      <c r="V1328" s="53">
        <v>0</v>
      </c>
      <c r="W1328" s="53">
        <v>0</v>
      </c>
      <c r="X1328" s="53">
        <v>0</v>
      </c>
      <c r="Y1328" s="53">
        <v>0</v>
      </c>
      <c r="Z1328" s="53">
        <v>0</v>
      </c>
      <c r="AA1328" s="53">
        <v>0</v>
      </c>
      <c r="AB1328" s="53">
        <v>0</v>
      </c>
      <c r="AC1328" s="53">
        <v>0</v>
      </c>
      <c r="AD1328" s="53">
        <v>0</v>
      </c>
      <c r="AE1328" s="53">
        <v>0</v>
      </c>
      <c r="AF1328" s="53">
        <v>0</v>
      </c>
      <c r="AG1328" s="53">
        <v>0</v>
      </c>
      <c r="AH1328" s="53">
        <v>0</v>
      </c>
      <c r="AI1328" s="53">
        <v>0</v>
      </c>
      <c r="AJ1328" s="53">
        <v>0</v>
      </c>
      <c r="AK1328" s="53">
        <v>0</v>
      </c>
      <c r="AL1328" s="53">
        <v>0</v>
      </c>
      <c r="AM1328" s="53">
        <v>0</v>
      </c>
      <c r="AN1328" s="53">
        <v>0</v>
      </c>
      <c r="AO1328" s="53">
        <v>0</v>
      </c>
      <c r="AP1328" s="53">
        <v>0</v>
      </c>
      <c r="AQ1328" s="53">
        <v>0</v>
      </c>
      <c r="AR1328" s="53">
        <v>0</v>
      </c>
      <c r="AS1328" s="53">
        <v>0</v>
      </c>
      <c r="AT1328" s="53">
        <v>0</v>
      </c>
      <c r="AU1328" s="53">
        <v>0</v>
      </c>
      <c r="AV1328" s="53">
        <v>0</v>
      </c>
      <c r="AW1328" s="53">
        <v>0</v>
      </c>
      <c r="AX1328" s="53">
        <v>0</v>
      </c>
      <c r="AY1328" s="53">
        <v>0</v>
      </c>
      <c r="AZ1328" s="53">
        <v>0</v>
      </c>
      <c r="BA1328" s="53">
        <v>0</v>
      </c>
      <c r="BB1328" s="53">
        <v>0</v>
      </c>
      <c r="BC1328" s="53">
        <v>0</v>
      </c>
      <c r="BD1328" s="53">
        <v>0</v>
      </c>
      <c r="BE1328" s="53">
        <v>0</v>
      </c>
      <c r="BF1328" s="53">
        <v>0</v>
      </c>
      <c r="BG1328" s="53">
        <v>0</v>
      </c>
      <c r="BH1328" s="53">
        <v>0</v>
      </c>
      <c r="BI1328" s="53">
        <v>0</v>
      </c>
      <c r="BJ1328" s="53">
        <v>0</v>
      </c>
      <c r="BK1328" s="53">
        <v>0</v>
      </c>
      <c r="BL1328" s="53">
        <v>0</v>
      </c>
      <c r="BM1328" s="53">
        <v>0</v>
      </c>
      <c r="BN1328" s="53">
        <v>0</v>
      </c>
      <c r="BO1328" s="53">
        <v>0</v>
      </c>
      <c r="BP1328" s="53">
        <v>0</v>
      </c>
      <c r="BQ1328" s="53">
        <v>0</v>
      </c>
      <c r="BR1328" s="53">
        <v>0</v>
      </c>
      <c r="BS1328" s="53">
        <v>0</v>
      </c>
      <c r="BT1328" s="53">
        <v>0</v>
      </c>
      <c r="BU1328" s="53">
        <v>0</v>
      </c>
      <c r="BV1328" s="53">
        <v>0</v>
      </c>
      <c r="BW1328" s="53">
        <v>0</v>
      </c>
      <c r="BX1328" s="53">
        <v>0</v>
      </c>
      <c r="BY1328" s="53">
        <v>0</v>
      </c>
      <c r="BZ1328" s="53">
        <v>0</v>
      </c>
      <c r="CA1328" s="53">
        <v>0</v>
      </c>
      <c r="CB1328" s="53">
        <v>0</v>
      </c>
      <c r="CC1328" s="53">
        <v>0</v>
      </c>
      <c r="CD1328" s="53">
        <v>0</v>
      </c>
      <c r="CE1328" s="53">
        <v>0</v>
      </c>
      <c r="CF1328" s="53">
        <v>0</v>
      </c>
      <c r="CG1328" s="53">
        <v>0</v>
      </c>
      <c r="CH1328" s="53">
        <v>0</v>
      </c>
      <c r="CI1328" s="53">
        <v>0</v>
      </c>
      <c r="CJ1328" s="53">
        <v>0</v>
      </c>
      <c r="CK1328" s="53">
        <v>0</v>
      </c>
      <c r="CL1328" s="53">
        <v>0</v>
      </c>
      <c r="CM1328" s="53">
        <v>0</v>
      </c>
      <c r="CN1328" s="53">
        <v>0</v>
      </c>
      <c r="CO1328" s="53">
        <v>0</v>
      </c>
      <c r="CP1328" s="53">
        <v>0</v>
      </c>
      <c r="CQ1328" s="53">
        <v>0</v>
      </c>
      <c r="CR1328" s="53">
        <v>0</v>
      </c>
      <c r="CS1328" s="53">
        <v>0</v>
      </c>
      <c r="CT1328" s="53">
        <v>0</v>
      </c>
      <c r="CU1328" s="53">
        <v>0</v>
      </c>
      <c r="CV1328" s="53">
        <v>0</v>
      </c>
      <c r="CW1328" s="53">
        <v>0</v>
      </c>
      <c r="CX1328" s="53">
        <v>0</v>
      </c>
      <c r="CY1328" s="53">
        <v>0</v>
      </c>
      <c r="CZ1328" s="53">
        <v>0</v>
      </c>
      <c r="DA1328" s="53">
        <v>0</v>
      </c>
      <c r="DB1328" s="53">
        <v>0</v>
      </c>
      <c r="DC1328" s="53">
        <v>0</v>
      </c>
      <c r="DD1328" s="53">
        <v>0</v>
      </c>
      <c r="DE1328" s="53">
        <v>0</v>
      </c>
      <c r="DF1328" s="53">
        <v>0</v>
      </c>
      <c r="DG1328" s="53">
        <v>0</v>
      </c>
      <c r="DH1328" s="53">
        <v>0</v>
      </c>
      <c r="DI1328" s="53">
        <v>0</v>
      </c>
      <c r="DJ1328" s="53">
        <v>0</v>
      </c>
      <c r="DK1328" s="53">
        <v>0</v>
      </c>
      <c r="DL1328" s="53">
        <v>0</v>
      </c>
      <c r="DM1328" s="53">
        <v>0</v>
      </c>
      <c r="DN1328" s="53">
        <v>0</v>
      </c>
      <c r="DO1328" s="53">
        <v>0</v>
      </c>
      <c r="DP1328" s="53">
        <v>0</v>
      </c>
      <c r="DQ1328" s="53">
        <v>0</v>
      </c>
      <c r="DR1328" s="53">
        <v>0</v>
      </c>
      <c r="DS1328" s="53">
        <v>0</v>
      </c>
      <c r="DT1328" s="53">
        <v>0</v>
      </c>
      <c r="DU1328" s="53">
        <v>0</v>
      </c>
      <c r="DV1328" s="53">
        <v>0</v>
      </c>
      <c r="DW1328" s="53">
        <v>0</v>
      </c>
      <c r="DX1328" s="53">
        <v>0</v>
      </c>
      <c r="DY1328" s="53">
        <v>0</v>
      </c>
      <c r="DZ1328" s="53">
        <v>0</v>
      </c>
      <c r="EA1328" s="53">
        <v>0</v>
      </c>
      <c r="EB1328" s="53">
        <v>0</v>
      </c>
      <c r="EC1328" s="53">
        <v>0</v>
      </c>
      <c r="ED1328" s="53">
        <v>0</v>
      </c>
      <c r="EE1328" s="53">
        <v>0</v>
      </c>
      <c r="EF1328" s="53">
        <v>0</v>
      </c>
      <c r="EG1328" s="53">
        <v>0</v>
      </c>
      <c r="EH1328" s="53">
        <v>0</v>
      </c>
      <c r="EI1328" s="53">
        <v>0</v>
      </c>
      <c r="EJ1328" s="53">
        <v>0</v>
      </c>
      <c r="EK1328" s="53">
        <v>0</v>
      </c>
      <c r="EL1328" s="53">
        <v>0</v>
      </c>
      <c r="EM1328" s="53">
        <v>0</v>
      </c>
      <c r="EN1328" s="53">
        <v>0</v>
      </c>
      <c r="EO1328" s="53">
        <v>0</v>
      </c>
      <c r="EP1328" s="53">
        <v>0</v>
      </c>
      <c r="EQ1328" s="53">
        <v>0</v>
      </c>
      <c r="ER1328" s="53">
        <v>0</v>
      </c>
      <c r="ES1328" s="53">
        <v>0</v>
      </c>
      <c r="ET1328" s="53">
        <v>0</v>
      </c>
      <c r="EU1328" s="53">
        <v>0</v>
      </c>
      <c r="EV1328" s="53">
        <v>0</v>
      </c>
      <c r="EW1328" s="53">
        <v>69.333340000000007</v>
      </c>
      <c r="EX1328" s="53">
        <v>68.222219999999993</v>
      </c>
      <c r="EY1328" s="53">
        <v>67.05556</v>
      </c>
      <c r="EZ1328" s="53">
        <v>66.111109999999996</v>
      </c>
      <c r="FA1328" s="53">
        <v>65.222219999999993</v>
      </c>
      <c r="FB1328" s="53">
        <v>64.111109999999996</v>
      </c>
      <c r="FC1328" s="53">
        <v>63.27778</v>
      </c>
      <c r="FD1328" s="53">
        <v>63.888890000000004</v>
      </c>
      <c r="FE1328" s="53">
        <v>66.722219999999993</v>
      </c>
      <c r="FF1328" s="53">
        <v>70.388890000000004</v>
      </c>
      <c r="FG1328" s="53">
        <v>73.777780000000007</v>
      </c>
      <c r="FH1328" s="53">
        <v>77.222219999999993</v>
      </c>
      <c r="FI1328" s="53">
        <v>80.94444</v>
      </c>
      <c r="FJ1328" s="53">
        <v>84.166659999999993</v>
      </c>
      <c r="FK1328" s="53">
        <v>86.55556</v>
      </c>
      <c r="FL1328" s="53">
        <v>88</v>
      </c>
      <c r="FM1328" s="53">
        <v>88.5</v>
      </c>
      <c r="FN1328" s="53">
        <v>87.722219999999993</v>
      </c>
      <c r="FO1328" s="53">
        <v>85.611109999999996</v>
      </c>
      <c r="FP1328" s="53">
        <v>81.55556</v>
      </c>
      <c r="FQ1328" s="53">
        <v>77.666659999999993</v>
      </c>
      <c r="FR1328" s="53">
        <v>74.94444</v>
      </c>
      <c r="FS1328" s="53">
        <v>73.222219999999993</v>
      </c>
      <c r="FT1328" s="53">
        <v>71.55556</v>
      </c>
      <c r="FU1328" s="53">
        <v>3</v>
      </c>
      <c r="FV1328" s="53">
        <v>3250.18</v>
      </c>
      <c r="FW1328" s="53">
        <v>2105.297</v>
      </c>
      <c r="FX1328" s="53">
        <v>0</v>
      </c>
    </row>
    <row r="1329" spans="1:180" x14ac:dyDescent="0.3">
      <c r="A1329" t="s">
        <v>174</v>
      </c>
      <c r="B1329" t="s">
        <v>222</v>
      </c>
      <c r="C1329" t="s">
        <v>0</v>
      </c>
      <c r="D1329" t="s">
        <v>227</v>
      </c>
      <c r="E1329" t="s">
        <v>188</v>
      </c>
      <c r="F1329" t="s">
        <v>235</v>
      </c>
      <c r="G1329" t="s">
        <v>244</v>
      </c>
      <c r="H1329" s="53">
        <v>7</v>
      </c>
      <c r="I1329" s="53">
        <v>0</v>
      </c>
      <c r="J1329" s="53">
        <v>0</v>
      </c>
      <c r="K1329" s="53">
        <v>0</v>
      </c>
      <c r="L1329" s="53">
        <v>0</v>
      </c>
      <c r="M1329" s="53">
        <v>0</v>
      </c>
      <c r="N1329" s="53">
        <v>0</v>
      </c>
      <c r="O1329" s="53">
        <v>0</v>
      </c>
      <c r="P1329" s="53">
        <v>0</v>
      </c>
      <c r="Q1329" s="53">
        <v>0</v>
      </c>
      <c r="R1329" s="53">
        <v>0</v>
      </c>
      <c r="S1329" s="53">
        <v>0</v>
      </c>
      <c r="T1329" s="53">
        <v>0</v>
      </c>
      <c r="U1329" s="53">
        <v>0</v>
      </c>
      <c r="V1329" s="53">
        <v>0</v>
      </c>
      <c r="W1329" s="53">
        <v>0</v>
      </c>
      <c r="X1329" s="53">
        <v>0</v>
      </c>
      <c r="Y1329" s="53">
        <v>0</v>
      </c>
      <c r="Z1329" s="53">
        <v>0</v>
      </c>
      <c r="AA1329" s="53">
        <v>0</v>
      </c>
      <c r="AB1329" s="53">
        <v>0</v>
      </c>
      <c r="AC1329" s="53">
        <v>0</v>
      </c>
      <c r="AD1329" s="53">
        <v>0</v>
      </c>
      <c r="AE1329" s="53">
        <v>0</v>
      </c>
      <c r="AF1329" s="53">
        <v>0</v>
      </c>
      <c r="AG1329" s="53">
        <v>0</v>
      </c>
      <c r="AH1329" s="53">
        <v>0</v>
      </c>
      <c r="AI1329" s="53">
        <v>0</v>
      </c>
      <c r="AJ1329" s="53">
        <v>0</v>
      </c>
      <c r="AK1329" s="53">
        <v>0</v>
      </c>
      <c r="AL1329" s="53">
        <v>0</v>
      </c>
      <c r="AM1329" s="53">
        <v>0</v>
      </c>
      <c r="AN1329" s="53">
        <v>0</v>
      </c>
      <c r="AO1329" s="53">
        <v>0</v>
      </c>
      <c r="AP1329" s="53">
        <v>0</v>
      </c>
      <c r="AQ1329" s="53">
        <v>0</v>
      </c>
      <c r="AR1329" s="53">
        <v>0</v>
      </c>
      <c r="AS1329" s="53">
        <v>0</v>
      </c>
      <c r="AT1329" s="53">
        <v>0</v>
      </c>
      <c r="AU1329" s="53">
        <v>0</v>
      </c>
      <c r="AV1329" s="53">
        <v>0</v>
      </c>
      <c r="AW1329" s="53">
        <v>0</v>
      </c>
      <c r="AX1329" s="53">
        <v>0</v>
      </c>
      <c r="AY1329" s="53">
        <v>0</v>
      </c>
      <c r="AZ1329" s="53">
        <v>0</v>
      </c>
      <c r="BA1329" s="53">
        <v>0</v>
      </c>
      <c r="BB1329" s="53">
        <v>0</v>
      </c>
      <c r="BC1329" s="53">
        <v>0</v>
      </c>
      <c r="BD1329" s="53">
        <v>0</v>
      </c>
      <c r="BE1329" s="53">
        <v>0</v>
      </c>
      <c r="BF1329" s="53">
        <v>0</v>
      </c>
      <c r="BG1329" s="53">
        <v>0</v>
      </c>
      <c r="BH1329" s="53">
        <v>0</v>
      </c>
      <c r="BI1329" s="53">
        <v>0</v>
      </c>
      <c r="BJ1329" s="53">
        <v>0</v>
      </c>
      <c r="BK1329" s="53">
        <v>0</v>
      </c>
      <c r="BL1329" s="53">
        <v>0</v>
      </c>
      <c r="BM1329" s="53">
        <v>0</v>
      </c>
      <c r="BN1329" s="53">
        <v>0</v>
      </c>
      <c r="BO1329" s="53">
        <v>0</v>
      </c>
      <c r="BP1329" s="53">
        <v>0</v>
      </c>
      <c r="BQ1329" s="53">
        <v>0</v>
      </c>
      <c r="BR1329" s="53">
        <v>0</v>
      </c>
      <c r="BS1329" s="53">
        <v>0</v>
      </c>
      <c r="BT1329" s="53">
        <v>0</v>
      </c>
      <c r="BU1329" s="53">
        <v>0</v>
      </c>
      <c r="BV1329" s="53">
        <v>0</v>
      </c>
      <c r="BW1329" s="53">
        <v>0</v>
      </c>
      <c r="BX1329" s="53">
        <v>0</v>
      </c>
      <c r="BY1329" s="53">
        <v>0</v>
      </c>
      <c r="BZ1329" s="53">
        <v>0</v>
      </c>
      <c r="CA1329" s="53">
        <v>0</v>
      </c>
      <c r="CB1329" s="53">
        <v>0</v>
      </c>
      <c r="CC1329" s="53">
        <v>0</v>
      </c>
      <c r="CD1329" s="53">
        <v>0</v>
      </c>
      <c r="CE1329" s="53">
        <v>0</v>
      </c>
      <c r="CF1329" s="53">
        <v>0</v>
      </c>
      <c r="CG1329" s="53">
        <v>0</v>
      </c>
      <c r="CH1329" s="53">
        <v>0</v>
      </c>
      <c r="CI1329" s="53">
        <v>0</v>
      </c>
      <c r="CJ1329" s="53">
        <v>0</v>
      </c>
      <c r="CK1329" s="53">
        <v>0</v>
      </c>
      <c r="CL1329" s="53">
        <v>0</v>
      </c>
      <c r="CM1329" s="53">
        <v>0</v>
      </c>
      <c r="CN1329" s="53">
        <v>0</v>
      </c>
      <c r="CO1329" s="53">
        <v>0</v>
      </c>
      <c r="CP1329" s="53">
        <v>0</v>
      </c>
      <c r="CQ1329" s="53">
        <v>0</v>
      </c>
      <c r="CR1329" s="53">
        <v>0</v>
      </c>
      <c r="CS1329" s="53">
        <v>0</v>
      </c>
      <c r="CT1329" s="53">
        <v>0</v>
      </c>
      <c r="CU1329" s="53">
        <v>0</v>
      </c>
      <c r="CV1329" s="53">
        <v>0</v>
      </c>
      <c r="CW1329" s="53">
        <v>0</v>
      </c>
      <c r="CX1329" s="53">
        <v>0</v>
      </c>
      <c r="CY1329" s="53">
        <v>0</v>
      </c>
      <c r="CZ1329" s="53">
        <v>0</v>
      </c>
      <c r="DA1329" s="53">
        <v>0</v>
      </c>
      <c r="DB1329" s="53">
        <v>0</v>
      </c>
      <c r="DC1329" s="53">
        <v>0</v>
      </c>
      <c r="DD1329" s="53">
        <v>0</v>
      </c>
      <c r="DE1329" s="53">
        <v>0</v>
      </c>
      <c r="DF1329" s="53">
        <v>0</v>
      </c>
      <c r="DG1329" s="53">
        <v>0</v>
      </c>
      <c r="DH1329" s="53">
        <v>0</v>
      </c>
      <c r="DI1329" s="53">
        <v>0</v>
      </c>
      <c r="DJ1329" s="53">
        <v>0</v>
      </c>
      <c r="DK1329" s="53">
        <v>0</v>
      </c>
      <c r="DL1329" s="53">
        <v>0</v>
      </c>
      <c r="DM1329" s="53">
        <v>0</v>
      </c>
      <c r="DN1329" s="53">
        <v>0</v>
      </c>
      <c r="DO1329" s="53">
        <v>0</v>
      </c>
      <c r="DP1329" s="53">
        <v>0</v>
      </c>
      <c r="DQ1329" s="53">
        <v>0</v>
      </c>
      <c r="DR1329" s="53">
        <v>0</v>
      </c>
      <c r="DS1329" s="53">
        <v>0</v>
      </c>
      <c r="DT1329" s="53">
        <v>0</v>
      </c>
      <c r="DU1329" s="53">
        <v>0</v>
      </c>
      <c r="DV1329" s="53">
        <v>0</v>
      </c>
      <c r="DW1329" s="53">
        <v>0</v>
      </c>
      <c r="DX1329" s="53">
        <v>0</v>
      </c>
      <c r="DY1329" s="53">
        <v>0</v>
      </c>
      <c r="DZ1329" s="53">
        <v>0</v>
      </c>
      <c r="EA1329" s="53">
        <v>0</v>
      </c>
      <c r="EB1329" s="53">
        <v>0</v>
      </c>
      <c r="EC1329" s="53">
        <v>0</v>
      </c>
      <c r="ED1329" s="53">
        <v>0</v>
      </c>
      <c r="EE1329" s="53">
        <v>0</v>
      </c>
      <c r="EF1329" s="53">
        <v>0</v>
      </c>
      <c r="EG1329" s="53">
        <v>0</v>
      </c>
      <c r="EH1329" s="53">
        <v>0</v>
      </c>
      <c r="EI1329" s="53">
        <v>0</v>
      </c>
      <c r="EJ1329" s="53">
        <v>0</v>
      </c>
      <c r="EK1329" s="53">
        <v>0</v>
      </c>
      <c r="EL1329" s="53">
        <v>0</v>
      </c>
      <c r="EM1329" s="53">
        <v>0</v>
      </c>
      <c r="EN1329" s="53">
        <v>0</v>
      </c>
      <c r="EO1329" s="53">
        <v>0</v>
      </c>
      <c r="EP1329" s="53">
        <v>0</v>
      </c>
      <c r="EQ1329" s="53">
        <v>0</v>
      </c>
      <c r="ER1329" s="53">
        <v>0</v>
      </c>
      <c r="ES1329" s="53">
        <v>0</v>
      </c>
      <c r="ET1329" s="53">
        <v>0</v>
      </c>
      <c r="EU1329" s="53">
        <v>0</v>
      </c>
      <c r="EV1329" s="53">
        <v>0</v>
      </c>
      <c r="EW1329" s="53">
        <v>71.904759999999996</v>
      </c>
      <c r="EX1329" s="53">
        <v>70.238100000000003</v>
      </c>
      <c r="EY1329" s="53">
        <v>68.833340000000007</v>
      </c>
      <c r="EZ1329" s="53">
        <v>67.619050000000001</v>
      </c>
      <c r="FA1329" s="53">
        <v>66.476190000000003</v>
      </c>
      <c r="FB1329" s="53">
        <v>65.428569999999993</v>
      </c>
      <c r="FC1329" s="53">
        <v>65.119050000000001</v>
      </c>
      <c r="FD1329" s="53">
        <v>66.666659999999993</v>
      </c>
      <c r="FE1329" s="53">
        <v>69.523809999999997</v>
      </c>
      <c r="FF1329" s="53">
        <v>72.952380000000005</v>
      </c>
      <c r="FG1329" s="53">
        <v>76.738100000000003</v>
      </c>
      <c r="FH1329" s="53">
        <v>80.523809999999997</v>
      </c>
      <c r="FI1329" s="53">
        <v>84.119050000000001</v>
      </c>
      <c r="FJ1329" s="53">
        <v>87.619050000000001</v>
      </c>
      <c r="FK1329" s="53">
        <v>90.166659999999993</v>
      </c>
      <c r="FL1329" s="53">
        <v>92.214290000000005</v>
      </c>
      <c r="FM1329" s="53">
        <v>93.142859999999999</v>
      </c>
      <c r="FN1329" s="53">
        <v>92.952380000000005</v>
      </c>
      <c r="FO1329" s="53">
        <v>91.285709999999995</v>
      </c>
      <c r="FP1329" s="53">
        <v>87.785709999999995</v>
      </c>
      <c r="FQ1329" s="53">
        <v>83</v>
      </c>
      <c r="FR1329" s="53">
        <v>79.214290000000005</v>
      </c>
      <c r="FS1329" s="53">
        <v>76.309520000000006</v>
      </c>
      <c r="FT1329" s="53">
        <v>74.285709999999995</v>
      </c>
      <c r="FU1329" s="53">
        <v>3</v>
      </c>
      <c r="FV1329" s="53">
        <v>3232.5630000000001</v>
      </c>
      <c r="FW1329" s="53">
        <v>2093.4989999999998</v>
      </c>
      <c r="FX1329" s="53">
        <v>0</v>
      </c>
    </row>
  </sheetData>
  <phoneticPr fontId="2" type="noConversion"/>
  <conditionalFormatting sqref="I2:FT1329">
    <cfRule type="expression" dxfId="0" priority="1">
      <formula>$FX2=0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Table</vt:lpstr>
      <vt:lpstr>Lookups</vt:lpstr>
      <vt:lpstr>Data</vt:lpstr>
      <vt:lpstr>Criteria</vt:lpstr>
      <vt:lpstr>data</vt:lpstr>
      <vt:lpstr>daytype</vt:lpstr>
      <vt:lpstr>daytype_list</vt:lpstr>
      <vt:lpstr>Enrolled</vt:lpstr>
      <vt:lpstr>lca</vt:lpstr>
      <vt:lpstr>lca_list</vt:lpstr>
      <vt:lpstr>month</vt:lpstr>
      <vt:lpstr>month_list</vt:lpstr>
      <vt:lpstr>Pass</vt:lpstr>
      <vt:lpstr>Table!Print_Area</vt:lpstr>
      <vt:lpstr>Program</vt:lpstr>
      <vt:lpstr>Program_list</vt:lpstr>
      <vt:lpstr>Result_type</vt:lpstr>
      <vt:lpstr>Result_type_list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2009-04-03T17:07:33Z</cp:lastPrinted>
  <dcterms:created xsi:type="dcterms:W3CDTF">2009-03-24T17:58:42Z</dcterms:created>
  <dcterms:modified xsi:type="dcterms:W3CDTF">2023-03-28T18:39:32Z</dcterms:modified>
</cp:coreProperties>
</file>